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mos/Desktop/"/>
    </mc:Choice>
  </mc:AlternateContent>
  <xr:revisionPtr revIDLastSave="0" documentId="13_ncr:1_{4C8AB36D-004A-4C44-A4DB-22A529D4B013}" xr6:coauthVersionLast="45" xr6:coauthVersionMax="45" xr10:uidLastSave="{00000000-0000-0000-0000-000000000000}"/>
  <bookViews>
    <workbookView xWindow="12280" yWindow="460" windowWidth="17260" windowHeight="16420" xr2:uid="{00000000-000D-0000-FFFF-FFFF00000000}"/>
  </bookViews>
  <sheets>
    <sheet name="FullTable" sheetId="1" r:id="rId1"/>
    <sheet name="CategoryStats" sheetId="4" r:id="rId2"/>
    <sheet name="SubCategoryStats" sheetId="5" r:id="rId3"/>
    <sheet name="LaunchDateOutcomes" sheetId="9" r:id="rId4"/>
    <sheet name="Bonus1" sheetId="14" r:id="rId5"/>
    <sheet name="Bonus2" sheetId="17" r:id="rId6"/>
    <sheet name="Sheet3" sheetId="16" r:id="rId7"/>
    <sheet name="HITRATEBYCATEGORY" sheetId="10" r:id="rId8"/>
    <sheet name="HITRATEBYDATE" sheetId="11" r:id="rId9"/>
    <sheet name="FullTable_values" sheetId="7" r:id="rId10"/>
    <sheet name="MAP" sheetId="13" r:id="rId11"/>
  </sheets>
  <definedNames>
    <definedName name="_xlnm._FilterDatabase" localSheetId="0" hidden="1">FullTable!$A$1:$T$4115</definedName>
    <definedName name="_xlchart.v5.0" hidden="1">MAP!$G$3</definedName>
    <definedName name="_xlchart.v5.1" hidden="1">MAP!$G$4:$G$24</definedName>
    <definedName name="_xlchart.v5.2" hidden="1">MAP!$H$3</definedName>
    <definedName name="_xlchart.v5.3" hidden="1">MAP!$H$4:$H$24</definedName>
  </definedNames>
  <calcPr calcId="191029"/>
  <pivotCaches>
    <pivotCache cacheId="30" r:id="rId12"/>
    <pivotCache cacheId="3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17" l="1"/>
  <c r="H7" i="17"/>
  <c r="I6" i="17"/>
  <c r="H6" i="17"/>
  <c r="I5" i="17"/>
  <c r="H5" i="17"/>
  <c r="I4" i="17"/>
  <c r="H4" i="17"/>
  <c r="I3" i="17"/>
  <c r="H3" i="17"/>
  <c r="I2" i="17"/>
  <c r="H2" i="17"/>
  <c r="F3" i="14" l="1"/>
  <c r="G3" i="14"/>
  <c r="H3" i="14"/>
  <c r="F4" i="14"/>
  <c r="G4" i="14"/>
  <c r="H4" i="14"/>
  <c r="F5" i="14"/>
  <c r="G5" i="14"/>
  <c r="H5" i="14"/>
  <c r="F6" i="14"/>
  <c r="G6" i="14"/>
  <c r="H6" i="14"/>
  <c r="F7" i="14"/>
  <c r="G7" i="14"/>
  <c r="H7" i="14"/>
  <c r="F8" i="14"/>
  <c r="G8" i="14"/>
  <c r="H8" i="14"/>
  <c r="F9" i="14"/>
  <c r="G9" i="14"/>
  <c r="H9" i="14"/>
  <c r="F10" i="14"/>
  <c r="G10" i="14"/>
  <c r="H10" i="14"/>
  <c r="F11" i="14"/>
  <c r="G11" i="14"/>
  <c r="H11" i="14"/>
  <c r="F12" i="14"/>
  <c r="G12" i="14"/>
  <c r="H12" i="14"/>
  <c r="F13" i="14"/>
  <c r="G13" i="14"/>
  <c r="H13" i="14"/>
  <c r="H2" i="14"/>
  <c r="G2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4" i="9" l="1"/>
  <c r="U5" i="9"/>
  <c r="U6" i="9"/>
  <c r="U7" i="9"/>
  <c r="U8" i="9"/>
  <c r="U9" i="9"/>
  <c r="U10" i="9"/>
  <c r="U11" i="9"/>
  <c r="U12" i="9"/>
  <c r="U13" i="9"/>
  <c r="U14" i="9"/>
  <c r="U3" i="9"/>
  <c r="I50" i="5"/>
  <c r="I48" i="5"/>
  <c r="F16" i="4"/>
  <c r="G4" i="11"/>
  <c r="G5" i="11"/>
  <c r="G6" i="11"/>
  <c r="G7" i="11"/>
  <c r="G8" i="11"/>
  <c r="G9" i="11"/>
  <c r="G10" i="11"/>
  <c r="G11" i="11"/>
  <c r="G12" i="11"/>
  <c r="G13" i="11"/>
  <c r="G14" i="11"/>
  <c r="G3" i="11"/>
  <c r="H3" i="10"/>
  <c r="H4" i="10"/>
  <c r="H5" i="10"/>
  <c r="H6" i="10"/>
  <c r="H7" i="10"/>
  <c r="H8" i="10"/>
  <c r="H9" i="10"/>
  <c r="H10" i="10"/>
  <c r="H2" i="10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<sst xmlns="http://schemas.openxmlformats.org/spreadsheetml/2006/main" count="61647" uniqueCount="8421">
  <si>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</si>
  <si>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</si>
  <si>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</si>
  <si>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</si>
  <si>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</si>
  <si>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</si>
  <si>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</si>
  <si>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</si>
  <si>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</si>
  <si>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</si>
  <si>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</si>
  <si>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</si>
  <si>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</si>
  <si>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</si>
  <si>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</si>
  <si>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</si>
  <si>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</si>
  <si>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</si>
  <si>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</si>
  <si>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</si>
  <si>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</si>
  <si>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</si>
  <si>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</si>
  <si>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</si>
  <si>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</si>
  <si>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</si>
  <si>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</si>
  <si>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</si>
  <si>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</si>
  <si>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</si>
  <si>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</si>
  <si>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</si>
  <si>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</si>
  <si>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</si>
  <si>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</si>
  <si>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</si>
  <si>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</si>
  <si>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</si>
  <si>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</si>
  <si>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</si>
  <si>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</si>
  <si>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</si>
  <si>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</si>
  <si>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</si>
  <si>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</si>
  <si>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</si>
  <si>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</si>
  <si>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</si>
  <si>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</si>
  <si>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</si>
  <si>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</si>
  <si>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</si>
  <si>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</si>
  <si>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</si>
  <si>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</si>
  <si>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</si>
  <si>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</si>
  <si>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</si>
  <si>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</si>
  <si>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</si>
  <si>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</si>
  <si>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</si>
  <si>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</si>
  <si>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</si>
  <si>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</si>
  <si>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</si>
  <si>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</si>
  <si>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</si>
  <si>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</si>
  <si>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</si>
  <si>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</si>
  <si>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</si>
  <si>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</si>
  <si>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</si>
  <si>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</si>
  <si>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</si>
  <si>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</si>
  <si>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</si>
  <si>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</si>
  <si>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</si>
  <si>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</si>
  <si>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</si>
  <si>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</si>
  <si>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</si>
  <si>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</si>
  <si>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</si>
  <si>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</si>
  <si>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</si>
  <si>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</si>
  <si>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</si>
  <si>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</si>
  <si>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</si>
  <si>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</si>
  <si>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</si>
  <si>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</si>
  <si>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</si>
  <si>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</si>
  <si>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</si>
  <si>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</si>
  <si>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</si>
  <si>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</si>
  <si>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</si>
  <si>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</si>
  <si>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</si>
  <si>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</si>
  <si>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</si>
  <si>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</si>
  <si>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</si>
  <si>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</si>
  <si>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</si>
  <si>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</si>
  <si>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</si>
  <si>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</si>
  <si>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</si>
  <si>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</si>
  <si>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</si>
  <si>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</si>
  <si>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</si>
  <si>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</si>
  <si>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</si>
  <si>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</si>
  <si>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</si>
  <si>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</si>
  <si>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</si>
  <si>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</si>
  <si>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</si>
  <si>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</si>
  <si>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</si>
  <si>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</si>
  <si>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</si>
  <si>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</si>
  <si>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</si>
  <si>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</si>
  <si>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</si>
  <si>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</si>
  <si>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</si>
  <si>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</si>
  <si>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</si>
  <si>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</si>
  <si>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</si>
  <si>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</si>
  <si>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</si>
  <si>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</si>
  <si>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</si>
  <si>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</si>
  <si>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</si>
  <si>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</si>
  <si>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</si>
  <si>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</si>
  <si>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</si>
  <si>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</si>
  <si>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</si>
  <si>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</si>
  <si>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</si>
  <si>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</si>
  <si>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</si>
  <si>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</si>
  <si>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</si>
  <si>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</si>
  <si>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</si>
  <si>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</si>
  <si>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</si>
  <si>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</si>
  <si>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</si>
  <si>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</si>
  <si>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</si>
  <si>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</si>
  <si>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</si>
  <si>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</si>
  <si>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</si>
  <si>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</si>
  <si>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</si>
  <si>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</si>
  <si>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</si>
  <si>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</si>
  <si>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</si>
  <si>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</si>
  <si>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</si>
  <si>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</si>
  <si>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</si>
  <si>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</si>
  <si>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</si>
  <si>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</si>
  <si>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</si>
  <si>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</si>
  <si>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</si>
  <si>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</si>
  <si>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</si>
  <si>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</si>
  <si>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</si>
  <si>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</si>
  <si>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</si>
  <si>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</si>
  <si>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</si>
  <si>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</si>
  <si>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</si>
  <si>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</si>
  <si>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</si>
  <si>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</si>
  <si>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</si>
  <si>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</si>
  <si>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</si>
  <si>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</si>
  <si>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</si>
  <si>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</si>
  <si>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</si>
  <si>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</si>
  <si>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</si>
  <si>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</si>
  <si>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</si>
  <si>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</si>
  <si>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</si>
  <si>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</si>
  <si>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</si>
  <si>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</si>
  <si>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</si>
  <si>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</si>
  <si>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</si>
  <si>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</si>
  <si>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</si>
  <si>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</si>
  <si>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</si>
  <si>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</si>
  <si>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</si>
  <si>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</si>
  <si>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</si>
  <si>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</si>
  <si>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</si>
  <si>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</si>
  <si>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</si>
  <si>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</si>
  <si>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</si>
  <si>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</si>
  <si>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</si>
  <si>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</si>
  <si>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</si>
  <si>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</si>
  <si>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</si>
  <si>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</si>
  <si>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</si>
  <si>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</si>
  <si>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</si>
  <si>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</si>
  <si>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</si>
  <si>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</si>
  <si>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</si>
  <si>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</si>
  <si>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</si>
  <si>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</si>
  <si>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</si>
  <si>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</si>
  <si>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</si>
  <si>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</si>
  <si>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</si>
  <si>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</si>
  <si>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</si>
  <si>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</si>
  <si>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</si>
  <si>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</si>
  <si>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</si>
  <si>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</si>
  <si>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</si>
  <si>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</si>
  <si>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</si>
  <si>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</si>
  <si>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</si>
  <si>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</si>
  <si>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</si>
  <si>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</si>
  <si>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</si>
  <si>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</si>
  <si>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</si>
  <si>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</si>
  <si>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</si>
  <si>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</si>
  <si>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</si>
  <si>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</si>
  <si>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</si>
  <si>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</si>
  <si>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</si>
  <si>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</si>
  <si>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</si>
  <si>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</si>
  <si>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</si>
  <si>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</si>
  <si>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</si>
  <si>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</si>
  <si>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</si>
  <si>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</si>
  <si>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</si>
  <si>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</si>
  <si>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</si>
  <si>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</si>
  <si>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</si>
  <si>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</si>
  <si>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</si>
  <si>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</si>
  <si>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</si>
  <si>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</si>
  <si>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</si>
  <si>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</si>
  <si>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</si>
  <si>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</si>
  <si>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</si>
  <si>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</si>
  <si>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</si>
  <si>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</si>
  <si>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</si>
  <si>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</si>
  <si>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</si>
  <si>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</si>
  <si>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</si>
  <si>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</si>
  <si>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</si>
  <si>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</si>
  <si>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</si>
  <si>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</si>
  <si>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</si>
  <si>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</si>
  <si>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</si>
  <si>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</si>
  <si>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</si>
  <si>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</si>
  <si>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</si>
  <si>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</si>
  <si>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</si>
  <si>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</si>
  <si>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</si>
  <si>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</si>
  <si>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</si>
  <si>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</si>
  <si>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</si>
  <si>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</si>
  <si>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</si>
  <si>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</si>
  <si>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</si>
  <si>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</si>
  <si>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</si>
  <si>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</si>
  <si>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</si>
  <si>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</si>
  <si>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</si>
  <si>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</si>
  <si>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</si>
  <si>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</si>
  <si>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</si>
  <si>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</si>
  <si>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</si>
  <si>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</si>
  <si>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</si>
  <si>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</si>
  <si>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</si>
  <si>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</si>
  <si>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</si>
  <si>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</si>
  <si>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</si>
  <si>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</si>
  <si>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</si>
  <si>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</si>
  <si>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</si>
  <si>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</si>
  <si>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</si>
  <si>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</si>
  <si>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</si>
  <si>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</si>
  <si>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</si>
  <si>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</si>
  <si>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</si>
  <si>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</si>
  <si>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</si>
  <si>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</si>
  <si>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</si>
  <si>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</si>
  <si>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</si>
  <si>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</si>
  <si>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</si>
  <si>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</si>
  <si>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</si>
  <si>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</si>
  <si>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</si>
  <si>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</si>
  <si>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</si>
  <si>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</si>
  <si>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</si>
  <si>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</si>
  <si>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</si>
  <si>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</si>
  <si>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</si>
  <si>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</si>
  <si>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</si>
  <si>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</si>
  <si>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</si>
  <si>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</si>
  <si>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</si>
  <si>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</si>
  <si>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</si>
  <si>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</si>
  <si>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</si>
  <si>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</si>
  <si>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</si>
  <si>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</si>
  <si>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</si>
  <si>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</si>
  <si>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</si>
  <si>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</si>
  <si>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</si>
  <si>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</si>
  <si>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</si>
  <si>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</si>
  <si>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</si>
  <si>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</si>
  <si>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</si>
  <si>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</si>
  <si>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</si>
  <si>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</si>
  <si>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</si>
  <si>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</si>
  <si>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</si>
  <si>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</si>
  <si>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</si>
  <si>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</si>
  <si>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</si>
  <si>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</si>
  <si>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</si>
  <si>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</si>
  <si>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</si>
  <si>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</si>
  <si>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</si>
  <si>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</si>
  <si>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</si>
  <si>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</si>
  <si>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</si>
  <si>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</si>
  <si>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</si>
  <si>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</si>
  <si>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</si>
  <si>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</si>
  <si>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</si>
  <si>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</si>
  <si>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</si>
  <si>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</si>
  <si>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</si>
  <si>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</si>
  <si>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</si>
  <si>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</si>
  <si>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</si>
  <si>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</si>
  <si>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</si>
  <si>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</si>
  <si>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</si>
  <si>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</si>
  <si>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</si>
  <si>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</si>
  <si>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</si>
  <si>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</si>
  <si>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</si>
  <si>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</si>
  <si>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</si>
  <si>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</si>
  <si>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</si>
  <si>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</si>
  <si>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</si>
  <si>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</si>
  <si>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</si>
  <si>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</si>
  <si>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</si>
  <si>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</si>
  <si>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</si>
  <si>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</si>
  <si>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</si>
  <si>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</si>
  <si>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</si>
  <si>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</si>
  <si>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</si>
  <si>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</si>
  <si>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</si>
  <si>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</si>
  <si>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</si>
  <si>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</si>
  <si>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</si>
  <si>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</si>
  <si>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</si>
  <si>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</si>
  <si>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</si>
  <si>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</si>
  <si>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</si>
  <si>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</si>
  <si>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</si>
  <si>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</si>
  <si>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</si>
  <si>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</si>
  <si>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</si>
  <si>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</si>
  <si>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</si>
  <si>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</si>
  <si>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</si>
  <si>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</si>
  <si>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</si>
  <si>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</si>
  <si>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</si>
  <si>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</si>
  <si>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</si>
  <si>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</si>
  <si>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</si>
  <si>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</si>
  <si>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</si>
  <si>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</si>
  <si>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</si>
  <si>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</si>
  <si>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</si>
  <si>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</si>
  <si>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</si>
  <si>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</si>
  <si>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</si>
  <si>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</si>
  <si>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</si>
  <si>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</si>
  <si>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</si>
  <si>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</si>
  <si>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</si>
  <si>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</si>
  <si>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</si>
  <si>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</si>
  <si>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</si>
  <si>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</si>
  <si>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</si>
  <si>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</si>
  <si>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</si>
  <si>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</si>
  <si>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</si>
  <si>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</si>
  <si>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</si>
  <si>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</si>
  <si>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</si>
  <si>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</si>
  <si>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</si>
  <si>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</si>
  <si>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</si>
  <si>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</si>
  <si>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</si>
  <si>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</si>
  <si>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</si>
  <si>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</si>
  <si>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</si>
  <si>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</si>
  <si>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</si>
  <si>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</si>
  <si>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</si>
  <si>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</si>
  <si>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</si>
  <si>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</si>
  <si>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</si>
  <si>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</si>
  <si>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</si>
  <si>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</si>
  <si>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</si>
  <si>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</si>
  <si>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</si>
  <si>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</si>
  <si>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</si>
  <si>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</si>
  <si>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</si>
  <si>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</si>
  <si>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</si>
  <si>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</si>
  <si>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</si>
  <si>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</si>
  <si>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</si>
  <si>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</si>
  <si>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</si>
  <si>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</si>
  <si>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</si>
  <si>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</si>
  <si>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</si>
  <si>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</si>
  <si>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</si>
  <si>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</si>
  <si>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</si>
  <si>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</si>
  <si>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</si>
  <si>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</si>
  <si>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</si>
  <si>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</si>
  <si>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</si>
  <si>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</si>
  <si>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</si>
  <si>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</si>
  <si>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</si>
  <si>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</si>
  <si>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</si>
  <si>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</si>
  <si>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</si>
  <si>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</si>
  <si>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</si>
  <si>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</si>
  <si>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</si>
  <si>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</si>
  <si>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</si>
  <si>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</si>
  <si>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</si>
  <si>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</si>
  <si>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</si>
  <si>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</si>
  <si>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</si>
  <si>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</si>
  <si>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</si>
  <si>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</si>
  <si>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</si>
  <si>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</si>
  <si>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</si>
  <si>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</si>
  <si>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</si>
  <si>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</si>
  <si>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</si>
  <si>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</si>
  <si>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</si>
  <si>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</si>
  <si>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</si>
  <si>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</si>
  <si>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</si>
  <si>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</si>
  <si>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</si>
  <si>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</si>
  <si>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</si>
  <si>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</si>
  <si>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</si>
  <si>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</si>
  <si>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</si>
  <si>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</si>
  <si>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</si>
  <si>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</si>
  <si>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</si>
  <si>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</si>
  <si>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</si>
  <si>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</si>
  <si>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</si>
  <si>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</si>
  <si>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</si>
  <si>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</si>
  <si>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</si>
  <si>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</si>
  <si>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</si>
  <si>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</si>
  <si>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</si>
  <si>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</si>
  <si>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</si>
  <si>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</si>
  <si>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</si>
  <si>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</si>
  <si>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</si>
  <si>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</si>
  <si>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</si>
  <si>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</si>
  <si>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</si>
  <si>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</si>
  <si>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</si>
  <si>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</si>
  <si>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</si>
  <si>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</si>
  <si>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</si>
  <si>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</si>
  <si>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</si>
  <si>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</si>
  <si>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</si>
  <si>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</si>
  <si>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</si>
  <si>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</si>
  <si>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</si>
  <si>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</si>
  <si>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</si>
  <si>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</si>
  <si>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</si>
  <si>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</si>
  <si>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</si>
  <si>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</si>
  <si>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</si>
  <si>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</si>
  <si>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</si>
  <si>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</si>
  <si>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</si>
  <si>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</si>
  <si>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</si>
  <si>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</si>
  <si>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</si>
  <si>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</si>
  <si>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</si>
  <si>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</si>
  <si>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</si>
  <si>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</si>
  <si>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</si>
  <si>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</si>
  <si>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</si>
  <si>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</si>
  <si>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</si>
  <si>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</si>
  <si>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</si>
  <si>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</si>
  <si>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</si>
  <si>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</si>
  <si>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</si>
  <si>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</si>
  <si>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</si>
  <si>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</si>
  <si>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</si>
  <si>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</si>
  <si>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</si>
  <si>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</si>
  <si>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</si>
  <si>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</si>
  <si>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</si>
  <si>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</si>
  <si>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</si>
  <si>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</si>
  <si>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</si>
  <si>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</si>
  <si>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</si>
  <si>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</si>
  <si>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</si>
  <si>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</si>
  <si>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</si>
  <si>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</si>
  <si>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</si>
  <si>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</si>
  <si>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</si>
  <si>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</si>
  <si>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</si>
  <si>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</si>
  <si>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</si>
  <si>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</si>
  <si>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</si>
  <si>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</si>
  <si>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</si>
  <si>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</si>
  <si>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</si>
  <si>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</si>
  <si>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</si>
  <si>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</si>
  <si>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</si>
  <si>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</si>
  <si>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</si>
  <si>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</si>
  <si>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</si>
  <si>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</si>
  <si>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</si>
  <si>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</si>
  <si>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</si>
  <si>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</si>
  <si>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</si>
  <si>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</si>
  <si>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</si>
  <si>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</si>
  <si>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</si>
  <si>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</si>
  <si>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</si>
  <si>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</si>
  <si>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</si>
  <si>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</si>
  <si>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</si>
  <si>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</si>
  <si>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</si>
  <si>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</si>
  <si>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</si>
  <si>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</si>
  <si>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</si>
  <si>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</si>
  <si>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</si>
  <si>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</si>
  <si>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</si>
  <si>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</si>
  <si>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</si>
  <si>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</si>
  <si>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</si>
  <si>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</si>
  <si>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</si>
  <si>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</si>
  <si>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</si>
  <si>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</si>
  <si>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</si>
  <si>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</si>
  <si>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</si>
  <si>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</si>
  <si>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</si>
  <si>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</si>
  <si>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</si>
  <si>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</si>
  <si>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</si>
  <si>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</si>
  <si>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</si>
  <si>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</si>
  <si>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</si>
  <si>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</si>
  <si>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</si>
  <si>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</si>
  <si>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</si>
  <si>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</si>
  <si>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</si>
  <si>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</si>
  <si>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</si>
  <si>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</si>
  <si>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</si>
  <si>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</si>
  <si>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</si>
  <si>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</si>
  <si>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</si>
  <si>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</si>
  <si>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</si>
  <si>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</si>
  <si>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</si>
  <si>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</si>
  <si>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</si>
  <si>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</si>
  <si>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</si>
  <si>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</si>
  <si>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</si>
  <si>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</si>
  <si>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</si>
  <si>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</si>
  <si>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</si>
  <si>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</si>
  <si>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</si>
  <si>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</si>
  <si>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</si>
  <si>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</si>
  <si>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</si>
  <si>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</si>
  <si>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</si>
  <si>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</si>
  <si>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</si>
  <si>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</si>
  <si>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</si>
  <si>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</si>
  <si>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</si>
  <si>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</si>
  <si>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</si>
  <si>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</si>
  <si>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</si>
  <si>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</si>
  <si>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</si>
  <si>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</si>
  <si>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</si>
  <si>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</si>
  <si>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</si>
  <si>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</si>
  <si>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</si>
  <si>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</si>
  <si>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</si>
  <si>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</si>
  <si>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</si>
  <si>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</si>
  <si>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</si>
  <si>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</si>
  <si>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</si>
  <si>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</si>
  <si>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</si>
  <si>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</si>
  <si>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</si>
  <si>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</si>
  <si>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</si>
  <si>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</si>
  <si>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</si>
  <si>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</si>
  <si>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</si>
  <si>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</si>
  <si>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</si>
  <si>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</si>
  <si>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</si>
  <si>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</si>
  <si>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</si>
  <si>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</si>
  <si>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</si>
  <si>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</si>
  <si>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</si>
  <si>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</si>
  <si>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</si>
  <si>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</si>
  <si>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</si>
  <si>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</si>
  <si>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</si>
  <si>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</si>
  <si>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</si>
  <si>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</si>
  <si>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</si>
  <si>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</si>
  <si>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</si>
  <si>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</si>
  <si>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</si>
  <si>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</si>
  <si>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</si>
  <si>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</si>
  <si>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</si>
  <si>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</si>
  <si>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</si>
  <si>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</si>
  <si>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</si>
  <si>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</si>
  <si>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</si>
  <si>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</si>
  <si>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</si>
  <si>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</si>
  <si>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</si>
  <si>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</si>
  <si>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</si>
  <si>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</si>
  <si>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</si>
  <si>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</si>
  <si>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</si>
  <si>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</si>
  <si>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</si>
  <si>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</si>
  <si>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</si>
  <si>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</si>
  <si>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</si>
  <si>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</si>
  <si>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</si>
  <si>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</si>
  <si>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</si>
  <si>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</si>
  <si>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</si>
  <si>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</si>
  <si>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</si>
  <si>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</si>
  <si>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</si>
  <si>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</si>
  <si>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</si>
  <si>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</si>
  <si>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</si>
  <si>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</si>
  <si>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</si>
  <si>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</si>
  <si>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</si>
  <si>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</si>
  <si>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</si>
  <si>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</si>
  <si>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</si>
  <si>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</si>
  <si>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</si>
  <si>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</si>
  <si>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</si>
  <si>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</si>
  <si>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</si>
  <si>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</si>
  <si>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</si>
  <si>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</si>
  <si>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</si>
  <si>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</si>
  <si>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</si>
  <si>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</si>
  <si>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</si>
  <si>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</si>
  <si>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</si>
  <si>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</si>
  <si>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</si>
  <si>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</si>
  <si>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</si>
  <si>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</si>
  <si>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</si>
  <si>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</si>
  <si>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</si>
  <si>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</si>
  <si>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</si>
  <si>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</si>
  <si>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</si>
  <si>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</si>
  <si>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</si>
  <si>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</si>
  <si>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</si>
  <si>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</si>
  <si>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</si>
  <si>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</si>
  <si>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</si>
  <si>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</si>
  <si>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</si>
  <si>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</si>
  <si>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</si>
  <si>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</si>
  <si>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</si>
  <si>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</si>
  <si>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</si>
  <si>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</si>
  <si>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</si>
  <si>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</si>
  <si>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</si>
  <si>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</si>
  <si>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</si>
  <si>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</si>
  <si>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</si>
  <si>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</si>
  <si>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</si>
  <si>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</si>
  <si>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</si>
  <si>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</si>
  <si>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</si>
  <si>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</si>
  <si>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</si>
  <si>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</si>
  <si>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</si>
  <si>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</si>
  <si>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</si>
  <si>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</si>
  <si>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</si>
  <si>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</si>
  <si>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</si>
  <si>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</si>
  <si>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</si>
  <si>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</si>
  <si>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</si>
  <si>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</si>
  <si>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</si>
  <si>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</si>
  <si>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</si>
  <si>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</si>
  <si>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</si>
  <si>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</si>
  <si>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</si>
  <si>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</si>
  <si>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</si>
  <si>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</si>
  <si>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</si>
  <si>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</si>
  <si>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</si>
  <si>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</si>
  <si>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</si>
  <si>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</si>
  <si>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</si>
  <si>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</si>
  <si>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</si>
  <si>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</si>
  <si>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</si>
  <si>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</si>
  <si>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</si>
  <si>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</si>
  <si>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</si>
  <si>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</si>
  <si>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</si>
  <si>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</si>
  <si>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</si>
  <si>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</si>
  <si>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</si>
  <si>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</si>
  <si>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</si>
  <si>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</si>
  <si>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</si>
  <si>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</si>
  <si>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</si>
  <si>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</si>
  <si>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</si>
  <si>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</si>
  <si>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</si>
  <si>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</si>
  <si>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</si>
  <si>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</si>
  <si>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</si>
  <si>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</si>
  <si>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</si>
  <si>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</si>
  <si>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</si>
  <si>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</si>
  <si>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</si>
  <si>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</si>
  <si>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</si>
  <si>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</si>
  <si>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</si>
  <si>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</si>
  <si>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</si>
  <si>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</si>
  <si>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</si>
  <si>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</si>
  <si>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</si>
  <si>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</si>
  <si>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</si>
  <si>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</si>
  <si>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</si>
  <si>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</si>
  <si>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</si>
  <si>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</si>
  <si>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</si>
  <si>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</si>
  <si>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</si>
  <si>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</si>
  <si>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</si>
  <si>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</si>
  <si>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</si>
  <si>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</si>
  <si>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</si>
  <si>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</si>
  <si>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</si>
  <si>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</si>
  <si>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</si>
  <si>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</si>
  <si>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</si>
  <si>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</si>
  <si>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</si>
  <si>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</si>
  <si>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</si>
  <si>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</si>
  <si>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</si>
  <si>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</si>
  <si>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</si>
  <si>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</si>
  <si>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</si>
  <si>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</si>
  <si>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</si>
  <si>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</si>
  <si>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</si>
  <si>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</si>
  <si>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</si>
  <si>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</si>
  <si>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</si>
  <si>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</si>
  <si>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</si>
  <si>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</si>
  <si>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</si>
  <si>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</si>
  <si>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</si>
  <si>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</si>
  <si>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</si>
  <si>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</si>
  <si>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</si>
  <si>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</si>
  <si>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</si>
  <si>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</si>
  <si>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</si>
  <si>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</si>
  <si>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</si>
  <si>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</si>
  <si>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</si>
  <si>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</si>
  <si>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</si>
  <si>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</si>
  <si>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</si>
  <si>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</si>
  <si>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</si>
  <si>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</si>
  <si>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</si>
  <si>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</si>
  <si>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</si>
  <si>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</si>
  <si>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</si>
  <si>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</si>
  <si>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</si>
  <si>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</si>
  <si>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</si>
  <si>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</si>
  <si>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</si>
  <si>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</si>
  <si>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</si>
  <si>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</si>
  <si>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</si>
  <si>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</si>
  <si>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</si>
  <si>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</si>
  <si>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</si>
  <si>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</si>
  <si>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</si>
  <si>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</si>
  <si>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</si>
  <si>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</si>
  <si>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</si>
  <si>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</si>
  <si>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</si>
  <si>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</si>
  <si>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</si>
  <si>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</si>
  <si>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</si>
  <si>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</si>
  <si>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</si>
  <si>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</si>
  <si>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</si>
  <si>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</si>
  <si>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</si>
  <si>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</si>
  <si>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</si>
  <si>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</si>
  <si>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</si>
  <si>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</si>
  <si>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</si>
  <si>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</si>
  <si>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</si>
  <si>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</si>
  <si>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</si>
  <si>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</si>
  <si>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</si>
  <si>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</si>
  <si>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</si>
  <si>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</si>
  <si>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</si>
  <si>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</si>
  <si>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</si>
  <si>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</si>
  <si>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</si>
  <si>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</si>
  <si>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</si>
  <si>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</si>
  <si>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</si>
  <si>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</si>
  <si>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</si>
  <si>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</si>
  <si>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</si>
  <si>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</si>
  <si>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</si>
  <si>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</si>
  <si>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</si>
  <si>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</si>
  <si>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</si>
  <si>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</si>
  <si>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</si>
  <si>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</si>
  <si>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</si>
  <si>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</si>
  <si>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</si>
  <si>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</si>
  <si>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</si>
  <si>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</si>
  <si>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</si>
  <si>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</si>
  <si>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</si>
  <si>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</si>
  <si>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</si>
  <si>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</si>
  <si>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</si>
  <si>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</si>
  <si>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</si>
  <si>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</si>
  <si>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</si>
  <si>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</si>
  <si>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</si>
  <si>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</si>
  <si>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</si>
  <si>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</si>
  <si>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</si>
  <si>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</si>
  <si>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</si>
  <si>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</si>
  <si>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</si>
  <si>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</si>
  <si>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</si>
  <si>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</si>
  <si>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</si>
  <si>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</si>
  <si>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</si>
  <si>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</si>
  <si>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</si>
  <si>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</si>
  <si>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</si>
  <si>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</si>
  <si>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</si>
  <si>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</si>
  <si>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</si>
  <si>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</si>
  <si>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</si>
  <si>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</si>
  <si>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</si>
  <si>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</si>
  <si>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</si>
  <si>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</si>
  <si>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</si>
  <si>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</si>
  <si>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</si>
  <si>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</si>
  <si>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</si>
  <si>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</si>
  <si>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</si>
  <si>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</si>
  <si>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</si>
  <si>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</si>
  <si>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</si>
  <si>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</si>
  <si>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</si>
  <si>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</si>
  <si>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</si>
  <si>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</si>
  <si>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</si>
  <si>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</si>
  <si>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</si>
  <si>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</si>
  <si>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</si>
  <si>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</si>
  <si>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</si>
  <si>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</si>
  <si>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</si>
  <si>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</si>
  <si>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</si>
  <si>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</si>
  <si>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</si>
  <si>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</si>
  <si>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</si>
  <si>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</si>
  <si>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</si>
  <si>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</si>
  <si>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</si>
  <si>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</si>
  <si>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</si>
  <si>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</si>
  <si>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</si>
  <si>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</si>
  <si>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</si>
  <si>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</si>
  <si>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</si>
  <si>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</si>
  <si>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</si>
  <si>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</si>
  <si>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</si>
  <si>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</si>
  <si>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</si>
  <si>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</si>
  <si>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</si>
  <si>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</si>
  <si>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</si>
  <si>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</si>
  <si>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</si>
  <si>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</si>
  <si>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</si>
  <si>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</si>
  <si>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</si>
  <si>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</si>
  <si>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</si>
  <si>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</si>
  <si>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</si>
  <si>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</si>
  <si>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</si>
  <si>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</si>
  <si>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</si>
  <si>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</si>
  <si>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</si>
  <si>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</si>
  <si>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</si>
  <si>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</si>
  <si>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</si>
  <si>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</si>
  <si>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</si>
  <si>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</si>
  <si>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</si>
  <si>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</si>
  <si>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</si>
  <si>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</si>
  <si>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</si>
  <si>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</si>
  <si>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</si>
  <si>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</si>
  <si>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</si>
  <si>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</si>
  <si>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</si>
  <si>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</si>
  <si>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</si>
  <si>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</si>
  <si>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</si>
  <si>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</si>
  <si>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</si>
  <si>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</si>
  <si>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</si>
  <si>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</si>
  <si>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</si>
  <si>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</si>
  <si>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</si>
  <si>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</si>
  <si>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</si>
  <si>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</si>
  <si>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</si>
  <si>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</si>
  <si>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</si>
  <si>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</si>
  <si>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</si>
  <si>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</si>
  <si>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</si>
  <si>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</si>
  <si>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</si>
  <si>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</si>
  <si>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</si>
  <si>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</si>
  <si>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</si>
  <si>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</si>
  <si>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</si>
  <si>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</si>
  <si>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</si>
  <si>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</si>
  <si>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</si>
  <si>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</si>
  <si>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</si>
  <si>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</si>
  <si>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</si>
  <si>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</si>
  <si>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</si>
  <si>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</si>
  <si>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</si>
  <si>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</si>
  <si>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</si>
  <si>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</si>
  <si>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</si>
  <si>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</si>
  <si>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</si>
  <si>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</si>
  <si>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</si>
  <si>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</si>
  <si>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</si>
  <si>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</si>
  <si>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</si>
  <si>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</si>
  <si>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</si>
  <si>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</si>
  <si>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</si>
  <si>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</si>
  <si>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</si>
  <si>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</si>
  <si>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</si>
  <si>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</si>
  <si>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</si>
  <si>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</si>
  <si>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</si>
  <si>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</si>
  <si>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</si>
  <si>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</si>
  <si>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</si>
  <si>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</si>
  <si>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</si>
  <si>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</si>
  <si>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</si>
  <si>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</si>
  <si>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</si>
  <si>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</si>
  <si>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</si>
  <si>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</si>
  <si>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</si>
  <si>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</si>
  <si>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</si>
  <si>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</si>
  <si>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</si>
  <si>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</si>
  <si>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</si>
  <si>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</si>
  <si>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</si>
  <si>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</si>
  <si>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</si>
  <si>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</si>
  <si>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</si>
  <si>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</si>
  <si>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</si>
  <si>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</si>
  <si>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</si>
  <si>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</si>
  <si>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</si>
  <si>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</si>
  <si>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</si>
  <si>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</si>
  <si>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</si>
  <si>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</si>
  <si>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</si>
  <si>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</si>
  <si>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</si>
  <si>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</si>
  <si>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</si>
  <si>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</si>
  <si>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</si>
  <si>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</si>
  <si>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</si>
  <si>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</si>
  <si>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</si>
  <si>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</si>
  <si>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</si>
  <si>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</si>
  <si>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</si>
  <si>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</si>
  <si>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</si>
  <si>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</si>
  <si>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</si>
  <si>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</si>
  <si>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</si>
  <si>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</si>
  <si>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</si>
  <si>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</si>
  <si>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</si>
  <si>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</si>
  <si>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</si>
  <si>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</si>
  <si>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</si>
  <si>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</si>
  <si>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</si>
  <si>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</si>
  <si>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</si>
  <si>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</si>
  <si>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</si>
  <si>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</si>
  <si>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</si>
  <si>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</si>
  <si>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</si>
  <si>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</si>
  <si>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</si>
  <si>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</si>
  <si>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</si>
  <si>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</si>
  <si>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</si>
  <si>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</si>
  <si>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</si>
  <si>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</si>
  <si>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</si>
  <si>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</si>
  <si>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</si>
  <si>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</si>
  <si>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</si>
  <si>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</si>
  <si>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</si>
  <si>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</si>
  <si>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</si>
  <si>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</si>
  <si>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</si>
  <si>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</si>
  <si>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</si>
  <si>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</si>
  <si>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</si>
  <si>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</si>
  <si>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</si>
  <si>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</si>
  <si>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</si>
  <si>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</si>
  <si>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</si>
  <si>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</si>
  <si>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</si>
  <si>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</si>
  <si>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</si>
  <si>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</si>
  <si>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</si>
  <si>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</si>
  <si>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</si>
  <si>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</si>
  <si>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</si>
  <si>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</si>
  <si>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</si>
  <si>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</si>
  <si>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</si>
  <si>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</si>
  <si>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</si>
  <si>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</si>
  <si>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</si>
  <si>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</si>
  <si>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</si>
  <si>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</si>
  <si>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</si>
  <si>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</si>
  <si>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</si>
  <si>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</si>
  <si>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</si>
  <si>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</si>
  <si>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</si>
  <si>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</si>
  <si>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</si>
  <si>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</si>
  <si>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</si>
  <si>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</si>
  <si>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</si>
  <si>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</si>
  <si>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</si>
  <si>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</si>
  <si>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</si>
  <si>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</si>
  <si>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</si>
  <si>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</si>
  <si>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</si>
  <si>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</si>
  <si>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</si>
  <si>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</si>
  <si>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</si>
  <si>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</si>
  <si>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</si>
  <si>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</si>
  <si>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</si>
  <si>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</si>
  <si>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</si>
  <si>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</si>
  <si>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</si>
  <si>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</si>
  <si>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</si>
  <si>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</si>
  <si>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</si>
  <si>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</si>
  <si>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</si>
  <si>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</si>
  <si>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</si>
  <si>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</si>
  <si>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</si>
  <si>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</si>
  <si>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</si>
  <si>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</si>
  <si>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</si>
  <si>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</si>
  <si>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</si>
  <si>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</si>
  <si>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</si>
  <si>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</si>
  <si>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</si>
  <si>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</si>
  <si>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</si>
  <si>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</si>
  <si>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</si>
  <si>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</si>
  <si>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</si>
  <si>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</si>
  <si>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</si>
  <si>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</si>
  <si>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</si>
  <si>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</si>
  <si>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</si>
  <si>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</si>
  <si>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</si>
  <si>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</si>
  <si>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</si>
  <si>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</si>
  <si>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</si>
  <si>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</si>
  <si>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</si>
  <si>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</si>
  <si>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</si>
  <si>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</si>
  <si>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</si>
  <si>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</si>
  <si>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</si>
  <si>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</si>
  <si>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</si>
  <si>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</si>
  <si>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</si>
  <si>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</si>
  <si>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</si>
  <si>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</si>
  <si>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</si>
  <si>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</si>
  <si>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</si>
  <si>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</si>
  <si>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</si>
  <si>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</si>
  <si>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</si>
  <si>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</si>
  <si>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</si>
  <si>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</si>
  <si>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</si>
  <si>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</si>
  <si>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</si>
  <si>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</si>
  <si>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</si>
  <si>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</si>
  <si>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</si>
  <si>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</si>
  <si>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</si>
  <si>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</si>
  <si>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</si>
  <si>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</si>
  <si>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</si>
  <si>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</si>
  <si>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</si>
  <si>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</si>
  <si>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</si>
  <si>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</si>
  <si>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</si>
  <si>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</si>
  <si>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</si>
  <si>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</si>
  <si>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</si>
  <si>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</si>
  <si>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</si>
  <si>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</si>
  <si>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</si>
  <si>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</si>
  <si>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</si>
  <si>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</si>
  <si>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</si>
  <si>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</si>
  <si>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</si>
  <si>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</si>
  <si>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</si>
  <si>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</si>
  <si>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</si>
  <si>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</si>
  <si>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</si>
  <si>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</si>
  <si>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</si>
  <si>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</si>
  <si>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</si>
  <si>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</si>
  <si>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</si>
  <si>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</si>
  <si>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</si>
  <si>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</si>
  <si>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</si>
  <si>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</si>
  <si>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</si>
  <si>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</si>
  <si>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</si>
  <si>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</si>
  <si>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</si>
  <si>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</si>
  <si>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</si>
  <si>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</si>
  <si>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</si>
  <si>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</si>
  <si>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</si>
  <si>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</si>
  <si>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</si>
  <si>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</si>
  <si>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</si>
  <si>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</si>
  <si>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</si>
  <si>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</si>
  <si>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</si>
  <si>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</si>
  <si>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</si>
  <si>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</si>
  <si>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</si>
  <si>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</si>
  <si>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</si>
  <si>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</si>
  <si>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</si>
  <si>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</si>
  <si>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</si>
  <si>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</si>
  <si>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</si>
  <si>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</si>
  <si>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</si>
  <si>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</si>
  <si>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</si>
  <si>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</si>
  <si>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</si>
  <si>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</si>
  <si>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</si>
  <si>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</si>
  <si>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</si>
  <si>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</si>
  <si>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</si>
  <si>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</si>
  <si>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</si>
  <si>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</si>
  <si>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</si>
  <si>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</si>
  <si>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</si>
  <si>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</si>
  <si>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</si>
  <si>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</si>
  <si>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</si>
  <si>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</si>
  <si>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</si>
  <si>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</si>
  <si>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</si>
  <si>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</si>
  <si>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</si>
  <si>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</si>
  <si>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</si>
  <si>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</si>
  <si>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</si>
  <si>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</si>
  <si>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</si>
  <si>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</si>
  <si>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</si>
  <si>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</si>
  <si>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</si>
  <si>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</si>
  <si>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</si>
  <si>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</si>
  <si>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</si>
  <si>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</si>
  <si>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</si>
  <si>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</si>
  <si>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</si>
  <si>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</si>
  <si>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</si>
  <si>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</si>
  <si>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</si>
  <si>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</si>
  <si>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</si>
  <si>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</si>
  <si>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</si>
  <si>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</si>
  <si>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</si>
  <si>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</si>
  <si>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</si>
  <si>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</si>
  <si>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</si>
  <si>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</si>
  <si>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</si>
  <si>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</si>
  <si>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</si>
  <si>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</si>
  <si>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</si>
  <si>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</si>
  <si>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</si>
  <si>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</si>
  <si>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</si>
  <si>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</si>
  <si>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</si>
  <si>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</si>
  <si>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</si>
  <si>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</si>
  <si>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</si>
  <si>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</si>
  <si>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</si>
  <si>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</si>
  <si>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</si>
  <si>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</si>
  <si>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</si>
  <si>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</si>
  <si>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</si>
  <si>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</si>
  <si>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</si>
  <si>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</si>
  <si>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</si>
  <si>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</si>
  <si>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</si>
  <si>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</si>
  <si>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</si>
  <si>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</si>
  <si>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</si>
  <si>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</si>
  <si>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</si>
  <si>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</si>
  <si>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</si>
  <si>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</si>
  <si>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</si>
  <si>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</si>
  <si>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</si>
  <si>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</si>
  <si>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</si>
  <si>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</si>
  <si>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</si>
  <si>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</si>
  <si>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</si>
  <si>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</si>
  <si>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</si>
  <si>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</si>
  <si>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</si>
  <si>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</si>
  <si>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</si>
  <si>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</si>
  <si>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</si>
  <si>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</si>
  <si>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</si>
  <si>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</si>
  <si>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</si>
  <si>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</si>
  <si>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</si>
  <si>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</si>
  <si>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</si>
  <si>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</si>
  <si>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</si>
  <si>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</si>
  <si>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</si>
  <si>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</si>
  <si>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</si>
  <si>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</si>
  <si>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</si>
  <si>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</si>
  <si>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</si>
  <si>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</si>
  <si>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</si>
  <si>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</si>
  <si>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</si>
  <si>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</si>
  <si>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</si>
  <si>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</si>
  <si>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</si>
  <si>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</si>
  <si>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</si>
  <si>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</si>
  <si>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</si>
  <si>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</si>
  <si>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</si>
  <si>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</si>
  <si>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</si>
  <si>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</si>
  <si>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</si>
  <si>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</si>
  <si>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</si>
  <si>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</si>
  <si>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</si>
  <si>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</si>
  <si>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</si>
  <si>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</si>
  <si>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</si>
  <si>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</si>
  <si>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</si>
  <si>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</si>
  <si>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</si>
  <si>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</si>
  <si>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</si>
  <si>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</si>
  <si>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</si>
  <si>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</si>
  <si>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</si>
  <si>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</si>
  <si>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</si>
  <si>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</si>
  <si>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</si>
  <si>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</si>
  <si>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</si>
  <si>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</si>
  <si>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</si>
  <si>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</si>
  <si>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</si>
  <si>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</si>
  <si>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</si>
  <si>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</si>
  <si>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</si>
  <si>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</si>
  <si>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</si>
  <si>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</si>
  <si>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</si>
  <si>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</si>
  <si>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</si>
  <si>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</si>
  <si>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</si>
  <si>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</si>
  <si>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</si>
  <si>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</si>
  <si>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</si>
  <si>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</si>
  <si>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</si>
  <si>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</si>
  <si>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</si>
  <si>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</si>
  <si>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</si>
  <si>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</si>
  <si>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</si>
  <si>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</si>
  <si>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</si>
  <si>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</si>
  <si>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</si>
  <si>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</si>
  <si>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</si>
  <si>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</si>
  <si>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</si>
  <si>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</si>
  <si>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</si>
  <si>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</si>
  <si>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</si>
  <si>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</si>
  <si>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</si>
  <si>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</si>
  <si>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</si>
  <si>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</si>
  <si>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</si>
  <si>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</si>
  <si>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</si>
  <si>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</si>
  <si>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</si>
  <si>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</si>
  <si>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</si>
  <si>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</si>
  <si>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</si>
  <si>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</si>
  <si>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</si>
  <si>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</si>
  <si>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</si>
  <si>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</si>
  <si>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</si>
  <si>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</si>
  <si>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</si>
  <si>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</si>
  <si>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</si>
  <si>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</si>
  <si>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</si>
  <si>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</si>
  <si>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</si>
  <si>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</si>
  <si>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</si>
  <si>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</si>
  <si>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</si>
  <si>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</si>
  <si>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</si>
  <si>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</si>
  <si>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</si>
  <si>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</si>
  <si>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</si>
  <si>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</si>
  <si>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</si>
  <si>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</si>
  <si>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</si>
  <si>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</si>
  <si>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</si>
  <si>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</si>
  <si>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</si>
  <si>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</si>
  <si>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</si>
  <si>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</si>
  <si>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</si>
  <si>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</si>
  <si>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</si>
  <si>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</si>
  <si>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</si>
  <si>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</si>
  <si>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</si>
  <si>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</si>
  <si>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</si>
  <si>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</si>
  <si>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</si>
  <si>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</si>
  <si>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</si>
  <si>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</si>
  <si>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</si>
  <si>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</si>
  <si>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</si>
  <si>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</si>
  <si>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</si>
  <si>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</si>
  <si>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</si>
  <si>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</si>
  <si>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</si>
  <si>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</si>
  <si>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</si>
  <si>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</si>
  <si>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</si>
  <si>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</si>
  <si>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</si>
  <si>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</si>
  <si>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</si>
  <si>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</si>
  <si>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</si>
  <si>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</si>
  <si>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</si>
  <si>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</si>
  <si>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</si>
  <si>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</si>
  <si>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</si>
  <si>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</si>
  <si>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</si>
  <si>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</si>
  <si>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</si>
  <si>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</si>
  <si>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</si>
  <si>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</si>
  <si>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</si>
  <si>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</si>
  <si>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</si>
  <si>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</si>
  <si>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</si>
  <si>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</si>
  <si>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</si>
  <si>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</si>
  <si>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</si>
  <si>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</si>
  <si>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</si>
  <si>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</si>
  <si>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</si>
  <si>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</si>
  <si>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</si>
  <si>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</si>
  <si>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</si>
  <si>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</si>
  <si>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</si>
  <si>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</si>
  <si>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</si>
  <si>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</si>
  <si>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</si>
  <si>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</si>
  <si>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</si>
  <si>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</si>
  <si>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</si>
  <si>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</si>
  <si>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</si>
  <si>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</si>
  <si>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</si>
  <si>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</si>
  <si>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</si>
  <si>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</si>
  <si>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</si>
  <si>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</si>
  <si>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</si>
  <si>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</si>
  <si>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</si>
  <si>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</si>
  <si>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</si>
  <si>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</si>
  <si>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</si>
  <si>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</si>
  <si>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</si>
  <si>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</si>
  <si>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</si>
  <si>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</si>
  <si>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</si>
  <si>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</si>
  <si>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</si>
  <si>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</si>
  <si>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</si>
  <si>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</si>
  <si>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</si>
  <si>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</si>
  <si>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</si>
  <si>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</si>
  <si>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</si>
  <si>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</si>
  <si>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</si>
  <si>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</si>
  <si>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</si>
  <si>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</si>
  <si>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</si>
  <si>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</si>
  <si>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</si>
  <si>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</si>
  <si>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</si>
  <si>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</si>
  <si>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</si>
  <si>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</si>
  <si>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</si>
  <si>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</si>
  <si>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</si>
  <si>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</si>
  <si>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</si>
  <si>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</si>
  <si>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</si>
  <si>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</si>
  <si>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</si>
  <si>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</si>
  <si>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</si>
  <si>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</si>
  <si>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</si>
  <si>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</si>
  <si>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</si>
  <si>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</si>
  <si>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</si>
  <si>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</si>
  <si>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</si>
  <si>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</si>
  <si>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</si>
  <si>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</si>
  <si>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</si>
  <si>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</si>
  <si>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</si>
  <si>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</si>
  <si>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</si>
  <si>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</si>
  <si>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</si>
  <si>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</si>
  <si>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</si>
  <si>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</si>
  <si>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</si>
  <si>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</si>
  <si>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</si>
  <si>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</si>
  <si>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</si>
  <si>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</si>
  <si>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</si>
  <si>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</si>
  <si>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</si>
  <si>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</si>
  <si>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</si>
  <si>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</si>
  <si>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</si>
  <si>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</si>
  <si>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</si>
  <si>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</si>
  <si>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</si>
  <si>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</si>
  <si>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</si>
  <si>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</si>
  <si>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</si>
  <si>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</si>
  <si>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</si>
  <si>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</si>
  <si>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</si>
  <si>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</si>
  <si>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</si>
  <si>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</si>
  <si>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</si>
  <si>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</si>
  <si>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</si>
  <si>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</si>
  <si>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</si>
  <si>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</si>
  <si>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</si>
  <si>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</si>
  <si>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</si>
  <si>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</si>
  <si>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</si>
  <si>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</si>
  <si>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</si>
  <si>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</si>
  <si>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</si>
  <si>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</si>
  <si>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</si>
  <si>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</si>
  <si>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</si>
  <si>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</si>
  <si>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</si>
  <si>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</si>
  <si>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</si>
  <si>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</si>
  <si>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</si>
  <si>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</si>
  <si>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</si>
  <si>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</si>
  <si>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</si>
  <si>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</si>
  <si>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</si>
  <si>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</si>
  <si>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</si>
  <si>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</si>
  <si>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</si>
  <si>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</si>
  <si>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</si>
  <si>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</si>
  <si>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</si>
  <si>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</si>
  <si>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</si>
  <si>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</si>
  <si>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</si>
  <si>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</si>
  <si>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</si>
  <si>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</si>
  <si>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</si>
  <si>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</si>
  <si>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</si>
  <si>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</si>
  <si>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</si>
  <si>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</si>
  <si>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</si>
  <si>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</si>
  <si>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</si>
  <si>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</si>
  <si>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</si>
  <si>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</si>
  <si>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</si>
  <si>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</si>
  <si>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</si>
  <si>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</si>
  <si>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</si>
  <si>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</si>
  <si>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</si>
  <si>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</si>
  <si>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</si>
  <si>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</si>
  <si>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</si>
  <si>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</si>
  <si>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</si>
  <si>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</si>
  <si>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</si>
  <si>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</si>
  <si>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</si>
  <si>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</si>
  <si>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</si>
  <si>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</si>
  <si>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</si>
  <si>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</si>
  <si>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</si>
  <si>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</si>
  <si>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</si>
  <si>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</si>
  <si>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</si>
  <si>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</si>
  <si>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</si>
  <si>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</si>
  <si>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</si>
  <si>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</si>
  <si>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</si>
  <si>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</si>
  <si>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</si>
  <si>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</si>
  <si>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</si>
  <si>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</si>
  <si>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</si>
  <si>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</si>
  <si>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</si>
  <si>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</si>
  <si>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</si>
  <si>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</si>
  <si>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</si>
  <si>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</si>
  <si>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</si>
  <si>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</si>
  <si>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</si>
  <si>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</si>
  <si>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</si>
  <si>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</si>
  <si>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</si>
  <si>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</si>
  <si>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</si>
  <si>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</si>
  <si>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</si>
  <si>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</si>
  <si>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</si>
  <si>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</si>
  <si>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</si>
  <si>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</si>
  <si>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</si>
  <si>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</si>
  <si>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</si>
  <si>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</si>
  <si>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</si>
  <si>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</si>
  <si>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</si>
  <si>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</si>
  <si>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</si>
  <si>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</si>
  <si>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</si>
  <si>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</si>
  <si>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</si>
  <si>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</si>
  <si>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</si>
  <si>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</si>
  <si>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</si>
  <si>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</si>
  <si>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</si>
  <si>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</si>
  <si>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</si>
  <si>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</si>
  <si>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</si>
  <si>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</si>
  <si>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</si>
  <si>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</si>
  <si>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</si>
  <si>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</si>
  <si>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</si>
  <si>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</si>
  <si>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</si>
  <si>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</si>
  <si>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</si>
  <si>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</si>
  <si>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</si>
  <si>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</si>
  <si>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</si>
  <si>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</si>
  <si>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</si>
  <si>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</si>
  <si>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</si>
  <si>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</si>
  <si>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</si>
  <si>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</si>
  <si>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</si>
  <si>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</si>
  <si>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</si>
  <si>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</si>
  <si>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</si>
  <si>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</si>
  <si>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</si>
  <si>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</si>
  <si>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</si>
  <si>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</si>
  <si>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</si>
  <si>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</si>
  <si>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</si>
  <si>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</si>
  <si>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</si>
  <si>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</si>
  <si>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</si>
  <si>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</si>
  <si>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</si>
  <si>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</si>
  <si>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</si>
  <si>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</si>
  <si>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</si>
  <si>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</si>
  <si>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</si>
  <si>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</si>
  <si>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</si>
  <si>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</si>
  <si>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</si>
  <si>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</si>
  <si>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</si>
  <si>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</si>
  <si>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</si>
  <si>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</si>
  <si>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</si>
  <si>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</si>
  <si>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</si>
  <si>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</si>
  <si>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</si>
  <si>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</si>
  <si>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</si>
  <si>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</si>
  <si>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</si>
  <si>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</si>
  <si>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</si>
  <si>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</si>
  <si>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</si>
  <si>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</si>
  <si>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</si>
  <si>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</si>
  <si>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</si>
  <si>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</si>
  <si>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</si>
  <si>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</si>
  <si>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</si>
  <si>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</si>
  <si>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</si>
  <si>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</si>
  <si>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</si>
  <si>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</si>
  <si>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</si>
  <si>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</si>
  <si>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</si>
  <si>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</si>
  <si>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</si>
  <si>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</si>
  <si>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</si>
  <si>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</si>
  <si>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</si>
  <si>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</si>
  <si>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</si>
  <si>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</si>
  <si>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</si>
  <si>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</si>
  <si>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</si>
  <si>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</si>
  <si>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</si>
  <si>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</si>
  <si>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</si>
  <si>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</si>
  <si>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</si>
  <si>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</si>
  <si>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</si>
  <si>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</si>
  <si>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</si>
  <si>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</si>
  <si>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</si>
  <si>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</si>
  <si>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</si>
  <si>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</si>
  <si>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</si>
  <si>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</si>
  <si>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</si>
  <si>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</si>
  <si>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</si>
  <si>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</si>
  <si>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</si>
  <si>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</si>
  <si>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</si>
  <si>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</si>
  <si>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</si>
  <si>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</si>
  <si>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</si>
  <si>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</si>
  <si>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</si>
  <si>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</si>
  <si>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</si>
  <si>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</si>
  <si>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</si>
  <si>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</si>
  <si>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</si>
  <si>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</si>
  <si>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</si>
  <si>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</si>
  <si>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</si>
  <si>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</si>
  <si>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</si>
  <si>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</si>
  <si>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</si>
  <si>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</si>
  <si>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</si>
  <si>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</si>
  <si>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</si>
  <si>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</si>
  <si>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</si>
  <si>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</si>
  <si>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</si>
  <si>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</si>
  <si>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</si>
  <si>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</si>
  <si>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</si>
  <si>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</si>
  <si>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</si>
  <si>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</si>
  <si>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</si>
  <si>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</si>
  <si>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</si>
  <si>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</si>
  <si>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</si>
  <si>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</si>
  <si>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</si>
  <si>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</si>
  <si>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</si>
  <si>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</si>
  <si>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</si>
  <si>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</si>
  <si>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</si>
  <si>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</si>
  <si>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</si>
  <si>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</si>
  <si>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</si>
  <si>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</si>
  <si>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</si>
  <si>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</si>
  <si>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</si>
  <si>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</si>
  <si>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</si>
  <si>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</si>
  <si>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</si>
  <si>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</si>
  <si>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</si>
  <si>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</si>
  <si>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</si>
  <si>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</si>
  <si>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</si>
  <si>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</si>
  <si>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</si>
  <si>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</si>
  <si>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</si>
  <si>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</si>
  <si>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</si>
  <si>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</si>
  <si>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</si>
  <si>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</si>
  <si>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</si>
  <si>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</si>
  <si>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</si>
  <si>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</si>
  <si>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</si>
  <si>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</si>
  <si>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</si>
  <si>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</si>
  <si>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</si>
  <si>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</si>
  <si>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</si>
  <si>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</si>
  <si>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</si>
  <si>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</si>
  <si>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</si>
  <si>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</si>
  <si>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</si>
  <si>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</si>
  <si>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</si>
  <si>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</si>
  <si>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</si>
  <si>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</si>
  <si>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</si>
  <si>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</si>
  <si>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</si>
  <si>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</si>
  <si>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</si>
  <si>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</si>
  <si>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</si>
  <si>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</si>
  <si>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</si>
  <si>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</si>
  <si>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</si>
  <si>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</si>
  <si>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</si>
  <si>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</si>
  <si>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</si>
  <si>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</si>
  <si>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</si>
  <si>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</si>
  <si>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</si>
  <si>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</si>
  <si>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</si>
  <si>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</si>
  <si>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</si>
  <si>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</si>
  <si>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</si>
  <si>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</si>
  <si>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</si>
  <si>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</si>
  <si>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</si>
  <si>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</si>
  <si>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</si>
  <si>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</si>
  <si>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</si>
  <si>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</si>
  <si>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</si>
  <si>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</si>
  <si>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</si>
  <si>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</si>
  <si>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</si>
  <si>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</si>
  <si>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</si>
  <si>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</si>
  <si>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</si>
  <si>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</si>
  <si>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</si>
  <si>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</si>
  <si>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</si>
  <si>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</si>
  <si>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</si>
  <si>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</si>
  <si>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</si>
  <si>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</si>
  <si>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</si>
  <si>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</si>
  <si>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</si>
  <si>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</si>
  <si>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</si>
  <si>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</si>
  <si>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</si>
  <si>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</si>
  <si>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</si>
  <si>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</si>
  <si>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</si>
  <si>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</si>
  <si>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</si>
  <si>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</si>
  <si>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</si>
  <si>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</si>
  <si>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</si>
  <si>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</si>
  <si>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</si>
  <si>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</si>
  <si>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</si>
  <si>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</si>
  <si>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</si>
  <si>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</si>
  <si>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</si>
  <si>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</si>
  <si>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</si>
  <si>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</si>
  <si>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</si>
  <si>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</si>
  <si>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</si>
  <si>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</si>
  <si>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</si>
  <si>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</si>
  <si>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</si>
  <si>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</si>
  <si>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</si>
  <si>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</si>
  <si>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</si>
  <si>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</si>
  <si>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</si>
  <si>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</si>
  <si>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</si>
  <si>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</si>
  <si>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</si>
  <si>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</si>
  <si>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</si>
  <si>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</si>
  <si>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</si>
  <si>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</si>
  <si>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</si>
  <si>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</si>
  <si>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</si>
  <si>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</si>
  <si>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</si>
  <si>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</si>
  <si>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</si>
  <si>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</si>
  <si>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</si>
  <si>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</si>
  <si>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</si>
  <si>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</si>
  <si>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</si>
  <si>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</si>
  <si>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</si>
  <si>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</si>
  <si>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</si>
  <si>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</si>
  <si>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</si>
  <si>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</si>
  <si>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</si>
  <si>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</si>
  <si>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</si>
  <si>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</si>
  <si>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</si>
  <si>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</si>
  <si>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</si>
  <si>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</si>
  <si>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</si>
  <si>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</si>
  <si>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</si>
  <si>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</si>
  <si>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</si>
  <si>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</si>
  <si>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</si>
  <si>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</si>
  <si>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</si>
  <si>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</si>
  <si>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</si>
  <si>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</si>
  <si>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</si>
  <si>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</si>
  <si>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</si>
  <si>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</si>
  <si>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</si>
  <si>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</si>
  <si>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</si>
  <si>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</si>
  <si>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</si>
  <si>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</si>
  <si>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</si>
  <si>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</si>
  <si>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</si>
  <si>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</si>
  <si>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</si>
  <si>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</si>
  <si>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</si>
  <si>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</si>
  <si>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</si>
  <si>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</si>
  <si>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</si>
  <si>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</si>
  <si>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</si>
  <si>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</si>
  <si>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</si>
  <si>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</si>
  <si>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</si>
  <si>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</si>
  <si>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</si>
  <si>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</si>
  <si>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</si>
  <si>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</si>
  <si>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</si>
  <si>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</si>
  <si>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</si>
  <si>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</si>
  <si>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</si>
  <si>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</si>
  <si>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</si>
  <si>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</si>
  <si>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</si>
  <si>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</si>
  <si>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</si>
  <si>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</si>
  <si>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</si>
  <si>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</si>
  <si>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</si>
  <si>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</si>
  <si>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</si>
  <si>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</si>
  <si>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</si>
  <si>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</si>
  <si>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</si>
  <si>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</si>
  <si>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</si>
  <si>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</si>
  <si>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</si>
  <si>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</si>
  <si>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</si>
  <si>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</si>
  <si>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</si>
  <si>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</si>
  <si>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</si>
  <si>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</si>
  <si>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</si>
  <si>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</si>
  <si>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</si>
  <si>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</si>
  <si>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</si>
  <si>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</si>
  <si>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</si>
  <si>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</si>
  <si>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</si>
  <si>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</si>
  <si>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</si>
  <si>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</si>
  <si>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</si>
  <si>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</si>
  <si>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</si>
  <si>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</si>
  <si>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</si>
  <si>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</si>
  <si>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</si>
  <si>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</si>
  <si>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</si>
  <si>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</si>
  <si>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</si>
  <si>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</si>
  <si>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</si>
  <si>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</si>
  <si>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</si>
  <si>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</si>
  <si>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</si>
  <si>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</si>
  <si>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</si>
  <si>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</si>
  <si>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</si>
  <si>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</si>
  <si>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</si>
  <si>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</si>
  <si>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</si>
  <si>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</si>
  <si>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</si>
  <si>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</si>
  <si>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</si>
  <si>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</si>
  <si>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</si>
  <si>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</si>
  <si>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</si>
  <si>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</si>
  <si>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</si>
  <si>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</si>
  <si>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</si>
  <si>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</si>
  <si>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</si>
  <si>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</si>
  <si>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</si>
  <si>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</si>
  <si>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</si>
  <si>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</si>
  <si>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</si>
  <si>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</si>
  <si>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</si>
  <si>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</si>
  <si>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</si>
  <si>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</si>
  <si>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</si>
  <si>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</si>
  <si>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</si>
  <si>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</si>
  <si>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</si>
  <si>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</si>
  <si>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</si>
  <si>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</si>
  <si>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</si>
  <si>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</si>
  <si>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</si>
  <si>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</si>
  <si>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</si>
  <si>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</si>
  <si>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</si>
  <si>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</si>
  <si>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</si>
  <si>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</si>
  <si>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</si>
  <si>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</si>
  <si>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</si>
  <si>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</si>
  <si>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</si>
  <si>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</si>
  <si>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</si>
  <si>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</si>
  <si>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</si>
  <si>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</si>
  <si>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</si>
  <si>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</si>
  <si>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</si>
  <si>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</si>
  <si>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</si>
  <si>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</si>
  <si>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</si>
  <si>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</si>
  <si>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</si>
  <si>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</si>
  <si>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</si>
  <si>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</si>
  <si>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</si>
  <si>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</si>
  <si>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</si>
  <si>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</si>
  <si>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</si>
  <si>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</si>
  <si>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</si>
  <si>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</si>
  <si>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</si>
  <si>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</si>
  <si>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</si>
  <si>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</si>
  <si>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</si>
  <si>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</si>
  <si>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</si>
  <si>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</si>
  <si>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</si>
  <si>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</si>
  <si>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</si>
  <si>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</si>
  <si>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</si>
  <si>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</si>
  <si>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</si>
  <si>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</si>
  <si>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</si>
  <si>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</si>
  <si>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</si>
  <si>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</si>
  <si>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</si>
  <si>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</si>
  <si>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</si>
  <si>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</si>
  <si>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</si>
  <si>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</si>
  <si>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</si>
  <si>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</si>
  <si>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</si>
  <si>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</si>
  <si>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</si>
  <si>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</si>
  <si>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</si>
  <si>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</si>
  <si>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</si>
  <si>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</si>
  <si>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</si>
  <si>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</si>
  <si>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</si>
  <si>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</si>
  <si>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</si>
  <si>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</si>
  <si>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</si>
  <si>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</si>
  <si>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</si>
  <si>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</si>
  <si>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</si>
  <si>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</si>
  <si>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</si>
  <si>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</si>
  <si>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</si>
  <si>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</si>
  <si>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</si>
  <si>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</si>
  <si>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</si>
  <si>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</si>
  <si>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</si>
  <si>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</si>
  <si>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</si>
  <si>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</si>
  <si>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</si>
  <si>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</si>
  <si>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</si>
  <si>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</si>
  <si>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</si>
  <si>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</si>
  <si>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</si>
  <si>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</si>
  <si>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</si>
  <si>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</si>
  <si>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</si>
  <si>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</si>
  <si>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</si>
  <si>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</si>
  <si>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</si>
  <si>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</si>
  <si>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</si>
  <si>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</si>
  <si>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</si>
  <si>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</si>
  <si>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</si>
  <si>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</si>
  <si>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</si>
  <si>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</si>
  <si>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</si>
  <si>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</si>
  <si>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</si>
  <si>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</si>
  <si>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</si>
  <si>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</si>
  <si>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</si>
  <si>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</si>
  <si>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</si>
  <si>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</si>
  <si>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</si>
  <si>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</si>
  <si>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</si>
  <si>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</si>
  <si>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</si>
  <si>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</si>
  <si>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</si>
  <si>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</si>
  <si>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</si>
  <si>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</si>
  <si>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</si>
  <si>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</si>
  <si>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</si>
  <si>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</si>
  <si>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</si>
  <si>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</si>
  <si>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</si>
  <si>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</si>
  <si>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</si>
  <si>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</si>
  <si>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</si>
  <si>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</si>
  <si>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</si>
  <si>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</si>
  <si>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</si>
  <si>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</si>
  <si>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</si>
  <si>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</si>
  <si>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</si>
  <si>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</si>
  <si>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</si>
  <si>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</si>
  <si>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</si>
  <si>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</si>
  <si>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</si>
  <si>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</si>
  <si>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</si>
  <si>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</si>
  <si>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</si>
  <si>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</si>
  <si>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</si>
  <si>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</si>
  <si>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</si>
  <si>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</si>
  <si>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</si>
  <si>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</si>
  <si>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</si>
  <si>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</si>
  <si>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</si>
  <si>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</si>
  <si>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</si>
  <si>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</si>
  <si>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</si>
  <si>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</si>
  <si>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</si>
  <si>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</si>
  <si>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</si>
  <si>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</si>
  <si>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</si>
  <si>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</si>
  <si>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</si>
  <si>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</si>
  <si>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</si>
  <si>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</si>
  <si>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</si>
  <si>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</si>
  <si>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</si>
  <si>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</si>
  <si>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</si>
  <si>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</si>
  <si>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</si>
  <si>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</si>
  <si>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</si>
  <si>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</si>
  <si>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</si>
  <si>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</si>
  <si>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</si>
  <si>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</si>
  <si>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</si>
  <si>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</si>
  <si>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</si>
  <si>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</si>
  <si>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</si>
  <si>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</si>
  <si>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</si>
  <si>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</si>
  <si>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</si>
  <si>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</si>
  <si>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</si>
  <si>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</si>
  <si>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</si>
  <si>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</si>
  <si>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</si>
  <si>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</si>
  <si>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</si>
  <si>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</si>
  <si>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</si>
  <si>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</si>
  <si>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</si>
  <si>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</si>
  <si>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</si>
  <si>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</si>
  <si>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</si>
  <si>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</si>
  <si>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</si>
  <si>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</si>
  <si>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</si>
  <si>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</si>
  <si>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</si>
  <si>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</si>
  <si>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</si>
  <si>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</si>
  <si>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</si>
  <si>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</si>
  <si>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</si>
  <si>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</si>
  <si>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</si>
  <si>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</si>
  <si>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</si>
  <si>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</si>
  <si>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</si>
  <si>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</si>
  <si>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</si>
  <si>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</si>
  <si>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</si>
  <si>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</si>
  <si>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</si>
  <si>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</si>
  <si>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</si>
  <si>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</si>
  <si>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</si>
  <si>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</si>
  <si>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</si>
  <si>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</si>
  <si>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</si>
  <si>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</si>
  <si>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</si>
  <si>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</si>
  <si>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</si>
  <si>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</si>
  <si>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</si>
  <si>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</si>
  <si>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</si>
  <si>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</si>
  <si>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</si>
  <si>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</si>
  <si>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</si>
  <si>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</si>
  <si>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</si>
  <si>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</si>
  <si>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</si>
  <si>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</si>
  <si>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</si>
  <si>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</si>
  <si>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</si>
  <si>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</si>
  <si>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</si>
  <si>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</si>
  <si>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</si>
  <si>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</si>
  <si>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</si>
  <si>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</si>
  <si>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</si>
  <si>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</si>
  <si>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</si>
  <si>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</si>
  <si>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</si>
  <si>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</si>
  <si>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</si>
  <si>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</si>
  <si>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</si>
  <si>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</si>
  <si>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</si>
  <si>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</si>
  <si>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</si>
  <si>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</si>
  <si>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</si>
  <si>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</si>
  <si>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</si>
  <si>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</si>
  <si>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</si>
  <si>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</si>
  <si>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</si>
  <si>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</si>
  <si>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</si>
  <si>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</si>
  <si>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</si>
  <si>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</si>
  <si>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</si>
  <si>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</si>
  <si>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</si>
  <si>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</si>
  <si>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</si>
  <si>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</si>
  <si>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</si>
  <si>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</si>
  <si>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</si>
  <si>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</si>
  <si>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</si>
  <si>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</si>
  <si>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</si>
  <si>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</si>
  <si>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</si>
  <si>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</si>
  <si>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</si>
  <si>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</si>
  <si>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</si>
  <si>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</si>
  <si>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</si>
  <si>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</si>
  <si>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</si>
  <si>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</si>
  <si>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</si>
  <si>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</si>
  <si>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</si>
  <si>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</si>
  <si>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</si>
  <si>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</si>
  <si>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</si>
  <si>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</si>
  <si>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</si>
  <si>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</si>
  <si>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</si>
  <si>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</si>
  <si>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</si>
  <si>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</si>
  <si>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</si>
  <si>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</si>
  <si>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</si>
  <si>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</si>
  <si>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</si>
  <si>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</si>
  <si>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</si>
  <si>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</si>
  <si>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</si>
  <si>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</si>
  <si>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</si>
  <si>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</si>
  <si>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</si>
  <si>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</si>
  <si>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</si>
  <si>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</si>
  <si>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</si>
  <si>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</si>
  <si>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</si>
  <si>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</si>
  <si>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</si>
  <si>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</si>
  <si>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</si>
  <si>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</si>
  <si>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</si>
  <si>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</si>
  <si>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</si>
  <si>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</si>
  <si>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</si>
  <si>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</si>
  <si>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</si>
  <si>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</si>
  <si>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</si>
  <si>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</si>
  <si>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</si>
  <si>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</si>
  <si>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</si>
  <si>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</si>
  <si>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</si>
  <si>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</si>
  <si>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</si>
  <si>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</si>
  <si>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</si>
  <si>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</si>
  <si>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</si>
  <si>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</si>
  <si>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</si>
  <si>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</si>
  <si>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</si>
  <si>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</si>
  <si>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</si>
  <si>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</si>
  <si>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</si>
  <si>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</si>
  <si>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</si>
  <si>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</si>
  <si>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</si>
  <si>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</si>
  <si>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</si>
  <si>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</si>
  <si>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</si>
  <si>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</si>
  <si>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</si>
  <si>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</si>
  <si>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</si>
  <si>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</si>
  <si>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</si>
  <si>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</si>
  <si>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</si>
  <si>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</si>
  <si>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</si>
  <si>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</si>
  <si>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</si>
  <si>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</si>
  <si>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</si>
  <si>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</si>
  <si>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</si>
  <si>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</si>
  <si>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</si>
  <si>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</si>
  <si>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</si>
  <si>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</si>
  <si>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</si>
  <si>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</si>
  <si>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</si>
  <si>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</si>
  <si>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</si>
  <si>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</si>
  <si>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</si>
  <si>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</si>
  <si>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</si>
  <si>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</si>
  <si>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</si>
  <si>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</si>
  <si>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</si>
  <si>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</si>
  <si>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</si>
  <si>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</si>
  <si>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</si>
  <si>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</si>
  <si>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</si>
  <si>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</si>
  <si>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</si>
  <si>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</si>
  <si>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</si>
  <si>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</si>
  <si>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</si>
  <si>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</si>
  <si>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</si>
  <si>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</si>
  <si>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</si>
  <si>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</si>
  <si>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</si>
  <si>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</si>
  <si>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</si>
  <si>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</si>
  <si>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</si>
  <si>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</si>
  <si>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</si>
  <si>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</si>
  <si>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</si>
  <si>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</si>
  <si>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</si>
  <si>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</si>
  <si>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</si>
  <si>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</si>
  <si>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</si>
  <si>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</si>
  <si>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</si>
  <si>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</si>
  <si>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</si>
  <si>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</si>
  <si>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</si>
  <si>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</si>
  <si>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</si>
  <si>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</si>
  <si>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</si>
  <si>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</si>
  <si>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</si>
  <si>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</si>
  <si>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</si>
  <si>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</si>
  <si>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</si>
  <si>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</si>
  <si>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</si>
  <si>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</si>
  <si>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</si>
  <si>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</si>
  <si>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</si>
  <si>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</si>
  <si>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</si>
  <si>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</si>
  <si>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</si>
  <si>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</si>
  <si>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</si>
  <si>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</si>
  <si>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</si>
  <si>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</si>
  <si>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</si>
  <si>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</si>
  <si>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</si>
  <si>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</si>
  <si>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</si>
  <si>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</si>
  <si>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</si>
  <si>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</si>
  <si>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</si>
  <si>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</si>
  <si>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</si>
  <si>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</si>
  <si>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</si>
  <si>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</si>
  <si>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</si>
  <si>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</si>
  <si>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</si>
  <si>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</si>
  <si>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</si>
  <si>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</si>
  <si>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</si>
  <si>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</si>
  <si>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</si>
  <si>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</si>
  <si>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</si>
  <si>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</si>
  <si>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</si>
  <si>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</si>
  <si>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</si>
  <si>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</si>
  <si>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</si>
  <si>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</si>
  <si>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</si>
  <si>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</si>
  <si>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</si>
  <si>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</si>
  <si>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</si>
  <si>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</si>
  <si>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</si>
  <si>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</si>
  <si>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</si>
  <si>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</si>
  <si>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</si>
  <si>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</si>
  <si>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</si>
  <si>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</si>
  <si>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</si>
  <si>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</si>
  <si>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</si>
  <si>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</si>
  <si>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</si>
  <si>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</si>
  <si>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</si>
  <si>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</si>
  <si>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</si>
  <si>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</si>
  <si>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</si>
  <si>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</si>
  <si>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</si>
  <si>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</si>
  <si>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</si>
  <si>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</si>
  <si>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</si>
  <si>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</si>
  <si>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</si>
  <si>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</si>
  <si>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</si>
  <si>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</si>
  <si>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</si>
  <si>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</si>
  <si>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</si>
  <si>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</si>
  <si>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</si>
  <si>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</si>
  <si>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</si>
  <si>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</si>
  <si>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</si>
  <si>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</si>
  <si>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</si>
  <si>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</si>
  <si>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</si>
  <si>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</si>
  <si>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</si>
  <si>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</si>
  <si>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</si>
  <si>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</si>
  <si>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</si>
  <si>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</si>
  <si>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</si>
  <si>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</si>
  <si>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</si>
  <si>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</si>
  <si>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</si>
  <si>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</si>
  <si>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</si>
  <si>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</si>
  <si>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</si>
  <si>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</si>
  <si>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</si>
  <si>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</si>
  <si>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</si>
  <si>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</si>
  <si>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</si>
  <si>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</si>
  <si>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</si>
  <si>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</si>
  <si>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</si>
  <si>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</si>
  <si>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</si>
  <si>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</si>
  <si>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</si>
  <si>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</si>
  <si>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</si>
  <si>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</si>
  <si>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</si>
  <si>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</si>
  <si>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</si>
  <si>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</si>
  <si>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</si>
  <si>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</si>
  <si>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</si>
  <si>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</si>
  <si>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</si>
  <si>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</si>
  <si>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</si>
  <si>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</si>
  <si>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</si>
  <si>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</si>
  <si>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</si>
  <si>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</si>
  <si>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</si>
  <si>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</si>
  <si>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</si>
  <si>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</si>
  <si>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</si>
  <si>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</si>
  <si>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</si>
  <si>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</si>
  <si>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</si>
  <si>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</si>
  <si>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</si>
  <si>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</si>
  <si>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</si>
  <si>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</si>
  <si>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</si>
  <si>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</si>
  <si>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</si>
  <si>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</si>
  <si>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</si>
  <si>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</si>
  <si>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</si>
  <si>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</si>
  <si>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</si>
  <si>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</si>
  <si>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</si>
  <si>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</si>
  <si>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</si>
  <si>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</si>
  <si>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</si>
  <si>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</si>
  <si>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</si>
  <si>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</si>
  <si>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</si>
  <si>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</si>
  <si>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</si>
  <si>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</si>
  <si>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</si>
  <si>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</si>
  <si>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</si>
  <si>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</si>
  <si>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</si>
  <si>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</si>
  <si>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</si>
  <si>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</si>
  <si>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</si>
  <si>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</si>
  <si>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</si>
  <si>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</si>
  <si>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</si>
  <si>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</si>
  <si>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</si>
  <si>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</si>
  <si>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</si>
  <si>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</si>
  <si>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</si>
  <si>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</si>
  <si>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</si>
  <si>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</si>
  <si>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</si>
  <si>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</si>
  <si>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</si>
  <si>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</si>
  <si>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</si>
  <si>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</si>
  <si>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</si>
  <si>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</si>
  <si>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</si>
  <si>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</si>
  <si>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</si>
  <si>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</si>
  <si>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</si>
  <si>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</si>
  <si>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</si>
  <si>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</si>
  <si>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</si>
  <si>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</si>
  <si>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</si>
  <si>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</si>
  <si>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</si>
  <si>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</si>
  <si>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</si>
  <si>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</si>
  <si>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</si>
  <si>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</si>
  <si>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</si>
  <si>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</si>
  <si>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</si>
  <si>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</si>
  <si>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</si>
  <si>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</si>
  <si>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</si>
  <si>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</si>
  <si>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</si>
  <si>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</si>
  <si>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</si>
  <si>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</si>
  <si>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</si>
  <si>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</si>
  <si>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</si>
  <si>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</si>
  <si>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</si>
  <si>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</si>
  <si>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</si>
  <si>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</si>
  <si>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</si>
  <si>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</si>
  <si>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</si>
  <si>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</si>
  <si>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</si>
  <si>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</si>
  <si>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</si>
  <si>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</si>
  <si>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</si>
  <si>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</si>
  <si>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</si>
  <si>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</si>
  <si>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</si>
  <si>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</si>
  <si>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</si>
  <si>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</si>
  <si>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</si>
  <si>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</si>
  <si>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</si>
  <si>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</si>
  <si>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</si>
  <si>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</si>
  <si>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</si>
  <si>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</si>
  <si>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</si>
  <si>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</si>
  <si>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</si>
  <si>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</si>
  <si>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</si>
  <si>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</si>
  <si>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</si>
  <si>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</si>
  <si>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</si>
  <si>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</si>
  <si>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</si>
  <si>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</si>
  <si>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</si>
  <si>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</si>
  <si>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</si>
  <si>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</si>
  <si>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</si>
  <si>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</si>
  <si>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</si>
  <si>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</si>
  <si>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</si>
  <si>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</si>
  <si>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</si>
  <si>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</si>
  <si>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</si>
  <si>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</si>
  <si>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</si>
  <si>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</si>
  <si>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</si>
  <si>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</si>
  <si>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</si>
  <si>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</si>
  <si>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</si>
  <si>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</si>
  <si>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</si>
  <si>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</si>
  <si>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</si>
  <si>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</si>
  <si>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</si>
  <si>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</si>
  <si>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</si>
  <si>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</si>
  <si>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</si>
  <si>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</si>
  <si>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</si>
  <si>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</si>
  <si>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</si>
  <si>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</si>
  <si>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</si>
  <si>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</si>
  <si>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</si>
  <si>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</si>
  <si>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</si>
  <si>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</si>
  <si>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</si>
  <si>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</si>
  <si>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</si>
  <si>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</si>
  <si>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</si>
  <si>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</si>
  <si>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</si>
  <si>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</si>
  <si>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</si>
  <si>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</si>
  <si>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</si>
  <si>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</si>
  <si>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</si>
  <si>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</si>
  <si>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</si>
  <si>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</si>
  <si>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</si>
  <si>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</si>
  <si>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</si>
  <si>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</si>
  <si>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</si>
  <si>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</si>
  <si>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</si>
  <si>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</si>
  <si>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</si>
  <si>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</si>
  <si>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</si>
  <si>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</si>
  <si>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</si>
  <si>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</si>
  <si>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</si>
  <si>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</si>
  <si>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</si>
  <si>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</si>
  <si>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</si>
  <si>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</si>
  <si>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</si>
  <si>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</si>
  <si>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</si>
  <si>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</si>
  <si>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</si>
  <si>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</si>
  <si>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</si>
  <si>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</si>
  <si>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</si>
  <si>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</si>
  <si>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</si>
  <si>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</si>
  <si>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</si>
  <si>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</si>
  <si>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</si>
  <si>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</si>
  <si>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</si>
  <si>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</si>
  <si>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</si>
  <si>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</si>
  <si>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</si>
  <si>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</si>
  <si>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</si>
  <si>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</si>
  <si>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</si>
  <si>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</si>
  <si>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</si>
  <si>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</si>
  <si>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</si>
  <si>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</si>
  <si>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</si>
  <si>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</si>
  <si>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</si>
  <si>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</si>
  <si>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</si>
  <si>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</si>
  <si>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</si>
  <si>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</si>
  <si>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</si>
  <si>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</si>
  <si>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</si>
  <si>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</si>
  <si>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</si>
  <si>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</si>
  <si>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</si>
  <si>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</si>
  <si>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</si>
  <si>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</si>
  <si>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</si>
  <si>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</si>
  <si>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</si>
  <si>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</si>
  <si>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</si>
  <si>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</si>
  <si>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</si>
  <si>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</si>
  <si>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</si>
  <si>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</si>
  <si>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</si>
  <si>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</si>
  <si>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</si>
  <si>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</si>
  <si>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</si>
  <si>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</si>
  <si>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</si>
  <si>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</si>
  <si>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</si>
  <si>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</si>
  <si>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</si>
  <si>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</si>
  <si>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</si>
  <si>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</si>
  <si>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</si>
  <si>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</si>
  <si>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</si>
  <si>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</si>
  <si>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</si>
  <si>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</si>
  <si>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</si>
  <si>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</si>
  <si>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</si>
  <si>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</si>
  <si>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</si>
  <si>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</si>
  <si>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</si>
  <si>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</si>
  <si>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</si>
  <si>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</si>
  <si>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</si>
  <si>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</si>
  <si>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</si>
  <si>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</si>
  <si>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</si>
  <si>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</si>
  <si>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</si>
  <si>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</si>
  <si>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</si>
  <si>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</si>
  <si>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</si>
  <si>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</si>
  <si>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</si>
  <si>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</si>
  <si>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</si>
  <si>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</si>
  <si>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</si>
  <si>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</si>
  <si>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</si>
  <si>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</si>
  <si>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</si>
  <si>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</si>
  <si>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</si>
  <si>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</si>
  <si>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</si>
  <si>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</si>
  <si>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</si>
  <si>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</si>
  <si>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</si>
  <si>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</si>
  <si>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</si>
  <si>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</si>
  <si>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</si>
  <si>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</si>
  <si>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</si>
  <si>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</si>
  <si>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</si>
  <si>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</si>
  <si>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</si>
  <si>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</si>
  <si>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</si>
  <si>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</si>
  <si>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</si>
  <si>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</si>
  <si>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</si>
  <si>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</si>
  <si>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</si>
  <si>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</si>
  <si>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</si>
  <si>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</si>
  <si>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</si>
  <si>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</si>
  <si>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</si>
  <si>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</si>
  <si>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</si>
  <si>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</si>
  <si>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</si>
  <si>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</si>
  <si>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</si>
  <si>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</si>
  <si>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</si>
  <si>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</si>
  <si>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</si>
  <si>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</si>
  <si>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</si>
  <si>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</si>
  <si>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</si>
  <si>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</si>
  <si>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</si>
  <si>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</si>
  <si>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</si>
  <si>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</si>
  <si>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</si>
  <si>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</si>
  <si>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</si>
  <si>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</si>
  <si>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</si>
  <si>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</si>
  <si>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</si>
  <si>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</si>
  <si>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</si>
  <si>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</si>
  <si>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</si>
  <si>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</si>
  <si>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</si>
  <si>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</si>
  <si>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</si>
  <si>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</si>
  <si>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</si>
  <si>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</si>
  <si>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</si>
  <si>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</si>
  <si>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</si>
  <si>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</si>
  <si>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</si>
  <si>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</si>
  <si>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</si>
  <si>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</si>
  <si>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</si>
  <si>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</si>
  <si>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</si>
  <si>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</si>
  <si>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</si>
  <si>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</si>
  <si>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</si>
  <si>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</si>
  <si>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</si>
  <si>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</si>
  <si>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</si>
  <si>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</si>
  <si>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</si>
  <si>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</si>
  <si>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</si>
  <si>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</si>
  <si>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</si>
  <si>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</si>
  <si>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</si>
  <si>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</si>
  <si>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</si>
  <si>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</si>
  <si>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</si>
  <si>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</si>
  <si>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</si>
  <si>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</si>
  <si>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</si>
  <si>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</si>
  <si>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</si>
  <si>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</si>
  <si>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</si>
  <si>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</si>
  <si>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</si>
  <si>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</si>
  <si>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</si>
  <si>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</si>
  <si>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</si>
  <si>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</si>
  <si>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</si>
  <si>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</si>
  <si>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</si>
  <si>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</si>
  <si>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</si>
  <si>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</si>
  <si>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</si>
  <si>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</si>
  <si>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</si>
  <si>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</si>
  <si>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</si>
  <si>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</si>
  <si>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</si>
  <si>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</si>
  <si>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</si>
  <si>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</si>
  <si>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</si>
  <si>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</si>
  <si>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</si>
  <si>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</si>
  <si>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</si>
  <si>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</si>
  <si>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</si>
  <si>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</si>
  <si>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</si>
  <si>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</si>
  <si>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</si>
  <si>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</si>
  <si>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</si>
  <si>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</si>
  <si>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</si>
  <si>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</si>
  <si>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</si>
  <si>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</si>
  <si>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</si>
  <si>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</si>
  <si>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</si>
  <si>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</si>
  <si>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</si>
  <si>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</si>
  <si>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</si>
  <si>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</si>
  <si>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</si>
  <si>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</si>
  <si>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</si>
  <si>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</si>
  <si>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</si>
  <si>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</si>
  <si>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</si>
  <si>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</si>
  <si>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</si>
  <si>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</si>
  <si>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</si>
  <si>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</si>
  <si>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</si>
  <si>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</si>
  <si>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</si>
  <si>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</si>
  <si>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</si>
  <si>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</si>
  <si>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</si>
  <si>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</si>
  <si>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</si>
  <si>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</si>
  <si>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</si>
  <si>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</si>
  <si>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</si>
  <si>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</si>
  <si>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</si>
  <si>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</si>
  <si>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</si>
  <si>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</si>
  <si>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</si>
  <si>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</si>
  <si>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</si>
  <si>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</si>
  <si>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</si>
  <si>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</si>
  <si>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</si>
  <si>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</si>
  <si>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</si>
  <si>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</si>
  <si>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</si>
  <si>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</si>
  <si>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</si>
  <si>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</si>
  <si>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</si>
  <si>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</si>
  <si>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</si>
  <si>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</si>
  <si>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</si>
  <si>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</si>
  <si>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</si>
  <si>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</si>
  <si>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</si>
  <si>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</si>
  <si>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</si>
  <si>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</si>
  <si>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</si>
  <si>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</si>
  <si>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</si>
  <si>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</si>
  <si>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</si>
  <si>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</si>
  <si>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</si>
  <si>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</si>
  <si>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</si>
  <si>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</si>
  <si>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</si>
  <si>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</si>
  <si>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</si>
  <si>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</si>
  <si>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</si>
  <si>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</si>
  <si>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</si>
  <si>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</si>
  <si>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</si>
  <si>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</si>
  <si>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</si>
  <si>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</si>
  <si>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</si>
  <si>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</si>
  <si>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</si>
  <si>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</si>
  <si>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</si>
  <si>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</si>
  <si>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</si>
  <si>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</si>
  <si>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</si>
  <si>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</si>
  <si>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</si>
  <si>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</si>
  <si>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</si>
  <si>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</si>
  <si>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</si>
  <si>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</si>
  <si>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</si>
  <si>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</si>
  <si>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</si>
  <si>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</si>
  <si>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</si>
  <si>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</si>
  <si>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</si>
  <si>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</si>
  <si>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</si>
  <si>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</si>
  <si>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</si>
  <si>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</si>
  <si>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</si>
  <si>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</si>
  <si>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</si>
  <si>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</si>
  <si>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</si>
  <si>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</si>
  <si>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</si>
  <si>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</si>
  <si>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</si>
  <si>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</si>
  <si>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</si>
  <si>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</si>
  <si>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</si>
  <si>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</si>
  <si>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</si>
  <si>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</si>
  <si>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</si>
  <si>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</si>
  <si>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</si>
  <si>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</si>
  <si>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</si>
  <si>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</si>
  <si>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</si>
  <si>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</si>
  <si>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</si>
  <si>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</si>
  <si>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</si>
  <si>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</si>
  <si>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</si>
  <si>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</si>
  <si>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</si>
  <si>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</si>
  <si>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</si>
  <si>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</si>
  <si>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</si>
  <si>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</si>
  <si>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</si>
  <si>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</si>
  <si>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</si>
  <si>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</si>
  <si>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</si>
  <si>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</si>
  <si>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</si>
  <si>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</si>
  <si>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</si>
  <si>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</si>
  <si>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</si>
  <si>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</si>
  <si>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</si>
  <si>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</si>
  <si>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</si>
  <si>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</si>
  <si>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</si>
  <si>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</si>
  <si>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</si>
  <si>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</si>
  <si>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</si>
  <si>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</si>
  <si>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</si>
  <si>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</si>
  <si>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</si>
  <si>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</si>
  <si>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</si>
  <si>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</si>
  <si>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</si>
  <si>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</si>
  <si>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</si>
  <si>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</si>
  <si>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</si>
  <si>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</si>
  <si>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</si>
  <si>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</si>
  <si>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</si>
  <si>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</si>
  <si>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</si>
  <si>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</si>
  <si>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</si>
  <si>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</si>
  <si>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</si>
  <si>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</si>
  <si>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</si>
  <si>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</si>
  <si>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</si>
  <si>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</si>
  <si>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</si>
  <si>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</si>
  <si>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</si>
  <si>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</si>
  <si>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</si>
  <si>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</si>
  <si>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</si>
  <si>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</si>
  <si>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</si>
  <si>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</si>
  <si>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</si>
  <si>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</si>
  <si>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</si>
  <si>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</si>
  <si>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</si>
  <si>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</si>
  <si>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</si>
  <si>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</si>
  <si>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</si>
  <si>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</si>
  <si>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</si>
  <si>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</si>
  <si>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</si>
  <si>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</si>
  <si>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</si>
  <si>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</si>
  <si>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</si>
  <si>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</si>
  <si>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</si>
  <si>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</si>
  <si>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</si>
  <si>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</si>
  <si>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</si>
  <si>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</si>
  <si>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</si>
  <si>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</si>
  <si>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</si>
  <si>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</si>
  <si>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</si>
  <si>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</si>
  <si>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</si>
  <si>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</si>
  <si>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</si>
  <si>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</si>
  <si>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</si>
  <si>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</si>
  <si>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</si>
  <si>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</si>
  <si>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</si>
  <si>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</si>
  <si>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</si>
  <si>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</si>
  <si>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</si>
  <si>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</si>
  <si>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</si>
  <si>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</si>
  <si>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</si>
  <si>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</si>
  <si>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</si>
  <si>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</si>
  <si>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</si>
  <si>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</si>
  <si>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</si>
  <si>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</si>
  <si>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</si>
  <si>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</si>
  <si>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</si>
  <si>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</si>
  <si>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</si>
  <si>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</si>
  <si>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</si>
  <si>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</si>
  <si>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</si>
  <si>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</si>
  <si>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</si>
  <si>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</si>
  <si>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</si>
  <si>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</si>
  <si>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</si>
  <si>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</si>
  <si>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</si>
  <si>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</si>
  <si>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</si>
  <si>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</si>
  <si>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</si>
  <si>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</si>
  <si>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</si>
  <si>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</si>
  <si>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</si>
  <si>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</si>
  <si>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</si>
  <si>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</si>
  <si>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</si>
  <si>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</si>
  <si>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</si>
  <si>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</si>
  <si>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</si>
  <si>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</si>
  <si>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</si>
  <si>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</si>
  <si>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</si>
  <si>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</si>
  <si>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</si>
  <si>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</si>
  <si>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</si>
  <si>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</si>
  <si>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</si>
  <si>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</si>
  <si>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</si>
  <si>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</si>
  <si>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</si>
  <si>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</si>
  <si>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</si>
  <si>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</si>
  <si>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</si>
  <si>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</si>
  <si>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</si>
  <si>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</si>
  <si>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</si>
  <si>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</si>
  <si>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</si>
  <si>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</si>
  <si>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</si>
  <si>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</si>
  <si>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</si>
  <si>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</si>
  <si>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</si>
  <si>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</si>
  <si>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</si>
  <si>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</si>
  <si>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</si>
  <si>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</si>
  <si>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</si>
  <si>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</si>
  <si>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</si>
  <si>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</si>
  <si>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</si>
  <si>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</si>
  <si>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</si>
  <si>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</si>
  <si>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</si>
  <si>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</si>
  <si>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</si>
  <si>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</si>
  <si>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</si>
  <si>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</si>
  <si>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</si>
  <si>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</si>
  <si>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</si>
  <si>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</si>
  <si>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</si>
  <si>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</si>
  <si>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</si>
  <si>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</si>
  <si>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</si>
  <si>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</si>
  <si>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</si>
  <si>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</si>
  <si>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</si>
  <si>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</si>
  <si>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</si>
  <si>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</si>
  <si>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</si>
  <si>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</si>
  <si>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</si>
  <si>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</si>
  <si>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</si>
  <si>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</si>
  <si>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</si>
  <si>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</si>
  <si>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</si>
  <si>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</si>
  <si>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</si>
  <si>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</si>
  <si>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</si>
  <si>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</si>
  <si>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</si>
  <si>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</si>
  <si>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</si>
  <si>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</si>
  <si>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</si>
  <si>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</si>
  <si>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</si>
  <si>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</si>
  <si>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</si>
  <si>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</si>
  <si>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</si>
  <si>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</si>
  <si>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</si>
  <si>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</si>
  <si>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</si>
  <si>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</si>
  <si>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</si>
  <si>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</si>
  <si>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</si>
  <si>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</si>
  <si>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</si>
  <si>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</si>
  <si>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</si>
  <si>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</si>
  <si>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</si>
  <si>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</si>
  <si>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</si>
  <si>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</si>
  <si>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</si>
  <si>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</si>
  <si>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</si>
  <si>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</si>
  <si>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</si>
  <si>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</si>
  <si>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</si>
  <si>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</si>
  <si>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</si>
  <si>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</si>
  <si>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</si>
  <si>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</si>
  <si>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</si>
  <si>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</si>
  <si>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</si>
  <si>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</si>
  <si>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</si>
  <si>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</si>
  <si>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</si>
  <si>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</si>
  <si>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</si>
  <si>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</si>
  <si>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</si>
  <si>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</si>
  <si>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</si>
  <si>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</si>
  <si>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</si>
  <si>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</si>
  <si>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</si>
  <si>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</si>
  <si>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</si>
  <si>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</si>
  <si>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</si>
  <si>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</si>
  <si>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</si>
  <si>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</si>
  <si>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</si>
  <si>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</si>
  <si>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</si>
  <si>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</si>
  <si>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</si>
  <si>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</si>
  <si>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</si>
  <si>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</si>
  <si>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</si>
  <si>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</si>
  <si>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</si>
  <si>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</si>
  <si>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</si>
  <si>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</si>
  <si>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</si>
  <si>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</si>
  <si>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</si>
  <si>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</si>
  <si>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</si>
  <si>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</si>
  <si>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</si>
  <si>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</si>
  <si>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</si>
  <si>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</si>
  <si>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</si>
  <si>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</si>
  <si>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</si>
  <si>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</si>
  <si>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</si>
  <si>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</si>
  <si>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</si>
  <si>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</si>
  <si>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</si>
  <si>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</si>
  <si>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</si>
  <si>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</si>
  <si>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</si>
  <si>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</si>
  <si>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</si>
  <si>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</si>
  <si>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</si>
  <si>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</si>
  <si>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</si>
  <si>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</si>
  <si>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</si>
  <si>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</si>
  <si>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</si>
  <si>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</si>
  <si>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</si>
  <si>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</si>
  <si>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</si>
  <si>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</si>
  <si>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</si>
  <si>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</si>
  <si>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</si>
  <si>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</si>
  <si>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</si>
  <si>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</si>
  <si>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</si>
  <si>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</si>
  <si>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</si>
  <si>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</si>
  <si>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</si>
  <si>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</si>
  <si>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</si>
  <si>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</si>
  <si>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</si>
  <si>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</si>
  <si>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</si>
  <si>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</si>
  <si>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</si>
  <si>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</si>
  <si>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</si>
  <si>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</si>
  <si>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</si>
  <si>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</si>
  <si>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</si>
  <si>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</si>
  <si>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</si>
  <si>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</si>
  <si>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</si>
  <si>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</si>
  <si>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</si>
  <si>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</si>
  <si>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</si>
  <si>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</si>
  <si>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</si>
  <si>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</si>
  <si>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</si>
  <si>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</si>
  <si>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</si>
  <si>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</si>
  <si>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</si>
  <si>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</si>
  <si>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</si>
  <si>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</si>
  <si>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</si>
  <si>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</si>
  <si>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</si>
  <si>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</si>
  <si>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</si>
  <si>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</si>
  <si>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</si>
  <si>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</si>
  <si>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</si>
  <si>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</si>
  <si>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</si>
  <si>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</si>
  <si>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</si>
  <si>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</si>
  <si>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</si>
  <si>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</si>
  <si>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</si>
  <si>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</si>
  <si>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</si>
  <si>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</si>
  <si>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</si>
  <si>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</si>
  <si>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</si>
  <si>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</si>
  <si>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</si>
  <si>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</si>
  <si>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</si>
  <si>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</si>
  <si>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</si>
  <si>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</si>
  <si>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</si>
  <si>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</si>
  <si>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</si>
  <si>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</si>
  <si>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</si>
  <si>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</si>
  <si>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</si>
  <si>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</si>
  <si>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</si>
  <si>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</si>
  <si>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</si>
  <si>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</si>
  <si>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</si>
  <si>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</si>
  <si>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</si>
  <si>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</si>
  <si>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</si>
  <si>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</si>
  <si>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</si>
  <si>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</si>
  <si>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</si>
  <si>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</si>
  <si>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</si>
  <si>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</si>
  <si>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</si>
  <si>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</si>
  <si>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</si>
  <si>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</si>
  <si>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</si>
  <si>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</si>
  <si>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</si>
  <si>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</si>
  <si>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</si>
  <si>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</si>
  <si>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</si>
  <si>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</si>
  <si>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</si>
  <si>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</si>
  <si>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</si>
  <si>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</si>
  <si>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</si>
  <si>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</si>
  <si>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</si>
  <si>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</si>
  <si>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</si>
  <si>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</si>
  <si>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</si>
  <si>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</si>
  <si>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</si>
  <si>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</si>
  <si>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</si>
  <si>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</si>
  <si>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</si>
  <si>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</si>
  <si>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</si>
  <si>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</si>
  <si>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</si>
  <si>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</si>
  <si>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</si>
  <si>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</si>
  <si>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</si>
  <si>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</si>
  <si>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</si>
  <si>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</si>
  <si>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</si>
  <si>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</si>
  <si>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</si>
  <si>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</si>
  <si>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</si>
  <si>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</si>
  <si>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</si>
  <si>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</si>
  <si>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</si>
  <si>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</si>
  <si>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</si>
  <si>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</si>
  <si>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</si>
  <si>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</si>
  <si>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</si>
  <si>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</si>
  <si>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</si>
  <si>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</si>
  <si>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</si>
  <si>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</si>
  <si>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</si>
  <si>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</si>
  <si>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</si>
  <si>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</si>
  <si>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</si>
  <si>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</si>
  <si>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</si>
  <si>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</si>
  <si>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</si>
  <si>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</si>
  <si>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</si>
  <si>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</si>
  <si>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</si>
  <si>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</si>
  <si>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</si>
  <si>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</si>
  <si>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</si>
  <si>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</si>
  <si>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</si>
  <si>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</si>
  <si>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</si>
  <si>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</si>
  <si>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</si>
  <si>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</si>
  <si>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</si>
  <si>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</si>
  <si>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</si>
  <si>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</si>
  <si>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</si>
  <si>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</si>
  <si>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</si>
  <si>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</si>
  <si>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</si>
  <si>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</si>
  <si>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</si>
  <si>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</si>
  <si>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</si>
  <si>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</si>
  <si>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</si>
  <si>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</si>
  <si>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</si>
  <si>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</si>
  <si>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</si>
  <si>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</si>
  <si>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</si>
  <si>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</si>
  <si>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</si>
  <si>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</si>
  <si>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</si>
  <si>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</si>
  <si>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</si>
  <si>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</si>
  <si>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</si>
  <si>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</si>
  <si>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</si>
  <si>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</si>
  <si>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</si>
  <si>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</si>
  <si>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</si>
  <si>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</si>
  <si>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</si>
  <si>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</si>
  <si>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</si>
  <si>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</si>
  <si>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</si>
  <si>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</si>
  <si>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</si>
  <si>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</si>
  <si>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</si>
  <si>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</si>
  <si>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</si>
  <si>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</si>
  <si>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</si>
  <si>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</si>
  <si>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</si>
  <si>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</si>
  <si>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</si>
  <si>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</si>
  <si>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</si>
  <si>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</si>
  <si>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</si>
  <si>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</si>
  <si>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</si>
  <si>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</si>
  <si>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</si>
  <si>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</si>
  <si>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</si>
  <si>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</si>
  <si>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</si>
  <si>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</si>
  <si>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</si>
  <si>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</si>
  <si>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</si>
  <si>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</si>
  <si>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</si>
  <si>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</si>
  <si>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</si>
  <si>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</si>
  <si>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</si>
  <si>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</si>
  <si>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</si>
  <si>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</si>
  <si>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</si>
  <si>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</si>
  <si>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</si>
  <si>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</si>
  <si>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</si>
  <si>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</si>
  <si>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</si>
  <si>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</si>
  <si>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</si>
  <si>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</si>
  <si>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</si>
  <si>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</si>
  <si>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</si>
  <si>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</si>
  <si>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</si>
  <si>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</si>
  <si>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</si>
  <si>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</si>
  <si>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</si>
  <si>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</si>
  <si>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</si>
  <si>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</si>
  <si>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</si>
  <si>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</si>
  <si>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</si>
  <si>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</si>
  <si>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</si>
  <si>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</si>
  <si>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</si>
  <si>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</si>
  <si>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</si>
  <si>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</si>
  <si>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</si>
  <si>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</si>
  <si>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</si>
  <si>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</si>
  <si>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</si>
  <si>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</si>
  <si>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</si>
  <si>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</si>
  <si>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</si>
  <si>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</si>
  <si>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</si>
  <si>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</si>
  <si>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</si>
  <si>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</si>
  <si>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</si>
  <si>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</si>
  <si>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</si>
  <si>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</si>
  <si>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</si>
  <si>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</si>
  <si>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</si>
  <si>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</si>
  <si>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</si>
  <si>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</si>
  <si>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</si>
  <si>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</si>
  <si>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</si>
  <si>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</si>
  <si>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</si>
  <si>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</si>
  <si>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</si>
  <si>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</si>
  <si>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</si>
  <si>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</si>
  <si>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</si>
  <si>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</si>
  <si>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</si>
  <si>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</si>
  <si>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</si>
  <si>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</si>
  <si>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</si>
  <si>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</si>
  <si>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</si>
  <si>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</si>
  <si>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</si>
  <si>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</si>
  <si>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</si>
  <si>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</si>
  <si>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</si>
  <si>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</si>
  <si>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</si>
  <si>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</si>
  <si>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</si>
  <si>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</si>
  <si>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</si>
  <si>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</si>
  <si>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</si>
  <si>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</si>
  <si>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</si>
  <si>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</si>
  <si>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</si>
  <si>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</si>
  <si>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</si>
  <si>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</si>
  <si>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</si>
  <si>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</si>
  <si>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</si>
  <si>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</si>
  <si>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</si>
  <si>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</si>
  <si>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</si>
  <si>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</si>
  <si>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</si>
  <si>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</si>
  <si>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</si>
  <si>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</si>
  <si>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</si>
  <si>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</si>
  <si>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</si>
  <si>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</si>
  <si>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</si>
  <si>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</si>
  <si>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</si>
  <si>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</si>
  <si>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</si>
  <si>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</si>
  <si>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</si>
  <si>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</si>
  <si>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</si>
  <si>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</si>
  <si>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</si>
  <si>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</si>
  <si>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</si>
  <si>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</si>
  <si>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</si>
  <si>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</si>
  <si>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</si>
  <si>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</si>
  <si>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</si>
  <si>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</si>
  <si>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</si>
  <si>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</si>
  <si>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</si>
  <si>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</si>
  <si>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</si>
  <si>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</si>
  <si>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</si>
  <si>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</si>
  <si>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</si>
  <si>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</si>
  <si>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</si>
  <si>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</si>
  <si>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</si>
  <si>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</si>
  <si>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</si>
  <si>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</si>
  <si>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</si>
  <si>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</si>
  <si>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</si>
  <si>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</si>
  <si>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</si>
  <si>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</si>
  <si>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</si>
  <si>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</si>
  <si>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</si>
  <si>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</si>
  <si>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</si>
  <si>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</si>
  <si>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</si>
  <si>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</si>
  <si>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</si>
  <si>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</si>
  <si>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</si>
  <si>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</si>
  <si>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</si>
  <si>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</si>
  <si>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</si>
  <si>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</si>
  <si>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</si>
  <si>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</si>
  <si>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</si>
  <si>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</si>
  <si>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</si>
  <si>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</si>
  <si>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</si>
  <si>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</si>
  <si>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</si>
  <si>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</si>
  <si>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</si>
  <si>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</si>
  <si>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</si>
  <si>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</si>
  <si>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</si>
  <si>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</si>
  <si>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</si>
  <si>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</si>
  <si>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</si>
  <si>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</si>
  <si>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</si>
  <si>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</si>
  <si>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</si>
  <si>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</si>
  <si>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</si>
  <si>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</si>
  <si>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</si>
  <si>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</si>
  <si>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</si>
  <si>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</si>
  <si>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</si>
  <si>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</si>
  <si>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</si>
  <si>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</si>
  <si>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</si>
  <si>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</si>
  <si>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</si>
  <si>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</si>
  <si>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</si>
  <si>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</si>
  <si>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</si>
  <si>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</si>
  <si>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</si>
  <si>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</si>
  <si>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</si>
  <si>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</si>
  <si>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</si>
  <si>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</si>
  <si>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</si>
  <si>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</si>
  <si>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</si>
  <si>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</si>
  <si>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</si>
  <si>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</si>
  <si>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</si>
  <si>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</si>
  <si>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</si>
  <si>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</si>
  <si>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</si>
  <si>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</si>
  <si>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</si>
  <si>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</si>
  <si>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</si>
  <si>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</si>
  <si>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</si>
  <si>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</si>
  <si>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</si>
  <si>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</si>
  <si>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</si>
  <si>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</si>
  <si>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</si>
  <si>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</si>
  <si>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</si>
  <si>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</si>
  <si>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</si>
  <si>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</si>
  <si>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</si>
  <si>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</si>
  <si>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</si>
  <si>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</si>
  <si>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</si>
  <si>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</si>
  <si>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</si>
  <si>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</si>
  <si>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</si>
  <si>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</si>
  <si>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</si>
  <si>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</si>
  <si>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</si>
  <si>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</si>
  <si>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</si>
  <si>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</si>
  <si>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</si>
  <si>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</si>
  <si>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</si>
  <si>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</si>
  <si>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</si>
  <si>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</si>
  <si>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</si>
  <si>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</si>
  <si>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</si>
  <si>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</si>
  <si>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</si>
  <si>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</si>
  <si>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</si>
  <si>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</si>
  <si>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</si>
  <si>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</si>
  <si>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</si>
  <si>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</si>
  <si>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</si>
  <si>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</si>
  <si>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</si>
  <si>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</si>
  <si>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</si>
  <si>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</si>
  <si>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</si>
  <si>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</si>
  <si>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</si>
  <si>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</si>
  <si>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</si>
  <si>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</si>
  <si>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</si>
  <si>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</si>
  <si>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</si>
  <si>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</si>
  <si>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</si>
  <si>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</si>
  <si>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</si>
  <si>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</si>
  <si>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</si>
  <si>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</si>
  <si>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</si>
  <si>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</si>
  <si>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</si>
  <si>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</si>
  <si>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</si>
  <si>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</si>
  <si>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</si>
  <si>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</si>
  <si>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</si>
  <si>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</si>
  <si>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</si>
  <si>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</si>
  <si>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</si>
  <si>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</si>
  <si>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</si>
  <si>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</si>
  <si>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</si>
  <si>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</si>
  <si>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</si>
  <si>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</si>
  <si>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</si>
  <si>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</si>
  <si>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</si>
  <si>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</si>
  <si>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</si>
  <si>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</si>
  <si>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</si>
  <si>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</si>
  <si>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</si>
  <si>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</si>
  <si>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</si>
  <si>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</si>
  <si>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</si>
  <si>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</si>
  <si>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</si>
  <si>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</si>
  <si>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</si>
  <si>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</si>
  <si>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</si>
  <si>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</si>
  <si>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</si>
  <si>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</si>
  <si>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</si>
  <si>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</si>
  <si>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</si>
  <si>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</si>
  <si>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</si>
  <si>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</si>
  <si>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</si>
  <si>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</si>
  <si>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</si>
  <si>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</si>
  <si>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</si>
  <si>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</si>
  <si>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</si>
  <si>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</si>
  <si>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</si>
  <si>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</si>
  <si>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</si>
  <si>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</si>
  <si>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</si>
  <si>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</si>
  <si>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</si>
  <si>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</si>
  <si>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</si>
  <si>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</si>
  <si>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</si>
  <si>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</si>
  <si>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</si>
  <si>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</si>
  <si>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</si>
  <si>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</si>
  <si>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</si>
  <si>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</si>
  <si>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</si>
  <si>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</si>
  <si>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</si>
  <si>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</si>
  <si>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</si>
  <si>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</si>
  <si>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</si>
  <si>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</si>
  <si>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</si>
  <si>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</si>
  <si>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</si>
  <si>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</si>
  <si>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</si>
  <si>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</si>
  <si>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</si>
  <si>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</si>
  <si>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</si>
  <si>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</si>
  <si>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</si>
  <si>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</si>
  <si>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</si>
  <si>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</si>
  <si>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</si>
  <si>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</si>
  <si>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</si>
  <si>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</si>
  <si>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</si>
  <si>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</si>
  <si>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</si>
  <si>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</si>
  <si>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</si>
  <si>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</si>
  <si>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</si>
  <si>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</si>
  <si>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</si>
  <si>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</si>
  <si>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</si>
  <si>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</si>
  <si>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</si>
  <si>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</si>
  <si>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</si>
  <si>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</si>
  <si>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</si>
  <si>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</si>
  <si>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</si>
  <si>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</si>
  <si>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</si>
  <si>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</si>
  <si>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</si>
  <si>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</si>
  <si>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</si>
  <si>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</si>
  <si>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</si>
  <si>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</si>
  <si>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</si>
  <si>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</si>
  <si>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</si>
  <si>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</si>
  <si>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</si>
  <si>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</si>
  <si>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</si>
  <si>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</si>
  <si>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</si>
  <si>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</si>
  <si>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</si>
  <si>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</si>
  <si>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</si>
  <si>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</si>
  <si>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</si>
  <si>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</si>
  <si>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</si>
  <si>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</si>
  <si>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</si>
  <si>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</si>
  <si>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</si>
  <si>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</si>
  <si>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</si>
  <si>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</si>
  <si>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</si>
  <si>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</si>
  <si>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</si>
  <si>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</si>
  <si>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</si>
  <si>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</si>
  <si>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</si>
  <si>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</si>
  <si>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</si>
  <si>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</si>
  <si>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</si>
  <si>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</si>
  <si>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</si>
  <si>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</si>
  <si>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</si>
  <si>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</si>
  <si>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</si>
  <si>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</si>
  <si>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</si>
  <si>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</si>
  <si>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</si>
  <si>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</si>
  <si>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</si>
  <si>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</si>
  <si>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</si>
  <si>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</si>
  <si>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</si>
  <si>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</si>
  <si>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</si>
  <si>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</si>
  <si>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</si>
  <si>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</si>
  <si>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</si>
  <si>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</si>
  <si>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</si>
  <si>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</si>
  <si>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</si>
  <si>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</si>
  <si>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</si>
  <si>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</si>
  <si>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</si>
  <si>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</si>
  <si>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</si>
  <si>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</si>
  <si>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</si>
  <si>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</si>
  <si>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</si>
  <si>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</si>
  <si>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</si>
  <si>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</si>
  <si>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</si>
  <si>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</si>
  <si>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</si>
  <si>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</si>
  <si>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</si>
  <si>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</si>
  <si>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</si>
  <si>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</si>
  <si>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</si>
  <si>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</si>
  <si>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</si>
  <si>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</si>
  <si>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</si>
  <si>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</si>
  <si>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</si>
  <si>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</si>
  <si>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</si>
  <si>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</si>
  <si>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</si>
  <si>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</si>
  <si>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</si>
  <si>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</si>
  <si>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</si>
  <si>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</si>
  <si>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</si>
  <si>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</si>
  <si>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</si>
  <si>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</si>
  <si>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</si>
  <si>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</si>
  <si>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</si>
  <si>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</si>
  <si>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</si>
  <si>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</si>
  <si>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</si>
  <si>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</si>
  <si>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</si>
  <si>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</si>
  <si>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</si>
  <si>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</si>
  <si>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</si>
  <si>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</si>
  <si>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</si>
  <si>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</si>
  <si>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</si>
  <si>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</si>
  <si>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</si>
  <si>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</si>
  <si>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</si>
  <si>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</si>
  <si>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</si>
  <si>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</si>
  <si>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</si>
  <si>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</si>
  <si>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</si>
  <si>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</si>
  <si>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</si>
  <si>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</si>
  <si>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</si>
  <si>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</si>
  <si>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</si>
  <si>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</si>
  <si>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</si>
  <si>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</si>
  <si>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</si>
  <si>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</si>
  <si>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</si>
  <si>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</si>
  <si>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</si>
  <si>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</si>
  <si>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</si>
  <si>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</si>
  <si>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</si>
  <si>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</si>
  <si>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</si>
  <si>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</si>
  <si>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</si>
  <si>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</si>
  <si>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</si>
  <si>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</si>
  <si>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</si>
  <si>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</si>
  <si>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</si>
  <si>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</si>
  <si>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</si>
  <si>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</si>
  <si>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</si>
  <si>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</si>
  <si>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</si>
  <si>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</si>
  <si>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</si>
  <si>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</si>
  <si>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</si>
  <si>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</si>
  <si>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</si>
  <si>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</si>
  <si>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</si>
  <si>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</si>
  <si>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</si>
  <si>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</si>
  <si>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</si>
  <si>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</si>
  <si>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</si>
  <si>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</si>
  <si>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</si>
  <si>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</si>
  <si>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</si>
  <si>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</si>
  <si>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</si>
  <si>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</si>
  <si>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</si>
  <si>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</si>
  <si>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</si>
  <si>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</si>
  <si>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</si>
  <si>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</si>
  <si>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</si>
  <si>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</si>
  <si>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</si>
  <si>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</si>
  <si>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</si>
  <si>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</si>
  <si>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</si>
  <si>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</si>
  <si>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</si>
  <si>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</si>
  <si>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</si>
  <si>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</si>
  <si>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</si>
  <si>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</si>
  <si>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</si>
  <si>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</si>
  <si>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</si>
  <si>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</si>
  <si>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</si>
  <si>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</si>
  <si>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</si>
  <si>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</si>
  <si>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</si>
  <si>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</si>
  <si>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</si>
  <si>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</si>
  <si>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</si>
  <si>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</si>
  <si>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</si>
  <si>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</si>
  <si>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</si>
  <si>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</si>
  <si>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</si>
  <si>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</si>
  <si>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</si>
  <si>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</si>
  <si>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</si>
  <si>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</si>
  <si>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</si>
  <si>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</si>
  <si>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</si>
  <si>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</si>
  <si>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</si>
  <si>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</si>
  <si>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</si>
  <si>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</si>
  <si>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</si>
  <si>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</si>
  <si>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</si>
  <si>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</si>
  <si>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</si>
  <si>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</si>
  <si>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</si>
  <si>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</si>
  <si>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</si>
  <si>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</si>
  <si>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</si>
  <si>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</si>
  <si>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</si>
  <si>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</si>
  <si>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</si>
  <si>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</si>
  <si>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</si>
  <si>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</si>
  <si>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</si>
  <si>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</si>
  <si>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</si>
  <si>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</si>
  <si>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</si>
  <si>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</si>
  <si>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</si>
  <si>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</si>
  <si>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</si>
  <si>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</si>
  <si>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</si>
  <si>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</si>
  <si>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</si>
  <si>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</si>
  <si>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</si>
  <si>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</si>
  <si>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</si>
  <si>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</si>
  <si>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</si>
  <si>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</si>
  <si>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</si>
  <si>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</si>
  <si>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</si>
  <si>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</si>
  <si>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</si>
  <si>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</si>
  <si>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</si>
  <si>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</si>
  <si>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</si>
  <si>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</si>
  <si>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</si>
  <si>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</si>
  <si>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</si>
  <si>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</si>
  <si>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</si>
  <si>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</si>
  <si>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</si>
  <si>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</si>
  <si>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</si>
  <si>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</si>
  <si>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</si>
  <si>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</si>
  <si>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</si>
  <si>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</si>
  <si>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</si>
  <si>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</si>
  <si>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</si>
  <si>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</si>
  <si>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</si>
  <si>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</si>
  <si>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</si>
  <si>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</si>
  <si>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</si>
  <si>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</si>
  <si>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</si>
  <si>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</si>
  <si>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</si>
  <si>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</si>
  <si>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</si>
  <si>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</si>
  <si>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</si>
  <si>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</si>
  <si>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</si>
  <si>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</si>
  <si>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</si>
  <si>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</si>
  <si>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</si>
  <si>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</si>
  <si>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</si>
  <si>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</si>
  <si>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</si>
  <si>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</si>
  <si>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</si>
  <si>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</si>
  <si>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</si>
  <si>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</si>
  <si>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</si>
  <si>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</si>
  <si>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</si>
  <si>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</si>
  <si>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</si>
  <si>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</si>
  <si>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</si>
  <si>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</si>
  <si>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</si>
  <si>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</si>
  <si>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</si>
  <si>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</si>
  <si>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</si>
  <si>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</si>
  <si>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</si>
  <si>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</si>
  <si>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</si>
  <si>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</si>
  <si>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</si>
  <si>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</si>
  <si>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</si>
  <si>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</si>
  <si>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</si>
  <si>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</si>
  <si>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</si>
  <si>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</si>
  <si>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</si>
  <si>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</si>
  <si>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</si>
  <si>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</si>
  <si>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</si>
  <si>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</si>
  <si>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</si>
  <si>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</si>
  <si>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</si>
  <si>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</si>
  <si>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</si>
  <si>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</si>
  <si>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</si>
  <si>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</si>
  <si>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</si>
  <si>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</si>
  <si>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</si>
  <si>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</si>
  <si>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</si>
  <si>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</si>
  <si>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</si>
  <si>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</si>
  <si>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</si>
  <si>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</si>
  <si>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</si>
  <si>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</si>
  <si>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</si>
  <si>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</si>
  <si>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</si>
  <si>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</si>
  <si>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</si>
  <si>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</si>
  <si>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</si>
  <si>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</si>
  <si>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</si>
  <si>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</si>
  <si>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</si>
  <si>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</si>
  <si>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</si>
  <si>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</si>
  <si>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</si>
  <si>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</si>
  <si>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</si>
  <si>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</si>
  <si>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</si>
  <si>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</si>
  <si>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</si>
  <si>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</si>
  <si>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</si>
  <si>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</si>
  <si>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</si>
  <si>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</si>
  <si>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</si>
  <si>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</si>
  <si>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</si>
  <si>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</si>
  <si>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</si>
  <si>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</si>
  <si>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</si>
  <si>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</si>
  <si>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</si>
  <si>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</si>
  <si>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</si>
  <si>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</si>
  <si>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</si>
  <si>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</si>
  <si>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</si>
  <si>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</si>
  <si>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</si>
  <si>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</si>
  <si>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</si>
  <si>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</si>
  <si>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</si>
  <si>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</si>
  <si>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</si>
  <si>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</si>
  <si>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</si>
  <si>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</si>
  <si>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</si>
  <si>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</si>
  <si>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</si>
  <si>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</si>
  <si>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</si>
  <si>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</si>
  <si>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</si>
  <si>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</si>
  <si>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</si>
  <si>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</si>
  <si>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</si>
  <si>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</si>
  <si>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</si>
  <si>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</si>
  <si>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</si>
  <si>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</si>
  <si>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</si>
  <si>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</si>
  <si>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</si>
  <si>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</si>
  <si>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</si>
  <si>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</si>
  <si>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</si>
  <si>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</si>
  <si>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</si>
  <si>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</si>
  <si>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</si>
  <si>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</si>
  <si>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</si>
  <si>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</si>
  <si>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</si>
  <si>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</si>
  <si>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</si>
  <si>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</si>
  <si>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</si>
  <si>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</si>
  <si>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</si>
  <si>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</si>
  <si>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</si>
  <si>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</si>
  <si>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</si>
  <si>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</si>
  <si>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</si>
  <si>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</si>
  <si>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</si>
  <si>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</si>
  <si>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</si>
  <si>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</si>
  <si>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</si>
  <si>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</si>
  <si>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</si>
  <si>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</si>
  <si>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</si>
  <si>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</si>
  <si>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</si>
  <si>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</si>
  <si>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</si>
  <si>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</si>
  <si>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</si>
  <si>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</si>
  <si>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</si>
  <si>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</si>
  <si>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</si>
  <si>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</si>
  <si>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</si>
  <si>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</si>
  <si>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</si>
  <si>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</si>
  <si>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</si>
  <si>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</si>
  <si>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</si>
  <si>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</si>
  <si>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</si>
  <si>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</si>
  <si>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</si>
  <si>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</si>
  <si>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</si>
  <si>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</si>
  <si>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</si>
  <si>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</si>
  <si>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</si>
  <si>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</si>
  <si>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</si>
  <si>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</si>
  <si>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</si>
  <si>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</si>
  <si>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</si>
  <si>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</si>
  <si>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</si>
  <si>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</si>
  <si>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</si>
  <si>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</si>
  <si>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</si>
  <si>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</si>
  <si>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</si>
  <si>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</si>
  <si>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</si>
  <si>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</si>
  <si>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</si>
  <si>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</si>
  <si>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</si>
  <si>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</si>
  <si>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</si>
  <si>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</si>
  <si>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</si>
  <si>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</si>
  <si>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</si>
  <si>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</si>
  <si>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</si>
  <si>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</si>
  <si>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</si>
  <si>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</si>
  <si>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</si>
  <si>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</si>
  <si>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</si>
  <si>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</si>
  <si>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</si>
  <si>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</si>
  <si>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</si>
  <si>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</si>
  <si>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</si>
  <si>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</si>
  <si>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</si>
  <si>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</si>
  <si>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</si>
  <si>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</si>
  <si>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</si>
  <si>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</si>
  <si>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</si>
  <si>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</si>
  <si>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</si>
  <si>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</si>
  <si>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</si>
  <si>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</si>
  <si>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</si>
  <si>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</si>
  <si>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</si>
  <si>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</si>
  <si>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</si>
  <si>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</si>
  <si>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</si>
  <si>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</si>
  <si>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</si>
  <si>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</si>
  <si>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</si>
  <si>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</si>
  <si>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</si>
  <si>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</si>
  <si>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</si>
  <si>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</si>
  <si>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</si>
  <si>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</si>
  <si>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</si>
  <si>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</si>
  <si>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</si>
  <si>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</si>
  <si>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</si>
  <si>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</si>
  <si>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</si>
  <si>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</si>
  <si>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</si>
  <si>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</si>
  <si>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</si>
  <si>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</si>
  <si>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</si>
  <si>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</si>
  <si>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</si>
  <si>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</si>
  <si>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</si>
  <si>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</si>
  <si>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</si>
  <si>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</si>
  <si>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</si>
  <si>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</si>
  <si>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</si>
  <si>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</si>
  <si>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</si>
  <si>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</si>
  <si>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</si>
  <si>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</si>
  <si>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</si>
  <si>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</si>
  <si>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</si>
  <si>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</si>
  <si>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</si>
  <si>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</si>
  <si>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</si>
  <si>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</si>
  <si>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</si>
  <si>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</si>
  <si>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</si>
  <si>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</si>
  <si>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</si>
  <si>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</si>
  <si>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</si>
  <si>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</si>
  <si>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</si>
  <si>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</si>
  <si>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</si>
  <si>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</si>
  <si>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</si>
  <si>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</si>
  <si>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</si>
  <si>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</si>
  <si>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</si>
  <si>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</si>
  <si>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</si>
  <si>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</si>
  <si>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</si>
  <si>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</si>
  <si>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</si>
  <si>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</si>
  <si>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</si>
  <si>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</si>
  <si>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</si>
  <si>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</si>
  <si>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</si>
  <si>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</si>
  <si>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</si>
  <si>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</si>
  <si>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</si>
  <si>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</si>
  <si>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</si>
  <si>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</si>
  <si>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</si>
  <si>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</si>
  <si>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</si>
  <si>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</si>
  <si>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</si>
  <si>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</si>
  <si>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</si>
  <si>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</si>
  <si>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</si>
  <si>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</si>
  <si>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</si>
  <si>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</si>
  <si>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</si>
  <si>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</si>
  <si>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</si>
  <si>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</si>
  <si>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</si>
  <si>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</si>
  <si>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</si>
  <si>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</si>
  <si>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</si>
  <si>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</si>
  <si>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</si>
  <si>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</si>
  <si>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</si>
  <si>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</si>
  <si>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</si>
  <si>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</si>
  <si>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</si>
  <si>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</si>
  <si>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</si>
  <si>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</si>
  <si>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</si>
  <si>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</si>
  <si>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</si>
  <si>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</si>
  <si>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</si>
  <si>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</si>
  <si>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</si>
  <si>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</si>
  <si>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</si>
  <si>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</si>
  <si>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</si>
  <si>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</si>
  <si>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</si>
  <si>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</si>
  <si>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</si>
  <si>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</si>
  <si>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</si>
  <si>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</si>
  <si>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</si>
  <si>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</si>
  <si>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</si>
  <si>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</si>
  <si>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</si>
  <si>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</si>
  <si>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</si>
  <si>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</si>
  <si>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</si>
  <si>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</si>
  <si>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</si>
  <si>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</si>
  <si>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</si>
  <si>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</si>
  <si>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</si>
  <si>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</si>
  <si>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</si>
  <si>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</si>
  <si>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</si>
  <si>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</si>
  <si>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</si>
  <si>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</si>
  <si>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</si>
  <si>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</si>
  <si>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</si>
  <si>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</si>
  <si>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</si>
  <si>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</si>
  <si>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</si>
  <si>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</si>
  <si>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</si>
  <si>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</si>
  <si>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</si>
  <si>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</si>
  <si>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</si>
  <si>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</si>
  <si>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</si>
  <si>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</si>
  <si>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</si>
  <si>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</si>
  <si>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</si>
  <si>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</si>
  <si>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</si>
  <si>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</si>
  <si>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</si>
  <si>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</si>
  <si>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</si>
  <si>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</si>
  <si>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</si>
  <si>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</si>
  <si>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</si>
  <si>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</si>
  <si>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</si>
  <si>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</si>
  <si>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</si>
  <si>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</si>
  <si>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</si>
  <si>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</si>
  <si>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</si>
  <si>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</si>
  <si>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</si>
  <si>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</si>
  <si>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</si>
  <si>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</si>
  <si>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</si>
  <si>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</si>
  <si>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</si>
  <si>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</si>
  <si>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</si>
  <si>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</si>
  <si>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</si>
  <si>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</si>
  <si>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</si>
  <si>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</si>
  <si>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</si>
  <si>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</si>
  <si>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</si>
  <si>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</si>
  <si>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</si>
  <si>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</si>
  <si>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</si>
  <si>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</si>
  <si>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</si>
  <si>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</si>
  <si>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</si>
  <si>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</si>
  <si>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</si>
  <si>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</si>
  <si>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</si>
  <si>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</si>
  <si>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</si>
  <si>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</si>
  <si>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</si>
  <si>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</si>
  <si>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</si>
  <si>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</si>
  <si>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</si>
  <si>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</si>
  <si>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</si>
  <si>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</si>
  <si>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</si>
  <si>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</si>
  <si>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</si>
  <si>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</si>
  <si>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</si>
  <si>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</si>
  <si>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</si>
  <si>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</si>
  <si>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</si>
  <si>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</si>
  <si>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</si>
  <si>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</si>
  <si>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</si>
  <si>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</si>
  <si>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</si>
  <si>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</si>
  <si>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</si>
  <si>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</si>
  <si>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</si>
  <si>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</si>
  <si>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</si>
  <si>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</si>
  <si>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</si>
  <si>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</si>
  <si>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</si>
  <si>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</si>
  <si>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</si>
  <si>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</si>
  <si>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</si>
  <si>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</si>
  <si>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</si>
  <si>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</si>
  <si>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</si>
  <si>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</si>
  <si>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</si>
  <si>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</si>
  <si>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</si>
  <si>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</si>
  <si>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</si>
  <si>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</si>
  <si>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</si>
  <si>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</si>
  <si>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</si>
  <si>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</si>
  <si>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</si>
  <si>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</si>
  <si>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</si>
  <si>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</si>
  <si>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</si>
  <si>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</si>
  <si>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</si>
  <si>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</si>
  <si>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</si>
  <si>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</si>
  <si>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</si>
  <si>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</si>
  <si>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</si>
  <si>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</si>
  <si>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</si>
  <si>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</si>
  <si>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</si>
  <si>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</si>
  <si>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</si>
  <si>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</si>
  <si>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</si>
  <si>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</si>
  <si>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</si>
  <si>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</si>
  <si>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</si>
  <si>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</si>
  <si>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</si>
  <si>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</si>
  <si>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</si>
  <si>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</si>
  <si>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</si>
  <si>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</si>
  <si>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</si>
  <si>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</si>
  <si>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</si>
  <si>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</si>
  <si>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</si>
  <si>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</si>
  <si>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</si>
  <si>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</si>
  <si>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</si>
  <si>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</si>
  <si>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</si>
  <si>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</si>
  <si>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</si>
  <si>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</si>
  <si>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</si>
  <si>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</si>
  <si>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</si>
  <si>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</si>
  <si>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</si>
  <si>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</si>
  <si>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</si>
  <si>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</si>
  <si>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</si>
  <si>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</si>
  <si>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</si>
  <si>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</si>
  <si>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</si>
  <si>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</si>
  <si>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</si>
  <si>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</si>
  <si>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</si>
  <si>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</si>
  <si>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</si>
  <si>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</si>
  <si>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</si>
  <si>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</si>
  <si>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</si>
  <si>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</si>
  <si>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</si>
  <si>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</si>
  <si>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</si>
  <si>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</si>
  <si>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</si>
  <si>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</si>
  <si>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</si>
  <si>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</si>
  <si>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</si>
  <si>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</si>
  <si>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</si>
  <si>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</si>
  <si>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</si>
  <si>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</si>
  <si>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</si>
  <si>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</si>
  <si>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</si>
  <si>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</si>
  <si>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</si>
  <si>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</si>
  <si>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</si>
  <si>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</si>
  <si>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</si>
  <si>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</si>
  <si>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</si>
  <si>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</si>
  <si>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</si>
  <si>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</si>
  <si>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</si>
  <si>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</si>
  <si>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</si>
  <si>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</si>
  <si>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</si>
  <si>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</si>
  <si>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</si>
  <si>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</si>
  <si>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</si>
  <si>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</si>
  <si>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</si>
  <si>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</si>
  <si>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</si>
  <si>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</si>
  <si>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</si>
  <si>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</si>
  <si>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</si>
  <si>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</si>
  <si>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</si>
  <si>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</si>
  <si>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</si>
  <si>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</si>
  <si>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</si>
  <si>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</si>
  <si>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</si>
  <si>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</si>
  <si>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</si>
  <si>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</si>
  <si>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</si>
  <si>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</si>
  <si>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</si>
  <si>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</si>
  <si>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</si>
  <si>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</si>
  <si>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</si>
  <si>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</si>
  <si>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</si>
  <si>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</si>
  <si>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</si>
  <si>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</si>
  <si>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</si>
  <si>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</si>
  <si>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</si>
  <si>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</si>
  <si>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</si>
  <si>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</si>
  <si>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</si>
  <si>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</si>
  <si>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</si>
  <si>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</si>
  <si>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</si>
  <si>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</si>
  <si>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</si>
  <si>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</si>
  <si>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</si>
  <si>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</si>
  <si>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</si>
  <si>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</si>
  <si>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</si>
  <si>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</si>
  <si>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</si>
  <si>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</si>
  <si>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</si>
  <si>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</si>
  <si>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</si>
  <si>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</si>
  <si>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</si>
  <si>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</si>
  <si>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</si>
  <si>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</si>
  <si>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</si>
  <si>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</si>
  <si>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</si>
  <si>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</si>
  <si>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</si>
  <si>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</si>
  <si>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</si>
  <si>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</si>
  <si>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</si>
  <si>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</si>
  <si>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</si>
  <si>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</si>
  <si>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</si>
  <si>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</si>
  <si>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</si>
  <si>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</si>
  <si>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</si>
  <si>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</si>
  <si>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</si>
  <si>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</si>
  <si>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</si>
  <si>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</si>
  <si>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</si>
  <si>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</si>
  <si>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</si>
  <si>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</si>
  <si>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</si>
  <si>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</si>
  <si>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</si>
  <si>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</si>
  <si>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</si>
  <si>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</si>
  <si>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</si>
  <si>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</si>
  <si>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</si>
  <si>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</si>
  <si>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</si>
  <si>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</si>
  <si>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</si>
  <si>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</si>
  <si>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</si>
  <si>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</si>
  <si>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</si>
  <si>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</si>
  <si>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</si>
  <si>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</si>
  <si>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</si>
  <si>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</si>
  <si>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</si>
  <si>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</si>
  <si>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</si>
  <si>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</si>
  <si>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</si>
  <si>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</si>
  <si>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</si>
  <si>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</si>
  <si>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</si>
  <si>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</si>
  <si>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</si>
  <si>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</si>
  <si>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</si>
  <si>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</si>
  <si>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</si>
  <si>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</si>
  <si>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</si>
  <si>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</si>
  <si>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</si>
  <si>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</si>
  <si>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</si>
  <si>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</si>
  <si>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</si>
  <si>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</si>
  <si>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</si>
  <si>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</si>
  <si>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</si>
  <si>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</si>
  <si>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</si>
  <si>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</si>
  <si>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</si>
  <si>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</si>
  <si>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</si>
  <si>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</si>
  <si>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</si>
  <si>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</si>
  <si>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</si>
  <si>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</si>
  <si>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</si>
  <si>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</si>
  <si>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</si>
  <si>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</si>
  <si>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</si>
  <si>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</si>
  <si>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</si>
  <si>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</si>
  <si>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</si>
  <si>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</si>
  <si>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</si>
  <si>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</si>
  <si>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</si>
  <si>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</si>
  <si>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</si>
  <si>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</si>
  <si>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</si>
  <si>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</si>
  <si>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</si>
  <si>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</si>
  <si>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</si>
  <si>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</si>
  <si>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</si>
  <si>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</si>
  <si>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</si>
  <si>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</si>
  <si>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</si>
  <si>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</si>
  <si>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</si>
  <si>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</si>
  <si>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</si>
  <si>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</si>
  <si>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</si>
  <si>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</si>
  <si>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</si>
  <si>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</si>
  <si>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</si>
  <si>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</si>
  <si>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</si>
  <si>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</si>
  <si>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</si>
  <si>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</si>
  <si>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</si>
  <si>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</si>
  <si>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</si>
  <si>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</si>
  <si>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</si>
  <si>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</si>
  <si>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</si>
  <si>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</si>
  <si>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</si>
  <si>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</si>
  <si>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</si>
  <si>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</si>
  <si>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</si>
  <si>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</si>
  <si>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</si>
  <si>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</si>
  <si>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</si>
  <si>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</si>
  <si>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</si>
  <si>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</si>
  <si>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</si>
  <si>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</si>
  <si>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</si>
  <si>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</si>
  <si>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</si>
  <si>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</si>
  <si>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</si>
  <si>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</si>
  <si>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</si>
  <si>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</si>
  <si>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</si>
  <si>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</si>
  <si>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</si>
  <si>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</si>
  <si>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</si>
  <si>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</si>
  <si>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</si>
  <si>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</si>
  <si>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</si>
  <si>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</si>
  <si>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</si>
  <si>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</si>
  <si>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</si>
  <si>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</si>
  <si>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</si>
  <si>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</si>
  <si>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</si>
  <si>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</si>
  <si>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</si>
  <si>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</si>
  <si>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</si>
  <si>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</si>
  <si>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</si>
  <si>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</si>
  <si>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</si>
  <si>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</si>
  <si>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</si>
  <si>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</si>
  <si>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</si>
  <si>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</si>
  <si>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</si>
  <si>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</si>
  <si>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</si>
  <si>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</si>
  <si>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</si>
  <si>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</si>
  <si>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</si>
  <si>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</si>
  <si>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</si>
  <si>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</si>
  <si>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</si>
  <si>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</si>
  <si>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</si>
  <si>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</si>
  <si>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</si>
  <si>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</si>
  <si>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</si>
  <si>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</si>
  <si>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</si>
  <si>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</si>
  <si>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</si>
  <si>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</si>
  <si>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</si>
  <si>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</si>
  <si>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</si>
  <si>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</si>
  <si>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</si>
  <si>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</si>
  <si>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</si>
  <si>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</si>
  <si>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</si>
  <si>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</si>
  <si>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</si>
  <si>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</si>
  <si>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</si>
  <si>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</si>
  <si>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</si>
  <si>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</si>
  <si>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</si>
  <si>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</si>
  <si>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</si>
  <si>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</si>
  <si>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</si>
  <si>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</si>
  <si>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</si>
  <si>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</si>
  <si>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</si>
  <si>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</si>
  <si>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</si>
  <si>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</si>
  <si>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</si>
  <si>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</si>
  <si>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</si>
  <si>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</si>
  <si>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</si>
  <si>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</si>
  <si>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</si>
  <si>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</si>
  <si>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</si>
  <si>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</si>
  <si>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</si>
  <si>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</si>
  <si>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</si>
  <si>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</si>
  <si>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</si>
  <si>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</si>
  <si>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</si>
  <si>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</si>
  <si>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</si>
  <si>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</si>
  <si>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</si>
  <si>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</si>
  <si>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</si>
  <si>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</si>
  <si>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</si>
  <si>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</si>
  <si>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</si>
  <si>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</si>
  <si>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</si>
  <si>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</si>
  <si>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</si>
  <si>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</si>
  <si>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</si>
  <si>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</si>
  <si>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</si>
  <si>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</si>
  <si>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</si>
  <si>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</si>
  <si>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</si>
  <si>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</si>
  <si>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</si>
  <si>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</si>
  <si>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</si>
  <si>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</si>
  <si>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</si>
  <si>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</si>
  <si>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</si>
  <si>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</si>
  <si>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</si>
  <si>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</si>
  <si>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</si>
  <si>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</si>
  <si>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</si>
  <si>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</si>
  <si>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</si>
  <si>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</si>
  <si>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</si>
  <si>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</si>
  <si>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</si>
  <si>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</si>
  <si>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</si>
  <si>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</si>
  <si>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</si>
  <si>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</si>
  <si>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</si>
  <si>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</si>
  <si>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</si>
  <si>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</si>
  <si>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</si>
  <si>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</si>
  <si>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</si>
  <si>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</si>
  <si>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</si>
  <si>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</si>
  <si>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</si>
  <si>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</si>
  <si>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</si>
  <si>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</si>
  <si>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</si>
  <si>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</si>
  <si>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</si>
  <si>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</si>
  <si>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</si>
  <si>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</si>
  <si>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</si>
  <si>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</si>
  <si>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</si>
  <si>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</si>
  <si>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</si>
  <si>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</si>
  <si>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</si>
  <si>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</si>
  <si>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</si>
  <si>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</si>
  <si>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</si>
  <si>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</si>
  <si>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</si>
  <si>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</si>
  <si>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</si>
  <si>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</si>
  <si>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</si>
  <si>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</si>
  <si>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</si>
  <si>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</si>
  <si>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</si>
  <si>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</si>
  <si>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</si>
  <si>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</si>
  <si>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</si>
  <si>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</si>
  <si>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</si>
  <si>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</si>
  <si>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</si>
  <si>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</si>
  <si>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</si>
  <si>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</si>
  <si>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</si>
  <si>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</si>
  <si>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</si>
  <si>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</si>
  <si>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</si>
  <si>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</si>
  <si>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</si>
  <si>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</si>
  <si>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</si>
  <si>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</si>
  <si>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</si>
  <si>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</si>
  <si>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</si>
  <si>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</si>
  <si>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</si>
  <si>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</si>
  <si>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</si>
  <si>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</si>
  <si>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</si>
  <si>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</si>
  <si>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</si>
  <si>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</si>
  <si>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</si>
  <si>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</si>
  <si>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</si>
  <si>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</si>
  <si>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</si>
  <si>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</si>
  <si>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</si>
  <si>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</si>
  <si>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</si>
  <si>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</si>
  <si>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</si>
  <si>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</si>
  <si>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</si>
  <si>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</si>
  <si>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</si>
  <si>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</si>
  <si>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</si>
  <si>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</si>
  <si>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</si>
  <si>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</si>
  <si>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</si>
  <si>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</si>
  <si>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</si>
  <si>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</si>
  <si>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</si>
  <si>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</si>
  <si>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</si>
  <si>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</si>
  <si>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</si>
  <si>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</si>
  <si>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</si>
  <si>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</si>
  <si>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</si>
  <si>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</si>
  <si>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</si>
  <si>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</si>
  <si>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</si>
  <si>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</si>
  <si>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</si>
  <si>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</si>
  <si>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</si>
  <si>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</si>
  <si>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</si>
  <si>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</si>
  <si>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</si>
  <si>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</si>
  <si>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</si>
  <si>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</si>
  <si>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</si>
  <si>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</si>
  <si>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</si>
  <si>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</si>
  <si>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</si>
  <si>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</si>
  <si>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</si>
  <si>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</si>
  <si>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</si>
  <si>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</si>
  <si>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</si>
  <si>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</si>
  <si>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</si>
  <si>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</si>
  <si>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</si>
  <si>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</si>
  <si>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</si>
  <si>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</si>
  <si>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</si>
  <si>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</si>
  <si>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</si>
  <si>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</si>
  <si>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</si>
  <si>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</si>
  <si>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</si>
  <si>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</si>
  <si>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</si>
  <si>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</si>
  <si>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</si>
  <si>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</si>
  <si>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</si>
  <si>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</si>
  <si>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</si>
  <si>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</si>
  <si>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</si>
  <si>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</si>
  <si>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</si>
  <si>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</si>
  <si>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</si>
  <si>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</si>
  <si>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</si>
  <si>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</si>
  <si>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</si>
  <si>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</si>
  <si>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</si>
  <si>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</si>
  <si>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</si>
  <si>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</si>
  <si>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</si>
  <si>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</si>
  <si>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</si>
  <si>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</si>
  <si>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</si>
  <si>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</si>
  <si>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</si>
  <si>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</si>
  <si>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</si>
  <si>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</si>
  <si>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</si>
  <si>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</si>
  <si>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</si>
  <si>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</si>
  <si>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</si>
  <si>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</si>
  <si>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</si>
  <si>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</si>
  <si>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</si>
  <si>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</si>
  <si>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</si>
  <si>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</si>
  <si>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</si>
  <si>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</si>
  <si>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</si>
  <si>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</si>
  <si>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</si>
  <si>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</si>
  <si>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</si>
  <si>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</si>
  <si>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</si>
  <si>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</si>
  <si>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</si>
  <si>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</si>
  <si>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</si>
  <si>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</si>
  <si>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</si>
  <si>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</si>
  <si>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</si>
  <si>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</si>
  <si>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</si>
  <si>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</si>
  <si>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</si>
  <si>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</si>
  <si>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</si>
  <si>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</si>
  <si>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</si>
  <si>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</si>
  <si>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</si>
  <si>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</si>
  <si>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</si>
  <si>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</si>
  <si>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</si>
  <si>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</si>
  <si>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</si>
  <si>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</si>
  <si>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</si>
  <si>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</si>
  <si>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</si>
  <si>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</si>
  <si>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</si>
  <si>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</si>
  <si>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</si>
  <si>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</si>
  <si>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</si>
  <si>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</si>
  <si>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</si>
  <si>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</si>
  <si>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</si>
  <si>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</si>
  <si>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</si>
  <si>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</si>
  <si>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</si>
  <si>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</si>
  <si>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</si>
  <si>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</si>
  <si>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</si>
  <si>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</si>
  <si>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</si>
  <si>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</si>
  <si>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</si>
  <si>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</si>
  <si>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</si>
  <si>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</si>
  <si>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</si>
  <si>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</si>
  <si>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</si>
  <si>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</si>
  <si>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</si>
  <si>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</si>
  <si>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</si>
  <si>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</si>
  <si>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</si>
  <si>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</si>
  <si>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</si>
  <si>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</si>
  <si>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</si>
  <si>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</si>
  <si>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</si>
  <si>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</si>
  <si>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</si>
  <si>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</si>
  <si>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</si>
  <si>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</si>
  <si>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</si>
  <si>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</si>
  <si>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</si>
  <si>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</si>
  <si>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</si>
  <si>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</si>
  <si>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</si>
  <si>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</si>
  <si>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</si>
  <si>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</si>
  <si>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</si>
  <si>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</si>
  <si>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</si>
  <si>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</si>
  <si>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</si>
  <si>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</si>
  <si>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</si>
  <si>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</si>
  <si>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</si>
  <si>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</si>
  <si>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</si>
  <si>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</si>
  <si>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</si>
  <si>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</si>
  <si>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</si>
  <si>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</si>
  <si>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</si>
  <si>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</si>
  <si>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</si>
  <si>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</si>
  <si>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</si>
  <si>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</si>
  <si>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</si>
  <si>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</si>
  <si>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</si>
  <si>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</si>
  <si>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</si>
  <si>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</si>
  <si>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</si>
  <si>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</si>
  <si>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</si>
  <si>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</si>
  <si>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</si>
  <si>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</si>
  <si>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</si>
  <si>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</si>
  <si>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</si>
  <si>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</si>
  <si>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</si>
  <si>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</si>
  <si>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</si>
  <si>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</si>
  <si>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</si>
  <si>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</si>
  <si>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</si>
  <si>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</si>
  <si>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</si>
  <si>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</si>
  <si>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</si>
  <si>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</si>
  <si>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</si>
  <si>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</si>
  <si>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</si>
  <si>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</si>
  <si>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</si>
  <si>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</si>
  <si>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</si>
  <si>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</si>
  <si>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</si>
  <si>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</si>
  <si>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</si>
  <si>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</si>
  <si>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</si>
  <si>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</si>
  <si>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</si>
  <si>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</si>
  <si>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</si>
  <si>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</si>
  <si>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</si>
  <si>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</si>
  <si>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</si>
  <si>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</si>
  <si>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</si>
  <si>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</si>
  <si>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</si>
  <si>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</si>
  <si>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</si>
  <si>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</si>
  <si>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</si>
  <si>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</si>
  <si>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</si>
  <si>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</si>
  <si>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</si>
  <si>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</si>
  <si>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</si>
  <si>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</si>
  <si>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</si>
  <si>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</si>
  <si>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</si>
  <si>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</si>
  <si>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</si>
  <si>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</si>
  <si>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</si>
  <si>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</si>
  <si>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</si>
  <si>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</si>
  <si>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</si>
  <si>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</si>
  <si>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</si>
  <si>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</si>
  <si>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</si>
  <si>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</si>
  <si>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</si>
  <si>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</si>
  <si>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</si>
  <si>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</si>
  <si>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</si>
  <si>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</si>
  <si>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</si>
  <si>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</si>
  <si>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</si>
  <si>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</si>
  <si>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</si>
  <si>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</si>
  <si>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</si>
  <si>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</si>
  <si>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</si>
  <si>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</si>
  <si>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</si>
  <si>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</si>
  <si>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</si>
  <si>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</si>
  <si>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</si>
  <si>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</si>
  <si>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</si>
  <si>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</si>
  <si>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</si>
  <si>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</si>
  <si>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</si>
  <si>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</si>
  <si>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</si>
  <si>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</si>
  <si>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</si>
  <si>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</si>
  <si>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</si>
  <si>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</si>
  <si>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</si>
  <si>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</si>
  <si>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</si>
  <si>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</si>
  <si>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</si>
  <si>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</si>
  <si>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</si>
  <si>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</si>
  <si>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</si>
  <si>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</si>
  <si>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</si>
  <si>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</si>
  <si>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</si>
  <si>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</si>
  <si>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</si>
  <si>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</si>
  <si>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</si>
  <si>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</si>
  <si>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</si>
  <si>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</si>
  <si>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</si>
  <si>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</si>
  <si>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</si>
  <si>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</si>
  <si>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</si>
  <si>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</si>
  <si>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</si>
  <si>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</si>
  <si>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</si>
  <si>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</si>
  <si>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</si>
  <si>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</si>
  <si>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</si>
  <si>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</si>
  <si>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</si>
  <si>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</si>
  <si>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</si>
  <si>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</si>
  <si>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</si>
  <si>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</si>
  <si>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</si>
  <si>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</si>
  <si>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</si>
  <si>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</si>
  <si>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</si>
  <si>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</si>
  <si>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</si>
  <si>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</si>
  <si>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</si>
  <si>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</si>
  <si>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</si>
  <si>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</si>
  <si>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</si>
  <si>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</si>
  <si>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</si>
  <si>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</si>
  <si>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</si>
  <si>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</si>
  <si>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</si>
  <si>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</si>
  <si>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</si>
  <si>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</si>
  <si>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</si>
  <si>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</si>
  <si>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</si>
  <si>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</si>
  <si>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</si>
  <si>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</si>
  <si>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</si>
  <si>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</si>
  <si>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</si>
  <si>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</si>
  <si>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</si>
  <si>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</si>
  <si>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</si>
  <si>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</si>
  <si>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</si>
  <si>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</si>
  <si>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</si>
  <si>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</si>
  <si>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</si>
  <si>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</si>
  <si>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</si>
  <si>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</si>
  <si>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</si>
  <si>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</si>
  <si>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</si>
  <si>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</si>
  <si>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</si>
  <si>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</si>
  <si>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</si>
  <si>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</si>
  <si>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</si>
  <si>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</si>
  <si>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</si>
  <si>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</si>
  <si>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</si>
  <si>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</si>
  <si>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</si>
  <si>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</si>
  <si>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</si>
  <si>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</si>
  <si>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</si>
  <si>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</si>
  <si>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</si>
  <si>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</si>
  <si>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</si>
  <si>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</si>
  <si>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</si>
  <si>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</si>
  <si>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</si>
  <si>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</si>
  <si>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</si>
  <si>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</si>
  <si>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</si>
  <si>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</si>
  <si>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</si>
  <si>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</si>
  <si>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</si>
  <si>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</si>
  <si>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</si>
  <si>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</si>
  <si>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</si>
  <si>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</si>
  <si>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</si>
  <si>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</si>
  <si>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</si>
  <si>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</si>
  <si>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</si>
  <si>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</si>
  <si>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</si>
  <si>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</si>
  <si>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</si>
  <si>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</si>
  <si>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</si>
  <si>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</si>
  <si>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</si>
  <si>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</si>
  <si>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</si>
  <si>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</si>
  <si>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</si>
  <si>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</si>
  <si>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</si>
  <si>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</si>
  <si>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</si>
  <si>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</si>
  <si>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</si>
  <si>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</si>
  <si>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</si>
  <si>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</si>
  <si>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</si>
  <si>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</si>
  <si>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</si>
  <si>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</si>
  <si>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</si>
  <si>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</si>
  <si>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</si>
  <si>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</si>
  <si>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</si>
  <si>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</si>
  <si>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</si>
  <si>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</si>
  <si>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</si>
  <si>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</si>
  <si>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</si>
  <si>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</si>
  <si>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</si>
  <si>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</si>
  <si>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</si>
  <si>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</si>
  <si>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</si>
  <si>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</si>
  <si>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</si>
  <si>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</si>
  <si>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</si>
  <si>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</si>
  <si>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</si>
  <si>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</si>
  <si>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</si>
  <si>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</si>
  <si>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</si>
  <si>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</si>
  <si>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</si>
  <si>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</si>
  <si>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</si>
  <si>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</si>
  <si>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</si>
  <si>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</si>
  <si>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</si>
  <si>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</si>
  <si>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</si>
  <si>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</si>
  <si>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</si>
  <si>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</si>
  <si>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</si>
  <si>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</si>
  <si>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</si>
  <si>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</si>
  <si>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</si>
  <si>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</si>
  <si>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</si>
  <si>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</si>
  <si>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</si>
  <si>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</si>
  <si>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</si>
  <si>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</si>
  <si>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</si>
  <si>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</si>
  <si>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</si>
  <si>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</si>
  <si>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</si>
  <si>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</si>
  <si>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</si>
  <si>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</si>
  <si>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</si>
  <si>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</si>
  <si>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</si>
  <si>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</si>
  <si>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</si>
  <si>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</si>
  <si>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</si>
  <si>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</si>
  <si>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</si>
  <si>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</si>
  <si>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</si>
  <si>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</si>
  <si>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</si>
  <si>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</si>
  <si>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</si>
  <si>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</si>
  <si>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</si>
  <si>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</si>
  <si>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</si>
  <si>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</si>
  <si>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</si>
  <si>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</si>
  <si>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</si>
  <si>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</si>
  <si>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</si>
  <si>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</si>
  <si>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</si>
  <si>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</si>
  <si>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</si>
  <si>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</si>
  <si>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</si>
  <si>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</si>
  <si>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</si>
  <si>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</si>
  <si>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</si>
  <si>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</si>
  <si>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</si>
  <si>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</si>
  <si>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</si>
  <si>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</si>
  <si>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</si>
  <si>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</si>
  <si>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</si>
  <si>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</si>
  <si>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</si>
  <si>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</si>
  <si>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</si>
  <si>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</si>
  <si>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</si>
  <si>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</si>
  <si>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</si>
  <si>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</si>
  <si>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</si>
  <si>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</si>
  <si>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</si>
  <si>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</si>
  <si>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</si>
  <si>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</si>
  <si>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</si>
  <si>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</si>
  <si>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</si>
  <si>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</si>
  <si>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</si>
  <si>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</si>
  <si>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</si>
  <si>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</si>
  <si>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</si>
  <si>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</si>
  <si>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</si>
  <si>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</si>
  <si>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</si>
  <si>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</si>
  <si>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</si>
  <si>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</si>
  <si>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</si>
  <si>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</si>
  <si>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</si>
  <si>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</si>
  <si>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</si>
  <si>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</si>
  <si>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</si>
  <si>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</si>
  <si>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</si>
  <si>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</si>
  <si>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</si>
  <si>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</si>
  <si>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</si>
  <si>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</si>
  <si>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</si>
  <si>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</si>
  <si>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</si>
  <si>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</si>
  <si>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</si>
  <si>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</si>
  <si>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</si>
  <si>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</si>
  <si>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</si>
  <si>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</si>
  <si>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</si>
  <si>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</si>
  <si>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</si>
  <si>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</si>
  <si>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</si>
  <si>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</si>
  <si>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</si>
  <si>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</si>
  <si>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</si>
  <si>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</si>
  <si>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</si>
  <si>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</si>
  <si>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</si>
  <si>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</si>
  <si>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</si>
  <si>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</si>
  <si>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</si>
  <si>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</si>
  <si>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</si>
  <si>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</si>
  <si>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</si>
  <si>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</si>
  <si>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</si>
  <si>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</si>
  <si>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</si>
  <si>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</si>
  <si>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</si>
  <si>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</si>
  <si>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</si>
  <si>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</si>
  <si>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</si>
  <si>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</si>
  <si>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</si>
  <si>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</si>
  <si>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</si>
  <si>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</si>
  <si>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</si>
  <si>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</si>
  <si>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</si>
  <si>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</si>
  <si>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</si>
  <si>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</si>
  <si>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</si>
  <si>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</si>
  <si>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</si>
  <si>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</si>
  <si>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</si>
  <si>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</si>
  <si>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</si>
  <si>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</si>
  <si>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</si>
  <si>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</si>
  <si>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</si>
  <si>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</si>
  <si>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</si>
  <si>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</si>
  <si>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</si>
  <si>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</si>
  <si>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</si>
  <si>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</si>
  <si>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</si>
  <si>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</si>
  <si>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</si>
  <si>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</si>
  <si>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</si>
  <si>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</si>
  <si>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</si>
  <si>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</si>
  <si>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</si>
  <si>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</si>
  <si>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</si>
  <si>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</si>
  <si>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</si>
  <si>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</si>
  <si>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</si>
  <si>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</si>
  <si>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</si>
  <si>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</si>
  <si>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</si>
  <si>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</si>
  <si>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</si>
  <si>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</si>
  <si>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</si>
  <si>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</si>
  <si>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</si>
  <si>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</si>
  <si>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</si>
  <si>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</si>
  <si>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</si>
  <si>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</si>
  <si>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</si>
  <si>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</si>
  <si>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</si>
  <si>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</si>
  <si>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</si>
  <si>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</si>
  <si>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</si>
  <si>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</si>
  <si>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</si>
  <si>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</si>
  <si>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</si>
  <si>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</si>
  <si>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</si>
  <si>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</si>
  <si>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</si>
  <si>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</si>
  <si>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</si>
  <si>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</si>
  <si>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</si>
  <si>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</si>
  <si>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</si>
  <si>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</si>
  <si>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</si>
  <si>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</si>
  <si>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</si>
  <si>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</si>
  <si>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</si>
  <si>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</si>
  <si>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</si>
  <si>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</si>
  <si>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</si>
  <si>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</si>
  <si>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</si>
  <si>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</si>
  <si>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</si>
  <si>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</si>
  <si>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</si>
  <si>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</si>
  <si>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</si>
  <si>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</si>
  <si>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</si>
  <si>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</si>
  <si>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</si>
  <si>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</si>
  <si>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</si>
  <si>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</si>
  <si>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</si>
  <si>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</si>
  <si>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</si>
  <si>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</si>
  <si>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</si>
  <si>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</si>
  <si>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</si>
  <si>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</si>
  <si>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</si>
  <si>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</si>
  <si>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</si>
  <si>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</si>
  <si>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</si>
  <si>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</si>
  <si>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</si>
  <si>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</si>
  <si>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</si>
  <si>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</si>
  <si>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</si>
  <si>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</si>
  <si>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</si>
  <si>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</si>
  <si>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</si>
  <si>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</si>
  <si>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</si>
  <si>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</si>
  <si>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</si>
  <si>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</si>
  <si>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</si>
  <si>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</si>
  <si>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</si>
  <si>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</si>
  <si>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</si>
  <si>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</si>
  <si>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</si>
  <si>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</si>
  <si>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</si>
  <si>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</si>
  <si>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</si>
  <si>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</si>
  <si>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</si>
  <si>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</si>
  <si>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</si>
  <si>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</si>
  <si>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</si>
  <si>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</si>
  <si>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</si>
  <si>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</si>
  <si>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</si>
  <si>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</si>
  <si>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</si>
  <si>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</si>
  <si>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</si>
  <si>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</si>
  <si>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</si>
  <si>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</si>
  <si>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</si>
  <si>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</si>
  <si>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</si>
  <si>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</si>
  <si>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</si>
  <si>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</si>
  <si>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</si>
  <si>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</si>
  <si>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</si>
  <si>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</si>
  <si>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</si>
  <si>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</si>
  <si>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</si>
  <si>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</si>
  <si>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</si>
  <si>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</si>
  <si>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</si>
  <si>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</si>
  <si>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</si>
  <si>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</si>
  <si>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</si>
  <si>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</si>
  <si>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</si>
  <si>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</si>
  <si>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</si>
  <si>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</si>
  <si>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</si>
  <si>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</si>
  <si>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</si>
  <si>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</si>
  <si>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</si>
  <si>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</si>
  <si>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</si>
  <si>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</si>
  <si>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</si>
  <si>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</si>
  <si>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</si>
  <si>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</si>
  <si>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</si>
  <si>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</si>
  <si>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</si>
  <si>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</si>
  <si>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</si>
  <si>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</si>
  <si>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</si>
  <si>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</si>
  <si>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</si>
  <si>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</si>
  <si>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</si>
  <si>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</si>
  <si>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</si>
  <si>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</si>
  <si>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</si>
  <si>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</si>
  <si>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</si>
  <si>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</si>
  <si>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</si>
  <si>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</si>
  <si>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</si>
  <si>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</si>
  <si>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</si>
  <si>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</si>
  <si>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</si>
  <si>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</si>
  <si>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</si>
  <si>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</si>
  <si>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</si>
  <si>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</si>
  <si>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</si>
  <si>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</si>
  <si>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</si>
  <si>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</si>
  <si>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</si>
  <si>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</si>
  <si>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</si>
  <si>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</si>
  <si>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</si>
  <si>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</si>
  <si>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</si>
  <si>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</si>
  <si>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</si>
  <si>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</si>
  <si>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</si>
  <si>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</si>
  <si>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</si>
  <si>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</si>
  <si>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</si>
  <si>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</si>
  <si>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</si>
  <si>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</si>
  <si>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</si>
  <si>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</si>
  <si>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</si>
  <si>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</si>
  <si>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</si>
  <si>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</si>
  <si>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</si>
  <si>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</si>
  <si>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</si>
  <si>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</si>
  <si>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</si>
  <si>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</si>
  <si>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</si>
  <si>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</si>
  <si>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</si>
  <si>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</si>
  <si>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</si>
  <si>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</si>
  <si>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</si>
  <si>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</si>
  <si>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</si>
  <si>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</si>
  <si>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</si>
  <si>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</si>
  <si>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</si>
  <si>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</si>
  <si>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</si>
  <si>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</si>
  <si>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</si>
  <si>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</si>
  <si>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</si>
  <si>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</si>
  <si>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</si>
  <si>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</si>
  <si>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</si>
  <si>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</si>
  <si>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</si>
  <si>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</si>
  <si>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</si>
  <si>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</si>
  <si>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</si>
  <si>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</si>
  <si>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</si>
  <si>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</si>
  <si>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</si>
  <si>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</si>
  <si>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</si>
  <si>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</si>
  <si>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</si>
  <si>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</si>
  <si>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</si>
  <si>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</si>
  <si>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</si>
  <si>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</si>
  <si>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</si>
  <si>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</si>
  <si>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</si>
  <si>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</si>
  <si>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</si>
  <si>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</si>
  <si>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</si>
  <si>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</si>
  <si>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</si>
  <si>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</si>
  <si>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</si>
  <si>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</si>
  <si>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</si>
  <si>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</si>
  <si>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</si>
  <si>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</si>
  <si>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</si>
  <si>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</si>
  <si>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</si>
  <si>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</si>
  <si>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</si>
  <si>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</si>
  <si>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</si>
  <si>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</si>
  <si>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</si>
  <si>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</si>
  <si>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</si>
  <si>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</si>
  <si>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</si>
  <si>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</si>
  <si>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</si>
  <si>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</si>
  <si>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</si>
  <si>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</si>
  <si>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</si>
  <si>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</si>
  <si>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</si>
  <si>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</si>
  <si>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</si>
  <si>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</si>
  <si>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</si>
  <si>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</si>
  <si>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</si>
  <si>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</si>
  <si>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</si>
  <si>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</si>
  <si>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</si>
  <si>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</si>
  <si>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</si>
  <si>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</si>
  <si>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</si>
  <si>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</si>
  <si>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</si>
  <si>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</si>
  <si>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</si>
  <si>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</si>
  <si>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</si>
  <si>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</si>
  <si>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</si>
  <si>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</si>
  <si>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</si>
  <si>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</si>
  <si>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</si>
  <si>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</si>
  <si>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</si>
  <si>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</si>
  <si>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</si>
  <si>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</si>
  <si>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</si>
  <si>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</si>
  <si>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</si>
  <si>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</si>
  <si>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</si>
  <si>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</si>
  <si>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</si>
  <si>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</si>
  <si>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</si>
  <si>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</si>
  <si>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</si>
  <si>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</si>
  <si>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</si>
  <si>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</si>
  <si>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</si>
  <si>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</si>
  <si>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</si>
  <si>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</si>
  <si>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</si>
  <si>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</si>
  <si>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</si>
  <si>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</si>
  <si>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</si>
  <si>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</si>
  <si>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</si>
  <si>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</si>
  <si>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</si>
  <si>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</si>
  <si>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</si>
  <si>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</si>
  <si>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</si>
  <si>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</si>
  <si>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</si>
  <si>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</si>
  <si>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</si>
  <si>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</si>
  <si>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</si>
  <si>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</si>
  <si>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</si>
  <si>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</si>
  <si>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</si>
  <si>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</si>
  <si>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</si>
  <si>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</si>
  <si>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</si>
  <si>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</si>
  <si>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</si>
  <si>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</si>
  <si>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</si>
  <si>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</si>
  <si>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</si>
  <si>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</si>
  <si>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</si>
  <si>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</si>
  <si>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</si>
  <si>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</si>
  <si>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</si>
  <si>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</si>
  <si>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</si>
  <si>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</si>
  <si>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</si>
  <si>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</si>
  <si>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</si>
  <si>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</si>
  <si>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</si>
  <si>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</si>
  <si>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</si>
  <si>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</si>
  <si>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</si>
  <si>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</si>
  <si>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</si>
  <si>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</si>
  <si>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</si>
  <si>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</si>
  <si>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</si>
  <si>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</si>
  <si>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</si>
  <si>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</si>
  <si>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</si>
  <si>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</si>
  <si>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</si>
  <si>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</si>
  <si>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</si>
  <si>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</si>
  <si>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</si>
  <si>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</si>
  <si>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</si>
  <si>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</si>
  <si>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</si>
  <si>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</si>
  <si>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</si>
  <si>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</si>
  <si>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</si>
  <si>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</si>
  <si>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</si>
  <si>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</si>
  <si>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</si>
  <si>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</si>
  <si>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</si>
  <si>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</si>
  <si>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</si>
  <si>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</si>
  <si>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</si>
  <si>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</si>
  <si>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</si>
  <si>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</si>
  <si>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</si>
  <si>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</si>
  <si>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</si>
  <si>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</si>
  <si>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</si>
  <si>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</si>
  <si>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</si>
  <si>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</si>
  <si>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</si>
  <si>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</si>
  <si>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</si>
  <si>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</si>
  <si>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</si>
  <si>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</si>
  <si>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</si>
  <si>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</si>
  <si>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</si>
  <si>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</si>
  <si>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</si>
  <si>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</si>
  <si>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</si>
  <si>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</si>
  <si>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</si>
  <si>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</si>
  <si>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</si>
  <si>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</si>
  <si>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</si>
  <si>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</si>
  <si>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</si>
  <si>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</si>
  <si>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</si>
  <si>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</si>
  <si>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</si>
  <si>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</si>
  <si>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</si>
  <si>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</si>
  <si>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</si>
  <si>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</si>
  <si>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</si>
  <si>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</si>
  <si>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</si>
  <si>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</si>
  <si>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</si>
  <si>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</si>
  <si>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</si>
  <si>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</si>
  <si>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</si>
  <si>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</si>
  <si>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</si>
  <si>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</si>
  <si>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</si>
  <si>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</si>
  <si>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</si>
  <si>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</si>
  <si>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</si>
  <si>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</si>
  <si>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</si>
  <si>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</si>
  <si>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</si>
  <si>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</si>
  <si>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</si>
  <si>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</si>
  <si>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</si>
  <si>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</si>
  <si>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</si>
  <si>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</si>
  <si>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</si>
  <si>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</si>
  <si>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</si>
  <si>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</si>
  <si>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</si>
  <si>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</si>
  <si>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</si>
  <si>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</si>
  <si>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</si>
  <si>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</si>
  <si>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</si>
  <si>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</si>
  <si>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</si>
  <si>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</si>
  <si>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</si>
  <si>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</si>
  <si>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</si>
  <si>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</si>
  <si>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</si>
  <si>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</si>
  <si>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</si>
  <si>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</si>
  <si>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</si>
  <si>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</si>
  <si>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</si>
  <si>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</si>
  <si>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</si>
  <si>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</si>
  <si>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</si>
  <si>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</si>
  <si>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</si>
  <si>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</si>
  <si>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</si>
  <si>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</si>
  <si>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</si>
  <si>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</si>
  <si>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</si>
  <si>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</si>
  <si>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</si>
  <si>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</si>
  <si>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</si>
  <si>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</si>
  <si>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</si>
  <si>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</si>
  <si>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</si>
  <si>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</si>
  <si>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</si>
  <si>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</si>
  <si>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</si>
  <si>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</si>
  <si>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</si>
  <si>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</si>
  <si>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</si>
  <si>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</si>
  <si>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</si>
  <si>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</si>
  <si>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</si>
  <si>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</si>
  <si>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</si>
  <si>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</si>
  <si>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</si>
  <si>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</si>
  <si>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</si>
  <si>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</si>
  <si>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</si>
  <si>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</si>
  <si>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</si>
  <si>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</si>
  <si>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</si>
  <si>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</si>
  <si>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</si>
  <si>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</si>
  <si>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</si>
  <si>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</si>
  <si>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</si>
  <si>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</si>
  <si>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</si>
  <si>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</si>
  <si>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</si>
  <si>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</si>
  <si>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</si>
  <si>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</si>
  <si>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</si>
  <si>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</si>
  <si>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</si>
  <si>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</si>
  <si>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</si>
  <si>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</si>
  <si>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</si>
  <si>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</si>
  <si>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</si>
  <si>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</si>
  <si>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</si>
  <si>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</si>
  <si>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</si>
  <si>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</si>
  <si>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</si>
  <si>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</si>
  <si>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</si>
  <si>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</si>
  <si>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</si>
  <si>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</si>
  <si>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</si>
  <si>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</si>
  <si>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</si>
  <si>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</si>
  <si>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</si>
  <si>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</si>
  <si>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</si>
  <si>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</si>
  <si>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</si>
  <si>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</si>
  <si>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</si>
  <si>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</si>
  <si>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</si>
  <si>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</si>
  <si>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</si>
  <si>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</si>
  <si>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</si>
  <si>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</si>
  <si>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</si>
  <si>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</si>
  <si>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</si>
  <si>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</si>
  <si>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</si>
  <si>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</si>
  <si>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</si>
  <si>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</si>
  <si>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</si>
  <si>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</si>
  <si>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</si>
  <si>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</si>
  <si>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</si>
  <si>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</si>
  <si>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</si>
  <si>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</si>
  <si>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</si>
  <si>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</si>
  <si>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</si>
  <si>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</si>
  <si>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</si>
  <si>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</si>
  <si>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</si>
  <si>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</si>
  <si>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</si>
  <si>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</si>
  <si>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</si>
  <si>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</si>
  <si>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</si>
  <si>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</si>
  <si>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</si>
  <si>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</si>
  <si>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</si>
  <si>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</si>
  <si>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</si>
  <si>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</si>
  <si>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</si>
  <si>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</si>
  <si>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</si>
  <si>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</si>
  <si>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</si>
  <si>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</si>
  <si>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</si>
  <si>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</si>
  <si>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</si>
  <si>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</si>
  <si>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</si>
  <si>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</si>
  <si>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</si>
  <si>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</si>
  <si>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</si>
  <si>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</si>
  <si>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</si>
  <si>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</si>
  <si>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</si>
  <si>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</si>
  <si>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</si>
  <si>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</si>
  <si>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</si>
  <si>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</si>
  <si>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</si>
  <si>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</si>
  <si>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</si>
  <si>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</si>
  <si>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</si>
  <si>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</si>
  <si>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</si>
  <si>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</si>
  <si>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</si>
  <si>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</si>
  <si>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</si>
  <si>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</si>
  <si>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</si>
  <si>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</si>
  <si>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</si>
  <si>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</si>
  <si>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</si>
  <si>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</si>
  <si>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</si>
  <si>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</si>
  <si>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</si>
  <si>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</si>
  <si>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</si>
  <si>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</si>
  <si>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</si>
  <si>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</si>
  <si>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</si>
  <si>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</si>
  <si>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</si>
  <si>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</si>
  <si>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</si>
  <si>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</si>
  <si>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</si>
  <si>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</si>
  <si>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</si>
  <si>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</si>
  <si>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</si>
  <si>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</si>
  <si>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</si>
  <si>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</si>
  <si>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</si>
  <si>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</si>
  <si>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</si>
  <si>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</si>
  <si>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</si>
  <si>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</si>
  <si>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</si>
  <si>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</si>
  <si>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</si>
  <si>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</si>
  <si>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</si>
  <si>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</si>
  <si>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</si>
  <si>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</si>
  <si>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</si>
  <si>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</si>
  <si>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</si>
  <si>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</si>
  <si>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</si>
  <si>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</si>
  <si>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</si>
  <si>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</si>
  <si>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</si>
  <si>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</si>
  <si>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</si>
  <si>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</si>
  <si>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</si>
  <si>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</si>
  <si>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</si>
  <si>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</si>
  <si>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</si>
  <si>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</si>
  <si>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</si>
  <si>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</si>
  <si>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</si>
  <si>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</si>
  <si>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</si>
  <si>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</si>
  <si>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</si>
  <si>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</si>
  <si>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</si>
  <si>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</si>
  <si>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</si>
  <si>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</si>
  <si>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</si>
  <si>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</si>
  <si>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</si>
  <si>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</si>
  <si>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</si>
  <si>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</si>
  <si>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</si>
  <si>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</si>
  <si>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</si>
  <si>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</si>
  <si>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</si>
  <si>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</si>
  <si>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</si>
  <si>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</si>
  <si>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</si>
  <si>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</si>
  <si>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</si>
  <si>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</si>
  <si>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</si>
  <si>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</si>
  <si>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</si>
  <si>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</si>
  <si>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</si>
  <si>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</si>
  <si>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</si>
  <si>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</si>
  <si>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</si>
  <si>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</si>
  <si>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</si>
  <si>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</si>
  <si>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</si>
  <si>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</si>
  <si>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</si>
  <si>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</si>
  <si>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</si>
  <si>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</si>
  <si>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</si>
  <si>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</si>
  <si>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</si>
  <si>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</si>
  <si>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</si>
  <si>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</si>
  <si>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</si>
  <si>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</si>
  <si>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</si>
  <si>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</si>
  <si>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</si>
  <si>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</si>
  <si>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</si>
  <si>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</si>
  <si>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</si>
  <si>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</si>
  <si>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</si>
  <si>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</si>
  <si>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</si>
  <si>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</si>
  <si>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</si>
  <si>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</si>
  <si>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</si>
  <si>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</si>
  <si>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</si>
  <si>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</si>
  <si>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</si>
  <si>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</si>
  <si>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</si>
  <si>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</si>
  <si>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</si>
  <si>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</si>
  <si>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</si>
  <si>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</si>
  <si>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</si>
  <si>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</si>
  <si>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</si>
  <si>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</si>
  <si>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</si>
  <si>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</si>
  <si>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</si>
  <si>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</si>
  <si>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</si>
  <si>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</si>
  <si>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</si>
  <si>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</si>
  <si>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</si>
  <si>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</si>
  <si>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</si>
  <si>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</si>
  <si>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</si>
  <si>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</si>
  <si>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</si>
  <si>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</si>
  <si>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</si>
  <si>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</si>
  <si>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</si>
  <si>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</si>
  <si>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</si>
  <si>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</si>
  <si>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</si>
  <si>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</si>
  <si>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</si>
  <si>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</si>
  <si>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</si>
  <si>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</si>
  <si>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</si>
  <si>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</si>
  <si>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</si>
  <si>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</si>
  <si>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</si>
  <si>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</si>
  <si>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</si>
  <si>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</si>
  <si>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</si>
  <si>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</si>
  <si>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</si>
  <si>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</si>
  <si>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</si>
  <si>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</si>
  <si>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</si>
  <si>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</si>
  <si>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</si>
  <si>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</si>
  <si>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</si>
  <si>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</si>
  <si>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</si>
  <si>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</si>
  <si>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</si>
  <si>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</si>
  <si>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</si>
  <si>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</si>
  <si>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</si>
  <si>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</si>
  <si>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</si>
  <si>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</si>
  <si>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</si>
  <si>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</si>
  <si>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</si>
  <si>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</si>
  <si>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</si>
  <si>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</si>
  <si>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</si>
  <si>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</si>
  <si>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</si>
  <si>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</si>
  <si>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</si>
  <si>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</si>
  <si>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</si>
  <si>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</si>
  <si>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</si>
  <si>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</si>
  <si>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</si>
  <si>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</si>
  <si>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</si>
  <si>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</si>
  <si>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</si>
  <si>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</si>
  <si>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</si>
  <si>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</si>
  <si>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</si>
  <si>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</si>
  <si>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</si>
  <si>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</si>
  <si>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</si>
  <si>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</si>
  <si>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</si>
  <si>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</si>
  <si>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</si>
  <si>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</si>
  <si>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</si>
  <si>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</si>
  <si>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</si>
  <si>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</si>
  <si>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</si>
  <si>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</si>
  <si>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</si>
  <si>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</si>
  <si>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</si>
  <si>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</si>
  <si>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</si>
  <si>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</si>
  <si>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</si>
  <si>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</si>
  <si>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</si>
  <si>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</si>
  <si>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</si>
  <si>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</si>
  <si>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</si>
  <si>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</si>
  <si>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</si>
  <si>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</si>
  <si>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</si>
  <si>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</si>
  <si>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</si>
  <si>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</si>
  <si>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</si>
  <si>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</si>
  <si>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</si>
  <si>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</si>
  <si>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</si>
  <si>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</si>
  <si>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</si>
  <si>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</si>
  <si>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</si>
  <si>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</si>
  <si>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</si>
  <si>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</si>
  <si>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</si>
  <si>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</si>
  <si>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</si>
  <si>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</si>
  <si>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</si>
  <si>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</si>
  <si>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</si>
  <si>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</si>
  <si>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</si>
  <si>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</si>
  <si>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</si>
  <si>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</si>
  <si>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</si>
  <si>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</si>
  <si>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</si>
  <si>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</si>
  <si>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</si>
  <si>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</si>
  <si>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</si>
  <si>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</si>
  <si>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</si>
  <si>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</si>
  <si>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</si>
  <si>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</si>
  <si>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</si>
  <si>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</si>
  <si>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</si>
  <si>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</si>
  <si>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</si>
  <si>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</si>
  <si>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</si>
  <si>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</si>
  <si>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</si>
  <si>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</si>
  <si>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</si>
  <si>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</si>
  <si>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</si>
  <si>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</si>
  <si>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</si>
  <si>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</si>
  <si>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</si>
  <si>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</si>
  <si>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</si>
  <si>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</si>
  <si>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</si>
  <si>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</si>
  <si>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</si>
  <si>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</si>
  <si>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</si>
  <si>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</si>
  <si>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</si>
  <si>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</si>
  <si>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</si>
  <si>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</si>
  <si>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</si>
  <si>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</si>
  <si>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</si>
  <si>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</si>
  <si>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</si>
  <si>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</si>
  <si>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</si>
  <si>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</si>
  <si>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</si>
  <si>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</si>
  <si>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</si>
  <si>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</si>
  <si>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</si>
  <si>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</si>
  <si>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</si>
  <si>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</si>
  <si>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</si>
  <si>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</si>
  <si>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</si>
  <si>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</si>
  <si>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</si>
  <si>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</si>
  <si>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</si>
  <si>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</si>
  <si>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</si>
  <si>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</si>
  <si>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</si>
  <si>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</si>
  <si>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</si>
  <si>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</si>
  <si>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</si>
  <si>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</si>
  <si>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</si>
  <si>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</si>
  <si>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</si>
  <si>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</si>
  <si>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</si>
  <si>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</si>
  <si>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</si>
  <si>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</si>
  <si>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</si>
  <si>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</si>
  <si>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</si>
  <si>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</si>
  <si>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</si>
  <si>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</si>
  <si>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</si>
  <si>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</si>
  <si>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</si>
  <si>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</si>
  <si>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</si>
  <si>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</si>
  <si>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</si>
  <si>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</si>
  <si>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</si>
  <si>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</si>
  <si>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</si>
  <si>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</si>
  <si>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</si>
  <si>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</si>
  <si>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</si>
  <si>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</si>
  <si>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</si>
  <si>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</si>
  <si>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</si>
  <si>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</si>
  <si>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</si>
  <si>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</si>
  <si>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</si>
  <si>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</si>
  <si>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</si>
  <si>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</si>
  <si>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</si>
  <si>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</si>
  <si>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</si>
  <si>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</si>
  <si>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</si>
  <si>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tabletop games</t>
  </si>
  <si>
    <t>video games</t>
  </si>
  <si>
    <t>mobile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</si>
  <si>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</si>
  <si>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</si>
  <si>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</si>
  <si>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</si>
  <si>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</si>
  <si>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</si>
  <si>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</si>
  <si>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</si>
  <si>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</si>
  <si>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</si>
  <si>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</si>
  <si>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</si>
  <si>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</si>
  <si>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</si>
  <si>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</si>
  <si>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</si>
  <si>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</si>
  <si>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</si>
  <si>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</si>
  <si>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</si>
  <si>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</si>
  <si>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</si>
  <si>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</si>
  <si>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</si>
  <si>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</si>
  <si>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</si>
  <si>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</si>
  <si>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</si>
  <si>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</si>
  <si>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</si>
  <si>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</si>
  <si>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</si>
  <si>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</si>
  <si>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</si>
  <si>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</si>
  <si>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</si>
  <si>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</si>
  <si>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</si>
  <si>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</si>
  <si>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</si>
  <si>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</si>
  <si>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</si>
  <si>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</si>
  <si>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</si>
  <si>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</si>
  <si>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</si>
  <si>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</si>
  <si>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</si>
  <si>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</si>
  <si>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</si>
  <si>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</si>
  <si>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</si>
  <si>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</si>
  <si>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</si>
  <si>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HIT RATE</t>
  </si>
  <si>
    <t>(Film &amp; Video + Music + Theater)/Total</t>
  </si>
  <si>
    <t>US/Total</t>
  </si>
  <si>
    <t>US successful/Total Successful</t>
  </si>
  <si>
    <t>Sum of backers_count</t>
  </si>
  <si>
    <t>Successful Projects</t>
  </si>
  <si>
    <t>Total Projects</t>
  </si>
  <si>
    <t>Month</t>
  </si>
  <si>
    <t>Kickstarter from 2010 to 2016</t>
  </si>
  <si>
    <t>Success Rate</t>
  </si>
  <si>
    <t>kjb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</si>
  <si>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</si>
  <si>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</si>
  <si>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</si>
  <si>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</si>
  <si>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</si>
  <si>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</si>
  <si>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</si>
  <si>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</si>
  <si>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</si>
  <si>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</si>
  <si>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</si>
  <si>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</si>
  <si>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</si>
  <si>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</si>
  <si>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</si>
  <si>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</si>
  <si>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</si>
  <si>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</si>
  <si>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</si>
  <si>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</si>
  <si>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outcome</t>
  </si>
  <si>
    <t>mean</t>
  </si>
  <si>
    <t>median</t>
  </si>
  <si>
    <t>minimum number</t>
  </si>
  <si>
    <t>maximum number</t>
  </si>
  <si>
    <t>variance</t>
  </si>
  <si>
    <t>standard deviation</t>
  </si>
  <si>
    <t>Backers_Count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</si>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</sst>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 applyBorder="1"/>
    <xf numFmtId="1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wrapText="1"/>
    </xf>
    <xf numFmtId="10" fontId="3" fillId="0" borderId="0" xfId="0" applyNumberFormat="1" applyFont="1"/>
    <xf numFmtId="0" fontId="2" fillId="3" borderId="0" xfId="0" applyFont="1" applyFill="1" applyAlignment="1">
      <alignment horizontal="center"/>
    </xf>
    <xf numFmtId="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u val="none"/>
      </font>
      <fill>
        <patternFill>
          <bgColor theme="8" tint="0.39994506668294322"/>
        </patternFill>
      </fill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D-9E4A-8634-C1AB90BF17C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9-8E4F-91CD-1D8BCDAF96D4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9-8E4F-91CD-1D8BCDAF96D4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69-8E4F-91CD-1D8BCDAF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2458431"/>
        <c:axId val="1282460063"/>
      </c:barChart>
      <c:catAx>
        <c:axId val="128245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60063"/>
        <c:crosses val="autoZero"/>
        <c:auto val="1"/>
        <c:lblAlgn val="ctr"/>
        <c:lblOffset val="100"/>
        <c:noMultiLvlLbl val="0"/>
      </c:catAx>
      <c:valAx>
        <c:axId val="12824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5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[02-Homeworks_Instructions_StarterBook.xlsx]SubCategoryStats!PivotTable3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A-5F49-839C-B88D48A6CC79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E23-FE44-82F9-BAD2A5DD2D6A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E23-FE44-82F9-BAD2A5DD2D6A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E23-FE44-82F9-BAD2A5DD2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5226623"/>
        <c:axId val="1296498447"/>
      </c:barChart>
      <c:catAx>
        <c:axId val="147522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96498447"/>
        <c:crosses val="autoZero"/>
        <c:auto val="1"/>
        <c:lblAlgn val="ctr"/>
        <c:lblOffset val="100"/>
        <c:noMultiLvlLbl val="0"/>
      </c:catAx>
      <c:valAx>
        <c:axId val="12964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7522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[02-Homeworks_Instructions_StarterBook.xlsx]LaunchDateOutcomes!PivotTable9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233</c:v>
                </c:pt>
                <c:pt idx="5">
                  <c:v>211</c:v>
                </c:pt>
                <c:pt idx="6">
                  <c:v>193</c:v>
                </c:pt>
                <c:pt idx="7">
                  <c:v>165</c:v>
                </c:pt>
                <c:pt idx="8">
                  <c:v>145</c:v>
                </c:pt>
                <c:pt idx="9">
                  <c:v>182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F-F340-8C69-7BEC21900F5F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133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37F-F340-8C69-7BEC21900F5F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37F-F340-8C69-7BEC2190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139743"/>
        <c:axId val="1527476991"/>
      </c:lineChart>
      <c:catAx>
        <c:axId val="142413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27476991"/>
        <c:crosses val="autoZero"/>
        <c:auto val="1"/>
        <c:lblAlgn val="ctr"/>
        <c:lblOffset val="100"/>
        <c:noMultiLvlLbl val="0"/>
      </c:catAx>
      <c:valAx>
        <c:axId val="152747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2413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4-0E47-AE02-797BC9510D17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4-0E47-AE02-797BC9510D17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4-0E47-AE02-797BC951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059823"/>
        <c:axId val="790869727"/>
      </c:lineChart>
      <c:catAx>
        <c:axId val="14290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790869727"/>
        <c:crosses val="autoZero"/>
        <c:auto val="1"/>
        <c:lblAlgn val="ctr"/>
        <c:lblOffset val="100"/>
        <c:noMultiLvlLbl val="0"/>
      </c:catAx>
      <c:valAx>
        <c:axId val="79086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290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F2DA6070-DF48-CE4A-875D-385CF857C9D2}">
          <cx:tx>
            <cx:txData>
              <cx:f>_xlchart.v5.2</cx:f>
              <cx:v>Sum of backers_count</cx:v>
            </cx:txData>
          </cx:tx>
          <cx:dataId val="0"/>
          <cx:layoutPr>
            <cx:geography cultureLanguage="en-US" cultureRegion="MX" attribution="Powered by Bing">
              <cx:geoCache provider="{E9337A44-BEBE-4D9F-B70C-5C5E7DAFC167}">
                <cx:binary>7H1Zc9tI1uVfcfh5oEImMhNAR1dHdAIgRYmitdlW+QUhyTT2fcevn5OS5RZptaz6ShOumXFHRdMC
CCBx13OXvPzn7fiP23R7Xb8ZszRv/nE7/v42bNvyH7/91tyG2+y6Ocii27poii/twW2R/VZ8+RLd
bn/7XF8PUR78RnXCfrsNr+t2O7791z9xt2BbrIvb6zYq8rNuW0/n26ZL2+aZc0+eenNbdHmrLg9w
p9/f/rtr2jq6fvtmm7dRO11O5fb3tzvfefvmt/07fffUNykW1nafcS0zD7hl6qbOBNct07LJ2zdp
kQdfTxN2QJhuW6ZhC8p0arCHR2+uM1z+gvXcreb68+d62zRvvn4+unBn8Y+OR03h3L+7U6iF/vvy
7s1+26Xtv/65dwDvunfkEfn3CfOjU09S/zp9TfprlB9wk9m2ZXHObd2iu/Q32IHBmalzi+icCct6
gv4/WtEzHLi/9Cke3J/5jgvvfz4X5DYNoi57IMRf1wGuHwhGdFs3bEMXgulihwfsQAii67YJFhGD
WAZO36vfvQ68YD1Pc+DbhXv0/3Z8n/rS+/nUd7d5dl0nDyR4BeqLA91gFhEmIzYzDG7vUN8+MIit
m8QUtkmYASV5ePQ99V+wnqep/+3CPep/O75Pfff451P/fR61289vLtrrdts8EOKv88CwD7gO2hJm
GYQzaps7PNBs+0CH4OvUJiaz4CvAo8cq8OJlPc2Kvcv3GLJ3dp8t7y/+Nmw5Bhb4XLymZTIObMPk
glnMtrjBya5l0ugBJ5Ztm1AQYVgcX3qSLy9Y17OM+Xb905z5dnqfNUv581lzUV5H+QNV/rqmMP3A
sHVCCeO2LXTbAMUf4SXNOOCcGTbOmcQ2BJTq4dn35uqHy3maEV8v26P/16P7ZPf+Bhqxaq/T6eHV
X4HsoCuF7dctRincMN9VBEIPiNB1ohuGaVFbuZDH5umHi3ma6F8v2yP616P7RF/9DfDpor7Ob7cP
7/4KVBcHgoKiwqaCCpsbu8EBPWBgCbd0QaAMpkH2goMfL+dpuj9ct0f4h8P7lF+c/3wrs9zW2XX+
igLPyQGMC7V006bUEPjXjp0hMEMW3DG1bMq40PdR0QvW8zTtv124R/xvx/ep7/4NMOkhAtY3x+r/
Lv4NYXit2JjSA8MwdEXne9izi4qICo5tAvYQxqAbdM/Uv3hVT3Ni7/I9fuyd3efK4d8Aq26Kerh+
RZUQMPKMGIiWKbFMEPuR37UPhE6gJYRYlHLEamDVYw/w47U8zYSH6/ao/3B4n+ybdz/fFK3qbXqd
f354/7/uBbhxQEw4AZ3CxYK0Ytf3ahbYorIXFAaLI1Hxnff98YKeJv63N9mj/rfj++Rf/Q1s0cWw
/bx9RcAJqbcMizEVBgDf7IcARByYzFDwnzIm4A7goh8L/o+X8zTtH67bI/3D4X3KX/wNKL/uxm12
U3R18ECCvy77zD4wTWHBrhiCmQyAf8fsIHVhU8MmSP/qNlwB2aP+y5b0NAceX7vHhcen9jmxfv/z
TdDJdoxui9fjAlVhMAEUZdyy8KHvGn+N6AiEoQPUNuynPPGP1/M0Cx6u2yP/w+F90p9c/XzSXyxf
j+wEqWdkQ3VbICnKqGXuwn9YowNLtwi18DX7PnG3Y3qQDbkui3r73IqeJvzFfy7do/2jM/vkV6+O
2sde+v+7A/9HKwRKBF4Nfv6SepTM7gRkv5q2X5jZfHo9smsMdLe4BbFGFgefurFj84mpHyAHapuU
2jpKBqpa8FjsN9vhzaft9Y8w2NOCv3PxnujvnNsXfkWBny38Cn69lvD/Ap1fS8Yvkn/l9F+L8r8g
z17R/kUc2GzbcFsrpX/FsgynB0i76UIlkwUSEXulMX4gkIPQYaCYyW1OCWDRriV60Zr+myV6dPF3
lujRue8s0frnWyJVE3otffhVG9ttufizTRMqMf5avIBr/lUG+K63aB8N/fsVvcGv/pTH/VsvcgUq
9/paAv8rBf3fWulexApVgH4tVgCR/qrF/zVXoArTr8WOX4X4l4XGKjP7WjT/lYt+aULiUZrqtYj/
Kxv3pz2x6gx4LfKzX70QL0zGqY6A16L6rzaI+40DL0I7OwnC1+LAr3ToE/s4XsSOiyFq5/uc0Osp
BMyQhfZDrjOOwqQhTLqTnLYO0I2iUxONh4TZDP0SD4/+2n74sjXdvd93ezZ2XmgvJbRzbj8l5Bz+
/JSQas14LZ341YnyIgVQDfOvRXL+a5fA3Q6yFxFe7ZV6LcL/2iD2Zzwwct+vRfhfyf/iu/2TL5J+
5zq//nz9eoyAtecm3CoKLEJHIwTfrQdrtjjgQqA7QqAR6+v2sXshuPe5P17P0+724bo9T/tw+Dsn
+++f72SVo38t+f+FdP6n8g9BeC0m/JJ9tW37RWZHbc58LbL/f7Yjda9l61GF8dvWdfe6vfbu9ry/
+OwD1/YufY5J9/xbff79rYGuN/SQf9tLr27y9cqvkVT75kTt9//W6vvoqu110/7+VhMGdk3et0xz
oXYHDNuH49g+ZqJJndrMRjO79fZNXtRt+PtbYh1gLz4RNlMt1ZQb6Ddtiu7hlM6JjT2y2JNj6Mz8
NmngtEinoMi/Eevr32/yLjstorxtfn+LS96+Ke+/p1aKbTuqtwkbeIRu2QZjqqeyvL0+R+cdvk7+
lx/6kcWm3nAN8yZimVP7gRz9RF5x671VR5KSP/SwW0TW5DW1kNijvphiIe0wlZ3wnaagsuxPqX+R
TZn0020WUDlbg1PExxnnsoq+FLR3wvz9bCZSz3wZmkL2A/NqFkqrCbyAx27djEuSva/NTsbZJKvJ
dwjnbloUstKrwwh3v67NedHr22lc2d0gCxlIOz1Lgnfd4ObG7KbBLKckkbR8H/e1bNpc0lzIsIyd
qI0csxwPG812qpbLtqjlVEmryqTWD04SChc3jiJ8u3X1fpKmFsjaJDIzfceqPw76xzTcUpFLO+ul
pUdOS31v7u1j2w/e99N5459b9uxMkZ47dSfe1SO/iXryoUl55TW2X8hbMjf9YdG2/TJmTIbETt3e
17j0yXhsj6TzBprnMtT/QK9Z4xT9HEswX/oBPbOZecx0X5bltsrei+6UR71MAn7Ip861a9+JquRo
FkTGLXcM8qFfiNn3RFy5hbhpp8xhvHaGgUomLu24l7zXnSmXZfCxEecDZY46aOpbYYJk+OqcDY4e
4kWjwclnIc1Qk1Ncyyjeln3qVdnS1vzDmsyLqt1O3HftdvKM2MtJeBgb6XocV1Z7VI+ZEzUQjjRy
tOGmbmpnairJkszpxcc8/VhapxqLjlpNc31jkqNmS5ptcy5kwjOH28nRhM3PbSibIlzR2ZZdT5w+
qZ2MHzVD5tEe/6wmqQ21DP1aJnT0qrb3qvSMWNzV21ZG5KTpqsNZDx2WpQu7eD/NNxEoUZVuWp92
YyWj8dQIwTVzkiwdDuvmox4dsbyVodZJO2+cMe7c0NKcvIiWWNxiCptF69dHdJiP0Yk+25kT18zx
VnkXSNE7QZU5gXGeFx/jahtVbG3FHNRvPkb5tg22j8Hbjj7fFuVUR0H4dXjItz//dfIwkeSu5fU/
x9X4kf/8dVlk+O/Zr/zXGym7/O1O/+mbVbbwW1vtnnXdDZb+zMmX2WWqNv48Y5Wx2bd942FKCiac
dN9asZTFu7vywTLTAzSKWyYGn8Ciqr1bj42zjg1f2HZnWuh+vkP7D8YZs1KoAvnEgFWHgUYg8GCc
zQMmYExttUeVGyY2Ajy4nx1mopH1CeNsIUu3Z5sFs5Hio9juwbH7T9nuR7aZ5HaZ0YkQV4/NDRuE
GwfGWdjljhZYq2jyWHdOtTKXffex87OjOeguZpZ66Vwc1rEmaZA5JDXdoYEqnvXUdjrhRCL1SFCt
aD15bcndzmfLKhJOn0eXJe3Ou7p3cp+5qT47YzeuzT7/NI3twjLTSxIcdzNsTFIuhdk7c6JtBW4X
4d922p/Pmbmwy8i1p8Hx+1yOdrYYRSmLOXOaIfWmqnOZ1iySXrvI/XQdWJHUykZaKWxUCS9gFMvO
CI4Nrbya2/5EF+1R1GkLn5GFHpTSiuf3+Rx/iYvmKB/E+0CwTT93rojmd0koMyNy47Q/0kSzZGbk
5XTY2ae1w6HH8v5Y/F+obv936RIE+L/rktPV17fX37Zx3OsQrnjQIetAoPvZRp4ZeAUwBlDlAeDY
2I6N/RqYqYJtS/8BN9hPiQkrhm1in7bAhRD7B/0hB4BDFgaAMIppOBg09Gf0h9p49o4CCWEYVMem
KGApzC0SQFiPFSgfxRgL36SuHbZXaQIcIuZzLdQKp5u8qA2EE/vnRjCkMsjNS+w7MWVWLZO+P4n/
MKdoWZftFR2syJnGYGHGLDofdZkaVSy7uXFCZgh4uxneNSnhJLANovPrEyTrU2CTuAMc6py5FQ2A
yWQ7Pht6x8x7yw2sNJTxpI1yEsAfljgdLetSj8WmFeo7Y/KZNsMny3SbfpF2+pei/sj4+GGMZ2iV
Hi9qUtoLE3rotR/75jglGltEookOIyZZbNsLa/Tfp/UQS27oozcZXS37ej7OZkPzMn9cRmNdujFJ
S6ebk09zWFwkcWc7wQR1jYgonarys0U0HnV6eRh3/bgZy5DKyewDYIfGK2K7XURNEDmRXZRLLo7y
KC09vfepG3lT2fwRhKBkllRXZaVlssrSSPapVS18Hoyys8tQMgPwIMmnVpLjgo/9kupdLgcbkKMa
4i88Clfa2DYenbTYrYYQUMosP5VafBG0gAWtGTfuqFftcRHQS06va3JSt3W/AqruF01RuFMKoFpn
rHDjfvg0MeKkdRdLkvu38zyDzlPtNnERO7MWloCB+gcRG2dZPejSHGtrGdNSsrmVqcg3DY3nhTH4
k6MxfpI1gL+l6E7YMH9oaMIWLQfTx3TZjcG7UhSrzo8/VyY7tKzyouz9o8zPAHenugfugtRR64in
GnfKfDrqY/6pSNK10XReH8UyMvjixCnrGIJij5ks/NFJw/BYMwHILHqmsXyd9n7kNJyc1nrKZVQ1
V30XmV4U5xUQV3HaDQu7pZc2r1LJWcncse2oE/DCicxgbUX5F2x6SBzNHXJTAyDWLk1CN35vBC5t
/cPczj/ptucT+3oA4+WQ1xAl1p1M5pg6hXmbwRWUfX1VNXp0WOc8hjIAz7cmBK01xZEedTdx41+O
CW5PQ5YqSf9Q1MVppduXcdhdlY24jPM8lDnlG6tNb2bWxLJKzUb25XhEiuwQ1mNBIv0DrfqTqTEX
BfA8IPSZ0Wi5NBLrMrMRL/RaK/uGHdZD8tnUfC5DCu1Cnq6RTQ4xmsQq4Ok6ri03n0/ayM4lJ9k6
KuYzexwHOQXRpd3O9apro0+RT0fXZ/ORDQ9ba6T0eFtZy6ytdDcatesiMhwRJa1LbKhM3TROGwfH
cZN9mplxFlnhxRTRXuaRMcjGcjrT7Ss5jOZWE8WniojJGUt6W4TpwqfzcTSwdZj0Z33H5RzHMs/9
xZSYV5jwcmh1oVeUyaepzHU3A/CMKkhzUc3LOgTqNaxhVXTiKtaqC2OA+JpRdRG1mSHLGKFVPjvD
xylNCDrjvpn+JyAJ0Z+wqAxzHhC5IsfJyR4kMXrGhqzNqdtWhqOT4GierMTN42A7TqGMTP+yIck6
LwuPq9DmF9x9Jlf0nzQEZfBc3/ik4PR+EuJDhJEfwLzYefAGXflvlvUW6W/EFLvgV93nwXGTA0Iw
SQXlYcz8u9/A9OC4CWAsNhkj1hR37hsTPR7Ar4GJExTDVbAZkBiYxgW//uC8kSC3GO6E8XRE7VGm
f855A1PsOG+MtMBuT4AKgZkiauPtrvOO7KHSEtIlbtFDXUnr0lIsVWyoT2KpYt9ssle97SN07l31
ifDX0uDrNbasO2tV9poXDcEi0TInC/EZ5mt1qVnzpdEYZ3ovlnTI5dSaq7qwVqFxri6jZudGUe4U
NT9Tl8wz9XK/kTRNbhLBz/qwjeVAo0Nan/KhWEcTkgaJucpGfpZzvsk6fpZRRLBzse5mWO/pUK0i
NjK3b5eZma35yJfKONKwd9UiB9sZaXZotsW6arK1Wp81xzfYe7bJO/aBV0elbq1sHTZ4tHq3bdIb
vxSrYbZg+OrDyRTLwjKWgN6wC7ivWRVSmSN7siMHlD1TD9T0e89Bi+QmbOgZs/kyGd4BuZzHHVuG
Q74e7XAZ4B7qhuNgrkKzddWi8jx3WpjNmQN9GL6nVqMI2kcw5bg2Z/XVaLKNWvxU9S5mTC4FT9Yl
N5YleJdauC7NHQVyYi1ekyxAKsSdfOOsCvgqMvlKNIDxCG5SPL023wmarJUv1nv4BK0ZNla6mMZ0
rXXGBkK5KqdsrRfpmoBXfjOscmQXOstcoVVikzNQmIiVOp+nbBlYh4VRHUcidEpLW9IeLt7iG30y
zuqyvqprciZ6BCYJX/LMM5hYFQ0W1PElYbi7xZYD3k19YvPrJorfE5E5wn5XgXNW3B9Sf4vdypt5
wpc6sIiEV6TMlkXJIYHgZi9WFXIClTUuA7Lgke/RNF0PSf9uZJtB+F48+W7Dt+qCXDOWNFyGSeYa
4M9E2IZAQvX6/lVy+K1e08+Yldy9urqaNZlbVS3ezVimBVsqkpDQXHVlelPN4RdgbHduiJdNfBUY
bIkJD5tojL6kijR9AZgQy7uXS4p1DxJOYLyiibqHkrZoZEttFhu1vDnvXST9PD0c5MBOBmquDJBO
6Z7Szx6pOCX5Hf7OmeYpjtRw9wZ0VdGynDSvHYxlUOeO4jBLDbeyiFdn2VoDfc05WSvtE4W5mTof
MNLaKOVsg2yd9XylXk0todAsT0BJRgiQgHtvI2ulQennP3o2XQT6eaSfq+epeyrbEELABrxWYGvX
E4HSKxJp3J2R36JLvRiPFWEiH+CTtu4jQ/yEw6TYBrpvxRDMwFZymEQ1xmfXinW1oaUkyBJXM/N1
RqbD2ag9ReRIi27UykOCAKGurZXViJXSzKpo1wAOwoCVqNmymQEitM4rm/oKo0FXbKJLH28rLZDL
Ho2NlcFggUvPLxx2/Nl1K+v8KPdQln1P5wTrpml1pdQzQN5BQaDnH2Pt559h5fE/Q/UpYSstQrXd
5wxxEPbVmCcuxiCdjfF1ZFaessZJFSymaNWS1hujQipRV/xXFMug4TSG0YMVEL52WbZ80+b2pmvZ
WRIbm3dVma3rRvPKaZDanC+jOVhotptY4WJAgpIlyNoWhhPo/UWT1VeDgL3s0vWcdldp5l+qrysD
O+fmSslpy/1rq+B36tWL6opqkFMR3FQD3yT2KmqT4zauESjyw2BmC7s3L+MGNu9BjdS6rSG+Eam5
UTLZ2vMqLhZK6/xkHfXONNALZYsSWlwpe5EqTzUEW73mrgCXlbkjlblSJoc2MIn6mNzUZngzhuys
JNppxZZ6yTY6FhzlxIlI+ANpUIHy4yrBPpf2pKEwzK9SrEir6DMCgisrW0GnCyD4kPHV85LxlOJw
CLmJmoRQI992BYNZyD3nhRnf+XPlboIQrIaVq0rNe/5R7MlnYX6HIBYzUQ3ZE8I6LmujETR2C1hY
5cgfMEKQwNnA3SlRU65NuW9lapLBdxH8AjIotKGcpHKYqL5sYhjCbmBnyg2NlVdAQBR91MKbWPMU
vWIoa6izpXJDFcRU0fHOJ8zmyoIW2OXG1DvJMuNMObQBh+/MaWFfUh/mFiIcwZ36iAOfpwN5AnJh
oCGDKmLWCYYQK/T/SOmJrgV5bpHYbZqFaZrXeoJX9qFI8OQRygZdsMUQsqVarBYgrgJomCAIz6/i
KWZYSLiqiSqECGsP9xGjq4y2Q1WoBb2UrCnPr9yRAVzx/KPUYJbv5NoCYIWcYZgU1feelRh6HFq6
HrtUNzcK9fl1tWwPGencYsicO+8PxKM0eBr9H4iduR9MKa2ykX8GWmZIe1GVvnpE7oT0sQgLiN08
QamzHFYKNiHN7JX6rA3hDE1+kVqtZwya28ENFqS+UtKmYGNc5Wsll8qxKDep/IeCxB0zDsdWOEpe
g05sTJguTot1mCbrIWdnyoEYo7lR5mmGVZl131PiqIy8esY8AMLBxIUCyRIV5I+hsYzzYjme3Jks
DkAQa5cKFSlPj6FpSBxDLVXhwwecs4qrmvBFEEllr8JFqFWXTQ34iGcpuGgUvjfqkGE4Ny0+nbqN
1rOjFGKmZGoEs3/AZMXEPeMlMNAWwQRmN2OK0p4lSbRca+0MlkQFEpTEyznWHX9OvKSRSr7UMpWd
rwN42xbQBdYW8CHCWp9fCdKXT63EQqnXhLDejYp7zHBW+RFmHAuks3I7Q2l1mbbvars4ssPJi5tD
n4qNQgBK5dSC1OISHxgSYFQZjhoAm8dsowCTAkUGVqnATFxU6zoPfkC3JzwzsrPYVc6gGth1vmcU
NYCNyh6x2AlWwK5nBEuXCnybWu6l+Q9wgOqe2mMSdBAZBZUrhsVn+7oQpiw0fZieAhgY3DoLStT5
wnJjF+/aAH4PwR9yVV7D2ZniTAMapCWcNWKrLiJuVriIJVdtYm/mzEK+Ln2naYbXkfBG2dsy5Wdp
37ozMqisymWcN1dmars0QOIvX5PY2ihwleqjY7SmVEhagS8Vn/ikuVLy6hPk3eCHOOAphohvlNke
fKR6G7EMDWNh5UwmLVlpXFslKkesB9bmTwuQ8ogWOgIwEQB7/pU9e2QxikEgXdaCSndxJIrYaZzJ
ZPaSwdwo9G5HsM4KucNnRFDGbIhulAprhinzRFubsBEVgtz7QEnz1Ps0mebd8bUtr55f7veoAa3p
Ojw4PKuaH6Qw5qPV9jUstxVMMfArApKgvopq2wt8/7KK+eouEtCCxd0jv7aGnN6r9X2Hw18s0fy/
VhFV3uO/p4guuzrB7y4gO+RcYyhX82bV7EypuCvrqFt8zQ6ZGDwKOwVNJJh2r6YYfyvrmBj4alG0
jRh3Q7jupoB/zQ5R1G8EsTEG6uuYOtiMr9khnMJQRvyABIX8Ksv3JwqjaqLFjrHgtgkLwTl+rwLj
vgy1++GxYI1IhaR9M6Emw2kC7J4vg5RFDjWqi04gTTrx5JM5jx8EG1foHGgCFBV5QCSl/jsVNSal
uXpEza9i97iRZh+0qBVxHf6csrtJcHs+xrT0qaWojiyUBooWRR5L6z+YE3oqKmM4ef5hTL3fY492
/zQgBwwnMk3QYPf9K1vr63YgeP8A8VHc1aEMAir13EZiqXHzpjRkO7a9DK35nBWRGwawmj3S8NYw
fkAGV8iWs/dVGF5OGiKYxnfnmn3RE230+ga11HHKviBr4DbVtEA3zhGS0aVmfGx4fFgJzUK7SN04
GXycNP3Os/L6Vus6Z+BIcpUTMh0pj49oP9zy3jXG6F0Q1tSJjeL0eTo8TXTMhMNYRILc4x56o33a
R30FJ1lkVS/jALUGALovdfvOL1rn+Wfte8M7khN0D8AhYjS+ahV4LHJV6LdVP0Lk/NxrmzpzksnQ
JOKS0mmbSkeS//b5B6rOsH0mw2qaqNBhj49N9wOgOkk7pGjxRD0qT+xGOwzj/LTpp2SRIsmnZ6FT
WIEbl1aDZhV+yNg8HUdh+q7MWITySH8S0uYk06vTmEfHXTKcV/VJGBSLMRgPrdRrDiONVY7SjecX
ruY9P7twmI7HpBoae+oThV14h8DQGj5kWvQ5nrve8X1V8GmjY/Q1rYrBOIwr05JhX8bSysbW6yu+
IEMh/ycLUkYJv54ibKSvdxfkV1mh93WKjGVQXMJQDHLuUTTTjto8+5zn/DAFcJTwVh/oOC6ybkKi
0V6mlYaEsHb5/GLunN6e7mKIj42oA8KE/ru9xRTTGAWs40B4VfnepNo7bQ7Xdk5OpirVPZP1H8eI
oe/NV81TYWQvu3aRJKh0tXF7VYjhpDP9c79doymi7ara6bP0Bm0qVy3K1LSF4vtp5bXpMKwMO7so
zKlwTRGjYOYQG70T1fTBCAp0vwHWyC6HGs9pY0lefx4bZAaL8IYMqEVr7RWhRS/9LPlkGakXdNam
M5MvqV8vh7w9Lzr6ScvFB2prUtM3aUsQO9kZeA5gG0+W7ILQR1cYStDVlH8shW7KIA6/dGb/QeXu
2pBfWZ3wOIXdJn4aus+TeR96QF0FID/K/5RhHKQaFP9YBiu/i2Y9RbU7mrJPndYwRJPzBwwNHmVP
IW4qc9Lq2vQDK/FdfezuuZjUzXQMiMPMpj2AZnad0cSwDIDzbjzX77vOGiU6ic6MyDwcbHGEFKUT
Zrk7gTLPv7L6AZp9vTNhBzGAF5ALor737D6ayypnUYiAmafHDaqUXWxpaLvpXV7PFQBgd8LTLl0R
3h2azSUmnhZrf7yeOrtBNoEkC1qUFSqRiC+bGgXuOkFBgZWbLKZuPFCY8nfp6I7zbMg6hg9JY2S5
tCarHCvR30UR+vtCMrReNx/HQZN4U1sXrt1PHzjpcTRHqvn5V0YW9bt3RniOjY5oiBX4aZh9iBk2
9UCnnAcLjIxOJSoQlzo76VjPFplNZGkgg9ciZCbwhUaJILvT/ZteW1aWqkvPfMVI/kkTaH2I6vqC
AD+gDbb0a3vRjWWvuhVPa4bgS08/TQkSxFokFjP+kmkVu7lZo0aNPGBibrKhHVeGZS7bdjxsQzte
0rzgkg3RYViIjd0mo2sWdDHV2pHG9A9agx5DPrnC7E70mTYSVeUzTa+OqiH6XJu2l6S+L9HP4Kjc
g39r12brJW1juYYmLClKEyXo6A8eovmxN9Mlz80vKeO+HBK0qNg86ZEyDY/LAQzt40CgbQQtjmNq
nPetsUkDvEvU+0ymJbts5snz0V+yAmxrnSovEm+05qNY164N9M94FV30NlpyZ1MkMpxwaUaNQ6rN
1iLvwiOdoN2Wo+Se9admk37qMv9ID/xTOgCVJPwk7uhRLTW/LBZG27ptj1bZ/DxsjMQdy9RejCOc
Qmi7kZXbsh6hL7UwL+uyd9PJGFFPgYPTosyL0ZYTVmbkcI0dmmxMJUPFAR0uiIZgw7s4SlwRhUvU
NG/bJDmeeAAvl+io2vluUlohEr7ZedYmN7Abhzxhx0nWe4BqqRML4+x5yVQ+btfKA+RSAXCGH4rS
AYl37Q/TmZ+mBKmjXMSh2yCPKEWFMr2B8htMxFXqf/Hjcb7DK3/2yTA7hvotGAKwgrT67pMt/ELD
GE+N7/GGpLLOz4yuW9cV5KAxR5czfdWZKBMN8BTPP/guO7j7zkjYwdZyDABX6TQFoR6Fezg6tBpt
bE8bUCmkmq6jJOR/SWLkM+uCLTgJ0QmbAnPo6Jzh1VnXVrLL0BgjwrF32Gyhu6Z5Twvmle08ybI6
HZLgM6Xzh+dXyvYTb/idCjWoltgqz4hd0nvA0TdG0kNtTK8pYJhslL6a0k8dIupKYiVIY+Uw0sLw
zNINQh2tQgHSnH6nbVLOL4HWImAvQHtfF4d3CXuk6ZSPNQmkUs9g9ZC6lq2lbelQnbWG79BwPNHR
M9IX6GvsUSakHTIPgheSzI7VJL6r4dWbYZTmVBlyyOwjLTZkNmNFdpbej/1Eo+LTnaXfg1m8P37L
A7kdgBAUXnY51UACKt3npofeoIu5LKRKTU9U+kANGvtRAu57XYBcCBWroWvEsugetcsosAq7n22v
HukNDNmxykimUX5Ra4lXI58jAELGwf+BPH7vGnYfq84/Ekd9TnMQerK90PY1mTZTKo0wPbUImrCe
lyeuP0FQQhDc4jfKlPDvww1C2rFBPhXZjXD0hrr9Q+PnfGoky6eFaiqI0IPQocNnDGcCwxv/YSed
y4dxMVMr8UICE+dXKmOKtNGoobcryMkfUZot+rr4GIZoOJjqiznVUiftA1vqHN5X1JAWdDb1FBZ5
Qvff0gjIh6BLMhn+b/a+pLluW23zr3T1ninOIBfdC45nlI4ma9iwJA8ACQ4gCILDr++HynVdW85n
161v0b3oVCp2nOgcEgSB930mON7zagx6k1KJmIaki4F5NilQvGu7L9eYEkgc/W6JtbTu+jCYUTF6
QzRTd8fzblJr1NvsGxXuDWXjeaVBRkZnP7OuhkyqvVDdx/7S39j1GACw0ywOS5KT8RuHAea4trig
EACaB0S5WsNnsw/NpPUtG1LfDJsrSkZ+KRbuRtUA7DUk2BM9wO0ds7xIu80XVb2VEjo5tNQT2Kw5
jD0rdjwQz0DyaJjpwJ2jvnXKuB9ROnpTe20ufRAHbIDJxJMG4N3BT9qyB6I3HUtVtykfF/Md7oVG
kg36ft40bVK2LxAI6mhxSpgt2seaL5/aGU+hp3CO1HS5GfGK8MIcohAUnmb8i+unhvKtdJxQz5Tn
2g1Fzmy0Uqs7xhCbFIcQ3W5XLQJehEXEDYUIr5dukwbhdKtZcVkKbJlaQMO5elvjOrj49FUcZQdp
5NRe/KmA2rmpMsfYiXWeof+ibwMFm8ndKmG9cdRLjYEZy288SM2yfipHv8eAVHXkV91FhcbBW1Em
FGDpmcKtyRp7wTAvu6I262QOzEM4OJeat6dATCDymxdo6ZKgHO76EWxou9rXQqRhd2sUn8rBkxH1
iks1uUkgwnvWYOSEX+ARDCbPjM4oI0tnY4/Kg0yKp1XdX6Bdd/du8zZM3ZKHbMTzC15sw2pgucCD
GGxxgd0IcMmch2qmKYJN73hn3FIhLgE+NpnC8W30aUo4z9W8ujGEN0NMmv1SY6E0+Uszd0PizhgZ
54qr0L8aQsOJjNlDZeeOTUTCfmcYksKYMo6RXptrxbALhoBK+8DebeWEqrDqS2+0o7I1rwejSVqL
HFyLTrHASxGNZHzwB/wqsa6XisEhxLB6wDmko0bwveDsLGbrZqjXGqVv81IZ7qfaCw8FR8m1ccUA
b+5RF5/txUejZRy0EaKkUcE99VD1zK3jxUPLv1C//CZIFeaiWQ50gnQxcG9CZlHU0JAHuBVKV19/
ba35MywiCQrvXbmpd2cPIIRk6mtvk4gMyo7JgHrD7b09ZLNwBjA/C0QAwUFgRh63k7ZxWSxXA9AF
hWK1nvpXX53Z1D9VW/k+rqiLjQmyyG4xbm21jrHnYiBgsFGxNz57HMoPbVvAnA0OV1BxLqrpXBjV
l8GB8i8QkFNWbziiB9+8DNk41Uva1OaR8P56ngMYGLwvaijUDh3bla6NMp5r1NnGhO+eRn/GjP1S
1RylnTAB5S3wGUxJ7ehPwhVPAyVHNDlNosC+4r2IhqGeIsi+M7MfwliiP7ZXdR7Di++sd80IHa/l
XYgPzbJvQLTjXlct4AZwEDyyHAng0JYiY4Re2OKiAJ+jWt7jjKUnq8azIQzug6IFnN/eGQO5p533
SZHu7Ng1kDZyhrxLDeaQGj4eEO2h4TD8NapC56bt1jLnq3c03A2k6d0Y7aKO0aqcQfly7EJTWutW
xHU1JWJsL43RL3nAV5CslHZRcK2q6Ru6nSGySvsTzGavBTg+pyZ1XL4CMcFFm4qmQGgvTg0BcW3s
eh48d5ai6DUf/LIJs4kqMzFUeef1XeqPeHW8tboiAsJUtw/7w9h7eMfaPjFF+Ek09KzJ9NioOvYV
3olAbYaKBlvm4GExxyL75q4wjqwFTWhBUdHanheHOtUgFJfV0rCW1HBukaaMmLz2KI2IFDRpvYQE
bhDhhCue+Ut5N4fFzmf4lGmur5YOl7DUx7kjr/644nGV7BgYfQ9Fcn0zsHyuDYqbQBMFRMWLNxns
4kDd2xg4q7nWkUUqKImg7B0lXkvXwlsIUTWauyWSDnWjeYQ0747UjGeh+9k3nHVHWBFsNE0+CLgB
xbrruu7O7NbE9bYuqQQkgJf9hc0kE2FzEI24MsVsRB5MA3RyeEa9/mm22ruBwhBo1uOzvYR3YPy/
hcL4WtYD3qeKYbMacpt3h9Gzisiay7dWTm8UGuxhHXd6Xr+EdfkFx32hlfNsdIKG3PNpu7OxTnEM
G1ru4t5jmCMixNLjh9OuUg+97jAvgWuHVXUbMvt15Bi0TTztCe1Eg9lyFNnOELUBUNDF6qPCWP9Q
6/gfiTrUzttZD6AEbcgz8NfPZVVbOKtnWCByJjqnVATZ3Jq3NTc/dRxN2Iozp6fY+1zbJfx3jOS+
9cqXYt43hDwCcm7s+ht672XDLstopW3yXnRXAZ5mzYJXYKGfWM+a+P21mmaAVJMOYs41fjOwt7oB
k2SyvQ4uq8aL2Tl5Z6BH8OTTaA5Pa+9/rS2CUUMRrcEHAxPHMtcIffZd/JHnYMBqZz25rX4uGQsj
sk13q2rv2tDHJ/fxoo2ElOpqXmQckPnFa710WeHV2MjvburuWNBClFjckkX8oSz/RSyGsQV74PhB
GED0Ym3nr/5Ysrqd0+Aw7C6EWg8F3vCtm9FDtQ4mSK3CxJywd9hg7hvUDvHc13FB5QW2FJ64FRY7
LYrENckTXGJebDrTp7mtgO0vIpogJJSrc4F/5KYI2I1dri5cYyWJjMVMf18MO//QXMFrg+OIHPJ+
aMiHBrRaq0DphoVpb0LQpruTbLCoNYbAHlxdBiilhOwvtSJL3FjDETJam/p5TVEDo2tCOcSr3dxO
r4WJlWdV9WWDZfi07m1G841EID0e2QhK0Ta7O6/r7waXHcqmhzLGODQCZe/v72jjuj4082iXHIsA
PQZ0C+Hzz4+lZ6FTFoBz03UJl9RvzbveGa46Tw4JB0qyG62cD+xpDXjUr7OdbnM7MW32afF6O5YW
FhbeQHAm6X1VcSv3nfKbU0rzD5jnP14mBELgocgmZdoezA8ND5nwJWGHyyypuPQrZvoKRA+6V9Nu
XrFskXiR4RJv78rvB+ifvhhPHAcD4+x4hNB/nLbKlmUZrgRNBF3gmuVu4jbVp0rzgzsHD7SFBLWB
jcGe4Ej8/Vf/Q+P1rqwMYMYEs/jxjVk9CIp1pUiq5xDrOvTZcoRybwTmOMNHTaz2D9P7F8nQhh2A
/MQaiOPQPP+jRqpjVQ/h6kDSusd63Yb4ndZ0V9adAbiPPa+uEdFN0/m+/Ix1eO9Xzd/E13/Ecv93
+OufHI35127LMhg+moO3q/mRY//X1W3ug/9rtl8LOP9/TXLfqf9xGj+Xr98TON5J7e1HvlsezL8g
8sJpmVhacZja+xF2/7Y8QJwLxN7aSO+/T3v5bnnA+Y4QaGFNhjCQgHTF9P9ueXD+gjIG8B62QsBJ
2/T7T2jtbR35EUDD4g94BGZFC4rY7Zi3n19gqI9R7lZDDWUyDOyADHn11Olb4wnFLdAmhZILi0mq
8Gb/MEyXv7/id+z1xy/+gNAUs2e36K7wxeG1Wz1WUI9R48HHxvuH77HtX28RpyJD8bYp3wj+/vkW
q9mDvXC7xRHJAZEX3Bq2PFQO/SQC+6DsNTfQ1M+DcScE+uCR3Qb+uJ+tBebBdi+89iQsBbE3NpPJ
XHI+198KVPYSHml8bMQFui4S3pcivEVJbY76KhxcWJFWGKHNvC2RjSCXpOHjtado3hr1yZ6rwwDX
GJVroifjU6/ZU9t4EWjr3Ncv2ksaoH1tT/PApo+iXSEpr54lKQ++WHJvs3eNTkQHfTXa0OJV9nlS
UOmPTRJOXuQVw7Ejxifwd8fZNk7cdg525+2q0N2ZvDnBUJjIhqUSBHs7hbf+NJwWLjMWqmPluIcR
dTAEQacFxXVbjjH2HQqL6njlDWuCnvxUkTVRPXrLid4NIU2ZDBOJVbZuPaD0sJUt/O1rSuh6AJ2Z
WcGuwjZL/erGhJYMc/6Wg4QwpjopLHfnS52Kjtw8UZgIfcjjzGTkfDeZsPfBiVr5TeLNVQz99A6Z
EG6VGvWQCWgGFIPMQbBDC4fHSGF6NVla+TpFp+I2TapRKdeNFfUz4KSzstyMrM2u9CEd9u1z09Y7
btPnyeS73OVj6uopmyceF+Ru8cu46hhCJ/rrsIeDputOaG8Sdwrv4X+BYwFtUMFzstz1qkarQLEi
F9Fa+Meqh8iBv8Kd+Y077Nloj4qL/eDKV3uc0g6PnhJ+04MwqJhxakPn0HrGqaTegWPsfNg9uhED
V8WDUd24fhVvI9X1NOpG9zCJNe7X2Olr0BZe3JnjcQGw0hAvHu1xz83uUrjhyQ7mhLk0rcsp9Qud
ee6wz1nl30xiTiWdUEOzPLSP4GWi1nFi7CMdZts8j8e6hotSu5HXzFdmN2VuRXbohtK1R/wIEkWm
ukGP3dzg10QHai+G5QpEUGaue0MsyRDyHRUkKuukq/zYaJar7Sfdwou3eQtO8Ng5QIKaNfE659C0
xWkleLMWnYK2SNgcJqPJT6CK0c+tiaWG623KVb18BYu5g/ou4XxObTrse+Ue0Kjt5vluLFhqWTp1
fHbjhWsyIt/Fa6ZITM1Oc1gzqzaZJp2FBZyx6l6tM6g5IBtL+awddLimvG7G5mX7X9UIAwkeKcg9
GEpO3QrJ5sDutUbUCyI6fJiK6UBzj4y44PLWGL3dxL2DbRqpLr1ds5I76W6CtyktpiVfV4Ya7MoX
1sVMh0AftzfP6xniZzAR6i4Ng5vtq+BkvBus8MSpjMtujmdXR741pc5a7zpcB2H1Tm03b4vcEXFH
l8Rpp8yueEwYJn1Jz/3gfH5/tkGYZpA9ZLaYYdo0ExMKhLEbYzHTQw3Hal/JfUf5jTTqnWGB7hJO
oul01S00n31vt93TYo17oxyulamgf6Yp8E5QV2ZeAYipi2HvTMOeV+i2q/Y0yTlvZZl0wQP8aVnQ
XwK0jipxmL5WzoI4HSyvXXEqMG4drw4lnZ5JcycoJLDuzICJQJCB2VxON0bhJ3NRPTc23mxZkIdh
MB5V58VroVMfdt9t+RSqex1Ie13a5NxK5wxZ+Rdi0kMv6K1oyANvFBDA7kKN4hEbK5y+mEwg6egU
XAWUxuaRaiyRfXVyxjrv0eUo30xo/+xVWDokOENeg6PDKzdakAzjVxTQJg9vPSz5zgTuuQkFjYqC
fQtYdUOBWDPzZCgrXqV+kz4a57aAprNxDz1n6YBV3WzFsztcMSwhkNBHQznhncT0F/JVFf11SVRc
Cxl5VKQB9Xd9EZ7MYrgWVKeTVrHu7QNMuifYEo9MbehIBQtc7WTc+uJ2xqM/zlcNNU4MK/Pq+yc5
YnSC+iAs3I3uwztVDXurgnK1xgxk49Eq1yuz5CeTT2+KAM5kOut7N8Ng3CEwaedN5qnPmtnY0SmM
BOKTAmnc+NSFQRoGjB7S9B7LC7HPoQIpSuqLKKcro13ybVaW1z0rb2iAmzI4jGrj1YYuk/YrmIyd
y9hz22H7IVPk12bc2OJOI5bIWTEOorpZbOPGCIM7ULunNahvbVndVFjXxso7e2p5C6K1kbkWw5th
LFd8Ch46abJIfrXC8c4HIbvgmYz1C5Dvc0+vAtfOVzbsWUjudSiurcU7r7OPvCTQaDONaJjrWuwD
Xd8JK0gsT73RsHqBJG3r4SdsLzN2s9498GGG3ATPnmNLHepdMa/5QigmzJqUE/Tol3DoXsvaPZOS
X+Z5OPEiyCSe9AKhe6eDB4+w1C5ZGqj1KIuv/up/QQXwJfTKPZv73GobVBLWM7CrdpT7VXqRUb+a
MKISQNmGVvve8Q7V4Oy22qQv3EMnye2E6AjwNgwpWMoBuVBHmsoEFGDSw6E/Upq7oK3Hjh1GVDlA
fw6Vi9WNr7CxrXm96myCzclgdTyt5QubOoRi9fuiE69jhWZCMMA6PBDPKGmQApa517Qa4hIFlAaJ
DelFwj9vz4EZ9NpeMFlfix5TjoUollFQ/0edx38ZbvJjw/C//zv9yf+LrcfG+f229QCNpP6W2F59
1eXwUxOy/fD3JgQ2aZxPu52j+q9clO8tCI549l3b/h4HR0BYfm9BkCtkbQfb2i6yUTbq+t8tCMHh
w+i50Z7gRHQfv/lPWhD8xIcCPfB96LXxQSDH4Q8Ptl7/BxBh0bS354KCui/sC7WLuJ7sSDUvEL0L
QP50RPiHhaIMei+/f5jNTFYP6LLj0L3tKplbpUTMBE/MVkYmMkq8KbKgEoXuIyDPgxT5AjAE8QCR
H5xEYaDNEFHFcu36kbnwKLTxY7BFU9A2CjFnZnDvTle0IYlZ3tMG1rbmW/daDECoEUthqhHRKl4q
yLNlvk0ctJ8pElM3EJmbWWV6yRZVZ48gfnsrIeajdwWn3dYkOFiP4WKHMrhJx5pH6HysK2t51MV9
KG/N5k1qnmgo8DgYSaDeEVYtVnkQA9AUVN8+4BS6PCwjfNnszlFVtolBGbRWNPG5nwhviOngxfXc
JKRwznbvRQLD1qB2tAnu3qK5DIZ9JZpkhZu2ixmELVP3Jr2XApFtZQUDox3RM2CP2IZKRTyN5Usd
jPGoXjS7Vn5/y1esKVQf6VTFCB9Lua5iCY+PQ8vcrhosoa9suhrgj1CuiqlydvXgx03Q7uDgiIyA
5lMI9ZDTxVLLa8tcczVUEGiA8hmmYzBIYIeomjQUUm0IZH1x6G2B5dTlTrR03QW8WQb8rh/F9TqX
t6uS1xUXPGpZmyDY7xbUNUo0FMcaq6Rdn2RRnEkThYu8Hmaa0805OPId6WHuGL2Y6GHfhuHdNqQL
A+ZKTpVwT7fbxa6NQgTPeAyNKUNnuaN+eDsQhGPgMoRGVYOhb5mdL9MzSMrcZ0a+FTwFRkaiKbL7
8CScGgXXSzvJ63F1DpaByeXElWmjSK3ipVqvOidEoph70CP6tBAlJizsoeWckWGUQsjjrs412VqP
sXqpvDGdIbFBaA5KaoCPaNe4ifoWjc4cLDlIhhTbbSY33y5Fie2jT0Abo0zk88xzTnq0fuucm32F
LC+IhFrUN8a3UsMj7ts5QfQLPmIXOC3C5WJxniYaQVuTGvJLqXQM7W8KCgwPZd+Z5bldTdS7zT3v
w6jxO2TE1Lulejb4cSoB9wUvCrLapmapMz+Y9YQu6aWrLRX1FSYedc9VvWSj9u58W+89/VxMxT4Y
wqNaQ9C/SAwz1xR8qb8Oe8AW57kkmEQFmiu9Po3DfGp8KD6Bw4O+xOUUkcL7VBhGbMmH2lCxCYK+
8/xXz32E7CbZ/oh39Oi3TTK0K64LKnN+zyhKBwYM/6ul0NwYqA49Em95iTPHGI9fV5vve8+Gq43F
LXKViLdErO5QEoLUDFRENI+l8ygXZDuKGXI3FlcMPF/wtZpuVJUDctXrA8iTyCk/e84R0UKgfxaQ
7+j9Aa5AfRbJ8aUwH1txrufqHBDQoc59x84rQ9SEzArVwbJpx4354Ey3zL52yjYP3a99myKnLXYq
flaSJSjr8qlpkYxpxRWeg85NNAa85nuNbAVt9Emh2oPX8p2LhaqXUPysLG7qG+2G4HhfRoZlyVa7
YnkzByjrkKgTmG8+dnM0GftKIpZQW4kYRIxEpyc6r0cyI8qtLONwDHK25MJaUuiY08mvY6FV5i4z
hBPjrrUpFDhmNttrNGFJc8ENWXWTEwPJlIjMDERz1mgBVhshQFi7B7BPispIuhLAAd+Jok8byKWm
csjK5skcp1j6WO7kkG0/1rnyRM0VDG0Z1d4bMvL+AG9biDb9GR/b9iaU40DJwgDJIx9lSzY18BKW
M96nqkFp7O06aTyAY0V2aHuBmh08MksRpZEIPNxWoxd1aBS0+hh0qA+R71m6VWwtaq+kt/Px5yI0
EuUYJ9tFESphpwjcePbdc2mOsWG8CLtPnOB2YfRTWaK6pCjU0LGo1Y/hVksFx0I+YvOyWLqhHuhH
I8NADJRVZRsmU6CX2pAQq8LqhBVkcmlu21OKGjHp1/F6i92jJr1d6JQ5Jq4i8M9bv6ihQxiZH1tt
eOjo3dZsbPuGmIxTP4apJzneSVwgKHmDZJVn5XCXxwuM4qYGSoO1cJy8WGHhg7cU/yugKyYOunnq
fXoONqm9g80ruA0EAIDaOJm1cbM0xg02EKhmz9iHT9tiWzTolLUVWbLebQvZgJBWE3bljmCxG8pD
iw/fFjuFlnbW/BPiBiN0eAXin3zTuFlddluZ05W1koeSz/mmbQMPfSwYsICR32BXRQIgeqoZ6/mc
daqNiah3po31YVFxVVcHUO7R4DtnS3eXCk1uULDcXTCQaMVKXKsLEAabKGKXDo2zc4wiXxw3Jj76
8BaRr8jBUqK7DFj54GxOh3K+oljP/39B/Hfw0P0ivv6v//kZhKOSOIWalt1PIcfIDvpdQZwhgOgz
M7Zw5BI6q/Hrj/Xw+89+r4fNvwgoZdBVqG3/FYP8vSK2/rJBgTvfS1sCKP97Rez+FUD57aEihsI/
8DZh+HdQ3kVEERB8xBnbkJFgwfhPKmLrI50ZIu4fqw182kDJ8YUfEOvQU7Ux1kWb2BCIvBCEEcNH
hi1Ozy/dwlIcDh91yAz+Yaz+AZD/Rde+fSskvFjuYPhE2ugH/TAXVWMZRtAmfvg4LvCJ3FqIdnM5
5BX8hendhNqL1rHTPogaTm0Zd8aXc9WI3KxSp08L5MjZ2P5K9+vQPFgorMu7UL+6xa6DyJDsluEe
6SwAEB76eYlW+TVgzz7q09/fxbsB6ydCY7sLmPihSMav5nvewA/NhHTMhU0haZMWxU8rnpYQhvDA
ygzzxBdcpWVmgAih94LOYQpSb/00vEekxRs5oOBb6yF9FOEzgWIIZoXMaJEiCLG+7YqUNQfG2wxW
lt5/s6tXryxTh8/7nnjH2ilTxERkhmIJQxnq1a8LgxuuuOVvFUKlg+KxCxRISjd1AAb//q4/sqHv
jy6AtgAncm/c5IcOqkTqM216v01G5UTvSVIhwCkKIRT5tvX4TUFQ9HnZ77/V/rg54msxwmbgOAE8
aog0+LlxY95cFuXotIm3hBHSFhfPhAxi5xbdPpxlSlWZGeOhachO9VUGQmMf9laKg39j6OYSAc1K
EH6Zxvt2LHcucE7UJAZEm1c2WSGeffXWIAqRNfv7q/6neY6rRhsKW5Zrmx9N5nLSC6KrTXRPUNYA
LVZWlxQ1koeKaPa/DWEYqSHRhN0MM0DqJvILNzbKR6d7At4WSfNVt9DX+HelhpxwJ0fQz8ODoonj
QFXL49VSMcyB2JZ7SGRRccp74iDgJUTwrDw6CM/+/f38IhV4fwr2dioXwT+QXvHzU9CKzTOprTZh
pZ1RX2ZLrxLautA5rdHmCIFsB1IvvlO2vy8rfRrdZDC+zO2j1c+xsjPpmbtVzHE3T7s/XNs/rGQ4
FOzf1/ZhYk4wj0Ejs2Ji2vcrgMZQGulqWnBPBtDLsrSRZ8UD9M/sD0/5F878w6i8B2H8sA4MuCxo
vvCUHTwDuDkTuZaRMmVOI2RZwXkHIwRSxwPqgPTx/1Q3/sI5bm/Gv++bfJBvmBW8f5DqtTCBlGk4
hEgjvdjtnSkdSP9fkfYKGNeNZFmkpC/TxvqTF+0XTOX99uFSdTdnNIpX5+dJoYaBNabAwDsK8snB
jg0Ea9GihyUEueVh6nYgFKSKWvCiokD2F1LsCoYRIi/gqZIadIi+tvB24Po2bVLilE92iSRRA7ww
cljddZNW/OmhYQf9mY3ehs3ZDiBA2Q0vyzadfnhoaIND0/B0i1DlLYslzPqqy8/wKMFfjDJTrbum
sVNGll0TjNk6vBBOoqWYDgbWkz9M3W2EPmwkYB8IgrBhrQNKtl3rD9cy6tCug0W1Sdk7mY9RGKeH
Fqn1EhoXUITzkNXVk9Eq9EUyKa6Lmf3pxf6n5RVh4S58LQ5M1x/FNU6o2okuLSYR3tiC+7nupqQs
5BXTbC/WE2RPF8n4Xeh15xaZHQY7rNLY/HCJibLVamQGC9LnP4zLP01tKKNtbLABcLT35eiHcemN
lgtEWrVQiA9gYac9jpfY20Jm8BWf4WbJhNUdoT2OCrxwUHveuJX/J7vvL6oFzJMfruGjIIbqaZBI
CUeBZNODQAqsjVHhnD8OtN3pZbwGbxU3TQ8P8r3R6j+tajD7/To5UCEBHMU+YkNN+mFyFD1ZaKgh
JRRgLdtCpnIB7UyjBXEvxuwcfWbBRwF7gatySFoTini9zZ5MZ+fULyofG+cckvq5nCy4E+6QpbZ3
JSRMth3bMAp3N3SGXoEipxjFkx9+LRAe7ROV24goc0D0b//JA/a5EdNq8aCNtk4t+n5IzpNgcZMQ
y74FKT+8+DOYdo/TPUK7dkbf7JC3kxCUeTHsAYmJ6LNR850V1DtNyqjdBAR9gJMFrFgGzsFd2SVc
yL4jyPOt7Wz7rl7LBLRL0qNRL8HtzWOzQ97wDslGWSmw4rhFKnFahUmrqBtwdodlx8psQODCdRXc
FTgpYpmsGMkrsSiNnYXjMRowyr3lJqapcj3koYmaC2bjMOxvS999T6xUxD56pUx9ZL8uxlftyhg/
cbCsBo5uE0LcvRXAlb8AlvEceBxVztjJUo8m/yL8etdMFTgsCLLx8cgWRI6UmZnCjnnQxDacMsWE
2tB+mZUT1wu8BSuei/1imRImji5tjJNPIwstr43B18iFDijgFvq4zGfJXhBaB27IyqoFkZr2A2JH
YiRpJkWF/F0Lc2DNSjSDTQ22MQxBn1nxhKMi6AJprgPZKcO2zSUyutp0MJsjXWkSsCljAYKlvSpH
yAuiZgA7Lw2AsnNoopBoklkTnKLxuEx7ROtf8Q5u4wmQONboApnFvuhTpDFnPkbMXsZoKt4VKyjZ
Ma38Pt1GVQd4AF4ZNZDwQ40Deh82IRyVwdu4x9fBpw4b3a7ck0/ANhBx3J05PD5TN9xbUP7PNhLZ
+Hw8i847FSa8RtaASH4k+JviUKASWXEMQLdg7HxE2YBPXZGkisxM57N3O9YkZcisHEvc9G0BHAka
DBzJ0cetKRGQiGKymnPPorvC0odmtDI6lrFGKWgHUxoEVxbiHIsF09s6Ek12HU4uIU5GkEoowAtI
Y8767hLyi+/fB3YPyfBdSJ3ExqEETYutsByjgfOkQdRkpZCJdOygFDScPeuc980QPm+YES7tCtRK
DJD63G9JUzOmikSNzSDqtWAKCWy2o/29aMLYQOqqPQcR8W/l9AQUKe5DIAB1GHkwKnGJnqEuwEEA
iBmqZA7t2AUoo1qROqgSFatST8FbD+VDReADAtWonTUi7VO/3JSg7owRJlgBdQxUWZ6dGuyV4NyX
GT574QQxCR4gL8gC5RzqucjWbopM/SphTvahIY47YaeuDGLloOJw8WCZB3POK6idWCPeuyMow2EJ
4svFq9PtSVJMlgIMMt7CUoDI8NAU4fnYAxyKPZTWQBrJ2qVmZWOanxoxY+RJEo5uypmTFUD/rdVB
wwTgGQR6b+wH/kX2SEDAD9Q2i63gi/CcyFm/oFxeMKqQOYPBfMF8SGrrQTny/fyGHlIUAIiRY8lo
lgT4lATmdW0q932si1xpntqVzlqFWkB0OFfis2XgI1BfMsvJPZQL4RaHjQub/enQMCuhFP/OkStW
VYk3dFmvR4QnVmmF4HupSVL6GL/5MLlkMybGngP76ojDMCiENwvCSsBLjVAJ2ThKByuaoVZEMIEy
V6+1ORwcBO5RRPeitEuDHhkIUFKXlZksHs5zwfoxwBGB1O+4RgJCF+BUHNShSwkjsgBcaE0xDBCx
x2FIHnSKGMwIzkbI6s+sQxhfaP4f9s5st3EkW9dPxALJ4HgrUpQs2ZbtdNpO3xDOwZyC88ynP1+4
d6Gqsqo70dhXB9hAD1mVtsQhhhX/+odA0rbWsttp1EPDfeyTnkP0Q2Y92fEn10S0nQKE2cirQZXT
RVc9oIMBhibr8qru/M+b6Qaz+ApGmqA1z0rviPDous4P3RRpXXa3bFqkXHuLpYTahZvsiJ47JR6D
WeN19U3mzvtqwQK8a66aEbGaH5SrcVw2M7KS6spqQIiLsPVIwcCGHHwldKA1oEbnHDKeoW8f7bah
pZHhQ0ArAuM7v5UH5bOVS/0opQgavTuODVJD7oSGnB0zRkYvaJfPSfwcObDCGu4ePkq+wyRm52yf
1yQNHFFi7FTjdIz5eZ4iXe2D1nzUzcOUldFqYqNnFfsqa/Z9lx1aqFqjtKO6XyKOJoFf3IsGydNM
1zE5DK0IK814Lvt2j3UBpqfxMam0o1nTrcs6tDJYtOfmyYzjo4F+o1/x+TejxrzGVPbca2zQ47Cb
cx1CARdJCImzLZ80RFzmRtfICYUkxSllj5bGOdXjq0yc7Q55AdukX9AhsOPjNItTB4GhR6iBPuOg
Vi7lY9eveqS2YcCnkyQ8y9Ke0YDtBRua2pV7zTob1chaR31f2GfPt09VbZwnYJYqJnSls646ozi2
GVQytztoBhelpDM6XJSto1kxoHNs98y6D0ddVVkYVATq3yWIE9WOoXPlao3E+jksVDcB9TSPgdoT
cQ6ulerXx+QKj+9rLNmPuWlEaiOqdPPsjLRtAaHVhgNF+ozXaCShgHjvJqfv1turaokiCnsRyEOh
V2Hu91wKci7ULtVsnyZPO1o4cU+mdlTVzYzxUatdD564qaRx3b4OjXZcSwO6Eyu86A7L0O2HtgpU
O1Mf9Mij+dfgKOFMbIF4VHj+DQBNpEyGU5/Wre1fUDxcxsm9jIN2Mbp4n2SvekNBRKGVTNlhDlPk
BaZpXJcaFuE0Er2Gh24V92vO6XqG91Ok984szuqfMzht86yfZwsPTSO9zvwrohGO+Wqf0g4fFBMu
UorB3ipu3I4qoWtOsNtyOGg2eDPYymsx93tiNqD3ID7RsZFavit5bFshIk+OXs84ScVZ5MZ1jM33
B+zDNakiyfBamKjWOZbr8zChWlg0ZuUnzdz2hEskRf1kSSt0NBvf1/Le8I3AsZHFGP3BM4aDw7hN
N/Mc+82+xnB26r3H2qvRD0pcH8VNF3uP8P4ghSWRCT1GDQm0DEHqd3t3jY9LTynEdF2tls3DvQZR
DTjYXU/W9CnpjGdADJhfmlJMVR1l4XZrgU601Ke6Mmqri6Mq/EAsCJIYBSoaVlG24RqzF7UB01PJ
MNYqh55n3j6bOWsBhg87Of3IqHyNfDy11nYwgEqvRJMdkZqqnrOcMKI2b4Y5hzdYzm4obYfa6SWG
c0zTX5w9r3twJuOmSvjyyNrqU6bH76KhBtX0Z06DV1nj0G7X9rEfX7xc/uD8fR4d/dsAe8+koZCj
fC665RbY/xU6/kNfLJ+w9QvNEvbktlgvWo3hSXrJNx2TGP1bpW2vc9o9WBZ8a9hqM8uBqZCycr6u
m/UTXkFsv9TlbBkBjASEaZBug34l4svUv4kYZ2rH8Z7wPDmz2103LgEJ5vK68uXIRqfXVjc+xTzL
xW3DdXyH9Hzn9vGtNZxdb3s1c/1ZGogis+ZBb9vPCW1TrxHXNbxoN/+aYxuzxesnoXN2cc0Tx+5P
RowAuU+tJwvBsyiL+zSunnSdN+mOL6LbPjkdeRBzVXxZ9S9WM0PAzVAaa1AaeuhRNeF0an6mc340
pk9QlVCeSTpTSsLH6aPTI1rg96Q8oaClR59zkmJADVCYh9LF4sOI2g5SAgUXJDjejuEZ13adXTUM
Uz8mDgJFfJQm2/OiW+fVA/N1GMdCnEtNv/FI0uh1/abV5oNKOFFrtbq5OhccZuOLP3WQtZwruqKP
o6r9sKexFJ2UweJzSQA6SNBDh97qjEhsKZdwdejvvprtqccKyTWmnQ8jLwZpKSKjfaXvHkr6lano
znEuD8dRlvfOUH5ZOp2gmcOWVUejB6TDFaVbA0sbQvRmGd00a3ifaO/NiwZkloUxmYUi4BGx1cD+
TJtotTMYvRBuWULiNYMWWPVs2Uz/layfNJwWWAZwWVtiQhac6VkAtXo8qG9ykMmZnA3VIpVuNGMw
exI0KfVwbiBuvIwum50QJ7vuICGIk1q6y5IgI6ZMap69Epf5nDMChopTAa7GEUedoNQmpJCkFZeZ
j0Ma/2+yshQ0qrl5OO0G0iAZdpp5s5XjYcT/QW2HOaTmeuwPghXIb7uDuVk3hRE/DjRXUd3uJyO5
0oruYMeKltJgz+tHWFllYosa3b8stX/lUuP3GqcstmfEsHii3yoDZCGKo0PR6llYyA39oXCqKG2G
yO5Zr5ryiN4wwt/zGOvWLcFA4WmCazmPDWlmlMa2HiVg/p7ArpJLMdriqG23c/2uDq5qB01gfXbl
cKgr4xrdNWxAXrS9n13+kV/uOJ2SN3WtjvhbzamTY16WiVDSD28a7dHMuoduuR/n+ogL6aOPTk6u
dHXqcjhq3oPT2qdtw86nHg7VxB/aqiQoAvI/4Y5YhBB6lhTxtVMdPQv3heazuiSbAeV2bMzsIJgr
fSnhIpUZqC/V1mJCUoXdoY7xY8OK7yLxA5rY6nYvUzYgTsmby1OyoqTNInyNQl7DPovlB8KgAAmd
yd+4RpB0nCCx/FInTJvRpI70dQNxRK11XXwk/+PjZxL636hirkwPBy8TXyRX3GiFtkNVGJDggAWw
OCUDQDUIgWrOJGwkBoeEOukP6ikbhXFeK06w43BYy7PVeCFOwie8Ay+FFNeNydbtoIUrtWCoPoOv
XBmNOHeYB3lQJGdb3LQ2WCYWroNv3lZY/c5fGWGUSPvExHGMPm8JAbroqBSYK7AAUI17V2LlLSlM
hw9yYuPMdjjqXsh0d3Ptbi3kfW6vr2oUGVPJy7OvbNsM1RURBrRfUvbiNjThMQ3vjQdRSh/D2bpS
ioe0z9RpMt5E6JdweYrL0Gw79QgzjndqNsHqCkYq8FpD3V11H7kMmqargbYbAH3UdqLjyaFmYGkz
G1qdxr8IXT/hsA+eywQnLhwCNaAQMy9JxWkdEFEUqAL5jI9KFtxj4own49tmQ5KR6pGaiF2dHioT
liu5B6uxvqp/p+xvcTI7Yed2L9y7PCO+KoVjZtp7vxw5lnFlfJO6QvUc+qTb67F5UmOJYzvbh78f
uBvLaZ4q5Mkwq88j9FQKwQHG+QcyqYiZf1jM/J8P6z+0xZW9zb/niZ7eSvxXId3+q8euFGqG+o3f
bVcdXFJpGVIHe9goKQro//TCXe83pQumoe049PcAfP/ohXu/YZPnw6gBBSXQRzmm9+wUKkjYRaDm
IlBDT+zrqiP5X/XCf0Za+Qwd8iomLrpjY26l4Og/wc1ut/VZRwBBVEzlZRP2MfZurbz+0hYbtgJp
J3ZX7DgPkzs+xNZS7Bx9grldWg9uPt+yX2jB2qTyF42KfzDKpO+pDK9o93OfPzteaWPZO4vn5tG8
TJ8sjjoLPDjTvZWufoYL9iCsBHsBvA+d7IbMYEjjiPjXt3Ux8Hucn+JMbjSjOEXbybuZFHTJadwu
VTwECxPVwX99R7APyNAvoOuPKOm/tDV4nlgiQedVDsnm34TFxcqN1ZXIo8Rztr3lta/SKa4W2Tf0
VGboiPV86pL0W6EPuCeVStdlN7d5B21+uk2y+Vr4yw0Rx3S2ICT0FKxucylG/2U2xF1qbgG27WEz
oB/LirM7C+pd7ZlUs+uxqQuWLPwG1kogHiFMtFyqJ8uKn9IiXsK51pVkG6uuLXncXHJUmjka5sQL
6QQg/Rfjg18PkXKUtHMelG6QpSutPiSZ5F7Gp3iUNxoYgDWTfJM3p7RJP5njm15TLHF0HxznlCyh
IxHSW1dLUukQ9r5O4EG6tTm7xEtedG0CgKvGW/KgLZDsHYjLUzFYV8aAfMwxkVGEQ3IyAYcqvtdJ
LdRYE/itBy7G0CvJY9zZJlFInUIGkm39bEv4flA5KErVT+Ag9962T2uNh3eWU+A5Y39TedVj3A9y
r0EdW1PIih9ju0aVtMD7LXEt2tl6fjsW6yVPdbbB7MXWZ2IGjaemxwSBkl55+QSTsE6JPj6QEAiw
tB11p3nM4ROnzvfGOHMM0oJxtO2jcO6GlrxtfeOYYLU529tGw3rtp4AzxvferN5Gq428nEMwuqth
OhO0uLKzw97zu+kAC6wjZRBvoHVZ412ZT01UdttnTHqSXT4Pb32OmZDjTKS3+M8GXqOuPbymhWcf
fYHWwMnCLOMGqiRDbWC8NnP1NgtlUinmBiiYiCoNVUyXc2U4qbFZlct5mvXP1eJXQaV6BgXHTdv9
5hILHXx8Fg8bc5UMDlpPQZ24cxOh1vxiuRikS46bA2Yex2Eof/jJfIEacOcOcBWmytsTYj7duP6T
kERyFjI9eN0EBy/JfvAHn+SkHy1C3J3Vsd7MJrIRv6Cx4RUlN03KTkDm3LUuNk6muD4YHm/ZU5aW
XibfOys+L2nyUOpxuffHtAkndadLvCtqhFWZc28km3bw/fSMZ2p2SOaV5A4ORF6O3ZGWAthONUtf
Fy+P1QK12Y+bQyv5sDEWxzibu2Oe11oQpyDBi0wecJcoUdyjzazBFS0MyEIPwNFd5y2YJrfAEPOc
kLcB81cd4YanxhgPm0xdjBbpcG6d/gV7KAqwhqHYrKhF0oW/TKA8K6egJYGgKjRaJ9OAX4+ohmiq
3QV0tSJgssatp7kMU3+s1+2pVqxbuiQoqDDZLekb5IrPWpoo8vpLKseVrxtjXC3x0LKgEFcjd7I4
3b1fuc8e9GRSwcnJzDHskx3OOXCib2ckMYj9+TVnXp+wRnku5Hw7NdixZB4jqv3qbjmRlon6CY1G
+7Y+lRN4/WpBZSoqDN8of+9SL7sZ7PzClHwAhnjSc1sGU+/edPqAY6VQrxaYQ/bjTojqTVkd+0n6
xo8veybOuTMgsFca7lqa8QRW2h1pFZNhvDzlxSXpNAHdgRWqFJArWyOhdzIVuyZDTCtKegIdJXZs
a8Cu9qWr8ElI/e8Jvfe1ZEq12diBzMIpZoAsJIIWKWhMy0AjziMLCW/1XY7Ypa2suWzijHN/vaq4
IIn7Cp19CYXY5eX0afG+ucY+zTwVWC7IFfUx1rLoR6QzzlY1G07n4vc3+O1LSouoYyty2+2pKgbW
G7XaGtuZNYP3V0AbyJQTkDE/pdVRAHQGxTDFWD6P13rJRRSL/1K3xIoUCTfe2v3jtBl3WuLioTnb
P4yueZMbE2hYu3iXd/pNOmZ3jcXbNPj4HezqB0C4GTMc1L0Wo5nXWULWOnMILUNTM6M2VlWwWle1
pfnGeXVWGrySdQITMH5Rt44INXkmkn/q8uyxkCv+VAINlTlcphxFKm3j/ar22EpZHNYpvTJCUP/1
2PFivLGB6XaJmB+McnoQ83pOHVyHy+lUF7dbz5y2ihpI2gTAsMvhZsNybFuHB7XP10v/YLIzmRwA
EvzBDLk+edK5tTb9CSePb1VmBbXyuMpnBhfCR8y1rf0UF/GuGZ63ZLhK8qLaa8b2FJe9wGYUabq9
Xo85Q3bw5w2eP2GqOp+QePOkwPnb+kfS+DeLzxM1MYpFHnbWC1geCGw/G6kN5lUK1N4kPtGlBV9h
IjVMzEq23+wNRbYo3owFbyZ7LN+o9WAtFcsT2r43SzfJDnSuOvD9KOUNdpgnSWzulg3B8WCuj7rg
FvCMFldFlxw0HzfnvOCxNErEqGckF0JIDJYOfhFdRiKnYA+67p2zcCGxAwN3ri0k+DRk8o3Xv2Iq
tEtiRN1qeGxiqsOyxGB/UDoMYkv22ZVZXSrLhDcv+jqs0zGo+uq0OXODJW6d4PbGkc1VXoWkCfIG
5EH2Ol5rzDu3rnHGl9l7VkB1SpofmlotgRAtMFhKrIZB+DEgRM0+2mjDNclae121rrBzUBZkbYOz
qAhjCPCRNpFyri9avstpz0RzM76kM99by+xtWpsHvowuO3chdSZJlmBNmtuTudt07eHji/WWIZub
b0Zdlx9j2JXyTeAnV2bx6zzModk6RiTtmbmUrYeYvtlkJkhOa058VCnlTiuzIwAna9MYXwaUw+yy
77FG2fvxDpa8/SzX9SpTBcdQlDHahR9902S3if/D5eeDD08614+v50E/4DXm0bUp74jOVi4xbxlw
7k79gQx11OcdQN/CQCoq9TKGxTzM824cKeEmA9esvBmfyp5vWp0WrzWtCdEify9d1BR9Dlw6LWT9
CXqrfT9wem/SHKe4eW/lq3si4fp2WQihmQzgTdF9iT1njeoOzUJZzfXVvPT2XiT22UffnmhsQHiT
7QAItENm6XWYzgamPDKlB0UD3qgXIyJ7niYx8T4GEcxOQvUPQQYH8t0qGzeo4f/wZuWnBGd41WNE
9uNv96nfpmHSzwVuhPVuwtMI1CUpdrS7H/TJfier8ZU8n+HYTRvri/VQMEMOsaNdr5hJHkwSuXJQ
Cn9wEzoPSHu6HGI/AZ17hyuViAY+xrw7T0aEu2y1r3mLiese1N6DlRin+cKadyVatWhjJkdT3xPg
3eu75g2yxbiTW0cnQM4Hb8yxkvAZQUI+ZxiF7Wqpl6RR4E5USlqO+uJ+t76NSf+DRYP1eWGXMHPe
GMcJ3laRDXVIMVsXXkF8ACBmh2DA4AASK178x2Sc1/JtXttzUQ3vYjRmBHLxFUoLlkcsAwbTv/Ll
/C68ht4k5wXcGWgl4+yrkY7sGmPgFTOTjkFtkReEJ5T7bajnYI15FyAhUEEGxMWo31uBZaW9eM91
Ggc9U34qnIdFLbOZy99YLL5B0WKoPclz1Vu0ESdWbWVAlysVkGnfpTNKcUs1BCrpfWPLRACk3OhZ
VrGUNovgo0b1M+OZyvXz0mD4p2H6ymyX10WZnAWuGP7m3WNdfrWSYrrLUBFaLXaEXss2BJrWvnbk
ORdqKsfdRLwOKvAy465FT5Xq9ulerpUyQBBXS9Z88nyMCFC54TWpFTe2qDsOeDyZjKV9Nf1l7yeT
jnXos6l2UDmS9Syzp2Vp10Bsd33m04TvllBlCxkZNqdbEnN+orVhyooexwrDOq8Y2B40F4gwyPox
nN3H9I1DIMGZIxIGxrzxhRV7l9DscVZm35A+f3yajskiPIni/HF88nNoH1jk1Shnnr0YAM4CFspH
dak9UmI/n15drcUQvGHRbhTpwUNVrNmZd8ZRAIvXvHwu88tHIezlXhx407dZ4zxezhwWhM3Si8uj
oIed+cl739t1WPgNrIyP5IrNg/+boMHSHp1puV4qNmPHsphNPqPV0m70ciYQTUOZl07mTVLmL7gL
QgmS2oMD76rQs7dk4kQjrJrQB+tsIScJHFYKqpr104RKzpYczPo5e8OZ8y22hxN7YbnrG1Z/r5A/
VksvDgm9FU3jFOCTtgRv3NjFBQNBcyluepnv2dOktZ55chQC/UvdBx++kR//sy0D22r9aLVsIx//
ZhoNiOYO/iju8rJM7FQlUh94Ghx842fETKyAI/r3RED+NFf4z5zfglmfvbAzf0xYbO9agUASxZwX
LsJABCvrSFIP6zqHXaKzlr3nFtmxdoscYeeGJSfFQlk3/mXQ/EAv5BAhguHMjhX0CmdDOmsPNrhE
hSRVyxgtHQSQ7+2XeT0NGgRciCQnX3ZA+kU0ZpVLS0MaUTdYZ7AfjwQ36FcjovYZE08XU6Jzom2P
CWhjT2zmAXeRJkrK6dHOoA/5Ei6X0fdgLkUN+wdKwASdevGqTGX5dWTNgSB7zfLiGz22d/Yk97m5
0pXBwuzQV9OjlSXnkv4M9bH5Kzrlz+RShXygqiBOlxgrzMJ/4klLzZWNbxaIeEaBZ2XzDHE07Gg7
nPycsVMnNNQ9296nybBgmi8PzVa8lUVJp8cE/E5gcNcTA+K/Ry3/N7r1vwjg/z/y1fIB+v49Zvk/
Up7D+Pb9h2Q1+fFn9FL96u9KHuM3XVdaGXznVRSDAzz4h5LHA4c0fdI1DROAE4jydyWP85tt4KYG
fumQ6OSoSPnf0Uv7N+zshMsw4Scwmv3vtO0/o5f4VnJViphvQlj1fiYRg1FOjp7Ffdgt/uM0tDdE
EtDvy9bbparudJ2mJ2b0aaCxLRTdVw2EFZ+X0g1cU1xMa9OOtpAWbhWva24Ftg8s4Bip3A9dibH/
SpGPlQ4IWPaed+WVn4zktiCaGJAFtnSO9lWCzqXwPUQXTXFq2qd0Y+PGz+8yNfR/7LK/WRS3sMnw
cmnlxWr1MyDs9042+OqKNLBKvA0VR2JM7V8ky1kfspS/UqwJdSeowHMwY4XhLP6K7W7CmCSw8xBq
oz7stXqA6BXDYaMNk0x+EI9suUtq3QvD+Fr0Yk+4SrVDOoA5lgmlkPTxZyhxC+zG4cHb8Bde7HuV
oT5mJlDWm2PGIsi4VxyU53Ofl4cVY+EDAXXRLPOcaroBaICs6VfWhRjWK3seXkzsW0oXV+yGYA0t
8zEjeKG8gK1lVtedwD5YuJDBMueTMYn7tOGNZAJG0gCEAFvpNqeXv7DtsmvdTwXLXSwwbnZQx+Sr
CjmZ6KV+A+hB8JlekNXbIgM069QOlOlhie+V1Y81TT4O+R+GpOZgn9wO7m6O+DHRSDfxAR4//NXh
SsmZfWFBKJOiNl4s65ai9T4GOs5160u94VXWFE2gT/WXXmKdMvnXuKHcDZ3/qDUjNvXY8ZDtWaT9
i98rXiNnWOUDrYhghKKG8Zg+pFt1naMQLjJsL6f5frT762nDKNNbeD+U3SsmvP5z5oMm9lAYsThq
AOcE/LR19sN1umNfiBCePJeIz3dxg91UiivwjtygugP4adSfKaSNxKL92bPEZpX2mqXDUa445+pT
8j462XcQkrFmuzNWB+6mw/bYa87ncsDjfjPKz2qgaHF1jdfX3k5LqMCUq4QwmYExIyXPi88aBzlK
aS48MfkECzF+24q94aZPoGzdbiT4OBirW2zUsW1dXUxtdejXmZFRXPKd4Ljf6wYDNLkWkAKs9wHg
QwO6MtjI0J8zjwZD+7Su8dc4FZB4nfx6KayKqrzgGq00sk1MFRxMxWKkUc5g3w9zNC2ufnQrRsnS
grp5GElG9WY8OaMMq3KcMB/Hd0fDXD7QljoBOpyy/VAs09FpSkbpq6GI3nbV+sopXbtyOwYURjDH
knrpjDP9XdpaFChtAyfQYWVZSo2joHc0zbrfF15lsAnibW9y9o4q8tpQk+BZPFUYp8kiWAQBMBbs
eoxfg4TZhDFdRWOgaiLHbIvAQXtdDzVMx7647Z0iiwZ4l5qfXzj60WeHf6F33qVKthJDtukyefo9
BqHhouEeLcd90WrM8fTdKdoHrStOWqlxosZFt3LNzy6PCPqh5QHwYeMkr3IbP0KJWkjAz4gddHlb
pZK8KoOWp7ue7YTcgRogu0rX6SbpzXvbvm2wGgu7oiHmXV5kWS4nvdIxn16es7ozwFqIAasoeY0R
QYzj4/7jpsl7nIg3q00vzrIUoZxcsJwNMiJl1mh9kwMepzEUJVpN6Y/czp9E/i5av4qcySEy3vDO
hq7R5UjeNW8297qtZ2FlLRfLg4HbSfB/2zQL7O7Lqx5P6zktbu1qONdjDsxrjy94LuxmkeIMzWm/
UYjuND0oIFLAnAtbJu+B50E0w3amNv+8Gum7XANvNJkvK6b4azVixWyBm5L3tQTNamtBX755BUjt
Vro/tgWScvIZiFs/27Fx76zAtKgScKGv6d/gtQViRBTJ1qzpoQHGnnnMZZa9MwHUYtOfGocudz6W
V61C3CtHAJr3w063lym4TVvYHSy7ftA3E0Q/+3s7DSQcJd5Bel2/yz1GDFbaEN2HGGQFiY3En6Sw
WNs9zJHQjgBbb4jUTYj2Ux8v5FrAply/+8Rj+6X7ZUk5q6cE2qdczM452mQt7OOF5Vi1v3NjYbSu
rEgAfhgFZmwc6caosl1WuSph0xAbiYmyY+k2sk+biH90xIJAH7rnPPaSYsJFCw1vJYlWrurIPfPu
ySPHSL/gDJsZWDgwAheZNYE24PfE6Ny3q1S1u1YElV+Bm0KhpIXEI3Wn4bFHjshgMVkVaaJnQ3LB
0lUGtp7+Qhzzt6RGag5VDpkEtnrsrraSFf2pYzo0y1TblhzCov5uOvWthDOCyxaecOtlLcWjIcZj
lgIAJiiL5XYZgNo2PY80li02nbadjkNcfWqbzw09gR5/vZoIrhwKT5/PAc4U2oxaY3G+aFBKM9PY
0U/cpbaFH+CdXhmPdSwuvf1Dz6sbYJrHhI3J1iGYC1O/lLr+3Yq1W+GZv9IlqfL952ICYr5y+vQM
4hJ/khoay9gWZBGix8rI2q2nqHcei3wKZz0mwsEJXLFGed5HZu+GbePuXQ7YHmi45zM9PB8WiGLq
Q3lCVvSn0hUgc03q6s9Wpx91zN8ujSYGLXY0gRzj/vpGHM7jiSRLD7UQ0Cdeht6ICdz8MrZ3Rffd
2yRdqyocECCvttgX/sxFywDcOMKPbWg74r6WiyjN25ITfuXIL2U3gZxa+zxfzvzHlM3NBGElzvUj
8SPTcJxICbAEMy/VLwtVYtfWJ1OnpLPmoEBTh/upZ/aHXqzXuS7vuqy5SnNxmjyHWK6esIc8MtLq
lCAAoS/V6muwyjyirwCEZ+3NWX9oSVayvVsYOjpyi+HcMzfccT30UR079x3sYWCWh9T1Dm2qHzwt
289UcBXBDh7HQmvVvo/99KsH/XddGF7ZOk7JyNgNG/n8Xx+0nGIfeyUyOtrckVCI6Mr164yVxDLu
6gqRdjtmUQlBj8bx9KXXbdQ9S7YHAGNLNtKXYUQTlZevlr6i5mYjqb65zTiEcYnewWg3mO6kdZfW
8zKYtKKVGYxlTwG+Htl+MwSOHtM90rMyJJyDtUbkl7ovbtqY8rGaWNpGoqFrw9zlUwYYn7R+sGAB
3xdka7YNzjjoC5OGEmoUBuuHZgEMP1ml8UXLCXPI7DILmt02xy9u3fyYdfz3E7G+tK6KbsE/V4tt
bHtSLZqQ/bB812g2Gho0fLGUcVRopHdI3PB3lokXFSEzt1gTkSnHsNkXRvOLdehDhPe3Ue9bxIj6
FlmL1k8a2NwaJHzshOp+sq97lChFAUxGqPfksyJDutX8kT7WbSVws8tOaVoeBtsKq4S6b+luS0SP
U+kcRcxZxpRBbwy/IEMYajj89QqFaWF04JocAfEf+2lemvDtDBtD+NAX5n1Zsik0ogLuA1VkHzHN
ipaHjJ9bfdmBy+546Z/TFXlFEdvczbZ8l/NKDzyN5CTZKsxr0dTwcP7P/G7IhvUXXh8+w+Xf4wMH
rD7evvMs/+A0qV/4AxUQJKIBC8DRYRXwOPr/GRUwcZojHkyBAoJt5HdUQLnkKX8PD9m0LTj9/4EK
GL8hWIGGBGFVkFFNDub/znSbGDRC65CQ+so5X6EGf9qhvRn8sTKYenqOGqXrws09qlW6Se2jkVpH
JmRQzh216KNL+tKfHtQ/7EaGOlX/ZdSb+HuwSArLQr8rfpYVG7Wu+KRVHjpWv1dfOzcY3Wo+glFF
XO4iy2YRl8vBgw8tLfIdTZ2K5+t/voy/bddchUMMHlWKyjCzfpJ6rxUzb+OIEK5ev8/Aq0ut2wl6
HA05zqxLLIbGv6C2v/AD/7wPC8UV+/nOqQ4Qc7s+N/+zr0rTGCTuTMRoqp5Mv2wBXeagj3v6NGhE
dJ28J43zaQ9s8i2edU6H1wjQCRpTFNQx7CxeS5WdtOJk2t1x0u7E9AbvPlhyaM48KG+bsN7so+IT
bsTHyoMTViET52/MX0bN4fT+D3fj8xaFpca6/XMqCrLQoV78IUc4uamVfDc1R8NIT/3wzcHqV71d
uqV701jJxkbHaiDXHnxC3yDWOl87HfYyeUm1SdVBEFe3IpTS54NJ9qdP9JkqnTyEEz03jfHrjcmr
AWM/ue1ygPFJjhHKTj1Q36tuVP23x4lNfeSm0eVFsEboDtSHHndZZLvLXb/QxELbZ3X4JvqEnpQf
Pz2jjPSyY7XNDxJaMr7WYUxfzJPfkpGWlRoeiUbPiAO6uib1NN0ClGp1bvORcs1eDlY2RuoVqr9X
F+Tq3CbvbxB38Ad2ON4cK15Ezy0WM+5kZY7T3hhObvWmrnUbMUvmGrXprofQClIdpFTyalpkOH5I
KBtCMUfgOs286S4fHyamBMOgwufRIXHOGL7qLjfeUHRzfTCSEMPkJ33sIzWX1U+r56wehGrNTN2A
P9+OODtG+RjSCduXCV/m0kTsMJgaO/K6elAMvtRt9+qjndUNUxq1/KhqSOBudVxlUEGarngLesJP
4xdXlmos8+H82ReoDv07TIvDGm8H0Uc4soWQWiIQpVv2Ywh2NB/aIWqn4kZdohoZ6vLH2DzCMjgk
9QdNYvoYF+q5EzMJP5CL5Rl3wxAOzXxggyRB9at6aEtuHfPGOprppiCfUHHNNu6D03ag7vPjoVk6
Z8pbgxTK/7ye/L3cYEHxfZ0C0DVdlla14PxpUUWH48jagZiohp4OoV0tbWoyc/JCaz0Qioi9M82d
lcfOg+mZCxYuNerFmGCQ7VacLOurWux6iZiJG/rPV2j80/JDkgfCWuixguXvr1e4Fl5c+RrLj+7D
DwOrVVeJWUtksA2sxt1Kx6vDW+ZjqCibe1pB//kSPmLHf1oBLRYyx6Ds4Vn9jLg2a9XYtuAhqUtQ
K4Ra23qaceVDF3+1e/LTxJ16vWv2Vc3G37eFGvniunNRTKuX6DG/7PlYSxtdzJMaRm7GpoV8e1DE
HYruIfrPF/4BlP984eR54kdrW67J0/vp2TVkKmtuzYWv8sZJ7h0uBROGg1qWTKffkxaHIUGgxCwO
zfJYvWdWDoORaLeY9vxrQft/7J3XctxYtqZfpV8AFfDmZiImPTOZSU9JvEGQMvDe4+nnW6lSF0Wp
pK4TMxdzZqKjukpiMgFsbLPMbyzW6swybtIOvBwTt+tXMgJBiJTbgCyhsZM1O3MUiGWCrOPSMomy
UdZjHWsD1V/jQwAcEZHW01gauzppoPB1cGqhBUebsU6OwXAtkP9fD4BYiLw9uwhU/xqAN7Fq6Mw9
Whyc2uBHzjusTO+a7UCOFnmTCUxX2QTTgEXJhh5ixo2y6qrOZvJfiGLjtbS1kzz7Kkf3t8fqz+a1
yYxm4lCId0yTaOv1ypt13GvcIPl6lMt2XnJ0NyRfJUtLXlTEbhqr1VpuA9jRXnfM3a+H5ydnIbdg
YnGv06LDKef7WwiAtClkcvFK5oJcVha77PkdqqoAK6AHmTvTmH+T41j2DwJHOtB4HRcWkO62Tl/x
+wtHvgc21vWilZKme49NNoT74oxAna5j36OFMm2VKd2P4bgVbDjCChsJdgo2bRsojpxYsvlYHEfV
hEorGvnMWaNM90OmXWfIagIQlVctIYvYqpcm8zQDy8o6nV90Zm3pMYklaOEI9hKcLzn5ZBjqmlOI
SeFXfLcMB5NyND1qQc3GMl+CER1V795kzRvJAJybAdKTo5xwspnrqDBUvMNGhXFkJnugIxDbs6NC
oDihIWQEUKOcda6zlTGtqkS/xkTjINbhqjXDhcZtxKXlxM25fryXR5Ct1fGGLdFVybNG8SQaNSjy
ttC0jZ1Evx0FGkUZD2bLrxKCgibe1Ozffa9xjIMgCUjIwX4bd7J0naldOcOwVTi4ZNVL3KIr6THN
cSVgEyuV265KgdNYu4qP02w/JDqxAAMhjy07PsYmG7NQryXUgaGzpq6y7cxg45ofgmpeFxRxZbZ2
E4VR+kQvEhdjjbeVUqzJapuY7riR0iLj3ExWzQxLit3jHF0x/ueTkt0w18ErczBnJZrWPKeEIbJS
Ug5seUYLWrpEVnLXtHmoUiJ/hIClHF1o0oJEUP1DHvgbb7bEzJDWB+EaGxwD8u1tSZgjkZEJSFfm
VcmxnoJyllCnjLn7K3kBMjPkZilhruWL5E4kMIJysJJYz+ZbijGjbortSJNTJbyTCzTsc+bE7qL0
K5lY8j5nVFwSDgkVjXoJt0oRox9O5lMVa2t5axJ2xiBZcVlfmnznOTzhbuTss/ky2aVltEAh3kc2
2xazsxuT/SzhDCMi9yfByUjM4Y/tJibei8pDOjIZQPj2xBcyBWRZRPQy5N+pykLjUfph3BqzefKY
mxF6iSYdGOE5T8p06KxpW9S8wwC6PGGaxH/F3GDiwWUzXgZ4jfnjXFk7VB02jQ7uChlWOKt7uYqZ
IqELMhjg1TGy0yOg85PRAd+pYThTowYzBf+AsrzDrOPf8pAKRXB5OJn2cshK5CkrQd5xoU+3LXcr
E1gCAbDCG5pW54kJHsbCpSOKY+gMnEvsIhLvyoOLqk4evsjzsJglApYpLMMiK9Zhb2FqyCK27Jss
HZeoAR7aicnv91sJe8qZQJPjQ4K2yOm2U+4ui/cSzEqa0/LQsmOD6wUPbb/vh/5e4oGyDfd2hgnR
8FEH9Fn0QnvB5p1osuMZ0MvZyJfCvdlOCBpLJin/3RvxHsorgys2e9sSdYdxCo/yuJntbANr7dC8
8dgnYk6vwurYLOO9SUmz8V/M4EVyQvle0FEHs4+Ps9nBK3uKmcNySdfUdxGJRo1scEs65zrZaljJ
T1KUy9B42cgeKFuSfK2E2UjpYqqNlAzbD5GpxNFy/xLcVG2Lekd0/hjNhvdtBTnZp6NpB3v5jAyR
BL6VtQbSCFeHvIMJZ9AWGdhZM+Y8ypTk8j2BLiueFS25gFxKICRyj4SZI2GfxA3yY1mkcmU5HiXM
luRDYnXpWLkBDa/yNMWAofBVkZRA50cGKQzfUszWSS4o3yLjI1kEwThn1a5y3Uvb3cn3yoEg81qS
0XNsOcyH0CT+q7KjDMhMLNhPWBRr8TEGAqXUDwWnjGzlEzNOg7QdwTsBFLjgmrJFJVryTLwY2kxt
gHASTknywKFHncAfUN6Hdt9QwBivZXhlVnJeyR4ieQFAdHgkM6yTg4rWQ9eOB3k/si37jJIMbq/X
m8CfrgWBndQX9M83Mu64UW672tjJtFRD1iYZpwysMl3pM7kq/p56cenCc46cnRQTjBlJX8K1NkWp
MbkrxpigOwL5xMgyac4ZEC9N3r+8vMbZfjs70oSkiA1BXs5IGCUxoSS3uFPtRz/Zy/4mQyGfkUGW
W8FSY7s8qrx1yaLlrNc60p6eFMilncXS8sjmmJZONKwuOtPAkCo9ShYgO51cQdKlmO3WpRMq45+3
H6tpWsbtsE35R6byOXD6R6TJ/xfhR+Ix+/flxVWRoSD8PWdSfuOv+iKhnsi+gSxCntcmG/mrvkhx
Sf7KIhjUHYNg+Ft90fqDDNVQPeSFiZNtKfv9hTrSqZDr/MiiOqX/M0cN68fSkGaR4VH45A7BMr1t
AeaJpyJqOSP6QCIwFupBYqlOnQ69lx0lIcLAYS9HedBOEIKmg2Q/Mg/NDg4jhL38QspGgZp80dht
tPhZGeu9sC8lw5DjWULGkNkoOZh8mcVOX4GWqcz3YZYg6D1sZcuZMJ2TPasFVyTxzTRNB52ieZdU
y57F7GKFZ2vqtSQwbuOc5N9yz7RhOqQ5dKJY8Pa+eTN2YJ3ZUkGBnaiHYeY0b/O8Oxgezd9Iu7Zs
qjEsRwlvzvWe4KPEuZIsSRQixT4ZBznA2YkkSZVgRGfJeXjPIwimaBREuCOJf+W3wKt/zc+5G6lJ
eewv8tty/mJcuEk8DI+000BHrsu6jfxVEbRrI4RmIZ8JKaAIg2ZGlGJGlcrTXyTwc0MGnGKEb7D3
W+mXLodmIpLv42VPMKBr7fkcl8eTTFciNnkDcZLClwAdwe2mmxykpM9bnDhLA/Pr/ekdZ7vinmQn
IaQ4SFAz2MlR4vZqvh8Q8pLKkJyvajx+RF1B2P6blNNbXryU18qadzvXa5dzyEuA7LARSUwlE0Qe
l5LPOna+oP913vl8j5OXaE5ym0zTdxI3SCFKI4OWEUg79XCucEgFT8IsHzYDb4skW7ICqURpVIaC
tIfQ0cN2aJGpZ4QkjCEIlSGQbVRem8RQsv/Li5AX1KDwIImQRHdqpV6PdbqXKSwvzTEYxqBFWm8v
4XNKXCkPe44z+dj5a8g4sBRYy6+PA4dibu5kQg/s1FEcLVzlsacSLNGafExeCm5aq8D+2JOfSElR
nlcOkVwhq0VDLHUINRmygWO0Vnh+hOs7v9pI5luJw5iCox4xDMFsQZom53STcJRSr7SFOq/gFPcs
tzayYDTSKxkdmW7nJyfggiF7OKdnPrAn8BYS4w7VtM0bQjhicQkP5RiWcF5qmRI2Dsoub+1zLKgX
6Gn1zepJPivhv0wTebdECwIUafEdZMwlQJTkXWZKFqvXOZ+UKESiEdeI9nKCOykynzNScGl7LbGs
JIe2CcqG9yGDLFF2T8AeVdXG411KfcUsk6MUPs936PZrDxsKz+vuqZXtkmi8lXBzroPDaGIw7U8w
nvCB6PoD8HjOUuTuZFikGiNvU25KDm7JWqS4UXFT8h7k7TnWPkULbQ6wO0OAjIGTOrGKdaYMjDyw
5BFZGO/lMSX7nHA+l0HOtWQv1cLCHQ8QNZs++ixPEnPBmnjpHBCHNTJV6XM3zdeKZ+yEviGVVklB
A50OpoJPSnArVCClItZs0i+kazdlcF/142Hw+nuJtDJeugQM53otb0+yR6lQSGFVs961I3S/2DxJ
NUCxgJ5rhAysKhkJmSAZKYl8+/m1sNLOQaSfHCW5lRqBxCoSREra4rDZuOxB+7Jst6YH/AGFDJZU
7HLTKD2UGBLObvJccHtZQCRpAz6kXmLEx4CVKAmApArSkiIIl5l6rnCzrt20QbHjTnQ8I+TQ8/Rj
mUbLYBzOaheSXCtscGM6HTLGVWKjht3NoL4g9bUSNAY+exrrymTflhj0HMWxochhIcUMKZV3onnj
T2h7cGg0xKq8tlA2cAInyd3rkf4VvizgZNflTVr5m4IdVkoiUkKQqoSHYrvcjIRW8uDnhKcVnZYb
icrkYzaUxzLkBOLfcgGp+0kUlllXk5lte4g5TjoiWZk9g6o5ybfUZbavJBRkoeuE/12QHCV4lbpH
2Jvvq7S/L9LsqOUGGoXFQn5PInTfJ5FSxo9S25fhMIPwi5mzp/bGLgyiQwn+Cd4GhibT6LyvtAGD
n+woI5R4u9KddnZtIC5JusUva6O9a037JI9JB57mv4ImqAmWbh8llDGpvVTcn8w0+bO8jlIbKff0
9z2wq6rYzeN439TTtdZrh3wcYexiBVTT6emBKCV70ItHGWGJO+uxvTfZUeTpUyCqWpzgo9piVjdt
5Qak4OuUyQYN+qWUS1p/uD0PLoUqL9vjlr0MrPgo89YntQp0TgxO5T6Zl6H7QUvw5JFCCDuElB8U
11qpHUoq3nwt5RxX6251Aor/H/nm/0FjXSxu/j7yXT5D78r/ddGkz/mn5nV/XX7vz/jX8f6gBk8H
QbPP9hmvNENcDds4sckwiH/faIbwW6DtIYnYNKCJdinSfot/vT+onqqmK6V9TRqa/6S//rWB/rpb
YNFTJsmWHr4gzN+2RvF7RWJtdI2N10EEQtxxXIcDtLTO2iS+fVm18yfDLOtdhSD7ogERXyWpugj6
Ylthvmp42bMEy2oxyrkAuVHC5LlQH3HFg63v32E+/JxW7Z+dyAEQv5f0fAn9sjPxydTLmw5SY2vQ
pivCZQoI0AjrvRqTZfflJ7O8a6G8yl/rU7M/k4dSD/67cmWquXYwrOqYpkSOyQTg+Swd0dUzGF6I
g8LhrVr7NLG5ytk5o+m7dFzoufYAa6kGuanVqIgKBblMsJ7W4Cijm3sANAToiIqU1MUlPujzTygS
3p4Je2cabDb2lx5UmKGFDdwbfO/coq7bIt9p9I+RHT4nEadpolx5zl1gQJ9salhkrZpv4MDuFXRL
XdkrkaBa5NPX0lc4Qm81uLKUdimmn86dWCKVjA8MVn05+Q9T/NTAuQnzGfFjSoBouehGeWlpj1lk
voPt9nBucrBDq96HqfUOvT0+Ko2cCl+P2l7rb0V0wIJuLeHyLAQq2Zjk4FV0aDyUed3UoCkOtHsI
o+c6D0HG5jsZGIl6JBmPi+FWKnZJYZ2EBl7oUNGcXH9MQvVRSNdj/ixH53kqSUFZzk03Hw+6PqID
CCjSvZA/yjEdjPZJOjBSoamgln7ljlvDpyicT8KulV5TwBPKL8xMi7F/bnLv1LGlzx0sbQVGvNrd
ij6AtMbtRiqP+IYPtrMwnGwRIRarFN5TEqXPfYdSRpaqT7oVoSU6qYu64TDpIO4JKf0sSBNYJwyJ
kRAm+WJun0sZFGDMxD0pcYo2wvwBPbS1beuXwGY+hGqM6AgeJsH4KKoA8hoRUTjZ7hec5XBssGAA
0/6+n8Lb3B+/Pga1SEc7qvZ4lJczaeYppm6kDvN+Qte543JjaZ8s+PJAz8EIICw+9hbUSm+vlOXl
WU5DcePnPGPJdCXSmdEXIfClPKOaUWBuqBEbFGjhnKpZj0+ffUqU/hHpA/RAYaqO81FerrwkZUIQ
xByZF8bLTM9CrpzH1x2hKlxlCCbwUccwP6WKTZPI3sHhPJ3XYWixrk11vNVqHgsb1jNxVI2o7Shx
/Kj1GKLFX9yovw2KAg6JejMimogirfkbfswZiPP9LmZp7JQ6xzfUIe0MZ3nV0Q6H1CKWREle7iYp
kueg6R5CCD26kXzxEvURlNWjreuPlVJc9B46cjQlpgzOhzLe2nXyrAz2qUzclyC1IcQ6jFXyJfMo
LjdCs4WzuUhDpqaXTu8tv110op8Au/VKjfS9miIi06OxIBefbeui9uq97yJq0qhn2RnJEvt+uHXq
7IsBRJ7SwkUhm6XsESPy7i7ac5p2ibxKsZrGgt4ILpNn7rnWtZ8U/NHOm44lW1dR2XcuFeiYep9s
A7J51anyGdItmo6TvUKTXeLqsziFwNBl3Q7WfFXpj22PhIBsUJKQ2R1rVkOJvwnAKyfDbRYR/Ays
fAKLVwfjT4BULgWg71qyFt4QruuZLrBe3TDsN70/J4yColEQYJPjAUJAhupxf+vb6o1r1xduyAAO
bFSFtldS7wHR3At3QoNZA4/tMnPlQBmU6SVFnzqWzd+KUGNAvRvUYf2+ivzn1ERIv343mOOt5Uzw
nGCNpOMYbWUykKcGNuxZ3r/do7OBItfHDr11DOdTD0OPme9xCs4ph/9AB+CLpVAPB+ScTtpneUfF
0D/GfJE+xATIybsiH3dZYj3KfinUR9tD8sRjmYfZlwQAKtB+/mAGiMbOPVJLD5Do784fgG8kHsJ6
smj89qA4HlIhDWDVNhlolsm3oBxAJhoq6I2YcQO2UqjhZfRFdBl8/jm/1wJWfZAXi3OkXvW3/0fi
vb+jUNIO/4jmKuSZsP0ff2tHLHXXf38Mrbo/67Cr5/b5uz+sz5HaTfe5nm4/N13afoMTyif/0x/+
CX78DZDS+CWQ8vTMudI8/xnwvY735Pe+xXuWsCyRerMcMAYCjfx3vdPhR7S/odXahHzamYD5rd7p
EgoCxRHnEkqejqCxv8V7KMu59MyJlzjybZCW357/z3X3VebvL9m/17A+zL3eLkRCSnxjNM1EYp0b
eQNAgDFWWdqAWKVCltW0L6W9K8qTV9zkiBRYl2FzlcFe6ZU9okPmtAZJsYXGwTmIjDu67Gp6SvoX
W9t5yaXTLw1hdXOYqNMihQTFaaqGn9rhFNLQ4DdVP4cyXq1151mJb8zKRZfxmGBFY+575JaSTY5w
Z40x6C79gr1lFT0huFCbV2lwLFVKhmjOGogzL3T30TEI5/i79jQDqXOsbFEQUKAnUFzhBD8Qumjv
BamI0U5eP9gmtIoLI6Y+d9O3V6oG786l94TwbP3kzh8DF98FWA+cy8OusS/M9GjUD7V+GDDjDJ6G
7Nhk62L8bOQvTXdyNEgC743yYbavK3jx3qqx9451XcGV8xR0p5Y5WVi0sfq7OTIWpbe3kpd/viL/
diW9Xkj/V603Qe78fX61eK5fnj8V32VW8ht/rjTL+wM9RVWVpAV4FpHWv1caPwJqYmO1BldW10mi
/uosGH9g+2YAXj5D7TF9+mulGX+o/BmqM7/n2BhD/5Olxre+WWoe/Q7+AcJGuuZpbzsLtmKX4ayC
xOgLb5UGzz16N51h7+jKYQUKRdcRqsW8VDLcCECE1YTFfaJudSuG+aD1aMloH/PSQaLA0aEo1qsx
WhgmFXQ06ITc6G5KXfs4Ivg2Q4Er7eKqtB6DzP5MsLuKh3GTlRMeR234ObHU91BfF7QQA8WJwX6p
z2YCp62aNkoLSrWm8p4q6ynAvLSZ6agbRwXpiHZO1xoKpMXYb7smhBMzLqeuW3tQFYJUvciCYJNY
77zWXadKhhDuuAT4iMxfReaA/pHl45tBHS1dKd54PbfwKawCYZf0kNkw/Xx1LXI0CvQiB6mLNnVQ
pQEPMTpASILqQlNve9QkhoW9mJzuEgDJEm2lddTxOT35oDQHFMrRvcpOjgnEMk62FnYvhWtvTM3Z
lKa3osW0quxkgbYY3AoEp4wEr4MKZ8bijj+DBnM2bWyvSWmRgTvOXoe1m/MuQbpP8/yXqkh5HepV
g0BNvcPL4qo0tM+T2703M/UmGaBeIpIAI/Gm6p8IEqg1OzsHQmeUJGubH8d4FUNlaz7g2rJszBHD
1wQT9TE18XDItQUkRmcBL7l1vsRNdGFH0DVjF0Vz7bYpgj3eMB0+M43nbFyQN7R5N3qNijyCLWC8
Fk5f3MmTuuZHZUZGNlGJUlXotRiq1OnGNHwQUvim1dmpclF/ROdi6ZVQca3E2ZLH47ejYcktPaf2
QZ65y+13EAgR0s4uOmW+NegxufWFbXdbtR/xC3A2yGs852V7SQcJPesLvW/RsaEtXfk2ZrQ5gHQi
n2xKDlU/XzVutk2n+LHopuvWAzWh+7vGyW5nhd4Hc8dDFWWao0cR/M2QzoY8Bc994cYj8MBsa6uP
VnVdcVplrnU3V81+dMCd2HcWE61UTqb/0ATdog/rZdNlaLVb20Fx0KkqjunsP1Ujyt3urdm5F2j/
XI0aaoH6IIr2uzZID03mrTqtuYJzv3DQHZDpKdcwAZm5qbfKlHZN0LqeCm1V9coyRNiYBrtcWw9f
yuAKSd9V4jPd0cLOcH2Ohf4UmCRoAqrDJDBPlkOOeUZ+X5ISxTy0H6SL0E2vZoV6bRwdwunGCouj
IbNpdNcRpQYT92TTsTd+4MOW4j3Nzb7OimMXpUjRI28VtdFNLR6neOI9ifTpNHvbqf2ipsVdgYo2
ooXL0ik2Y6fjelBuWuvDZGirTmmRScZCBe4VAlVL1pYSAg/T1r49XSVJcafN5c5X3vupjZEASxbV
u2A/4e5o5uMXB1tTj1HTnPFgGP4hmSG5tvAAPXvblWgqaf0OJtfO7pzLXi2f+uCTZcY3aOHt2gKf
9YREuh2XcKD2bqQs8FdYhHmKAixsp39+Vv4Hffr/dtGrxgH096fp/8wxfkJK6nXcKr/xrU+v/4FZ
rwGzVtNVWu5CAPvWpzc4aKF1IcmEKgfaZsSUf8Wt6BpbNmcwZCD52V+nqfsHPsJCqsX8zkAt+R+p
gwih6LsEUnQvbFr0rgtqVsVBmJ+/SvDxZ1RNgDj2yleFP1jh70KLxU+2nn6rHq3gOVCMrV7Bkuta
9DzuRCB2oIWktMm6KZW1ySHrDE9AUHdDNC8IOpMazyI0i9zsqo+c5aux/UnCKxDj1/UIl+DDhjiD
4LFBIOKQBby+XUXtq8rRfZzg7E+9+yFAG0zzT4U7L+Yg+Trfiep+HtT//FoOFWaL+MV5Sw/isG/H
oHOx/sDcAbOmusiXxqjAWlxb6sWvn4tZ8MNzQaTBsNMwsPRz5TW9eg0jUmlG4+AdInZlbewvMxzQ
Pbx5ooUSv6OQiSJZ9pvnI1h7e02mFiASLswV35KwVHTq3DAOzBUsQsPCwZwcPUfD4vrXj/bjMHIR
yI1MZiK2H2ZYWGcW+r6KuYrNS6+Cuc1RPB2d/jJTf/vG5PV/Pz3kWpZOooiGtPM2NJxmemRVyysz
0I7heol1HRdPHu66g15e2tHJSB7aGll6814fLjMc5p1hlVt06usXp37nBuOiMLekb+1wH4ZAQGjt
VlCzXxp4mKolbjGHDGw0YpiRjs8EEnautrJj7BpW43NFYBPsU8octrKAW7REVyC29EUX3LSOs+wi
zFOaLyj1rFrIr62OzgBgsHBoF/3wkmcHpX/o176Dke+wzcJDgcZE1d7ruCn1dYDj4Eft8xAXKyU/
K0H3nbqN43xnNS8R3i6/fmk/MPRcJIMo/YlqENpGP/ADqy4ZHKvBDxGtwzukmndNbm1KZr/hBBtT
CeDE+itvfA686QrQ9a6oU2qx5m9uQ/9xjnIbbJwuTunwZK03FD0l9MokHydzZRV4JTTLKJu3dRFu
tMjaqH1564bFRyRCDmShRocJJ4zj934DnkYzv9B17agwjo9dz09cZaNV4W02Tk+Dl13PmgZEFIlE
t9tH7ktv/tdG8NWtS8Xg1ZIuY4Uerjeb2FXlWzfzV4UPqqRXFg067HQ/dOMYOLcUAS7yyeTIJ3hq
f8PY+HFX+X70ZLm8ugWjUlwkmLiFeizXnl2tqvpZLfHEU+dVEHUXpaIgqJD/4z2aq+IWSwCPHjAk
1++vmvYoztZND3UafiVwTUwAs+xdpZhw/yMKdFl29evJ+uMZxgVtV0xQNTYaT4bh1WNOaqBWCCXy
mEmA0t2jGkLsRjP311f52T7211VoL35/FegdAAOimqnYk+19NqOPhX+FKqkd/+ZxfnYhm7SX4x0L
+XPN6vXjgBaxpyHlcWL3IdNAG4XVMuo81AFeUG3Z/PqppC71dsfkHFVVQhGYxdabsWu9bEi7vjBX
Q/0R0zja7o+/vgAWDr++xJm/8ur1VAONdSPheRKkK4OyWJpIPWttuPE7ZYEXFqIw4Rap/I3bmcs4
nDZ1Yq8w2VqK9RRQigX9ooCsqIhx4vHtTW6PuxKd+VTr9igDoT8+3SG0vpmc6BJeHtxY8n4M1kpv
6cblRadtTZpETssWXxRPs2guJ/F9mnwZc/UiWY1xdhCtxjB0EIfJAG6hyYhHvIjF0u1ZKJD/gc2t
Z+Nz4d+Z+BOFukupOVjhr9AWS3yZgTa7RxLHCwc/x85uThmy0Q3uKtUALcwhbdCTXec3N7pLL1SE
ZNpmEZlPgRnsY5Ju1Ut2ahxftmD345i6nInvXp5v1JhSBPK9xoRibjLQRMgPqT6S5nb7YnI3UcZt
V+MuybBdzrq9zyXitLlqjXlVWyN+tjdelu1m5EYCqwcoQupHbkIrsVD3ZolBl/E5E3VMukje4EI8
yxGdArKJ3lIZ8qKqcdG1znE0+ltkSzfZ9OSfqxy4shQNHmLjpaPlF3WNL5kaX2aI0s+IEmH7TYlk
G4TloVR1pG5cwHkdZRdwfS21w8G9mj1nV9tQKhp7G83J2vVUhJX6W11JgBA2FA3w19LXx87IrirX
AztSrWzwb1xuo2AJmMBOSeaOhl60jMf6ISdr8vR7q73VkN3ur5zwairU9ZDd6JR5xqsGoBBaFNlw
8lwejzDEWSXOR7XWONLnpVVrO3w+V/10xDuU8aDTED70zgff3vXNqTDvWgv320aDD/8pMRs0t7rL
fISn46x7VPGc8amkdKTgBooA5t7VaEpUMF6sFU1gUHymvbSUq7TbtBXosuharuvYaM5WA4yE9Fgq
9YXnNjeGNl6oVfTBQLvYGigAePXnyQ92ut1dRg6sIVZBp8P8Sb60hUjVhtdW/xThclB56j3gIrNd
KnlEj9mmC58h/DYt3Wg7XeqNdZnP3kVlhcsuQxMzmoBw4qyAdaRLUZkiwxKxgo2B4Es1qAdDiw5N
Me5SBsALrX2cxx9M+4VXdRmV8XVYMFm1GvmRTwqS6a0RLvIMYdM0XSfmdDkY+W2P/980ji/xGOyH
oju5KuK+hbu3Q4SSzPp9miAvr2EAWXjr0YTJldV7vapxMcNgtkA+JpwaGF4tHHYVtgIUn7q5Qu3W
mad72/WvLe+umt/PrU7jblpa/jsLXa4CCGxbufsCwcI5hMIAvNQF82sBusBvJI32Rfcpxv7p13uc
9paCJ9GSWJGT3gG4RnDk+7NBdQzbHytRC6ny23zWLmuUzoKKVSVjq3S7igO4ncr7yr399aV/FiC9
uvLbAAlWi6qBPjRXU4m8OxiowLoNAmWVhcFvjvWfnbKvr/QmnnF0sMVzypUKbLcMfPqquKe2Gv5X
DqS/htJ6E7NMSmSi3ocjV1A9Azj13N+cRz8bMF4HBUgLfU2Chu9flRLQfofLwzHuXJU40qkYWeyR
EfvNa/nZIY4CFroSHKyi6fH9ZcCKF0Nlk1yp84QwQAkHStmkrBPNbJ86BHtiJ2ALQGm5wcJvzlfN
iPIugf9Em8izQow/tbXL6nMgr0wt7iHKxx7rdLw0Nog/K762R8hrpSbSy5nB8qlrvXKhDOurNA/B
TfvLjvpUX1/2iBzEHUKCoHdikDlumpNCqJRoT6M/gYG9D6Ib1SOtj6h4Oz3pfAtTzNrUxKpafamU
7xqyqQCsMLazQDg7l8ynGU/B0F169gnRfBCcHtUAlYqhjVi2uqlQ+jwP6P9uksh/u+IT0/9Xtac2
Crrnf4GT+5d0dbrv5Wj43W9VKI3GjWgM0QPVLFeXetK3KpT+h0ELlBVhSPeGgP2vKhQ2WqZKQE25
CZCBbbJWvnVP7T+oPLk4bLlAEM6+XP+gfSo6uG+iUIeUHSFc7kwFZsLtvQ55uzh0kcSq0MLfTtth
H19O+/Qyv2SFXnpXylVyCq+zU3Yq+F918vfzJTjti+jg7LJdsS/21qE7VkvAFsf0qjpWx/CqOCqn
7Jgc20N0rA/1AWW4nb/hf7vgYtxHF9nlvC8uw1N12Vxia3TJaX7CV2oJIv1S2Q8Xw0W6G7fl3t7l
e/OQ7tujfkiuymN5jK7yY3Dln7pDfAyP1kV1MC6Kw7R99R6vvwbgrxvKPxkQjaKTJihCqlyubC+v
YuZ0VLowKHRW1jCjxksvJJ9/s0X97hJvNkINYf7YmLgEMLDFYGEg5f42B/7xzHC080NIfkZx6801
fEPPKWHhWmhFzZWaf0rabK/jDbYMLbggA96IkchbjwuvAiY80MuA2Bihgtt+DL38+R+OqYgquZIR
swSY0W+25GKCy5O7CanvYB/bNLmwZut3ZPy385hLUJoFY4pGE+vizeGldL491D7+qCgqA1wkVo2x
8NDd35yR2g/vzmWUDFEZ0VkvgCK+nx56G0Zd5hkDOVG+cZXqKm/7d2Eb7FItAe9hLhUY6r2K9UmG
cu8QnOzYvwM19WAk+YdfjyrKjj8+NHuBZVrQ0ejyyi7xeq4iKW8bacLiNWbnU243d25b3VlGfm3O
mDqpnBMuoV6ELnBifbI9fDQ9zrMC8NBsZtctvlepEz34U7tt0WHDcn2fOBt8a2lgBjVlvIn/y3MT
flPwQkKVbkI7O6RZvMEEqKGV444cYuGM9TvC1YjU6bG+mnxqP07gPZJNQxOI3Wzh0INstfGJ20GT
d34/RnyvVjV3kz1csBRPFVZZnntTmyPijWNxBDOCPJCfR4j9mBvKpbTZIOLiL/DFh967qLBO7sLp
pbUnkWvlfmOTiFnDJ1UdLpJ2b9rBByVt7kKnvovyHnSujzcTPh0wyhej1991nf4pSBiIvND3VXgI
sjxFPQBNurG9CpX6w1w4DRqimHLmJu0oJN6s2fiks4nT8SoWrgnad0hod1s96LTG6U7a1GPp53Lc
dyYdci3axDF/M/hchcYVEtDOfBubMURRjM4UaZUruE2t3KWnNLjnuC1aoQV5oIHw8CLpcZaGVoBK
brn0bfOGvFh1W/S8qwxLLdbZwkaBpcKwZGnU+bYZzLs87O68LHpAqJ6vqrFFyNxTNnfGUp+732yT
P+wvrANKPsw7JLykUvn91NNxBiuqpBiR8q0+wJnfhFDTEqf8zRzXZd1+VyV5c5038X0dJCSx5EOr
MY+Qfo2fs9ZbhqZ9XXTRrqvii8atD00X7rpwvhRKNrSClZdiN1Hmq9H6YBVbjWpl4VvXE44pzpQ8
ezZ8MbCyv16NP0S3cqMg2C0U54k+3w5IkfYZmssJWqlqtBWSpD+rDyP10MBRL399qZ/tQeA5PI2g
gY7FWzmckSpbmc8mbkEisdtWUH/0313iXCt8O/CI3OKKruo23Yo3gUExB3HUKNZwPkAMt75qvfo2
ssyF2nl3o9oeeq09BglOUOWILiUPPAzxRTRAiUPMOaBZ7wT555kxJ5h5GP2aZByEUdM/WQ7ZeOrf
yd37FT45YyNO1rdz9mT76bM1apcMcIJ8E2YdFDNdD6OnzpqpinTzum8L8M+YytPQvdfz6iqr6oM6
zwCIS1DuNL+RUMATfT932oMTL3J9eDea3BEkxMxRV6Gffi6taolf+C5P8b5JS+CuNIZRf7WAWZY1
9b6sORQs0rEJLlRoNUoHLCsIoTcV6IDrFHWh98M/pcPsIpOvA1leyGfxRH8uDYx0J59d752wPwvN
3Y5J8aEtcRebYOk40Uc/muGIZ5iaOosE6OjSVstlVIe3RXBMp+gisuOtjLhqVOu41B7mNrpQg6GE
CxDsTAyQAmWtRt0t1P6H3gYLoikk47U5rTiArqnhXY82BlGetpu99hBY4a61vWPmRdhol7fJkO2j
qb5C8pS9KvO2ettcVUAXqixajUn2Pir+F3vnsSQ5kmXZL0IJONkap875BuIeHgkFV1AF8PVz4FVd
FeGeHd4tMotZzCarUjIzzAxE9el795576ZE13g8rOgnPkwYk2a7tdVfRQe6hjRZjZ5KWk7+MtkRS
UK17sNhNS9j1aN7nAZmi44XUioPSnXSh+cXzNEZ7oPjBxJVpqsuBgso14h1L5I/56W1yeTmlEEzV
ySUrXQcPx4pzVZLdmVTqsfHITGnMe4JfDpBUfqhmOschRZOcoDs85PnHdOTWLEmr653ukXbAUfn+
Mqr889A1AEPkTaZnG6nEjUUanq6f/EI7BySLp6k98xbWjsyIP6HXW0d37NOv85qmd/6VqsS5uZas
0F1w2XSoW2VzLNrk2acj4pdcj0T2q3vIUHtCxI5cyE2QZEtM+3MI+Ek4cwRSe3RyscuNeG8Z8iaJ
xbZPsk1CdgyNRaBN3Ns+umuILIIHlx0KGYHx51aB1O1NAtj7nglhVC2hfDxWtdyr13YUe5MlnTOi
Bl/FSVZ9Fx21lgzJkJy10rrP7OlUcCc1+TK204ld9D6JGIcl3nuaIu0jN0FflTRrdcHOYziYJvkO
GhKuVuCBGQ3y4LKSGwoVDV05Fwc2ZebCQaDlOtZU/Eo9GtpULiaOr5nPMzDu7D66nddYvfFeTL//
ORMkyxg4MKtzyo6P5OM2hZGry8Fk6lIfXZ/xrh/cTmrc9qnazHdfSwnLDbMDzkEoq176M5as+4N+
6nr9PjH6g6r2leqvpv4kGN7oPIwLYPkHmxanUA3pjMmh9QlZGMp3r3my7ew1DdsbrQ/q5fwujdVt
0NXLuA3B6xGFyZzSbdg9eA4l3zXS68e67R5LqNZtz0mEt9oZk4KSWeyVKJ+toDj4Fmob+rR0myxh
X01Dc5SdOiU3GZP6sJTPpd1ocwAneTikwkUNU6jwtbLvW8ZmsX0uBM1BfIU0UKnKg7h9dClce0w0
XY88PMxGjHz4ilByo7IqNvO/4QGYCTNcqkW88szuKmyT7fxfuGo8CcMlbTE/1GVJrFpzDOLpFLNk
jX51dLim6K3pDhc7LS22NGjeDOawSUZJqtWXXp39CPr2qOo3WeY703E+dtYhzhG11Je2F577on0k
zHHpBjhjYxLp3G0oUN5rxskNBX3qLLiav6LtRXcRVUAViK2dCCzh1aVnJj9JMT2mqSSzl7esSbaj
4s8Nw7Pi4i46lnWrRgXHG9qyhTu8D3KsLoMZPxr9q2T+v93L+J/pUv+7jsf/gzJwOgt/6GXU3RsH
up8fqvSPgPD/dC+Cf9BgpWdNUsN83JlFKv/qXnj6P5CBcKZDvYKShU7Ff7oX5j8wHgT+rLoBjkaf
4j/dCxNZOGfrAHgG0Lj/pfj78/mHAGvEPdQPkPH4o6xPxWGoxiHPpfRWTRPdcAJFu+HeN7rcZdGI
//k9dIJHZQaPv1yd/0GH4NOnflanVMppPMsjLEt43s5IdrL8buD5ucD7/Ancvl/PdblCbZ64hGjN
IymnOvZ5u/jzb/hcvn98AkJi23Vn3bD+qbobFVHgTctvmBRRXMG4HoZ66zO8+vPHfC6KP3/M/EN/
aabYo2r7zppzxUilqId7Y/lQ4sz684fMHZlfK9V/fsg8IKZKxQzw6SgS+INLKCEfIrudke+S6ceY
EwW7CpNvWIdgpP/2o8BHc+j2EFR/amQwKRz8IAAuYCbJNsvJU9MREKBO7IqCaOL6VBLBkYQN0BK0
+GBGMthK7JbaDy36oZOka9JxydWZWSqDnFWLSVGZTxqCDsZtG3tq7xA+HSuPeSSV4K0RgwEYfnqI
/ekqZ163CMoA/hKH3nRcF7n3BPrgpLEfxyybYgIOklQrYzdwMqylAwz1r7G2FzA5VhohL12nrmy/
fFVyunUyprt5uBGpsxJNt9FRdRk4AacnlcFcwSUL5QSOsTP2a50sAUs+yUYQV4dVYRQrPXfWOXOn
2LOWbXA15Ne2/xcnoCVigIXVnOtQPyko72TmLnuuR2lQAvmMY8MlmIfFoNIt2epwRKnpJhsQrU8Y
ZbmyCbMZBWnz3a3VqGWM5zFxzUXYvJfFg+WcGyxEVdxCgGBe7Xj8IlBQMOaS+gcjtKI+d6Sbjy9R
epwETYwe7wNCC3POCGHc2N0yIexpfszHiVtkU9tAj1yypYkkT31Gww6XCdm5bRxb31uOxm0bCJjE
T72VLi2Cb3gVlfPDkcNCUM8SFg8MeUkVvBu8F7u8zpz7IXmCer2VDZU9FCzODOGI1onEF7+9nLny
aVXvDSPCGJcxgX9ywVdk9Q+5s/oJiGfEjfzhJu2imXJ6J+VSI+C1qhgnkvbT0OipiXxM8qfe8Hbo
gq8YzF84Wf2qhms3ypakHm89z7ovGDZ4vc7tSlwie60bK3VhyE2IsxAxdRMPlcEIe1r02FusZEYH
EELBs5q3R1c1pyl0V7n5szbum2BkUT0M2EWIkE37A5SttaXd1QmSEsJJWw1ZO3Kt4qRFzkrmBFTp
JIbg+6ytn5YYVvUcIWx1x9n8Vfiz+Ftuu2o2K24NUe0MiiALfVNaEXQ+kx6GbOMk1GdmSjE0rRTe
MtkwW8bJQjvkTpbmMe+3ff1g5j54l/5Wj7pjnERwOuwrF9KexsEo7Rq00eWWp/OgIRQofG1t9tXB
9tUmaPqdj/466RMyilHk5GReto+xU6+K9D0iocAhZtl4c5LhUg9JaqSZTdPGjjch5ujAP2VYAKKs
yZn+cDvtDIs0+pdyzsFW2knECMkYZEed2Hs88EZ3lgTIa9LnzjQrRzo8SYyZe2+lG/FFncE66rST
rWh2aaG9znm4NE+sXKJsyQI5uHWxJExxjF51hvVVUTLx5hGdvKM9ccicaPRY+BFsbV172hr33UIV
4/WgoW7u9kbqcDD1w2PoRg/eXuOOEyR2rvzhxRy69lSm2mZEjtV05osqCorGGfsNAy67LZNjX5Iu
5BJkdZzSa9/mve6PKAAvsWXzE6nxLCwGLp28aWL6mjEfblZlXhF4M5+cu6Xqob3xgivfW+gVL21+
nca8ZuFGBhgy+FPQjR+s4Xa+DUVygcWoI/gtldMyFe3Ra6MbCv9NWRlkG7sLnJbKXOgTEeIxgSfW
N1vV3+65nIn/a2n/tOcqP7Ii3cq9lUUksbkX/j87Kv+/9PzGgWgEVH//ffF59Vq85r9Xn/N/8F/e
Q+8f9NQYdaHURldKvfjv+tPH20QbCN/f3HKbjYT/rj/xSjFjhkCB/puqAGHav+tP/jwiIdmjZ2H4
rOO2/zeOqI8G+2+lR0CFy0NDLRAwyPs8Mi+AszV2MNhre874GyOfFZGwL2RE8lAFnmIHcP+ytUbf
ThMiwMZh6ySOahlZDfFznQ9KISC4Vrk/KZOSY93jOkocXCRBqNYNSivNkc+uRUiq4RGXmmqhSV0h
ui0pdQzMQmJ23ah8rKb23AmJpKNr2BjbuFozWWrpOu/tN3+ohnWszR6JPMYIaZcaU2Nzn2UwSUWv
2OHsQi1CIejqWN48J7c1mjzunVYW6pu3jFHa5xIKzT3GUBsTGRp6LtrvJaGRaXjMwsDCuFRK0Bny
hmRj2nR4Ojq2IL92gNe3F1qMXMnO3Y058tXQc0RTSGSRBpQjaNW0G0yFNzljpcWfAk+p2CdFC/bd
qthYJqmWFYtpLQ95Z4CzbWbFle9fVRRdZWT9jHSSqvwcPodlPBil+dP0ixXP1JbeWamx8HW5jghQ
EihZNMgmLXZinwZcOkbJMhwo/ioXOKPr3RoojXxv2owZBDgKKOV2L7ajYbqKZLsx/XhV+dpTUw0X
Uy4KZMPBLsnZbiVReASQuT/BxL01sZZsY2KodP/UpNWLKXsNDi+AO99Vyza29NWYmI9hSmJGHHGa
t4LksQ3CdE2dG9Jj1qGHLkbNOsTam/NAOarT/fbahqZLYONP9TedrhEz5CIJQw+u+upG78mWCzPk
dVV159TQ/JrBF4g425+ufpW44qL09lGTrQVkqBW0otfUoGHrGLe/vO5/c5r64oOY3xysjhh30Y9+
7WY7tU4GaZbyQJRko2mxC7ssEte+iCIMZZUNZTl9dMV0q3nyGATXMGR9SL7IYAyNIGSprJK0NZIz
W1/Ci6PRUPqUjEMnVljmtVWF2N0hVwi52JWdGt0p/Fb9/mVKMdtFiBigO+K6LlP7T0eQIity3v0G
3YjGjjs2VEe9C3TUr16D0roJ/WEX5xRIbTaN+Bija6nGzZBVf8UIsKDhXjuy5VaOiQbkTKxGyzn0
QwGPrPgZqv5RwWz581X/gm0nNNez8IQSITJTfD7P/Ush27Qf/HYNKWMDteBFS6a/Gk+S4BnzWurF
mzvnZhUG8yidvPaSPlsgSKz98/f4cg6d2wOEEdjzAk4u83zg+uWA2EsR0nrzgO4qHXqU6z/Rzr9p
yIz+5oM+/qTfl2o+CTk9/QxGxExLf/+kQvZR4UwuwK0SGiKp3xGBBWW+rOoX4cRnRcj6amLIsPXN
6iIu0Q2aRhsvG1MQD69YNjikpaha14FKxqVWE6X450vxZbTMLcGpy0QHehJxFrP799drEfIARVJ2
7Xr6QP88i9Ialrms5DqNa3IwU8iwTeTh7Kx5Yae/RFvcNAa0GGv8qcXfzNO/COs+vg2XDBUE1+3L
nWm0yKVZSy6kSxpaV8m9HpavQ+Ui/MvZ6txwx4bUIhmUyb9ir/5b+8/8tny6VWR5mEjR0Mcg5fr0
NsWaUnrRQYRMLYBAcTtrZE2D3F1S7QHYt9UaxzxYYOub8/0XlMDsFYNlQIai75D1hF36tzvQDRgX
Ci9ALGs2O1Rk276rHoBSXHqG3ISivEQc5qpD32SXltvcfXP/vzRL5k938YLpLtN81sTfP91zgVRV
DWQ0IykvO8VhR/mnqolgovpX1N/vIp5uwqB4MDQTNugJ3c5VIuQDwPWzJ+vNVFbffKUvAgMuCD0i
7OMUVAj2INP+dkEaewLaZfGVBozLfjtCn7TWWGgX+lC/eHr7YkXdTrT5yYyHS1frztqYnDvzOpim
3fwUK7RwiblkSH1nxedyNPcgoPkPurexUTfkzV5m2vA2lZC7ueLF5Cxbv/pmqfu6xPz+Gz69Vi0a
9z6M+A3AKg5mQa/abt+407tvbt+X3tB8rYgcx0jGespm8Pu1crUcTxEgaqzk9QPYqhs/mw7wsex2
p4wC229woNp4t/ucIozTH7MoMBRkHSxLo3/LpuCQRvp3T/Tffin2I2ou17aIPvv9S4GMbpOyA+No
B8pAhrDFpnseS1oFvF6tOdwkabfLRPE0pt6V3bvLRnR3Y88/k/W26pfjUFxpvXz687X6myed/jA1
Mx3iGXgw//NfVn1gqFmudDr8U6LftFP5ROThGVLQ5Ywc/PNH/d07TZFJChx789wg/NTpTOwswKPS
gSRNZcXErLmTTuEvJEmti8kLdcSX3i4DFUY2VgSgxsV9FvtUnd98j/nt/X1R803Lw+5nOJZL8/vT
4xHUyCmGBNSnFYRXxrghdSYa7gL3rPnjjSvqt9b2Dr2w3v/8uV+SkeZX2II3bWAq002sEL9f60pz
JzMcGW4D9Xz3ZPHCxBZAk9DPeVc9aWV+OQ7yUoXE+ZJEByLFTl5YlY1FZoacLirfQJAvSLsdCAeP
mWg19F4Gp//u+syv4Zfrw8gAbbCPM/JzL79ToUaTAPBnGAVXht2/RQYtx3KfThE5AU1NKJNuvneM
uiI9QtrN7LvWtYgBarTG7vVjHMxVAQuBpPkrrF1kUqE4+PO1/JuiCSvcx3aIvJgN+tOzlAZRWZmi
gBsblvdFvULWeUMUw5l56Z005INp89x0WvlSQ8cLY28V0EH983f4wuCY7yejDNZdSmbEGZ/uJ6tH
3kVNxButlz9qxTxeSVrqYTVxs5pr1RsVtF7GtGXRHFun2IRTfhmZuCORBi3tqb8usshZSJ2xcp8Y
mwonQGY32XLQjL+IlSuXfXJNIeQuR47fC1uGl1pZ66D+yQmWW3PZeeik9aC1VjVDwZp592ASkNoj
H1v9+bd+XbyYIQEWojbkdxqfNX26X3hicnRjLZV97xrOsC+jcZEEtNL8EVhWr6nvarD5Dv7+FLLz
kgXKU2Lzznxu8DcKv0ebQOzA5EGqpzTXsTO9RqQHawV8Lphr0cKc1HVuYvIx8ybY+KY4TZIcc6+u
tn/+/c7XrYt1iy+ku0gnHePDo/nLOpkkIVPw1NbXmehPXhkuwzS+SGeTZYwzOboYi4aTmrkYeuUu
uLULSK4X6UVuW+SXNpROevw0RsF1PviXTv9TSPQOZaIKbEzOoxtRzddASFLd2gx0UNumfssq6Auq
sJZ0GcylspYYnH7k/bT34/ZJdMNVH/jHIpXAYEESDv1NG7E20JSLGQ8H9yK6lA2XKK3Bjg3KJx23
Sh+EQtsg23GlpfV5dot3HhktgCeSPHnIqujqz5fti4MWT51JU4bH5uNc+XnTmxKAbaUgwEdkHSHc
hVwag/6A/SBdOqT75JqfLSrpk4GRRu+5S9SLrmXXsqPJ2KPw/+bbzFvsr4/UP7+Nb2D1o1Hlf+ZT
ibwl00HW05pIoWZJp+tVSqAVMWRNsgKTgzKgaE7SgdxpOSUDuQ7hh9/+/PPXmCu1z9+CyStwVnwy
8zGIf/7Lo5TZsZHHej6tzZCUokmKNw/AcTRU28AqH0p76dTVd9O/L7Fl/HRyRsnWpZhF5v4xTvvl
QwckN75jMKoysuLeq3sekhrXxECXI/cfQtjCsw5odL0fWj7ecM94iQAk+3fWAEXOyJwRuIt250XW
NUOv+JuX3fz8ss9fj6OWNZ8z0DF+ls86CZ641kfEmufjpZ+G6ziIbrLh1qvDrUxpKSjdT2g11Am+
KGuVgnvJZ3q/Zm9rcsX1rr9MRjROWfXmTvmrprePbZn0C9MwmQ7ZDV4ka//n2/h5l+Qrc4Jl2cce
4DC8/VTPDfQxmiKqx3WTwlsZ0gykeWTv/Wl8wjHw6MeXKa6WYhTBN1X0lzqCT/Yd/eOgjrPG+sx/
SEetazMtHtatw6Spnopoqcz8Sb4nVn495qzHg5/WO3cyXtugAgyNabGN3/JCPdl9t9JcopMbJywW
tDw4X/sXwohoh43f7I9fzvkf3xMn2IyDow7/eCZ/eea6yhaOolNGxA/nkKYnG0bfJCq+jjoO0KV1
1GJ9zphaWVUjKUDpuA7WuYFzDwx0z7kf/5qE9lSwz35TP5j2l5fwQ/TAcZqNbT7Z/v4S0pGGZDEk
aj02eGBH3bjo3N5ftbb+MIyZfVBdQjpHmG5cI3xlP1QLPazjbQlOccsyhdTAY1EuuvJYW9u+iXix
cnKZNJHJa5vuZ2Ik0dFx5WUow8dciuy7izsHJH9aRigiUf2yFBFl8uUp6LLK6qNO69fNmgR3YxM2
Dqq7AMes7cl4O7NJ4TUxqw7rZOuPo76Kp/ps1JVxF+Kg7s00w85rsb/EEJj1qF1Qh6tjCbbXNpNx
hVZb7ZxAXMcFlJOaUVBf5x2jssuCXW3fW/K9EANuyjZ7dNPR2045sr8s1Yy1iBSFQiXW8WBsGTIP
Jzsra94RWK91jcoODNYqzumb69WI72K+jElWQrMlQ2LURbAoAwUILMaVin5d38bWLNqmFbAM7TLY
dqLDiKriU1WYycpmRLX0GYYGQ7ijuXrIJoMpc+3cAIJPmJHDpJJ2+qy3xjnTzWWpCRic5QM8LrFw
MuDLCK08goEMMwfHn7wxhkt0pp/Snu5EWF57Xv+US4CEiQVG1TCs5ZQgDAu7pTtTThuLZ6KNgys5
AEltHAiiTFJW4D3VPwHIKMjydSSDiyAE5axae8I+D/8s7YN1PlTa0lKYFSw9PATWkFDR6m8WsNcB
zTjofrYkx4ZrHJja3rUEjjf/QvY8q25qonoIy/rSafWFpJAA50mXNdSNYW1rgq+Xuv26tNtqYzZi
H0GtXjoJhLAqd5A46Hq57NwyXhvm+Ir4y1+Fo10SW8fT03Zjv8z6iMS/uC42nWjiJUr3bdA4alYT
d09/Xky/nA0JjaTz6dNqogdJWs/8tP+yVmhjNSZOF6h1VFh3TmTfD7X3VnryxcHAMbj2e1NPN16i
rzhKIN798c3Hz0e+3/dkakw7cH0+2oSt86kzMVWJb6dZ3a+1DDN1PlgUcKNT7bxolXtXRHBgJRZO
ecx6YLJjK42NNOx6yYH1G+7BRx/nyzfxMZsZsFsYps3f9JcLkccTQBo36wneG+MtwZN6JPdhDyz4
o9JuIkBhzkTQSF8k126mXnTkJxZMW2Pk309zHitt74R1etPzb2Xz49UpNLIlzNpKNuVFXCN+qQJV
LqohNld+afDwBJq78hxQRrGVAoLWtZ+NO4+CPv5gf2gvzO5Z2IO5/XhXVY5gZEJTsDRqUW6DYd2l
WXdSwllisHQ3lhJXRW91F263jSLUvF3Ub2NFJGBck/hT+pm71txuPw26dR1g8zaUTyRnFaxlIKtt
5PH+2k0Xf1PE/82GZLOwmzbhRHQ10Vv9fm0pYsagVgpZgFGFa5v058JzLkq35PF3EEeY/l9BItKd
VWLTVuZfOl2Mtd25/imdKn+FyCDz7WGvqaGF7dmpbxq9Fg3/r8/hbCkE4EqvD0nfp7svjLCNwnCO
CtIqaxs2ythqYWbOVVixm8DU15p7LTMlLqx6F3iReWgDklH6cVT3Tpxu4rbTL83QGi49iim7HrLz
MFneIjHSrdlVzXLQp/yIJWDBAZoSgRrQGKrgTrUa1GSrbrZJhFFpoOe0K5124wad3JBhUYNJhcw+
oqqPJ3BzNB8R73QlEgr+18jHvdlYMF/TUSzbPlnL1gjWZDGxpgQSdUcSvY3TgVPOGIjuAmYWSOaw
RSSFWHaRTPUuR7bFasSy9gFRj5IuILLSbxewboKmuxKwK2VZVmdzoKzLRTZuaB7hZUzJHAlSbeXp
Ul24aCCEsMSViycDE5HUGGPaZruMC7XJ5ntoQITTzdJbT4GWQKWhPlJBhtAkDi+q1N5FnrWtQrQl
poW8YcwUr3yyzmuBJDwZqnNZ9vDPQc23GAXCPodoJP0HQZ79OgWuQJRmjoxbIuN1YvMdGQZp2AYC
cP99DAdr00/5aqoKfq+Z0DT5UdVBfueYWXEb9Ez80mDljolx0QTOeZCxfel0Ml5HeXkv5z035/zp
1ZAEO+FjF2SL2zdOnRE1DHMgMkn3aIpMMUSO8v0Yhv0mhRr58XFJzXmzCPR34dTaVrS6sR2j+HkS
z23qjNea6fwommZceQNGj64FtVFym5dFFftrdpdmx3CMM3cEh8OeD0klfP6LyE4ejbh6o1FX3Ge9
iz2suRL62L6kMr3q0b6xFOVZNvAk6M05weG9rFFDr/LSW0T2hFx6fJejbN5VFPEUhWsCSdXRn8wf
HkCJjRDRcfJtdZWbQ7O0NXVpusSD2i4KP9+Ly31sR8V1y2nE9wiABJP/YKCyzrMTA4V61dTBtGI9
fR3ncrNRlvOamVi7lZeQD5ZKb1HDQTkZFVqvpA2PKFeDE3qfBtPHYcpGwrJgnCRAKMGgFzyBQhwn
J3hQDGUnx9b2QodsmmmVtxTkDz8gCxuVe3Iz9yYpbZOoqBKeeF3s+QPRyjGuWOctPFSELURvoCZN
nfguV353rAv9Jqm869IZ2+diqvi84MJ3Yz6n9NUNzWzqC7lMOte609LIvk7L7CyijEfZysOTZhbW
MTRlhIcnHO5qYsXbCvtTIzz3HHbELtbz2upHjuTxcftlm2cQv/waiIqh58eUgJqFu03HVHueoEr0
ccqNchvJGMBAbN6Nz8ZkIQuE2rkTqD0u3Uo74AByD/rIUDKxxKkqzRsVxPYz77ipAppZYZrvhQVI
heOb2Bdu/5xrctw5ZlEch6bZTpQkoQWWNqiInSn6TRClzjVxSxtjPrlxl8S1RiTI4AntwlHM+bX0
FuAYA/igBz5STk8M7s2bTumc8Oy7aij7vQoB7k1NDIEa4VDDEsdx9iSyRO2EbqDtMpJFw89YueUY
zOcnkJta/s+/M5r8sUlGA54OnZcSw0wYkaOEVoxBI/O/NmR/5AVZptOYXSkDvi6r8Q2SgL2P68gz
QOEnnCQWIWP6vW6yQuXdHqKOXHqSRTWeK1zZBDiRxHClld5VkVfl1h2zmhRp7oAcx4tsJCKgjRr0
BiWkTkqxkYOvSigFfbvy1zWdg4Vl98bOLLajbXIaEaLeRZZ4qTWElll78AYU/REZ0QgSsC+200DQ
UiVwAFj5PTlHu6nnh+hTVu5aochG08MI5dtrMI7mqdURSVYlzgbOZCdn/osdhycyAoudqAznSMzh
ZhrLIVr3fr4zisg9cwB1zxhOnfM7hQYx3RNQr3a4CF3+EjESOISpfm7a0lxEhWHsKxaMWzc1rNOY
Tw91mIsrO0BA0evZTSTRnkaZ6jYff9vp6CfHKpebwYMBUaSRfK7LAW1ms1dN0F1QT+ZLbGvgUdjf
NpGBWrRpj606txEFWkJZuZ0kJUarbBSWwcC2kgoCXvhDiKPBSyUr+oid5qySsAo23B0ro7kKcI1c
b3IYyr5xaajJ68qLHnwnirdZndh7TYPJFE2odah85LLzE28jJrQjAF4bcsVq/cKU2iv72HbghDm5
pbNWPl6eLgvPQ3L0XM5CfjxDJFVfbjiXP4e+YrScdKfKpK0h8X8tqiTSFz6sc7NGTpmEZMagY84Y
ItHifHZa9PZ2VRxK4z4fPbCTvQ/xfy7zR8gw7FBwShhUJlYyrOnd406zimE/xDiPo656xx++/0ho
Mfv+GtcHR5o66C9zI7svne3H8SRLqvtuLIwV/Rh7L1u6kmg+W5cr2JKIsWh0l8AvwqcsqrW4aci9
khHHYA1pyyiw3kSG1S9Tt6p3E3ytOEzLU9qEx6HV1Mqmp7ptJgqarjnRcEtPQR+fzKC6aclN3ign
RK9tvFd5dDRqEPKDo+1cfzRu8T7mi37q2i12S4sT1cDIKPFdNDixaq2boE93Y8/pqpbIRlmhQeN4
xjZAVLlIHBzSDHe6NXk7J12ov8ymMVdRbkN6co4ydJ1FU3timzDwtsxm35bTTsbuu7RaNmaZk3ER
1NpGVYht9ZiT29RM4Yb8zXTp4TkyMwAJefHQRuOrlyHzJHLDW9qeRZu18NZOIclAsY1wm8A8RQ1D
t0OGvbEYfTtcNUbZsiZPpwzEmtLygNdUj09DX630OrYXfa9Xp9quH7MwOgoDGVqOPMdAq2KDwydv
A313j6KTRLSTlpScBzK/2KDUBbosxdotjW1aUxPVIKcT+9Hx8+by4ywJRittKYryGlWbPU1Qn99B
JAHfd4N96FU/zakb6UTn/Yb6gwFW9yr6SBxNTEtMoA0WzVZy9m1InnHCfQO7Zk07Ol81eQqLBbUT
QrNum8YmAUSjleyTZDr1uMlJLUhuhG8+1rrnYgmHE1ZVsMxzjegkpUdPUdMYV9JJza0RusO6Nkjw
a1J3naa1d6HC5zKt7J3JqXzbWfduYRXHW2C17l2VjgDjCOdp5Zjz5E44nax0FeQtvFbzDYQPq0y0
o/xg+240JL+406/DOdkXQ9a587TydvSNO6G5zqpMbX5Pmo+7crR/NiZ0BjOt+6U2pXDPFLZu0Y8s
vvNpywti+seuGaBpDgb+X9wv/LnYziti1vTBPomEQG27uIZBEwf6g3I0ucZ/T2QI5eCcCqltA+DZ
DKR3qRZXp4830RyBb6HQSxtAG31MDPrcKbbww2kqSfiBszRENLel/ZhoEMy0Uhw+ehFey79T5oRB
16q7GaLpthQ26QgGmJAwLlj5zY1pElMeSOyJ0Uw782ttPwiX0MLa5eVNwwMJQ9u2H3GOdQxlpZ9i
Q2iDJzdE+BziJDt1mmvtzQxmmw4O6cT4jQlnpy6HUnJeyt1FaQn3yhxh8KSFICZIjePszQ7OvRsH
J9yUl44fWxCgtZ+yxj8pcvRmdYxOQNrdphlBmfuBaHYWE2Os6PEOPmw3owT00CKrVPirAEjCrnCe
pZcxVE8dGEFCR8avgmdNpSZCIUgLvvtS2Z0H/CCztjgmD11KqlYVJGRki5FFr3wYdDs6TdroLZxo
QofodzMMfTyMvJCA7CCaUxPSCqi0cBf49TOptQli7pJTh5TrhpHhJVFguwo1O9fOPaEP9c9BEz8P
lUiWwgzdbeI5N4IJ1x5YGkJA1bENgPnc1DTJMRy442aaYuhotcvGlXY3H09AZRc7ABEPhIK+GVH/
UsSi3lhziZDZ7q0V33Q9S0TZpsDBvWRaqsgnOSNyzJPlXnH2q2mpZgIs+hv6avd6JE9nYXFuMWQ4
oVBNH6w4KY+53IlAD26FnUAVU92li2ZjMzXm3hjC+yopy5VVYsT++EqBhLLFIPY9nbiCRWxUe4hT
uwcZN85ZWG24jEe6Jqrl5dASGSGzZO/0i8zYWxM00K4iblTDkuwWFc4TkkfjqXvWSmv6P4Sd2W7c
SJumr4gAgztPc2Fu2hdL1gkhWTJ3MhgRXK9+nnTPHPTfQM9BAVVGlcvKJCO+712TsQXOsNvmLbOg
z4Ixpe1Qr1lC2w9hduWokk6FB0mmvWacQ7fhIxEqny3BZ5ln9L11dnsOl3G6WGlYHLOdyV11lgN5
tzFGiMz2xgS6g3PSyp39bOwkXSb5TtXakqqbCYZm589Tt0XC9qtuwkteRvHjMjWnvszF3qe2mk7e
/MClHVLWvhSPrWpvV4u1Yep7TmpdMKZj5XvULTKPeml3k4v3JO7yI2+V/ZjZmX+OrPSdrKtqN+Tu
L8SsTJFrqU59B/Q9JoTk+uS9Z39Si/3IUS6eHrJUoF7nfT/GhO544WfaVNXB+NOnZ+PcmZWukpCe
gI5I7QdplRFVz7a7i/y70TfljS4UL7RoX4hIv7xE14IuGV9jWtoRU3B266F1MjTgJWtLyrpS5Nq1
tj440XVkjotngJ+vciSZPeaZbrTzEbj3ttfVJ9EIKlWHugRtqv4EqIPPs+TRa4v5te4WswmyKXzU
WHd5BudEpxjc/HkOn+ZXUFXn3ObMq2EgyG0P/sIlmjNUJbWZpu32VTYnFgctcQ/rLe0s087CEjW4
n7rkWyK/52EcHI9IQfsujc2TWhUTZ4n9IZI/PaTf1sveh0qUp7jQT5HqSf8LsjDpKc5dA3mYZDme
RbfOmxWkYxMY9Z5JugmMduN9pX+1jsyxc8MReusjZ8OZq8HeVJlDLIvd5fuyJsgsJzdkXp/dNp42
bohCc+nsadcvIyZsEZBchuqJIryF7lWscSlSZgP5T/OZcwqta5ZBUHzLxnx6+ZLTCoFaSwjzzOZK
/p/wza72My5b+yNqqxDgxSfCEcdQnceoasfxoxZMUUEgzsKuEFo3qApUZx0JE30cYz84FzGDEHFs
d7M9T6ds/mpK/azHSiTl72Lp/A2iJGb+ICSNoTaPY8EtQ18hHcW9OISldeRL+qpNxKdClmYJfsDg
XP4OciqS57Bxt7g5rq4ZZyN7fhquUSxBywOo75S0HkAkiTlkmZr419LT5+PU0bBVvS83xOUwjpAY
CmdGyZ+0hlNEFV3nkELdh3WQrPXw3i7lzCDudiR61K9ORDIL4dH7Ifhthvk9IqnlgSAc2WWgWsNw
CAf1qXux7CkQXLaIOeNTNWavzTwl0mpoqRhJfYhmcV6lTUtClOMbdLs9rDk9DXb4kQF4bjqnB2fx
Fc0LRv0OUwvRo7GtTZBSMFKo+VSV+rfpWHAyXRxdORNCo2xEkbMTEtjKqz5bCqsTtSIF7ixXRXJv
dbtalMGN6uidHj3mceUG227al4Tr70fvyJ3bJgpAMgmks+NCfHLJ9ji4FDtEmOzOab681OsPWvHi
0TjEtiJq5/3sEsSonEUpF3WEMAjNLdF2TOm7qdYBfbf+gL7cAqwo411rDGXkrjykre0TfrM8rYM6
FLn3xDr80QYYv1n/lCEXbLaP9lUrELC32N1BiureV9Ete/597WC/cotXZ8xm5kIANmxxC07BhDqX
aIfrmPN8nH61XvmUOdC2SGh5i3raL7oie4A4/W0Zn9j8Qn4EtescRXwQ3QTfU9VEkPqcCimcm0dB
nWcu+cpJ2DMTbthzfqmKOaEkR9dBjAEAOQHfgm+kS1UlqugfptzE+25CbKCtcoapCn5Sb5EkoPm4
Dx67xiN4k2eJMhKa9NbwIWUwD+IKvWCfR1QzBWkym37bFoZBFcaMZil6Ezmwr40zOEtz1946JkCC
0VXbVlPyhurkzcxBfwiml6VfxVH1TA1Wn5p9wRV/ama0QJ23zA8V1A5X13pj2XG+b4DZj71w7ixZ
ZXu5xltnsRi0B1ntdJCRODifQ5Fe7Ibs9BKyWRx00OenxhlSciEUAOpKWlRnbytPOYcxLnZTaA8H
D6+lN7bQJcL69rL0xxPtuBtWCoopwvmW7ewSglQ9L1RlzdmrHWXvdc2mRgMOpTyq++vl4kOnDzMJ
PmMf32RhZe/d2WjiS4MPoBlKUwdi5FMaqWMDVtz0+1n3Ln+zUITidsvBWaqjp7gVcjM2L07m/gl1
fBG+dh5NwA7SXAfZoLK/TuXMr3fDPc7DXZ7r8kgIq4uHgi7yiekmrOSv2uUM5ee8HQbBNlehVehE
HCcuDTnUSezTupt+rWlebGC838C44vtc1j+Er4zb2HAZGYHrtksjcjBsPzpk1RCiBy2zbWY31b03
NwlrIgGVKs5fx2qZ9qqffnwYuksYEqucey0IZQB+XECCQNG8lRV5I54cgOEtuvOC4jBIEv1bnB9V
2P21RmQU66Ee2bQM+RMY+Zx6B/pJUGzqXwDr8rvSF3uSGuQba+pjHeGFaK0FOqVdD/Qwjnc+fpy2
OIjF/hrcimirnAkqrDvvMk7fIPPdJeso3Y4YjLiBRwdT5GhmnuTBOpKVrVmn9p0vq21qQnQCKoz2
UJTrpumsQ+RJQ0Tv9Psfo23FYFDEh61EtVi7fxO5BHU/gFthR6rSu5hFlRqa0sadPH24Hi0Xcf6W
XuMs8mYpMERTh0lGV0X4vP8YU9WgW3yQLV+ImLpmNzfDwa/Hr9mSp6bl5Bt7ylklQAR1jSuHLVeE
G8FB5E/UEQWQ0bIraj7fqcEQTH4yR1WfZ7BO6KBhc3t+edIEUNMUgQiOr/YjkpnarTRmhgomQjay
Q6uVvdLBu2k9ttRu4ZpSPDCgQNV2recEF3KpjLVD0p/DcwoSfT2iyKyTg5zb9XOXOdpDoRVi7Azg
P3t+mqzq5TZagEdS/xOPQsNiPv124iPvoLp2/SJGaeeIybk+lFV23+ChqXNk2pbtUXdgonKTB/LV
g508uzbazWaoXrgtHhRhVdBpFaSDa+05sec9Sjw2SUPsSToHGG3tG816a2riSzPzl/wePkHVAKUX
3aXycVg3E1QPWsVkoHFnL661dhiNjowcIdhAtEHiprlavRSHTo8CS8BlZuS2qQEouS4cNirzYSlD
NJPt84V0A1UH8LCCWo59lr1UadskfkzDK9aOi9fpPql9Bh57wKjiKjff1xJcpTA3gX3o96pBWE2z
pU5aTQMEd9xRr/jyckKtdU29ecMgPvr8AZzMY5wecRPn83tQ6Blndf3UhPRbrSkRPZpjRCBnO+kw
fw0Qzx0sx6svQ/eiVd/dIqMKzefiO9ZNV1QXbxrHs+M91H4ylqdMGf2qiLMzQ5Gf+5Q46jRWj6Nq
0WGOLBp1BMsd8u2w38rT6hKwXRvQv5ZhNeJcGxwrufLDu9EVl7m2PkRh+0eknp/lStTLWkOtu/lz
WJT2yfXJ13Oz5aQGRfJ2x3/d4i6X7g1FtbQRT9F3MxULm2WaH6Kw8z/J0qiOBKkT6ty999VEiMEC
sGMVNUNTlzpwo2LTC03M8Jr9SgloqloyC2YGXpHJi21NEcKHUsFKx+4pWB8szL9bwl/qXex02dHP
19fZhdnAXSC2w2gIBhucY9bF5a7CTrfjBv+uJ8VkyhE3sZle2xu3S2vu8q7p9lfQYCHo8WYV7wOA
elLVAUeIoInJoatWR6a7jH/t6drl1urnpuNdiuXsbSrHdW59jYym9zKatu+rUnWXwLaODjfYoRp7
Z2OKxkV+ze9DQ0O2F537ImOyvasJDbTLR9TTZ5GoMK2TQn9UcUWEVoBfeeKSxl45ZPWzMMRm6HkW
2zAcTi5PRYQmQy2o1iwDmiWD8tUJEMU0eImYL7dr8z0Uc8Qwii7qJrNjeVxNd1djgV+s8Jsun7+z
jQXMsPE2GPWHudNbH5SaFtdTxDm8W/qpTdy8e+rqkk09u6Ln6ZdRvE5jlU5EZFGwG8AgneLHpryy
NGSp3zpO4TBD2FBRAm39v7gkq26BhXXaHKqZ0RsEQjMDt4iR4PtADotp0xRDe5oJJ+APNHPRCr7Y
FmvdTnZxvPWw9G1lGE6nEhHjMZdTS2nWp7dO6SNFbskg7fhkSDg8wV7dd7bVbZzCuGDJQFNx1FnJ
2NDqon3hnUkRIlGsowYw7u6EZTOTZSR4IychYJ9AhAd8WZtQu9ElsNK9HAvrglTl1k8FsWPLGz3s
w1HN2Gr9Em9Xq8IeVzlq5n6wisM4G2qIh22bdvPDjM5Rxrl1nlEHbPIwHfZNWSGCtq79z4794jjj
LzZ8+tf8R+JE8fsLHsAOOD7tp2of50uKbSA1x9hQRGQ3pM8TqquS0mdE5PwSW34rlxobJ97oIsWA
m7c2w4JX0qFWcBUVWN5LiZQFT8ZFMi1H05zf1SNjuye8pBND97pMgHFKt7QLdJw1Rf0MH1/eREtB
HAaUimfnz72f/f53WtQO0RV0LVdbizREO8TvmjW/tSb1Mmv8G0vEp1rJ+aHI0cHNEYFfQUWlxbio
hQICP5nC3IG7zCDHoYKAsop9kyGF0HSt2aL5LKjrZXvBq8iP/BlL7PqFHo5+OXn3g8r3VtthrI2x
ax7WgCfyn06jHvxsu/LotH1do1MKTWIv5eNof45eIhffBUXMIFzDmbSpNj7kXf5myvVXHnfdidHt
0xNTzsgvyIFK0WDjGCbLtLhtx5ZIBVXSySeUuWKPSS2K8GFZmle+0eA28wc2boc72q5+y7K4fu89
RlxHlDsHD/U+WDuz04tlb9uyLi/pf0Foa7Nvx9y7R5BmuPGNT6DVXJ+s4ENyBd67WcaS7ff+nZUV
7VW/u2HHWb7rhWJk6mEDt7fvzSyjW59sUFBimjOGOKU7hH0gV+QzzCa/2K33GXnZ1iIPfCtaBh9N
WCVGV0r2Wh1CpjNHBUD82/vKmfqjF6zvtPJRGe2QEqrFHe6w4tCa8NEsPBwib60tt+ghXfjh7D7v
iEChdEl2nN+Ul7Sgcgc1MHalGvjPTV3JuMMkMwQm5IiaiKe9jqFzW25EuQz7usqSwh1QGS42CDbX
UtatO3Owg9YkQkUH2In23pIlT28r74aUpkmLlBDXqn7aHp1WNBVvdLQ8Uar3vBibog1r+l3r4qFq
SUGvUguVngI8TofyjYzyN+P5l4VAkN3sFEkxzli4g2UbLFWe5NcOkKCAn50WWlGqF3xJ/Q7n7d9Z
BtZmGtqzq8rXzOs/el8zVBVvNiggFyi+9SaDcA34cXU2P4vOY7LJrt6WzPscpffu9XRq9O6XqevL
KtGnl8OUs5RBd5SC3U7mJ3sO/ISTnLyS2n2W4eoneaP/cE8jCyHvEg2kfWh9BXd67Tqww0sah0/E
EP5VIfEWub8piN24Qfx8N4wQszViEcNOsrekuu9CJkOwbFEXR+7deJf7+lSRGLt1QczoEDxNjXiS
WfXcTtyodht+G2jvdkRmSWRkvK0rZAQGkcVKmYkbsD1JxOWbzIWo9Jz82Kth74Y9AbJp+5IJb2/m
8G8f5G8Esozb0Z0Ja3HkcK6jmTeU59vmu5oCfXDTjMxr3dznTTBtPL/+iqS+obmm2+T6YjtmOOuJ
SwkACtarvsUV9lQMgledMIFDoN7dgZZF07KFmlwQJIkwmlymIbFlbO+QRR1mRhsXLo7sPwIKsMVP
pNCN9xaSnA1tDd42KDLEZcshqwmFkbSt5Ka81078lBddgKRGbBqX77IphxZV9qg27Xp0C0PikYcy
Rcry3sP/tPvnnretVQILuWYH0QFnAd0P9HU/+6+58VcyDlAk+K59KSz4ohojXu/ykvrMNx468HUp
jnG73Aixi8iYHeoWFQiBjC2j91Ri/XUVap6cMAJBrIwcsfpbHcBVBsQtoPO3jcUwYk/kb4cCdvR2
uqYQNNM1SZNT3NXwP/JaMZ2FIE6y6vfpUL8Nijk1dsCY+P+xAO/idEj3w8CbaqfX0o5Fv09MXjoI
rY2fY7HIxjznOEmpvIj4KVd6Ygcb4lfwqjPFUJGZ8qeGaSDwj0TVudou7gtYEo2iCv6n9Cab0zi+
KVjYrVyyQ4PteDP1LnMGDJ2vyoCG1qBMowVsM5mTcNonJTzEXW028gZY9i4sCETGcBTejZNZ9nVL
LmD9y3cFJ12GpCH4WyjrqScCAEnnAn7cG6Ka6p+YNu+N+zQTQwalUb9bmHIJOcKyQfnIXRYwa2Um
c5PlpmLtSizV/W7FTIC5+2wF27otD1U27HWxOokdY8qVFwGrLmv7p3AwWKDBps+z7/B5N+NTsQY/
RC6DO7QEj4ZqE0T6T+AQkaROkk0clIojdfY5OVZERV7dgx4FJWkQwdaT8F1jg9plesWY9ezn/V2L
+WyT2cjMzELQ/TWFdVza80qe9N6v1EMxdGh5mgmU+IrUrOtDyFq+iUDFhUcoJ43F6l6W5k4N8q7E
gLULGlaklDVMrBXu0PyYN/K2TVlYRr6qaCEObu3y28hfh9MMGFn2gtXah8oJaR1do/duQJnV+dXB
q1m7HCCP4RrYCI3R3Zd5oDdLm/ec9KT8L/VtubrzZpHuZ6XH7DSUOB5cBPkSg3wACSZKiipWm1pe
6S+Qgfpo1R6vDEW5Sd2O31q+Rg38FkkmxTEsiEGLfNLP68FuSZvOl1Ne4Q5HIhdbk4V1Yr2rhJXu
Cia9ZWRn5vpBBi8pzQ3sO/SR1dEiJIOX2Gc1HopnhylvrxtCAeoeJ5ZXtEnlMKTjHwyBWJeNyJlV
FT+DKjk9YVCJWlUftaZslwOHi3pS700/fv6bHyR0bQdv19uotgmLA6kjO4aXtw4PrgmcIwmwimC1
cD05Bg6uCJfpO+LuXsbqET0ao4Tb/wSWcN9DTUqGb/LxBXPfuqvDZX2QWAJdzXii5phSrbDHVNX1
v9s+vCZOG0mvlrnzc//BL9bbVrO2pKiktmhTUC34jP3ORHZT7f2JAvOB+v6LtV5ta7pKvCUnU2Rh
Gw4HXjJITpOWX3WXrUlATkFpE7ecwdvIAV01vPCRs+TJnuZjFOgXU5UMq4KPdSTGaTX7TPP1hrDQ
0yTvTeV9tH15NPN6iYnkcqL5TH6sv7Fi/yH0Opq+2ITZ4Am1HWymTwk0VnwWTvQnd7lgYqRUtiZz
XYeEWiHtPaQZsdCLmjQPH6JG2RxarwdaSQO2hYWMh8G8OaTfyFDs0kqfM95cxDgQxeXHWMWPU9/+
oq6HOOR3LYIXdWX/M08/uRS2cvtxgNnX/LwcvTgefjqcuuUmgFoeVHtF89FtNMHjpNWtGnzuigwq
WaZfXlbtw7DYjQ0n58BAJhdOEe41wqnUa2mzK669fWc5VXCcIUCR6qPHgfo9W5oSbdsZXhuvfeit
5V2PQ0LtTsnnSKuh/O48mzUv+LQAC6clTvyRFDDiaSBWpXObNumwgZiy8V0zz8v5BFGfm/Rzbsyx
GKlykc+itxHhm49ci9cii39Rb37brrC2i3uzlro6RnF2bDTWABYXNnp91xtvuOHT2pYRyW11bd9I
WxxaV6MTnJ2/fT3pvTu50br1GkHG7RTjqgAFNETaHEfjQDaFRdqcg7b+f3/LqN/+338G9uvI4qjz
jbOQ8z+jLKEnSpCmIxCfNeclkAxconmxM1IgqqD7cVfsDiqKzY5sxjcnH13S4FLCMd3rZDp9I8nu
f49zjl6iICs6z48x0o0nNuMN0zt7umjGezrNGvgxKzpHcC0+5bWej2B8jFRztkYiVUYG+6261g+4
1HuF0pjtmvUlSp+B0iq7+3LJ6ogN51q8DNZWA3dH/foYp9y+SvXMTdTHbUM2mehajTiNejz4VxdQ
QWc1XLjvwKbVj42XQcC76GBEjmhEeKxM/36N/9D1HY4tacabct23xF5tcG4soJ8zX5eR5oDK12zi
qr2nbrrfhIgomD2tji8K1LwIKwSYNN67Y8M/zkgxHYzgXRffGatbYej9S+kgmhCmOUAZq8F9mLO/
xPkCdhpH7Nulkrf1ofPczWrGlHig6k/YoBz1r3UO0XiTdrrb6mgtds6Qvw0lnNOQF/MuI/l5S9Hx
nrWYUMyA2uACQfm2ZPGxiaiiOJ4ZAv0IGUPzSy9mHrqiOBAKcbA7QhgnMgD3bi0eXPnjoDLFRLLG
UmNWCi7FsNLtFS8J+i/i9RJ0My852rYb0wwIa3IKiRyE0KuJQUrUihRZfeUqOPgyzC+tzs645H5X
GdOKRIyGHdLeSQszTIvxB7P8ySVJ+Z0vB/LOmX9cX6T3KqYH2ZU4dNOqf4Gzfh2mztqjScGIN6dP
ABasWQPlpJX6W87LVziSfGWG6mDzdm6bWK07HQ0YUtFUjxpzuTa5ecQICJHneD9jGQDF+mS78/Z5
vkyydonu2vU90OlKW17xnlf4BubZ31U+/FyxUmq7Oj1emeIvu/hIjI9O96Kiidlr4rPvTZC3mE1J
mEMtoOv3vph4KCM5HimDim47ya2GgOE8Tc5DP8bxUefTssM2Um5jOBu6NbspGT1BVbAT7f7LXAF0
fvBgJkC2zs66IPGMc4SOKdSUlXVcKCPhDaFvzVubSBHKE0CnbEpBFHYjBBCUoMP2HHKcZgaYZpzL
gL2qHvbrKLaLU4uzLU5+NI/7HF7i4Nrw1HQyNweUu+AT2W3TBcHOUv5d4QvnmBfRz+K064ZTqLgW
oL16/OFLIf4wCkx88DvbCf17P74tOp3ejdIBo24vTs04TVk8Tx6j1UW7MBYucVBMQfUj+IzP8iZq
h+x470VC0MlpbJ9LDI+Ps+FfmphVmcqDpNTlX0e21MoMBbWnebpQ6cHnan6hCFwoAyybbePXf2vQ
UX+x18Qm+srf1B0PrtfJvVTLnzSUX46Ogm0rcuQAgnx5pg8ailGNRxpVZB0PTMX9zDeAuVCO/qdG
MFIU/rJD0xyh68SAt9rLbVAM2WZEpbtpouLTzdqPWqZPjsC1FlutxWKmymcVczrOxvkUIQP90nuI
5bylppss/0Gz7eybNX8UNiFXA2PvoMkkJMsfttEYiHyIrCJTeeJZKvEx9aBPGW/YP3YhSUrtTEkA
prveuC0d9hzeqxdvQ9N/LT4/llX5iUBHtr9K7d3gSU7qu0unGjiZYbYAcVPQH/N4yZhDt2WFq7+D
XKam6Fc1Uj2ilB2h06a4yUV13RYAjobBs5i5YUvZ71zbtAebSmaxgEp3DJaLAAwqgz8Tn7Jw+bIn
XxygQAwcAjb0ahhQua3kymT5Vb/+gnK22nehGShGmZ9yP8ENyaZDzQyRYLtyydUhdPhG/JouxA4f
NUdUwD3jOcS6E26Kkh5HEfpY6fGvLnk+nZdVLId8hP8HDsHxN9Xubg5tQCm0sOt1Hyp8Z03m/g0l
BOo9N9EYKOy1vfMz+Se0e2QY3sUEU7kfxBrjZ1a31dry0mAgmebQ4pibbmug7V231hhdI36COHuF
59uUZV5uOr6QOetPXXsFzJrwJ9I8Z1etpeFCB1GtDKrT/m68lgoUPZ3nVaY+0yE/Y6Kr917N/wfw
l3mTiIa9rePDzNAks71K7NUq9rWx7pcB8UDWZfu+qRHt+PqBnxPHon9pKmZA4tc3jOMDWNHsgUJA
gO6rOfu245i1Kxp3gV38DYQ8+XysIaMzxpqV1E49Qcp48acBXwMjx5wAXtVPuBAySls3dlD9DFEg
d1RJtNt6WpEQ9g9L5cNWN1lNK8h8r9Plj+x869THneAuR4hS+raXqHLU2zGPNiHipRCOdJuly6tV
1/1tNPXXDoqivqgp5O7NpvPkz3SKYzDxMnUzrN/UdFEW2vkZd75mvvGrG2KtURE0KxtHKmys9ayA
ot16VwY+zUJiC9qJJx+0lC4Zzr2FtRyol8zXnt+3yQvN8KP++mN4MfMoziiR94vK7GfLHbCpVHBQ
dpSC8cTzkwoKatsbO34cNE7dbHWzc7t0OtFEAv4TqhVpOj33XTueEUA0nBqFbLPbiRN09WGeF4V/
PCWYziv0mCAv/l3iwU/cFN30Un+PyMq3FQgtEo8cD+VgHh0fHYlC3WMUgIdjI+0Xo3M3ZtHjavkY
KzwkwGn7XYzPUDUEFxKtYwDuNvmKymuYY7GJGCb1Un+5ej7V0CDWjfbm3074jA7tDVRv3OWNeLO8
K2oeaJRgHoHPV9vCVSP5T7ftLeQ62/NFRITFgSwq4uog8RC7kNGId2FxvOpkdVf3UK83iitXY5AK
Svdxaq9y4VrfjAOgC/vLVmcWGbLaRyrDe19Wf7XVH30F7ZynKCnyOfszQG6GffO7Edl5ZWJNp+84
tO+nswhI5g0UdtJ+fJzj7qYvGHQIwv4qyvkJy9cFt+SvILLeKuw4RCtldoALYLxUNIZYmXihPONn
J3uMRVO/fnfclluKCmC1EqvpQf9m/TWzKnnV3yxa9QYGKfuyBOAYpThTjVJOWy9D/LvI+69QmD9L
pv7YM+2+It967syzITri28gMGDvO69E5+A42rX9ZGQ3SuHUF+xkLvsigs14r8kPbSGzQlB1G8pMp
YS3R0FR/PCdF7Dr8BDZ7b4mfwoH0yupzNq0vjmfeCUGlSAr+qPNkEjkelSM11bfMEax0S77sfP8h
8r8LwKCwka+2I80GW8KjyEI+GPuLOBHOBqlo5fKfPKAHs0brLucu3OUCD5AGDryLAdVZd4qgOeRu
OW2Gpi8PIY89ONFMie88Pq01GXXXT98auVgyvmlcKeW27Ur/0NK/3hPtQxKG2TkKuBjHW0GdNNcR
M8uRWSJTzOcZqsRD0S6/yIy468tCHd0AcV+A6p/dF2X5VJf3qz14F19NTxWhsXezbs+jg/6hCK3T
qJzvRo154k/y2o3bMahPs7PpfUgsH61Sk5GBPfO0RlHwxMWDP6mNnvulbY55DViVU4XjuMO1CUai
Vl714Z95wyqvoZmd/0yLXXDCwAX2p1r6ScY13FkNkXxmNs9e5m6PpRddm22MBMF+Eikg5j8BzmzF
P6K3xgPEdIotC+kFXrn9PLUZ9xUgy5XqKEd+xAgCshOaVuQqxnneYm8vbDs/vIoij47mquRv54J/
eQnrnYPML4mjzNtbcfHlgNdtdZmWHCZ1uZlXIBSvQ/89pxAfkVM8LTIfj223AkPaVJmOpbWPwa52
ErEpFfXF6d9RM8loPQZ8l5vBZ9EvWJsuzIsOk13hJGd6eB3oBh0m4WDhXLEmzbMQJb0VbouKfWjp
/1RjnURl85mSOb03GZOEPa/WXgOrbyPBlT14xXQSNfq2Sc1bT5EzHvYVuEyVcUHmcUnWtefszeS+
1JB2m2goOtZRIk+lNcNZYXNzwsE9hFa7j/EYcjrr19QFwytgQ/di9i5rhnTmf7dse/8zweEaIYa8
JQgpTiAE6r+beSfLxchjO/1+CsoReN45u1P3XHM9b6Yw+0hHgl388CYV0XPTtPmuCYqfufGwpSpc
jCCEr2Vd3QGbJNe/UovTpF7fpKWCWzUh2MxGtrYifQJyOqkc3BzB+37U1yh3VXwNSmLzIbUb9wlr
nAmyYA/+EVy5Ic8rRt7/BzQU/obopFcxld1Zw3CTRN/mh4HDm9/J35LBUP1/wkH+hXP9d/84NSD4
3kBsXaxW4j8+Fg+Vdjq5Vy3bGFnHuqNoL4ol+0930MgeGmn/Xf0p2/moAeK1uQP0Zv5tTJOMYf0m
g44nowPq74jpDaprRkgut810yuviUYWEk1v0HuSI7sAwyfhCekGgH/Fa6LrdNrw2yAR/K+n98Xwb
RU9Zs599R9fcA6rFcV3p9pJKAnJH9f8xd/9nQtU10ocEVZQIscePLf7Dwe/abZ+t2Bf2gxfcibWD
842yz6GOMFehYNr0mj/D//4I4sj/H3ZtmESXCOurXz+I/rPvIvRXy4muFEo2PDVK/ow2psmlf+VU
nwjrx4uFEtfS4xN9mC3AsHOpa4aWuW2cZKZ+lRCXnUUI8YZ6TI5GWr8sv4D5bM6jbRAq0QylnB+r
D/QubMtbEpxwNngqZYMcb5gWVzB2976os32dhmNiQnd+6vL1YFaOYLtHQ0hjcVbJgx/DETMd6yRc
3vFM/XYa2MSFyW5jh07Lk8BGbRvTAOgqiuELvO6pEhiIZjHvfJP+opztZo7i5ibrXwk1o6c5cp/J
E8RMFSekWa3UL+YDFL58gmuiGqO6qVr3sY/Cy0BO2Va9oY+hio+eB4QNgB6MIDkPxHcJh4sbBds1
bismUpPt8tn6AA0oHQlB2YGNBOl937iXuCQyBDhl/D+knVeP5EiWpf/KYt7ZoBbAzjy4VuEiZEa8
ECFJoyaNyvjr52NOL1BdhZ3awQLdgUxkVoaHu9Hs2r3nfGeN+eviDdp5llqBak33xMQ6yElc73QO
J4/Iy4boyrjDVyOjjSyTXS4MbjBl8ao5uLKLTvePmv0yZpL7Nc3LwB/dZZzxxtsKpotq3xGQyqem
+Zs0v78wlj0Hhivdi8BgTIo78U+gi0CVQCCHuuSYQEY/FvZdVKYv/iBLJnxxu/BNzGDC61emrW70
ctI91bIJA6d+UskqcS1EHeG4SxrUOrnEX5TJ9tVLrc9e5OtpGO29ywR5GWtTtlQTqRtVXP4NR+sv
5BmgOaYZmICkTOZLcxLRHxEVPX9SCbrca2e+ppDGR2oocRwV5REG7QdHq6F3xOX+99P2P6L2//+l
QUG9/Swr1Ygobv/jscz53//+l4So//jX38r/+n30Xa7e2/d/+c36d0LTrftu1P237LL2/wQ/z3/z
//UP/5nz9Kiq73//t09U6u38r6HWK/4lAsoHAvF/p/afxed7804A9l/+m3+C+33zH5yTHm1FI9AR
vLjsjP8MjvK9f0A8gYfBAcqyDGbGEGrZNv73fzOcf0C3wOgDlAvcrDGvY1l2v/9I/4en0wWj1c+g
F0Ku8z8B9/8F2O04ro+NkF2UFwCgbN7Y/wA88UDyBMz4JNNpd2tXDfsJkNuQi62GUUOoY4hhKRJc
hpDppfXVMMbT4NOy0H2f4c3wKrxi30/OAbEcibjlWaFfQmqUP2JMW/zhrb3+1zH6v4ouv5aiaOW/
/9uf8Ry81gDYFyNp2/VNeIf/+lpL1Az0eAOcZWjB6pxeJVJEi4mEHV2G2tnaE1G+2u6//6Z/Ybc5
82dnYJlzIZeg0eSj+OM7lFY6jEWBn80MurVmYCKYofbWKeoVIgT3INtubcq31ihWRM6b3V2KWsIH
FsQVdRLrVndLbIjURX/zuv58+v1+XTP70p0hX67/p9fVN8AnFBaJuSu0UV2EYokdWdCnQAzeg4YW
/V7D0Db49t/AdH8vij9WOfO3JhDcdQ1WIl//VOU4qGuSwldIxJiPVFULEtthuiouHVOLpQqZSAI+
YKoZYnpVMAZDtAloqLbOOOsTh/jbVyNKR53cmEbefGLukmG4N0b1QIf1tfyenI5AT6AVwQjsWlxz
SRaTZ5mPls5NWnFbGsN1Qa4Uxr51oRtHF7cSoVRLPe9wh3XcVp6EwSCTEaWLdCAMqxVXlKff0mG0
/D67fOHWyCSmo6V7gH7cbaWRS1E6DF26ey6rISAI2XSMOEvnC+fCXjFAXZT+sKtHHFse/ZtCH07K
bS4G9Qcv7tlu271rhkSHo8D2XfUZSa49fVVvugAyqQ+vZFHFBvXq29+sBfcvi8HlOAOswyolggNb
8L8u0sSkKMuCKNv07r1K93MmQHTf9EcHWafYajREgbYjyeYoYzDXLeQT3T317M7dOWQ0B5IjUH2n
FAdPxrSa0kfiFqhBzXcsseoFNY9X0jahYFig34kErVfw8cxXVoF9gdcc77IcuCaM2m2WWNjoBQZx
uYhqcluLbG0CEMh/heDuMOfqqPtpg6iLgciOsFMRLU3xkIq7DD62c9HzT7TpLZiMav6OzbAhWkma
zNr3eFzwXNbe3vb2YXAIKKGKkwmyS99kdOQbRGXANbZuxGV3NSa7uLx2/n5M9hhuNf1GBwZVU1de
CgY3+sxNwggcyE1Ys/Fhh9/UiNhwD/mPlTjgTzWbg17pCIKPTbYGTlDOAhfarsyWBDvcGl/jyM9T
RTtlH5NhqYX3hrcNxW0EfoNkqd7W4sKiE9WZVsUYYI37lY/PY/wQCYTOS2JCFwLVaitCOJSnscQk
C5G/p1XqiYMx3PSAZNyzao4ufl8ywqKl/OI6gJz8b5bPX3i+PMRYok2To8jmiNI58/64x41R3Jkl
Y9CNzrwnePGGh6COlj4TaQihwsJ3NU08TPNI587Js5U0aTABmnAieR8r7TKZ6bbHu+Aq9h3GTjXD
ua59cpF2auNDofWrsTY3BpPveUdETW0ML65hkvHwXeM3My19F3RXUAMgAMtlWkIZkbhZKC+JglrU
XJgt1uuYfesVYoc2WQfZt0eSUg6iaEoZ5uGVZ76iEKr3GRpcHHvoZNI1vaacjIDwmqmVbjNmisn9
YMQFaX2rw4gobmP+QHxYkG1Gf2dmd9wI6SV3zRKLAw0poK7I3FCCjQtvRJa/JKR9WSpnZRbmZsBE
aQVXKzj34dWXEJt2eXab6iedFoh6sdNLEyLzpyXqOS+W+ETxvEQWgUWoAkQwHUq3Xrb6uiZSNtbk
1qHzBGmxCqO/+XitP9/V+XQ9YMnc0cjnoXD40xkv/DiJHS/PaUxMzNxBb3uV6a1FYUFLKRyHO2FN
cCyCBK3K9YvOtrcaQxYx4yF05epkxuVNb8c70n8/vJBk1iYdfkLH7Hau1R0cGX6i3T05JpRBq8H5
Ccd0EHOEjz3BzomlvyYpFl8A19BERduuMD40X1vlUovP//1Spkj6c31MTUWeI+WR488Nit8Vzx8q
moSt2RYiEBsfvRYHBPe7DofNotFa6EL2MNGu/8pNRmyiR3nmjShx+rADceJyWXcrAkcSMFElW3/l
fPltCpe+tj+02LjT5XAKQu9jHLJm6eXMAjVk10is6SRq6T6OvKtmD7g90JplhbYPEhcdmzVhlC4N
0nwDaKX+RpmvRWR7W8ctSXYozrVbQGowsd9kCd3/LN8RZLB2anlyz1lGqYVwFJZcpO36oETcHD0C
7xGYiut1X01otSwE2IF9qkaeqJT4uo1B9vtSL9mz9ZBpbpTnJyapfB55c4Zzj0W2f8R4BXKNq3mV
zo18a9wUNX+lLbh7FjVdy7IizVnWT8JvjiWI6YPnsjQ1tPjM7wPt3Ni7lNSFjxKswEqTlb/KM3py
gZHGD3ox3Ew07AcfJf2yCbTs2JaEN/rCcB6VGHlNnVYcPfMjd5VzNcHL3jsJZnbVxCcfvKxpC/Ma
Zo55ZdRL4rWb7kjTrU4orvq1lzM36eyqXUGoxrGvNRzXvwetmsPb6gz7VtfcA5vQBhKZf0u0vLsO
nXrugN4UE0I35TQWoXkogaAuw72z9Etk4UzOeTpuXiNfrFzSN4ShR9+t2lR12d57U90uuSMG2xoD
RZEm6SU29acIRcBHqKRz4hNaRF7UHewUo4DV7EPY4ss4oVX1+1cjVhYm+0MMHIQESZq53zBQOwST
of6BREntsxDbYjM5YmOmhn3CH16zjiJG8V1CHJxokARjvPQQRp8QogDEacINQurZHBG/K1/hdc9x
W2TIC8ErudqmBVu09HFc5UH+1JC7crCbAR100aBJaoKvsO69fUBe8obNX1YJNtBQn+lA5EjXkj6n
DA8GWAuVbZvUbHjGLXPhjPEBVSIhdyrj9HU+poxQvClPdlYbP9m6UnTMKfQKVdw7fdqvPBrmZFg3
wRZBDsYAJ9o7hQO/EJf1Og/KG4Nh1ORgt5hvfRArhEJrMOmtgvpbcR4GW/Ag02YuJfsYbEdG4YFk
FyZNeLPRlxq0gRbC7l5kGOzx1WaoAPpnCAw1OUQMfxvHxSSBkdU3TkPG+RmC2GKi2y5jVTer0IHs
TpOkiOSwjieMjV2J2kxLvj2/QyYVkiVaDNYmwdBOwx8FaYGRA8avgL+2QiTwo/Te2CY9s+B8Liuy
cVrL0jLWGYvtIEqnOWSjeTUzyBrK6PKjYVo5dliLZ8O32Wywn15oDzFpqEpOM9Ohktfzj4bPCV7C
NB6ytAfdQRP5oSy3AzfFM+Yp+u5NzCNp5w6SYfU12kmK1xXIGtvCAVQe2o3JWKct0Wq68m5hqT3n
JnnaFuCLlYNasE84PJFWIlkL+3vG/x4g3RVqPSqhcqMsgX9rmhgXIBCIOo4MEnl3sWWidQlluxGK
aRpcKmryJh23ODzWTZcm2FD7mgZc/eI7WkhKuH1kvzbWQLl5qDDsFlHGsWk9JkD+qrB+6VOdyji6
S8pvcLIOaO7wtcmlTvSMfYS70EVMc7Spi5ZuA6mhHByK6THe8pSqjZMyWh/a+1SkLt5QIuLcFuZP
i8dw6/GVEQyy4mxkkxwkDh/Qw5ciqRiBahtnasmnw1CxMcNslTAOBc+OiC8jbIrRFuMkglLjROdj
MhCBVVW0sLlTrJKapkAGlrSq0Sq4Jt+FoeyyRt+6tSVaKeB0uLjqVqfYBoDryCMhldXKBEmw0pGT
LFSAfjxuILYIV375CQds1D4GJJkvDK912MepRhMXaoiHiiHQXskiwXEOgmuBrpAqmf66qPaJ+P0v
MGjqGqBMAxwQzvGnIn4acdcDpxl9NH/DC9s2eXYxUQ3CMixQA+TJ9a3a4dCmVdvUoEvjvcB0AAm9
e6IkQUU6QlbQbEErsiUt1bXgByK5JZ2spndul2pH1PDRIk4vMqEITBMt9U6BmvaTlQZuirk62pc8
qPcSbNqiMT1v5drmw9gNvzKlnB2Jf3CKZbgHqreGn05hNeP6rIqRPDjEZd7CSu7RNGt9zNr8chCR
raQHBQLwzZq7UL4c7OZVTcG4aWv77I33Whx/TnpBGi2lY4x8BCcSV8gBxe6KtwxFvouRu0ffk+FR
WBeC5OIopd2Xz3nFkjlqbobHjHpbb4DXdJ4u1lUkw43HoREMIVxh4CtQpgtwE4jwF6bhuSfRhGgN
/PrsdOS2aUIuM57XJbAqB/viUz4E7b7PbXAxfrUFXM5EUGvDfdz37h2m1lDq1h0ucTDmieHM85tu
MUSzB4Xzl4snPmn3ZOTltOkyw1vEmq9jIA7fmp4WQ6gPAdp/gxrtG2GD9pBoXB7QPoaok7RDyn3x
gn7Wu7hEtx1VJo7IJdFs1pDIMt84hM1kHPJkMpZ5UQ5Ah4342PpfgbLTE2KU8Nh+oW1vT5pVdqjZ
+RV1djLF2lU6Al6I3nrs+sjiAp0w5yo5OBUg5V6vmPG4auZ83gNGaI5FqT9iY9P3oKi98+8vKeXq
OapxmhkGrDKVlSM9FgYXjdnmd+385fevfn+pE/U4zuM/a3qubcTN2PDUj6t6Q8eZr7vrtsnM49Aw
1wxqnzSzFLpGqzN/oQ7a6UCA9qFKxKloXgdyKs+mADtmo2iDiOChoK1MfUNOD9sZM9BDjOtwHmqG
h4k8kbVZ5+k+AEKF0qG8qxogfE6cgUMoPDAJCUfuHWYRkqpnWEsalac4b0xM1nB33aGGneRWx1Lv
uZEGpb+MoqS58INewiTod33UBsCRAhLWbGfaeUrD65wnt8yeo3pKL3ggxFgj1yo+JppajHqZvneB
Gy5JofYWzKqbXTIYiD14PAWC1ccildNiCOr+1Y+qm2EhmR8L81pGhX8Etnr0o1lmqNewi6O+uUUY
b3D3DsYd4Mn2zG40qwo1eKp6ciupeR4r1i4/QTEcrM77yHgP7qo6YGarsVUHw7QXYRId8kKN9MSc
rxHV3m7W6128vPPxTQIGMSUYLj316mNqhctARSnVUjYz5bLgJEMumRoYliWUwWTlgPU7T0o7caMD
iVUBZouzgkq5mc65spsD6qgRhF269RqjuaVOcPJrj/Jr0D5ygh12HfGjd3klvbvU04tdklhvMDSd
iVERV0sWSVWR3CHt+0ZLnHucFBLICEek7IAgOHbzCIGVNR4ianMweeeq6h+62nqUBc4cJDlrr6Vj
0hG3uUk4CkRc4JMRwbmwmnvoE9G+oCVG2Y/aO5ESlrItni1vAL+cBCDQsNgtFBSlsePWO+rsLWGE
B7/Wn+fsiJ0dv6VpHe2nRuw0ddF82owQ3rageNSSGmzrMKswM+8pClSwAhLyDkH+lOnqZRpR34Nm
1/ThSipNsNNDdR5KI1pb4XGwhb+afGvDlGXfmBZcGLQIGlAWY0BHSupgtaD8HBgBuQse9qUbxXfg
riV9xPmWxJB2YtK+gfaHDdTNv1NflOtizvK4gYiLA1ooDRlTVKK+hx9pgLMmN8orT6quX03o3Yt6
AOVWohLlkvoy9YQOZGbdLKcSV0H46gfw3yr8J2RI4nbLSS4tFbIG0a6G3kL+l2H+kH3Ffmm3P2O/
caRBhnKPI6/1P6xGvXrmLxgIBKSSH0gNJW6Bzo0Tecd3DyfQnkGzWkpCG36pQWWkXMdqJy3+imWA
ImzlblIxOk+/P7RZ/6sC0S25YS7NdHiuDDB0AJWvsLsWTaXIizG7j3n433Mo6u0rJd+BheLjFOkP
8DCxBb1kRXpgr54lu+Zn0bXPkalOBSSHuLA+ZsOMYGimZqG1cmuoDQE9r1E/OQKnDucQl4pNzgBy
bY7znDLSH7pkuHVD/TAZJWVDGn4LiXytGjiCYUKs074//f7WngKO6OVIAhjYMeVEv13MrwivJw9h
8UqlfDJ6G52NWf1M3wjUs6WeBFxia+cwUOVPCIPcHAW2TmOZFczw9ubOQ+c8e4qm8VeibFJzQEZh
P6ejyd7o+yvhUE8l2neH5GeZ5+/Uv2fb8J+GIj8nZN8FYfhEbujOr9QS8f0qHcZyZyHesYzwl/Cz
z3aC5BZO/tpytO+wDYkAnWVUyfSJhGvFjOWjGeyH0SG0vsGumVfNs+Wkt8oxMKU78cOQlWis+uHD
1otTV6E2w9oN440bdCK+wJDdUF1eM2QpFngmlC9Tz6Xh0zYyA63ElO3cWL4IIePFgP6cka/27eCN
CSy3XNaRs+bSvSN35ENPw/uBCPPAdj4Si+/CHHqp5f3erXkhD2Oa3qBuEJ0Y+gtXK25lgErFA+Wz
0BNu43QsdlM9fWSKHKPOeAiC8s6mJxxQsmR5O2wQnB9JHcLeke99X16m6Z6sYDpcfD8gtRffp1Qz
CY1IlcHtyf0sc+3mlM/1QCZv2+NOVQFqnCjZeM1wQl7NCmyDJ8cVF821r04UPzpIYqnYoC5MHvQv
gnbQ7JyxWWARQ0cueQwrQPgARmNm5qNY66X5UHB6x3lsr4qkf2xicTMEVCnLbZk7emejwa9Wmdlz
5VYb06VsNmeoA3eKBR6WY0U2vIUWnHYa5U1su8915n7afgsuD0vlqksvUGUJ5Mnqk25qTFf14R1H
0oqgqRURTKthAu9ExnHRrwW8t1Hkv+iq4/6SH4aktPR9tg0lsRrotdqkLoMCztMttW0HRU7xOcL0
0EuintMy9peVNRyCnHG/sshVSGfpinjkWIO9FqJStc37wWA8H+jeqc/jl2jsnynnf1rmyquwH/j5
22g9DMPMPH4ifsZaCJlsUv6faBhpM5VeCTvglm8XGz12z26GgyCX6Qmth8QBnLx7YP4NYcpVhOFp
oQedu8QEDQgz3YYJaBY85OsuptxM4jxfmHF+QmKOaQvokSQoEjzFKhpb6P2hvvSQirLWUKFGnXke
pqZmQhJjQEOzzpa4HpVJnwZlFRHC0FFKABAS/zPZQzmStG1WTh+/3/TQqveJrNDJodTr0uhOIpVm
mLLn5pzhnSgxR0dusElqeeQOZUNUGNMV/uuzbk76ctY2+oaaPR9ZsjVNHw6Fx7DEIUXCEc6h0KOU
XRZjaVE3F6Ww9HnFt5L2e87WVPgaggpt4xJmnGreL3dQb17QfREntLUC/a2wxZvTn1n1h3zSH2ww
i0iO30ShPyTAQ9NCXGwPI1TvvzuFhjs+RbDLcMfocdKmNWy1Bg705FJyW1l2TtGFIqX47KyMfSvm
+pFI4EHhC2baRuKit1nQtGq5rBYYG+KvFmYKHkCqtaB67kLxDcKqWHTUjDKVJxxltA/D+Mcvyl88
pniS6/d+4meMh+KXGUOwihPsLPYbeL4feK1XZ0Cx4fUiZsgxtRtPs3bkL3znUOHM+KBNwRtiZHux
KURDo4hHwqqA8kTB+AHO4exA4V8QM1MgUZfQTlE9orIx76yantk8gIlyuD2hDnYsBuLR5C/1tqRb
YLbxuu4wktDyf4qgvyde9pQY9UEAJwx7sUpFdMLA9uCNsIukcuMl/fsXzIunigSqTE4rkhGZvHn2
ztULfz3p7rvbc5yhLuXeFPrL2ltXafEmQUSgO7LZ8oT1McxZQlY2Bx1EcuN49ZtoglUzmtXFrvXj
SEgLCXMgt7La5xoSrpuQSeK49kP7uRH84CkNWLPFUZZQSA9kWOJJYFsQTGr8xLqqgQjCnAuiLR7b
ITyNRRyt08ql1Rg0FlcvwgKCZJ/DPi9Jk6ljhHaZT+XV1D2wvXju742bHiYQG4C/C/0PW+VkLVog
Lkg/2bvd9DP4xSVzh9dKA87uCgGtskYu7lHX0EakMBkICo1sbtpyerBN767NsGzhvyJM2XOuiVAf
QVXsGrPcxxLgM8w7OoKaky2rXt7pLAcCb+5HNX653Gw5eaJ70FbdlpiaVW0/47cwL6iOjZWBm0P3
mhdoMAoolnoy4cyjNANJEoY7t880VI7GY8SRv9Sy4V12prsOWiSkyiTpwGmOo0bAfR9ip7C9eFOL
8btI4ntbx9jMftIDfFy0SU0vpdDMxUSskewK5Nr1ua4PEjktQq/gOGg41vUSeVJEaxMlDwnwA5wi
rrqOHHBMedZbxApA2sPvUs0OmCtEh0pU/dWRLZip7MBDEC37XkULtx6ey06+gC3Ezwd1c2WOxVYb
UFe7OGwWExXIutSaXdoMl77SrxABS8h8DXrZl2pGVLt6/FI6/p3P/ZsZRf/gTeXL/IGFPc1CWdSL
QGjryNkko/Hpecm6oVeRR8W9IEWTz8mjlYjc1YYIENWY1QyE506RvAdD9YPYu98mOnPksG8PuUUF
H0wsWlbjaxh92iT64bh0VjXEvI3ZbttRkhYeYaxmYMvIY0MPC+i2iO4Lr4nYIT15QOa6TqFRL9oK
KaM3aceZb9t1oJzArWDIGuv96KU/fTiKRd1YmIRy3GH519TbL2mwzUts1JgyGI2Ra6ml8SOA2A+9
3okkf8DXuGjc9MsL64MTJQDCbAj1JuIwIbDECbfbIKwtF0PGhMq2vzVJeoif16jMpXrC8pqgt/eh
dgCPdX1xg6X1lbY9RLcqeKhDipugUk8xguYUMg/1SDPUtP+92S4YsOx1pt/MkOEeUwEIQgeinwJB
Kgjld8eJTkkI6CMpvqBUXU0PdFmf4nruZMu9ubs05DGCSi1Pticf8WOBcC/w4yePXWV9xD08dt7O
CEIYfTDlnrLOeiLik0kbIMbBbyjltCtgTMDYOAM0+aqkt7JQumxih1Org0BDy1LQtDP32dDT0tas
Dy1v7wixQvcXvANDqFbEFdBfoSYJIJS6xk/CZWyfWyfXG8B3cC0bMb5EycpYpmrK1s1UAQ02X6F/
WHftpDZDJvaZ3UJAC6Ob3qDac0oOhqEfHTwF7b3vE21j6EfXcr96bLwoXt6cscdFqlWPccCwOYOs
vBaaweV5tCm/dfcjGptTH0M/a5IBDBqNd11gxta1pyQwGvZDx1hGpoTlRRMdbyQufvqRNc1TNBn+
tJWquaadesinil4SySnAmvNP32+2JCT/IKwtGG72zSoQ7l62+l3A8GQRWkGPLYlHX9HJ10wR0Frk
8CNvcxlGEjMCZpN23bk4fKba/urt6FaTFeI0xSrUimhVUhUuSDHgkY+AlSnMmZZtHpTuHSeUiGsb
4KboJxz5aeMuJgkrh0jIHCkeNhkHfFhh6QMj0v5hSMNXlwIR5inmBtl84eaAcWC3qAm3KHneJpG3
LPwwXtE6vWv8EAQnyyuw6CcPhZ+trGaOmOSOvqEzxVB0yq01PI0DeizyfsCXXxOlByylvLzzLVkv
zSS6OT6qZCfn6jIAtxH8o7rExg6j7Rz55pPbGBwJPTNAk/0SNOebE2JuS8JfhYahoStJemDr4oSF
Ae07lj1PfU6y4KV3MQrRqbf2VRTe4VwnG7J0w1VhA3SCeEPSwyzUrLF50YHfxAhQca3HBzvM3t2m
eo2moWWL6c/gUc5ssU8wcG9knr1xPfC51zxZorrqYK9XgSO4VOgA32hQXEkdfGnwX3YFOHcVTb9q
feRZ0oyvrp3pVz4fNAkB4jj428mpDpRZ67pOgmMqqwfC+KINY5yFn9bdIQmrg9vJbO+Zsdwq3Xyo
QOMu87K44nS+RpMi+SQdb4mVn/QMOxr4R8bCHECu5EAnD0mtpU0CNRTbjT544i5xkgYmSvJp6M2G
boV/V0QcAyajLWGOKz3WbxLCN0bokk+5ALEY6XTJqflrwBtk6xWnwnvNRSw2zMOPKkVM0QYYFUMY
sz3YrSD9KBTDLsw0mxFtRRsAsWNMtPIS6oQi5iE0Em5sk4I5MjQOeW/ZR1tAd21DS19xfcrXjOG2
Jc3WuqKeKCHn6YNFseH9CrZCJzk2x1QABeLHgSG3bwaDO6wpvlKRPLldpHBMgwts3OgGISNZyQkK
TN8jmKBRy6J0Ne9IkrDLIcMzpk+YMwWeEPoWX7YT/PjWunAYg6iJkQWuxQEmCgg3398pw7ijhsr2
nI7pepyFqn7DcTtlZ8JdUbsY17y+KI/w9TLW83tH2LOXeoUAhMemN+4HU/tVhbBgOzO+4eFfKdck
JxK+QZSoWzfqd0gG5CaNauvaVE1zGEsN2TM8PrMBhJgNR2OCdGTG2MyRrROwTP8cdIt/EhYto6lq
Ic+ZSDx6rikrNP4RI56Kp1I8eEZLs3WcuYWL3uaymA8DwYjk/+wj7T1psFZ6GvSUgbSNklVHsSjf
yj7UiFIcH52gxWrnlNadmfonDzs65wNOotzuBVsKdWhuBKvSHt91QCCAMvpL34UrVJjqoMpLNkKZ
rD0KWsN+l3XyE2WcCQnmD7ih5seUwDpGr5ZXybUbGQAKGzpP7wjwKLCYDSJ20HwjasDLqpBI+D0j
TQzLxi4saEeK5ir5AIlitG56UnBRp6Ya9P6DKKWzH7jRKtLzkoqUvMtInwhVGflmKjw2UU2x+mGp
stgJvZ+WmjKXStCYcGpzpRxNLpvvIBlRvSdiLTzvrgzFo9T8tWGhVihsYi3krxIlfNJ8TZ73CLrH
RZDYPqXJ+FCOJeEAIUENk+s9aMr/8BPzl2WRvRcj5EAyQZq2iRzUSLx2q2nqYHho/Ux0fMyAHieX
zm84whjQpqcYM2Ol7gOdFuTki/VYyD3e2q2picdYT2bD749nt/dtJCSI3ITJpQrvGfpi8SoR1yiA
tX0Jud+7gZ5a2wTS0HmSc35De/FoqFuG2qcZSd6i0OR6dBIQNX7DNdxI24MxITocpuzQYqgEbdsQ
iydpMfdm2x8r1NH//CU46InHqIQ54wIJ1bHkSpm2r5V+B5DgC5CQuMDDktsiaX4qwnv4mIOtGYH2
MeDoxx6UkoCfdIrLU1J4b8Snyf0gK+NKlqlYoAGkd1yKq4lYIqit8RxMrbsPu2iAVt9i5KnzH261
47lLyYdJMb+jVzFWaUGzIIRFdVKcoX4Ta48thxwX6ejoF+Fzn5nGauiidAmZKDq0OTN9O9UuBMkN
pyQI3v1oKHZRjFohkPoJomTG4kyfbSsx759ETu5cIIICzGVWb5O2/ZZDnX92RvY0ARM7QjyG5CEi
+xBGMRNgtwYvPuRqEUwjWDLN99HBpcGjRLKiiqL5JWhDZBOIYydz8nvfCJaTWbQrt3OmNY4N8Nn2
rtfjQxsQDGOXhLLbhlPsgdhCXLaJVCwpOAaHPU/8ACzsl352H+CkdxTkPv0YqpgoFk/fGVa2N2LM
LC2qCqhKkPOEK9Y2aUlLFzberssdqHkmiQMBu4JfGTDz/dog4YkbSVRv6ryynybZwrEaH4exhtDL
sbz3Mgb+smquSousxThYXw4of0gWcYqfOgC3nGDvtoh/3PU1PsCaDstzn4+4+fP2sUwqZzdGmveI
IPQBTGG9LWrLJ6QC1QOKtidGglTWpfnLdxL9zAZ95+PqXPrOkX7+jDEvuckX9UeRKQowhj5rx/Zm
eWP9xqD1Xk18HLju2Fq8l7Jz7aPRMRqURcW75k7nCrIGKEmaWTOSaW72w+JIV1VvD0cWF71ehotL
PT0SoWgs3KHtUa72z77IzX3aOIz9XNBWKH3GfkcuXPFI44zwpKkArURwT5KDDbHIV9t6fmqe8gjE
A7JIZfTam13RtSa6ILloMxffoIqZJ9uYweEGZHeM5cdnYhDu+skiTrQ13W00Vf1LqwWU+LKDGsCA
F76aFdxLrb0Zuda/wmGw1oYWRFtI6nj5dPOJkJX70ucWDvcX6anRosgaFPqQcTjXWkdVK4EZxiR9
xJxgjwmUdaR2zn1W+cW69owa9B906JhpwsqKkArZfOpHX9Q3aUF5D5XZcZcU+ilLkIVaSb20rLG5
2KSM4Mu3fjy3t59xNjYpgfBeTXaNit1i4eGbeSbhZVk6XffmUaPSRnUfa+rKJ014kPHc2rhoNfY/
TesedCtoLlDNaQ9P1YXgDuqtMj+j/pivewojn+skEFoLkLy4iHeTxw5BswO+djcHXzltBI/vOR6d
/DPtiPacrC81mumbENNFEnG7mMZsIiMYGemoSYD1rGFyZzwADHl5D+frB2udOPRRdWoz4eynciY/
4trfdXAUeDBXqS7kLzcefw11Z2EkY0OKw4xuWDOygotCP2qweJHTOuvc6eXKkPxsquRZ7Tm6/pO5
M1uOW0mQ7BehDIHA+pp7JjOTZHIT9QIjRRFAYN+Xr58TnGnrruq2aWubl3lodV1Z3bpXUiYQ4X7c
nYb0mIIeWLURZWNdN0VyrGgXGwzp3Lv0XlIezJRbXs48WHQtJGdggoHVn0o04el77Oh8SLrlkOf8
kNBUSKToj2FDHZk9x8vBA6Dz++Y+tU2p+04V/Q1LuB2JCW1yULwrnyh4MH5RwSCHh95UZHjZMCyN
K+gAK/MGPQtNZ3rXIjomSQiq7vjhniI08O0aeqrALdwZtmGCABVf7CR8dvkwPFcuHX3446t0dMXK
HEyxy2JBgAogznNQoqmAVy+mUxVbI0eFoKyGTvaqCZ/mcszvmFFpsA8DRiikGWTHgFp+CgPb4px1
cm02nAwNgVxiOeGua7seBhDBkr5u8T6G8AOQWnv+uIL1LOZ3SlqQYProS5r9I/bavUFy8AKW3mF1
Bm9WthyccjlL6ag1Slh1RTKjY0j3SKPUcQuVyIzZwkWDFawxUTcy7eo2hyVArOC29fNzeVaEhyLM
/hqEEE92kFQneIc34ZXd3vXrZ8YxjZdFeOl1bNIv/0ZirXgevKh94r5Ek3m+Tnu/PdbDXxrD6icS
JJtwtK+GSyDCnqOz44b0S1vz36JNnD2cRrU2vCJ4rMcleFxcswaCQirv0oI5syWk8zc1gkefhsRV
UIT9qaaY4DGjWGHy7Oma8RFri25A1AAIW7vAKyHRrNBMLZhfEb51LbWzcRhGl5+/jK4ic9+ixu0e
5iSomDGt3lrmuAgoyl+uYl4l7kaXzIa0fwUZvRBRcWlVNDw6dg70pvqSNG+xlaU8NKFKNtiG0TbI
G/+tHfCtmzCkNLHx3U2Z03RLGjZ7zKxz0IMYxTMToUudXuqBVaDMMCzqfONmb83T8mD6zyUS0Wqq
M+/IheiP9OfqOIrKPpvCcnfzXVzwEzk7HwUPK9Sb6sOgSGplnaI54Yph5ueeiC+VGcV3EMHTCGWf
ChfVs+8jTuw2oUaPlstWLCdKUmhmb5xdH0BuBfxhSfk41uOtcPiAsZnFhEycv5atNt2U+WinnrFf
iIEg23ZwK1ppQc6uexoBTTZgVpZaaLyxOGHXAvOQye317LEPbtavJfH0UD0Kxb/J0iasY1Vv44TQ
4k80h1KHBx/fRwcnYVyCdnwVUVuXjAA1DA8/JKl9qbwQsgt0aLwP8+WeIMhznMlsFZrRnzp8yfKW
s8T0ROTwoza5yVWiLFbuzZyjjyh0sGAJC9Rz/QayexgNh4E99Zba1EjDMr2OHRF83OW1TP1fnh88
G4xtU/6p/nS6sN8wpp090x3gqfSQSQoVPO9loMiJNsvxMZN/Z3U/8+9Stb8RrgR1iF21ZiYGhqUM
P0YjvcyKdk8ldbRzaL94oX2FdgHHRvUNVS+EC1hjmdCv0B+s1eSnT6ws3RbDPygCUFRIZjkrW7ww
TZ/Jh5q+2ybGEGooOkUh5x5xqCeeUWgSVMEM36o0nh07AxXzwpVMKT8pa/ndD+ZnXU/1yuTT1Inm
aiCId1TJ+yFHZaV0CS+H1XVNmxeucIfarp7Q91atTWllZ10Wzi5U0EEiUyb0g2n/j9KE/3UE8J9S
gv9vgcN/Chf+f5ImNN3/wLPrtOL/SSFeP3JSiAdeMXod55/ChPpv+bcwofyHYFVKOsIk6SPwDP49
TBj8g8C559vSFKQNiQz+e5jQ+4cNhiaoQCC95pmS3Ny/hQmtfwQ+3plOkdEy6gT2/yRM+J/2sx1w
N9DBwAK9t1n8/ZeFb9un+jZOYQuDrNj3Xbq1a5qpHBywad9OwaGI6PRiUhmNhW2A8qzBsCEID3Z+
h7tw30EcVRjBvUjuk2R+jfN2DRVxGYpHmC6q/1YOD1vLVw95Sqfokrz14/DuNNVNcjQLofr8PPxd
ieXdhsLN0+az9FnRaJbtgv7ekm8WxWuiy3tYY2R7fOeQ1wh4OCEU77r4bzP9N0E5/z8lFiVSnkfo
2LZdl+jFvyYvvHa0OnI++4SGznXceNl5GdhdMqtrEpnWVxRmukXFvs2dGSH+FQW1BTxe0769Gkow
VWxHyRODK8FxQrOA33ydrNl4V6bzni2ls+Z/kYcu13RUJOWvZr63ezMeljs6R+69cMoOiJ3eKrXr
5iZSyv4zKC5urlJ8y3wejr4QDxnVz3dcJjhstPZpmoPnybXDU5PO05VCeutmn7KOvsLKOIaE/Nac
3dW+QehZAc46FFWMclMEs3HKSB1WSl9IHOr4sHltHUfoeUcXitcjSlXXu+JGFQRErDKCSx2awUXC
cjiVG1/5dznTzMe9BCTuVJtyOYWgo5umrnY9rAKAJxoLrBkvIm+oGWki79VTGH6/iOWDyiJmw12k
Rli6FMN3EPfDsHw5pNmlG4oPZtB+Rb8CnXcx6rNh283xP3xX/4t4qq3zp/8Ui5QkbSyW4/noC6ox
/iWR2cY4NHE0hTs2NKr1lP4uY8xdZhKBmwHTdhNs9VySAqLf4d23cKdTlf9GC9h12VjdWJ00jxRA
cnYfo7ugMJ5yMK8269uHuLUV8yUFuf9m+cssGxOKid9dBcrWbLXBE/yWDbpNiRer9FTwRiwjh5Gx
54BIqtHqtlUcZ7tqoTa89lGf2iTflXlDRS69UTTdCF6eBdf9//vviPWvWRxHOp4jBI+fn/+nnzz/
MVcW+7VFs1gS71F7+HaO9ExS0BntDQRENAUsFESJ/RDM3TmBElnh0Pwhj5lcaQncKZzpfdkzc2sU
7Sat6B3vJidms8Rq3+y4E+feFtcwb14agzximOfBcfT/+LOJlt/wSUYe/29qTyxHP33/+Q/ZlvR3
ct0IYD886f/LM65oy8B2G9qY84gLt0yfujTO90lS37t8DPfwNNjJ3D/QpvR/pHmq4uM6TdspCe27
nMbwU1wxcN103cmYGHIetY4Va0VLaW3LQuRyEbs8RC+zGweEXY4aPqVHSRk82oZVHjLEbhIe5cYp
aEGKnkY3p7Enq+gu94abCr8jrbZZWfZsIr8FojuqJlHbipawojVviAHgPC+WnIn86OrJ7CVkTBHK
EMl/obipol9gX4+KeruIe4NsYCeUag8B0mC0+J8mUmGlNcNKq4cZMmKsxpcmYWfWSMLngbVe5MYO
2TFEfoz7+ewnIc+J7Fl53qXXOmWIYNkS8+Uc6CJjJh5B5YarUZ2jfaocKSsZPynIXqdFdOZ3j90e
toewyeNPUh3Ue3rYwwEflAkJlaXxnZ+zclYWDiOHQDaUiT30cXjxE1sc4D5DPM9mFRr2h1lHpKN1
5Y7MmFvP1bp2qwTwDkVXaW3XU1TeTnRTovmGWv01UvnZIAcPpffhEuGKzRCdeLmvuPKdmt7YzJ4c
7tOWNHFtfoQm1g3GExdEKEEqLznyaiWak6YeWZYXV6vUJnJ1pXXrGAG70kr2pMUrrW1TmEvzePeJ
o4VcRlkxojx1KmRxlUeASivkVKc/2Wgug9bONeyjxXtzY2plXWmNfdBqe611d18r8BIp3tKafKbV
eWI8d/ZifnRt/FSES3NKqf94WJqIhnPE/RiR39Rq/4LsHyL/D9gAtfYDJoyBFoNg0E5BKe1N15K5
t438Rhku5J55zxyyybg8IxnF1a+nhy6nh9zWPkSsHYm5lxc/PY4FqWR+lg6bCV87d/AxUj4fJjOb
td990eiS7n0KnSdF2zLll7QmazuEdoB812uLpNFmCQ2QajO4CdPgHs6qtlQU3orqsq9CUtlCTZ84
Ejz/puxqN1etXFfHsgl/OdqmKaZflbZtCvwbFx+Haad8y53R5FqJyeNkn4M2fWZt/5g/RlA0Kxp1
asyhAC+NAt5N0DorNjSjXc79o8dRmnGWmh+LCa+JjrxHIO+7ENdol3vvQptSFe6UTZUrscvSPBR6
bhkHq9FW1oKnxUDzRDPfDsqmRPuIg4t2WuBD/hQJJHvbZIqfUTu/Bb2HNpi3iRhrUlDYiLU21XTX
kIQPNhCF7N6meytoH6y8ehBGFiAn2U+DV2LRTSa7Hj1/9GxlniBzVnyAIqy35okwT3A30yo71JDW
6SEXXXI3W1gGfUY3Ia+/r2QCKqp78WvQ1qHBvSaL1JtXNA9iJEURswuI8ZF6myZuHtzxxQwtn3L4
+XcTzo9p6b1UeXzv41jGP9ZlU707eJkTnmZWBxjPnunRZNrlK1I1TTFT7TiI/pAEtKbLPKfd2DEu
xIKPfdpUezNlw6aJoguVGfYurBJi2mPDp8aqdx5jhys5Re82N5sUTzbS5myOS1vDXx3KxXzpLIVr
2skHm0szoW56wvB4bW32ClxfT9u/rjaCkxlLONTmMDaj2Gf4xZU2jqFac7ozMJMtbSsP2mDGNCbP
jBIHQ8K+MC50re3oogcLh/X7TZjOxa+2ev7Va9V/xc5yc7SlPZrRbzFOT7k2u3tte8fIt7E2wjn8
M61QARxwuuMMh18+a+N8wkEnBHuytKVe4q0D+5MY/bHbtfE++mPBEOp2sZNHI2ZEQ1v0NV59sIHD
SoERcPC1la90oW1LyR2vgOYUUm63JW7Wc+og2AELIDUUMGg8oIcTYHl5nzrln6wupnXfdxwxQfLS
qXswNGTQaNwAl61kWYphPaX6LbWwe/pRWLpWHux1GL+ao/MrljCCEIPjvjG9j6jozlYZfC4adog1
9kAsiYGtbBg2dOI+ZxNfwoDfwRFawoOaILZxl5ohBshwAzRy1mAamLYatWgI4lM5zFFoYZ/bWXZh
JuTFSH8XZYesx/l1C1XNYKOGOCyKp2vK0NGLjDwbj1hI30Y/nQLoj0FTIBoHYb7xw4cPCeFEyH59
phoc4TByHPAA6QdHDNVwSTNSLMthlIDd8N4k24HdnJMbx49R2R1c+JRWgyopxMrknkmXxtCmhO0j
DbVQbP5py+xZj62iNXxL6BcFBcPqCYutxQh9NvBCYEwx9Kh57i3zYbC+aDFngh6mBrHto4nYQIa1
aZK7GvJmnJB7yUE5LjjvlNLHLbueP+ikO9QoS9yJptl8qT2IjmkwnjIN+GBlfqm8VI8DNdw2Wytw
ThiywnwJNB60YAyvR3a6NDjkJ3DyxJx59gIVEQNaUeEKOl7RWulCHtUQSA4kUgyR1M4H6dERWatn
kSenwiJiDetkIz8cDM99C7+DRW/3dj6RSJ/4GvMF36ZBXFfDUJ3Golz4KLbVz1PGlhgdMSF5A7Ud
tAEIkQ8iCV9lSECrrti5cFdJAr/YahQrZBOPi9Ju0JAWDW2XIPojg4zGciuHos5z2tPt7lRo1M4C
rQlhvlzYL67hTFABgzlQYRZ0WKAxMR4HJlUCxa2FIPMhyQZv/lPOu8oIiFADKWrgjMLId6TotxYS
Lc3LdGXP4cWDUUMm58j3Fmh0jRchOjs0G1sOnCC6g5RM0ibOwBvY4jWAob13vDTWQrLaRG7/loj5
1aspaYySGQwG69PGJaeAdXgQfXIy5zDYCJNXJ1UP5B5a93fn81f+QEmymSzP5kwQMeImYC7R26QR
vgGWr9NQX1OfDPNKdpFuRQ5VIPAWjV9ggIha3Nl0+YEajryGbq67/FXAKqDAPQKbF69soEINFxK7
V+tGA4dcbj+MBATRg0Ws08Zgmy06tuy4Co0rVo35Yo7GzCu3f4spUygjZmYqw7PuZzZgyNJZUd3v
QyhIT+OQM1xkAh/pYzCLor+4KUAzkS1G2oMSxgyqMoSuTDVlCW0ZaOyy1wCmA4lpQWTOAVS9VQg+
4RrX5OqyGTweLY3PW6WG6dR/YBOMp1ta361rHoXPrWrMGwE6jDTboM/h/holhrdjqhs4293Up8sq
WWIG3xkms8xuH+N6i4bifjFLUtUBrJGfRzQ+RJcONnWBUXUX60Y57kPJyPVeAV+MVV9vGmGpQx5x
K3StS62RV7PyXtl12PKloxd2a6Sgsbws9D2I5I0h7iRDJtgsIUex7rcPV7u0qlgPP6gtzG2u4dtG
Y7glPG7lbRfoXKUxXUcDuzPkrqMRXh+WV2qoF0qdPwbjOYT2xZh7M0e+6r4GgUNvekq78C5c4k0M
KZxoYhhymE7BL65LL3XkzgRFyVTCGFf7Gt44hTv2qZFelZNYdR4vOws2uYJRHjWszPRAsBYaYLY1
ytzDNBv+9GlpyDnXuDPMxN91oxHoJfF+JzDRmdj5ENKUNx4KTOOdMYIhdAGNBk3bQJQa35kLAAZn
LeCtMcR/9RrAZvGQ2/+8SkX9K6XFlj6nBmOvPXecmxINcXfQ3CFUd8a1j287mT54b0qbuRWzGy0B
wWXmX5R38Iv4VwEnbmtgPPTyXdp1f1L20jwjv8JK88xqgMyjnupUx172hKGrfmF6NEiADCHTJYS6
glQvqK9C43qivBrOhJwsSJ6CbLeHaw7nTqPn7yUgAgr/7uox4E5nZLjhwMfncPKZrjWFm8/g5yd+
iTgE8PSA9blG7Cn8OhV0vcIlJut+wAgYjJYG25B+lDpzHplIMpHqmaJhpXCzOBRvy4DFEj/CjsqH
aCdipmbS/NT6kbUPvfhiemy4yrp5yBHehc5nVD6T5D/hAf+V05q3juJoP1eRvxpH/uYuXD4nPYOa
ss2mowia9kFwtq5zwvthYB/453kycgVe+5yBdaTBByqIHUIOQqcddOyBeRmbQ1W/DXQkIkTYsRU3
KrEQlpB0wUwVQRyjS765/n0UOlpRcP2rhcaNA+/KgOwOqZJiB/IY6U8wQyc0+L/O41I10gNcGtNR
WpwyLWt+dnLD3TBH9l1602tP7oN793nQQZBImDdJKWTnWiUjnMmzT2ZkIjvi6xBJSZpE6VgJuecA
w3ICfSRy0jaETyIl9im7RivEePYhjHrV9oRiHPxQtr0/czaa2N9hfXROHwMdbwGMwmB0yLxUPfnC
zmNkfPz4+U0fvOasdExmSO8ri9iMowM0DUmahERNPwMHLy2/MG5mGx4Wd8rrZ+LZPDwFiZySZE5J
QmcqyYrnhnO1yO6YOsTDti5bmcNzJ3J7Q5D26Hf2U0xR7rYhAVTqKFBe8S3ISQclpIQkaaGc1NBM
emhGmuOSR6BI5AoiyH0IrPQ+tIwX0+NLVyQz13GF404oqSWdVOmYUiBeSaHc8iX404K/bME9DiAI
R76m94jYn6kOPM3LzSP/hIl19PkjcPrwDp94xL8iKkU7bmzVl048pTpIJUPxWSr7sCgiVq4JulcE
xK4c8ld0DvGwnyrQYzaMnjxSWosYkT5tNkvK6aT/eQMfo0Xnush3EW06VOS94DsAsrjksXf4PehI
2EwPPceT/m0m4MQGbc0eTPHVNpJnjI6UkYlkZkg+5H7KXe4rgo/n0ZIfBx1G40l7Jmj9OeiYGq+l
p1IH1xhSf8yX7rWHraTHgtkA4T5ZZN0Embdk+ZPqCFygw3DenHzDVW17HZNLpvIPBbzvFvk5WjLK
A7MOGxODsc+9A1grcBdjjSTvHJ3Am+U1yz86HcwL/Pi7ZqYS9nhTktzzSPBBh0PakumjaeJXOL24
eU5pNJm/RYf/LFKAoCkmmcCx7WghdU/pGPEK9sktmH9LMoRxDwlQ9+MZBfudF75aVcr2+N5SllGQ
5FsZmMg6lJiV/LQip0i/y7bUwcVYRxhjsozASoSFsY47Uo4qt56kjj0SRSMA6exa1/50dTAyLq1z
TIkKpF77CCZDeJIriw8XRZ3RJ6sCpxH8qbGHV0HqMtTxy5QcZvL28482iGlmOqbZy/kUqPE9bQhw
knCpCdUUgi8yDVH4vg+lIPAJ4/3a+URAa864PZnQrptOsw6JLl17UC1zYDo+Cvt4mHSgVJIsjbIc
+MqlO4DMqUn21Nch1Fymj7GOpcaksTi3/lKe+d50/qccfAojCLKOw86ax2/0cmhh1BIEEnomsqjf
jJ28zjoOi0VPko9qxZVHVjZ4n3VwNrWI0BYNsndRuqiiEiZ0IKJW+CVuQPs+kcCNSOIu1XyWKU9n
mVHWIGIK8czosWzEo70lEsn5mJ7MQYd7Zx3zdcn7zjr4S+d/uyUyeAnJBPdkg1MdEvZ0XLhqtblL
cRDxHPZKfHtHHu84kzEmW+pvKFIYdPh4IYXsQygdlDk/sNVIx2xDqYJ4a8gtu+H0QZFPsCEr9pLB
B9cknFsddR7JPDe9SRt2cF9wMGrTOTpGYM0/IWnTAs7h5CVYnAhKwzzU9OJwz6CcQYesLR23JhP7
mugAdtNFOVOCKTymO1W7jk6gdWGz4zRY8rQ0zPQ5FAuYk28/9p4bsBDm3QV01mwapzdex0xw1Vi8
Jx6HctdEZf+8ANGmYv7wOwj+JOq7Ww4qMk3fFRXd9F0vM1/Kh8zO+FMJU94DLWtPQyARdSah3krb
Jn5VBAqTXqhzNfPLpZFm2aDU9AfZB0RRfanvWAl3z6w3vpZCawFljBpnahYvNuPiIVJ79raKDQd+
ziG1rJ9rs643fhczy+nX9XNVFsaB1qQtHVf5upO18cF7dwXgp74i3j6it20NwkV3HqFXnpCXJgrV
Gd5xvuVwQ+fBV0/+Jsxwm3LHCbZUZAlkE8c5K00CeFV+jcJp/JvOwz60lBVBrALI+R3dIJFQp5kN
zsQFDAu4pKMwdOYNhcHfTTzL7uKE7P8wz+iZ2Ri/+BYKLLNj8ixdCrrj+1rh3oxihMQvx+WxHsR8
yPU+GyPyxmP2s8fQWu5XyPvGmP/3f1M0zvggllsUTzlLLKZBmtPoXxPfvOfRkv8xKeU2pzo8uc2M
ROOJaB/V5Y0m8+zODEce57Ur1s5cVGebYoFTi1aO1JJdhP7h5z/FdWMAdno0CqE6jlF1HX0T4bUN
4+VqCyAtU3oLXSI3GjPya5qP2f3PD57NcmI99ndB0+aHwbD6lZuP4lZ1S3PXstzDeqR1S6XxDrlR
nIdp4LnG9NmxkQkfKp6PFxGLp5+/+vlhduL7YIi+5agBaH4n+Z70NCz0mkUxTUG7vv4BXL+J/PRg
jn77zHjWh0UBws4RxnKEAyUn5WWQNf0cH7xUf7T5tYSOQyC2ZZRoJrQI6GKpC7uLxEeLINoaPgNH
fce8mgOfQDPZzN8yqoXpJJtIn69S675J+3ELTlwx+EWgPo1urrEnQ9wU6XjN05EsQSqbdQwuj++3
NBt/9KYtbTPkG638wfC5IS0mXPkCmUdfd7DLyjL75Sn3K2li1ooMTpyLw8eopVp8Sy1KEi7trTYa
eQcq/BvvZY13IS68G817Hzlbmu0CaUxti2dN6uCTPqXFU5ZbN+uCM5kdiq4Qub208u+YFA2OaeBw
vIqzPYoUzdhFHV97Z+35XX2eW+TXisB8QestBSII1Hyxb/SJUzHh5yz8ZUmJj8Ajs6Pp5dQt+Vp4
Y0vQlmdzXCNET077wGczZDfR27KUkZ6CuPevNIAEpfmr8iP35Ea2c+ppw+LDFAcb6fK85FrtH5p6
PtYIo4z/SX9PIP5ZNIV84dTB1mc7Xa3F8FhgNcJ15lnGdXDmO1XK4jBSYHNQlsOHxfQPi88WpWnb
gCIxnZYTWQlaxOL9sKCj9dFUEjGtv5l3YIfH8oY94ilHPFWzghUkZ7MiGjKl+XGUHdJ83V1DEgFX
Wu/yjRdl9jbnnFzVqbhFzsPPV46lsP5SNwzFIaK5G5c35Ymn1JEGdgo0sDFWMs9YORL1Pq775c6L
6461DUWPUhFPlyyo97O/zIfSt4NTVEzoYKNR7QyLavYJ63JGwbyLmv4EZR2+I2adiDDNK1a7PZBl
z9iEbQXkYprDNSi71x/Euh2bv/xel3fLWL52rusc2Xz1HiRvkqP0eetXdJpU1LOx3/u+eE15nbww
B3Yt5jWOgnFqmVvkU4IG7pfokKH+gfjJfBdznelnoqDkp4zDDPr/+PNDCsnJ1o5HS9EpllI9kqYj
PM8HuKyC5gyDtI0m22Qs2eW9NTknmrRsaJ812zbvOTlhIicvLBZZOPzGvSIERsGrd3bCUZ5bZdGk
QT0A/eS4JNQDefsfMh36/j6fmivfCh7qY+lfrMDs1lUe2BxAeeROaC7wdzofKfsHPh0B570aBc+G
tS5Ai+9bwgTjkI+gAMJmLDjJyDIH63EZkp0z0Q+U47qawgC/083pM3qufR2tnIrye9dui2OaGmLL
dY2WFyc6UTBITVAzbAT3rz31/s+xvTS8/Tlphip0t/UYs0JtVWKPX8N9MVycg9GJ717UfypEo50t
Cdtyk3ZPqrGfLFKNTW7dzHow9tzzj21mXDAe7inUjzdGqLY/PXx0E1Ijd8TAdfcBEPe6a30mbadK
nghHAhPggNp83HaeRZU1HYS7ug0AkXkZ27PkKyjFWdK6t05KdlUGPAVuD7KhbqACKqEHbTTIQ8mS
L1EwHaEj2eVoHJ5UbbLrRlD+xRUPfO8a3KmeEYJYZpeqTX6X6BXMcilrTwj9IXToezSN0d4oes1E
mD6yWXE6dXz8GV0Wr9lM7pQ3NauK3hPM4n3T1bzWVUf7KYdsBec55TU5vg4xycaA4p+vjnV9GQzO
VXw3xzxFkemrU270e3Y4ThLcdStNbOQhmR+XguaWCgy89Si1R9tvqZIbzZ5ly6HVy1rc3yTScO38
zSzE6tin9zrKzha0xpmL8qtrEN1oygHZzXLlmW4NLF4bxGHK89/kbDb01gV/20Y9020VvAWNOTPQ
PGF6h+lMeyEjNVHrrwn/DPvFcuNbTaMhkGBHfcJAh1ltK3LLY0Po3ux3rdTLbsJauT2xEbdH/ayj
bCOyLj10Rk4cb7DzN3LGBoUuFERkoe/cq8i85gwn/J2qeZWgvpUli2tFNsk7VZGjViWqSbO07cW2
I2Z3/X3PcRg3j93DZaG1yaOb1hYp63DFd6VgF5LKJQ1RjySlh+ovv9y3hRJHWEP7VvFJWXE+oDDX
DpFO0Y1EFbB2aJkhNREx+qIcJ6To5YLMWmcFnXf+lEXrPGQ/Nolo8g5Y9CLx042PHR50J2rsswmq
dDSMc5jPy8X1iHr688lucuoKeJRxJR1WuC7FtmUwryP6szF6Y9wkdXuTHqudpj/0G0wFem6UR8kG
kiNnWP8P0ZK/adZxylQZfQH2fMytyNlTmzVs5ym8m2Pea0PORWVQg33y6FzMuGagtxmPbs72Ctt7
VT2MOx7e4abv55r+SxexQAYv/kR0O+j2Ot9LICOk28niSOpJcx911ICXcajWBpcL0UzDXiqfzo5h
JPKc2slxntGqRR98VGRbTSD6OzIXHZFK/Giq0VbeJL8Ehq6DunlIqeILvPwPHQW7JpuO5lI++W77
sTWYTuNKFDMyT54n7Jfp4AFzr9qKVxD4/7iLeQqjC0aMshiUdyVVle3qaIruhtmf1hHnK75E9HWJ
yGewp1WPXsOgHpEWPicTYfKZJ1MTD90BKZSvoKmXnjZ2ML5ZXYnMaydiv8TyEirkHdR/CslcHtmC
41ZSRWQM5KM7yfRcBYZPoIXkO/VSzk4iBHSYIbXwKI+SAY82yCk33C9qNE+9TbiUfNCln7Jip/xt
5bNZJYYgPuD3kE1e8r2dTxOXfbRuwpTH2my+/cApDkjYvy3Pau9iumVX8AOc7Jv6ybWZdfMc/bbe
9pByr6nTHoFcu1UcoemPFRfjCDmSF3ZELdn4wk7DlT4P7JDc36TUWPBErm6FBJ4uegw7n9qJW27O
O7JM8T6ZDH9TtMEvuijnJy+mpTtOzXOLZsKcyC0dv0RQnuqUznRnZBCL0Aa/O3dQ+jprjNRg2/0u
c20YohgcFzluVQdle5ULbWLp2C1XRa+2FxeQQX7hnrykPET9UvO/dqjq4s9kI7ia5r2NUOwPFb85
LmU2mc8A8NB2hB7976EmMGspeaqpafCq6AGLycbko5LK4jleWj0Zm9KfV4N2dE07OsX0e393GWht
ZVvOxq6CEnmAbrex4r8mAixkK+UxVLXr9L2klwTfpC87qsfxqAibUltAnTZe15zHEGnQjp699Cx2
FQGJE4JZPjtAgOu4HVWfbUpnqtcNwXe+xs5vQOF3JyHhinQYnqVXvNKcAr6DHo14w7oc98/UNI/s
FxGzzY1d2C706I7ed0NagIYih+YYLsqIBSHKdxf95Tk0HDmBehvbC7uNlwCsI1sPiBEyLF6idpDQ
hAmPVYDlXNTPKOtI5Vb+1XKgUR0A4zi3LJiaWoFGu+qYoICqDg4hQsXWGzChSovDsXKrWxwOB1rj
HIQcJA4WYdD4ItwDky0Tn8e/pyLBuV+5W713uEntAZ+4BMF4mZn7ovxi15XGRkzYVmP4HEGEDhME
wcA3eqP937S2uk2dbZyBBdW6hMBT0+88vcikeaeE1KIDGbC+lsyvMdZ578p9k4a/0TDfErOroHye
mD2aQDmYkTQrdjA5FT/VWUMfrEuPE4cCMfXjKcz752miqiGY6neHrM5KhdlupI+K5hLZHhpi7vup
D2Ds8ZJwWeODDFBdI65Pmajil7Aj6yQnyvosa9j1eUU7qO6bLLrywO/fr8YnEjswUFxk6VrkIf3o
TrIJwiSmTLK0aSy0jwjI+R3L2urUBGSYdOGfPznGnkNds9aX1nNT8SElmcxMq+XHT3TuPbrhu2HG
46VkpzhTPCAGyKxch15oWs9MmoEY7OVXw4aqq5Uog7dYGX1NfvRkJB33bR0J6MPjGOtCaS97J8F5
BA4scCPjL784dBmtc910P9hfgZk/jp1udUn9tzokxGKSZ2xrhxhY+EgPKfpuhNWmYppcm+DsYexT
RoOrY5vTQ7qIB7xNtS0yYFAyeseilU/lMNgPif4DyYrS2qRCEM7xxXvvtDMfYPs9LSM2LxUmCIfB
b9OJGDAPjjIithW1CpytZ+QbhDZaZYHNylM2bVw2Se6gyqIeuI3np4+DSoNx7PLbylEei4MuVx47
p8FZgAFsWGcjuklzAkFJi5CM0V0fyYekopDH9SL0EqXtOytcaMpAzgRGWe74gByV7KdjXA1kiH1j
j6K4JO2x7fE1ncarr+tobrBs3OHGrnaK0h4Sv4p5X/UcAyVHGK/qP7MWjDNpITJIb+JikF8k5gtu
i8qf10dv6X/Vuf3s0XxGxd8fEwHQ4Hq3xVq7AGn+TSTR3iblPorqh4dF5ul/sXcey61r67V+FZfb
xink0HBHRCAYJSqrg1oRGRM5Pb0/8NTx3mff6+vrvjtaFMlFiRQJzDn+Mb7RWHgGjepCWq9wyoIj
kfwhTBxIGSFtre17r8saPLktBHJF1vwagxuWnIdGzi5kdyfWCVQiVayIk1U9VPF4g8jtT/XysXTQ
SDLrYxEEOlZeHho1fiMhfU2DonrWUhRH51HGjGYIU/2YbWkD5xcNzisVUADZ+XMqdwc6nYECrzrt
H/nAzLKqL9ATI7czcz9PiFmtmrHfts8nRV9fuwnEaDHIqN0F82dIJLWZydfGkviQ2PQ3DgBO2N3R
PNjV5U+7ptOUGkGAFbQdLzpiEBbNKJA16ccgszwHu78V3soY9joFs7Oi/LQm9VYX8NBsXSCkCMqt
ZhZakH85WVBen+/6bJ3OCdHdsY2McKFtpClGoN4OVmdlA2JLmG8e6rVvz/GA5JU4Txz+tX2qy8mz
4YwkbluUUAlfqUbB6JTKG/2tqzneztm1bvtfQmk+c+h7ORnkM+AQD9hg9yh1+g+FXPSut1s21p90
lc4vTNAhyJaBXaWOC82oc2uZRKLdKbNHnYh2qCZZcznFP7PFSR+HSv3oTKhn2gg3G2CodV2d/NYa
orkW6WFgMLaTS1rskqgzH3pK49y27r+LpF0DMTnviyUrp1qtV39SSaY4eJFWud9a42xwTkp5yHrt
e5owI4ulFhY+E+fDOIgjfbHSTlucj5zPj48F+5l+ZtVfrXz1GeVOtn2o2fEahGvfcXNRIi+C/7eV
+d5g90/mbl1TdDa+MudBKrbkv5i7TTGbBUsq1mFipPdnPkoqfwa6t1cvxwtZOou2h1DE0kBi9DLM
cjDl834uNvBOltuemnFmWpzlA7VfOSkMQh15GB+UBsP3/Vf933DNf1PV5ZC++K+buoLhW/+r/FZ8
+3O4Zvsv/8jW2H9TFR1QpSUjIJlUb/1ntsZR/8Y+1cBGatgW7wDzn7I1trJ1p+iygxKHPeCPbI1G
89d2f4P4hyL/T4u6yOn8s/NcMR3L5Pew+OV0Ggn/Gi/I2bWPQLgZgTcQGat6G+bL+IWS6SY5v8uo
hMXFUHNfSoLV2LrhS3F5ZtXrVAvox41xwYQPB7q9pF8VNalh76zXqLiQ1dyLpTwBR/2uF/azLaHE
N0P6OV6ZUb9XChN3ChTZg/VvWVXRIFERJ7fgH0oRlRrkD3eJTH4u6SOyuLPGnFnlZEl+bp2PUf5W
xOqvolTOixr5CTS1MpmwKs7p+DBSgpqQi9y1AjtAgqa3m/VXUAtY3HlAh/ZLzG4UFWqjEXBSf9nK
IlblOduge/nQkZ1BOYP+sv6s6nkvxa+6Wf0Qk/mVQ/Ry5aBX0WQkqifVPrrZNRYUAdWMuX/xDp7q
2JgMGqJ6CmoVLG2siu8b3mjtCObNDottfbkZNf2iqwygU2+sB91q0h2hB5eTOt6GeOmwF0jHZh5+
DeaA/ajXQHIo+8bWfxJasCi4YWnaZsZtgcREKv2T3dV7lLExbBiyDIscDp12carEuOpVhgTNuXpN
cekko8wKxTjGKWJEP8kvZGl7VvNjnm57YPvnoPmq1QCEzhJm2b04VzLGiMKcj0P7pkz2vpRz5VSZ
vAANE1mXIpDejUeMw/WqNY+NUfRMavYkS6zfGI/8gl07AkoeAHsVewXcAq7rXHGHBrevLX+KATnB
7HRpM5tPu6rgiJ11SGV9rbD0daY+lGwn2cnVSC/myVw0aVdnHCZRlqJU6zBa7nBsEQavHOc1mbrJ
FcQDNp/8GSchmdqu+ehfRhuloFOcj0JPSOWa4/s8suvDloTBEB2Qzhjf8OKWDtWJk1eWUbnVJphU
GiZ7+DluKdkqwgeqpgRT9ZNJn8O8Er7DTkqqYEXgBi/qeFFNi1yWOnu4TB2rZUYB2ZdS4AIwR6gp
VhKyHYFd5hinXF9A8c3aM9SwEXswEn9GmnKu7KuWPK5sOZCA66W7tpN2gOHtsYlhYoy9RVvxMLMb
naClXGK5N9zVb96MCEyRkHSKn2IMFtEMiaEFqgqg9kHIPYNszflZtn3QtcktGrKwp+rjoEV1kOhp
6zVK9ilDKKRULT+3In9szPTybJjpaQAJhqpnB7YJpXjU531EKd1BryV/oNTDph9L7Y9R23/GZXoe
N8FA3qSDptznFe6DXpGuqQ2g0aDHLDOnndnVhp9nOBGxaTk7ih2L05jd0h7tj4cq3XhIsUpk7Sfa
FgZFUz9LSaMQbabuTa/X9xLuAsFq2XWIUWgq9tcY852Q6xvbCrx7m2yibQJKu0kp4yaqwC87thkD
CTMyGHCo1CdPmwiTbXJMugkz8ybR9JtYY2+yjVpZ8x7fAbRXRDYLteJ0ZhX3jQzOc4fuAwLcx6j1
o0APMjdhSEUhslGKRhQj3ur9A7uNYWdrcQUhhSo/9KV1E5qqTXJSNvFJ32QodROkYoWx9yZRJZtY
ZaNasXauH6JNyOo2SSsrx8AelqsZx2/RtklQ+bC5Js2p7NCUyQfz6jXd5LOxvRkG/hJtkMI20nTi
dmS50gYdbSnjk3C0kXpFYQQa+huWCvYkmyRXoc0taHQch1JcD6i9Vc+R3s4VpDyEOT6hwy0z8tmd
iwQVRho8Ou4qDK5gdFaW9/HERpT+1UPKUxyEvZ5jLTn3nZyfjURBVASQqJj69ERlETMVYCbhwPlo
n2PtIiEcoUzmBWZT5Tzo0fw5tjAya2ZNj7Wca/i/0spX2BAOmbOeqYMEiDWbN3gYxhuIZQ66Uv2r
n2Y/pR3IhRNjsoNpfrdGlB9bB6TgiHslbrOPSDjLUeR73aFzV5rV7izFucHfJMX43ZsocDab/KZt
XcVZ8DKt+q/KghZuVuZVzslExOgoD4ZRVO+cJ8lYa3iM57Yo3AXkE42GBBfICIDVU7cK9AF/hNme
eJ33fDqxpw9qfjJLgIhjV6a3WJMpLEeDMTKj3Y9yu/iqjOBca8bixkrvvHdz8dKls/NrnmhjVsXX
Mtk1c+VWZeyU6yepM9iwgIxCYVTfIqpbT6VantqVfhGIJS8pJhob4VYQaVznsUBQQ26XM/U48lGX
ChjzM4r8gjJPKefTOtJEom6ifYp6H1VTYJbNYd5k/XnT99H5GzhdZh5qm/yvqhlbxW0kkDIbGHjX
CGCNsNIYGzSKcU1L55nCbbaaeKHRN3GSMWqgn4AZlVQ+Sct465jruCW9J8gkTBXAAvBGgPtW58az
somH82rYfp1tJvBKhdVB2hy3dzKfmoo/RET+ITNz+y3nuOnhVX5vCCK4ihUvXzhkseSLL2qQmJsT
INpFiz24qhNrr6q9IFA22oAXTv3SV/ahY5I/98SgLvR4f9PsTvNyxI/L2jnLfokLOiwI7WGItJdn
+K5vSlU+0qoizgZi8Z5y3gEpNtqgsEGXcFqXVipqZmlK/WSNL2wr8GOM/Tlj+7VYS7Z3mCsCw4bX
0znOEnDOsiiKsdoHAVpwN1K5EAwCPlASBaNItLAR5dusZTTOJLxDJHP+bAFseBXUKXWpr6uuxRfV
mZS9aXTfEuZdQGkM6iKVVPap1WQ9FOcv9GsRXOjG7lL09MS0bTuGfawhGqgG6wghrUdp0H5IaT0/
shDjSeAHMa3lgoECVKbyTuh5CGnu8iWwpWeMi8d2WSzcI2r60arU0o0KMRFdM8BFRUn2hMmrxgGy
zt+qxWAdOUrTU9Tk8UnhrMJx3ri1Ut6f5WIyHof0re+WyTcnBedU3eanpOOEw640pVchfeGz04Vx
uaC3Zg0KW6+fRMwG1l6Vn06RhTGaz6HHfmwpGIWzozFyguW1hsMPk35C/wysJblUuvwtrZNLO8Bm
zef8pWhNH3QNVAQnezSYpz8oUXImPJVuRXMIvEQjlpKUiQFIPzWPTq4EtZPwPrFdDCGB0davstFe
a009kP6rfDJKXuVAg40/WJN0u7piTTXze0+zQcWFhN7SfKf7zaP5bMemHq02Z+yHT5AA1+qwNLKv
s6le08TeeArfS4VPjaTWmievmkvyFcczkAZXNCAZiBkkntU+D1H3ovBq5KvhZqOyZ3ZD187CbpCS
+9rhA2y1KXN2PhUd9FSAPZ9FlZED2GT2rJdfwAX+mgzQRBh62mAY+6e8WYaTOhFsxyj4trZmgq+q
PM191Qdp8oI5bqL1gy8OfqwGl/bArh9EhfunK+8XE6FP6PTbXf908e//q135HVVNDf6PW/56f/hz
/BRVS4fDav+83/r3q2rMm39+4D9de79Xu2RWCIp5JxAiDtA7ukPmJN3h/u390goT60/X/eUuOIbn
4uF+xz/+3/0+90dYVZlV2V/+zx8P+/9186SIZqO8WzsW59SVd2l1yEn7LkySuXj//o9b7tclDLTW
OApbeA7AmaSmOvxxj/ul+3VDoTshOUDH4JxHEJrGE8fIftwf8f5FqGO6cj7ix+Ab4j4ckoXLEgcV
mYDbtvlTfzZt3Xi5rVWHfozFwSYWSbeK+hWj+YYjqK+//4rD9lvcHypyzPcRpZdhGB8+cIUlWPy5
PNwvkeblUhRTRyW0aFPdlMP9i4651p9GANTbjyrh31DAN2hEVfmhkhh5UbYbgNd1oKD6gfNsS+9F
V21rB6sGVm9shKG4gTV0v3S/XV11br9fef/eGpjVDDan3e3Of3qI+/d/epw/bhfdOoddVkReA5P8
UJOBPAxp0mASmA7qGlfBYvb4ZPLtBehthdxGUVMIvDSMKKbtT9rGErdDKaoO9+/vl1opHl1npTPy
ft39C1kdgZsyUdzy/ufQha0wIHfYKC/quG+Zcm+vwf1L+p+X7t/eXyYANRTCzQ9Dmxfu/a91/3K/
7Y9v7/fX01r8/Q9aU6hEjmj7/n7L/Y6ZApQ+Igpvai74vsgrpBlWjTb4TmtQicEghXTgQzZpz07f
nchnnacmuurKt9RR9tU6nhowW3KlhKplBzExLfaStMdsbAfJtxzwDpxfl4rEjX1JppFDgHJTBmYZ
lYBXoR6r9M3KZTeXHTpHxKFO4rDWxbfsSZbUY5suBBLswLQjL2n7fU9lNS2vAZI+JhGmrYy1c58B
lg8M0eMweG31xrXU33H1u1vJzuoxfY0ABQ2e3TRdiBgEY1xsf8hgSQYfj5FPFpAzbOYVzpVYu0sU
L8PW2i74/rGTIKnOAa01tHQBG39cKumjbxsgIcbTiOFZptSALe+Wz9Ug7EJgCBAY3ArnjQmZRDj1
cW9m/XFGRO0HFoIa2UcZ52SZ8STYwVTvE+BEa+iOE2oz8KoDEtJe6PbJ7Oa92av7KFN+4FF6GSL9
c0qT09p+2/T+PE5OippfOKFdh5IQqDEfRxgcZmmFtCs8aNUEp0Q/DUu/VxZ13yJfr/Xsg1Y5TPO2
JbiMI6cSOkCV/EaWypc6wTrAulGj8jqWAoBWAfqh2Q/sHykaHunXzs85QKXtCejzG4wWgZWdaONp
mK1QlJg5C2UzldAWKV+rVAZkqe4YCjxkOT0qSX8bqv5YadrPOY5DuYuPEDv4F1+/PZwBB+xMmEKR
pTwOzEpEEs59E8gT70lG2JbmYSvfCU8riVKpq2+fZ0aIRl+caBYLC0kNaouehibej8PkRtQsWX39
Fg/zESOgZ8qMVKmzJmRswyZpzOyYZir0GHPX6zgdnfkpUhkAyOtBAbOwShU8b346Jd/2O0Wu9B/M
QWVaB8l4h6vlZ5Lq6XZE5NPwQcQdNYZIudmFQuDmIRUkxRg+Iu28aK8MqfeprR7hDD82+Xodsox8
AIS+jeiZKn4FfwTu52IQmDC8jtSas7rmzB9G7ui7CgD971egKoOBV8uuzq1WnCpbpVUgPedQIYX1
sujLNZqY6McWTYrIDV36AU7nHfaBJXOo6ZciHHTyrqR9a4FXCqO1bX1WkubyGaQ+Qye3lJswCSa0
AIkEzkYQ7vaWHt+EaoX58KYTr1q0MMXGb6VxkMyqTw6H8NjgxguBmgj/a/coVzHHzPSHSLULtkc/
t82wJ1HQliEeUj4GLDXn5Whs6h4o/ElDodCP8mTdsmHwchgtaxZ/kQW8GDwC8sGBR2YUWtzYUTNK
mU4RKiCLlx1urCepsw+5nl0200BP5HpsZL8u7H3dhiOhGXU2PMYPF2YWbzLWTLmxbjjVDhDDHmqm
nb3VPkkMMId42K9EnUWzB6DgUVd2Nqs44AjFpnR4xHd/yavpm5X8XnvlmDXiSWFqN+Q7Xtq9xJvP
XOOnhMRuk3dH1cI+BMsXoAKPIL+luvpZqPNeTuXztK6E0hD1FHEr5Oi1SZYnkRnvTll9ZgUT0DXa
wxZ7l8c8QLaEGyfv6l6ErTUfgVnsCxmFbkZyjPEl9FepZSjPpNOKfiR0zNhl/8q+Ya/UUZCn9gFv
uqUa1K+IU8+sFuDeLeqNsEML0dtTFbPHmnK/KrQwN9aDU3N0z/SXXOofVaZr2XqaI15iuXqt2Rzk
KDCOsT5KvMRC5Z0kKeAusiBS4j2JcXfh81ZoW5e7c05hcw5p5UGdfMCmiGk1v3QzXr7RurF8fYwU
+22Mohcd/5wVV7jC+z2JxD2W1vOYwyMj/g60HMSPQ+w7cdcB0aOXwry81+2CXsf6oFWg0qKdeSMU
uxd9csAM+NgkI8KoEiZVfEsr+2JW9CUVqTskXVBGCJLUZbPklyEzNOt8yXifpYp9oZDlnE3w2uzN
qjRQMpuepyk7Lrp5laTqVSOBTH+VjrXvKAxaT9XaTW5a85ZOEHJMNno4EmS58HU1JkFT7DEM7SvA
qsX8KbXjfiqhYKyHWrWDaFw5P8n+/S2u5W9LmlxhP+46CjMHGGtWG6pi4CjTeeZIlYXS+6u8nBXe
BdG4hMR0XJIZkZ28pCveVGMOEdIfoOneBE4vTTA6gkQOGyXsnxk47jPspTJWBiEkWlUrD1ZG2R+n
7rkE3MSM7dYk+tk0oZE7/Z4YMY218q43uoNSsC8fS1qTYz/P04M+VV5GkhAO2E89zsF+WiCWqlCe
52NJLKRV6i3UeFtT8Yov9JST6ZDt5lwVAYZTYtuyEaREsSHM29+t9nXKrw2MEQlLgWfUp3WjuPZf
jYMDI0BOU62LjhHQ1NRr5dyMYkDYVa7gbG85nb9NV7ykcxzCy2RLorpKdtGIOmn1nqIKlvGb4jom
r7Ut3kVNZJioZ5So1KOtB8OWjuqCJ53jybIMuLNLfHrgsERleZZcBpNEycmqPWDURWVeaX0QvJPH
XZqqhGl9S6+/KLe/xk3qKwV4PSZ1K5Nccw4jVhNRYPTilBqG14cVRv8mPhdDQ7B9uAE64rTEElMf
D6aWXg1aBNVpt9oMTkXuFbke6CSWJrXwEolqnm6myM+kKIfJAt0gOsplwlG/B4RPKX1u0M50SGcz
FCMQM/ITcVk86vYzIdJfmXPVe+MqdfJBl3Of9LGLI1ett37hD3x4GGNoly3bwCYW0pXzEWF6KRcO
wGSRzcMcVZwC1BDA6bmGhtRM9WcXNd/YNRewkRSWXQAl7aCBtTk02zF88RbOaJHT++aIlamqjgs9
hDKpEXaTkMWfcvDxDZBPvCzo4EzS5z1s9iBKdfR05ErMcYIG2aZwAhqI8Hqw/IrDIeFgNwhXUeu9
A9K4qr7bceVmCtw11HMTn5Sm5Zh1YWJi1XHsyBfF+qj6muX2tfFkdvLRYkYjjCisKn7RiI1zLPy4
JJnaPRpJfpwFw4dl/jFkKzkDEa7KGz0ShyUheTksL6m5nkwbYRYd08SsA9r5mEj5ocVIrmhGWMSN
p610G6qrhwKGzHwBkXgC0VH19ckifz7wZ6pJNBSlttPZIi2o3BHBUcGpsbU4prRPVgUQgHw2U/0d
jEemOACs++u0Kr6iC1/C0sEUAwxBFKRRHqgAZHSJw3f+PJdKgFk/lIGOFg2L76R1EZxesfQFRlQF
1VRfC3xkInldRX+d9foDAsuzDf12NhPMFFvtDoix4atTRxdfrNez4Wk4L7aTL0XLwUhWbwTILkGx
tThy4DIIbUN5bbOFiBrekbXmB0d78aGoQ6hH8V6lnt7UfqPmgR0oT9Q8H7VsuSV97a/xfOIBGaXE
Bznmo0KTX5Vz+gSiQ8xdakGvMWkYOz8RcYAv1J0ccAwzMzPT8JNE3SHheLzLyB3XaGqrV2aOS1LE
b4bHAi2/zEl8mJJraPORfMkxt0l85mQx4GsW4EzzGji3YrCULz2CZkzhmlfByYjO7bQbAyk2H8y+
CuZqheE9u7WV804yT9mcHum+8rlpnAg3950/yrBaV4vVa/I804TZTpyjuiqwpizA4A2x3HyUXouM
PQpNuXYpI1sPcFmYQGms8buQwzdib0TaTnOl+YD/7AF+RrBqslcRCIM27g488WrrgiElrIrPXK09
bdY8i5AJBtpCkr28qr3IcAJmYfS6QBiuDiiV/sx8Tc8h+PALwvYinCLC2O4P67xznMjXyMJjfD6l
OpxhnnYx6wweRFjI/aH8lU4l7r5r5DQ7JmE0ZAa11AS6BRBbGp8TJfkQ2A5opb/CNj84LG4FPA2D
XSNFRF6zaF40slbvZph1hFmMjudR+AoVvJblNyqzoI5uv445WiadhpINTsuTGLfWwd4drMJbmiLQ
nfPS9tQXV48Kx+dIX6+WnAVj3gaEEE/RQh7GeCHJ8T2K1rd8cA6AJ97r8pHA/DdN1p4LFvBDj67t
DIdIXq44kHdA3dAp9avQs2ucmo8U/bhVIz1oMN3lLDuLsed51G7ZJRzau6OuaV8SwWLzoUE/bxWN
buiVlS/ZOUcLthTJHJHxGllEJWYA0oXDmOmi8O8zWz5LpoOmUbimxCqp59jOERDygAtlyyMI6rNG
IWt6VFqYW016NmomvlBrFjgWsWJ6ohmDzukCtkBwcvej2ga13u/rLj8oSxuQ4sBzU7tpTAytiANb
ndm4mDdElL1eUXwDlgKsfKgly4ve6NQky1RAF/4gGz7O2Ydy+oosLSAxOZAWGZga4La/TBx+K+k8
rMQHii9b1cKJE9Y66D6Ij11a4RiFjkX0ca8XWAEqQa89Cip9Cdsfr+wlV2BONPBv17BpHB7Z2uSd
cTikVNFq0mNcq3h1HU6o+LwH2SdjHSis9MEIRcFd/MGDl5GPYYQoeg0BioGUoECmzGTvfvH+Jdmu
rMyKBuZWA18uciA8awl14eF+E1aEbfwQSatnlmbNuVtudoNODAzwSqoGy2QFd/njL2rIH9f931SU
dExoQ+MXkWyVlTfDejeiNJWhXP7VqmoeGiCD/pBWGnT5HaajhRcEKUkBmcOSZg66TsccvhG37gqb
3nXIMnfpxhkSeuyFzbbpH+rP/frRYPNuQslyZSF5cIZnxkrGBacvn+sWXFDdl9NHjEHqgWqC9TyN
mfkaz8vOkZrxIxGOHU6iAFaCWexJM/q3UkQSwg5LIq2Wu/esPrJsi07rRDJhoPT1KKJE3tHaRVlD
KfHGjCvrcP82YXiUJ6by1gxzee4SIu7oVu0H0VmoRUDbw/vd+lgPzDkK9FpAs0yGwW/lKxtr5bpO
/aejs2GTCgVGc2RnQckaCpp92XxYqxksrR0m7AZBkE7p68Zgt7Dg7i0YLV6hNFbYjWvo1OwtWk3S
bnlXsF4xU1IxUxRCeMt3phKlpxrYDEyD6VmuquKxiOvvaTUxv1kdPhTlRBl4qc+c4i7kFXMftTEP
IAE9FCmEmIZn+KQ05XM+GZrXIhHg2fbzeZZetKX/pWJMPicKPtHSKINWiaLPwsKnR6KKxK8t70Wh
rMe5HC0m7rkbR2xXe6V2e6zVxGZZp0Yu5sGg5MBnIHAmCtJo/iNf3saWjIDDrOqkbJaUg5AJYp4W
GWdmMKbhWAUoBRX7nU0pBUDgESbmQGzbeBEIdmBolvxlOm3QJFinO5FWdJ9Cb8RVICROPRQtp2RH
4roKJhKVq7n4eNZAVcHQzHjeoxHKYn0kGYxUtoRLewaDujWOHtcGQ+pmy8nI3A59mJaCMPSwqwym
fhbIfw5XddMcCtrHI8HgOKP8ZAoHKhSI0MAikXwxAmwshlCRdAZ0687uEk9ugfqqHrQibxlYrigE
O9iuVZVXMP+P18TPLY1YfrKXUG7SrWGHVqeRmQpiLVIgHsexC6xfJrtxZisXMb1FfL6Nvnu0QUtU
q4DwD72R4a3IHd9MF7dqY5e4H2bbNJwBUQ51Bz3oS+/nvdYIWEQdLYF0knSgmPANdAlHyF31RYlW
32JY+NK0R0QOUs3RZ854Hj99nx4WzqpyaEI7GhZiPaiAaelOIBmk+lVRj1hbI4ewgHOQFrpt4Hly
dEp8vURk84Wd+fJLthC+emlNyta/eBm6/HV2PtT2hRMizuZkQkST6t0yPMME3FXKRwahIqNYgQTi
A55Rv1/EQ7T8ZMK6K6TEVfVvXFJeWUsXLddcJv1VNQ4WRq82fjf4XB1SkezrtSMMaJ8qdXE1YeEO
wlYPPASk+upg5i1p85r7cK717/MWEKLGlg2VRiOIclLJ5BSXSbNPhk5wrr5Oc+Z1Sv/BGgl9BYmx
oR8Hd0UXvfbKteYc0zs2+ZBHksEPPZABvfyqae7DGjyJnS4+tnDCtsxPtgZJAvOWpLIL1KGx5xpW
bmUP32G/Mr3CadZa/BSoHR5UPHLDw1MOQVWguJnlR0zZFwf/R936klmriJHisY6dAYACcEQDu1Bi
0dBFLEIHagg2idYHWB5m87RUKfkaaz9mWMySZfAEqqyth4Lpu7yULOC0s2OKF11obLgLUsxNUKzy
U6xOe7k7QnAJ1lwOV97+Q0O3dem8Z62C6Dof07k/J2LZt1CoeyKsjk8oChoCDZXsjGlAN3e5vs9Y
8pkkgPa44l1m6OXK7pqUxPo8Dt9rlUhb0LdvIwfT+Gn7aCsqPEHiCjaRQnwA8gtuj1hxHuqLRY0F
sLe1vBSmi4Ms/WHmu+m5nnfS5On1HsJlrx0lKpxiCtJfU5tQw+eY/wIs5nay6tVVGWiGca1sPjOk
nVJ2HIRMwP45eTiy/qbS5YWSdigzBaCBV22cDhjIPYQtWgxGf+xVpiRAFeJrO6/nQbVPFM9AOQhG
KfLh+geb1EAU/6OsJC8n7AAS8jLWg2d8GvRAtivHMIxJmHdVGnXV/oxhNpQtcXXS5tth0uVXxWq/
cGMyH+0uNUgijRAQIOQjak3F2WIc2ud2Yw9NuOL7+jxr4Axn1nbxhGXG4N2cXQa8DCN+BOb+bp0q
eysFGG3fgGUOJQfybnzUmcSPgCcXYgGa8zKYfexycPwZLa1zs7WpO1j0hXEIM+RvAGDNzi73ujSA
LpLUyS3a0jiVA9JyidWclYBV/HCsU2mn6XentidOGtxhoqOmnIV+lEozcTkMI7YWZ2c11R+KxNJl
ciSFUXEbHyNBiAU8UfIBHuxwv4fZYMdpHb1+FjOfFZzn4B/0wjqWA2YsIL81dG2S4hQgpWzRwUqO
XWS9NLYq481fns0pvRSqZt6AC4ig0Uyb8XzdfJItCpfMaV8Qy4tzLMscd0YNe3gx1LuyEspp7dT4
lThyMC5W/Zn0DSk5E2p6YQMdLeJb3BvSE8Kt6ZVVKJZE5h0tFc9tVhXPaXekNLC53a8xZK33ZpBp
3v22YjTtU13EjzJnlEixmgPQbudMNQbbgu0SGzXn3JkSlbmS8Y0J1PeBZXnvF2tWb0f97auMZenY
LVYaZDbIJQkT2EPU5tPB3r7cL8VSTitQ4+wHqQJ2SEfN73aJmU5mpnYwlaTb6bWD6UwTv+oKEY7Y
NHZTTT3V25f7JfhBhETjQvhGK0z2/gamwB7Mg9VCBZhT58z7AmVBH2mxoe+bNs0ex74ddaxyi3Jm
MsCwoJuXmzXEepgz+Cf3MLUv9H6OnGikgKVd+3K/igVgOGZze82yI6z07mXWrALBIFnC+7eqpDh+
ORO5un9bp/3L/7rDqz7tl//GHW5h2v6v3eFe8S/P34rx20/R/tkfvv2nf/jDrb+ZmP+Vu/vaURUb
1vn0q+v//V8lR/6bohrUJ8Bb0AxH22oZKtH2yb//q6L/TdeBiDuaosmQ4RVw4v/oXqDMwcCGCkcc
V7YqO/+T6gXgRfjT/wImh55qwFo3VNkA37Td/uMbEnnc8Xv8G0HBedFWNJZsjF56vSB1QbNM925L
5kVwrNotRqs92JZ66WcW2ZF+gfQGuJSK1a1fEhZ9Ue4q5oUOISEG9pqH984JuomtQ4IFB88AQmsG
w7ZIYh9cLkIJKA7KHUD2c4gkMLVmww4P5WEyLcnL8Ph5+H1ThQWZmZGXKoyf2HY6/DsoVxIU7Zpj
sWRHn5X5kwgPEdy2Iyc9Wi/bU9CE8qPactVpherNJ0rkB1tpuEPNFyW3QtruCE1W2u96uABPHZTk
+/02tYlf8eGFaVSzytl8tXme+5gJcFJbdCFBIHcLDsFlt1IEXszOLoZKT3mh4oKsdcfCebFnGkDp
K1190mcv0jQcoOp/236tuYd1nStUaa32C40HYJXVhu3RAiHXflFF/j1TViAjMk4hkmk/hzX5knEL
gU1lk6dwAGPCRHYqnrwsAdFHyvZ7MlS7GJrwQ+dg15Y4fgFC/8KpTxWwlXzHRsuz1rKr2owvNAyw
DwNLLIz1R/QfzJ1Jb+TIlqX/ykPvmeBgRhqBql747HK5a5ZC2hCSIoLzPLPR/70/U77qiszOSuCh
N7URMjIUkruTNLN77znfKabrCjgE42pql06wzlfhizvmMJEz9KSU3G9GLH5+/Z/ajz+N8rUe4O+V
jvmt5l7JcWSFOLPmOgCWiVer0aatus8u80ByaBddZO85O0MbvFDOH4W2fOGIACwbpDsXNxjo1AyZ
5n2JS2zyIKFF+MakNpC1yKtqHyM6sVjf58C4preWMmLB8l4SOIwJrcGNpnClWbjT7IzY3iQZn1jZ
Ac9jYFMUUrm2tDn++OEh8xz7iJOLtr3Z+N+qrE5Xs08ZnY3mmuYG3QzFZ0cyMaXNfLC0kc5y8CoZ
NqN2PHbk8y6nQNvuZEXvu6yR1s2MNcFr8YFBh79tFoIwGqCyBGOtOSzdjzj6Rm3tC5gW+rMJOr+t
PjJ93+OxhyAYC7UrGWngVbp3SSxArzljBsI+CFYRlb+2FEbaXCi0zTDFb2jhO4y1/1AbETNtSZR4
E5nUIiX1rddM2xbZmW26N1gZK21qxLr7YMLWaipUYRWknS1om1uJE7LTlkiuh7XucUk2RFCtI22c
rM0QiY26ky2FB4YLCurxhZjRFwg12WYy07uk+p4ArLmJjK1fHGwcmthjmJaI5di1yeukTZwObs7Y
bfk4AL1YoAsIB/lkULQbKmgETuzDT6d7FuUV8VvMahfk6RGsB1PbR4GthFY0nr3g1cRd6mmbqasN
p622nrrahMp1b9a+Nqa22qLaopeOA5+4uqXOT5xTSGxjxBtoaytCFvBYmF0bbXvN8b8WrERTZX6z
FsQbSqWkAA/5dyisg1ZBqFM/glsL/fBp7HA19mCGc+EhLJCYrgKBg1kWy97rhvbAnJKbTIL2HRcM
2En52g1zjk6W3RkW1RXxVsyqOdHrCyK17bfQBmASZE5VCP+sHh7coQSoNoywfoM3enIVDuLYgeDg
Gyy6XVnAtljKV+adRLW+IbF89ecQG3K4MakpCOCgQ6yNyqO2LOugQS1vtnGMTSXKcX8HYBaN5JOD
33GV4XyGFYURUJuhlbZF03RamwO9KUVVxhwGd0BNbruIhSSunaJYNfdCod12CB1YGdp8rXBh99qO
PWpjttIWbTHVd4VHFxfj9krg4jaHjlM4vu5OG7wFTu9IW74F3u9Em8At3OAqvg1N2W0GbRMvvwzj
4Y/BjXUgDyla2XaQzqW1MZhDo/3JCIQUHrznYuxjOJrLEYwO8Xn40wVDdbTUBIXiXHe1hd3VZvYU
V3uLu73VNvdKG947bX3vvupM3PCVtsW7OCTXHPP6Q6VN8722z8faSG9qSz0qIW5Odqid8aPMp735
nvJyDO3Et7HkT9qbX2mXvtR+/Vo791HjgeRexfj5PRNj/4jD39JW/0qb/h3c/5HGALQaCKA0GQBC
gAMpYNTIgAV2gKchAl8tTKnBApFGDGARx39/g9DjoYZA4JJMZtso77rqAFPLvVIaVoDCfZNpfIHQ
1pFGIw0WDTew/PRGNj4TGw0+aCEg0AEKNglMhEjDEWi2NhqWYENNyMbvlX3faZQC4zHzWkFXCAGI
PJTwFhINXvDygZ4IyTNpT8DPMiP7TAZyNdzZBYcWMhepsA/0sI4GqA4zdAdX608jeA/Achy8ICAg
XA2DYDhAJQkeAprHVgHI0tgIBT9CYHVaxV9ICa0Pn6FM+Bo30cCdaDSAwmVTlzlIilbDKXooFbbG
VdSK5jyGyUGDLAJVvzZJCzNtPeBhkXhZoAAhzcPd0hoscj1+l0GyUbrMq2m9xJcWT8ycJ2czhnZI
MuBr56ma0g6MNkzBqz6Kj21l3Nm042bD/V5py83XIaEVDHFoh00Veu2S7HMdftuu4kdcPwkpOaJW
4aWgFu00kSim4TvSnsX4ux0w6FhWfWPiBJqNjYjQmKmbFJeQ1HYhQqIZKzDPzrSVqMVThHS33Uy9
Frb1sJuIBh+a6C2NAJARbETjwj/4OJQWnEqztiwFeJcy215X2LFDGnXic2pHUghWCW6nAdcTiOOK
7di19nGi+Rk540KL5Ev4ARimYm2dgvawGfFShXiqUm2uanBZLY2DEfqeAFs2Ybp2GW6sQtuywhGD
VqCtWlKbtga2YjW1G29E3zAMp5oUqjUzMZMKP/FktIYJ0x2JDWf0F8J9putTM2PAKOZpy1gZ5vhP
8le7w9GXdXg/IvwiBGEGxWGmyQLEjEDnOd5lXen9LMyD20bd2h/b+nZ0CYanfoSGSh9+0wxzi9/D
NUll9A598KSMEfEC3jdIpudRm+GoNennIeXGJZckWkjfs6rIy1TNTJsE0Gl8dbH212mjHSvTSmrr
XaBNePlkXZgiH3nQ7vsqIFpveCG99HWh+QKx+34aR4Lph8Jbx5n9fcHqZ3A422CqOsay+UHOzWnq
G0wa2YQ/UIjNKBniMAsCe2mh4UpRcvvYCu1B5BvDMlYxm9MY5x++wmaVObSGazFs0472vRe/jIym
OXHgdgwqdd8AmJka3j/p60KMm9Bw3kSWfTbmY+MPh8CGmaI4rqugBJ0wolc3rQcPy2QU5Y9JLvYD
LKW1irkG5M7oHlN+oKXIBK5bk6yBr1CH6CSNvR4To1/1MY70rHG28+DvoBSe09D+4afPQ3kqJ+pT
F5enYei2tyCjQfADAw+qRVRFmzAvwy3UzoGyOKNrUj8DL10tfPfKx1La31TYSz3tM4W48rBMyYdQ
6fWIEdXPdNf6xvOt+Bi9ScyqhhoQR3p0lXCxJip9alR2JPyM4Sk+1zbsBbmlvPiQdPGgu2+wxJZ4
fuCdBP6qraP8Ks/Ms9e7w2WyEEuHbNVXVlejIrCGaysaQDQv9bWd9elVWrvvVhblZy4m8+rs7qtm
DxyfoBGpSTRu9c2/LTzaAiGYI26caeZHGPuhaZ+rNnLpTwmUpi4aHui8bdiSWSIGg3XcTq+MoTm5
UX83ePbOwMO5mbjGjFI5YVWxd8xS9RgIqoAoQc/bUnf4LacqnrGE7tV5DEbIOfOh9/NTPlPP8aAl
azE6L2W+93StYBPuipFt/hTMwMeAJUZGVFkqnDizh+aHFUZcNpJ2aTZHHDUYBaSeIv2CDHXyk1EK
e3RjcsN5rAND7fFFISdGvpZ3iLZ4aJ7omBR7UXYXQbo1a3y5yhNnWAt9+OOGB3LUeeyDo8coHVb2
UAkD/ueVmUU0s/v0gz6LJlEPN1Hb+2y08cQbiw5CQJJrMmIpGp/VlTeeWARTiIijk9mpx9TXbORa
Qtup/ROn1B/qwvyZ5G6iI+b6fYqev743n/i+r09iqBFWE6QDp+5jCZrXsRxPVRR/hCFlnVuxhXvB
fdZSHn79myEzuA58b+7Klplazt4G76MK0+liGtMamTQ2yVF+VsV9VngLfkUixlKH/rsFToHQg8WA
+Wd1xszpxTa3rpV+yFgwWmF8tY0GaLrdKOYT1Mx1pEsCJK4oafnxg6mH7aZIN5kybpni50xNomZv
9OcmT+1126YZF295EoVSd2MurnOfi2DaDZfFeCd9abhZDLmxZec8VQOKILJITQiEZ3S623oo+VFd
gWqOky3uu0/qhVpLST++6s1eecdFF1W+/fP/fu7urJ6hpUGqsKLD3EEM8oR2HvdNxwAdQLLnRw9V
M2+qeh6v2rm+rooCXNW076N+uszyKjYj4KJ9eT8V63FWzXnk6FCA2ZRZc0awiLqZsDmGakQ7idku
rxrPPjY9z8lsBR7UEcTzcojZTEdnZh6UUmP4brpfsFUeQqhOFnP7CNuOq7PeEHdIUJo0CEB6usly
NS0smJWpjn7MhxPOdwFASz/YEj95JLfyyCyMxAB7IpUq+Yjbiac3us9oWZS+/4j7/Fza7fcx+W51
o7utdOtksO0bOXpvZc4tQ/HWggO6jjqXwFdKd/btYV2Z3DotWFzidMycVDEDfDeEGVLS4zL26e57
TCl41PXnTIRFvUrrAc0g12ITBVN6HaaC7/S2pYpuOKI9OgFPRRgZjxnVB22Xy1LQeUDCh80i5DWh
FOBLoi520hOB8Vz074HVMLGP+lsZ5NAw4A2xVwWPstc7t14hEos/2cASTSW/0LhIMNVjErsXgs6a
YDp/PQ6YxAhWbLMPr3WPds0OGqOgYH7vrHpciLBoeBscgZzcRN/K+9KfteJ788j9NAD2j03t79OJ
7onKBbQMFSFuLY994CE2suwXMwGFPQpxmRf8wJEnMb4cszl5yTi46JtT35emzTvtwu6WEF6SVnZ6
QTSS5RKmya4u42UXBhQZNlWghN6zoisPEZ4fRfYbim6eMdNMP0wOOL+/nGBxKUP0qkR7pxqMLf7L
NWRXllsuIajaaUP4jVgzHcKCRRWWCLpDlV4QmLxi5l/lDcGJA6jzdZ9nH7NnsOe0y0HBk4+Kkg0n
UgsDX9ZC8Da5RQi7/mxIj/DXtvhWE3q6xj+nc4G4HEK/5iJ+FL3zXitelr4Qdes+WqOBTz7c1iXz
y9LKHEYbWMU979tXyyzJ+XFfn++sO2bLiEY6EekuJ0R8ktN9op3CeX4lUgG488Wv03dnae6yeMo2
tmsv6GOnEIUHwlM5TuZqFAjyO8VpxUwBDptGC93cmK+9iZvYnUgxb33jMZ+51/QC+bVwT2HNkWz4
dD2aQc2EzQ3oH5f/awuYXDCUfojUS6/xjsdVUaq95Th6EHbrHWcnnAFyjumVaCmMSjMJCEBiCpsK
1NEs5y37Mn1J/ZhMESHQZSPXIqJlJryNi7+SpXZVSG3On/xHMxjeq6p9Siv2oV8awMDT5rAs/gFK
7JYJekeL1KHX+6eGqgOdyvMs1zR1C1f//S8NVbfx2ioMhNwZgrsGK+jY5yeIMzqsTkJlcIvuk+BC
bBTeJUI3sPpqGmZV8KhfmVFU9B3Db3oR0NdW+Nl35FvlfDUV4BcSCV+L3bHnrqywXLMm+pU5rEee
fBmKS+LY93aw+vu3BIzk/31HUpk2CZbwTHwd1/nLOxLImfxOoh7SPeF8hL9r0hmT8UfnWfty6r+5
4KzWI2aBv/+99l/9YmYkns/iQj6xo9Emv/xiuyAFgiKIj7KpdxjKWBIkrhfv0oFoMjr3Qn7u1yqC
v+li6S2/x9qfL/EHRBYKfv/V4fgwmyc3bp+jHtyjnf8Q+nDT8zRHYXxQTQmYwjsyKvjQZ4YZkUnC
MOfv34jzF+mflmcJV1quomtv/emNOIkwzQgp7260efD0K9fPOKSfOyjUrko+qqG54Z4/1jGPr5ey
hJGt8eHOMY09jh6C1SHmZbW0db2p2SXlRS/xKStw79D71YvcbH0ukj2zxD3vzfwD5z8OQkKwmupz
TOuoh7lYaMkaW30t0UF8fL3TfwkitP9R6lzq9t/+kKT9P//tDxnd/z8x3n/4uf89Ero9mykPelDp
oaZzePo9Mpv/67nR/7rfPmzvn7eb//2PF4ZBP5riHw9zE/8BMvSXP/L3qZIjf2MmxO/zTVs5tqkD
cn8fKvE3HtMhV/m2B6vdl9xp/5wpOc5velykfCZHtiO+xk3/nCk59m+eAFTlMwli4RIMgb4uV/ij
/OeKx6fM5fvPP/+6AtrmH2dKf/nCf31um653mkznX4W5RsNJeaCUjehRSfNuVM5LhfN+7dv5k8yM
u0QMz0Hv0je1CPkSyZXpcLRskARljbz08AU8J930fntJ0f6/KVAd0BlZW9ldgpUN0Gs/TO4LUBTy
+cqqAvdgBdOOvKqf8+TAxY2H5mFp6cEbWUD4NM0XM8vvx4rGep5GwV3fzenaG0pGsBrQQqAUUQLo
HcrnGWfQ6PsRMyrmU9GKY3GNcD9yV9GEXjPu4wk9IaknGUfLtVUkOyrcbUPIWJvrXIuheEkpbG9F
7KAEVB04k37Yts3E6aGJL3U9r63K3ZsR/RlpNmunVtGaf3EpHe+ylBjm/fguMYBHmySsIm5qJLkH
edrS/RkAs9AjHRHAVMsaJxckD8/fczbON1GLBMep8p8QXwLSeBMLwqyNFmG5nhdzorbkN+eD6lej
af5oo+y9ZQSyCZVh8HdGulZTw5AnDzR9kH5AVsl+a3lzeF3QSt1aCDqjNj2NFmOsuBkfjMr96O1w
2eddOf2gK/Rz7i0qvaBZVzO3QY2rYxpnUEreZ5oT4uUIn2RHD6Ng9rOfaQZFgXtggsJSVwBOiqyR
hkgdH9wFwX6fmYIRT+ZtnIgW2roNu/aY47iDoGlCpkW2ty9oYq7LKUpu+4kgyRKQ6MNofbhuGJBN
QANtBWyd3wsabosQc2FoSJ8P2qIbbMFxQE7vkHHftiWOUdfXynqrKM95xbtAtdHZobcL8T8iSfOi
16aeipOzjPgFBTamRUa7QUqSvbQ6vHPwdYF+sDOCIvIbqN/3xGHtCm+Eghzh6IH2HLvrCQdGYURM
TCP/Pk/Sk9kqbuafxsjhG7GKasJ9tyyoM9xjMrTnCue06yTnJmrxgWFAdBhs2fWlUvnNpLJ90Wcn
t6gxLijKdAZUJmzEGoUDQ8z5oSeWZEWTbheYFMhlePrXV/1z/NmUbfmz+/Oy/99wtbYdjjD/9er8
iHc6/1HgZ3wvfh3rf/2z31dg1/3NVYIgXlfy1VV6dv/7CixtRvcM5n3LUZZirs/i+M8VWLDMgnWD
GaqAfVlSA+H+YwWWv3EsMNlDfMd0XWG6/8oK/CfqoMcNSxnn+ULyoywlvs4jvxycajA3oykhfs+N
626otUGv2DG0yCQyNJ9lxwp5tguLiAGwbTRhKpAdzTCusyUgOmg2MAlUM/4UxLrm4C7gtqIapVf0
vbZt4/DLh/sXJ+Y/xb3//mo5WSrhQsoz/a8T9S+vtsJT1afJ6G9dGai9UQhFSLK9dxsa3HltQ4bK
QyadKKyJEF1WU5wU15ZZnGA9peumzZudDf5rLU18fM0cP9VzZm+NOk/AkKDpYhV/TPzKfaLgydcC
Utq0YeklTKX0b4n9Aecz5OH579+U0Ifi36uD4/d//x+8KVdRB9gmm7Nt+VQDfzy7psqERlONcjv2
PSSssQMzUo7ZWzjJDMevQyLbXLGOOmDosZ6Kq8Gc0AjB2X6ZNFgtZuaGlrK1RySYA7DKAFdCgJjA
QQW5hLl9YaoCX6RgpIqUojiQM6RhDrN/68bGixsTaZHQ+ycpbzrJjlqUFs/Oj5jGMQSkqWyNAre+
nHbzhEqyasmm6Aukq9Yy+QdonARdpVsvtuQjDA8MQqDSNgQxVCfVrtkL+gsNgVcvE+Xm7z856dm6
RPr1s3M9kwdECok+xjWtP5/7KzJJLVqfEKXBEq2cNuLMnKOHQuYO6SdFo4lJiEqktbaOV0UPtDzQ
x2IF/kbx/5qN5fwjkS4t24x4BINZiXJPLYEKTI6zfpNpGYKljTq07LYmPiHCB2LSRo0HCnOg+viD
UnKOHS0IBVdAMpzoxXMrumzjDRhfaz/sCOgICD9N450kYBSqILYmS7VXxEs8pQT5OZA98a5JBZxt
KrnDqtcYOlHmEkSig6ZRjQOb+gpkqOjw6P8ne3Kfuo5IwPbKpR6f+mK8Nbyy2g0FMW19FCLXJiza
VTAUi7QnHrIen+caA5OcJwyKEWwap90mfbacgKXTwq1dj5nkT89IUmS5jNhBBRB4MITtwej1fdRB
P0jkDzdK0c7VmKNlRMwyrlNULyA14lNQ35uVZubEMNBTrYZz+MFh70W72F9oWdoDHlLZ3uPXe4OC
PeDJ4jOcW8e7SvKuWRkxanGFqMRQNQoAk9q9laci6n9Snd9JomxKvyQ3Vok9RNwbv+AZVot7xHZw
D8wWagVL8Jadv9wAqG3Xdko+uZBLjXcY4ENf4KgtELvmZJlcj2QiOBZZGkGD7oKB0jLYiF7L4Faa
Njz5QdFWqE1/7ZeeuWHUyHmpf5CzzpMJs4FBy6OfYG0DcthWZrIOO9gds22B3w7B9/HxNLXUwmZc
TnH9GiacCUmh2zoug4/RZBTIyE+so9kK1ynW7TsvNuSxkj7ouPAqqL34jvExLEVrHg+qMwaiNBcW
6QXy1NTb3FQmyc+mfJBKt4ky43lGncUgKKzW0lte2rkYD6zKTKnFKRmD6UDRWe+KeGDKE+J3TJmN
hnFzbRTHthvbVTpibDBx5ewjb3Q5ZErCZwg6JYHSnhrQZSDtkEvaBGx50RZ1TbHr8vi4TJaOVHL2
udMhE2oJpYQg4l7RkU/XtjfzFvPBuqpoOG79vn+DTMa9GeI5HUHyH7KuPoZe5wGXDF9z0BOHuosT
TrR5cCIFmKE/p5tgYkpqzml96eKQgxbELNblJknXmM/XvQqznV0jDCKJN04BSdjF4uzEAAEEvwJb
gsp2OT9/D6dl7SyCc7ckH4jSAnsl0TxJPjGYqQBH0lC/rqvROjJCRkYO+rtu0H6EBSoM/jYVF07t
9dauvUfPCV6qxlGXUbI+LKiDd+mCSlPkgYZDYd/yFbeHBZnuaIflJ/qKiUYM7IJ+VA+90/bAE50X
f3RQBBXPtYeBNescHIi1665LW+lpCxWKYtcA+qJl1Q4tyRZGsj3kGJHzdicYPh8GJFhaMEfH3j1D
PbxFcfrWd+4T2pts20RRdohrXmIiRb/JmfyuK0d9g1HdXcOxJq/8Gj12AuYJf1g4p0RoWvPJQxKz
0Qj9HRMHPOGGSTQ8KDqnpOWW+/5WdYypY3iWK7NCTLb4CxEKvd8g2yN1roTXvaeRBWTdOBU9yjGq
4dcZGs3KLQE6hha2bzE9lYiFgMShAeBovPOX+hM4Lp11gxlqDqiO6nl+NYr4nS6FWk0Ki6vKywWI
HfoBkXS3pD6IKxPqHuf1ajx52XzNeavZWeiCcZK1PylzCUyu2sMc4JcgTRYDuKcntCWDfICo9apc
sHw6bmFeCo9IcZ+Wb+/l1fs0+DDX+Abm+NazMVir0qf2bBsLu/PU/cSrzEoVoY9DW4IBmYKS6dFI
NErXZVdcDEIpwYXuZ5GiVAye3CFAKYaxx8hnEj8nZFk5gS2b1oDJlAxzcR3pL23kXJtx6hysZRwh
ewvzygUk0KnwkxCj4OzAjnUHR8IHGxvCknuQkB6ZsrFnP6V0U+/KbLJuoQZ9YJMKN12ezlCQIm9n
xKGzQ0cdf4slbmQlzqbjyNvJccobxKhY530gmoqY3LuhQY05SygkwMeGS9jVWl2WztdmoR21kDN9
bBMtCZ3Snq7bOVTn3hffuj6cMGnwI8vi5j+/EI21Sora3UWCKx1YVgYxVfycfUM8WgseeNFEyS5q
FvG4eE2KnR0tgJGOMEEm7oFuDofLmGDTBq/GqKIlI8yWwYm8FAaBbBJyJMNpLk5xjrtwMUzmW5Yf
nFMho600uC9b5U17ksQge2Z1dlGqxqPiNseQ4+G5afG1VNZnSFQ7g7nwWdJLPNdQjssEDf9gutoL
8859VpySo6mh6Kk/ERZhugTLkkU21u1bX+8ZsjpE2MlPMzNcRC9ZDZTErq++/uvryxDDsmUZfALn
XOGxaVxza0cWi7iZHFKRMK4kF3ZKlH+oOskKrwhMi5063TqEZr1A170Duxi/5Jb95OPtahhCXWVV
hXk4i58RBL7KMR8OigMKDQQXhgFfCL52r8oITEi8zN6WENhl45ttQM54VMLlan8oowtvCgrHJ8u/
8uosQozbM3obcudkhEAhORQNYFhWHEK3Uy9BO45YPMMIFSEqOrWLwKRrZh6EV/LHcwiLxJLtajni
A52q6HoYtknZy6c6Z0g+jTQDAsfe1LmbbMCi4BFOsmvf3S7DDPpFf8l9pnpVPZkkLIXYB9uZiJCI
sM+FVgEME3+DSv/cLUV76xjGC6dWclLz5Tppy3dQPBWz4Yokzs49LW5rr3LLoKYZ5bibwvg1IuyI
hHIS/hoPyJrgvLTqpnnZBT1XNcKxvvFkfTt1KeozK4UNgzvXGPxrO0AWWDqOOsSEfGm3Bycjuc4F
xprKDpyNaxIo36YLri4WMwvvBjQQ+M8lWbPrpOXT8wxFgns8+wyMgPZNlgW4jRgl0hwIIaoehdUz
pAzzg2spRvA1zENCLmRL+kLVjh9pGzqbtAz6rSoWdx1HwfclnX+Go0d4qTPk5LLO3yfwxFunjLxV
kBISK0xQO1SW56IxsH5xqlkPjLK3lPmnYI7bC+2oeT/HDrjJLFMnb4xYWVFakFULM4YE2/VosqO6
DN26mZRdzwt3+ZzXt25glLtMDvmlmOiCjGFRXE9ZlR+NNu6uWMLQxroYhZeSWIkiYayKom5lT/22
sfFrQy5dmXXHmWMxH6h0EEFq0pUa5VFW3LdZQCRc8qNJDEaPAsnwTN0zSfuckIF8TlBEh5NTY24b
n8ooo66zJnSqJMlffBpZ9MzfJzMUdwvZK2Q3ZNmknt7CJQsPtVE+Q7wRFxs6JFnLojpNRfiZR4qJ
XVijmPVqotV5njYR9q6Ag9Rxzvxgo1TA1qSIo+/U3eKgurUSKI7eRAUWPDcodHFQtrfgNQ8Wg8E+
RxI+epJnFQ2q5+mlm25O0Mizr2k0qWv3p2JyWQCmkY6jg8bJKuduB+pr5bexOqtK/ITc024Kv7/p
WlCqkWQ3K+heygLrqVLZXYvIvuLaTNjp9rY7PrEyDp5wtlSr4EByLCYjrj0LOsO+OwhrZ7bQYEYH
l6IZlnchuaqoIanwI1+ukqY7zyPo3rzVHJfSRHZPwp0LGmlLWKqxCnz7u0le25ZllaNJiqNJDYg7
owDgY1NxGgkiDHfoD/PrPl2us2rmQ/Wbyzh59iq12cgWpvJLODBcVoL1gTAYnRQFuXVNjGwkaW1Z
1Xb0yTWsCjVejRHlTRKJR7ILaV2F0a0iahT/lOuv0UEZUKjtEzk3/c5qmNrge3FuxrAjskq+tBLH
2hwQjtLZnEp7Hk833o+mQcngIQrkjMUyB0TEp5Ns+fkxMnC1yT5/C2dUOFwJWX/MZBkSPhFs7DFh
VWpvQwu4g83Hu7HTHFejS8nTdEGxG4UjzrP+sgwpSWiLwTsudSQhutXJXuKtl9OKMPPyBRhHeBhT
xBxeNta3X18CPSBnJ7rRhyRUYteJg+GaSvwuLI363C79CUhP4HZkyNGDmOX8g0L1vl1ggACWtZ7K
OnlCGBDfZGoga6js5AkG200nYDVNeV8+E327gSgzR0I99mNsoXl0KPFgh4S5YX1MFDtiHpbXjnwd
NCLmSwnqZKdUqS4OhST97cJ/q0nc9SrL+550+U+vS6InywDVGs4Oi2mmi9ihtm4hw8uV20fJp4gl
qsuDGOqJLiVLaCpYvBvMwpihB3Y6P1kXtq8jABexT0IYpnBoqbimGpte3ZxqL5+vYMy+B7a73Hl+
hc+1S2ssi8uzqvE7y0JHV4shIPYneye7K3YNiP1Nf530t3UeVWtOwv5RFV58spJII3MXtRmkTdsU
pO8jua3Q1Iocoak9bYalCA6Z0UwbvBvFljwkZzeBeHpMF5kckjD7AdTxW0jL6CU3k4lcUVZ8OZNp
ZdtjeDCKfi8TqV7GAU3bOLLPzPEMzzDoHgjzw6PpFvT1E0AM7Ny4Z9pgvpm8GK2mVx/7DgaY55Q+
CfSUAgQTJJvSnYNvJPDecFVQr9cgjAnD4/PCLHQgb+bbvNxGZdk94on2L7VDAZn3yELk9ESiGIcc
m9llNezdCYvvHKPAN8bxYRyAq+VgyesobZ/d4TDGpb8nZzHblcWI7tGdy+0i39zEcl+yAQU1IbqU
jwXxtlge/HMe+D8AWZ+7hjTkUXjwua3+eU4uXBvjpVS0O8SM2NbLY1AVi8L3HFJod231MNfpsAvi
EYUYa4SRskY6DQE5VUHWtvBRAc/4M18it262aV6ehqGFXOvBkFTdLlhqe5+Gkja8KwEbDO4lrh37
FtQNrQHTeE+jyLmfIdq4/Yg5Fngg+JLy3TA5BViEDrUtLEmBwc/gNOEugf0mUawvdlp95kREo2av
FnoLWp0kZ4/ue9XtEtp+j2Lw6GvgCVn7WklDxBA2AcdKgMrVSHQsA0pT0NiAgZanpe08jfB7DkYv
vUSt+cGGYmxCkRVrZVjh04JiAOlVNR+jFKgVBkWLE3rvrItuUHpksTyZRMFPHoD/0B0vVjCX93lI
mkOyL1rlP7lCGaRigWbtB/40GvJ+IDpZzNWqz6Piqau7/uzlOWL4ZUle+sBJD0GsEgwzYfqCtrTa
1N5cH7/+lqHR92hRxuXrL1EeuZGRPBc8+L1wumthyGvTCKfnoZbdeZxNzAzegome5/mq8qyFLh9/
nGoXFmJGnHv3Qok3vwSBNa9n21acRYeFgysp6hbWTgds471ljeev7wIcGV/VbB4bFPvLS5phJW7b
MTt+/SPE+4+Z4UmWlHx8BJHz+3f5oJFP6SDRy7gCle7iPI9q+ijq5RANVfUsxvZ5dJnJIBlAbDrY
22JeDlUxIj/tOmdbmCQmyWq+ymLbWVVV/TR5XbDHH9tzjOJUW/U8zIImSWzfcMqk6ReBuEgJpFz1
JoMx0w0IkSqY7TkBRwXPpm9GiwwzLOm4UUmXNvFuwEkGU2zfLiawR2aHbNx25zNd7IJVELoQPtSq
k4RdiqA2diqTtyiA8nVM1YW80t51UnZr5acBdnTYJaoXV2Vrcsr0WpPvmgYkpCVx4uRK7yruaRuS
4opTy94sZ5YajHenbvFXS5OmjH/qc+65zwlDnf0wQOgmosLY9u511yXluiWwc9MZ6KdAxzu3c2Nb
BB4ozvlEZndO4R3cmgON3aTn3uYoQP1T3WZz+7b4absew/IpKjgeplzS1Vj61oYzW3YsF2c5Yxci
76S8NpP2NRJhvbNb8633uLWVZkt2DYLBaQrAh/LkzVqPQCd2QNMyr4emNyAm9ccsWZjZwigy2rUH
XxyZ6w/EEd/x/hKFiVl/HQrnfWmCu7RnrKmW8pgEYUDLqTnMRLGemBTnV0zRtuUAiq9acsJF+g5d
Fcd0v2+Du8aP5s3OV028o+lzZ09HBPD5vurcejXH50i56KF7A+F6n5IXYqN1+z9Enddy3MqWRL8I
EQAK9rW972bTii8ISUeCBwqmYOrrZ0ExE/PScS6vQiKbjTK5M1fOKQUX9PCS0mg5PFg/S+mTBma+
1nOg2dh4vwD6D/U6SOAFZoLdNkqKNYNnzntav2UqEVvVxh/oIC9u0taMkqM/fjfJ1YQiF/A8sHca
xqosyUGUNakWZaZLtxisScdCkQD9RsKedWl2b3Uef/cSTzCEelwuK4MTJmKpd6e6Tq45MetVVQXd
ReflrQ6qfd2P1rNBD6rcJUKPX3SLCat/I1X5CPofVpOKcz7NuPFriueSTJy15s7G1JXuzaLc9ZH3
ZU+sI9VCEdHegCPPbp0tc98eOhWYTFLXCJ0gwmJrU1PKta/LpF5NLWGTtoc8FXvpn7iQBvF2qAfI
PyCP9gwt5rWjl6RYRStJzpFhEujErDj9VdCunPVzey46qFiya+N1O5cmAOoOumvOQaBu22pn9psW
e62mnOZiBFm2o2et4DbjnApN7squsk3qGvYu7u3XIYVJg5Hx2ub0erluDn99NCEgojStpi7f4IXU
zIho1ClKD3SPVVo0tlpvdcAsHp373ifjBHfDZ2nxpEYSF2c4IX9Qq25GZTc7KwygzurP1GufxCKX
SXfnnQdYozOnupXpF79C33+PLUvu41B/9xzMFoB1mUUQmd4zG5fsVI39Og8rg8YNAiDxCNjDjBya
G9jB6Eq6xAEkErNHo4XaQ+sMFvIdN4818y1Bdwji6VIMR143T+VlrCWzX8H1tROIhw4G0YZvtEnb
a5Hy9wV2kp4Mrn2ZAMRinzKn3wTG4p5FigX+GH+FAyRaUAkMPPyJgwskGqED8iTEZjzd86k2imMi
jJuMoCCNLeAMItYrR2xaVtUzNaFQWoOCIzXbxwDBcjgQLi0PcvaYBuDvYidjEE3DUX9RFZ3K4ch7
hx5BUbw8jS0ZPGvMX0ZoPCdmtHfscvk+dXrYB5meTyiUDQD+s2/o6ohfYlN0lbeb1fBuNLm5dz3j
g+4QfdF2wONEAQO3neBDVIWxNWcwMuLuojgca4uLQ4Lo8tYi7bpddA8jVd7CsXz2ZeA+fCKIDt/t
N1kmbzv6WFBxkEymnt9lrB5wGijiseJ2V7r2Dn+6uU2WL7mZQl9jK2IzD2OM4v/OQFbFbyiKxlfF
G8WnY3jJckLNJdOFU80xY0xl8Zx6b16D5jqbYehxdeMa5Errp+UPBbyXvtzzqyIpVPerWPS7JGIe
FjtMB01P/LKQaoGGWPA0vDrC55hSkKO5MNseIbwcWLDI28dU1RdvYGgzSSWB1QBNigSZlLTvMNpy
PF6FYfCn5OQyDvm4pf5Tr8b3IALOMmXavqqZGyA8R71q5izdSvAqhoAkaAz85GZlpys5fXB4au9e
GZqABTlNjLlrXI0x+RyUc3FGKgiFVWT8fbSHxDEZrGpuD61T/pkM60Yx1o8+p8wirdCVa9+l6x0e
d9uKn0G1ISHS3CNAwzM56o0Ym99J2+xHJ6PFVKI20yspKE9Kr0NXi01YtVft6YdwFjPqkkIgb7Cx
qqp594mLqUj9dl3YOT7s7bXZMYZQvRKnGcCLa3rlqaMYpSLgDbEEIrzfIJ4Y0zN1AcFkvQZUqF+Z
IbEZ1tI7zyV76uSNr6mVBGdk6nE7SH1wlXNMSWRvWjbeMwY8DgHBeA1cJjnc1SApgZ6WzKSspPEv
djjhli7K18nByj2UX4NtmfexKs4FJvwGKOe+VHj8GT5QMVmpjWV11rqcTDhFlgz2WUnFJWZ2ubME
m31c1fO2wbu/NfJheNUOqh3N4qsp6S/SVzl18EthDB7wEkKkYbsWyiU7ie4Y/2aAbfEao53V5msY
eKc2KrMDhIp1HCl/40/63pVgdQYz5xxCdXrZMrmqa/eEBoVA120rRu6msSntKjh2KQItWfNDbnm3
OOyT1WSpGA8/dChzNB9FaY8rgMkss1wS3ZQW2cBNDKZncbQCRveH+pn/YIK8GQOir23Vv/shvEkb
aHnslTCyGVdSIoZpukakF/28Lx3jrRXJRxyPctdN6FyGk6zTkjLcrAB175LQmx06f+tYjXvPuXmt
0WwCDx9A6KIUeW9N2xUXTkDWTg7oM8ZIYkUgw51t4Iq9SPZFWs4/wqbbjWmwKWahXmO7vZH1Btfi
V38cX2cwRLjycGKw0Py7o2Eg1vIEt/vMwqk7tvM2PInQ8V4Xn/zs0dLlu8Yqo5oY+2f3nfahxzc2
7CdmZWvTJoA0aOPJ9/9hBumHkWc/EuSiVeANL1wICYkqU53KCDmyYFwZuvnBSJLn4FXtupno5/7X
GOFNLq6KxjiM4rdy6M4b9HwYOcGv52xhUDrwpuf+MM+yOTBYqs6VVz+yBuSyMcsXphV7zONrX4bl
tg8YqThE7XauHn7S8wAHdajkKkxtGlG4zx+cOVsXC+qyGEEDCIeKgLrSmwhwVQl2DT5itato8kKr
Hbds/C1H9y4Fqp29Zj65Ya+Q+UEFYHIblb3PA+boxg8ZB4NZb0cVr0bfgrnFbHAfRjmRaUBRTcZR
ru3d9FKId6u2SB4M9U+8IvELZ9ivUYfxE0wW/DgelWCswMlMiFlUEFnuNTFQcxwfPKVdWifDaLAe
uAbA26y7ugJkqgpnd5MEwaMfiCIGfgXjKwRkaOc9AGcNTglHB1aAl9kt1UbZntqaqkSTYjKyouqs
XScaXTkz2uIcpd57Z3i0l/EWECLzkX9rUp4iyjAdoJsmmJRdBoCxob9rlJcPwUWDBfJYK+kt/U1E
Yie1AEQhNw/Sj7e5Q19P2ThM2X1u3/j0vydnmq4qqYdt/adJy224DIg9GeQ3tGifKJQo9mZnER3Q
XbfXGhxFVvvyYTkc/6tJdVufW+Qx8WmrabL2r98AB8OEc+CYWUPW+qaipkRzZ4apxsihRttfBbVF
p1UDFyKu3gI/fWK0elkyJSnH9o3qyHBESqHt/4YSaHMMlDVnoPKXge2nnXwcdE4JBNx2PjoGn6s4
dZLNxESlDsxLlnTdoSr0LZzGFPYjwiInlZ+EJKYj1VlfdW4lRNQHcyPaHru/uieTlARo6gddcXRw
hY84LqbLCKHqMLOSOQ5jGleYl2KEZh8MXIZ6Aecr8sklFHTNSgSHg2uPrzFcexgbIY5QoqXXojoM
uZ9dkejhf3stJKAWbB54pqM7wIsNHJeijtBTjzBq9nhd9D2jDGTB15cqHV90gVNDDAy35ir6m1oI
8HZfomWaH5zaOBC2cOqMVv2XqjHcU2CXrFuwzOyp5Rp1U2/jwtv6tTHs0yEZOOMTgM/86ukfmXg0
V6fT5y4Q3mnkY1I6Z+X5uIAc4ufVlTL4fh/mRg2xLccDy1n9HCfhbsIeGhSleTKcCPnd2BRNnEDL
qsO1UYA/twC7Eect+AWM87ft7oN+AoquCx9hNmUwm4CABSwnbPmQYuy3RFd83K4YlEqdXEflEfHx
jXFX0vW82Nnrq+4wSFFtfpIzS3ggJ84hZeRfVcemXoKG5LxIuadVyAMIOeX9Rqf9JWLh8rXlE2Vz
hExa65bRrr0WNDTz/u3iUbuXxl+O5JRYcyzIsA9RTKyljY+jAreV+BDcwmRHnpFMXZe+joH3oTzY
KgqHGlILUflWtofA9VjsxeQS3mq+Qivid0i2i5yTy2iY034OFrrMmVur2d+Z1mwd8kWV7irJEdHv
8n2f6vZmirolzVr/taeEFhSPN6sRGeAVDlZpTYi06CLz6cHvd/LxN5shn60s+hlEwNxmE6UkKaD3
Smb6Hrlx+kT//UveABXCqEGgxoBFC8M4qgo88twFv0BXojNCGdh1HZfSMXx0BkOFUO0no7tUFZGi
qc2CtZq5xenP1o9p+pn+OAOs9VIkOwvvLXfLOtwILibnzJjftJbkkMfiSpKYGtd++ZdYzdZp5l2U
EGq97LRr+NfvUwbkKqfKXan03jfdUcfucGAb8zZ+SljUAQnsZVF/VMp+ccFyzpBonV5REzqsGRC3
235kEk5w75F4Qben1+Cp3TTZywBgZhp6tFxKk1x/8mXowjhHZbmO25QDtLXIP3hvG8Nr2DR83uGi
e83DOMVSxbvVwITNcnHp0uQ8o6tuCN1QtcheuyuquV/5U/onmmd7EawzbNzhYepQZ7H8ckjCiAQX
Y12wmK9mUTBNMcCFmrUHiyIrGXY09abJPWtT1b6/GzRZOJukIzZ3+ZZGDSH8hrtkXHTFcbAEOobt
gBvUh7wDoRHwMOyHvlJviXOP2RbSPptOdEZkJ64buwYB8Ox7eO8yWmckJWyHNoPR6NvNN0AJTl2J
+/Q69CenoBLDT739YEbj3oxS/ND6XrWU3kRQanUZxw+3GUiJF8PVd+P23oHixHrj7ccGBwW3iuGj
UySnoDg0Nyepd47EZohw/8Nm8rKiPdc6z/++lF3ycIzfa2CK68D2Xq1KGHs6rbibeOugluJBTd8x
5oIDWXvutqP1X1D1MEo6Zawgz5vs7i3x/ew49vbRH9FVImFR/a0Z2OSD9Rm7Mn/lQPziRdydJqs+
dnaGyyLpkgddbwbbcrEwogbBhTTYd0MVnYwZx0RQjzu3+T3McG/yLrhO6N5rp0xzzrTd22yHxMaG
AJaHiOqbh8OJcU++wsQ1QejM7jkQgzVM8xqHWCpwVWT/xXIA7wOohw1sX0M8vTRYtPCjruv+6hQ6
WPcFiTitcTdxF0fdKITconBbKvzPS+bu1Nveh9SxcxndZB+iZPsxAQTmD5cMFZbS1EBuBwPytmPw
WSkhME5e9y78oNoqbVLVXJr7ktFVzMaYy4hYagAdJkhxRuBSc689V65D1ppEmXW6gOmD38ivSH35
PU+q4sPhKLqqaO9Iy/wtg9dnR+k2HmtxmPUCvbDAkg9fRgSX2mU2Y01IkG1KjazoQT1WLDEoJ9U0
InWb2W52pm4nxHCI8c7f3cD2Twzrf/lWtCtkgCWm61lexuqzryT9cQQolu821Tm3CJ2e7Jj6BDiy
GQtUuhcudyIN84UyarB+g5iZ+xXveRr612LqaCLmyOsvAB9ixOnKLwkp6rgrNvkoknU5zhNVyg1F
FyJqNqFr4TxYXmRo0OhrWtnWCLN2E0l+LWaeJ+ew8OOzWYSXKSfAUVdzfB5H2R+mWO37hnShDiKC
DY19aajx3I8R0y5HyW++1WB59O1BBYeoKTZBPsJt9Nlf49r+7Nm5duADzfNYGH99ooU7wEXDDp/Z
X4lz5jzqWJ7V8hLU5W5eHCLUpfpHGC///4RrG5cNcomBdFFFabTLZGOdbWqdOkvlx9HB1xvp8j+q
x5hCtul1tv7LzJrp+BQ+BgwgoKT+72WespcgUDHc6dQ7hj0QMY6o/Bbrjzwnm82AIj0zZEjPA+Sc
DXmaGcMA5VVlmv2VYjZBlEAgnoXwt4XTbY3R15jElo3TaU4mtdCQ3chl1L4zrbVFi14xUI9CiQJN
oawrPsPHPrTdLTFqUCYxBm7MRUeri08Nny3g5wmMA6IR1HMkj0pNDTW7uCmadgLsanGCikWFXjlH
P3q3/o/iSFRkK82IMZgWtSPgE3OoWKp/JRqM4OAgOZdZz4U5IIiLI2ctgL9qWP7nwKzwf3JorL3u
bzfEvxsljK327afFJWcDmenUJLO7NgEDbVTzzfdPoKRJ0H4y/e7O7WIOjVEiM+vZOl5zlHaJhS7t
5MaYk/Tq93A+R4aC6BEUPtbgIbqsqu9L1IROCzHIX00NBNMyfvql7/7J4JjhXDHpeS0o0MLQfAzs
GET84AIuVdMzd9jBxatlLaGdzjbXVQK8wJNe+VsxqKqomaR/5Y9d1Lch/RHW0BHg564CIcYDacNp
RzFutoPP8clYoL02rfWk0Zwq4Kj2Pp00uTbFjCl4MI0LEZ3ljSOapBiWb4CmNPu2qOSuLLKTbvQT
Yk57E6K6a0bSj2btNz7FejMivWyMeNUmVCsDGirwNPWCUUPhbpD/9SqN3RFfp0WlDpchfh4S9Wkt
KEfiClEwIbHpd+0ITVJys0zOqlhQqeck5zTklKPg4+Yd/nIizT/d3nuEkDKOWAYudpAnsLtqUjpE
w4JyaTUR3Ee1hRHYsyhKrpKg2MZTgxwdx/kmC9ryGkc0Ro9OuTN0CUS7YyagonpaZ2MLeqQeww3l
vMWh6GYKwx0DmM/AhQph+Odkj/YZNvpDwu9+dWCCMVP8QNoWt6Y3kmNgQXrn7YN1NkLWTvtDqRX0
6zm9BWmWPd0ZLkzi4mnASn9v8vCrCRt8DRA0WC4tiH/jlO8mhoZbK72Ddx5vppt/B0ntvSejkdCn
Zf6m3HUlplJ8RAWUN974td33+T6vVHihwg/7hDWVnK31vEW1xyrrAlZFoqRIKSEDDfqo3JFYWTom
GFpKQKxsX4whlMcfaWPX2Ayz4x76MGbSQvcInZGZiQ07SOgqoGAMBbDczzrbaA/UXVhjNPHzr8B7
xcc6cbd/b+la6AJrPAyIue3YpefA942Ts0HHiDdCtpTrdPGFOiSbiQfCuwXKzDCRCUTcYUuaMJBB
elpFYxmdnLGwGJLN8zpm7Tyh4sMx95CAagNxmHs8g65GXKW0CY/FlG65ff4pIqvZ84h4l5aK3Isz
vLakxc/VIScbvu4GxQUsbgNMGF2zKRTFMx7R5UtJgUVn6+5EjE9esuVlnv190roMIrSwCCCirvIJ
uYT29K55eI41OIrNFNTzJhoKYu1J48H05/suDefS5dQ4JbwrV2V9DFVeHUun/YzszN4RXuiBvC59
VS3LscIzfqo4hmK2gR5FCSP7GRaaSvlgrDNO4TVdGDu3b2ZyMbpf4cpP7SG5JT0QFlmkTy3N8WZj
w0htX6BJjN1WF9bWsBLjRnucPiW5/cynZh0OYrr/e/GX/4JzOXlhte1Yn3kmOajiDwx3BOCw8kz+
AOLO/yjbdLy7s9Ne56FfnNhruwE4JXPc0MnQlAy0OBdPrJUr21Dxt7bCIy7TCIsfdTzp4IlLY7fb
Iah4+KUWv0JatAW8vS0+hxOz/WWJqQtodT4c9Ci++/3YfkzZcUi9VcGI54fAsY41j34NbXFrUa3w
zviVHmRC0kO11M46aVCfOkZk2xQmOSC7t1wG17oGqCGl98MfiwrJNEVDH5N4A6JhPJMAX6cWxnyr
QEGybW5gHRFGVEFSkwO+VqXmz4rvczXYBQUVZTs/gFcvU/zz7CLocylKN8wu8wfHHPAzC7mZ9YPG
icB/j6o2uY3Iv5gshlf0HAiE8IGxIjr7uujbdzPBEZCMHcXZeLVvRHn22L3lFSPJrmfqp/Tnghq5
pUFQvqORwrBPuvSSaVm9x46quUIt1FTHBX7ZTciz0btN6deYkyRi+M9im7TlrgihisXScwAhq3HF
0jlsXdE6O6cB9Ehzln7r+UrmhaeJUfHG57K1cSC67iJbI0+3yQdUqA9lOSbA9fK3BioFl7Iq7okV
fsGY2fsMg59di8Uendu9oZfHntf/YGFtNkLDeEjHTO4dlXyQ90GKlaG5ylslnpYB4saaXRCSY/BC
u529LiPCid1gZLe4PfUJp/kmZoqmJ8ZKAVvRnq2IetspGq9eETFDYRqWWOytLRTZvEaO7WN8EhD4
FVPyjTDJR3RmT7TKjUeQUXS1ab86W0NnX4petlTn0J9jdc2wGTF9Xpw+oh8hje3DOmfPeVKo7j5j
/I67aqaMXtjGKim1eU3x2K0t7bRH1jbMMEOQHElu4FOgjKX2Qa64Qzxv69bm3RCu5mLJuMSpsQia
2Irb1HV3QxcspKiLYvid5XH6kwmF5skarbuZDOmpXPix1BC5ssZzYudMnbT6XcWYpQo9vbl16sNP
V7x5tLLX2pNv7KdnxZt2kIkVyFWcUenIBRCqOT8pl5P+8e/FcprykGhMBMbU0e+bKW8btY04x0Ly
q5kAwgcZJ3Czd9KvWuXWesQOQtbnGMjxXWVFd+2yZj9YkTrB6MSLYEE/9GcZ30Eufpdpb5w0Vohr
2NgnTu/Fs1xecGBtTDpSviWHUM1eydM2/EIai06jDz2Mqwpu7tm7Vb31ARiH87M1H9OBYf4c59Y2
zVHta5vStX6S9r2WtLMN46GbUnkD6OKDY5HOUYcpEZA54OQyJe+jg01gSKePAp7MsZsAs6f4M1+M
XBIhaomWwO89h05sfzT5PQ4786AHfC9WGt20NxZUaioFN2keucFYUIMmHIN9Y6Z7OpMJX3nTp0uT
Hn8ZVqn0NTHNz3QWNGrhpHsYBDNB67ssX1V1tBAGuKYZtySKhhel9PAi6TvgYnLwBNkyHBHzqffi
v5xDKdQxTAB9JbmnNvHnDSm4bJ1OUXApi9Q4Z0zaLtQYAtubufkaQfwyWFP8EgcCF5PuR8qOUqJ9
OsB402h/uPbixQWvuYpxL5ss85gtkvmE+NNtc8N/k3Xi8lSA2wd7roSSECqgYdkM4B7/XnKHa4zi
vrryoDbNhVu/VSrLX4xabWfZM0FuqAfhpd7OYxy8RAWPVBTJi+OiaYVw3lcRR++bOZjOh4qgF8sx
A5tP8bTVmyX22WEfu/n8wGCGzkgIklrgbAXw3twywfUOHkRRaiSYBfpR9SJtkTDA4ziCaGufmwAw
juXyw7TYAXd9PLFvRLI+S2QyJqoWlQqOb19pK8pbOiGXkzfFWfueW8RPNy3Oci4150ugG45mxIi1
Ez5W2nyUHRahOnj3lnMRp9SKbCTkJ55c+1jEPl1hZfjDzGPnPojew+LKNNbIjeHAnMJckRYTe9OL
p7Pf6A9RKOOazS3IT3VMMTrc9MKnmu3gZzdb4mQjlB/zGRPZqHlwy5qIagrV9c40erhX2gnQFQxr
b1LPdU0i81uQXiT7l3usLmK8Zu3Ob6R7FvkcPEgF7GtNPUxat3yasGbg/DftY85N9jxYTOqoX9AH
r0upJPOtG8sqBSemf7VNre7duPBPCGWu1Ny4u8YDN1gGcXiPPdKCSS/PreQqPXhqQrmc/osoCthO
tlERkiGbigT4SdOajewSYxHdBNVsnAl+7iYdcccVFVermjCrVnWyd4r4k/AqP6FhXUUFptUstX50
Sa5pBRfmdzpHB/S14WdZuC4OrGYr8RjyoHs8DRFFBPmmqQ2GgTOBBoHRO5s7vqjcT6+ml3OuN1M3
vg1DON9sq+8eswre1QwwdWzKaVvJyj15OTxEj9sGhOqST2o7eVdcd/xL3oihoHOdHaPZ5JAWpkmg
i4uBO5vdc6r5ZpGCf2NCeBUcA1eTTmquGnWwrVHCHKE4uY19d7HztgFHzFIazWrn1DZzr6p8SHnL
VP53jA3/NBXe1bHVpkkz8T6C39626mcXIy/bVXMj4xrchiirSa5F3d5ZvL0WaSuf/YeB4iC3vePF
W5Q8a2XanJOCkMhswfXiO6gSlHfuzHdhKPNuBw4Q82D8DNGJf8UEaleNZ8hXEXT5MVHj4uOoPgTj
YZBUeroHAOnciQZMXWgsMXbv3RfrCU1A+Ws/5n/VYCcX2auJvpPlP/vASC5TWjPO4lyCvaAAetD3
p5QgyzVeXjqhXlzQ0ivltB20ieFaB9q8JbOYj3pe7ArDmsujftq5m9Eeym8E0AfGmjZ4aQUKr6Py
YT25/EmvmsNLXPfvIQo1vDeiS3l4ocNnVyT1j8yEsOMPQL29sghPkTQICjfmK0gS0HheHr78e4kH
EnPt2ivT+suFOrobS4eySOZhL1YytTjeMuNXX9iwB+lBMRhGj9I+ch0JXsoQvCiJdtqCPfuHVQ4O
D5xyDmUSvQ1VIi9JEj0pyXvLbSd6tc26XE/GNOHMgaHsd6p/GSZc1QH7rBu1j4EMe0wK4UjSBi/G
AuBnTudQrx2PMMa9KMvf0bGtredm7aqJePukNp1rz4Vy1ffRI69ImSCVqU0eutMel9wu99rubrat
8+L075AxaAwujejbS0Ke4jjN3lXKxmZnVrnxAzgWLR3fF4yI1iZz7a8iVI/ZMbJnMbT5MzaK7yp3
nT2S3F2U9TbzPplJdiRq4PkH2FjfeDYhW+Bb2DV2TCuNM9jvisXxwELivnlcR5ZldBeLlhlDY1fv
dfcypCZH0SS61q6poHQhQs6WmXxxoDtiJVavCdb5nV8U3U0o92frR8a1rIbp7k1Miqxw8E5Vv0hg
fs3KAhb22wjvhD9evYqSG5N0rmt3w01njfGBoxTHH1o0cpDkJFlJ2nQ1SzK7RRq5RN4TnX6A0OQT
ZCBFFgtcvpPlLaVK2iklwGVTXAB7keOs7BJeR33RJOcf1Dcg+GTPINh1hGB+hFixGmH9gZUWXPgh
LqgexVVaBrNcXlbCjswFYuXevMbFH0oVzSHjEmZ5Wf1KhfWS6jYPdqtjYKG5vAyGR01zG/c7HALh
49+LOZQL6P1IZNkhk3jpTDQJZSYJORKMcTMq2xVrqN5YOFC42pY32YWHYRbl1SXfuxvb3DuY6fwx
483Zd24BOI5bKQdV1nOZ2gxnmuZBxvygpO9ck0Vg1ku9bmpzH7NKuo6sDm0n5zdF187SguXrC2cP
Klx5Fk9UMDK5pc0ui6x3xZ3qaAx2+SYDf+/LYUa4ZVAsx9o/tY7ACioWYbPqbiGYNDdVwz4kG7Bv
7VmvKZr1QRH81YPlHoWFA2WUJqkKz7atjR8Ca+5Gr9nWgmuj2fjMnTgt76O4cte6gVswT970i27h
pGFaJTpKCwJfeIfSGXGvxN4J502/ttqSABQwvtAN7nE73u086Y5Mgeqn4+d71lAY5qmQ9zm051WF
+LKCSdpjdbaTtyEuzzRP+2tGRwlVUzbVeoXTr2s+W9xkCTS6Tv86165iuFmDkEyH4NbmVvOsPe/V
rVTyyMz5o59M7141A38gYJBCtUSHzsmEvHXr8tll5e8ZJzB7iJMdWjWgQuM5wSsC6rZpvsi9iYMU
Mr+hGtyDxKVLAjVuZ3pj/9b3TrJNwGtuEttoziVwvHOboQAwyNkbeWGcglQZJ295aULJSW6JiGMJ
v2ivsMBI18c+tSGywtyrB1+skA6Nm9sP0Y3/r1yZzoIH1vsiCsRN+3lzCPGadvbUn/+9WNwLz5Rj
qZMpebjzOt2RUyrYcLAZSSYT14mZEd2FbkoyBeUTtKHHcZsqbbfGgVFUqn/2WUdAeizrfacjs2B4
Ca7Ey/XNZSBJxLR/s7uUT7wh5JKZ6t9KPNH4j2aG+Fa4jQcH6JRw4WYyGgQnpwOBOO6K42TPEFQR
TqaEHQMA43xuPVztbuO/6tooLpk1fsSR1e6LhI9WZbnvJmPZi5+2//tiL/+zNaiSb5RxqEsQbWS3
CD0aCfpiUFX3jvE/uIR12c3BdxiofS0fA2R9VAQ2EqhVnyZQ6EjiyaUOBdwfEE+CeUw2DQX6OY7/
K1ynXinmqjDYqfUo0YZQTBCRQ7LW/luF3E7dEj/r7FjrbsZFYkF2SVv40I4tY8SL9LO37QP3mvWU
R381f/O6p1pjw+V8+++PoFJhzmzKP/lHo6OvSiQ0Z45SsYE8cxGoq0HDxxK0gUabuNCUlkDrJN+y
sfyYGW5ymwrWJCLkqla4M0iar4IKm+xse4coDnaNEf1e/GhOnl8qOvSCOr57S0zHmCiKdshf1l74
mVp6S3iS/NIM9ryc9A+lmsuMJfyYohgh1xbbIuFxmxj6rwY+NLcUqaBis8Kbsu765IsQ4F3Y1Fg5
PQedmJMkFYm9e7BT75vqlXfVeleEvVM3yk2GfstZkO5JVCyKfP4mQf9KsOpHxZQFRWPBPRhvkS+f
k0lh7SANbqyR2hcWpuyRQuGBaRJ20nefJYK1lcC8+HAi65rM4xt6LRKi/1/QRNMxdikOkSWwdlum
5CSxH26dimJac6hw6jvfanjxR++nGNBC2iYeVjaTf9xthNjSmSI352LlCjnHfZZWcezzZfCGAhJO
F5jOvwbNE6UrEoZtVR9GRICV29i4VL66tvtV5MWwHV3i11Z05AmNoU2nv20QQc4kP2cZTnvXcThY
Jf67lXDymoL4LmLjPo4aMFUkMTrYPzN//JGgXXMlYhVgFznNgfOZDgze8WLwDyxqW4tmBK1x/l1N
gTj6jHA2nlPR8TZ1nPWn4TEiUu9Yuu9UQmI9z6V5GvLZASeQfVHzZ/4Pc2ey3DiWbdlfKXtzpF3g
oh3UG7DvJEpUS01goiii73t8fS0osjLD/dWLsLKa1MDpklwuUiBud87ea89gV7E/LDvYjCEtJIOe
K24/9RRF+bdjkqNTpc6Dalo+DW12NRFHlVAE2dMofAAxywGPLehSwMUtfdezCpRgIfvGnaejeKUn
6hGiiQE7Gr1FEDfxVJnjlgoSjtCF0cBEIK6ux67eEopG69pbBqn6kdc7GHrNzPOIt+2pftP3USnD
pzYMWZ8OeNC8KV6zEKwOs5zjoDqCLGks/SFJvZWjxldqPZiKzeEm/eoT0yDLAV/lfE0bK51oC+0x
9Nn8TV8Quo20kwjVucvAin+O0S1qF3gE30mQvBswEXCd7LkLCYdwEMpqbNVKFFDZ8NJH8dNAaaCg
GdMU8Ns4VmmB96YRl03AD5ZhOcPWsY2K7AmgxhNwhbmHOLUTCJ5QRUIGX9K/oCAx3EQjD/AjXnS9
3yLVWhvIS39+hJ9z1g7S+BQinx/4u1DowGC6vvkGGepgp2zpPaP0fh5ke4s1Mm+jjhN4RoemmTLe
o4rWUJ0BpsTuXwlrirDgXJfpM81gERyvblWc6LHEc8OsiGx8V4vhAyyqxxWyzpqq7GNdIUq52/aF
e84LDdBJCgzBSR40vMUz6B7fwBDetJq4VYK4PTlcTPaZbE0JIm6TdWTSYErUXpuPsPjRwl3CWPtU
GlIwAv3EbpgTa/Fsc5inmNYygyr2RhrNByjcvSyj+8pwq3lsKOcOPq0jPUIBDAN/jRc840jimJVD
0knjVeWpn/y8xvnmvPcN3OYkKbdTrycya5qiQ4/IS995gQzwwKq8tDtxX3gW06a9im1GKjgGCvdP
0J8gf+gLy432sWK8mKpydfP0o9EyEPUaZT91PeXT90izzNy4pFn6LH1SpPQ9AtIXN9evrt++6b6y
IjQJz2d171Fipwi65cC6LWXMOVYTsEKs/hy55s0HVsCBt9yMHRRblq+F7w/Ag9V6b/TOq15PDmcO
mlkJDCPmXDc2NpklbMmC2DkyrK+BR0t20Lt129lH+36UGBxSnH0znxE8t0dO+pTHIOASFTodT3Ur
fjD6ctOM+cFmxzj7+bF+qG2FLNBqmzWShzS7jvljm5BZGkTFLeuHryzYOrFazhqiQogTqO4aAC8w
xbz54Fkcn9Odbj/VpTHzRV1MstUbVuMjW52TGw4KOmxxrstFGBGck6T3oITeoW6gSWiWoT1Q8PHp
65frRrVWfWBx3BQoZ9l/p1sA2/skU/Da1+uw8vajIVCGyAfF2KVFeuDABaeDgpj/XpZnxR0XKHmX
gjNZaJrHEvOaSypBGdkHnYzmkL5hrtHrH160mhnEkdl79UqK2L0p6LOEJl4eC8xfPsUxlCDpWc/A
OmnbzGZVyowKprUdn2s3eBwTugPFeMVRR8HACP0l1J8ve9ReqFJeygwyYz+dreNanUSN1Akq3ACA
RBA3OQ8+WvVZlPg9+mL/OVV9YJIgJMJ6rdCbtYcYNpW7KyzYKzkGTbvCN2+COId0DBIx+QwTpvU6
Xo6aeDZK/Y7CQKa63swpQEqgwz8FyJi4SqlQNgCIXvEbDTNSpD/HdqOWIbESOrz4kqY4WbDjZ7hk
8SJhqZNP10h0O6sHcxIOZ0/Ie1gzNREhYCA6uoS6wPvV45gDeV4jUsxVpvIfiMM8MzDZx2ITG/WH
TMuXoAwv5oBkQaLUqrTgSSFjo3eqm2s5n2JEeV9aJFLVL/QNHpwkP5Zh9mYF95DbFmEW8Xf8LtEk
vyL8OpYW9t8MLrGon3KcI3XpMg2GH37eQnvw93EAyk2NThG3TNNwetHr6snGM7Mw8hfD7x5M1Jx4
Cp97aeElb4+ajrHVq+WJbc9FA66S1ATaa8NTTpaJ9BG99R8YKIkaKtZFnH4QgE7yGBq8uUVSZAgy
oIhbmxHmPLFneqFOxvoiHZYfizOvK55qfcBPpj5XCG3ISv8i8OcBwOUaNs2HE6ovmgoRjAqQWXGk
cmAlzaRoHweo1InRn0vN4N6I3ffuMXT058IxrhIx1yxoJfMruSyF/DKNo/TDrfTSL+Ehz+yqsuRw
NuwQ72OSyaiRDyn7ZOHoUJhqDzw6jQlN+7aNHvgZ9bWZk/afJJrmoj1TJkEgaOvXrHgdvfKReerZ
SNS72mAgWulz01uvo9u+Uqr5IKxzV6kDic02tEuTmiVI5LYKboYkT0bzyeewEzYs0wgq5dmDrRxQ
ZWRHMpNj/+lrxsZpActkmvfoe6BNBK8wUo5qU38MCvgIoRQfBNO1EjWaq4H3s4L8mNA+MGvlHf90
CzSCKxYTaTRapHL1051safpeFfE6T4IvDALsCZUvWuGP9Vqzq4/ed3AnOaecu0VhgRmFN2WqoDlG
ndNY8ZtKQbJTWHEMC3Gp13pHp68eoPNPPJatJeyzlljUrJz22ZfmQtMGgrDA6viJ9lqZXPoStkBu
Omg3KWhV6Cs6wDnUehiSnhiX1IdpWmDoBzESYiPRaHZXLxRAPhWj/iwLzPtSXEZEZGOR3xqFrTax
ZwQ2C7FGUMlsVUZAIoJ8FvTJW+roX2FqXFXFvBNMJv3Q3Zccp7lplIliPpeBjkUzyu8wQM7LNt/j
DdnpTfHSFf3FI0m1CfHX2SOyhjrjDarZ8MPqnyU61RaUAqc4be8oGJ+CGPOy6QF3HyF5UNrRRwL0
EvJuEy+5lYWNRVAiquRwAfKVWO/0XaAtRRyO51JEzSFu43VZq2x9u56pmdwOyqjAA8HWptT9k9Jm
Qyrzi2Gk62IU4Fm7mHc8KredAx2uQIxNKyOfYzf5imA2dYCVpnxAFr6aI01ttV+qtW4qUMSl4txi
5DXEAjIwhAVfqPl28oRxGSrHsFMXfmozhEEszERz9QUiEfIsPun2QXJxik2FsSttsDipRPvOEtPC
+YVDXVF5583mqk46dOo4CiiR6DSk/BoYuQd88OJ5sNubr/F9Le4gCBX2uu9IO0nhE8+6kSvTxebe
J+CjQEMzTtPE9My9QzbaqDx1PnZREm6vtXuzW+amEYEHfnFsXmVDehekZbar3Q6BxHMf4bZMejzX
eSKvJPlQheyXCjq0mSyzdycjrjz7EW6OghCCSucH+49uU5wQ1BMYVfJUHdokqu1RLYbp3b64Mr8f
XfvTsV7pKZxrEhjoryLVU1HPSCX2kWoKvOghnMvg3hgnFbo4xniKFrB76d5sREuzSrdRDRpKQx2f
T1B+kAA09zPa0baN4AfNkK2p+6Am9Cb1TsQ8o5jjpFD4yRYJAckLPhhpeFKPGVOCb3YnJa9eNZsF
su8tJB1vUnEQGy3N0Htyix7tcOIcQPrucP7stGx4BVG36tjVp8ToVQApdaN5KUaeWh3aVyKz58Lo
sHmoZIQQVH/uEanXLZiHNn3PlSycc5aRpJ3UGxzcjFQt36PfuPgGLs6kceGhsZtq6/gj9q070/rO
w/5A8M+t6OUJm/h707TPUVQ8eAa+c5fAcmXTKkiH4Ny+Apx5KIPkeejQ4qQ51r6Bm2IwXlNqcm79
Gub+vcYO3zPXmFILz3ww0dVi8QGuTEXwOx1RsUYt2YfOtzAhBtqBfW83LiMN/yF2ltyh0UhnE0er
oqHyTUnnUcJ9OAaPmoU2MH+XBGKwjyHDO6jBJBHHoiHcmuEsD9iu9Cq5JTNkrxyPqvGVaM5X/MqD
96zw6mvNOYHFggou6Y569iKfImdsTmAD08Fg1/TWG5p11wB4ixW2K6ExIJMB6XCWHVPDh/DQ7PRh
CwsQJTjwPDya7KGt18q2z70WPeE5Qj1oNFtLMx/skKYPOjKgT51zCZh2WqNGcw9PAGxf+mnp9Ufb
Qhv340Nt9Xdj59w31rBRRQcATRKj6e8j2DNU0ur3yC+ezbh+8KJtJZ8p9x7ZInyRyEcqS4teM3b1
QxTfzJHTiF99GAR1zXLuDKdIZwONWjjpJ7APR6PJPrMYYSSyRYJfy7WqM0xIKSNtV50y96RxVxmk
o1gmNXit2gI0jKge9S5iQZy4rQQo6FnBpsxeMJy8lVmYTg6mva7xLlQ17KEkVFaDARzHqMt80cpg
jaDmpKXmnZNjQCg6oO3VfIhwwiCRaUTzBoHy1VWNY1h2MxxkexoVh74vcNy50TfSURGoSyezKWVY
WxPMaYC2aICZjiX2A/ngwcDKWLXhQTTiqbCHtT7ZkcKN6OVhhJfmqtkaZ9AsmrgpPGVgc6ivx4OA
gQQF4kHTVsQgvvTYNdmhbKw+3fa4xiHaHqjun6OCBa9qmKvsU5DzYZvsbXYzliTMrqFTBFpEmdPs
KWZSjgrsQHNn9gFWIQS3Llb8LjGe+rK/IG7ZGxomhNoIiWpDSGvnwb3DDDWYZKEFukQi4i/iCAlq
Pd3CHplOVYcXk6wZDv/TTAUzmFnPeo4tciYHyVzYm9ku6+ybQITFnM3SRPzrLB3AngeVYcwLpcwA
RaxMCTSplBT7qebSNCNayvPPdM4JLZ++mnWssqa790p8NYAV3uXg4Fmr6SaSRP6kTNZaRII4Xs3o
XRPV1kGTM5jxZ+mwkFZFchsH9ZXyEBiASxfZ91GX7gyrfISNsO7iZ5+AMa2YGslQQwi5knX4wiX0
GWD6c2Mxicc+say2cl8P752I32RinxD2HXTVewX7tAq97D5M68/Eo7GjtM2H6uI+dAt3bptUD7Z+
PhxUF2pfI8Nvv1Qe9bj7CIS7ytqpIVbKYuEGKIRbpCYB5ZBAsiPwA/uryTZmWqOXqE4qvjHTWU3S
5VFpUKXXb3LSW3WK+h414ybT3GWZBGeR6c92olwMTf8OU/FgZsVjnU/UKvqnFWh4kq6W9OlWimat
2OKuR5tcqZqTru+rycYOKqzm1S74KQ3lcz/SvyTvqj12F121T36qPrgmuYKm/1BG16zyjqCfSDV2
GKKjTuQPXgwP+QIipg6qAam8reeteiBuxMavh8RZUKpa5eRdztWCQjj2FJrp5XPswn2PYUuBK8b5
I8Jj0zUvJZ4jDnbVQ0qkWMrWfaiP5B2+Io7dJV68hNYWzEeKrviEAAXk9ZuJchrnOJCUHuEYbElJ
GeKg9sSKhYmypjvlUwtRHmpRXRGEEBDOuEnjnZPaK9PynkJ9eF6y032OmuwQEAqaSO8TXuiste2t
a5/LpnqNppDx3ANfoFjuK7Fe3Ifilk8cDJnQGTWa4slR95hXzqnJep+kF310WBwyf9cBn0CiBP/Z
REnjcdDuH7IH6Ct3/qg+ghx5Kytx79T6QxOdXSXZe1W977OMuiHd5kDtH0NWJNNkyaxpdhMmxSYm
c18cCvhx2n9FtFFmLj8V2YmkGpPA5x8x4Yro1nf5xrSKTeSytRXum1OHd23l7hPa60pIaYQCmib1
L8dXHgYsS1oc3zF02UbLlwA3QmgohzEMb1bXUU+90LT4FjWk32S6HFSwmSKNh1RhCmmi4jXQlkPM
kgY6C4t62d+yDev6G9yZtwBCKhkL67ZqKRUPy9agFmGeEMzsYu278v2tkZR7Rw0fJR3WHqqj7vYP
aY8vjFMTQbVU63NASFnG1Fdl/W3qqEg7+SrglYC8YlMV++XKKKsaVAj+XHiSBxl+NYr1EobZZ6PL
O79rp/fgs8AUSiIh2Hh4bSbpuTVoTtRlBTXQONtXbbuwQpCAHgmuhqW8jZhX4rxf9WCHAF08UWg4
gU0+A6oWRXKoI/Ut8KhaKop8d/x7uMNvXWketbp5AdREgKMp4EQS4KY15roxJw6bzZ3v9GX8kAbX
vMI3DBxqOARqGOIn9ldpFLswMwo87ULeUqPAFDb0a6e0yhfkcN+Ni3ZdwdB1yNt6lRVZ9hFaIz32
b9YDunwFudzCNNHgj223V+gOrdisV7AK8oDCYRSxbzfC57HFAB53cNBU/0T3IF8pycVvPGUTti1d
bcviHARCKIuS5952i00vvXmeobsUJckjKpVyElPuKo79RMuV6zIAcxQnjbZ05SbUuW2It5yb3LC7
nweyN7U/PlJrJyZ7FuFUqXbljtWg2HUee86alzIXDlFkXcJoZ8fYE4wUIyXvi4Wu+Mpemx7QNrj7
irVwLgcSq5GkNfuyj9r9z0fUN8HUaSOupj5miclqa6d/6MBq9kRdMe95WjisMKZ8qhrTkHCUldMP
BZ4Lq9h7bV7s3TjGSP/vzwvoRAvbhw5Uqf2DOWWNkl+cxe3BbqJjp7pvAtQOcu5ZS7sN4XEF2Tkb
rZmMyPbA+zCGHSnMIxOViSxLhAisyMKawx+6dop3CIP+LPWkAfxrRfOhGdBvj/XRgGKOTwaVkINW
i5JV7R9dSD+GjKI9BUbMzSaixbiX8yyO3JVwikPUizfP8z/xylKJLcVrozmvVg0syjGe0GDFSIew
6moifUtAOtJ0xiipOZPW21fvwuriAphYOGVAxkxjfuf6Dq2k2KDEJdhGA5kKz8yOzIuhWP08Q5Y4
C4sbfhqx7BL5mNrjk4CSGqhwnho4KClRLvWUVBMSJhjqSxDrhOUqxmoY6wK7B4NWH5UrkroLN07F
1iVboRlpNrWfA+9oVUpG7bRtz2G3WfQeU2nek6Q6Z2d3QQP/BGX+vZNQF6FbfZgJRJmhecZ3jUC7
E1CnUhbC2EEghfhW7zmqhSryeVqPlI+CLS3Ar6poHuyaFpLs+ma+rE17L5Ai+GBXIYU8FnpG/wU7
b4jlF7L5Oa8YtxO7JiC0khFK2UejlJSKE7LmBCfRVpPeBQJ3vDAVSqAj+h/85e7e7Z2FiUl79fO+
qqLBc2vHBzVPn7JopKywg5lBpnkOo6T2r74jJjSosinQ6Y+yXLkKJ1EYoiheNcqrrAX6MBxye1HR
myn74o0q+r1e3CmuYeGQVw8Fiye+IvY22D3RV04NQsteGq733Fc9AfGWuxNG/wp4sZiFFUXCwHlN
K/M577qzGrsvAFvipaZka7/m8o0Ne0DZA/mmmkuhiva0T0VEcZuP0vu2R6iGqhO+FVVKhF2P1LZj
Z0jqkAmbCvQRLactvlUqc752jqXODgZaNXl4cxf2w0Ipy/dY8MvlmIabcxwNYEDDvZ/l1Aqq+pYp
XbhQW7GqNRK8jWTMsdJ5d3mGfYRYZHh2S7KPCL6tlQW1zXph5d8hHEBO2hhO8oRrSdU+cFVirmE/
OT7LYkFmT0NpZC5wV2BE9DAfkbpG+frO9ccHkwB4H/zc2K/cFsFZFOcY2bkKCxb4ZCHg46Dfa1d1
3aEpjWEM5W75RZ7qsitIoJ7CzqOC0HnnLexajr9gfREBRVtkfM8qQqZ5F6z6kN5qhGUb9s+GWMOv
QsfnkZk0U4SbrHQtDBfWSHoO+GxKqqiCt1NUtq2HU+LQU0Xo0QKSAnxowfnNiunMBRbNVzRDNkDL
1CHVufvx7rsLNmhfuVN/2XlDgbFIIT71e1qCCswmSj+2pW9CLdt2+LLAdNKHpy5e09GeugBM3Hhh
kDLgoZJfWO17Wn1Ar3ylQuLSO+OqrcWKggkxDoaDA6NKS2oBd8qQwoBBVHlGfjE3pRq8yOaMpbva
jNMOHhnUOuzhPPoxtC1qQEvgwtFOc8Yvi2CiVdgTAKcnHJV0VBntrBqktyJpEXAO3ekwJiacrcZC
QS3DpjkBBTNldRGdMkfoVK16hLyzKC2IIq4T757aHpIsyyM2wckQd3uQDWUzrrVgDLeW4r9UY6bf
xaHA+ynkHoEa82dirhN8Jsu+IPiBgFoECRTZlkPzU7ywgTKKaKF6w0Xxo/Y8ZJuyIhR6RltWZiZr
APkLGyUaCNilGKxCPpuHKSm50O/VfZamHwMt3r3ZGF9hWKCIVTjTtRaqa28zWlk1bzQNJ6ntemtH
kqeaxCyqrHpykQud5kzQEHmZqumUj5Pe5aFGBjqhVaufT80uVBdmbT7+x5QvNEUf/Tsz7Y8Mta8M
vWLg+fVvn/7n/0siHs/zr5/7n+v/Jn/v/8cgJp3Ix/8+iOn1O/0em+/4l1w8bfo/f6QwKYbzD6IS
LMsxBcIzYdn/CsJTLPkPaVGSJl7GQE1nGgTw/DOHSTX+Yak21XTN0YDQSpOQPGjZtf8//0P8wzQ1
k9QeYRGGR74eOX6/Rd/9ZRTe78GPpolDW1hCt21TN8zfg5gwkDSdTkQLkMGCJp+1zyil3BOTdv/D
wm6aMT4mYX5KxaVmcbjD24eCLQIsSW+hw6rvPhJcax9KbLicecD8D+bKpPT1jH2b7Zzayg0329Vx
4uwIiqQ/Wc1dB9n/T5f94Y/onf/xp1BTwgv/FMiDUdYxaV3rcvpLk441Bfb8KaHJLTy38ImTXsiQ
wd0q7sCsgjQmqxAEhT6AoHYkavWvn1T7NUbQMByh64aQU2ChbRrOz7//6VltRNumMMWwGDs9uO85
3uJVJwCKuksxK/NEO1JkIik8SA4ucJllZ8v3Mse3UYXA4sLcnSMB/cZpzOafi/iC+C2Cv0jsNZGr
j5nOMV6DtomQVgfl3qXouuX6r38HdbqXfrl0/BJEOBi6JWwSYfGy/nrpCo95W/cLZObETIBB0W0t
vP95KIqu3JgGag8AvtoOJBUhKGZJsFKUHlBCJXeKMyZ3oz2GBy//MrWE1M/E8dkUq+W3545IxJKW
jmsWJJtuCKLFSM95ZXS2u/95QPbKSb1xih3TXw9C3SMMkOr7xe+/OyUJr0rqWjOtlePK4YSFJL5E
mDU91Ik80PVin+XHziztAuVVCX2KYYNW3NHWuI62Nq7GaSlqBys/pzZH1SnhJ3gRhd6dLPKHIQjD
N22/2ijFjM3tfkxpbOy5d1BYEl+s9vlnLEx9rpea8hy0+q3A0XUUNIOXQWOQMcwu4L6IqIqQUOit
TLM808m33m1SERdqzgHAayN3F0ToIsZgsO89Ydv3bpqqM0hlU0mfpcNryY8RCOAWTYOV3M5IPxZy
HPZR7PRPTWufUuz7dWNEB4Nz3qoGipOUh3RIo7fOzzcCPTTopn3bgsCik1RX+5+HGLon1S12N16S
V/ufB8iz1Z6oJb7Rj6ZHA4NwBEMAb2u8GCYbumxcl3NAGe1/HlBO/fOjn0858Z4MGxO5q4TJAYw8
EIMqQ39BFkeaBN0WyNS2TUyVmzfWHtUaCYSse2TjZgqTDuh9HLTfdXMIRBU9xw1vCWVeboaR3WiY
Yxg2u1fCIGC0NqLeAvuojtUAxNXXnE3CIfmJA3Z9F6IVMgAVYYzrDp5ahVD1Te8e3ndfWWfMN3M9
68u3yM/indfSNS9eOJdDJ5PAPygepd8AIDs7+h7+yBn8ZZX88zQkmc5/H0yOibCLlophWIb4LYl4
yJj5FFE2izpHvRgqDXAGEr8qThNSj91dncXnyAm8nRFTmsOGsIJ1mqzIJFrGdeZuxjpyN5qPtG7M
iQ3qNated5HrHICmQR/JUqLNOheWaDmBSvyq2xUDrbGk6cZHxW+suW/rycm1MYpmYXnM/EjdspXq
/2bW+K8znyrIwTN1KSUNJ7ovv04apbB0/FA5Oru0RaGHOWL381BA7HGmuBsZ1d5DElHJbhFAnJJJ
INsThmefRW/rj8zj2R1VZAvjGlgVmfbBC6FMsOuliyizskuUwHJTWvG4HuD5k+Kpy79ZM9TfFw1H
VS2VuU8Qg8ivYPy2aFSIEgtfB6nfU83YjiNCDccYk00/dX5INvimdqoumjJ+p2FBNpXsl36rWIcu
rZSdV3FwpcvdY4POIWGBnzioVV8s/3p+/i9LDK+RqEbTtAFysRH47UKbAMciV6XWALVWAd6HjbjF
x/I3l+LXLEAWMp5FMvnotqXqLAW/PUsV1r3OEJq4i8Z7YQEAFhCDAyYlFNBLzU3W1DbZBP1rp/R/
WLL13y4/OyLGidBYdDgfGCxCv95DZoZ0N9UGujR2EO8IWfCOYTM3akvcu/2Rrp25a8hX41DpKyhD
5UXTiRr7YX57xYzFPn51sMyfylZfo1TuXlXAdYSqMeDLrKVcVKb+ui8deFkUoFEoypPe6yCfcvJB
AifadEUr1qmle3esUO+hh+xrkGO1poclNiiAxoPEmrwbaW0xjnY/BgBD+IhvneYPO4BpAQpquuSo
kNRz32LsrV2nfETp+vzXF0v9bWLhYlm6qmu2ZjPwbKxNv14s7mA4e2WRgHfEWQFlRr+jKT6vTQij
KeXixSgn6JgfdqvEUtptaajMn6Cg/u9fB/ssRotNaBSLH7Gif95opdZIiSprCSCyRbHD613Cuzh6
uh2+opGZYS40HoXmvNWjftRHKz9mnd/9TQDjz5bk3/GLhimkIM3a5pIYqsUOa4pl/9O+C+pFn8I2
5UBuURHUehU2bwy6S3PS8d4f0+qADxLEXo6lEdnYqWO1W2LUZ7OhJRzNRp/Iwix6NtqWHqQKJehv
rpL+26bqj1doSTamP/t+87e3y7GozvQyShZpWEJtYHEa1Gg6ZPKy6Z4/2630jxGwtxVLw7ikE9Pd
/TzINOnvrJHGXRPZxHi5AeqR127Q9TVGK38NUrZG0Y0NhfxGZaeAxt1Qh1N2kac+NFRtVuhWh12G
IneeGNBxq8b9MDCTPzDj6k8mv75tFsG7lgzrphHFCv5AvCr7WqdpXpCC0RU5FHpnmIKogJiJ3H5x
sPgBGbP9I8ZSuSrtslrZVlacFD2oQMxYzW7AVotET1Ww/2T3QzbWqDeQ/jBtcNZOCSooegZ6R8ZD
0kaoeUHH3oHJohk9M0xvuJeqyoOvyil7ipqzHGfsLIodvHH43JWjbTJd+3Yxlc3BSyiY5OQDFk6i
09wIXddQduoOxPeuI3Do5GXuB3CC8DvFnZKF431X1N2mQaAVyFSD2c7d6iVWu/IwcW27mKxuX5yD
2LL2Pw8UHuA+hM7OjNnXd5hAAb96lE5pHHkNxtRAo3kdRdoDIao0/HHaMTwfSq+qlg7RKjPKZd5q
tJQEHnBBuWiaFMZEk2sixEzkIGthlVym6SEBnr/1cjK9s6C5owyrbqjaPLWpRnpSWmIB9ZrTgHdv
xnmg+RoUNuoR7K3BuOP1RveB5akvYHdR8dvXHrkHuS4q7nYdv2UUBw9FoRtrHznH0RDRh+c6OlNF
89ZDVfybYalNY/+3YekYGhEQpmGr2hTS/suwrKu60VOHEFKY4vIzHoxnAGdQcLkf00YSXkBtduEM
nb214bIBRaVNb8K1PVL/FZuoVG7o+nwdSX6Zji8e09pqoADpTVhOGhTFq1dFbIApY3l9XW1plV8x
nQd/N8X9119DVU2HgUtuPDaa39elArNXA7OSKc7AlN27z8Sk59jCNQiXA8y9XB3L/Zio+tUbiLEM
wQMuIm/M9hwsFjbAWSc1jD1v2F9PKjZH898vsM1uRQWupdPapQrw2+4yabAPFFJr53qVXXB0ozoy
VubgbMMx+R4C4zPuiDMomqcc3WfYPU3fghX74hTZQTOryTh3FU2IHAQXQuU8elZGCQuy6fTHGW4Z
SScJYhydgLFyvGKW/JRFcjHH/Ltsx5uCkqtR4/s41672mC8EXKTpv5pVd1MmPYl5SkzjHYk8xfDs
olP0h4a4hfaGVIboiSS6jL5PjpV21cpsKat0mxcEsxfjp9VrVzIY6Ev4p3EYbyBWL+jjP21tHcjx
ii38Ov1IKx9vMQ7W1NnKOqEZqmynFxjxYqff0xLap9mMVyXx96O/9HJnDmLgZfoWJ9au099ZID6j
On9AhrAoZIii/gBTFel+csHSzq6Zf6+Spyob3xoOoH7K18HNq0X+5HnoP/vKu0ojvnDQ25uITQkk
9WZVH10y1/1iT3IKITYCSCI+ahg+9UJcncF/whzJGbG/lQY9msCyziE5jU6iHHUnuE4HXjcOL0wc
iLjaleL3n9Nvk2jORYdNNozyML10D6mMLc55xGECLeTV1qBZ5MrSTvILoIjr9DZR4Lyucqu+jaL6
Rrb1NqhYM+VrU34HdbQY7ifOg6mMV1uG187s557IH6YLPr0xdj4+wwtB+yaurEBXTe9uVvrRaRZN
yPHmlvnFH+InoyHgjX9SR+06vW+kCBwlQVvTm5MPXCflCfDKbbpLfm4wV5+7RXGcrux08wnmgCD9
rD3+NzcYKOWLKcdDMKQLWipXP/OvujFcMRHg/+b6yZJQb3DrvVUR7pleSrW5wdK+NFp0sbS5sNLz
dEV/3j2CRq+l1K5YKRHojo/TVZjuTjFuRqd8UwbU1jiWjCh46YZj6qhXJ8PXEG70ILyC87pMI0SN
k0uqetdW1U+ApFrjNl1dPe8+yCi6QZC9tCk3Ae3VlrZVzs1gduPnNCTBec2N2D5WYXBq2/S7ZCgq
9p1JKM30XBYRfK40T9OVme7HTjEPOsft6XNM9xdRQkSUZ3dUvqf3e7onu9E/wZGcEyBMYcaYu2Z2
mb59ep2B6nyFg32K0luYlxd05Z++YV6ma4Q7g+6Pfh+Y0SV2/Ov0d6D1N/ZzF7+jw0VzfHw3iinE
uU4v0x+q3LcEWIObmrB/+itc6Jvr6Re9hSKjmluEx1dFNy/THSv7Yt8HyvJ/zx3EYnxOHyfJojGq
nR3Xi2kYTi9y+vI0kH4uau+y8eaXgBtCPcIHNsxdbf5z1GmN9pJkDJfijOFmGzvj2uwZGYwEYQsa
9/62wBqQxv3ndDGbaV7DEJKm1mMsumtltTikEwwADPIwvGJT3LoFKSCm/T1dSaXgqgGuCsszQV5g
N7lV6jG5yGl99sBT8rEuqrs27vBdcws5xtH26jlJudfp/6ZMQfSLrqjVTymutulrvkP7oYDly30x
vYHTc09vRY+5QerlRn9k6/A+XR3wiBf4y9cq89mlwQDhY9/lzWIEqBh6tP/F1HksN841y/aJEAFv
pvSU9xI1QZCiBO89nv6sQt/vjzvoVrdEwe5dNiuTx5a1dymsULJHbJYj0hvfNAQDqIGrh4YKyWLJ
Zdlw5zplTSuYXuWMY6RChNmjSoFTiFkz8mTcFFNX7ysRzvrpUTXQ6+iAON++hJdjJWZNljt8QjcK
LGyLXUrYfeXQ/RkVRHWZ+4x/vPqZ8mMiGCaEN1R4A+NdH9Pfaeh/itS+TJ4FKGAGsIr9DWDbYJ/o
igUacR85wxUNiqvFOmh1BpxUFGNtD3L8+GTZkEyyWKf5Orrzlanwq4fiiRa3D/XknDw/v8yNdouQ
77FGPBv1lbOdpxfgD9dc52dZtVV77xb8B7ziBSP+GAUxrOLuFCN4bINsLQ8mH4Irg7vjVSxkMAx/
BhYLDjQkF+Ae41r/n4HUxEGN6K9a9P083vGyXnjSchDP4hWQM8OuCCnXaMABynPjThR5FXV8Tazi
0ln+i7wS+CZnWm5e4iwnl00gj9pNAZuzosfXqj/LVckrmjv/JI7Ln8Dapd7zf7tFU8KPytkAWh0M
3BycnkE7f2ra03Ji8VFy6WFd0+RHiPWfWxNzovWiEGM9R3X5W3jzOYM736oipoKKi+ZXz8msrOSO
5Ge9XWNjxvM4t696c5GN1nnju96dZX/LpdWopXmDeiPLRH6LWairnC2vgvvO1Ddiait7Z+bDV1L9
c5SDkZxbKPK4FjG6Zjd8J0V7yFE+8sQ3pNM2iIabVHYSO0xuozPck+bvIVD7k5dk53hTX62/QciJ
yxkG/g8zxG0xQUTIxLw+aE9tXp3wGoTR0UvnOp9p+giy5uKxRBg0PgGe/4jUG0PgEDVTqiu/Us85
sNY0Vw+Zp7+jI5M45uIyxQjI0PykfQPfPAc1p5s09Txkh4aoBD7hS96nF3IJqnb5hWGkq1yWARZz
TD+Z6Fy+5UfhjduF+4rFK37VlLvQdaGUS58DeWPO2D1AXrh1J2Z/yweJU1rLhZ4BEaIENxlAvokN
6XL3REp1VLpxL2/HZ9mhZfnMWPefjv+Z2NFKOR8z1HddLbsRWyOLnnD8arbRLm87JH2BDBQ6LpgI
zHdOo6XxnrojBHQ7sZviK8VnGbmCciEBHWGJhIzLDmrVv370nyDC+BfUQMjwZFUZxJcUGRnX/3Xg
SPZcoWGub8XZiOeTI1r+95Dr72PefsvBUZ8ixY2B0xPuiSMHMfNTJd1+AropQVHlFb+Txb5W3D2I
cejC0gvTPVcJEgDcAZYbVu40HUYq3LLyZJPJxtFIrhJKca6B0N581dto4xTFnYWEUuZcAizKcgRW
oDwzWbcOzeB9WjBPJY5G9oJ8oif6MFwI0jtvI9chnxwybx0qAaBEXisktiCsdrJRIT87yxOW+2xi
2gFF9ciw2lXz05PqrsWzifFv7O7X+XFT9byEInFmvUfZpwRlsnHlddbT9B2mO3lj8pAG9d9587zZ
FMjDRwHNcY4rz0K+yjUpsBpBcvQk5zYM+KlH/wdgid4430yf/Xu2ta+/pgUQQWf+a/IQmDRzI8F8
XVaDnpDDzEtsU3PcqWNyEO5x2Bkjo0fOcz7rZnSV9wZ/wKbOp3t5PXB+XxFCOLe7XOXFlMVysanT
v0ywx8u9yMUtdpOpvnvKViSV81+lGNc8aL/jAhLsdmY0m43AYN4VjtI3k7HklixCHK2YALEaqWpS
abxvo7NrAUrS7sXbdmF5iYsyWhmudVJQ6esxIF3AwsDlmtH85oC9KwKcARCPMXFEa/QHASnIzJiD
rZ5ct1rJ7p2H9AJzDnMxJoiy8E7+LbnGqMwfEYwYsXqNTTazGArAYEWqfMnmluhX9eObBCiinElM
19gQqIi7MvWzq0GiX/SAJoie/IAdNhO1qvnO04O7zMx/o7j5QWrk186aA3x+x3ryf3IUPni5yrPq
IvwcxJfKrn+gQrn0TBK3I6PQ/nBG6/DPt4Zb6Tkxj/AS11DYRcTDUzyvbLN5ownENowhPQCPnnru
DeCFXaKNVw4EpdRn7vThKgJu1avXlpykJ4az++C1gLWrJE6WE1i8Xgemj25sGFFSr40cc276o5IU
h/8+5JnTe4zij1yhXOnyIdv5yM3ywx5Yd2IPQu5bZIHcKHmTb5pEiG1Kn7jbtd50rWrr1EUEBGHz
2A8KGGjrFOnYaVKdzA8pCVg0RIezlpgXufsATgqYX5/lGqo0+42IZ63pACbmU36lSIie1OoHnp3f
vEW8LrNOrYiZdeW2YDelbXQbVPHWh69gmPN3v4IVoPBeGAy7Mht+rdvxb0BX1ku+5MLl8WQNyqhm
3kHdqd/KMwN8eJVnFmU561m9Q0jpbqR5l1bjn/w876Yj7fGdHKCAm5vxkP5cDtWv736kUvTkoPI5
t+/+qvwlpiZWK/FdEbBSZtv/6bG1ZXWBheSZsdFrEJHokUoo0TNHvCsZ3dJoBjpgPjqtfzHD4L5W
g02MXTSm8TghCUQf5c8j8SEAWRVV9dq22rl5H/zwpyAyKszoEtXK3nfVvY0z0jIiqyr5RgNp8Umm
PV/Fb49j/VGYJwXsGRW053QgzGGVh8RsY5pdI+OmMvyvuXXQPCFKGtT3CCSk+GvgXe5Yf8v+lZxc
gqrByR5nJn+61LoyV/tMJ2MlP5sYhYLjHWpzcFDVSye+VRwog7bfCVia4Jv5+iS9in3o2vTQavox
BNtjLS5W/Ch4db2+ToSI9hTDTuBSkWAeCyvHLu4T7cogwEca3LUEhlESQ7uC5JbsSsSZbdt/l++L
h+31LwkQJDiwVfWbaYeR7BZaxz+lJaGBVJv+2708QD2ZroaR3Y5MGPqD+2MgNjjf6jTqmKAkuCQa
lq/y0fhRSYwNs3EPUx9dEpKs/35i5+OHpr6kTvOdOuzo8a3rtRfwvoSL4wsIo1ULGWXRzOeSGLqK
XfhGwMUWeAQrvzQtuS/nMKd0H9Q9Xc+VpuXfTRAxq5hcgo77k/OPB1X0ZbmitH+agunT5RMpn5B7
gKqN2bfqBY6oS9z21xDwNj+y+cgc2pfhnert8/BrUzwLFFJpJ7q4NqTPQH+JFnhO8l25kim5pTv1
MSO24vr9nZw4q/5doFfN+xD81ZwN52Y2rlnRPmrQRFXxdK1j5Yf5tivENIexZNw2VH4aqqt66CIi
qP7JdcoDaXrtpum6rdyGOuUXuODZnXdy/3MbwX7DThAfIn4DLCpJd7hx53Xq1ndSnJB4XioQKVIJ
hhk/ybLTyCZGzDgW3c+ZD5EIUCy/qShbWJ2O/tB/i4n3x/RPu5PFN3XRFeGpawUrfBzFD7IoJMak
EfUDJUvnnMSvlf1w7jICPKYUYn095OUN3cGrRJ1hhkNv+heU1JACH87ycVmmdh4cRYBKainijBhu
/DbbndS/rB56TPFAhvUe+vNHzyFm1qhaOifIe9cmUSnFHjIH3hh34+Tq3qHYKLtX7ljKNaaS3USK
shefKd9falg4KY+AKHlg4m4jEVNPLCThiSThUibM6vjOJtLEJ95NDH0b+nnJh/8XuAaAhc3Ee9Vn
9SynLnP7ZGc3QUIQUxJBFPO56WEQQ8PIScKrSqbmk7FFNiuGmeu6/wbudJpb9NEt5qV5sz16rUWP
MzSbo6xhz8IF5XixpHlSlfGK4ASF3Al/DtrODZAJ7f4KeIks+KYCazqPJvtb1j1MHhdGMvsGxvMO
BYw8A4oyXSFZuoyy03DGRlZu9am5k1UKs/G6VYXbyLjKbpbdUI+/OM43MQ2yCNvYQqTSXlacPWnv
SXmWT8J7vOwj3XOJU8Dk5peEch6wWRyGYUDlB0mI7+18B+JKKfahd/Ej1r+w4+dBB5nYj39umV9g
aPiT75fTBFVP+CpeQJletLY8ya9Evv/m4CXA51zk/2FHCs5XiDs3zIc82FKh0fAsSXHntsZypzBK
bpDOupP9A9jmClvFBWnabZq3t5U2nWlHXIFyuT7jimxBBnd/ihHT1t87Xf5F1vpVFkfbndaO2j6I
WYnm/GIU/TUv091khbdhFH7q8UVp1SuTNBRTlR8xGhrj4J7rvITTn2/j2Eb7WVan6hiLvYJ9fmd7
0VFMBCy/V9kUso8z09mVs3/AqckDZxB3eU9Ikf/Je/UV/SfbMyRTDslJTgf761XjuuWZMxbNsvyU
NSKfhYwBjd8veeVIVJ6iBGxPwyDE+CfPQk+2ptZ8yIEhTr3kQfDa/VrRSeuVH3i+zOQnL7qn3vJO
cifg2H51CgtB9JeH3pv4hz6algNpYXeA/HrnldOThsa2WM3RaL6XNVOhRkADVu7Mn4yr2H6thS8T
aH7U56fW3qMDsoSZixnRWp46qh6W+xO21WU5zVR9TBVVZwqCHEWOSjD7VDcQ5ZghloGHAjGVYXiv
LqW8GaQx8OtnINJ/EndIHONXzmcX7+W/QEWutAWuIIaOUV/tmZa71wN7IxY447WHDZaXpxMYzFND
5C2mUK6MVSfSM09KV5+EbkTSXG1GnrdpjovJhS/rGpr5JwML4oGlrFGVBOdJ/W2xTckuJX8hwvph
6u2+i8EMS9a4JHeEXKDdolK5xn4IbjC8FgRJNDo5Y/Oqs9iZ6fwL0v7qAgZ2NcaNI4eojYXLZQML
/pVqOoDwG5WfS31nKVVKFXMewYOon1OtncF2Vb6FP+JOWfMzptMpdq1CE8NEFos2VXkDf4XR/CS4
Yhglr1K7auz5th+tdYt3K6xkU8Bt4rCOybVPWU6TTaWyzIWxTiCYpk5b3Fehse4ddzmTFKHgT0Kd
6Rt945NvnP9XRXWI+qIi2pjmfLc8i7j3fhMIZjsNxVsi4j7Wz5L82WW0M0rrIA8wVrWlnxAz7Fsa
+BAiYcNlwJcSUM0MUp2rH1Z1lAQNmeQlUYvD+sbHj3jCKiTJNkE1zKVbpzWgXvGW97J8n1Zz6enP
kvX7VXyRr/TUGOF1tp1bfUtlgEPLGSBTOs6VuR1L91cK8CNxuapux6S5yAuVOrDdK3unGHfwQkE3
pDg/Hrl9PCBwqW5BH22Zsrj6mIycCiIMPUS6RqMR7HONLYJVhb+XSsNSZYBM8DWHy1sq1a5v/xIf
/6q58wIxPdUXrKBY1LxiNL93XhEIgfVqJOodl7RUiZKnLmFXqu9tZH5BhfMzYBvIrX7c/qOb3A+D
aN8dguU3AgO+s6F6GfLqN2H59JZ/A2cher6Ehuhom834IG8f1OG197wXL3gl2JN2FVERS2DALozW
A8jeT+Zsf2DdevA1SpVYjkL3TsRrodm8O6wl1f33adbX1h6H23AkTMIZjhURnBHjCQtzA1EwUwG+
d0rzbFsnwx00NTAUMmTlEL0TDcryQs/lzNwW6LHpPiEek2tIZdsO28FsviBfP+cE+nZXUS/7Mvr4
I5sYv0vsJ79If8fA/1XZYQrPi7RuD6wYtr7uvWDtkaRJq8qwC1CU6X55tZ33KmvTVPp1rmm0kykP
Sarl6G8oEjIqZ66TdL6XJlVd6WcpJkjZPtPrnWGjkUBSkJvG7Tib22YyWXztj5QJZyRx5vootRaJ
QubG39u6sh9JdzqWPfo7HFCqKlJtkdaFojB1M8KJQtlb+itSDh3D/N7o2QSuv7Kc+VEqIxPFCLAb
0Yr+KGAg7V5MhV2Gx9KIjgkeZsZbiJQBeNNjg7cRqyGfERNES36juMltAYWkkZBiqqyx4V2Hvivo
57Os8xgBh7JHttJwt0nH8CYFEFebz0PrXWB+Yn7Nf5JKjFyzEToXRsVv5070x6Gm0P/V1jKL3Rno
R8tXfuSByjGicGd51KRJkqXQbnXOzjOsY1d374uxkH6LXt+Wifkl6/l/Rm8s/YcoCNZO6+4VRzmA
dPhncmych4cLgq+PJOgo1XpGmlS9+dZwkGIR5att9p9BeZAmUOUll6S9jWKdOgcJhNn9aWwyFDJ+
3Qd0andtBu0o+8nGBf2r+JnjLQSWO3gG0oKaJ9ctt6KroKmMz4i8VGpKYsbc1t84jrKbIT+Rep3E
pJJKSsY5ttYxad2duJGktP6VR6coR0B5wlJTAZ+jAwzCNxKC2p27U5rxVv4t8fFSY7J1EAz1vxaf
3sB8OFKTz8b0ZXQZi8L8yZW1UsiwvQK863g3kyfLbYifSbIjo5cn6SUu7Q2MCqTDS9M2I0yzsEJq
RT3DNqCwBsKkp4+L+wn9ZPmQ7nePrE6GrviQWSVLN22x+qFn7TOTFAH1D1adY09n4EBXoNYMeUaX
UCnuoDlEx9V+nLMROhpcPQ5Ofp4OxXmCAYwkVgnOyaO8zcUQYUqWhscY3PZDtw0Io+Rn4ByujUsx
07MfO788Vg7SwPJ9Xqy8Z1kvsm5yd6v0yZtifsZx/41V/f3fSpLN4dGJmTqYeOxbL/A30t6R33Jz
7Sx30Bc7LTSI5ZPLFBTyOOEc8ayb5W79h9Yrv32z+o0GWkJydl9vH9wQ1BCJkdJiN231pU+VN/nZ
NGhnCLrUtLqg+U13Rp6OlkOMC1G20yRPclLGBTdFiUIdj8TCQ5etsfyi4wNaaXIo+t7lGr2AcjH3
AkZyucuIiXwGKJZFjyydE1vfijmdU4J+6RBJSNAH8Cg4txoTrMs+4IpkT8hVibHPHaoLzfBsoF3m
Rua252Tkcre2yaXqg3fKo/JGiaf9f9HK6Dv0ufIHh6g+Eso9CWvk2c7wvwKZfEmlmjSspj759zJ4
2d6m0ssfee1W9W89qozyjF3zImtzcXN9U6Lb+Sn1cbEeYh+BLLwgQcNkKV1nKvjLapd66zR0nzF0
5GRzY7en1PstplWsrSR48tXvjN0IKCKNoxtGBndS213q714+rltdPWgwK+Ae/ys9jzvDsX+m3lk7
GioTTnERTESeUWIJrGuCOmLdR/vlyLh6oGoP/2uz099+kv6o9EXrjgISjgA8Fg/PYsJzdJm2H96J
1mWDSxqpF/mub8gupPkq31hgH9m77ycfS524oWAVdx5l93wncbIRV6cU98ck92GOvV1rEfJt4B8/
L5F1Gm4V+XRuYwXxzIR4qjndOz4SvrhlCLwvjrzLHDcNCSXGZdpmRn0PupI2HrWYpTYd9/sWmmqk
Wh0dHElnEKXYeylRNOyDAuoJz/qW+DknpZESgKQ7u1nz0Oe01onOZu2IEEqC6YJsupqn98ZL3nPn
n5WTtLw1kjXTb0+o2116BcMlheQlj4ffxLe+vLr5RZj8rtfzraT2hAG7mpbXZOYnSRI85MAphryp
Qw8pM3oRzv3wWzTjRzSOL37FEzfos4JjcUPtS2UBWJlyyPGeOT3mQDWvSkcZPWvQIpjvpYOfVtWp
1uyLXr/MTvYp3kjCtLp171rUIePwZQysD4nwpSNjpPR4fVgwfcovOC9fasjGpm8pdIs/4Fshs8Dd
yMIcxgWtEY7REeJUpEihVCBSXEyJwDUSzC3gfLT+nnvSPAkXYU7+M30oNSEnk9UsXQF5QBJLwIEW
BtmPNAYns/v0zdOykMIjMgUfETKfZcbGVUwYX0leOBdPC+KgT1k1gx58ZsO/hqIcoO3c+9Gqt9LM
CcLh2xr7k5kh8Sj952wv6AHx4PIHjqJVW7avjTNsrbC4EQ8O6f8Vj35tjPbFLT4kFJePyq6U9xtk
3pMWWUuhyFCjj3GC5CaAmzuzzvBxy3OUaF2ypbkLqAK8S7PGDVmf4vfBaOLG6mf0DX8W7JCYB8tD
5zFLnooqvtUncmRimABTEsXqPaNh2koM96yqyw8QhPzQ/F/5PdnfakKhuWzhKIMsv3WZPRivEv0t
JmccqWTA6Uw8JMeUwzDafVVz/1njnAgIvnbVp2RheslhiOfVcGen+ddiSYwUMy/YplmL0ZgYEZiT
JsO/8zo+kz0Wgy0BM7qU/ySQl5vSdOVJh9NHAvnlm7Jspih7QBln42Ab5SlIemT7COtGyqM8c1mB
8pDn+FszzHdpTAsmQlpjQVK+N/4rXOth5Fz8zD396+5R45KmUena1ObTZu382JV1y8z1sqaWjj0A
Gmm1FkG9H+rqsEQNsvwlCLYeq2kVafqHdLgEoCRBKIwjX/2XJE9kAN+kZctLr1NKzvANGPWTbrEH
5UmW8mgYYgMT3T/I85NsdnleDCD/hPs2hwY48g6L+5A0azLVc5Yd5eZlL/V0SwqIWaZMQ7omvgzg
8Pu2exAnIM6gKT50tX0xc1AxkpHZ5rOvFgueTLaOLtZXAm5gaDdZpSEP4u9rwmcJV+VBChDFhpZm
ALNKd1TqhdUQUDh+VnKMMlH2SQr6i4mf3OkNaXRt9597+c/VyFfp8I+JCzEnkg7T3UTMX7XmRc7T
5ck5vqtoecn/5DU2TfJOAU7i+kCLKFlRu+fRRvAXzW64MYwHnS6TrFDpFo9TCFc99GE6NyNRXFSV
n9DhC0wslZaLuFxZcjXiOD6klJLrDJAALWsyS9oPo97+t1sXmIusCeJ004CrM0xfJdmUrSCBmpLG
ZzJfyYkkrpVuqDSIoRnZ9B6gG1aatJVL94j9Oc9OdZI7d5pmk/ghg1OEq0l/BiMmXd7/OcBMja9Q
KGx1O7tbuh5SjpZOh8eIWLTYCGnUWFH+1qeP4rx0sjsxXIYFNSgCZ30lfRaslnRlUNa5Q2d525b9
eoCKH8GVvTL4C9DJMtKrZGSeVT1XcP0JjqMZ3dsq7DcV1N4ocRBTIHZiOsWtPH1ZYvJSxiBfmbKW
2GNy6/mYfFOok00rFvkfGKDtNnFp3S/Zltir0W8eUwWSs+ZfMJOmBgG9ua8VbSPrS+yqQK/y3Ea1
OoPPOUQBSYpGPFTEPu61YNiYpf1dQDOHg///sqg4dY954OykyD+3xWbq01spmUs/IowpeM7hzTzm
NwW5h5QRpbIphU+p9iHT9FmYK+uCnMZcVO+N+SoVQyC0p8keePLOAggbJKTKlGePGX41a+6X9UnI
5QXGylPyJyZF34euWYlnktguV72boC2WxE4eWRuz+jL2TmwMS/wmMZs8MIi10PqmQKJe5c9iBRI4
LNVQf66JIpLUfIO4djERlkIlkwoR8xphuQGQ45KhLk9bfjWPgx/3W+JAubgFJDQbj1O96+oW6vkv
hB3fWrqjTfu+IP0EKmfNhxSt4iXF5CojXrIUjQOzeM8S/It4/CorT0N2lFNkYqzEH7UEfl+SfMub
C8mhGNt79cLvWfuXx0L/fCoZ34pCfZUgArkUpthH4KBJtewVODkUe8ajauYHATgIHEOCxgWtAQto
mczPegFi1mzvet9DjDRYILzi3I30G026z6WOwK+mrGaYFm6lfdMYzbqy4e1pfAAAHeADr4LmXd14
MyZKt/61P0zHFArn17Gd/wQfPHv62Y/j1whaEI3otfPUYxlkO7kgAYDFXX5GvFOsm5zkf1u1KlAs
HwHGmFDkpupaLs726GCQuMtrsOwtGeuS4cpOkR3jdtlKCiHiEELVOhneI2JQn0aJgBv+REyNtFrE
SchjjnrlZpzLrcAWBfDnli5zCuFOXq5qBGjp+QB+s4tumAB6vR/5mkzG0YeyGo6Qq9gkinQzXfCS
ysNgoHLJ3hHnJIcQHCE8fA9VOKz/Q5sNLpPGig7C8x8auqe/bNouY0LNr9eO58wzr8P8CB3Ep9yv
WDjbXU+++iVeQdBjBtrYcd4xkQIsC0BLY+nvOgANiVotbXhLxvcl1Jf3LodYPIbPB5MJoMKQbMtc
3coLF8SGOBB54H0S8oyz9fLhxeHQadrqsMeKIZW1kLdbxRwu8oYES7zg3Ti6WSFcQBcZLm0Yk4Ak
EyRLe40GVOSZX9KqFCNq1sNzEv1R0G+r+k36clJaj3XtzFAqJMhocBL1kxqY1NrMKbp0hbXVdOeY
jtCaU7/Piv4bw/knHYy8baDBBMpKBU/6gxLcGUO79t3kXprYhl+e5HitEm2c2r4NRuez8D+k8RH4
JKJkJdo8btFbvvUoIwZV/2eO6Vdc0VKAJ0XyG7nuQMeE0VPR2pqyibpLh/AI2GNpDNvkywDwLmW/
kwYXQ8pALlx9zdjAk4AMpE8kX6GUOUyhfQhyYwE6xBk5dlCDCXW6R8M23jQbIKXawPJbZPUhK2Cz
MUxmzwtaDF9Trj43VTT8hXa9hm4P8GKLMPKY9+6rAZk6LNhDfjcy9HXr5c64A3IRvsL9L0Qjfg+F
e71dfr2Zp/sOxMBphHl37WWJ/9RGhr0381Y55vDjPDAyG2wZuMw+EqqzKwfm/L/50HZT/xepENnp
Qf+R96q78d0uf9D7xD4m+QxzuWfoT3OWGswQmeMJs/4Ai4vgBfWNVRUW5Sjyh15Lq1enJ+at3MS6
1eIwvLMQGNllZBmv6qCDjWyQprZZ6suv0wF/qvI2O8GbBC/TqDRPWZxlB8Ygp2MwDkgBpAqyjuNb
ZUF5YA8UXwAtwNAOR0ra5S8WhHNrLSxmhNhd5OwRwwmRV0gpIbelbUEJPuSrfNB9wiRD+ahnb1cl
6cGp2ulOB+LYKT38om2r7mtgxEBb/upuTDZOYw8bI2VwifGxNeqaw8aZIqoL+dGuPELa+k2jljEq
2XsUNM6qmDsI0sp1lXuXvIbu1py9nzCLIoQF13U8bIpGNza5wQOwtObd19L3XhluG1DAyLCfMoR9
kB/7NS1YVKOgvenH6WmEa2VVZ90GgO+ug/gSsrRu5oJyph1VCzpMC3Idepzw9kV7OyytVa16DcSy
5yCx0BAsJ8LJeHjRyIP8mTi5QtMNek+Ihz1pwjbZ0+jmj0mlfbW9nm1DRLQdnbkvA+RKxhA01KUQ
2dZF8tho8XuOvtOqZGkkuXsYdFxrCnWjVoEGcJruqWJDM9PQrX7twsvWvq+j0J4Fz62qwSE1PHd6
aayRhlvNpgYL8OC5R20SBZEO+u3JdDoZJBem8rDd9O78odfnGaqalebXaLZ3AFHUQYO6f7qBt+GR
lJq8Z1BlaPm1Dd27saoPtWs+zBplYwCCCA6rK7NXFMTW5nkzu7s8y56CMEdjpr+lLzocdfTY02pY
q0OVrlS4hdYJ5aWYWSj6fiNqE2TXQ93laxctMRq6H340iQDHgSHlD6SFjb1XwIzgO9qHZqcADDMD
H/ZXafAdNW7y3oEYTgP7ZPTEoUh+7nn0O6istM3kT9o6rQ5VxgEZZo33JW816+ZLKPIKAGKPoxJc
Wlr6fAbK/9BHUDvMYH4YC4l9hDsnfzLGr8zc6yZVmHbOk62th6isMZg+TANkxiGhUDW82nN0S6n2
JwiG5kbTH+JAsQ+9Y+9I2q0tnpRFXsF3wLC4vjW98amqZm87+vQd5u6+TqH0hz043GjMA1BjgpDY
1LaQCjzqvfKr5x6jdLW+nSGXzVXQr5EdbOpI+TPD9uJWcFGUjNYvf1lpfGiSfTpjm2rPaTbqWrOM
eJ3Ucjy2WFapbCH0MEK1CEAEwKakxMH3YLQ3uj7cwJY0rut2VjZmbgH5hE0uQZIzrRQEHCDVXIfm
z6ZLsA7DONswyaNqOVrtlk5iyy1AmBQ4KrVgpsUzc34rVQctwRg21qbXq0PXD/eFNwlYYrqJjO4j
sLQnzVQ+E19/US3YjYL5q4ForepD6CCZGFEiKMeToshR6UAVaG4qGxGFAHLaIjQgMsvRvSjmEq6l
zN30BYp9ShGs9aKHqk5r463TpzRe8ng7zhZ0tKpjPcIjBJFGlRZrOFhXjtp/DBb8vtbcmIfKZpKz
rpJ9WVEHT3MR/jy4Roem/BzNWwhsbs28bra1GRW7gqkWJkGDTQXbyyPLup/zrVc23q4GZ7Qbk/IV
+a6HWDe+0wT1AQtRi1ypGVxjosbRS/+oxEijVigmVYoCNx705Vbiw8TdRXvVzdZZPr8x9Wij0ht+
AdiZN5Fm3XquP6xG20ZWrKoqGnsuaNBmWDkWjOOq2axNN/1uS60/oLUbr6C7eezDcy7iK2WRm5tR
92BQggkyUneuCs2SBQInZpDgcbZNFNag1ZZosWo8uKLBq0RYgL7Q79xSu03TYZVSpraiYoN436VN
IMWcIRlHED1oVVgvwnjXzpjJsteOYWYjd83jXJkheKUcNfHK34RsrZXRP4yB+81k4wi/LqSas43q
pYNYljWJx4ZA3o0N0pP8EHk6832wVsdOA+UbhiYysdEgeFeF6n/MJtTSolnsOFB+2ir8xSzYpO/t
nWOVsIdHX0P31iPEilyLrh0yTT0x9zgw3gDLgea+OvAeUbsoD1FmaWvP4XEm2fDSZpl1INPMnFBd
wxEXw4IOsY/XrxWmsgFqocBZRy2EewNckyrSsChxueshEGAj3I47DbpU6LqILGAIuXdyL9rAh4mm
IfgH3S7NTd0/KXE0bEZfzhgiaVPUb5UNbXDDRDSTUPm6jE1v6/m8a2VMWcOIWs2RQpBtDebe0lgr
xBq47iK+mQcx9Agfl0hFQv4awkWPVTcK7lsUWFUcIc4iu2mb5i/skHY1q8HetzbJb6tA3Vk25l1D
MWINHudI1RPO0BzFhFabESXOrUe4Z4ZN44Tg28IfM1MgnlcvTdOoa69u93bcr5GmRUlJEJS2Frub
NFPvDWI3C2BpMhbhWhtn8GSGumva6FWd/WRTk89zk4M4GqIyYFZrrevXbumjazm8KVYCK/bAxqfq
QiIUzT/pEG/jzoCpElC12241Dd7XqfuG8Qm6Jg10BcoeazVK01VqEaR7afSHnsQxt8p2FSOuDYMY
wGR/SNbZJJGOWW2jKkp3RPLKugU428CxuTYZaph7YKCK/zyisbeG6yRZCe+BnjBWGmHjKEKjDv1J
zXc8xBBLrMqnek77w5wZHlPUL1zLE9JhFUSexCguXr7Q20fiZ8iCHJcRyvalopuZ3jQABIz6ruo6
2FtLL98Z3qXtoXLNtbLc5PqmqZXfYvQyQqDi1BuOD3IJrGuXWPQXwm3qOdmaOsFN2X0lESQjTkmu
BIUChLrV1rKa8g7BAkcp9a2SQxhvj9aTi3L9sWBEPu6yh6Z3/6qm/vNJAmhYxfeQYTerIucvz4/O
JEg0jZthE3fE1ozIUVJVmpoaarsNDlbO3BwoXqLuMIFKVlc/3NKiohu2X9CCN4RslbdytLtJUWk+
uzHihvWjz/CKEAy+6p36m5J9ThNi113EX9S4b8pRQzbKMtkFTDIaZU5Y4ybdSmtEU72F6FDvYFiu
m0+/9EUI7LnpiaWszOo3WuNep5chVl8zOg7w//S72i4L1Af023mHglm9t1ov2KIrLhqKA2MKI2/A
0Q9lyxYK9cl6dOwxXTPpDIZhcCBGjLB7Fgrk5WTcpAgJeB17PjeQf/g/os6ryVFk3aK/iAhM4l7l
vVQq3y9Ez0w1kLgk8fz6u6Q5N+bhEJKqokenhOAze+9V0hQsekVmphL1rRiQzGRdAS3QwtGrA+tS
EWvYBEVxjkEirQP70PYU4V1zLQScNYs1WRKTQBn1GsJfcyx6dVNWGp4bI9ugaF2S6LqXPcQGEtcj
q6QxIaE6IeGZwF2nXeb/4KQmMKeNaa+BmEak/G2JOrx2BWuaMXO6ZRz7O94Xk3fLOPe8/CBSj2er
HjcgMEgC6EW6lYFmwGo5fJv7GWZQmO2xXXKZ7dKDdHy1q3B95Yphq2RoWFumXgOTF4VtH4qEm11c
X4o5/ZkI/l+PLSELfst3ma/Crz6UzmroiPT1dDdsk0dtPCZus0oIFPn2R6IMWiP5yaLqrc3r/FM2
WiN01zAhHofn08YPMoqE6i0pXBa7snAOAahrCUaOIQ8B86ahCN2SjrkVYe29hPoREUzcwTYZbe/l
+ZpZih+iB1jdElKJpDKBCxN6vjoGzczDWkzcvuQy0iS9p01qC2Jf/WtpefGyfQBBI1N5V8eMVlLL
fWkM46t6HIjK5Z+p2ZNNQHsxLLFvjv93IJspO3pImy3H+MyxX0ba/rIEJ4EbG8nq+TSpyffm3KkW
jawaFmKd817yF+vUFH3hNEg3RiofQaJRvRwyjN6oLPvj6Nv98fnIr42AkOwuVuuwH+bVNEXBPutK
JPThsKe/sU/W1NqoKHmUdTOcW8q3lYWYYq5idwOHs9sz0DwQsT1/hJOX7GC/t1sEnM5nPDqbIqgt
cnEJlII6Mt5sct83Ws0bYRbRaubO/NFlqLDNaBh/UiRmBly6yS+ra6RZOjrFtpajdx/DGuW81Vk7
ty+uaRfINX8ruVcwbc5SiWwzdHG0UNr9DjXLdm2Z4X4mhawh1HplxLN1mYVDhCzI8B1juqW204yC
jDMtrVrn5Ev4jmEwufh1U3OdjH712RTjC2WZH+tdUHegHbmiBMt+BCwQjETW9eYrKOjLUAXRi07L
20BAG1gnclOMwHwTnfqtS6FfTBJ+caaVi6tXNS5YOW3/kSPfFJLFomIR+rnc8iFMKxrmbqWgPR3s
nrAyocf8ERaKPa66E0MhNpk7Wzuy38L3NqhPse8MO0SUD2pP4axEHIqd4TXVJ74Xb6oIMld0ZeEY
3prwmre5+6qrf4ImCfaNWZrYxKP530OkxVm78XcqyOyRBKnNIKbP8eMZwdTVPkgAR/bgnDeW7bpQ
4ontptMrFl6srY80wChaz8ktj3P9EXV36IDTpyx+EVtd36Rdq5NwYiRXbndmMPFi5vFwblgV029Z
5Vs6x9ZDTNj+ZdNjMU54rIaMYdPkzTcZu+Fx5I99reQ0XgM3P5gNcLi6dqeDq+sU+0Vrbclcb14k
SReUVma6YzvSr+aumc+imYM1X06XXtaez3U/iGOT0pbzpu5JikcBKNTvOmDm7CfauSDXlbtI18Z+
qksWzengLYScjYvmtDkCjLfXfuoF5OqrwwMQX3nFTyS9UyWd9p/e9q7o2My/ISm/ktUf4AkJPrSH
h4l77i9/qPRvLjo/zITnXx7A8EU4OwBJhp/cbxkJMFFb0+TV6VKMNmksqfwdMRmDz6nelXZYYyjr
W1ILw2zFCnuOJ9m92DP9/Sga5xfJhNkyaXVyIZ55uI11RlfTRvYvIn29xUC2JQUj6QqGGJNT27eE
XBRDu5nGSABpdfuDMmfzxVRJu9AeA3kZSkKhZvdmlDL7EEgJtmgmI1bJBrPavdtZya6MpSZWuhmC
Ex3Lduqn9Obqo2Np+1giWxvcbHyVVJf3oKSayIfpi6yOdsOKXG/nEuxvlQbNbhTUl7QD/sVh/nXI
/bzZYmszQfo52IlVE7+OInyVEmaurF3rMIVz9e6GlU/x3Ie759NmGCM6S5wtDmlK6wYQzYpsGIKi
nQfaz30cbMNojgChA74W5jYshHn2qtQ65zHGH80guZlbfXZ9pxsXSV8Pu3lSb0jjwA24gMsYIq6S
0bAf0Z/2kkU5gwG/c5YBMfv7NOwBTjcgGpzsZbJT7yPSY3wLavnOUOZjStL6UvsiesnyYj2WUfIe
h4QsRsMu7cKzJ2T690N4axEI2aX64V7TPhOMrlk5/BvbWHm4aNLKFWvQRc15HudgC9qRT98Ym5c+
T7y9H9EBDvDIP915cJex05kHnxHbZ6lp6TPWFlx+KCqzFfbh73wc5z8E3tOtxX9SAi2ZIrXZB+6Y
9QDauIVxT2xjduLvlV2sBkxmnUNGqWuDBD5zXbVlccobkLAuyUhHJpMCi4xlEDSvsA2mzltlGe+R
LGnuQs8j4p1+xTTN/lyOcjN25XDL6gCE7BgfjGaaT7lyqR5TV21av+HyFFv3Kk28q+CafmUj7V5d
8DrrLm7PCXuBqkKQoEvn3ZlvFqL3u9vMPfWR763tUXVrvO0z/jNyFc2wsI51kftrPpVgrYzOv7v4
ElJyuV8gXh7SGZqywc1iHcG+fstjl8ouVpc4COczoHfe2wxm0TOH/J6x7NBTUhydgc3bVKfpPqoi
kvRz4FcT2lBTELWh5vL430HpoDzaUkcrwhw4oXVdncN6xJtZDhkJ0GZFWdXyBbEQAPv08UDqOOn8
WdNCVfl7NhrmyqiTa/Oo+1yMpCRy6PXQQL/JyvLmEpYIkyFWGzcON35JsdfSE1+qzASfVnjXKW7M
l36SBwRd1WHqZ/cUjuv+8R/200qxuOSRmUfV2UZAtG/yaBuLNj7iRDIOFnLBfx89X6viyV1lGXjJ
5w/mx09Ncg0QRapvG1TMpjIfsLOulOfUMN3uYDeetQRR1lCTjHRbj5/MhlgMQWgeKt9vrH1J/hQy
rjlds5eUp8jwLNTsmpmonuUlZLAUpJoYq/oSNrH+MrXMd1ngmmvTIbuWD2aC8+cwAYREs7KngXG0
SqdrxFzSWxgueWYCxG4mjNduHHE4eTmsPoVm2wA6BDaqPTF+bk6ZN/KIeOFlHyfmqvf84Pg8wJ1D
uWhn+dJ26wDmU0TJXEfGxs0N/8V8vNaa/avHICLntrqvRRhctQe5uI7yfu9UsJ0so1rUjA6vIVw4
9JSnUIdXJ0utDfB2gr4yM3spkjo9eUl506LKXto6XeV06ddeFttSBgcP1NZJQpkEcF5MnCSYITHO
jpu6NWgBypAaGT7F0nBkvi7NSp8LO6q52XIpYnULtoRsLbXMw/p3Tlj4d10ylPfj2DumruN/sPZc
5LS+nJK4VWcSug8QBKlGRPMDGhWdUhLVrAecMDqP03IEv3FxDZt+IQVG1DVmgiWMz7C01X4wM/cf
VzEXkGHV3gQRVYZFakrjJf1eZuC/jBLPPOmm6TH155cOFzGmZlh4bK67nWDkTEy8HZ+HNCGciOHq
uh90eJjcADq9SXaW2wQTECH2Ua45QIVXgUNGgBURDeauO5idR9vqp908MmFInXYHO7vYWnGp0Vfn
2clyve1cOckFIJ3aZU3KDNny97MmEaAT0z1w2Bl4DelkaM8+DNe/elGGqFj05MxmA1RhCyBb7lHT
MNbsiSrdeq3zp7PHPcnO+dbie71AaJJfc9f/GjgDyh0e1/EAGQ/TypQ4uzqiX6MIOjrP+FawYVFC
8mkWzMcscazVbPebRBDslXbp9FXk3GqKsQ/2nBOEvfvuu2f6YGftadXMcBa1GXU2PWxkrOJHYpjd
FtExBFV9rb26vHIbnzawMMjTb+5h0BgnjVScCUfZvocya4i1U+PxvwNVHKLmwIjXumSqn0rRnYpK
96fnIzFgrEg8YrRC3iFBxumsLwa+lUF7fCrk7/pM9q+V46FRSvtdUuiGgEg2Ib1DHN8QufoyCOBW
6Ck/qXNeowSK32xw56vqyN5Y0ZxziWEptvSoB1ZWlRiX54Gv/DEQIiItmZd6Bl5k/9v3DljljcvN
KcqS8Gg2TgFHymq3qTf+Dv102JHroiDYOcPWj6v8lETp1jBCvWVyYBI9nQUf5Jp+9pLwQVPlw1qF
rry7MXuHsJOamZyPL9LDElIX7Ao7cyJltEum17lrT+6ofmxnsK5esvKGSa0Fw5ib9smfz3P3VPhF
dDFoGRIZcyfEhFkPVsL5nULteHxNW0swAyQ2YFMVLVEWUho7Y5Q/nWkq5iTBLY4Dj2CGv7WhwqOb
q555HOxYBq5XszI4ldLpR8fdR5P43TuACcYcfH4fJdu6Re/ljI+s7AIsJrsM9MjUs31/rv29acU/
JCoSKky+Om5gi8+HvF99pi9TqNOSbluSl3FsI8daBAnmjMwjXqig+qBd59BUSBKSae210ImHLPG+
GDRWOIlFtHVRdHeqHHaJz0Q1eBCjKxsVhrKjP37gHITDFoBC+fPxIDaNatPlxURnWWUTbnPiHYuJ
cEprbLh9FJSZSXxJp4QdPjyJfx9ZD01C5ZTRgosBcdoydvu1O1rzsn6ceFwpmUmE+vJ89jw0aeNv
UQFPjJTy+PbfDxSVzcLq03ZXB226ziKF9cG17NcEhoI3OuHt+cypgE+aqs22z6fh6KuTmsx/yG+N
XswHGgI+1pV5wz9ZlKqv3Ittvglw+dLHU5VgWjKG+mY1XnXGGXEZCvkhQ2v4Ww/dt9s50VtTueMW
5pKzY5CSvHJbR45Tq3g7xYwtWCsoMc30SFl3S+bB/tX79DdeaK8Dx7NPveqrS2JVnGJGVpzCuRQb
Yh/l5NMmKte/FChrl3HaxBc5msZ+zLh0C2LAYPYgMSeuBCtpQbGlPe4rU08921uYYjxWlsxC3YXt
JOMxLpNN1wrzZDBzZ9IJ7mXpTtVH5rUowpIxJjrK2kGxNIwJYjhggKyaGZAnwfLZ35P2nb3FyI+q
sDtY6US1yr2t2M0DTp9hjm4uqwyGTwREDrN1TIYpXJMRlnDZo/QaR5EfxaP+ej56vjb36hDFaOyk
k3mbpGa55Enira0YmIWejylLHLinfOSAGKuDMen4mnBv4JQJxi1bN5nradjlsxNeoqxyXqGlb2Yg
PDfWYPbrQL73aohLn6h0Y7zFdWrHS9mS15kX1XyavJEMXN9P19BPQnoHn5rx8QPhiHDTW/Z3ZPr9
IcTJdDAeh+fT56O8GhDU0/gt9exCweYKc+KTXlIg7/1i9g5EkCCmf0TGPx/FEyM31QGPf7yUxky4
WaeaG3cq1YnZsbMv6PKq4WjB9pvj5orIo7k+H01Jb+76TrDRqpfRJL1jKaR1LsIM6a1L/ivzvDxj
ARz190qREwranPk5woP7KIuLFwXetXahOTcs0CrMsaxN/HUuqxkA+9Qeh9okRXxMzqxP+7kujnzq
xRZiMnokxGPvgcUode7kPU6RmBkBQYuOpdJbUjhyETAhJ9NngsaU1eWq14O9aHN2gD3podwBKFmE
PS6DrunPgO7sSyAwYplYJ+yifoXtUb9SO5I0hp6BfiwjcNsMV1aNA350JrwLnX2VpIqdaqR6JCBw
YfQgxbuBDaMH3gDKP01AWTqy/pd9csbKBCHPiexVL+rgnc+23VpVnq9JJw1QB2gf8b0xr58/zSwC
YmFGNStvqrexZesvySAHqgMMW7+1pveoJ3TYqPQXUfT5YfCR7uEwzEjDvvkgw15C6mNKH4Y+ObWg
16Ub0cGG9ETln4OqL5lSvU9mMK4GPasT2vzsmlmPIXKpxXcVV2smegyUcu62ZVvfM+kkRyX0H51n
fzNm1HcG5sBzxlFdlQXDuzI7rMnc8a+yQGfDFEMSFhSGWzVM6Ku7fjF4EkPVFIfrDi/NBzdI4sfj
RqLKqv2PXL8GVr53AOv+bUuce6rLGB5N2d+Y1DF/jdp9DcEF7ruprGCeQ6PpnUivASEY7aJmEmuy
iRszkl9nwFyHKhoPTRb/rwCBMTaivKgmEp6gZBj3mAgQDN5Te4nMfvqFgISN93TKesGU/JEJnHP5
X7m27y/JXZ4u8+BMF2W7tzxlK4767Zw6brLtZ34BopG3rbDmLDylpi+LLg/Ba6pXnvDdZW8P5oeM
rY0u8vDujqT3ZQ6IBIk6482htbLbetwWds/iOi7qHqduHDLbqLwV+atY/HUd7XxL/hWXglTjOci+
oZmffZLnr2oAQ+1iUn4zyuSz8K2Jsr+vd/EQTBuaXefy7yPRUxhG9oX3xxnfuManztNxNat42MOV
MD5DhaHDC6L7FKNGQY1UHtoZ8aQvSOn06uRe18q7BdAwBzu5P18pAyCskK+0wrIXFeoGEqDCn+9X
tz4IWWanhrN5/iBpBRlJUZvvIYPFL9Eh6eOMSH2TM6Qpaob3+phHBhlErRhf5OxqyOZRs/dZVr7g
BeCL1c8RkzIYai1yp78n+zikKkSom6T71uxo+r0YVIMPxmwOyOg0tbiSZ69fep3+YqhRLnyDsXc9
0pA0ehR7My7r98LYu2k3HZWX7poSDxrD56jzLm0T1keNQmyd8SF9jMM7qquXNCjnn4FtXzZXJCo0
SG/npLHPVWbb50gIe1F1XrqRHhkeEVwWI3S3vaPY9OkqXM2enD5EGr1Vg+lfG9sePyqPWFtpVW+E
O6CKN8S+7tI/lZtkv6yifJxW7MD7gm23zSSuwMWyKzwTdmv6zbr77DW1+4IAiMIptn/iPGt3XZRP
m8Qkoc1EhcOChiILPaK/aKzaFIuCMbkzfakPx4Mfz99Pxio4DXn2FUZu/GIjw2w6q3ltK7LM68Tw
97Y/A222nAuxM2DfJBZ38AP2CoW/IMzZYwauuT25yQOZ5vD0+drz0JFUtDFmH6I52F5lz2G4Kt2+
246+zoEAUtgi3SmPzxlxbgXoAGAybR57HJY68wv7kOwAerWX7lc3sbHrkDig2AnlbhxBPZnV3lQi
eq/TAGYyURha2W/RbA/3TMR/dGDjkgxAUlTe+vG/Wlj+mTSh5JUvSboJRGesnk/1aMtVB95sQ51l
XUtUWbJigdFFpJg+D8Hr6GhwFjIBjpG54pUVTLuuXRPIzgyP05lmbEYzC3+T+Y/K2JkQkLhwc0YX
uaAkqpikL5x0WJg97rCAa/hmRkJyGWKSfxyJPHLEZDoY5xBoCyFnMykkQeEcJ2m8tvMyEk15DTUF
W0ZDsZn5KpBrwlY1I4TJjsZojaKfv49vVK9Q4/11E1Jq9oTGvpIzFDC0DrPX3hXVJezaz8b+yzS9
AQxGG55M9lV7eqhq4RU5yugwcXcGObpLvljiTKjVkQDQhlbl/4sFn1rqjKAtL2m9jfynrxpYcFPS
7vvMQd9Hs/ZrmsRdtI99oOMiy9WQdToRMA9mIHqtsmbdIQG7eWSPE1LsA2iZ2L4biXkyzRYNQFnf
7cchkMQDYXTOt9xkHt7WVpzKTkY7jKrG0hhpPock8TFegcBsgl0nRzSEYTq8UGkFNCCWf58m+xbW
YXhQjHCIGKjA+9UMY4nKUe3y+ZPna8MAVdAlGL2YkujyPKSCZTgXDAKYmBV17uW/wyAlF4mRErXW
q9yzqr07TNj7ZhtEddG+43O2zlzV6Z0fr8uafVUhlfXvr9VZswQ0nHwIu8rPypYgbZ+/1sbtynLt
9JAb7riLzaBeoTtgguL4w75DTXPvekgNXY2h//FsjFr7npErt6qVHa6b5288DlVCUlxMEO+ME2pd
m+Z4mII//5a//x4LiRcPcW7MZOY7UznE3Mn7RhFtnku3ss6uZI5rIlnAgppsuT4FH4XX062b/B/L
IbFH5GqckAG4W4eUjUUrrnXkBV9lmUZ7RzXzqno87f2Map/e92Iktf0KFP3oC5yJlqn6bWDiDy1E
tIvR4W6VEbi3hM9rmSi2sMWkrghdpj9zkK7MOsj/HgPnfXbLq9EO3ZGUJed9nNEUNqrs6CZ7570I
GIOYk8vTwiZrsnb/91PLsijXx+ongjF5isOqPCln/Xwy1qN9MoZSAD2P0AK6uZ1sHGCWbLgEEYAp
CIG0ivb5nOg1xT33EYhWe3hW/81tIqamWRrSztkAEnXHlazsOus6z+GH4r50iJVrXcHc2tfno7k5
mGUTXZ6v1BFLQgK1TzaJVGflBvVm4loJQ733zqPl53tq/RvUnezMtzo718+DCMJjYuHn4mUdETdU
DZ19HiD5piVcI08Fa8ywwTFqbJcdJ4llGAJxZ/bZfM19q9t5+N/WjSeOFEjJcujrbqu4ur8aeVpz
Xth3XQL89p0MFWJgrOPoqvpQo2soERL71UXjrF1HNOywgDtsUa25Mp0M1xl2fIRsEZASDp/a/SK2
mmq7cYyl7FW9MXEYnSZ73FUmht/xFbiUs8xbchiomKfrGM/DsW+Kkw+T41iltE4Wbaljlqs8osES
1qOlKmZUqsw9EitLX2Y5dgfNukzJprsOlEhTZnPdBV9iuJaxCjvDXecF81Uj1+F28GnhwyCxNl3z
aKxaj5pR2aept4orKhPrZLYuCc61QdIHIpzg1XuQCNyzk7fNjXP21aWx2LNTxo+R/5Hk5BlDfrEh
9ZzTWF8mkK4vcUK0wRT+ZUJc2DyIIRuU6ult7vKlMbFiNl396dN27VuNIQxA87JnlfgRBm2+Tkze
kTT0ZtBE9QnwMcs5qjTau7o7VL3v3ll87lOB3GHw2V5Vxd33/eE9LF47qIRUgykaY+umVZDjQo4S
yuHubhKkSnKWIE0qHr4di9pm0ObEvcXKN11BXrxZhNWGFOSIJAHffUHbTuNMw5vlMabMsWCJ46Z6
HUxWurLlY8BFsZPbw42t+icE4Fs20/OrkaEH8txFOaUt2mfTWZLhIpepABY/KLgWIzTPcuK3YkkH
LERTLwgRbFe1LEgvFCQdq7d6zvWpGK1VHRrDISTgaJHTu2+UDB8iMzL6GsQQIWocv4FtmkvjUnd+
u1S+SRsaD2+uMLa6aF+aNjsGgzgRfDFsJoK/zLZvkK3GX6XPCTKVNKuZQuc1l5Q4/aN1kNdyvPcM
lxDeKAvFkgeftonfocq/s5hP9wQk/6Kvir0q3xQNH7COmWFDrknxSpXDMkuREAIJI8R6JmHkt6yL
4VsgSQ371GJ9wqemJzR9icMMCpKus9JGQbIZSiPRVdlSeWLhO9j/I4G6zjLUvSkcrkeeXudu9puJ
DzuO9lWRlrAcqCZXUxKrVVh4ioA264wVO1g2RB4t/GjAqK1fyWOyV5WJzAg1PFeCEceDyJ3tbMco
0ZPHaC+YU5Z1EsENed4lV6ZlzncdEU8ASbYtVxkpcE5Zf4Izchlyotol7n7DgvzcwvagWkGKBmdi
U09hizxdvlku3yLMR3srczImLTNTHO0e1fCbeR//LZGOVxeQm0QcwRW/2NqoLZZQCm3UZ/bvAS3u
2o8D5o21ePyR3mx2FIBAmAsPzriwArbac8QWq+2sX+ByhiULuL2DsnZpKN/fsBxct2W7S43fUdKf
ECzLgysOXcJ4qN6M/EsLPxzUTnYJYBfnx5+jHBFZlbBzXuiOgr31HWcFM8Rf9rqQCNUUjXtP2YVC
6dIb7fs0lt66YdWwmFRbLaVIsWNGeKwjovZYgH8oO2/2NihoP1fvaEVf4ATRBCbdqgsIPQrVTjz+
Ex5dbzUhGc4BbfB5NxJJ33dje8NRssahaeeXdG9v02jhF0gUGRbSuS5T3/psBr60JVacCcngynfo
Hq3Ifgfr1GyNwA+o3L4pd6ytuvhpLbaNR7Ulkw06CcQvhmrXsDDbFYizXVkMemnN3ATLHF0/bD/W
Jlyb4zReFkBOSeEO+XMTLzwwIFxxpegXf2KrszdhrnOoFWrrDulfdVTv2XodJmXsOt3gfYzqi2qw
OvgmlzlsiYicmxOq4w14Y3sLDPwqMUwuTOEmp1y2B6cKEQmmLQs1BMSoJR41QPwibSG2aH4sr1Fb
YaXeoilaQLIOp30vxbZyNAsrvNjIqlsVTccaddfCMn20reawicSInbx1zlnqIHcNzHehv9qiJros
c1mD9PUFwRkbxZFFpJzjlenHV4eNOYRO51ByYvROP2GTyLiT+b3PIgwJq8aaVSI12Wi4xo+3W1Zh
yCUIZf0QpYAY1Dl2ws04p9ayq7OvrG/w3gl0cGnd72POwg41M2iLnPT/ubjryfilhHc2s8k7Bw3q
v4rl02Jwhzf8Du026f+iA2l2TTFXiyQv05ecXSeZ4AxBuePUgpDGJqo3odUf4fHsS4pFhBC8cccW
JroIrqT0ZaxYWPSJf3TJ9jjs8QBP2EZm2+PPa2f1rlfqYqBWXaJzj1eIf39bYlqD073bfvUeQ088
1IF30o0+s+c7CzZbe2u0vj0NBrinlm5LlgNTUZ4arvYyiknbYY/at8hx89YjtC8e3U2PYnkVyiFe
wXeBtPdbh/e4joIV/QCQpcIzNlNovEWuQnMY7uB8ZXwX42afp+SOFwOZrZTSkT8z23C6z35A2+mz
ClZOXh6Fh+Y1H9JlzS3KmOFOe2219UnZyqfmSh27be0K2cbDzj7VvAXkWIuhIjbFCzQThJm2Bimm
2TaYA9rmBzQ5mQP6UIbjEWkVOyxyHRTdnz+Hb8nkv8J7b4gvyfY9dj6jmF+TLnBhn+p9F8uV4so7
e4tUzzd/xO803415tvEnhefZ8/5IO0KzZGOKaQ1XLzU6YX/LdAINhpxYfie5IIfJ7CmT6nhXZWG1
skpGZEhoj+7PNDO5VD6o7sJyd47p3eH5/Qy+Xx0Qc90wSBXrLoJQyC+nxlGGQ/LKB5/NHaEpbfc9
CgdhGaErcVguXEe+WxridM2VEEG/WkcOSyXpvk0jQX+h36+I5GEYwHdEBtyeR5GkqxZqZjCccCxt
UVfPaAKpDcM2fIuL/p+BNcwiaP8xGmc6GGBOYjtLd5VHVJOcASORnp/n32nYHGzJDM3uPmyUmItx
ku9Ng0K6U+IjI1d7Gf8J7GQ9kTtDXXNKmB/2ZX/O7HbnhDpYdTa+kSJj5lHTGZBn+ZehAWMP6trl
84PJtZsbc5WNwRdC7XExUl2zSF825KQycCqBUVMRV0loEzPCPNnEcLJTIde5MqvbS+XuQh2lV32I
a+O7p6NdWpXfQa+GO6K6X5mR+KzAlHFxk1zvBxV91mPsL9te5+vc1rSMTsy6ZDQoc3SCxqvbpY7j
HMs8yq6s9+aVlK1aicQoccWEziIajdNsVtWyn5t8A9QXnqYM/W1rRi2S7fhkFg+NMLRrNZpX2BKi
5rb1PnXWHydi4uBnd9cNf6UuiW9NXlxyAJlcpmAXmP6BbXm1L1pTH+Fz71JptFuRDuF2IvbrwtkO
0s1hUIx2vh8YC0PUYtM6RTBEZvShVZCIj54bXZgNL2GYY+KCAVJWh7G0IM5W9ovW8VcfjMAPtEpX
SLHx+JrSW6cdwY6xNezUqP/qxCPB2CaqgoCAhZeNf80aXX7QQhKW9G8W3r4p06+0o84mTn3oathQ
jNqa1glb6Zah5Fp14c18ANSMjGY8YJ6aNe6imzAq8xc4hx7LwNLmjJ7hpUfZeEbvWy8IR+63oxjC
DR8dThFjMdhEK2F+UwsRl1ttItUuJG6S0iD7gR8JJLInzb+DwIWVrfzqPe/uQzSsHaibKmLkkHqI
Vtr5aPg170INN0SQn704mAGnszPPX4ETII9300NJAp4OqvsQZAe3FCRyOEzuXNFt3BF+VZSxq0az
yv05EHtO1HtIEDg8BvijSb4FgeQdTAB8vZitTUDnwxW1PhombXpr1ovRxSDUHhDgeCvIUpJxTnbh
+tBxKRPGsi9SJN8kBQSmu1O53qasBVm5LcxiLhCkeH+7vmSfklh7s+w/iNffhGP0VVM4liF5aBXX
kcB69yJORWf0lyiOsb0nYNqr6mvKgzM66XXhBsRMxHZyiAXNVhwsR9/cDb68Qv58a91ixFPofjqq
3021dUmc9jOldfk/8s5rOXIr3dKvotD1QGdvbNiJ032RifSGtsgibxAkiwXvPZ5+PlDqM9KZDsXM
9UR0t8SmS2YiN36z1re4p4r9FLfbNN1lWvokpdGii5zlSsfGWCJyHXI1r2UZGLSETrGKnZIOAfUV
g8l6S4rTZ+9kxylkaKuN02aCgpnVP0s3OFhRn2xUHd+MbvsiMpGiK35nKY6NgYJvg14Gz73A0Q80
InYWDXee3nQ6UGoC5kOt3se+tsHExzgrIOMqdf1vQoXuAZh5sC7kuFGTQUao3lJbNu5aOGpY1PpL
GxS/uMJ/IxTnZmxcZ5eP4WNgbRAdYu5r59Qz9I+0rlgATlBFeDryDUK9FTejEX9umop+M/jBsI+P
+TiJU67yjpe0RzJEseLixm0c7ftkY1dDLrhrfSPayNHu1yNWSGgs+XOuG9+awId9zlAodHDvGPJx
tqEm2zXRIHUCbyV70PyA8jXLD4EfnKWYmW+N7A6Ncst7NmdWPUPuIsOXkznc4MWo2u6ZBujZGfTR
C0rjYNnybpTqtk1MZ3ER7VwNV0aRPyK8cfBQFSfRF6w6pl2QVkxIJ5o/O3fup9ndobTdRyFJQzXP
XeC0t06qnTU7vIkg7FqB/0w3gVO8XXT6oButkgMrwTkd6RWboLQ8dyosNsis6nWBW3OYFp+B06Bw
DK6yInJPlXW5oQ9eu6NEv2AxfmrLbcokad/6i09IcQ4Rhbxy9Dh8jAIIInN3Y6e4Vxu/bQ+SQeam
gZfuoXRyj7rIoDHl2Y0dfkpTU5tIimavm+N4IJ/b8gBgHCtmgw++6zyhjz7qUzVcgB8Zi0BqQCwn
T3EPmScofUYValo7ozhkHPrMJnD8/LAHw1nRUXzkVXvQC3Umxrqc03CV1aJFirJnNIq+OWHYKgcM
ukSfr6MmT05c6wymv7X8luM4BxchwZk4VLPZ9F0x4oNUw41Ch6vFL+tfecMt9jT3JtfSB24v3/Vy
uqd/2SgAZGBdbgMurjZXdy5GF0qOjAaJ/ZqUOuINJT5S37zAEbwK85I6+4jMLHJfMjD4Ibei5qds
JgAqyTO3Xs6hNjlHKACaTtuGvQH5HbyBbCuPn/hSBm847B/LqHwkIfJR03VYRk6M3Kkjbojimnu6
LtmGChrf0T24Efx5JFulP2KycvJ2lX/LwtDd6Y7DMaJIydbEKqGZRcshObbko+Mq1iItAE3cYRSD
9QrrAdIHMx7phF7TaLHNFMBo7Wog39KnXJ40bCsqJiEk0Cd+cdJu9UaVVA3DThN9gxPJadDu0tVy
cVHQh+WnwzxwrRXOTkc7xXlPMkZqVxxjDevWHAOc1C3jKoqnII1fWuF8lKgLEd9OG31GYo9W5jZP
BgdHQxtwkIrbbNq4lTe2Zuf5vhNjiQF7ZrrzAQr+zDgEs/c0fZT9oi1q5+9dihMqMo8BS4MTnISy
j3tEI/qw6sZXvUeHVnZ6tKlqtqkEjnutikPP1UGZUrFiOF9Nrm6d2S9l64op2CqzAuW1IlnHqudM
a8lNHQV6sKwe8Yul97Ku7T1s8BV62HBTqeQZnfYjPzlfLRY71CYzM/Ks3eJtfqg69zmscLCZnejp
CbAXJsIItsnwGdmsfRCN0D9RgLaDsYkLrH1fug2s4oWdwB3AcdWD4/SYQk9Lr5Gk4XM51+Y6jo1g
nahvVF76yg3tOzPMwrVrMuhvEOASWjTt0ZmiWtKBK9lUSMOktljrpTem/pOT0rphJ8rs4A4x43fS
M5n/2cxtbI6pUDesVeK/4kE7T7jjV70dTbjhxYXE72+2GW+G0N4vCaTooo1j4Na9p7OBr+08WicC
qde8TK5mFLR1zbhEUxa9ev+QR6w3IStVq/12UCWetqHaqggPfDiTUjWxpE4t86BhytnGlY8zJ2rr
TVg7PZ1U+SoGvd9kQ3Zv+GoTFvp458761aAAXfnXIGFliPmLt5L24tuNvY0a/Uln+raxkaz7GtUr
XTUxxsqucURZXsPt3ejnyWtD7eSKkU0rC+YmGttdkJtUiShZkaMN67SAdFIW0cby9aPRSuAvaNhx
PmHfVsX8oDf9I8UOZw2p7Mx1GAGN1lozUvrkum5IDsanHVtE/bTxz2pGYOJO5b70y1ept7aXJsj2
dKd6FkV8SnhK1qILDmVrn1ht3eQd/i2H4VUKv+zrdOhGizmrXaAMd++zJn0aX4r2p52mFuLo/Amq
Ss2TTLCXZWUlwiQepc/zEiAUYT0px7UFzcIdmGq6i6+3GXpsErdAC2BiuNVrapY7VBBng1ykVibu
UQu5tw9ZThtF6Ak3tK1GFbhtcsx7UfTcsfnylgbBKjDbIIG5FtqSXeI/B4XaQCSC7OuUQB5m9Sy0
dFrNFXIG477Dp77q0O+sWXhfnDpktmRunWwYgGbXAsl3s4IHcvDHiTmXVDyqKGN8OVwidFaXxKC1
rSWuJWdJtNfNu8qo440o9rJU74Eb35REcV8bfT4FMwantp5RvLgYiVpOl0QbWQaH0R2XGfkzwJo4
LaYEGMfAFOIuzDIy/FCQXTgbc7Sz4MV6uv1svhro9B5mZ/xwmAa+SZ/IZSu6Qk6EHNOF+nZwA7qw
wd0jLLz0SZ97YhLZXTXgu3YDcBLc1Y9+owavbpp8W7nzfNC7MDoNIxeW6IzHHEW6p7gEz2FEnzfj
icFIv8aXwRpUKx5RclFBZNpTWJFyqOlT54WgE87K1DY1/c8zSJxdopn+pk02eu/oW8cxP+LCMG/C
10phqGwi6iC7Nzxlc0+O85g3YIjy2HGt7Zz7n53paldFUAQ1t2zuhUZAEFS6s55H8puBhd+jSXyV
Zay2tRlT0NXBU53q69y3GuLch+yaMLjxWL6k56SElJbiU/I0gT8LAvVKLC39EOj1eY6c2zlPh7Uq
MvtgiZhykSmBj1bHU9LSn8J6OiJAit61UlbrNEFn09r11UyrzYx9XyEJWRUyN1cS8XheDI9BVH7D
iJEd2KwdCzFnB01lEMGmzaj6b6lTSspmNAN58QKmARq8HdHyDvnPAn13Ghr3/pTcjeC7fOX5GliF
mGeppU+ipgX+BTt36zbWT7NmRjEm2QYJJdWx9jTi1b2i/TjNgbtvh3Tc8/Kug9h88PWgWBtigZoY
r3qNwpt3A4CSvF8jsgr2GglFO9Mud/5Q3UxV9jpGrSRyiaG8HXWY76I3OyqjfWDDsRiZqG7GaL7F
gprRJcfLud7AAdF4zbso99emzjB4aGEOReFJDiAGIgyXVpPoSDsdQY427zheVcRSeUgEJ+Ba4RP/
GqQR9vcARnv3MLj84U5bXtoYDdV4HxXWJRjklrc9ndJgP8QhzMB20QSlPrFQIva3SusIA2FOOKeF
S+V0mEQZ77oZWpbK850Ix9s+6TxJRTWUk8XGAhN4jbG3HB9d0FyLgINkw9h6Qg7GW5KpLiK3fGdr
mGj9aYo8ZY28/Utxkh8Wq421XRPLhnqJXpRkm43w1VaMeFcCg+eaTcYt7gLPHlACSslXlv5PrQ7L
A4Gttw1MnM6lS44LDaEujFABaVOPR0+b1as1uB9I1jX2dtZ96ec/k8o8Dqk5rI265G0+4QE2iunR
MVW/VRmepxwqDep+liL+sbYj/1vejLvenTBdtORSGPONSQ1yigfGZ9zO0eGN+jrto4M+yWYN+0uu
pF1xx2qHM0HLy+qhPqKvvuZRrm+bonuJJCzN3jHEBnMLe06jFqtyESKWI2wQHPUemXJ7hNm1bdxY
vLW/fJXLtIfQ9NsJfcnK6oCPlMRMbIGenQcppzMVRQZl6VQNlPZa68WadQeY/kfj9K/cQyPA1EHI
PIOTR0mqsDhkKF0UGoJuSqLGbvsDHuBLAZ0PJwrrbG6aaxHgNIPCDSpFKxjv5SB9YpdlDJXVyil4
Bt0RAZHFbA2t8DqsMCkjuATMLsyMIXja3STJc4YA9dL58jj7RA6iYAs2eSzQQFebzCm0V92cTqP1
QUC0BPWMF3sGGbvJepbdbk3jN5Tzxh18dozN3l30p1auvQkf/IktNX0NDN1dh86NXg2EPZXjsMo0
/Wc4hB+ML7q9KbIPZVfIAVJYR2hyl4FHxaXV3lYNRJCWMMe17SJSZBzKbQwjeY390csjRfk+YCkf
2dx6NoLtMSetyC14n+Ev2itfJXtws6EX9OYHy5cWzaC9NVy5t92OKY7u91tnQ3WH+XziieYmOntG
nD1r2th7RlFM2wlNEWSkRONoMi13HWUZJ6KNjb4z76UxBHu80f0uK49GE+zBLoGesLMdY8RnV09x
fNg2rgSAUelUXq1Bcjya5ta0wleWP9DwwguSLibdz+j3+Ltzeq24b5/LPHgtTO0N24sCRYumyBSw
VKBZAQyrb7UKbk2r1cMG8lAHWCoqqmBX6Vmy7toEOaOsvcrW7jiPzzGuYnRjr9nsg90PO1iu3a6t
O94Zml8e1UIjiNVtlvXuuhyM+GrvujG+t9mb8I7X593AM2CBQG0kQ4F2Hs6axuVbwGLVJ2FcjDZ+
zHLm4ElVPynGqYcqTx8GKz8g9GN5/szoXR4RjwE86GrdG7EycSBEuOeNCTWYDklHGvjvV+M8vUR+
HNzkuEpjqTLao4gdFUb41mp3pOGw4QSCswKqxBBjmZWP7p2PdXQdVGaz3rRGITalU8JB7Q9ZBsci
KpLXKVlIULNz0Hw39IaU8OqMAYUs84k1XbOxyHPqGl3g3yzpT0ce5+LPwF4K8d3ct6hJWsCktjxo
RoXlSMPUXvc1SgEGMkZDLU68ew7XAGZQFt9kVpJsNMexAHA/zo12VDjBVgpS4BoLQrMhFWZnMKrb
25w+VELuVrHurJEq3NYG4rp+SB8n5rIHp0enVLeJWuU1W8esJOmJYN9qGMa7gWlb01T6oQ1j+rfI
5uhpAdlm2tEV9mMpkfxwL5qPyJ6eZ5BfUWalax95DlYMUI9Wy5kX0Z/T1ypOK5yXTuPyt2Wfskyf
G5cyNEGt5lFBPc+GeR9rhb7NZM7BGLvRXlbNXR+PLgC6aQJHRJ3a+p8c2eqAzp6CoOZHx/R0hMkO
KAFtT/hwAGRpMBZvujNFSnqDahYpuV55AAuwbTM8nUwuwtqodq6UeByiozsxkU6S/D6Y4FXB2HtG
zurzrvSfOr8+Ky50ig2y3zHQcXtD6GHIzsMsra/i3kTo3R1V0migYgZ9jUQo3tVz8el20YOtmPX6
qcvQpQ/ORRF6ia3Vl5x9iaXlr3LCvFfF/hrXmn4GwkHxgJqsKHvywOOARgYq1rYHpbiSg3lUs7DW
Pf5NL+1bF+JE/MCQ1NxTzSV0oVsjSkNvHqOSc7CnttLNleJoZeLMKMUa2iODpFe3LapDVGNUTSbH
ocE64hSFtO/gxDeNdG2N3a1VMiZsnOhS9hRKWcRMqxgJrXHc2zgZ1CGp6GFKbNBGZ8M0sRbUBWAe
Pa5ehHKuxjh1Wx29gkynfS9IKLHDu2h4iufue2FjyvVbrv+yQWjQSKw7S5xtfyk65IOFpPTnkj2Z
7KCKML/3x0h4c9MdmGG7Pt1m25JHL4fuRofoRGD9pAwoUlNvgbqxYM43sVrPYoKAXGPhNWhpGxpP
z0UcSd2ySjV+BgRCzFoOwU6BPNtB/xD7jn9gMq5TFTc1dLDhLtTIlBp7Z41ybxWV/l2QlrvaxVg4
FgT1qFHAPuB8r2t44jb8hWlKEw88E2PHsL6S7LxJlVogCZSZifOa2SZ5mqSbTVydkVUTeR6FqJhs
9pp5depTJhoh0tYiNS+wB5exBcLwsLpwXKLjApReWXsUwHdOnPs3o0WQbtm1jwUtttDHMxo/c98E
ASHVRB/MUe+hDuNQn1HvNBZVuM1mwjDUzzKwmdRqxkd147oapgh/WwlgSq3ivaexiiPYqNsRTguR
q8xYN0QgrsP+VDStWo1yfGfiM5CNwyFiN+F5TPT5kAQcPhgm0mWF+K3T/FdkXbtQ4nN2LM3fjvj0
yQP55lrhaYiNJ1eN1t4qrWOoa7XXLMSmPBe086zKdLIHto3rp1vLsnGNIFOlh9tUfnucO91CIcD9
EsAUaDDXBMWXjPfrNKdVoQliVT9fXcfULlhoCADPWR86S5WPL5vAoUjsokQdQxbSh7pqbokOu9V4
Nr3YgrdSq9jT3KU05M8Y23LN0fZYjwMR39GHYLpM+91goemSj14j7N41Kl4jo9znKtBWhtu8snge
kPfSuqQ62iwmXYPTwMbDJqPZjDXHWcU3/UDUgpGbm6bqxXZoN2y5ERzObUftbq8g61KQmfljPHJj
78rI9Swu6DhjoJ8R5uayrcmpkTdtHz9YhU8nnVFd208ztJsOO8ihCsbPeWhbXnxus98SGxeaDU8+
KFwipmlLVjMGJ4o61Dp0oPl+ZgZi7y0z/6mInmP9mMEAsgbEZ9lGM90PCoO7vtJAAYWcf2hRPhl7
MbAKcv3OTGbmYo6lzgX3AG7g/irJkMJnBG3URJwYFlJrnUJgZdn1fR0RDsXObT5ZfvqDdLkTNgXk
3pBRn0md/8Ai1B9a3VI7VU4rJzefMie11hAPDja4YDvSrnFeHiadcWVCev2E/G7IWuudZdNPI1C3
ZPkU4AiyJ2kVmScKp7tNy6HZSVTbK1Pnrg4HK+NtxS6nZQXOZXpjI8FltGcR+WENq1ijrwoAuHkO
D3i2rUsy0JDYwkT3jy4rqmW5i0kTnxC4gzZ9jjR5tML2JZxQvDJpTzdOYWkUWT4DTI5NPdiKQTW8
uROMayhKl9q613WUiPntBCsHhUJ0n5gEYBKCu24G8CGsSnMZM8306QzKdnhUWKSa6ZCq+CeivLU9
aCdd573shB9TTbAsh6s0xvdw5/cdszDH+kRwFe1Fof0wSS/ZqBYbKgaeJuierSR8JdKdBgW/xoq0
IyKLMjwQw2nO83s3a34ge2YKhhcDSWaeMe7UWaOLGQu/QSwAyz8u6VVuS1iElXXQeFFinP6z7yBg
zF/NXLyK8anPy3gd5nTVei8WAti8D6rqFFr0xN0yOSOTI0F5lA0jy0vRH0JydHrh4MJh2QoQgvMR
6mIQY64eeypm2tzVTBh58VOp5JwA/MMam8RsqDcWobS220P5YFxhLenHUuDJoMAjwwtJkCLwtGqg
evssLCJIGFlU0a9CvQwzflmCHXzOgLXmZfVgiYK6cPYBKWj+BtP6DYVDv5XxFf7O0W3I1qksagor
mygGGl4sDBIQ2lB+NFlyCAZ8sJoSm3qS9ym6TJ6rKd3WDQOpmGV8lDNcpxUlQiyMcUQAKopMPJR9
vsw7iMBBcHnKchYlDi4W6l9j1eU27fNY7aIpsuDGQUQNk+ARJhw70NpoPdch+bNrNBbTCRA/gFBD
ZJJJWiHhMCVFQAeGzrTKFMEIMg/G9uhEZuOl1O1j5g8xqWs6d9cSC5Rvoc7CY7I4UO/R0+JxYcBv
5MYTej4Hvsgt+nqUyWFBBELiHszleLUswT0zNEGbFu0dyk0XVVXG2W+wyIObNoSohFSN7jiKGTsz
47/687zjoIITWaXmWgDRILF43hL9h9YCnTTI2Q+qW8NztLmGY/MadfpnDN/D0xr9JaauxRKOJnYO
AB35xaqUU38Ohi3NG+7YmSc60Psl0cWxNnE43HaR+xIVx1mlR9VMCGkXsCPTSSauqCdyzmveDedo
yCD5FMzpI0YXad+Btq0sc2doXsVl6siG1jJtjxK5MSL8dGenHPIdjstVhONu5WBMM6nY2QvY6B7C
7ilTFkux5anr4gAntcpvQNIFN9qofnRpeyrRke7sWKX7zH4dBftTYzDVwSyLqw2Z8sBvWnK+X6a+
Kx8QcLtJG+6qSEHag4lKKG17gcNKQZgk0aZR4jnuHBsVbvMR1uwTOGfQzJnNUzzSPGSZ6XLb5Y3l
5zez5jJvLrO7gHDDKJ3WAwXnkQhx7FrGZLMeRWE62Pgd9OpdQxmD0gHXcQT5IYres0KBnHX9xps0
jIS8yDnsSbhQhNEgrmw3Q046o8js7wm3aoSVA8q4aScMLbmPcQdNKKN30oL60yfFuuGM3jLqf4na
0mGiYV8TWIK1OXAnhuiiaAFa2xwPlYglEGFUEn7Hv0lkCLMdlrzg5A37EF0t836GfnToQt5WehZu
Z91mWB6a14w70m5quOcZtBdpkuKWS29UWVSnOA3umglAox6SalhmVD9d/sOeql1DYRV2OttXfzRO
SNFv/Ly012PNDphRASYis3FXms3+tay74TZiESGoL+VQhnekxvZke4IlrRttU2GX4NXkkKm6q5AR
TP4RH9hpbDJn6wpAk8BlUL1YYXHIw/IIpN3eFEZaro1SaodAyc9RaMNjqANXI7VJwYY4MqIpt9rA
mTatZTTcpmokNSoPyCpAheHX2krLgILVA4oObXnQ4YDPLBHZDsVR7FmOFWPtgA9nMYCYbcj7nJQ9
u1UWUMtcdgiPPRvuzaiNKwJGeg8AnXsNY3EwJbrZ0MxvGd98osA31lPBac2WvtsmCkmf9LVbP8CE
5U/zqc5Vclz6bybq/aOkAjgLpWBbaEirkikpN5ZOwasl7xUJHR2JP4H7KFjCeDHJpo6zRA+Y3Q8z
Qq68pPDN/VsIyWFFrfwdVpe0ELeNb6yoAPYX39n7ELOTzRMrJwyCzu8BHQazcw1IRWTbL4qUhCWX
YObV42m/tcT03JLMwkl+D7xklXUk7y6hLEtoSOySflhJ/jbNs1AkLB8vOWVf4WTLFyz/FdZ46wbM
vpaHpWoIYEV7DXSSRZGdZM19WozHgEylBe1fqUWMl72b5UVPkidb6G9LXswSeDH3Ia/nwMJM/1Ea
a1cf3xbI/fJhWAw30ve/WPo04e9LsAtSkJXutzdf2ZojiaBFF984EShIUmHsgRyVYHwFTr0kN+Vy
+jmm8hkFlhE0l4zAUdlXL1xnXw9mHB+MNMBfpe06F9gyl9jyqSWSIBHx+xKIoIyQRsbcImzxDNf9
mE2bJwKYfNZ8OpmAobMYjH8PFLOADadJflkeeReIt6E09s0Q7ZcclJwkGKMcXjlyIHEOFmAsfhOz
312iT/slOwB+2IM2PixfuDyQlHiB5cuAyq2E3d6HurpJEU9qvf+yPJFLdkgTlZ99H18NtKw6WQhL
/kGvo8xhKg8EDkq1xTZA3WnEKf0rIK3324t0STwhg8aKeJr5WUsOQzvpu8JovgaNgf71f3dELCyf
Wl6sofc93jCsidqPptkuj3JJz+lBVcH7g9TUecvFtSRrOGnx7kR34YBrgZCaGjrQKkcVlvbxfolA
XMIslxyNWrpHuys3syQDeAl0xNG7SrHi4MZecpCWGFI/ZeUXDKslDWKJcliulyUcCkcQAh/1sHyd
TrzJcjkWrfmgAm7eS6RHSyhJmBWnEoXJ8gU+xGGK3GROnyJiUMJKgWab3nSENVji75cgvA5u28Py
LxCSvn4gQ0Cmmd+XD5fsweX6X7JMw43falsthitC4EpD+PkSX1pYh4HR5EQOi+/INyMyTukkN0VJ
5NeSw8CTQn2+0qLhARSUJ8D2+wQ94Jr9KCvGTjhLrcb+CDV6TMMxXxwSIWq3fGa1XelQssPwBhza
G9b5d0sNP2oSRHyuq9kg94+BoeSflSPfdeLN0qT7AcjpXZU8oXPGJlKmVzv3P7IeEtOEmJ4UEEKY
7yw04nqrv/dLvFs6C9IcjHNFzu/yhwkfmQKpzniOvsJ9p73f4+x2zHeHuAj63vclRra3NCba7sEy
U1qW4nYJy1y+Zol4+jrDWgiS/aixnOXB/PrLf/zzP//jY/yfwWeB4Qjubd788z/5+KMoJ3ICw/a/
ffjPS/SBxrv42X5923992V+/6Z+PRcZ//vuXLL/ov76DH/zHL/be2re/fLDJ26id7rrPerr/JNmm
/frpPMTlK/9vP/nL59dPeZzKz3/8+lF0OUah+88gKvJf//jU4cc/fjV0Ybpfz8LvT8LyG/749PUt
4zt3RfqW/7L//Hou/s13fr417T9+VeZvbDkNwSSZeQOpTtavvwyff3yG8s9xHUcoWwpXOb/+Qu5E
G/JN6jfsDI50ERAox7AtvomlzNen9N8sGx+isAFfm3iNzF//9Rz85WX63y/bL0R33RZs2Jt//EpJ
8+sv5e8v5/JH2rrlCt11TaYSNvWsLRWf/3i7B4W0fPn/cGmGBisCgkWsQ7rPTXIRJs4qJCHWCr/7
JRT5JqpRydZtd3S6FGoMbjnVYZxMTZJRBA22aWKis/VvTjY/+SMyntCgPNM0MpskTDcOKlZL+ln1
9ibos13QAoAn9eWKFA1lhMaZpBY2MNxQkD424QR4HKJpyeDxpyfh2kCY8p0k6yYYmyswz6Mm2hNR
S5fCjbaJANLb1DqhFEF+VxbxRbj+d0ev8FYMEeheeoJ27M840LZ2JSJua2WIlaQxZ+AfVn5KVBm9
FFYzo5q0i7MxBzbYeMenOp6LSQPYw+I7ChwMHunIIsY2q3ZTm0ZOfp6JRBX6TPVA4LFeUl6MKehL
y9liR20O2JXq2itzYnlIveuyrZVnnzbTapTIHDJ+WLjHJEXPgrKw5QWYI3Yc9WOtF8YaTKM6wECh
hw/acYOMzTjGi6eqNEAnjoywbuIhtnd5NLWrpJM/UuTBllveUd7a+0lMLtsLIBR90nJ4zIxaDYHR
o2sAZ0RG/mjjMdtPgY96W4w0y0jSh+YzhcwEXPiBO+J3f2yBBKTysenRiY0uGJGUpchSaT1kMX1F
RfvjFRJJSaFeagRwMI9RnO9mRpGrMIAMzZKwqAkmYuKakw1XJDtmWG+sopJ1Iuv3ehAEMs39SaNK
2mLrT27wEgt0XEW9gzGMQDXoxj0GMtMDiVGtuQ6OmhWHmyAfSxo4kXGgyhJNYxxvUfuVJ9fI8jum
mt2C821oUhlE+qVXQpe1qgHmgOV1FAZYBh0fHFIE83KxPxWquBrtNN/WeMNXBlFDOE609//vD0nS
Jv7uiLy8TUXbfv75cPz6jt+PRsP8TQlh2ixrJDxKmFb/Ohr5jJCOIuqeU5Hjbzk0/zgaNckBKHXh
cqhyDErX5hH8cTYi2vkNZqXiQOMgk8qw7f+Xw1GZfzkbHV3plg2fweWQFqweJY/iz2ejRBxTFQzq
Vy6zaRMDX56M6xFQl1Mk+3YZppXudM8u6yk2SCtA3s9RMLOXJnFJJ7ksylYrQF6DZh27qkE2ibF8
wiOACLKfdpbtHMMsYBAGrhf1pYtYmzF19jOc4jvO/bPRxKfIKXGT3kVW9/GnF+KPO8GfT/7l7vKn
g3/54xxL8hy6/I/ruMby+T8d/K0PNiL2mS0igGTwdSsM3wMCjUYovsNXucXIvMZUAewNriyl8isq
hYdQqx7xfB5RRn1Dt7EfuQ1kaOoNQ57Z7rf+rRx1z2FCLxPWUEBn9JNN9F6bbqMQFH6oe0osfW9z
23SwL1uihm2MR8VPJCHrv/8LuVn/n3+gbXKlmLY0hMnV9ec/sKq1IJjd2UFFWW9iHbDRhCTI7i6T
crEQGLsyLW7HkW7z73+vLv7NLzaVy72ZGYkUlvzrL/bROLFcghAi1dOS1ynb/FQ3PoIsEpL6p5lE
g4j5z7J5d2b0Tbk4iSy4ZFq4CxmZ6UN91FPJBhskX+9xc/n7x2f928fnKNehJuERGsZfHx/x0jDq
Ew53DDgbsxm/V/m0ywTg9vBiTtN5tBVKiPEqRsj35L87tnkh+Hon6h96L/F4BptibI9x9z1VAZrl
dNctJbfqvidt9d0MsJU3i7+0XoXCx2KDzEMduPmsGPc/Mou5sjpzZ4m2r2xfdJI3vakbjyBTnmUf
n5o43ulsMwkcWteNcex1+zTq1P/nmRwvcS1Kda+kg+E0IN5VWG96lD3XWXYTMySS/hIHnyJfGq7u
MjuNXv7+ySOR79+8uo40JKcWhwLHwl+fPZJcNJKDBhdedHU1W/vODnnfh3iCkg64R3Gim+uEcaf1
0TfdzT9IInp1J/Lehv5G4tItEGiL8Bv7IdOcUbvY3JTkuU10wvHCvY6ApfZNgADBtraMVzz1u6jZ
OqmB7mIG+Ym8TpSbgD6Y5Sx7kulkjNEmZQrdWuEjnPIMWkDHoiirA69058fQ6t/iJPyGRf+E2qH5
msQNiO011wtidlhDOj9aBRD8lKNLaC8OUfZBgaAz82qwL0XYX4aq2Ahs7gj8r6DPcRlHD7Ti3Na1
nXkWAesbQSyFkYMTh0cYvCAyW5uNznavvPX5HfeysH6YtYXRGMxUaa0bCKTSsIHmy6sYukNV9Ae3
Y6uV4tnF/C2KnZMkRyvuD1brHGNLviOC4+NinU4jnHW4PkLblc1lYBdLRNo+rKNt9R3k94np8LaI
w0svm92A7KCZmQzHSBUcy2vNeO34xbkg4S7X3F0bGBtjLrZbFv5INMg6SatjSFzFKJAcMEXNCL4F
E0DY+nRDaicF0XwMuoJYFXlgz1VeVFxfI6IJBgInGfJMq7bqLlrkvOmV/8ZELc8vrR3daaF+HvXs
uVPOCb2jaJYyucDyJVH2DpL9lXNKac6UnwBEJM8mqI/+gPYlbfaaX9xEQ/CtQm3upueR3hFPEqOz
ao/mFRGR2n5mXXEbCybKrQ0pZX5ip/gz7wCSpvdG+b/IO6+m6LV1O/8i7VKYc0q6dOdAAw3dTbhR
wQco56xf70esfbyX7X1cPpcu31CrP1jQQeENYzxDbpgJOhdkBY+exBA2iK03Fc+2iteBhdSqm1DK
SR28PoUZK0NNI6+yU/uA64/tUjoZ7qVR4qUyrn4hzojqt/4E8HpgFIXYcByNjQXAJrPTuwl++8IW
9gUq/H3EZsOGrVtMMVnN5esEbmcyHcyQXHXtemlP9h5TbysUYcHtSRrZe20Wj/kIKnEgeo/dSO7v
o9dibRgcIwznqc5AQ80uzIgcODFAGiJ9teQDNZjhl/kzO7SgmrZjqu4j9rpiSu8AX7OpQuDiXEQV
fjazjJ50MwBzW5Yjt6RGu8/bC+LN2nk5S0dtAOGKCGnSb80odjlDJc3WFyZqVoe4vthK1n4bfJqi
BBGs7czYuwD5/Ixwh2RWunab6BOz3j3DaOJDvA/fcy6Fak+znlaOxrkq6VhcWd+joN60qtp1JF8S
FUX4aBJsUUwwlrDue987TCq+dh89xAYkpXRIpb0e3JgKFq/dWN7D7meG/qPK8htD9TOjq1uGB2/R
++jkUu6rzoCMUbsg2HrqjyrWPgcoUFolzsOQ3LVJfwJQei+r8rlOxa36ZuOtMUk28YBCQ70XbvPi
hO45jtDZzFF2OhvEiUlpkpWv8NGYCVLdZF58jWTVbqAo76DjH3vpXHwr/BmwMqwItluAv93pIn+E
TI+e2Dh2YfKeB8kdsvF7mrw6lvsqy5+tliBc39Rv5DBcUtfc6igecrtAkdQ6K5YCASpQSglBnRVN
+Gc6U/9x4ireBHX26THcwiu2CSdwhZ6aUTiJQ4Q2zYddQmHBg+Uv0eAaNjbdzhZbPWLfBPUuXgXG
WneS56rGpAZEalGb4kz/fZ+b0Y/U1YakkMtQwz8s5KdWd/s+NvdagzV+yqxFFGtYBbWDSUuH8hN0
G4PNOoISJret0+9yxv1+3mNZeJpwiEc2GHS8IEAdl1ZVPCfipbaju2GqTkOhHfs8Wem2gp4SwPBt
bgI/qPS7vWmELwy4H7qWPb5gKRELsnAG52XMvB986avGLs+Va5xqz19HsG/yJzyNa1MHkZJ+MC6j
XNUejDG/2MQZaao6ahaS1dGQbGtDtAeApIiwSztzo8toFyJbacpxGyJo17E7DslbUQe7oeEcI5nI
7bHE69FTKMlHssoVE6ez2blHJl8L8KTLEhCMTINTETq7ziN6xtwiQtoqN8LJPm01b7iYiXrERHBo
uA/8n+/Qhv3vbtCKslZR4TI++V8K25QAqihLOrA9yDu9+oagl0X7Q2bhFKimFTj6xRjhi0Y8quMC
JHWqb85C/+y1iyDMq/DpZ/6rs7F/P/X6+9Dr/3J8tv3O5+lT/f/AAI1uibfpPxme/bfk8yMLP/7e
GfLzf/WFpvEPXTlCOpLC3aT34jt/jcwM9x+mslzM08rWlRS0fv9sCwVdIW2iwRmmhCOA7PyPrtBy
/8E/WZIj2+CroM38j6f1zz7pr0nmv5+YMV/7e1thmwZtE4w3ZemmgX7OmduOv/VNY9IOvZKQp6wk
OCIW+tbxtiSjc5pGCGqxfWdZ6aM2DxUkyyXspAsCdb49VL5dqD4bwc6ngourfI45BhF4g6Hw5urO
DW+9pV6zBN8DrmuGHcP0/re3+N/0fDTHc9Pz93EfZSvzRiEUm1eabou39u/PHrjngA+fgMosSN+Q
rNxRIqKkIq0vGneYg2dZvoeXoiPGsIOgUYWjsdISzBbeN16++FCSh0xmY7YaJu2hbP0z0Ih1pvff
XuHuvNFeRjE0FgiR3rLJ5ZzJJAxqivjmYIY7NDYkBttvmCZGqxJTRpbT+EYdCiIns+mOdMbuis1n
iR1pNOz7UVcnlj2fwqAWswRC8CJG+MTKj24zad4DBeZHw/6EaFYLF9NzlTBrK2dcO2Jwysn4SQ11
jupHYk7EVJvjOFw2JfTVYHxkWU1UFNfRFV3HV2lQ37X9YK4LLNgTLPhlSjr3UodRF5GvCaqmJw/A
xTiW3yG/CJjyZcyTbESKBUa6hejU/ejz3pQxZa4XESQxpZh9CxbSnt2YS+3TjDP03G1W86ZqkIF4
mUHXOmvN91iA5XA/quIpz/LTJKqnYUTmSNbpwugoUYhTXMF+0GmjUgFarEyXoyytVQz8tSdifadJ
4w4odUjLhEwdjxQxTq2xzTPvlNSUEEHmoBWutlHdUH+omkBwlt6LigR7gjdd1cK0HMqNMt8KLwe2
xWV0WWs5vjCkJuSXuXJ6akpojNxi84U12kevHEhujQkmnL9XmNVOaChbFEqBTpt2cVUfPd+CzqJ/
4985R60EfS52TV1/6gSg8Pqh6iDVakJKvUKR+ddmzk0X7VdTD9gQfeAZvrH147ZczjQTh1Xboutf
vGRFcOKe3WMEKy+xIBciW0Kj4axxDIVHRXJoY39mFrpmZPFILHI278pJX7V42A6WeS5K/Or+NB5g
tqMQ+dB0+8uY5VwsgaAzfoCke+r9EJmR+5KeZDofW5X2CYvyIanrF78dr8hxiGBlvDCFL6MVbway
s2wSedFL4DTEkX3MRXRggMSNyIPonHd30HdyiO7I0QB2HXNP2zq+gZLUeLIGtDMhz3KhGY/tQIXb
lzezQGIzVRi9tGm8H5rurgmLd49N+NJS4qcYy1NojuGsQ7sE04tyfyOVR7TawUwxzY6Dln5IaBmj
IFhVqiNp01iHmmRnFv2dp9y7GDO3O9662sOqYMADLCDmz78mgzpsI1WLJE5F7b1s+3et8AgSIaEF
Vy9CIt9hWq3qG7Gkx66IzoVxTzwAVdGoP8sZ4amqxx6lSZ9xwUuh7lf5H40B/pqohBFT68nBRoSM
lRG1orbFrNbie8IaCkGQN8s7yiI+un32lHv+C0C8fN2mCgpLd7ZSJihW2LyOiEIXhcILmuKOWBjq
jp6dSCbXB4fRSeiJPT2GSTs2ATSIOQ7oJbH9jD8K4Bi5CO6eZPKPpip6TmCOkL646XjhyizCwxWs
A4mxGVh1jxAcryiHQJ6t/RQvaZedHBNr39Rg5M2QuJdMoGd2hrUsUIuI3DuJzDx046xlrBH55y6d
YTs+dLb3ogHnbu1yC5CMXV8zdxqt+Mkgcub+dRQsR6hgsAyiEKchWDTj+Fi11aEL00+06wevCy74
1eQy9CB1huEpA0FcZubbFFs8PVHgIyNcNrJTdEmBOKRNSFI1MQJczWwEcKoEesZFCD/MDh3FS4Ev
ZT9qe9K5kC2NJGhKUpGzSn0QLfcaC6gHYWBeS4RD+HXIXDL5YIGuAcHIokXlkEI+jR+Fpd97Ka6P
vNj1Y8Yg09+oxv3Du8MRbx1hcI2LEuoUmnBcYLTYWy8IDpMJSUIfRAz2A9+Ahixj3Vnqi4AZ0ujo
0BJ3mBZdgjYo0MxplUTxHvp48RRqT5EVCdx4LZOAsAHnzT3Lbu13LesuXVpb60EaUMM68CjZUxOR
cdJioyUljZjmXDsMlfjTIBKBLRem8bgClBSHyaET+TkHv5O1HjbI0Ye5RJD6Su+8fOnECD9Nb8IM
ZVIom/Yj6fM/mSo/sgjnTpMpa8U9EgKWToy1e3HbrjpAI173sTYdCVBHFEFKFd5EYqN0cadFiTxw
Xn7YyNL3RejDM6zVEgEhFksRYC+tIYlNeYQlpzCgOhHsLu/DjmAs58vC2VVHOpBo+1pEabmTA5k+
KR0eOCaGHPNQuYnCCbyFfUQdlCwtS3ArKUlUkUjOFXAYB51S1njRoYHnp+DBYvEmSlrDb71w+xin
We5TjWTdu989RIKJFTZlYRW4KTDjLPIOvA6JFBi3ZhuX6Xy6ALDXfQQcwZwdbERARVHyJkbOAGSc
NLjEoIkp+/KIoUvL8jJ6oVgYiK0A8p3jLHywzDWAiXrHcOtbc/HXlHGLK5P/LdMJHs8k4ajwLsBg
7UrrI7KYw9VecdUAp2btTzCECWn3zVuR239as7+Xev5u1/5X4XSog4y9ANc1WaLa+BVnLmumt55D
ctnLTZlLdLRQenT7QejjqccV2mLHw1yTrSsfFRl/GzGpjQHHhixmQK+CYlivEE/9WOOQLvMzwiLr
gFfrg1RMoghynivj8FcRoTMLh3b2vMoTuZdg8BA81S22+9xBPhEnalc2sxmtRNw6CfupoqZbI/ys
16J33oymeoRmwDzUYhhTTAbi4FSuyePIaLD1c1ta67zRoBuXOBDw2m7zMdrabO10R+VLGWu7gggY
5ZvXAKaGZQ0tsevtBihIdx6j+ozj+tRO7h1GmKfAi786q/rqS2DjIYuJoGwxMqRP2mi9Yq2/Gi22
tKZ/clsyGiOd0JQSTg/WU85siE3F/PMyXqImxN/W2qDwQLIWoutX+UAmbjcBQlGEONsi/HEMCxMo
eFHlTv2KLN9L9WrHWDqbIIA+IVvFHQjGhOriU9Prp1Gvl/psyUnzollVXXBMELSjqi7oQj84yh3G
Q/pVacYPIlZ2lUSjF+Somn1D0kubf6W+RWsLuHwpy2Lb2mTVm/X4VZQI8A0CVbLxuSyoXUe7driv
os3H37p0+woUVR9e8XKAl6X9bZHGUgbXxdK82nVSLqRHYZ84/dYPhmtCuCAFzjoWcbvWAwa3WQ9F
ykXKh6B/l6nhp2prDVMq0wR/MpaZBi9MVH0IV6BcDlFVLqYBYXWEs4FReoWPjxhzghZS1KIIabPa
/ONaEflcLbZ8dxpR6xTPsZG+DpRDywrsOBV9soxxU7eW7hxDY2CpbWrOChbPyixLaxlKcSRNA+jp
4BCdVa4DDLhrWdYIm+MWmaHL55i5zQNDhJUWoinOHGcT2Fq8qzF4l0aqbSBCACVF7YNdGVhUmZ5U
88YYkjhD0DZchV+xB7xIQjogIBZrZ4rBuEVkvapHyWTzyJu1D5LXtI5+QmF9DS0RRDlJ0sk0aVyk
nZ1hgVlgMpIuYyjSFVDQGBzPsoAaUqDI9InWLQyUUswsIveZQNj3iLmGrpufaJeAZjklngNfXzL6
cFal0OHfkmTRMhhbinVHCgzol/7Hw1Q1evaFGRIQDD3rV5S9K0XduVYaMMhaQul3kXw13qYrfP6O
9qyKefzquGd9oKaiil2ZU1CCdHC/Y5FfuNIxc6LpMKTA4xdHGEkcjNV5fDRi+p3IbbCZmcUpGgby
sawXhU0f5R9mHdEerYh2o0vLz6TV67+6yDjuYDASXqSGU5GG7z7+/jsUwS8+4o5lYqTbNIzJQM+T
by0rH0ep/fSD/eLVDyrJAV6mxgGwyXx5n83ixFq0hbz4U0lJhbqQGT5wTERrZj9NG/xXH4MergtX
fBLVthe/bocmNZZv0YuEuLbE+3OQMEKpgLpnszP+GEP7oROGGbfNM+3EfdSAwsdZxLj+TxOrr66g
qhycsEElKx6VGRsrUlObVU8siFYXhJC1VyKetqWFRVVxrUQK+JN4b4j0Iaqk5guD64VZBht8RWdU
/Y1eH4tGAi9kVdZN6i4DUOORn9a133FWYIacf4kx7zJs+4sE8qbojhahknEDMpxZtmfhM2wL5zMS
BQj0uM0XRmA+Tuo9z2yc3AU6dgnBgP4wwqw9PUNX2BlkagU1cLSsRvheuWAUpDplefrhmqFclGXy
CsgOk1F4Kvt+02ca9nEb+etoZG892EmzF38iC0a92YUPRtrsw1Ae9YCI9gxX7fzRxxykIsoJkIuM
8mCL4jSVEwBd6z5Igk9/nMhbLHbzk0mG8oUN+n0Rx8twQLBKhYqx7rVPCn81hjmVDxPz2imvWexQ
3KoUm3Urv3yb4UQ726Yt48GJqi83wCrCrucWcuppYXJqc/ujD7R605TGmlnLUh/8bOcKNtZJTtqC
o0EjMPN92/WLUtzIWk6WjsoOljW9GgHIWrYRizQYNn3dnKiBX7SkJ2Yz/848XQdpyWi+dvdE9lkL
NEPciGxrq9c9UwAi/oam/eo8rqxRXKSroHxsXAdmWfIyFNGfoe/UKqLFlhwHm8qVHvVEtGm0OY0o
qE4KO4Hry4+2dZ4Cg1UYJgquNCDHLdxNphXjZoUwumkktbNd3gLrzJzDWRW4mJY9N5UFZz6DdpA9
Vo8J3q4+O35KdsMiMtUTkphi42nyrTXIagOMEmFzGjhADS9YA91EidSaVHIk3uKveDAaDMEKDc3C
L/VrHE5niYOaVYs7J3CipvXHZxD0W/4RebzVUXG6vlqKNH1TOfdVJ7yGZMO72nNZR94aWtCzLPRi
R+FdAwkoWQIC7n9AK9YttRp+KzcIuOEMpkI1t5JFF94N5bjyfU4eG6/qW4z1eNUzPiEfgZtgrqiV
p+jNAV1YJc9OULzmojyadf1Rxc6bFtLp2XMCso4+0UpYujR++FSBs2vSNxcRGS1WGeB2TQ7BaCH6
wQkaqPwD7vs2mlCbd7p7RwpYsowG9J2THn2rtDvTkj/6wwQpnIYRn9gr+BkTVE+5KBJrn3vpVbLH
YxTDjsztyS2ZA+m1XH/uEhIkJ5Hcd01Q8F4zbyIQ90ojBAOHxN5A91+IawWN4QksbnOqq4svPQTi
oqnZv1NuIz27loQ0hDgtuC1DPEFs94BzC4CTKk7hAKINW0dRCUDQ2TkV7W4s3Juu2bs2lKcIMJ+b
vjgAaBovPFaYzzsk0tMcXT4lw7cTVP0eI/EOWd27xQ6n1TL2+b2LQCl4SHKR3aWG2IUOwZpYisLH
mC4G5qA9bkBMbSMnkHuQhA1PTetOQCkXCN/SxQDTf8lE8r0R/S3wfHcRpua3xVWQSdA+qSqxcm1C
4d3qq4pf+OlbGBNWMuGJkNO7zTV+QWAm6YliR646kMPZQhIKsa/abpeY5bSpO1oYcn9An5DbudYH
Gi2fHDy7cdnmd6BkWDUDE1tnOaVzFYh7NPbfIiEA0tKrfco2jOKlAl874BAqJNzKWKupA7VrKTs+
+3TUF04uXwy3FMz+6gc3T18DBR01mxGXqb3Gi8fCBhCOYg5nhD4JKHW/cIBFxNJ/HhoTkhGa6iiS
Z0S3GOfzFmsimYQh5Z/HZnJVVfaJ6IrZQcsH0NAKS15slfDcWq/fj+24Tm0WQXaOSl3TaX/8ib1N
sc2wDS0rvXnA4/uA0P9cdx4Yyg6QeQL9B/4rAyd/r6uzEWDyinX061WRkzKrBy8N8ziXPfRSGVG/
nOhW8IUo0iWY75Zwd/UeeB9kAQ8yilZwlrymo0PFbZj5sk00QKLkMXMOv+Jx4U1Ef7vyeAkQxQWJ
tquyCM+ZCs8149SSd2VOcqxAy0VJay7smAuKnVoctIN1S3y6+6qjxPFZchN0sfenFlFlD2603hil
te+i5iFuh9d68j8ak0tJ4l5w9m8ss78Rt/Uat0Qg8xdXSRp966YANmJee9M/Bk74De0Y3YpFjtII
Qb+ceUtD/DyUFYB/tWtr7Kcs3+EQsCDrm4chl0+V6zPyEi84A8baCFamThiwo6N60vs/qm62pEGe
XWulmxHTP2Zca5dUCVcgfBbOrqixw4RhNTus2lWpTIDN89/W8DUA2a3SZWIzeIGZEq9z41EDFcR2
i5WUdK1tl2M/FeN7O22IHtyJVr8wiiX21dUyhIXEuGXck2QJ4c0iuKGqADjsGvb5RExy3MXCnud/
E/vedFVU40WG+r2bDCzlAJJORXOJ+je9ehm1CZZB8O1GeN2I1/aXoQ9UYghxyxqbmI0iFl2Nw5j5
RqwysSIPZmFBbylAZ2XBdEEaB6tQNgQmZjiMM88Gx0rMYG/HYDrtFqkrRyvY9RL3Y14tdCQ7BBbN
qErAUwPvlfyJMnkQXmmudaiR+0x7LDXA3HGlX6lRsm2byn2gp+EKozolQZKsQsGpHJRVgpG+/VNV
0P1NE/e2jC4g+JkGeHyfZF26FibsSIQ5GweSn3ssunlb3Wkt4nL1XEx83qi/UIjJCgZ/bC3HpKuY
4bBCdBtfJ4YLdMUIWx3vYrLRBadXjq7BnRjox+HwgnUlXvUDo7bRjO6JGvPvHJakVSsAtHjOY6Uh
wDNZpw8zfvcwn2bsiE1P7GsB8ClFXmQzLFkGGMoSzT+VjEx00Wyd0D51bn1nJsOrA9Dlzn8IaX1r
dVYRe0rf7bdoMOqVKYBsTT5i3Ui/B8x7bf2gZ0SffzMQJxmQT2+euHjbzhhX8xUizdtHdhokGEH1
rC1McPWD7paA9WJtC0av2dpIZkzLoqBES5dWjrMoi9n/MdnPJpFpirPL8d2zxhCB85fstD6bnmpj
3HNzPlolFPlBzBezDJSx5QtgZeBkmP2oiJpUSz6HDH9Yj+7X6LkU21FxBLR88pIrQIDdhDeEa3X9
0AcEeqXOqWqD84xhbCsWFyXHdFzPhlj+XCTvCaw/q4mMiWCiSjUtPp1mfIAJsjC1Tqw8Obx2LqKB
3NZOxJJsOrN7HW219Pr8oWG+0Qf1xNjYLbFdUTw7LIunVNmrkKlR+N2K+i7QIY9Q+HNSISGoeg4V
EomOE2dN7lp7wxxfq8w/hhjbMuEfE38u29XWFZZ+KNxkF0zTW1J5zTruY2b8mXyPssX8i+EX5IuF
0ttXPcPvy8WHjE069+geeRbIvSHd+IF2iZCgZwDzDQMkmtvfVJF1BDqQZdYatHihx+LBZygcbd2M
EBnU0rLkYsEfJOXsOe0u2SQ+ke7tAKOvipFIcVN+kuDzaST6ezczLwl0JNUXp9ur3b0pTT4OXY3a
2n5np+Uvi4hblTuPgBQYiiBZVcJdGxAJXIcKyGtRpSv+6Hwk+Vze+ib59iou4BktfOZkt5YzgnsK
FyQjmD/yBMFP7G4ALr96tv+t2/2upuBfZnFwrgu85gMERq2/WWZ9xxIFVlU1e/RgaTJF1Lj8eWDD
m1r/57ODY61DHBuctU8xtinseiRmhY0WaVbWIt50sRTLvOZbWha+MUX90RTmGXRxxJym2FvBVNN7
y3Ah/Z3hqwAeMp9zCGOZZJKFn3HrjeYrKV0m+eeGdRUe40hEfkGhv6uePn+Q6R/4Nacu4wOFcPQ+
xKzLkmuO/9ksz6Mz32sjqgA1JvTvQMLySP/jQWhBVEh95EeHLsq1hZ1MrypU6761kmXGrYCLXAad
SD5mBvsImB+GG3yj7XaWgQQ2oboWkSVPtrN1UA6j/+yY5ilBC8ypbIUrrTm5uYR/OX673vSetrx5
3SQYIRsjAlKLexx/p8TzScpJ0wwsUWtg4V3w3ZDOZSiLRY61t7zy1nA4Atuf4k/uWydLVffzJ9P1
Nr+8JAp6eOL2KK032HH7cqruyFImLgrakNuui5ZzSEOW73frjuM3x03RZeOfeJxWhRGCspkublbf
csc7Fa36BHE6DxrVUzP0pNJn6rNqxGvHwIOD9jkKAzQi1YM2vTUNfixLPFVR86Iqf9dzsdRkv7M9
Pq0mHHZtO956I/zTwJqVLfN8W/mnUFnxXosYd9AoPeKTP5Jz3d9lZCFxZmSbVi8PquBNtcGCLnVu
r8uu2JS2ZcK7dS6JldzpoIYYfUAXyrNsPd8+hRk1OyZu50DWn7ECyJobwXdkDLdKl09AstYpR7Qg
YCtmHa13/Z4xRbef3xrl13dOyYFTTt1N5zNaiCJ9jDr/KQnYLVkyv1TgbAxNvxCvNY8j9IsNf7PN
jHdlh5tOM7et367zkSc12Lx381UoisM3pvDdYiICyAhQmwajOiWSEzUcSfUznBOtw3fYWnu3kk8s
E2cs0llxrWS/zVN1gWxF1dVyXCAOxHUHMBWcpL+5bLl8WsQOLgM0s4Wps1KYLwIkPe1decmlXEG0
YTxg7lFbAiLX03KpSUTVafNA9PfrfKGIJEVfZI2XTPkXr9wZdXAuuREWTfsT8ptrbyK0IBJP8yvD
TfY+DfKzTgjnbOKNSusHXgntCueci4RnsLhCzb9eskxfIfN+ryRiRcmKPZ2A+GSkmUcQ0LQdhcGT
ZHEQyA+Nsb8cwrOsozPN8MWWGjlpzH/8/sawazWWn3UzEKLaiSfLl59NlQKhRPRL0ujJ67qbOTI+
DkvpQpYD40dpWpYctEWzZfz+bg3DbX6H25p3lPUCN6plTAMeD5zx1Nts5QP/6Hm5t4rhAkx5Dngk
PXWE8ax0mZMpEkp3DWuxxoK06lL3NSiBrCQDKucWoVjo+CsUYFu8lu2mZl9ParKqTyRYpxvp2xRf
Wa1tqKgeMK7/qjD+S165/x/1QObs7/jPFUHPuAr/Jz3Q78//0yli/sNypC5007FM/df09i8TnY1k
D7MIHjZX6S5y7f8w0dn/sAwkPzbKHxO29SwE+5eJzjLQGOmcf0IXpvtf8omY5v8mq1Eu4iM1PwmD
KZjtzJL7v4mCYAuyiiMjFrD1QzHNx/LkHNskxzBugZ5ttDHggsEEKkexDGCNEXJmn6vYOAGHVs/E
LGh30dSk5MmItWwq5xYRGrNJw6Ha5IZwbqPsTIZ25cYnVmrrWZF9wyX2p4sj5567g31zQZHkZd1f
4tjw0LxE26zNuczXwAWywDrpIUpMOBvyJqai3QOXi9jk8hD1NZFGNWd+GLcPiVtbt8JgQIkktDzE
kbJuY6p/RzIfYT/zTQ3PBpaOmdWrqTl2tL7Y/G00KcYtD8PuQQ75q+NXxi3VRXEErB+xTeGLw8AF
njbbO7iYBKJB0r1VrZ2vc/TPW5Bc+k0HPLGkcGfglHiUdmZ1Abr3JScX+YPH7cjV1AZPvnxiFzxd
/eYuR/V1T7/wEYY+IkQrP2GP629Fa9ak61C4/vPhGB9srWUH2AY2AhX43Z0+zS1UzhCYz+HBQr2h
5uc1EW66/X3dbmW6i8bMrGNeMB20ND099qbzXBpx/NgMo3mT7geGz/SKO1g8RXCOqb3NW2IYS8+d
wjvPrlAZmL1+Q6qRHwrhcD2fX2elNbPJoRXrOm56ym3jZWhifYXTvJ8THcdbScrIgs5EHH9f9yjM
G6Oq6QF6c72jTiRCjbi2ruu9uzzu3x1hBNfWfWYLn9+kb/lPTmnsfh81kQtYSrn+Os7bl2b0s1se
1c5dIRkHt1OT3RTj14MeWNAP54e2dN51X5u4LtvIvLoaIHQ6FVuCquq10afpLTci8oFCkgLDXiY3
L926qL5WmfSnrT3xwZQRy69Qbmi37c0YNeMVOs+4ttyeRr9RQF7leLWIb96MOCb++gmwLcaS2vKR
+kuuCz0drsJNqcorka1TJfsra2SxBXVprX4fpgmVkCrDepkN5NwXUrZXGqR2D45Xp1ZMu2vRWOS1
QNb666Fy86vQLW3T6UxXubM213oQhDS0c8pqMzVXU/TFvRk3b7+PkHtsNYGYVS/seyNs6iuEC/NM
U7UJS7++4iHtV02EWqKSfxzatWtd3Gy9dp8RobLjLMbnDJ3d1a2Gg5sG0+Nfj6L6wwCxhtx9VXEz
umYa8HeLBM3j78N0SKkLI0eR5GHH18ImPbPXArEee5QQhh1eGy/mUGMbt0JUE13V4Bt7F0rp8ve7
Zkrl39jDs93JFY5khqBMVR/sJrqfyGi7giwjOtL6+utb7tCcq1FsoN4v4yGsn6zKpGmq3KsVW839
76Oi961FizfkQKZLeCbkZ2uw/18lBqcK9HbvolhgbgKHkylse+/i5nwMqcAsajZ0nz5ErTxW3h0C
BMjkruuQNZwX54K/qxWDcynNGG2+8Zb3nFnmTM5wPMVYKnwuHGXeB/MjNLtQpathOPx+E4Otu2Iz
QD6CGgh0kPJCGIvask5IYVa5qyF2kkucRBEcjO6ZQM/k8vtPzVisGzatZ2Mq44uaknJp4XvYm5oZ
X8Ywsdchry/SR8jrE+1fwpMMY147Pp+bMymcum2M+SnVn9FRtpe+mRMjUvKbVF09p2VS3ndWJuEz
zsdFZacbIyzkqqm6EFBcd64I+Asbj6bXbOGzQNDII0GY/HshexQ/Qzes4HGLa9w9AY+bLlrciysN
MiYN50KYU3nug3HPiGhkrH0VypRXJBpDNey6ni6uj0pnUxeRdgiCIT01SVbDbNQPwTS3XiwOF0Xp
pj/hE0OE5mkgbZfgrmoL5I4tl4uL5/dLkOghMP2eXh0Z6yGvw+zw+1/2HEBVyPhAM8oOIbbL4+9/
EahV/fVfbeGbe92g5J5/wikVxfpEvJ6ZxHcJm1VTS4KDwwr0Ls7DU0smMkFrwj2ZnXfCkIsNre2D
OyHe9L6ix7DTs8m2A5eTfW17o3/0kz0UJwbziWeAugrFKtUL4/j7pS2lDgYJzr+uGEvYfnlu6xra
nvDZLOoOTgVvfPftJNunkuge2dQP0WjnL7FOTkob8zYnJEIhtSKQKCgzGDE2bN6jnL+Qy9RAepT8
4+9jylVIKd20lbLHkWU44S7t8ualyOk0h7wf7nMYd2TgNN/zLCzq4xcv0t37LqFJSYy+fQlDPeNi
3iAUCL32pS02EMAJxmJatsUkse3NKHroUkLkIdctG78LWGfliNXygUS5NAlwYPVjeJoqWJloOWEB
pvnl95+YQ7HmNJMRfSQZSv/64nSVvsoKI8D2FFY70/zv7J3JcuTImp2fCNcww7GNATEHg4xgctjA
mAMxj47J8fT9Ibtlqm7JWtJed0GrqlvFJBEA3P3853yn0YLUc3WQjjR3LDjmJMn1r8Stw43vW8kJ
uoZ6ocLvTzqY8xcY1wktoaWEZmKI1aQDilRFxQOrK7RGt/EZ6daGPOvTUybs4oL3jCk7XqfQ8JMd
Ex0oypW7DBm8nBlpGGCKkKeeNgRzGc9VB7cxX62uHnnhSivAHlZtBt8DO1w5p7zk5T+Pkf7ecHYW
KHZfQtFjGY/DdJqAz5/9LD45LePIIW78V7pbMz5LHEZu/4oxB2gQmivYoegRl+G4Ulk8fkq9+5FG
GCs0W/s9BwI5LKiJ25/SWL7RI0tHkU0xR6l0ZmFcjA+Cm9GqLTt1FpUPp3HEnVrD7XyqRvpUBxsv
QmUMmKV6/eZKFtIuV81j6uCTC6BSb0ZHleb8q5Gt+AIawe8hkW2H4mvmRbEuC0c9deboHoBFNjv6
1qt7qbphpdeJ9YtHipP41wCQaT3HDh4VLO+oLT9zkxjlmO39eVoazbt1PvYXF/Efesmjhc6LwodF
J8QUQn9aTSuinAESYf+oxzoBNEfIB5V1F/kUi1ZNaO7mHkozFGPNSWmcrGh0mSmkdJOfuaVKHDUe
sFY8iYgqUjJvcw5In5gQ5LgpB93bajkGYybYudaxHcrzd4TYl9w282f6HVOPHtKun6sdnhFKm7Vv
t+lgzQ+k1UzrM5fRd5RMr8odTl3vIk/o5Y4StnFle8WTYjRXFvkT+m+gJf3ZcZ/LLOMsbU53FQNu
SfkXtVpRDg0jgojtcBQl80uPWoa1Nou3cXB0XBHUARp2oDu4v7wqYqc2t8mGfqdyl8YMnlVOxygV
uDQBFpux/etHysTNHHLoD2pThGwFBnAS8TQR5B0hWEx9Xh9GC61LgukZ2QewAWkPPdhpRooiwedh
T2uHiiT2GJSK6cuXv381+Ryw3RSL5JCydYBunl0t2WZXJiXZlWHmuNEFYZU5beXRo/0rjKR+TO2W
nQg4dg9QxIlXSDBMYQB3Q+48N99YNg3Opap16oFT49kexzdWAnqBe8jQdsrTFf810HZ2eq7/finr
t5ppB7Yjk3C27P7jy9+/jcqMgOMEvTB1MnKLRYHLlvFfeYzCvTJmewtlG5UNZgl25Tndpiq+2mLe
FzMOVzw4elCNxmag4oxw5a+Z0th1PZTvs9kvlAgBnrO7TlM7rBqz77fJ4M7HWm36vhj3uuucx8zS
Lk4TR9emcJniG5G5FV0xbHhXFKj/Rn5uXeaCgdfb6jLFRBo9t7L3EVZvEhd+HCDz8X2XUaYcW9q7
w+RhQe87eEVHVzzmli6x8xX9JbgXcdEDvKAaIdUuZpxAvuYVWc3mOUShwOAKyM8Oj7bpNhdTAjkf
q0HgLnb0rT21+6nCKMSs9VdcGPRUYsM+huqaIpvURFeO+ASvUoTNC8O7k+OcgNHRn9FgTjU1136i
dInFpqNJLO1DkNtQOED6Pmes9YdJGST4uFFXriIREg2Bopor6AbgeJ40jLMtWDZtm6yAGbpDkLYc
7IoRW2Q1M/XKu4I7lJKand5j65mhrOZ0i3EjnTADYlGSbXTLeRUnyrcPvNfpjdK78IdDLLkz3ewm
5HTk+7L8ziUQmTi7GMO8RC5jyfLPihDrKoj0cLyaDuk4zDBeIC3yb+ac0qve0C9LU1iPjlpdvMEo
nxqpxwFV4yhzuXmMZmYK3gwlAB/POYlwcVqDcZqL2cGtRTlWXJgctIr2tfN1wKdw0VeKEpZV2y/p
EjmlpzacfjhyIJEKrZNOelVuS49ueWPZTFvsqh3jkcV5t6OD88N1snuitc7eoAkNxn9nb3XPHE51
bdLd2Kr8BNGVp1/R7NESbaDrLLwkA/58murPKmRbYKZ+vem0EIca3o9jXbUbrOwEPsIeX19GV30V
q3ejjcCt1JUPXyGEbunqxdZQXbdnYnIlCsGqRIiGgVtLD3aMISCfsSgIon9suPTiCXCbf/r7hdYx
Zj4MMII64uwbQ4rAVstv2c0hZzC8HdxFMYzI3L2EhU/cTtU/Md69CxrsD4i2PMX93O/0LnKYW8Uf
iRYmBzpn+cgo5tmWBg0SZjZcE98c9qSB4/PfL1C893FmhTvyo5vZ7bpjVBWSzic9XPu0HR5Lu0Ix
y5xr15vgK0sLZDIavWdz+slyxgpSgHf2IwHZvI8PcdldOQ6UB5frf7HxyyCGMlLL6INGDsRHUIBE
LzSyoCzMTIWj6UDpEvc2Oh7ld+66rMx4z2u+YRgyPTS8H+u0rr0bi+vVauzzNPb9obdo40xagY2n
uNYi5OgSE+YYuwLsJ3Kmq01B4mbt0Ss94JtivtVNemoSrTobvrXt/S5GUlFHcmfywroI8FP38k2F
18TCHTEPPZ14WXelH9Pc2Y2lTtylXd7EV03XrylxqX2jqsAdI7aRkwnFuHCJ1fDMmIY/krOIJTbU
YSvMyaFUgEVVlvY3JjxApPVzZtT+2fHJ4GC4Dti+N5c4mdkNm9GdY1R6n5t2PVosS7GcMEqDVj5W
nCjRMWqzey1GhUOAk9uOhtAr1tNNISDiGEWKrxqP3MTsJBhiuMT6gCKR0Ce9RghvcR07buA908lp
PDm1fTeF6Z4yXXxOtAHDeiyHwIzj5kTB6oUeYfeWAxw60wlzaMKjAavsHnUaG8EJZH/dnmuF04Ba
rSroUaxxSwE3nbNDBcIB6C1rhbhTk+Ou3YydoUYHTxCnNPQWuLLOzDXucxbX9JRwVOPip4fUWKjF
IXw5VdNJQ8HEKk3rm8dVuVF2IC9FE7MlsSLelII2BCw513pibBjW6WZyBv0MAEp39XmbSBu2Pa7I
UTjZ2Yx9AsSSYauMh+iSAl6gCbI5aiMHJDFTX4WzcB85+bHv/PYa6VCuOltQ8MlPe5LFk9/4C0gv
JHRlF89E0WwwJ9Mld8n06QZZqzBy97R+mpfGcj9UTPYkR9cLc4YAXjR+i8oYt9ZABx4R9AGj+qlJ
HTpFFRgrRK/a9lYcAGgXyLNA6jmZEDW8ARmj68Nwfhno2VYZ82ZjUldM+q0spMNjlHarKKoM7A5A
RtKxvc6Km9v0ntnyP7pI+zks4e5xGRyC/35BDts3RoxVuS40+iu0L7R0sW55ohonTbj1Y3FvO6ve
Z0pN0G4094T/Aqzw7Hnrgp5PDJ3J1Wm031NC7SKc7f/48uJ22bx3Wxe0qyjEix3VxrO0b5POKwcl
ptlmVKdeO73mCZFRegAOdCvpHaUHCfJt5KLj4OnSzPxAC8jZoEDPrd+FFF+8dgzs2nJTpd6trezu
a/HQNF3+A3c5XintKS39XQuEcsOM7LWswj+GeeIYkweTMYiN48lXumdrnME0B3Y1+yPi8wT73aMV
CS/ocTlhh+jMpcxxq02Q/oWfPmQyBQTu9LvRY9ynSoIeGF1+p5X5Yyj4KWtjjyLqryJcMPtmEJwk
+mqfUf2awK5a6Z4BqZPuhsCpOWFgQGeOdho1bLWujw2NV1IFNPZe+Yv3oZf6Fi2LT8plxyT8/rU2
GQgPY/RJudS417KFuabvGXlh0XDNzzkko5BjCl8pc6wIg6w004/Z1IMliObxFHdLDqvPt7IY5JY6
OBINDQ31XWfw7iQaajWYpCYniNL4tctIA0IOtEkCogMmVoaVf1wNfY0vrcbg17f5H88t73QBKf4M
zF78nCuz8KgwG2xnxelP+vAFVDF+FJHEXz7wQvUxANjPrj9etFThO+SN7c9rYSav84Sdzc3A0XOK
IZJKWBU4B7m22sOXQKrm2Chmsdx04qh5hHd6GgKVxtUeex/iROm+FdpLM4c/rHnwgAl075Gv8Mbb
UGdn4iAzgMbdZCKsqmoTWsOHFae/Zo5fa4khcNY7cNXOGQk4peQuwMfuwlShJd0y+z+RcAOtGk4O
k7m94+n3RjRlEPlTIKz6U9ZLl0hpHDXDh8pg/xk1XvUFxKi1nfobs581qokXzyz/dWJAlnZRxgn0
kMChZTkXSWDQU+a2wjlUfXSSFlSpudJ2o172gcZ9vx4S450i62qbuNAAcLiuDQqBBNERVGYHOjMb
tmIkwEumyQyyaO62cR19jqr53Xf0OVLFTHdE1+GB7T7sHlNQZAL8pHXugIk+2sRsCFZNRlJRtQ2x
i5q96bSUcbn9up6t8K675XMMe+2YGUhIEgNOaexbA3cuTUDd2jOqtzIGborg/ysLgQn1iN8Z3dPU
DPQwetpy76bAWFAtOSgka8MPOcfH+Q18j3eu3eJIP91RlqZ/4GW0wHJEzXNkBqbbssr42rpljGFY
Yj64NlxXCMEUvHszRhfHzOath8feCNv5LHW1jqy2eNulU0exLKHCHEi65hF2bof4oCcQd2XJG7X1
G2pvpfc22UhI7OuiHfLlXS9MIDRt5V5REQa46NibXEb/Gwbcz1m8F3F84S7HKSh5ARfFYooFV8JW
iNxpREijGZyXoaFUMjNIAQi2mgvmf09pM7iSZARW3NLEZlBSG+bDElwGsBSa+VMdtV9j6lv75SRF
ifApyclZgsX70zWORw7Q+9Um3QBcK5wgAjUKpHgwOSYhNEdBM3TqltoswlrdEM8blXicEPg3Zc39
3lHiwJ/0gp823hRZxmNdV8AR5jwoI5p9TSTKlS77XS0y1i4Td47pg+7z2h+Tyf+P4drECRiD2YiG
jVORM9GVkluexnjn07wgHO+rDKnfGvzaOY1W+wY49rUjy7b1EM/XdjY8zzlohkFWh8HF0No4GlrR
kyxJKsp5iq+lgsGh+BxVHe0g/vwWQKvYSWFnw5DNJ+hVK92XAMwxwOcZqQR3JryS2bwjGz607VR0
RsCVp2UjqVCizPwWay+x7/+pVMY7wiTDFil11hopfyS/U6l4xEqt2Lhur605SXFFZ5o4zNkt97aC
xJWY+b7xeqbcqvpQVW+ty7ZzLoK1kWboZI8RAONz7DQn9BhkZl1fJU1f7PTIt3fjXNBmU1HBngkf
EXN51roGqx/uSkAZmoDRnOtLbbWMg4ziUdLxytpPLT3raUhfZbTEAduKNaGjooZsLGTHFg89J8fq
nBM1MCoCU/nogja812N7R28GfaRl8dEXLn4Cl0IzTBQ9oONVOk43Yd7owVQbRuM+pY7QLzpCtkE4
awnv877Yk51n9aBmYY+y8Id66Dpg0QmmuZqvoBwDVZG4ijwj3+m+QHSxS7qsHfCT9EsIkDlYRNvd
HOvsZnDvkgGaKsLZ2S878ahsRhiyIrcMZEQf65z3L+wX20Niy8+W6hSv1LTXHN7+dTT9j6bLYF9r
Hu0YtuUcyZjVQBbuVDTCVdeoyEx6ZyU1Yd3z3J6e0bPXc6ne1NTG63lpmGha/c9oRMuuhp5hbhFP
EOYzLJA8aMYlSsIVo9u2VwYJ9pZBK0UZ9KOPBje+FUibAha7AxAgU57aUrwlXyljSYxQnrtHwkW9
tNt3ANhkvaR/rqwuPkXkF4B/UjnQhDUDM48UexTTnD0P53Bqd5CRwXox7llNHIv7/CNa5mVNEj57
Ta8uJSBTTuQaMS4xf2lDvEmT0SIjKynuFsPey3or8MboYtg+5UvYDPvBfEETUADj6VOKMxhbiTqy
z6RePeKmosT697B02tBJcO7Y1AlrvDSO8jZmRtdpKBPMNouFs29eHIk91somKqIxCMUUbjeFJIeR
+HznilF13PD7SK8+dxb4BTQZwZu85kHsds5gdpcsK6DqhwtAsGKQTD84kyX9VhH2VtrvsrY/qlad
md2jT4BhrXk3geojiaJ5+Krz1vk0vPS7xDa4BjT0oiaCSU7WQZZhDZqoU38piQwDrUDa6w1ssV30
kaUJm1ec7GvDpL18zDamRZGAJ0cEp+GVMlnyvHTQ6ZwKg5TSgpXg8FBGe50WDJZ3AlrkYa3VODa0
zrkhQNzqXA5EB8CaH4c42bfdsGxOwVLpdY7htfQAWSiLMghfVoSIjdchDOE2Dug+1UwHGFnYBE8u
3t5yU7LkbUMMjhqs0d3gaLytqCTPEWAF+47c/WiJqbDXHzeUzvjndKni5J3G3nZyjZUIN3XkUzdF
JQesxXhPWATzcwzEwp07aytdcrJdr3/nGlvZMDOjnRXR6UA0wbGTgyaweOKEPs+txJlXWxZ5Gzz5
tsEAAn+NxC5BkbXfMrptscbpZHmLSF+5FlUW8UB0wpZo8bIks7CfNIchI1gKGdmXTFjF0W84DbVU
+7A4efvGbK6zj4Ta16yZhPqOWwLTHQsPwYO+1V8Y1i2eyvSDZvic5lK2GpwiYuQPkI1WAx9p1rCH
l0zb171tc2ChLc0evJ+Q2fb2WDEPnWPSa9Osc6f7JqN0FtxiCh+ZcbL9xn2mD/M6NtXL2NjjziX7
bAtAJgbvWPZi4S0f6SCrgN7VWvWsMyS8NjJqV7XfH0TmsyFWqbMxoyV2FW1wWAKnm004wvztKlck
VWvTfEhwbbZRbXzHodusXY0+OEMchrxiNOp3fYSnITHXGTPaJ5MykaXk21gQKNexsnzqz7gzMu4G
oBTaYegjb+81RCoTd34Usum36NlPkw5kxOZH83qSSm0evfbgr9agsYp161kUlY6HqksjyuEp90Sv
j4Gz1FhZtfe4ZoUtZjZnSYaUb0tiymYPXTiaX4uiSQNNaK9Uj1TkrAhNsRGkOdx/OJnN4z53J9rT
3EBpLalm+6nMKYIxqYDGTgmCHsU/annyrYEdDB3IZ1+bniL0QRl788sAMnpUUfaEcLGKxEA0nV0g
KtZjFuywwzF/U4p9HS2g+oGJ0aXp+J1ctdDkRsWakmG103CF11RD+037ORiIGqLww601yktKxHYb
mcUPPRwqdGywMu1cHnXiIKtGJ8som/SR6TBS0KZIIng8pOzdhVZfmrm49W9l6V+SznJAmNafMWn9
bRxNLz5OyqMaw22U0lTTOvH0Eqt4WeIK92gztnbN45QTjgWYzpnAfbM6CkA1cK5rx0pwqPIY2YUJ
PJXixsKp3I2TagQXvAQpKRaHmIwowjJSjdZoOBmnYOpRSBORvqe29RhxonD4maDmjYpQJvlL3Hfx
zYS9cetZb1GTqEYKfxoOHgFrLrUdRVMERGNOq/SKMVelwCS3DbAAeX0ikneApKg+UyoTqugnmAMX
lqP+5KVjHJQudBGrcMezHxGVBejVsJOI8SCZlrHvGN5tDaF9uL4nA58XnD67ZBdcbO094lvees6Z
mf7e9DErw5Kj3FCOOLMlTb2Jo4gOAiLpff2XJ+SPyOFIr8UVgYdS0AZuIiIx62VLNH8wcIjAIObf
WYqdspL1ffImTJE6vg9VQwdsFka1wCWqtTgGW/ke9dm99qKjp8azchA1PeVTwjITzxcAPlrX+YMp
7NviIDnSsG5M4cVA2D53af9KBK3aR1O3FUZmnb22t85tG2lH1wZM7rZrnwrA19ZYhKTinhvRY7ZL
Eiu1zRCiye66P77Fts74xy7nQzuk8FCJJSVMaXfpMiga6OdYBmm8wRPNf9c4DbCl3CNP69+9ssGs
Nf1Gz/mLuCemojDuSgInbZ+vDOuloEJemtuy0Jd0ZkkY2OTCOa2z4UVxGsNZp3xcMRT0i6BpsmPt
iK+w5HMZMzAZFW1eoe9/eQ5SCmL8sy8utmH/1iz/U/MNqsH41q7Hntyy9k0ovmXZMfvK1JfwynuR
kdUExlMVzU97AqqiG6O9m179sAqI95hbM9bo+22bXdzq024hsiRSfE8scwGdO9cuJEkztwf6GFER
0V3XLVqzSDP/lCiOpMO6rl/sUB7Cyi0+yF8ELFps8gd3N7AYUX0KeMjT1VYbyNBEmvlZmLPY9Y1P
MZXJjAjSQZuOFmfLhMKwGPEZG7mxbtyyPIwUVVom7U7NPENHoY6HGBrodHcOMi2+1TEjTxgs1CbF
2b2YqvzQNWXySGv/PdHdJ4Tn4YX28yqYbaFvhPQuLrMYZsPcUl5/5bWi1kMHeTBKI3FzBGQLt8x2
ftjpx74cqVa373bRxhtPMAODynkaVBOexoI2L18b2WLH+q8xSyfGqjY57iiIe/AP2qw5Oy+V29JG
/tVRbE5/v2Tl5P77X3VTQs9SVHFyTfYxoZ1dxV1mYFA/Opp5cNrSvrNVw5uNGSFuuot/x0RVPMGn
sC8cKRDVx7v0o4Kz9Nxe/7+V9f+mGwKw2n9nZX2mKqL9J9ru77//71ZWx/gXXEIbz6oLN/l/gO0c
/V/0OWBxhXcHVU6YeFX/w8Zquv8yBJY333Awv+Iv/Z9kO9P+ly04fQgKImzPh6D+/0K2M/4zMNuz
PBsPrcH/bG9hxDkLO+4fJlaTwUfvLp1aYW+C9Vq2q8tkzf/KdMhYUxcdjUF7t29mx7bP69l3RRku
8FHpW7KNlI7AigkZjORTiVefPjlR9rd/XMf/HcFu+Rn+wa/DzKs7LlhHV7ccfmADAuA/f8ZsJmqm
Z3a7wffxUCjyVvydxlcfcxJMTXFIZ/vK0wUghF3NmtSDXBWb//5nWPiR//VHwHOM9mwYHBH/AgL/
cZkAEgxTUuqUT6Na65pLwkg85MAL3IzDRztO+CcmctD//Z9q/mfuNJ8OvgDhmx6dIC70wb8W5H/8
sXUKRmYGzAZhqGX1wTiTQo+FP9dOUNVGWBzUdzOT2obJBB+Ght96Ikm82IRRHTkEV4j5pJ1d8sHM
zIB5JFS/ap/o2JdkGYGnbvx/+rQwT/4vF0s4hmXpcLR1mPP6f4FxzuU0dTbE3Y0jmvYh6u6czX70
2VmNTk2u7d7sOSc3xABlrUrSwn3aTNeZmmned6p844H4GMzU+TM424osWInM37pAQJB558g8JkV+
mPNhi5J0smRxqYRz5pB8BbG1S1W56cHSFUl101S1q53k6vq8EBPnkxD9oXI5NcsJ7nURCHzWplrr
BTmxCAqwbx5c1KpBBfMk8AfiDalozEyD2kfytgOIJBBVaZ+nGdh0qu2MsmJDVfQqJitAx9y4xNmS
7kNtvsjJws7WH+Y2PKaZvo+Vs1HfMpnZgUVPyClXYzoyt9jNSt9ldYbP09iGZUwNXBM0jIe0O2f3
l8kvz2Fon8iUB27jbPIkp+ZwfE7Y9jjiqfGHfUwuVQo2YTHCvYGUPxvzwa/p35xZmPTyAZQ9qMFe
pGx5qJWNZvYcBKfkXW+ne4KJljnEwevCT4jDB8kwtqcMV2OYrdvGjokNLr4Jp513wIlH9DPDExAf
PRyPqhHXqHBQe+tHjeejadRPO3T3dPYRVFnIDioH2kfQgkbxIy5UsQYRDvWpBZ2eXMIRG42Wb1M6
3BaVfE6Xsj06Aww/8CIkSecjpwR6aMMrSm0wJv0WmA4NCtaLo89QHs1VpXfbLlSgax3iHvGawmUE
610rx8DfLbmqVFm4VtVrYQxbu0/emsbaTfHwGjc1aKGk3jI5srCDb+i7Z9zGrbBykuQ6TLh+AVxA
fup+RWa6E237GVd9Fii/oeh98Ih+z89jYaE3JOR0O5pkj64GBTsPuzsemQIuvay1qzDDQBqYoqE2
e2URtPyCbt6ycXeNV73zr3mtXiXfK27zX70ut56MnmxF5iWfnlvBuHa5yqNevHnw9bMSQkWC9DE7
yQW3T5DY7kVzPhEytpWeb7zJvpSKb5x9jIW/saL5lhMv5Sg245ude45J7Z9cwv+tEODkD8H4xQHb
5Hbj3u2+NT3Dai12TovnnchmQVWABc63duAHuzaf3YAQveodHDNlVwET9B7Y9L4iB5mPqavDeaLG
MydAsWctKst8XvZ4sAWPvQwDYUyH3hmfNYmRPItwnekbgFPoOGcnT/amGx8SfFSGlt2k8yDDHwgm
h0z6gk7mm66hLkAHOq/UEmnY9hYofIeD2GzRFF4wFUwBatOha2GWWV6N8zgdpOLRy3v6Jp2XflJH
Oq5vejyCZVtY0LTD0oEkYD0J7cYAQnbXtkrOJnCpWjP3to9z38kZi9i8mGj1k8Npjv2g8XOO1+6m
bPrnPlcHLZ9OxMTh0xdBETW0QlcQXt6MmIBtUx898PX17F3TWuH1Hjh0QA5V1RuSRLeaXO8ppJYW
nwqR1B+d+G1zfmTEeJAFdcBOv23hhS+fEbSRIEsYolcappWO8tO6uMrdQNC9c7ONSNE/pwludn4G
0K88ZM6KFtGRMKE3rwfS9nlyC6tpk2bk+3lsO4J+9Zr21APiAEHA8IWX7ktT5t+IZc6avfzvUVTP
RherVYaBIPKwe1sFd1/kiLfQbu9WZz3rYDoYY0gBPzb7M+s9nyPe6CiieEfOKOoluGlimyHI0Lon
G8gfVernGd07LpnqF5hFauc9LqipFxZYQSwXa+hduB3De1jKW80121jOyMCBase1YiFwpvLbI4+x
bQrrotVPorV/uYtCjQvTSOInNaNytUvTcKeXd4PTDez7LMrvhkYKFyZSWuCzsajRs6Nno6RS1UuP
FNkjEWnZW6KbZAiwM9NDOugMh9LyB3osvZZdfl105Ijg4WjIZ3TSUzYiYTWQXUuaMGB88+KP9iId
Pxvi0D3vg8bEPFOm7F3qLDkoX6KqQJ82Z9jiaUKcg3Iqb+3F1mdLVqeJHqlFh9PS+/quF8VRX2aq
U8qUc+TqdTkjVLPp9pmLNyICASVjuRwo+Lw0ilhpY+JDFOhzjMsRCMpzbp8hOD0GL/kOCwjsMFPX
aXWYOirj2+qHJ+tPa/aJdJT3ssjeGyhHQDQlckq6LHppsUb9QDeEysPvbX7gKWiYMxsrXzGWUBEx
/eV7OOlItkKrPtVcfIoh/2yzL1TvY15AXDUXCEg6oK1kNhZry0me0E1hCPPKjXNnT8Tm5tr+Anr9
Dpt0W0HZpSO6vBAAJ3c7jDcF3raJvz2Y97LLD3nmCbAjCa2dHdAQZhndDAi+cl10VfujBbeVAD3d
mGPCMdLqF3pu+Vn+tZ9yjYvqKmmUAGoE5W9Ee1gvVwpuLM8rpDd0Aq6tx22dF0aChEuJsm/TvODk
31bqOmACuCxDy+8/WeF2MKedVqltX4W8H/ED1Z4XbXEbk62ujI3h8FsCV0Bwo0BSUixMxfQPs5mH
dQojiafnZzP5klaNBUrDkD5hq2ZoRKsB3by4Q/rL6+wZEG66Tp0hC0yHfpas/FUOUEInlUA15Vt1
Gh+64/FyxpHODwf/FbMym/pqvogUl/AIKY0IMxJLhGKDKJ/PxDsZTfAIrIjkQNOHvzeWDGD4necC
qgl7+cjgTa+51Wep0qVuHs3DFL+NRDtHGf933/JN0z75Xq5fVXNAgEr3Sn79A74iHSMGk7LE24Xe
tEelfslN77efgEYpwuKTMeGlFUzIY6+4xd703sfIwJO5t/zpvYxCcyNt97ddD7daUlPSVGvMYg8Y
DzgobGM5+Sa7yY8uWvjdTAx2UP0+i8K/Jzw7EQ1Uq6woqGDhighIz+2kPdOs8l334GZSD/9U37xa
JrXDMUw8mz4Avc3PVZqxCfJXvSqv7QAbBpzg2R7CdgNtmQB3exhymkwLAg30SW5UHxdb5E4yMQMJ
tak8DhoJBItu31Vc2OBC1PjTAbaWYrRdF2hVrI9kkDyKMGchrgxtQA5ZA8AkJznarC7IiV9j7ZLO
CNugQble16ahE2d78cbxyyAfUmXff5/PdAgfMwM9fayAh3EHaBM+OzI3xBH4u3I5CP29DEnPtfh7
Nw9jjARcvmAJx3PAhTHDZWZqWId66u5LV8NoZN9VW93sAdN7RU+wsxAkmEdxKzFxmEDuuqnaLUef
bvztuT7Q67ZhV9c69wFnUYoUYnRGeDS986AbPFzpqRA+97WHTaAibzsYibupfXK7SSV3bt+crCai
rWIY1o3G9t4tp4fhfNopy5ebAyQw25Qs+VCLDbGKbVtxX0ddDmJTWC++tFGZY51f3oy+u5AlqLNX
YrCXeWlxC02UG6uG9MOh4Ahvsap69Cy9FTuXaRkVjcu5KP+WQvyscqjkFvcGMAteeZIQ+Fh/+Qaz
L5cNeuMjZP190KyRUW4pxdauopsx5K+q5k+ZW4Wc5/m3ZJ4yNq44XvrcOHGF7nSEJ7twKJNdpeNO
nrnM/vIiLuAlSaLpVikef6tYuhSJh07XLX0cAqe+dVSq/UnkgV/CAGu80AtDY2SxpdSFqohiXcjs
Uy9DuaJ3BFuJXt5CUXxHnFAR4DindFvG4GtzqQbFKmFubbXc/EnIZl+/5t4A7mEgnBoP+cqSrCdm
nVIpidmGjp1K9274ijBRs/CmFI1W9nQZBnEctSOW5D2twH/IJnxXIv6OjBFYJwegicrljXChbHjG
BJO1ea6wM6w6Qz1mMOobwzbZV/hPfc4/LZX7QDK9TeyyMre4ITzy0Eb8xwDpwPWoT9ju55ynuJu8
RzUVONugJy6nB52K4gFx1l+WprZluQJ+/ypburP8J5Xz+yvBQtNpmAAK1hWrvlEnbFooBTw2ec0/
9qnSyMLmoOe07XjuQ49ZqGxVftrUNa6M7DC28Hky3m24aQFLe8PvtoT5OPOaSQ0ei0JBJawYqRWc
CIjlJN+y9R8DPn4d1bCPo4tZOXud5YqzQHPWcn5Kh1sllOknDz514DlX18z/jb0z220c2bLoF7HB
eXiVqFmyJY9pvRDOwWRwZnAK8ut70bfRqK7bKKDfGygY5SEzZYqMOHHO3ms7L7gCN20j3r7vDySz
XDiWdfpI+9pM0F7S1zDc9Gt5OCnf7k0TPS4Pa2SxoXrytY7bhzol50fk2DvpQyx/2grEMzS+1k3v
y7vUBfnZY1eGVb/ulnmnNC4i+FmKfmsk/7rAccfran2Q4uU5m6yXLKakZ+UnK97cVLD/Gr0mIOmn
qGpGeQRzr7Kaq1+Jhqx7LleipSDii3sLhAbb4+37Cjsm9YExFAc4vvtiatmes0+TBS40dXEX6Gqb
cd5HQGy+l9vvP+PVwaMD/Pj7Xo+8kgCl/Jpxfa2SS7M8Pzbvoc/aIHvtpY/YkA0ijnK9utIAITNn
WcBa7qesukvF61zeFy2lKapptAWaBzdxf0Ke4xt5CeO8vGspP1U295I+gZUCb7PAHXV9/cgvRqer
xOxaaqeSToMoic+O+s+ieKZ6QlPtQ7mNZHrmonKsbpya5eczQN8Q5h1UCdL1kjTAXjG/J6a+/f4N
vn8VglHmsWHQnB49puVoeMp77fIygsD+nT4UDbfFwC3czD8cyDNiYdMty8f3SqHF5b136HZZ9nFG
ehARFpxP94b60ja6H9VsXWU8HQJooiDC7oSFclMsD8RISM/3k1kRcN0mGxaZgQZadnYIBlxbprH3
y2XWGbYlkCVt2svZ2qQUB0WAjrtbs97ye9lHPIa02QdwSAQnpbp+QPOKdpKUZK87IZsBXU+u3apl
HjkK68toimeIGxvCBv6UgDSsxN1g8LnNgbExaFp07XkWPG3Yje5O3VzRYH2xP1zxGK2MydzQX9gg
mtsuW3QcZXe0uJiw0i9GqxvbaVEIOsWGFsF3hTuI6Ws2hqNTYMBHWLYURuCcv8gl5fU1bwjGiGLr
EEoF71MHX5vbmmQkCuw2Zu7oqmSFEZNyW84QvPB3LLVNwlpZSFafZesbq/ReaKQEMThysuaG2/Lu
FPEXbRSQWZBO0uwr1oZHcVhu1tS0QxIJeefye5svC7Bc3g5SuMKJvvAqf+j7/kim0mdEaRfGA0cT
2f6KsrkJPaM4JLDgMthfhWlsGqP5HIFJrnJQThF79NYP5k+8Tre8tbcJeXkDk+0025hDe1/W1Iq3
f+blgCOAec6dsqwZehO9aLr2p+YSL8/G8tRmhURj0/KnFX0d7oBItY8e3i1fvkfcbrIoQC8FL8vj
gjjjVBSQ6VhcytlCLkSJ8v03i7S8LquelDmQJDa5zNnTvLG1H6ZX3jPtomc1GoJhp3zt7fv+DiKE
LrEsUEjJrUr6fSpqMIQBmVkxC/LyDs59ef4uRiv4N/nkYhuqrsv1T7hNqmrYV4VzV7URsC1P8HTo
UFc9RtlakljOLgQD0l+BD3T/IAi6FwlIs+V5F5NmsqxXa09xUi2b5L68W1m5QEzMZBvh/l6ptj0Y
Oel0RjKELqNzrDQunJ7ptCzAy/VQbfblSO+BrSkc9Yi02+SVqPCvWs/v/dIrmcf5Oer723dneh5Z
wdzRPcXV8LpcoO8bZNlNVEy8hWrCxpwmfL3NbwDXRH75XAPIqOR+TQRF4CpfBw7xugw92VAqbOiY
aVgy2m8Hjo4urn5GnnmzY+4upWbSO/heiCL0k/N2dmBFAV3kzvu8VBvNifMddDKOqMSdomPWyfvN
y5lflFA75asTSr9pNyTuoaSNuNJ6900WyKb7jNdRg4tPWl6jM3b5zsiCHdrsQePQ1LesFtjZGemx
F6zBxLzhKee9TMoMPzqTMqaSHBr9Fvoodutlt8/xLrKGjkm4rNod+t/dRCsQJQVeEkvr0Jgk+Wed
aRxzHfx8btPRQ1TsTCbiBREFDd5s/dY4SFtTExWfbJaUeJpzH2njNseuwweQNoiK1DhKmOCZOAH4
byC1c7puEAlNTfPqxEriI/Q+xELCK9UPXeqI41rTeIGHp62zgZn8kN2aKs+3PvXBpaANzGy+gIck
IHvPY/mn7x0LZWjh7pKy/W2p1L6My5eUezZRcVy+v9L4jPxGUACDV2v00kp6Ef88OTD+lli0TA74
z7UshhUIety/wUkidD+iFUEVLp3ZfMih+juhjUgQ+dkOtFHNSs/efnT1FA1stPVImU+anTaaF8fX
99+v5v/pNy//HCdPyu5f3rZ/C5N/LD7/R/r894//18Qw+A+6Xf4CudFJb4J/899TQ3OJO3YJcuXk
9E2/+evUEGIO/TXDdXQr0F0Gaf8FvzFcEuSXEC3TsGHV0LD9v0wNYfD824jHY/rISzN5Mf6/jQ0p
dyB2Chet1AxaQ0ty6MoROLkkLo+9JEtdKh1yntHY+7bh7NG14tUXjnosBEtWr6FH0TX7N/Y665NR
+m7M8n3hWNnTLFP09F7yAGKjgByT6yHmW2jopbiNuexvQJB1+6PUXP0n1OJiVbvNwU4NcYixrM99
Km+RPlsr0Df21hwQmxNFiqBea0KsX/NJN/v3hVzI+bMHsk0nuna6/Wykp6H1h7ORmX/iKhkvcckR
keBSHEgxiHYGZ5/AvtZFZx612B4e8Pp06BUDkNfWoq5tC4XAEAZ3nWDZHcZ+oW0KesHJeDSz/MWT
No1C9KysjX4JRXzWFk39Y6RVwWOjjXhuzD32l1+Kkxaa9+yi4iJ7neheh6rMr1af/mzN5De8i43d
RL/sSYnQ6WBD1q5Aj+XD1C/ra6cHdCw7tab8fEJJSBLCEwCxksQQ59aLKeZ8RuJ85IIBKJk/gEQF
4VY3nKM6yw6Hun/PbXBhzfiosXGvnbgkEbqcKP3bGOcacnEvW0xMxbkDcBH4XXJou9/1ZBjgJOAj
W7X9BbACy5Vc0LejfwwM2hwtq2/Yzyhm1Y/IIcg1lWdafCdadscyxTg/+xmvwS+jEOMmwqQqwmFY
NqEfEXQY+2zCkzoLVk+qqUZckYsOG7JCyAXJmlMb00mIU/NumkWxjbgJdl3g7jjwxufJhzANHjZk
bB2cHF8NMGQ9RrbkEXTE23v9cSoxnw1NcMmIsCpsOP2ORhrAWG+xmG8y5d5i3QYxQfwlKtDMOAYJ
UsmYxqTQq2A9Zv1vaeRELWhrhKsxLPKeDK82CsKotagBVPIk3XrYkQzMJmHUHzrP8CPP0L4TwXAG
w3QiUMS+6ZF69HVEXhL9zHG0kLhCJD4GqiFlTTdPpjLsRzInXnwATDvegyUchM6y8G9lI62rV2BK
Zkr6s+fcfbYs45fQqID6aCZAq+sauFQo9gbdjdaJnYCZRY+8n/JFUjqvubHA2I2IDwmI1bD4JVW9
RcEvbIt5gU7GhaXTze/HYT9V87wjkPJXJciEsIjqneoyXWcFUlJN00BxGm/kmtG07e2DNfoWImot
/eFE0SW3K3vnatu+F3Qd8upj1Oo6tCrK+9YFRes43G899QR1T2TQjgFMMDMZQguPa7GU6tq0mSBA
b1eNcMAN0sJeO++Mj8GmnTJYr2REgH0h/DFgsoRyGERG45DPITPyhzo0XLp/wMNf4ak6+iyU1FZN
xATWqrkFPYpQ/rVNpgcHr9JsPMjV1tF5qSB7tHPZAXWn0jUeKmA7BA7zOpkXW48dp2BrTBiNEscJ
WbLGy+yILcpNwpVyFybvSw99hjEnBUUPMFx50UPOqgVd0DgJ5QfnORvAUeYQf/xRf4npv/CDb0Xi
2pyRh5Ihq3wSGCHXcpBfWh1/mY06SUlQhdtq2iqxnGtgjTR1+3k3BsFSBAe4Nmz9OI8kMltUciVq
MVqRPt5RSONeVJ7Tsua4M2V0Zbp2pzovYjgQbQw3sI60PVBkjgGZMr0Jyh32PXajipnZDGFoIpkk
zl41hOWH3E9RgNtEAySe85hU5P50fWk9ZQu6NZYfZY+/ub4P1hBzp6E1jCZwZmWH68GI8QIzA2Ka
lRFbmxIKrfXwaFKm4Y2Y81NpjxthVCOxqt1DTe28TVyCT+bRh/tXj+WlyFRxZmyzsoiqtjyRbD1A
1kyC8zCdSNS18cLQOdobFcavRvp3TceXCSM93Uhncp+dQjyjtBou3luP6OvcOuazQxzhtjCFfaSz
ZoaVIqUhheEAHGFT5iJd+U3t7M1qRl8VS/+UNd6fRoM57vuZd8JZ/ekmj38pDP4XDYz5d02Fb3LQ
99E7e95S1PmLUuQvSpDUdnO71GJGty1z2IpuaYhgdz6q2G0eiQYA8KyXztmP8d/VLedw1X41EwRb
CK/rDDjjvifbDwVnZ63+9anE2RXnTzlY9BeU73UhU8aQWDHnaUiO//zyrSUg/S/6Gdt0Qe65uuub
vHTT8v4m4YmdpMCm7CVhrXiGBG4ot2S2EHgCsI0Z3Pyq+zM5ycHz8h/UD/W6sJbbI1PQz/OfQTZ/
1CMHUroFDvgZuqbRBRYFwT/k6WBUW40EDbBV1SidOas7VvKBxODEtr8QdDYM5EI7vdkZPtl//sXs
v9XZyy+GeIoaCMFLQIG1fP8v7wuVGrYSE1jtqBt0RfOfVo2quC0xQldIyKM8ZUhHG7ZyeHQsRoxJ
bpoblPkgoqzpqTcLA9y32DSWb4SooPR9matL3HR12HLyAabQUArNCUDqqNtXHJF8RVFfJXDTulGu
86hFn111GtMdhFuZBXCJdLGLHON3loNcY1yUKv1LSMPb9ApPJlb4jhFHsetTwCEOpxssvXgvQHKv
LG/zz9fH0P/+zlsoy2zb1B2qWcpZ+28HEXDgEhN3rMLJEuI6+b3zptKzAc6ml1MCYuMkvc4gXIv0
d1gIkUMzOWWB6txq+m0ukX1AHH75nezOcVuZ1wKiOYMpYJ0+xPC0trs9lTJr/Ugyiteav9Oqyx8J
N/GQi/WsbEtP1s+Okd8Hd6f3o40GcPJgdFXyUhCZ4GcQeWi+4/+guH7UhKthDM0F5UFebHQC0R5F
xCwe9p99VONXkKRaqOMDJbpBErFT1hnalIaZfOI3W9wt2UE3eGGDN8M0R7QqUnRMyugfJw96EJau
jQ4YgCB3/OgIodA0aXYEris+kkcKqLtw5APxEPptLiPEMTEs1h4yDz4F8hzbzgeoFcMOGkZ5cOrW
hzTjqdXkSv1IeynYaFUJR5pDHn1l1mbTJX/bJodwybTaJoYcQ/+bvQD2bVVNbXx1HZ8wBVBeYPVN
cw9KnaDnXtPegy763aaYTxHpIo9N4/rkJXadHJzIhIwWH8umSH9Tvf/553tmSaX9+3LhI28k9gGc
gW0E/0q0/ctTRfJYNjuzsjHLav66joqHARnYsc5kQIAqE0YCYBQciO/Pl+m/JGgoy52JnOkGX0Cj
8mqfJPiI+0JTVyWb6Vr2AFfkqIMmIISTiURzYvAlrmwV7guMHdZNIB+n2CxD3ZjEO1lgDAqTO/u1
sXPhs+wq2jNMbjjz6MMRWojgyZbtIzGe1WNykLV4TyNZoPkCuLNy9KR7YF5XHpiBvEIO7B5ysyDg
ELN8mKLHuFoV1k2tBbtpREsKIG2Wc8O2e+7JX8S/oz1VfWGcutjzr20nzRPvzI3UYOjZ31/jbQo6
76qzDR6V0l94/vPFxoJdrwnqw1ClePTbuA3zEoW5WrglcVr3eDzqsztmct9qEfr4wsN149N3Kpu5
PQp9whdQZGBFfCtGYtXo1pk+8VXqVb+Py7g/0/fMvMgiyd4IQsYLLOpkLz02uceEZzb3uaM01N2y
3MrFMmLQKqIeAFPSNBCyO689mU3qMg9Ij+agZTdYAq9YqgWdxDw9U6hhZa2y4/dn4Dg7bO9wI77f
piF4FC0GISJZg3Vj6WhW4BiHlYRNUcZjxvZspnvcNBEYbX8+k11BMEvh/TSR9a0lHoW3iv0DaE/1
axqa+YwnRqEZodmqJeMTYg0kEzh7Ghfnz5S63S7imtQOw5jIwXCqOHasI4F9LZ+15uAxTwodnFkv
FbyfVRT0wS2oqGiCuX2087p9LKBchyQuEtxXOicqPmdXaRod6Cw+VH6DmTmPHVzxDMun6GUotWeW
+eJkTFkRghXUt8mkAbesK046WQsPwbfoQDqoq0ayO4p0U7Qa6WUjfdBBBqcypqlU1cbCYas+624Y
f7dtqz2rCCUZinFxMUDveWkDtwMnI7uxkd2GsTwlGlxqx3KdDc6N4iB67d5TRj41iAd46iMnJGMO
bciUVMe8xXVcpeWxRml5aMycWcZILHbPmI1/hvJbPgdkBKwYR8uXbE7utYYYkANeggDGJ+PZ52bu
FHTUXHQ9UoOyemPnkHujg7H1jScNFtBoTQDnpkiiC0Jf/ej2izpjTotuL5voQ3JlLv/62hIIlUTJ
eHDL1tP38RDYx1Af0FtpxjSdkkr/0OpOJ17zJLPae/IAZrxEpvVulWZ7CWj4bqIlGyYzvCpjpO3q
hC1ZZ1Um6kLdqC7f/+f3mb6z8+wjyapObAu2S5vZ1IV6034g/gZjrNBJptTbmbQujPL2QvUt7Ye8
yPytHEpvaw3dj7xr3V+G0T1XdVXRGmXWpIwlgWH5Sb/LDhNpy2uVgXeFdOdm0NJTWcP9ElPxLMqR
eU6W3hNdC61C3wXCkze6re1tdLrgogcw+uI8PuQ14JG616sHuXxolBGcS6SfFTI3fnp86IpAPhtF
pm1LXbWh6+HaA6fFBWa2di4QkOJm67rQ6IGKIbBGnuVCROinQGX7ymAvyUqoc0OcZjTXO3dvq9w+
FGwc56gxqy3d1/ipGwFsIfsI3mE2/fZ0Wd+9rgnneLj65Bo8VT4lgVd3X5Y7mT8MsrQ2ZUupOs6x
9SPL6kODluaFRvsMmEihQVh+rIzA2hqM+A4goXoOE6ZzEGVgX3JVQ/qaRuzNwXilXBuvcmCeI20x
Hr6/kZl2d2gbSIK6UOAZS75L7FXH5iiBplj+9ODW0/SAgx8IFuKmAmajxeq/fHFYvs2gH4uaj/qd
4ssGBdFFobUct9oCm07qimk3z+a1LzjIiQoYjcOze/z+MPVAFtGDKQBr3//7/dXvz6VRMx4LvF/V
RGtkqhBFdb09PpoDh0KInyuXNeaUWeRlKzUcbNGAW7FsRjbBAHE67rliTJch2TURAZiJGZBL3OAw
j80YHoH0Lt3UIUouipNEFXGZKmKhZJ7XTKBlZxxm8gWItsZKR6BqKEx93jW46h6x0rcPbX76/qRX
KTrHXhBu25Sgh5yA2E/P4ZzGWczLRpDKCgeNnvuXOPG/RltwTuZd2JljUew8S8wfpf2p6mh4NOLu
nllTfAmIxkWx6pf7tmqe0sC3TsnywcGHePD94piOtvsGZzRmBm6dsCaETUeYpmoJjq+16FcriHe3
XWKTEax2J2Po1qKvz4GTbuFgRsepamzIATW5xIiDI2k2cFPYuHsvKp67OnNW6P4oEkeXM/SUzTH2
odk4IDJ9k8ijmmqsniFZls+Tqf+h80D8+fJZQajIgUGQy/QgLc8EX3jIERAjQ596kMsHZEzNVjdy
EGLLp9/fQJX16Da9v0vH1tt/fwgQ8IGcCbTLEoRdBa/+6C3jhmdfafVNNMRBtfRvVjUMvl2JYXZb
+93eh/eFprL6yVhkU8weY3VyO3PhsRVCPuj7cnjlpiRRSOSSgXfZHGSKPrrIUsaykLufDZANxwpT
A65YjfYrrYo9avICUb3+5EE1po/UTafvD+jdxFbCyNjnzQUrsv0q2xhBDlTyNfQEwp1bfTiNDeEg
RODmuPXi+upGPorZEhBtPMXVLmr6cQtD7m5mzC9l2mNXp9Hl6tA0GKpdGnaWrd9ADG8S1zk5w0HR
H3/zNYaZsSPvnrPgwDjB2DUGK8R3Z7qRbdZTXo9tdXGcvrzMDj3GOjH7zwxnJD1R4BLwmtS2H+z5
vYeGaXkG/ks/d0KsHJcm8dhahsAEeqsjbZs1EBeqNh+n1vhDe2L4MapgP48kDpmSLuQ0465ko2ef
7JNnZJM+jnRBW4/i82ZAZLHaIL3NwqNCzmu6WI67CbIzAe8eb7vW4sAjf8scyENgpL1W+jheYB/3
YAHt/sFTBn0J1EVtosw1YlsT0zuOv1kyiQxS3bzVbAOHkmdWVUSU6SrJ36bZMREYE4mVTLSLEttP
DloA8KpMjPEwmkBjoOsER8NpcODVD3ZrRlfUqBFCH605o3i42P0SpRrFvwDZHAa/7RBDFUvHu/Ze
TcUVrSbEaGypAD27TG4x6jQPuhzbXeeATRoSjiUqyLVwsJPxcwK+ylnP0sV17BhKy3Fkz8e3kgzp
xp31gKbrED3oOdaHwNNgeto2pY1rJ9eO+2CP4MPA8SFr7Ha4/iYzK+/gPo55AEQzg1P66GrVm13n
4w+7W6JUDOlcZ0uKDdKhAxb28kzRae3bmqhQkcnh0CHXQVyHOg/TsHvQ3SJmfK2LA8HdLu7KuN37
Wr+ogMqBGCtgEZTB5afjcZDGkfdqEytHjJb0Nuy15WeqX9saBjkMNkQGjiqeBtfNto0iN5IwgEWo
LelAEAIL8DhI3KNO1jKLiq/2VjY9L7MMDmblpznJCbd5sBzwtU3dVN2T1i+laN3uCcwBCZsI44MK
FGFZnT8nQZ6czYi3iH0+30lFbooZBHB7kr1KKxNzDKbUvhme2wbfrxOAla4s3n6Dm+urQ8xxG6uv
GfXUj6o0blyie8TSf9d4EGA2SfvdVgKEshk6pJOdh9a0iOIJ9tCvNn1ciw/DYEeck3J4I2x8WGfg
+8Ewdc7eyTEHVGhZ98Kzf1keinoNVuWR9sxbWznEH1otHm5TauHMbjZDqPkR6TTR9ap+LeL6px7p
5Y80VYhFTfBulpziM5GhtIdnsjGZJuNxZLS/rTsOpvSIUYcCxXZTHB6Ot6tTTOVtY1w52h+mQkzX
7w8xg/ejPaonCVng/P2BvNJVXrNhYQYYV7Ed0dD1jNB0ZPCI+gleQVfvfL9kR5uPU+QGp0l1L4Uj
zBsRf9VeI8YPRg1zoWT05l3aOm2YMck9lpIIWt/qWuLymn3rT90pNckHqyGBdPm879GsHwgy8B56
LUXqD31+xj8xn/x4dK4ySZkc0RzdB60uibaJX3g/mIyUE799Pkx3ovYe04p0qzEey43pqWELQMU8
ZT3ssMLxTkIil9WJmTvjqU+PcZma+7rwsWL0WD701G8eDUuQxIta6kOafr/2JsgTo0XuCrMYiORW
VP/UrHmDFFzvEvcJpZIGJn8t1If0PPVejUN8LDB2h/Xo/bGbVBxBcWe4bdr50NnoyYmQpOsVPNux
0jeeg1w5No00bI0heJ3BsSB9Fi8JjUXTcJYYCXYMQrvVmchosXZZ0VfkIVa7xCl80rqYwKvZwmYx
ltNuTJBjpjP1Ov78PATRA+QJ7qPIDbXNBj+7VQW8I2A0IDwIVm5F/a5KRt/R5KeLsbgKK9Porl1Z
y53H8niSQKh2Gn8l9I/8lExxegUBI64zsvIcbRMhHjVEnxojElqKVTso4zgPkbmCMD7vkR/SPUCN
1aGl+FGO/OqOQCUWp96CPxh2jsv9kUQCjBjAaIwiRJSt6BS+WHlv/Br0J60crONQ60lY+XZwLJYP
aVdudWsiOFIr+tPYE0cD+KbkiiA+yeEa0h0cC/B1g73SDXz6MBKDFnDM5J2LQuN0h5BpcOpbZaXp
tWl8EGUifagyaOcW8tYCRAxjQjDEsdGmD8wAxqMSCUt+DhzX0Bl1gh6H4jY7NvB2hhmRa6mXZiI5
yIyMS01TBnY2gyvw3/4GYeoMqxb5sWdidzbTDeEr8rnFpf7cWzBO9KSPuJAcVYKSBOHM9I4kpBIN
WNkk9HDeUDufIHad4MOj0wxQSlybVFEt7zZabRGLgbnjLZmDcRPRHEap8hRnifVUiQopXwD0H85z
s3aCSe7KIT6IQWsPshqiE5BiYqfYtTayhG8a2zEiNW0kHcJ1hofBpk9fN6V1cGfZXPyqfSXVSz0X
VTqR4OC9K1HEl1arMc5bOOppVairexjb2rj2y4fv/yN2k7jT3BJ/+UahEVTdDC4DweXnIAwZ1ypW
7Vlh8PYI6WS8GWf7kcyGWzL46YMDYqgeJ3nrLUbQ4HvjcHAauteeOT5pk0PniCTAXc+t9lbn5q1F
qvRL1k680uGqPXsj+0U3csxGLLazs7R6sLVUbZAgl89VVFZriWPmhxrnDyMX4x8T0988O+U7hf+w
wgHhNrP3C2U9LgDYMNfStmLkIIHLMTVIXqei/MWgXP4GvXIc69r9kdhBsmFeos7Uo2UwXTOzS1Zu
lVgfSgOgNYx5esLGWb3JNN80dY3namQeJuz4QcWOeC8tvzuhDwfcRbL8Q2ebiiw0bRtYTfLZ1iZq
grSrdplnP04QtakMHUaHddf9coxoQzZ5+5H3qGWjrsE9ERDTbY1m8ZqRfrCSFo9UmQb5q62YwhMZ
hrDUqYtXBXtpMjIRojGydyKvyzfR0k6JnWaCvZpWbxxVXVS77XyKHV0e5tqo1oRCa6TClHVIixTh
/Jg8Z/PchcqjTsWrFz0FqFWfkBCATuLYAZMDOih0WghUkfXLShhBxppkiDc1SKytveiGm2ojYD5O
i2QImhhDXob+NoCreNyWA9olu+nlqtCse1d90ei99DO9wUDZ2GTt/pyxqMzw1lbIAIhAdeyfpF8e
+kPTte9WBFs2nsZftl204QhW167lW6bHZGAUB+XOY9irPqCdGn8Q0b2IPTvkq8YzhJ8z0oJHN15M
3bb7q8ye4xl0eQy2QlmcD1RmDNhH+n4dqRIiG/5na3H3LTE3EM3INXg14OODQwFRKntOM1TCqLfe
YHU/9oP/o2wJBUKgLmAyYPj0ze+fKAWtPnZeJBzDqo4BVhsQCieFW8AibhTjHVHPFoR+hRtxRQQA
bSPGR4Xo/tig3KzcXgeui3uvGG1GRCzGGKdU4TNSmsPMmfaOnh3tbIPiF+yI57tkkkKPh+7C8BBg
3JDZm2ZCo2vV5tXn+uTR+NKWELXd2PjjmJBNI39rG/w7EaTEMO7EGZgXSjSPfSAtfqRFSaNSCS/M
u2dPGpyz31EmMEP39TfHQ2dMo8qPiD6QOfjbmZ0L+G/PaFRY21EVX5GTI3fESwJGr5YshTOElpWH
67Qzm4vdWT/r4uZmb7ZkyD62rtrlcMkoupFpjJA6slk9dXqGsKHL791cPNBUVBu3IUU+bo2TMXuX
1vOdTYJoD0kpeR91zPCvdqQgty4m6UEgXOUJThWISKNfN0HzivudvlEKvgb4FL08RhIrwR628SfR
rUTqvFnIqyfgUW4JcMcou3M+4jwtBbDWgLQTAR4khImEa517ZLQmBMR47IpuW1je76ZI/jjFSGI6
Op1OckBqBaY+5W7hBx2RAQqaYQAqyQvhznPnCyCMMjR5fpnT89Yl8bttaYT/uPUXLeqT6cPOEfGC
LSxewHLYULFxKLMwXSrc2VlBBGQ5EoYeRT8FCRFUl2gW8zm6Y+14dg273Ck9e3CEwshEam+Y6BxY
HXU3yDKqFkiLrs+ECOgQQ5zyFFhiqztTuqojpuGo/ELLnl1cPdZDRLSX0SLvKfv8vRtysUIwTuI2
ngEqwoKRp32KXLzkerxhlvuhdOeROPok1ICJ0WWnDeAIl7z56a3qQXtJzVq1Rm+Gy2BmxHE9Cyws
WeDg/tIomaLewhtKWCLNA7Eti5Ma4njT4dFaDQ8JjmL+zlnS+5oTcJ9mqJHrzdGfPNC+gdRpa/E+
gaWZMkJaGUUcI2V+UFojgSIfx9FS6wjC1TowYY05PZnPTYw3bdTcTaLRjhji5oUQl9/NKN98zsdg
xU0EYAxhbM5nq3VRty8kp8T7uAWE5Wh6vbbxUKw4sr1agXa3e06waC4Aa2OQb3miSkGnCnUA218X
toB7iMO1h1CHZGbbmIUJksN53xuHghJx7XKSXndYoVdJQuXu1ogQcBfUI9MCTe6F3v2yZQV4i7it
rfLkuzZpxLp4nmR4E3AOiOYe32FPOYgR2rNv+XigJ8eVxnCCosuq1ubkb0BQPwgreRe99dV7hAH1
ZNqo4DKXLLwe8fPM0AMAAla7nmA+r4UX7HSgnZsMz81oeihggPg21cwiIbNx1dE71aweHfGEeLfm
uc47uFK9YX1lLSw2YfwUvoLe7c1T+G7Zsn8EbmhsXGDyZCc8Y5/yHtTywe6G9EyKMMcvV1CUM1we
FqVUKtJkH/eMmFqeJTpo357GZ4UwCvgb2N664fI5SblpBujAvKAzQGtzbSfEf9omw42KQ5efgOvr
+EuqihB0etA76fFYETCAOYrRjYI1uqlT3iQ7rsQJa4NBGOO+Ft2m9mscnJrDte+6O+nByS4lWAGs
Lg9WkR+dgZ1xoIm0lrG6Ga7Co98jDTNHVgonvjV+8la0XoAVQX3Gkta8v2xHanCfAOxUoU0eT9oP
z6k5fDVN7m5s7WYRKbp2tUZsFEiuzOWgxKBtdHCygPPbjBE2LswDW8RhLjqAtZimbm/GRbchev3c
UobNAt9W1Yz0cIqhIAC0JofaydhmUz9M0WOsjeWIUSD3i1JaV7n/Zara3hZDf3FGEiYym6w5HfAI
f8BcJU75293jwpet7q68GYBElzMkyIqnlvsK1RZsQdwiuPbSQ+Tp+a6JSV1PnkayVZjmzORK9Ti4
pOnQ8Ur0tRnHMNJAuuc0oPdz4LAeglDwFivwf7J3HkuOY1uW/ZWymiMN4l6Itq4ekASlk3TtETGB
eShorfH1vQDPTI/0l/XSal5mYR4EQAgqAPecvde22uI4BPAdzGrcGxXozXbI1mEe8jNPB5ebNvQ4
OSf9waaXbEwTFzPG542iDhAP9O9JQvxoWybaxh+HLc2tni6TGm4ZPNVHGyIBibmYsSPUiVhdQyfe
DaCypQO+NqOK7rZN+pmUPViuiq7MCN7JlbbkA7EI20EVgeUh7iW/XYDcAgV7q41cqiio6ulFPiNV
55raD+ohtYI1MdiaW5t01XQZ3NBWpM8y98RkdM5BWFGYlhsfbK/bTcqPZD7f+CpqpLbrSQODRmbk
yZ3XcwXqasorauStaRmcPCN0zlAvH+Nci/eEo41ASZOXyVTtfRN1YmuBPqBaRperoazjYoy9tnl0
13eklWpTmK8Di1uQEi6b3kXUxxF9e80Pa6YTq3Uec2uT/0ypzLul1CJoUtN3o0NLZSTOV0uCULVT
OHxG+Tx23os1RAalyfin5rhdnHvkgCPxK7ofJYT0ktIpXv1oXClSnOxmvO0GsGO5SV7H6JNXOAfN
58R0pUL5anGCAE/oP8oSlEZW6HD+6NmtsPeByAZjMdpWue9z7bMSk4AEjPhSBCpf4wZYCpeGcgzx
BAIs6BmrrPWgldshG+5TO44fgmbwz42PQRH0DTw4rsq4SPPuioiswiCakfZsUQoF1UzEOhrBdWdT
MbN5zqPfA40HwvZ5qrkhAcyaHjShaJ8EacgSuvKMpE5jHdcAcq5l0p8RDroZvgxjHB1jGn0bUU/6
2ddsPKt2fq+HWvIANFC56XUs1MsxGUT2rXpn6q8kdZDZUah3iYeyHU2q43L3Yuy5yqlr7mCqmywK
rwkVhEtYzelUNhp/IsbnfInwoJPY+dnuto2av6pUn++GBItoU+X61ulx67WIjhzRJuc2y3/ac7+t
Vb1dT63vvExJtXubNYWqpAlFL26ZVf/xrGVqmU9f/m3F91lUBnd0Qs1ftjU/S6VodF6eRURaenB6
FLgBiZkxvvwzgI2GLycA3olYFWQb1VYqVcodZ1zdJU7MEEhRT3g/3HxUJ/qPsqOEFfdUkEMaWl8G
Z1IvqgYBc0B1g/sJixEO2F9m1QFBZAPkTglvc/P+mlo5Bydb1tuhLfPnWZbVk6PhqWSVzQfZz8/4
5b3hGVlCW2h5Pct8k9blMut903+uGJBdts1sVVu3B29+u6OAWAqvDy/L+tb8dvsMRbjHpgG8vOQe
Ha9qNdz9st0Y5v7ZCbw2WIs/Jt+OTaM7uixdjmHZtqqiJJ3f07dnUOul88Xk2/rz0mXy/cXMzxjm
VuvbClgo3ibfN+nREvA8A9JkYpfrqk2rHZqi5q7wbVeBq3NZpoBD+4dUQ4NCqFvQwxAP+H04ZL7d
psUjULnqDvFJuuXmMdosk/E8j0pMQfIJiTrLPFyl1R3lQu6uZeCtSVcF5yynYtjWMYPP5TmFo5V3
pZlr9FdqwcCRVd42CDaGWBYK++/banWHUY+acHc7727ZJ78Jf1enav82b1nAwGh2DxH2uEwuf0I9
LnZxA6h42ceyX8+DDCxsL/9lH3mfDjtPHXEwz/tYnhyXBfVrGn3rZbVlwRjbcscIhr7V/Lzljz0F
3q4ckLtVY9nwCQNs2XtEPYNw5WUu24oweu0JyjRX7+v1Sl7tE5Cyv8wznKrDfCr0t3WXJxtNpu6n
CIvs+/skdVXsOe2Nb+suC+zComFmEYbwfrxlROfHot/yyz6ggad4iRkW/3IsGsZjfP/cBv75WUST
2R0yclF/2Yc2depBcxiQvX2u8FOgr9Y0kd+3ZZCBRC4G6Wrv86huRUe0znS+l/eoGRBt1L73c3nK
sk9VT5oj3ZIf72vxAxuPWe98e58laMMfubf8+n6cmBPsYzuR1vbnoRsDeSxT0Hx+33zRQxDKTe/l
fVsZjZZTS1ngfRZBHMMJj/HTsq3lfaQspGOu8x7eN197lnUyU3H/vvkpsJC3e+rbV2JZUZ9tmoZT
375v3gfwfkN4A7nnf3zjs7gbbshduBicRdbcFDNKx8XBT/kR7ZzyqPXENzjzBa6ANKfCgwBZ0gF0
nhfmMZSCJkvqw7LU41bLRXWnbZelBcaBHUyQbrMsFZapHbleQWaf150aJyayWX9ZFnalHd1rDAFa
rXGgNiCDFKRxPCxP1cv2Nmyc7Lo8lf5Mu9LqQT0tCxN9lgrmxrBflgYhVSq6f/7bMWRGNtCFDjHA
zcdfeYyQqVnQGZ6PIQzz7OrAWF+mHLOsHqgUQ1+ajyFm1KWSiHuvz2vKdHwhUiu5LNvpix5/YARU
dVmzCvIOhkMEXGh+bpcAxU06ANLLUg2Vx8EMgFEsk9TLxpupQKO6TBqMT297sLrLlK2L6dFWfz8E
2u/7yU4hMc1Hm3nRT2KYY6Kd2UnUGNk6sDXzsCws9TFwHUZ8u2XS80WFqYC27jIJozs7cnNE0+H3
z206957yukxFQdnf1WG5XV7oMmummSM64E5vAqtvKuGmpWX7BTHU1dRzmrzEjK4Hh9FAl+mMZiv9
psdTeTD0yrwZEx2rCD+SIx16jQJ57Z+gw5uPpI9qpOal7W7IW3iB8yOlgQizTC7PW9ZYJhtQAlet
oTGqBeZjqar9Y5lR5mdi2ZiFgT+3TPu6PBvvUoe+ULanadn0BL4RyILcLSsMdBypRupo8+b1tcIc
j5W0KHHOk1OoWRdF8++XLYF4QGqAWHzejuyaN9X6//r+/sH3Z0LZ/O9D792yfZ0HXK/Jf+zaMPvx
+is1dF71zQKoab8Z5HjqNIZ0XTJkYkkP3+i//lP+Zmo2xUK8fpj5JI2tPy2Axm9cEPXZF6gjSXdU
590CqGi/CUs1TAJccQdKS5Xm/8QDqNnmX0W6VLXYtdRUiR1hNhvOaNFfRLql5beOlY+AeeybtNZw
G1soiQ0ju687KW66jKIPsuu8po7YKXDHbqJGKz7LZjh2avNAmLK17/wg2nkOlLScsNGOBDC3uq1z
CI/4DslqHSwqLQ7ArSIGqFO2JYFCTcwI3T4QLh3dkKKIhQ9pR1sJqDJAAMCZiGNsUN2o9FFzB5ok
iWqjtrcjea/rO0T89q2iVyuiBzHQ9z0wIex9OwwMm8gr+5PgTkRCYSKwfIg3HYA22/CM+yFlOBvq
xrDNNAapVapUsI4RgQA7MbG+KGhzEvRkuam6gVZDcCyMbIfszPUbOEEk7EG21pxyp0NegE4lT0XV
hDs9pT9Ku58AT//oy3RaBQrYToIIdaMMDx56nST9ofRUOJzWuu8G85qVTbgK5110QftCFYvBmzHg
o6BIfrAqhDFkfRAungAJT0f8QCha76bJei5EF+yKQs0PIw2hlaERIKiAaqJop8HZEM0TPaUXFOOx
a7HOSWf8HNgUlGQBr1NYChxxsW261jslKoVBqMvL1oqMIXgy7kAMAKefCLdsQh3bYkp8RhRDrIa+
QRXA958bkqNe0JHx2ejyFKV1uCvu+Rzra4X6xTDinxjfL1wkmiezV7ErmTDylvdJMb2vOEb7LQFO
KzQc0x4te7jivqCK9eCTqO6mGMen05KIAgKPkaBxYSB1aw6Fcer02lh7MdWrmIi3Ip0eM1k/6RRK
0K88pGSV3VWOWzmBva9a+SW2HbHuy2RmTcfoQXRYM7YNbjCTApD5qGMNLXp5ykzSH1oQa3YEAiHK
Y5XM+g7tfwamh7H3l8jwibEP+h9UjqZbMhn3hZl44KJlvQ41eGHQ/LeON+QHx37Wq0r/JxbrBx09
CFbQCJKT+/y/xn3qX3+ik8m3rsWCuBwuY6lg16j2c9hF9l1ds1tCaY5dSVhsxj31k1GWKI8igEW/
nN7+xrwkF3vPL/YfjgN4rtAtDgYHkzmf5H49VdiE5OYaiENvZsHK/Cs+qWgthua+96LnwNcpPs6G
QK2k+ISCy+0Hsj2QZnHRt/DJDsOnLrYgByTqt3EKv0bY7lNJcSIW+P0qK7wP4LYkebSuc/1oJuE1
r2sGg5dFXakUZk6FhT+NSkOJ3gt1KNtbD4H4gV2q2JqBs9ah67pxjuQM8Hyh4w5sG3RYCfGL697P
q2Ol9RTN5j/E08Az8OIf8UwP66vKWyVQj6DkaQ5LSUw5Lo/qOOl3qKm5uo6vqtY9oJac+44E6VJA
zLj/5tH7ZE//5zhcl7lZYwARXR4uT4XppfJTLb6QLcyCZR5FSdsbp3XUz5W+pEVqZIWA3O2IKqBS
Htv5qJdH75O60WwRJjg78iunBJKSvCMgnYmAVJSgHr4NpW5wqzYTJLmJchC58sOF80DFXJDGCiA0
V9tngxIS5keU92kQEzpijy4UFMBuoKniEsgcph+SAot+73C/dRSdKI6a1RXH98lkuIiYcZVlZYgm
UJsdaTgXx+URMXjrXhmCA9p49UiLjD+UwKjs2AAsRqM+CvKqjsuj9z9EQIGwStU9xPUfWVf2xK21
VDDnP7nj3EUxSvWisk56nw0rsyXoicLaJ4+O9tYpMhilVop4yQ+QGfZd95opRFsleQJvw2yIO4tH
sibgRATUpkjEI2aM+FOTm7xOjHQE+085LuEDQP3p2BS4l6kvzDm1noH/G4Ems2UVT8eKthtEr/FG
zEF+CnG3q2Cy1I2Tx+MJbgxfPpTsZAcFGdW1UBylU38KU04WJiQX0Co3yysq5rcB6VJPuNj8Crd+
pszWBC3eeBln4DqxT6OVmDud1PCdN0fnOTkKX5KunXi16rv2Z2LK4mChnxhkCK12TiMwOgU+o4n7
Hiy/79208/fdsn2+3MvDYf5OOVXp05OjQWXWI3CNgLTM5ZFGfCHfKBH47aFr+NRgrKgHmP6Rmgd8
j+bv+/Knn1Oml0f4XweKmVi0xfyTeF/gJw3pbr2SbfrEIppDEc8e132qdvIotB4LDR0HEg3bQlv3
bbRPxTDtcPkD4Zs/J8dX+MiWaSGHndP21tYZuE75Qh65O0n2nuntAG7XJ6swSXIOPbf2wqdlDaUO
gJKIIE73daK7EaNyxEzK82j8cDJPuJCrkaA4xWWYNkppreypeumxoImx287ti/7BTJwnPWuUU9Lc
x63+OsXhF+zFPkmZJpxLfjJSciaKsmBLlDJtLpqF627EpIndZjOS9JPNQDJ/KCjGj68SHfdGhGa6
ipqvgfCQpcTY5cspwPHH7cCe4jMB13Htyg4/ASooJFJh2K5llGo7WICIvRrm+WCgNoKrnd1sKPMi
cbeHix8qDx7I5k0u7IOv1hstpc2dQqm1pbkIYBDeZ9OTh3CZ5vq3zAnXcY1Cy4/7W3iO+sZKCdcN
bH1ttdk1RQro9ije+k7J3eKhqzih2mbS3o8RpQzD58yuYBrEnK18bhlW7biFmgwIf3LoMpCi5CwX
JpndxNlsuDPgQsmdTgJt/8482TFnoTElCyygkj9ptbhQ7d741lgfWwdo5nI/UrdRsVP8BLZ310rS
L+g+Z2mlbWJNA5W+opYTstwEpWpXN4Yd7RorkSdIgsi/QnFRw+qGO78x0M76hA4iIpdiYwSpuK2+
6Gh8V5OlA8eq5jK7pRSf+2pECdxRgxHlHc6EkOi39Fuvl+Rbl7qyCUYxnJzpoIM53g2T8qRA20TY
m39fDpeXpp3q0sJREXy2AXVyJOZGmzBUEzv0lHGD4I4TJaTSyUai9RjQV2XWIB9sooPf7DVR2Nsy
myYuogp8BkTnbi/qDBmAcDYpgJlujuObUQC4yNO95USfvTSzzgAmvmCVSt2SfOFNl8sMUXZnfspQ
BCFSATh0qVua5l5gmzs6XDFZnCkvJ++GXa0OxzJN4psM6KYeOtGGGC+DiPp0xocZzpEfi5LXmtvk
Nbg3AmlB2irhi/mpGM1dWnn5SXjcaDZBBZ0Y7xvyLJCeJR3BTYQ9aHmvllkqfjK37pqfIng1yeG8
H/3G2iMfSeohOhUx96/g2okzMk6RH7SbXinbY5UEdzLo94nT5zvZz5ZIqVl7B6ue23Hth5FOjWp4
0TIoqsaLtFBg+e1LOdTWseYuwxsZr9gkWeYGQYYxt3H1yXdC446eE+5jJzgO80zyckj/BjflTfAN
Y1nxvbMrGL4sC2dHeKnqBFcqfGQEe77YHA7eoC+av8dbhHbWQR4Kae+bFA8cGRrogOJao/G2V7dq
GpVX2y+fCgmsLoxMklb0fjUM5oNWaOGmGl6soG82gT8yKGqfAhl13KaSnCJy47MI6NiNiPdQL5oQ
U4bDMImzHIpyj2GGJpEiuHrneXMzDRXU8Somp1iiBVYsZbsv/RSSE1CKRys6ETNlun4CFgKn4cau
KBVNvUFjRgRf20j1ty0XlUMfY2RGxAgTI90F5YDAUsucdVKYP3MJ0oR+5TaQJSFN/ITWdm6YK+W7
w2k57lHpqY3t8mMFoh5bEMrrm7psjqVf/YMd+YON3lYt6tckIam65NyOIXnm2vwyZo2NQUxF+b2W
Sn2W2k+cigMpeuegVuWp627DwsaHIcJL6BWmm1v5T1TKgG6D194eNn2ZejDJCMFEv/opCg25iY18
XwbcI8ydO74tyHlmAvdy//y/ZZR/KKNoOiWH/76Ocsyr7x8ASvMKb9UTw/lNqELiODf5OlsmxY7f
qyeG+M0xKUPa0AjIxl2W/B67Yhi/CZ3iiEXOh2oYC3Xpd4CS7pDIIm1M7LggTV1T/0cAJYK1P1RP
dEsVKmoqEl50qEz2xyFRDDknMwyQZFgSTRys6XBqkLhvaoA2X+GKBqPqvea0NlxYseGJJn1/R6eq
Wi1PEEH1qRnH6DHPkwwTqTdsE8KfPs25IE2sF1+F0UjSTO3pjFBxvOSmJGB13rSsU1rg7fiSdH0K
IqdGeD5lxVMeE8s9P0FIpP0ap6xbEXnOqV7kXZBxJAWCCxl09XUMaIUnfZi+1jPrPaQZclcZlBBG
A/BPrfTp64i+G3GM9gRTraOC41lEK7LCYN7bvmZ9lmZLqkKU+vtYZPGnsgvf1qPmFblCFsNRc8zw
MYdKD7cifTUJDmCkM7VnNenS9Yh5gVPVYGKbjnX9nJHAtRNa+M1LfeM8LgveHga1fm4UlN5jTfYa
RVzrj1WW9eY/KjAWaHDtYZyf/La9ef6ygbrx+1M051nOs97Wf39eb0KlaTskH++rLY+WdZdHjY0W
BjM4IJm8iLnl7NV9Fdb3dltaTwPfAiL2+ueiNphilHChjf66LCPgU56nKP+5LPNFlp5tD9DJslBF
/QbcHY7uMlnLLrjpwx5u/LxZOcnulOukPScGodeRdNCvl5qNghBRjz37bXMH5pE6JNwZAaV+7sxB
kDOZxPtladAH+MFJNTsu5tyg1XnXIHrdLEu91Hv1xKBellVtbTz5Ii/ulmUKQ6OYiK5V2g8mVfOk
vwy5rW9plw8XTr4E6DmheglojEEjCPQLVK1p6/n05gf089vU1+RlSKaZVeBZF0/B7UDSrQMTtWy3
nhiVCyrPepuWY8Aon9Y3T4muXqSWW/CFyTXFxrEdCN68DjjDtkqSFdc8VcBCRWN1pbdM+rvImusA
FWGLj6+9Ds4QsdTrrwGiqS2lgfFKFREIJPqB6wAKgbIO9HYouJ7rKYFkb6bjDo0wr2mv2q4nYiwk
QWe5CurQa65z7fAiLudeF4N+8JXwdphIf0t9Pb4dAMGzVEA9h1frel1f3HImUNmKXd4O+ji5KWax
W6xX47y37hZiyABAQva3RKgjhyeE7nYIws5NbXwveRq3bK812JvfuAM4zNvUsyu0xYV1S6eUsOG6
cW5zDou9kXThMXRyyRQI7gaPomRqNtHdEE4pexsSgkj6hO01+R3Og3HDzYJxUfqquVpQMA+1nXxZ
pnTkfdflUWeVwaEPp+8f5k/87PbxXKT7sKBX0mxvdNygvm9keUpjlCZ9HA8N8Z9bXxbgG2l3niHH
twXiz6W5SvJ0p0Xy4xoyGvCPN5qy4oVhTFw2M3ZRtY0FOpll8v2PR2LfVnR0s9/nLY/I3dFcS2mB
rcxvwfJnObY8nSrXKJBUf1jgJNgus4gckg8LVLBxG0av7ccFBFl0JMWR4P2++eWRF8OakDLHxjnv
/P09KU3bWWtdUH1ckNq2hhMw0T4uyEQNMlZvFXfZyvsbaHgmqiEEx9v3zS97s2pHWXE51D4u6DKs
0j4OyN2HNeIAwWWdjcGGdneOqDQ8GppmPXFS2UjFGl9SbfKgEAXBts9q7QtK5bWi+shcp1AhWIOr
YIh/8dzD6LixEDEQ6YPcTtXrz5WjbLG5mt9oWlLTngOdo0xsqhCmZWrGSO2afNr5Vt0/psL5hvJM
fFPT9uoIzSEuHtVDXVm45koVTAIVqSfL7+6MUeRfKxu5JbjB6ranL7zxAuMlhSN0k0sHqpSfAafg
T2W3+aWdIQ7zlGmA+1KkwrDGKpNrHE3NDtI6I/XMT66kgDG4RQ9Jn9xKz8u85c/y5KbGjlDK1ryJ
gU7cYbsQpVrdVrmPR8pH4hrDursuy5Y/FnEbalqFV2Dl8dufEcnTJan2eFlLdypzdFpTMd4wuDor
5RDfQWCK75C+hVdCT4kc/WNWqyTxnY8/NAjb22V2ULGsREbUcHfxtvLyJGMInqqibk7Ls5ZZaUve
MIi4/LBsfpnX4xgHsE/v9X1eCZ4OZkBAYvW842UPjd6byE0DGBvzvGVdffIhymlR8naAb9sr0+ag
aB7nhfklLPNMGC4nLqEPMWBnxHhKh+bH6bZVhpKurYhDsvXRDQt/fKpbaW4hjIR44F1FpBPdDDnu
CsFYjgissauTZ6d0NPK/HNsNepk8y0ap3Caqi10CiOS5T2C/MBKYx8LEQI5+9hzjlFuX2mgc23mS
62cFgDi0b8Drps+1XeGmET5nU258nPm6qnpQ/Ujaul+m0uFBjQqYwFPzZdJT78ZHzCmyHsux6Gq0
ee10JaHhOUHh+yxELU4mBjviH9rxOSgqxq8BI/rEn17UKuyvaUYCsqGk0W5AEvKspQJ/iIe6A28+
ygogFiu9L8ObgFyZMhXas8LoV1Ec416GbfqUdK+ySvRnnNrRrc84cgJXcxIMwNaYtfRTAd1hRQqy
8UwVSdmFDbbaSlOevF6q18KP0Jh2wFe6iFBeNTDNHUn2QOGomB/91O+fIdNk4N7rmsoCk7qSnktd
je/qYiDWgrCrPrqhBjQ9dSjv7wspt8vrTtJpvExN/n1My+qxJQYiTkf7yM1Jvl5eZ894d5dNDN0x
5EzPXs1xWWpFFRsW9GkUXohBhj/60BU03x28J3H6yS8NzgB+pVGuDikg6dUjLkXceFXXb6vW3hSG
oj8b6BwuYTv8WF43dMiSIjWsmGUhwT5XE5AYPsx8rtSp4rlMcFdTAG4Py6RN+XiFCUM/W0Xg31n0
Fkp6lGpcePe9qXSPkn07RmQ9V5PgdmbUvnm9bj4jIKCaVtB7iCvU101F/6cvq22mDKTopp71HJDt
rXQATsFiKzehKE1KadM5SimwYmy/94fybKm1xa+yCM5ZH6onpMIklEHUcrC0HdT02szpn41DDqhB
ICgG75U+J4T6Flmh8i6K/OZsE2xlEiWK5VQ8mISL6l2M6IcrTyjIHZ0IIFWQXbdzIinnb3mCHW1i
LuHR8gdBkDygFHYRu8hd2FZyHRF0qraCCkk07KqAYsqchTrMqag9sMXTOCel2oCgJWIddvPQzVmq
3pyqahGvas45q8GcuNrP2avqnMJKGiYMBXIldPJZndqioEFiazVnt2pzimtEnGtcOJ/Q3oeP5DQk
hyqIH4q37Fc8BQlxsKIgS567w3btjOEJS/Cj0EOY18BRqzlNtovIla0gjq0zlYQvoyH/0rfHO4r2
8aqbA2n1yd4h4vni98hwS4vU2pT42t4n4ywfO3NnTc0lIOJWycm65UR4KIv7EJ5HZnJbDnw0c6i4
JrZYI3qCLUFsbkt8rkqM7jjn6UYE65L1yAmpQXZYlTtjzt4VcwqvRxzv+BSDlNnJOaW3IK53IrY3
i5uzY2UPNnG+zZzrWxHw2xvGPjeRS5OPzv1L4vrC+dKTEiDHc4PXwZb4GmGgvvZ6uhnmDGFlThMu
iRWuaNbqc86wX6KLJK8Rv2l5osy6SXRMWd6cTpzPOcWzLRxxtKzug5IWUYFTxhzrZyOFpIRnytX8
4IY2hLYSFLnB4iOaH0rnmhALuOoqc8NlDq18VZA4P57MMuy2JUhQAJiClrgalKQkARCXfA1zNXYO
pFMf9GqERxuB/74p6MwoqlWe0MEDzO93uWPWm8jRo3PSTd8jfDRl9lCUxlzD4SoZ5A08C/0WiTT8
KEtb6U4DiG8w6MFPUMX6CJyG+SmtHEiVpbZtovC7jJQMKX75VE7DJnSMYEVxiTcootvH27Tps8la
i7LAsiq3+qOR2/YqHElBscvqMuUlFS+3hCMZ19G+7+Ndmc8MK5VeW6vfc6bdJwCowO+a0H5l5WoW
Fbi+nV6drjo4LXcYtDCJIqIWdfFKvk50SrivVHEb1douCVvO4uqL3ZL/oAvrvneaB6nAJxblbefE
L0MQQZQR+UW0aCXJAESTWSCto2eCaf8YJ5666vScnKss57cIwwHX0xbTZL2NeHkbnS+oGSblCvwP
PfoLhC0HRB/PoyDu8S3OJtg/BDkMyb5QyZASTqweHnzbb8/jo1UKCqEpnpOEvIlVWgmK0YCMFKN5
0f3oi+ZkNGfC5Co6VLoAtOCRDvSq/MJXwOmOBFdlBl4CR6U5xhAPXsPCSLufiBwaybFFrSEpvhc/
gg7DVlurKb8akZwg2furmfVgBDol/lEgmK124FXKw9RN8CSmSXsu+2GDwMO/MU3ufejDJ+5Qal9K
HcREQ7DUFgNijVGLH7mQCN2DXDMuFAwtTOhauK0TyQ0n1nWaJ8almXYNxkugmRP6k7h7og/Xbhlo
UGLV0WHFBFZITYlcn9dgAGF3rXGGpOgZg7Mx547AdJ4Y2fBV5Mx6R8V0sNXoTjIKrDXjGKtZCMTt
s9IME2WeojzUFaAunGnH3h4pE8mO05Ghn3LrPvPK4jw65oMe2NCrzPKnoeto+PycLBwVBkw7Eqs4
UhUA5AGJQXG+JYSe7qwAWGpcT8nesLK9LctT0on6xikvZUxTx1ZICbHqTlvtG+AQJO/ui8LHElbb
xlMLzmrVJ/SK6eVyUjYob9/0miJchLl88gSKnKbMOLeC3F69NO5KS36ekmOgXlXRa68p1ja4yR73
xKo4sy01EzHxVNxWlLMhXuetUjo+E+HxBZwhJ1xN6+Fs+CNJP1slzZVnD0rwHmvbWYsgjSgdSOQQ
r+6zV1X5ZgirYWMK5+JkunlwunuIDPlNbnwfbIyj/JDnKE++jdIvkUL0xBB0XXZW0ukUzw1JiD8R
dhb9qUucW+RQ/mM9l8K0wDp16IzXhZqZZ1ngtaLBpu6pp+zNOYVKFDG+DSQeN778GcZq/6mNm2qH
5Fhbd9Tki/Sbkkp1H1Lpp7BQQcYwMxVtPVQxfvPlrku716nvp/tI313GojG3kuypdTFna9Ze70pj
JLI2iqP9QKMZzoxPK8cqDtnAzQ2WnnUcwoJpx/wKC7HYySKOIQCXj1mWVAev1jbVNGqHGeTFb7Ro
z55vfAmMSr3a5eQcnXq4mravXi3KX+bKG5SvkRcF9xYM900wNFDTKmmfBkVoMKgm/Zlop6feirOz
ObbKCmWt3ME0/FG2/JSnsLwtKZKdvTbGKwniZZXovnL0uditg0KkO5CkFkEyJrEPTZHdQhu7tchg
3cHQxt4++OC1BkI5Wt61CFyFWfjdDvyWcl1MRbbqbLBkEHMwgSc32gr4sZ34boHohuKkB1MoGYZt
GPX3UN0vDXqsWyf7ATzSdrFkhW5SkI+AaeZLrQ2vADrNm5zWOZ+Dh4Tc0T55dXSqZ+JUWQ3mRjE5
LYcqPaQcSrjUSBS1J5wwsc5oFQLwSpbqa+8c9MJR1iD3Vt5cpqP28zobdLxCWWtm4W3UsN1rtsbL
C56cSo0BI8gnu9Me29sks/LVgHR+NQpoudhkSezD2Owz8M4x7tcO28JNG5EhVvCm4FebXkXqbLva
fDK05rkbTe8gsVuTzzKexqApyMnTOTnMj7iD+f2RR7t/TeuZzJNlAYUZSKLzw+UPJsb85FRowN4X
/PJQH8VsItLb7dsqtKre1lsml/0NOiRIQUfxfZ9/dxxR7txAQ68pwP7l+N6fK3HBun6J6XOcd0NU
Ev7gD7vVgcpLNAsfZjNaM9+6SP/bj/mnfoxm/bt+DJee1x/Jr2JWyjt/9mMQrSI91R3O44Yj5EyI
flOz0o8hg46SlS2o7htSo1Py3o/RHVXqiLUJNPkzzIJejGA2vROh2fR4CMf4f//32/B//B/572q0
+sP0f2QtaUdh1tT/9Z8fMtaJIHMMVRKM4bA9S8oPLcHOdJoyTrNpHatXkb02WPh/eRf+Rv72oelo
/csePqjwctL6VJOK4brZjK5YDxvVHc8khn6pCa9Zf27W9gO3cekjWednAjAfkyf7Ym3+/UHwxhe/
KPD+5RjmdtQvjU/RcUocCl5lsbFW5Tlck1/5D69Tm1V8H/YhdD4qGlp81uho/7oPGtApgsZ4WmO+
XXfb/mhciwM4r62/88/SpWC6VreTG7loWf/h5f3Nh/iXXX8QGIZhNg5eiW1pJPXeyL/X6eO/f/8+
BurMb6DQhaY5gq/JrKb864uTQ275uO/YwzE6aJty592KA56lbbXGQLQDROlG63/Y5wfo+7/sc37V
v3xohoW7zQTUuu7X8WrY+C4489U3sfpcrK2N9w97Mz52JJdXiLJcUy0Uo4bxgdGOKDQdEkUZ15ty
Na6/tG65OvMvOYD3caPNVyIwVzAf94CCttxMrGAEcFl6PVarYv2zPdmu6bar53//FvAj/9evlInO
nfQafp3q/LX+5R0AaGN5kQ34a4qJ4Q2sTU5CV5Te//u9/P0rf9/Lhy+uiMM46wNvBI9vM77C83fS
Cj5pcfj3+9Hnc8m//EIg5Nm0f6WBev6vLweFsRraFCTX6Sp3n+3dJ7HWVhAb9ozBXRRgq1v0K4dm
nRwf7v7p2/T3b+Uf+0YD8dd9+0kkezJKRxJBL0I9mf+ftfNYjhtZ2/StTMweJ2ATQMTMLAooy6In
JUobBOXgvcfVzwOq/z9UYDVr+pzpTYeCEhNIpPnMa/wrO4Wa8N/997vfL/LnUap8/H6KvNgkZH+Z
PAner3fk7XzOaTt/7bndunzi6v7tKnVykJ+MNj/x38+m8mZS9MfiqIkVzbJlwQLKXv3EFHYLyWVV
74oLh8vZz6bpsoUGP0QM014cntGMjRQtU9euX7p94O7zLfJ6W3tNBrFCFWwVuojGO5GTObSlVxc2
5rmzTdNBT+uKChRMLBaNXBttr8FddQLtk1K/TtKF1T9fyqfzaGNeYNoGEqiWYZBUn64Mb4z6CD1e
cLjcTSgm/gDYVuGq+yJ9kg6qfpS2MOsd1I22+YVPqL57N/APMqOCxZENk5c8HboEpkPQKXB0WFGZ
cL9SXfFxwfyOC8UGb9qV6gyr1V239pJNi2fES+9Oa+fSxXXxKZYnn2kjJaHxFCgdrcFP/ZK+g6tV
NvWnF9nBfnX18KAdQK69et/Fi3awt4YTrD/eOuq7xbyYicVZD5u+tLKKZ2jXxd4aVzmd2Zt+jfYn
B8TeX31vXdNyOmndHtWNuvpxYfh3O3ceXuNq0+EwWLKxGH7KrFpWcgMm4MrbVvvm6G0hwQfrr/bq
NlzTbjwYh+gheIC4+IvWwCa5sMjf77HFAyxWuYruuwfKl/d3qMXuvS3t8y2C05+CJ3EoNghHOLVb
H1kF6BcitIHQ78Ur8H0Es3iIxUZHrscvjYhZwFVpCzj6RdnwHb6Oa+E8QTtxq3VXb2pjjSjSxcHf
nc+2auhCswhrBQAlsdiFqtl0mQWRx8GsvEfypQYdR83IpFp0YdcRdy92vInDlAI2yuBU0Sx7ORY4
yRyQDCaK9IYs9KTaIniSFByT7Bb9m5Ha16NSj/nXqASWIuqOIsgoFDlct1A8MD6OYZ4eEmEFWGiX
ndFSIqHkHUXxRBXcxnNgRT4HacucvrRoFElANDCjnWK4C5lPU2Ltt2oOhlopqIfgyZibPIMlbXJw
VF8iVEWkDZW6odj5wRSXe8AdHbASDrUrculkrU8IaCBlomXXYTt6z/0Y2xvVrNUrgQgpd2k/hbqj
+X3/FRkAFm2Pn1ZaeNGjPmEvBq2smp1fA6uYgHkrBkx0K0GWV0VcwljVhl9FkD668KEJO/FtLPzU
BEdrAwBS21r7ZVKGRKnc8hPlm0zGg+1XV6f5uqrr/MHqurbbY6YDRUk2C+qHbWWT53feGHcrZIJz
BO/MNEEgqIqxxvJLGecYs63TaD9qJhBoIWu1mwdtfCxsLXks8D/6WmlSgQkEukMZIkA7oCPaGo+l
EhXVvHvg32LjiQnqLpMi1LOwA/JWlMRfBxMeVtOhoI5OHwaqDlrldQMeuBn4bcpgOw11DVxYrDr+
YRdeiJ5fX8afPVF5P81WHnIA20B+axwHshXMLj4jbR2dMaY0aymBmMljl7fxWutxp9eQPgiC1N7r
qPwdMQ1D8iiS0s+dh7ZIEM8GgWGePlWdpamUNRBNMTvTX+VhguRrlJRuHA64UYCWA1WF0x7aqKUT
qflXexzYcsWIqblo7wGQIfiHF4mTDw3NHSO7FZ4prkPPQ+Amx+ZI7n16XRQBN+jgwRqw7d5J2v5L
jTgfupbxdRKkX4ROe9hGyMDFOkJDthpandymwGpgsPhhXbkQV4bbGgP4NMk2baRJqGPym6oYf7R9
j/sGThyqBOG/S8eidPw6yK5KvD1QLCDDpUDdjf1D6Y3lne3b4pNUe+k2hDf+TB9E4PljgyuPzKbZ
J7blr3PFqp47D27YOGSd2+Apt6rHnqpST6t0hOjn1mMcbqTBkPd5hmQqUuQCb0OEE+WpSA9pP6Lq
CAhvZSW9xorL2bDosVHy7/J1lgPsKSJ4MZ4FgwCeHtZWjcqM6WW+13TsHaAqjPQwLejOqSRt23rQ
0Lmo6nVZ2anTpKni5KTLsI2iCXVGYMwxTTG3kBu0wWqwTl2NLxjaXsoBtkC51ikfrtJO9QGew61G
LdZHqU1SAsgEHd+lRgj1cUjG7H6SveKqEQXfXVEKJPVSMIv4AtIjrdFTmfgmrgXQ9hZBL79z6g54
B7J/eLXXoNbQqSsonlKeRksuy4wNSlq0ruS4em7wlkOhy29+Wmy9YjX5HnwEIywFIsdhs/X9St9C
9LR3Q+l1+yIarM8BxeSXOi7UBxyE56UtBTeIQyXpShVwnqpG1BuBmKkbRwbLVy8acEB9iWm5CZ74
ZvKTDotVP74hn8oCZzRD/Ufmz6U8qyCMo2URf+dAQ6UxrCB/BNhebNIcMxhVwAJAOA8+mhcI7Tmc
BGqcokk2Zq3jNqj7hCGSuEltxK4rZO+ABVg3WY6JciBb/c9BPviYshsdSH0LeLfVO6bxU7Zf8wmu
oX6V9M2qsZEfwlFXqdBLyx7K7moEJmfOOPjA+kQaPRybcZd2t54JwdW7aRHw9ke3oRoZ9U8+uyXR
cBD5rgw1mEA9l7aGruzk4TlAgMbay96vsPjS5bcjxp51dI+HzC1NZMSi0ZNyaL9Pwa9JQDmgHMtp
GG4K69hrNMtGAwJMuKMIfPSiY6ebKzhvhKFQQkpoGIjo1k4tfiXtxvCgWijFpy6sfqHFCz7uONmP
lbeP9AM+zJimKIiIjltUHgexTSS0PV1dvp4wp6T16u0UrhW12kz4PjcGKk9GtVVYaQiwl3QJ0Qcj
jUE70ERmapa3v7ebjVpiOfMtrm2xi1U6T1GLZWWGE4UreVdNVALDHMovSp889xZGgyOiJH43AGqS
7gcEpaeW1ntkv3TN60QrMhFXeGVkWD0Ufby38vyqNXfoylTJvUnD3/N/9tbPQH+VoLtNXDrIxjph
qez04mc5mLcxRXVNb1ecUGjBa9Af4n5TIu2JPhYLs5FxG7N/cWQ6XjpiCg3zQnvo6L7XBWrvh3T8
RTXoTsuQRBpufanYGcosFv49a5sIUc2J06tFYylkfecEoz4OE4PTxa+kW1COOidUu5WsP5Z0FCZ9
Pc0GoA96ve2nW+geaP1M1q7l6CJ7tuxvFlphsXmfyp9RqYy1XYdDDFcEbkevQ/M9EmiFWjdBbz/E
NBM7bC3NCH3FUDuEaUOfG3yKgSkKV4J1NRUx5JbXCs9CyL2S+T1GEVIOXmRInab/rek+leJHKqRd
kjwYGjFIEG6xV2lXNo6EaP1BTJ9Q7LIner8IcjXFU16MbtZ1axW4WLxX6247ol5Hr93rbhT/i5Af
aKnAr/vZzXekP61GGNEI3Dz27BR5jVvjrmyvB21NG+WmyuvroM2/ENrBBvgadOA6EvWGnt1nG24S
PQlYgj4aZ/0dtDO3b/wboJd7D6SuuC+guCSFTne4SYtDHLR4fyrRtUA1bzDvVfT4MiRMRYEh+5PV
v1j1oxw++1TYoFg3yPnqoPXGkC5vHDhe397M9Jj8xZ8+9aghRj9pnKRV6qio/KnjnV3e0SvE88ty
hD7S38Rdo77tRtrzCHLp0W2V9I+T1WwaP7+uh+o57tpNVQbXdlPl69pAvqOvrvGch+hp6I8KeAFz
qK6HMXkopvoZIMaN7SnPMPIGFoz1HAj5Liv6F0PHc7oxbvq+3UwFGMZE1hVkGQmIofZGygpIYOGE
jfki5yK4y2vYb8gJ3pu9tzaD9DAI63NTwmVTLIxe1E2EwHgEjDlBNA2XUgKUslHWyJftUARG0136
HFYGaDTUQ7Vm+ployie/tfIjvrGVg8j/cA//udlOVWTAK4WC4n8yq6joDzUCp6t2KhGxK8dRWtme
LN3TCeKcTdG75+BuAzrpEv6yG/6I6mlSNE6hog4ymhCmsKmpHAuvhW1oi3wXKVqxB85uhs9oexrq
BsrwZ09pS6okClDJSBFReoXQw+CMYe9/8wprUldo+hIiK2EyWHeAZaveaUVBi7oaTVwy4y59jdDk
H1axTAOQYxXAAmrJORada6WEaLuL1NLETtRGAuC2qkbtczm2qKRqWW4j4OmlT2Mo/AQ50Qbukoza
vuEAlpAekCOY0l2cAP/6hBRfJXtYFogeZVE47Y0AzUF64U7FZE0OTfPmCbK/sS2UpiYEzowo/p0a
/v9ut2x/5jev6c/6f82/+DtbF0XQoPk/p3+kMfDXuLMb98kf1lmDku19+7MaH37WNK7/q4cw/83/
1x/+j59vv+VSI2Wu4fx3YW3+/X/9u/kF/vf/vH5NfoTdz/qklTL/k9/UFhORDyFTgbY0JMLnvsjv
Roqp/kvQYDGBRfxumVDG/KuRYv5LkQWqIBCgzNmk0uRHfxFbJPlfpkzub9sG+SfdF0Ed7b9e/a+a
30ftFGVRyNAZf84qeZSZ1QLZ/7SkUwdTietkKAPNBBuR32c18p75YwSRnjxgjaAr6Dh0S9vNH3P0
14OclAPnX/xHOfBtYG3m1Mi8pTDfHuyPcmAWo4+eddBBW/3FHoK1LKdHIzBANKKYjrNMW0tuIQwH
a2wnQJREIplRTINsUHaNxgcmcsH19OxUvGkwCNlgiudZ/7N6ncFDm6q6lF2+DjbGoFxmx+oAoXKP
GL2XXBVmbj0Eh/Tu47lYVpN+z8Vbv4JKvvlGpPpzZBsbkUKfmAs4ONtYPWASuYMLsFbH/DXprWdP
+kWt81rxZzRgt85U/SAE9OOiuSpU/8XUaVDN/NnCbQYXFpP78fMt6g9vj6fbNO7o4gmNgvjpxEia
3WWB3+Iqyf06PGoyJPAQJg6+VvGYHVspXE+ISH886NnPYchoYtBulFV6fqejFjEyhZPHqLHFMZoG
a7AeSCTeJfpLXnVkiR21nS1026v/bGAxb5k/VqaAghV2cod7RoeGu1rABk2a28R8EQbIVHjafTHc
gJ55GlDY/3jsd5sCY1omWREKBsKmUJdVpShPMJ0GRBwS2Kpj5DR543gTzk3UIf6zoRarXTSlakWQ
PkiQiHb8EJI6yOtK4p7uL3xKzrjTrc5bsWdUQa1SzKvpdEK7Qp6wAwhk4D05MXu8IzclL/mLePn3
HYa5X3FypJyOYy0+nNW1mh0avuxOQNwKiO8Rou3hhPAWuBnkcFdZQrnSr5wWU2pdtx8/ntF322Qe
no7qrPJkgEZbzKih68WAGRfbRNlaKOMLsiF0YLc+JOls9jdndMxDdh+Puuzi6LA6ToZdzG7QeYmN
4w2HBzptpGazrdiqlY1VleCSJ+srtUCVW0FsPUS8+tJmmV/q3ZwjLkUFFA4mGlOn31ZQZukxcJZd
z3zxsSERqrZrxuGmR13YV/BKEgf4Oq9W+jVCvqXZjfW0tbR6b7J9dTPBxbDFM/XSUX72U+imbgsk
uQyUtRZPxXJE3pqVUNffOiB4TRJADNJ3dYm2HbIe5bBXZA9nLy10pine2bp+aNFNmZJ8mxvpXWcZ
11CiQ+Uq1Z4vfK+zz8YNrr0VkOngnD6bjYGN3wXcuPOX0r6k+eesT0kWxi2BmROSthnF1jNJfvGj
b/UGiwpqTHmPhkW3CSUdZwV/Pf1Ak+nC4bMs6r+tJAy/URwjuABfsZg1KByDiTOS7I66BaKpW8vm
uO2mT36hOrnVwlG0MZe1nljUD/k4XpMbqsieSKCdIhwbUgOyenZkmGf1amy62wl33PSf3kWsdmQl
FcXQUDMjyj6dPavEOyObUuDkCZDTunHg/W8Aza8rUtV5lsxYvdb0Swtqbqgsl7lOMIYjNr0vooPT
YYURUVYJZ/GKyt7XA9dB6j3mfbumaoKwWHZU7W5NRREWUb1Xyumm63kM2/sUXVrb55YP7XVVRhHO
NnR70foRveEZeddRx/Oq3dDV29DyH4TXXIWW8j0MXzEvkhj3wqKd32/5/oBEuJloa4LhWXT+UmTn
K1LxyVUkG9+UlVZ4TzanasrN6PnQ6KlFQ/fZBPVfqoR/f6ovel1vqxIoAUGABhtEMRcv3EH2USLF
nlzMEV66driqRwygAzwuOF0QnIPgshL1XiDkPz+BjpXQhZc/+wSz64gFVoZoeXGwI/Vt4Xs0eyyD
j8VIwMnTcSup4YOOcEqLeedwVSl0Cxg9vh1t6eXC+OcWnwkuHAq6SaCsLGYgCYMEgzDGn8Z01+zH
T2qV7BrywiEv1qjG39jWcOshZjBQ5O/y4hhKlFuz6rc+5N9/iXOLwKTjjNE3vSixXHp6UELeBNXu
6p6/hVN4MDhSzUmCZxw8SKCj6yQ5ImB/HCr/0hxoZxYgh4/CntdUDUDG6QYsTLk32oJbTkLjE5sr
CjyOhuWEqrdXMYUh28Ng3WzXKvJDg3KlYjIRDdKFlXBu75m2phvcK5qlLZeilRaVnOV8iKgP1j1Y
1MJSD6EP/QQwrMKTUDTSs8H9+PsvGv5vG2DWwkDBETQTELrTV5czY+htXPrcEov5OSZVZWldpclu
zkV6KbwQGC6xU7/HY6uTFipkI8ZiuQdwjdUEfzk39Gnb0hzUUaFprvLMQ7jceuqw/pSNLc6PPZqR
3G9H1befpJgiZXHpUc5FdLOOg86H59BbZqeZFtRGbiuTO+jCMW2MWdK7uqDGil0xriW3cj/ctPFT
3GbH0Yv2H8+7cm7NoSABXUXmPlRlcTrx+CtLsNoEpfnBcgOE9jRBlTT9PuXpPbWc7z7gd69CDzid
jrIlvY5R9w0vngtPcWbXsfUtMn3NIhuy5qf8Ix2JrKgdJjRZ4GO6Ed5Ght1u7DJ14yZDajpxgYo4
8jhsMzm9ELfPWM7lqX8y9OLgqeJmrMeU8LWROkpTkMWgNwei3QrgdKlGoR95rsy/DpXwUA3f6Kw8
Yfu4LULtuopwF1QuVg3O7ECmAmlEk4NA5jw+nQwYDpkv9/FfCdIQHRDBQNtJv874TJ5iPdapgHLq
H8y4cbqw3k9mvKt1aUM/Fz+DdqtP0X2m8GwduX1/MRg/97GAHKlzo56ERyyeL5KibkKQa3LrsseT
w8CVO4FihcmVHfwS/lqgWqPirdtevCTOjmwxpKZRbuKuPJ0Zf9R8P6syFmsVPAgEAuPG2yhSfRWP
4kCXf+2ZjfNrqOrvH6/Pc1Gjzo3AZwHxZ4BROB2YKrUIaUeOLvSOVYxbcxWAJi36jW9ECG2JnUTb
xuD+NkoUH9Hx8ju6tD08twjrnzmJ/1WU/Y2kNt+mTnrQtlM7UmS9mKnMz7EIYQAvcXmgqssl9rbb
/9hHEiarqtVCL06rFV1dTD2R1pOhEtlYv8QT0P/KZHBlfOpx99HNFobqpfV7ZvnOgjUqesCACnmK
07ma6mKKE50wqkHPyZDT3RCH913m7byx3WE8hfOVesis8FL4evbd2TO8tqyr725uJVEFjH2CxjJE
CQCHBvm1VnR8etHfxNyn0Wity4YzlVTPR7Q2Udz4eJWcO0spqc3hI9htrpbFm2t13XtGULBJK39T
tsmuT+N7u5QwJEt2Y3+lIgDO4lpVOIFgU3LEq+1BQpnw48dYgrvnu43Ui8gZ1SATDPviSFfzScGy
HM74UFrwAaOVUMAHKTjTd4ExONY0PpslZDub/RP5r3jaYdhh0r/sriwl+oq31lapkbvDvKkIDols
/5DwngaKIuXOCB97LC+EHOdu47nc+wYmnHWkF2ewQXE2izWZ5aL5j6XdH2vDWBtN2a6KXvwQ8Xgt
Tc9RnAH1CACOwJELfNDxenoVaTeJJJyPZ/DcnWAoipjhsGCP30HP0IEMe8VmKSk4MPfYLIAluk1i
5Ak7BRolCiavftteKdDIYPSgdzlkX4NxdEVC9prAGsvQgwjrf2eFs7p0NjjI43d3dR+VpIy+T2gW
emAX9AmYpz5L1FtgMWazcnY9UksgCor7DDrKbO7py+mvC7Mzx2LLQ0axDc5gwLlUHhaxU5zLkKZH
lnlQprtSS4+WVtyZmf0kvG6TQBzAlnWSMDa1i1ck6x6jejrasbZPOv9lQCL+48eZR1s+DW0slPlN
UGX68jZK2tBT7ZjbxwyrOxGhQTNZP4LGxKEqXc3HTZnLF66Dc0Nq5Mgz+J5q8XLIprbMPkaH0e11
iuUopc5V27TH+EDZ6mPg8ESXPv2ZINHQdEGZx1KJk5UFjLkq7EKDiscFpJgvQSCvFcT6oI1t64I8
3UdGqJRAIeFW3TP7Ndidj2f5bQsupxkvBBu0sUytyVxUbUt0u5Sm4gHqjI51HPufByxPlTlbjiXE
UeKdLsL7nEbkqKO5kLfbdggcWSj3w5ePH+Xc/UJbCLG0ueD6bnPmuaJ24yDRJ0+corBdJFSuMjO5
n6wbe9wNsuVSVNp8PObb/C5fn4InapwkZvNXP73U1FDF0cnkYg2Jv+ypxhpB32OtuNJK85eFzKdB
HISkFqrEw/bC2GciVAoDyMKRjkFjeZea45/RiKlG/9GCk/erN6zHvOmu6qa/6kxjF0jGzqRTQseE
SCxYd015GzT6LpeQEtCsq0K6u/BA5xajQMMbeLSp8VCLew7gWIUti0IpvYsOWCw9TGp9q6v+dkiq
W4F0elbAyhhT7GNi/OOnm4/Hf78ASBPpJM1NQ2Ga1iIYi6JexlCX+cjLFqsSN4O9C83u0euDL6/0
noHl7T4e8Uz9mSEtlDGROIMWtnxjREGsfMQJ00U79FWlj7mq/T2Qyyua2CRqBwPfSNWSnNjUrqgK
H0P1Yuz7PrwhI2D3cUmqGh3Txa1uUQJqvSQZKUxou/nk1YbPPeCiuUyWoDWE4sXtgIDY7JOtG58w
ob+UpM1J2OkemHMSoYOMJ2BStMUtjfVOlVgFdQiqcds52DX7Zv+7rhvv5gwNZfLddMiKH6WK2prQ
gNVcAsa/rxOoMlGNQdvI5CBa1ugy2Zwm2c4hBaQAAiqQmn58H6KdUONaVXMMf/zh3289VSYonHHQ
9tzgnpfiH/F0G/dKTagNO5/XxTLALWuEMOAfK5Qn/qOh9MWm6iD3B1XBUCpwBX3iMinwhw8dGXP6
j0c6E6fyVjpVD5Ngi3RmMVSu6alRqwyleC3Ltrq3RnPTVRgaZyW3ByUR2ZHrYiX59EIBuyLEbHyN
KnEj+d7Xj5/l3F6GgAlqYOaxUPk5nWCqCSlxoUnzKMyPmV3vq8l6Qrj5Ongouq8mBrJAJi/F6We2
EsETSJ6Z80TNc3GA1Ij0oX5XDG4d9pumYyFp/lqrpWOpdyDjvA24210nfS5YvjIiIxmA7o9f+30E
wVFCc0TM9B0K/It1lZOlK01qDG67FkO+jYgZg/ilVz83XF8WqoAfD3fui8MmlYnXqK3O2qOn06zX
ZRVmZTggJ5a6wKsxN/Ee9YhK28+Aloaka5vRzDaxbT1VwsKCOntQgRB+/BRnvjVvTT7CC9NKW7Ze
EGwQCAbAUDdLaS1r/gN6n1d6gk4z+Lm6xEBoDL/QW7v+eNgzRwYHJoyemcqg8r/Td8/Kthk0QMau
QTkEvYtVWRhOpbXrDL0/ARz44+HOvSV1Ee4IZlxgMXE6XIdA6FjbQ48qSOKGJJxmEKxbgTCvwkrC
hIyerVLGl26o93eyOkfAcLFoGlFKXOxp9FIpUURp73b0jNrhSQyRM0XxlmAN7XYZ6zVffsDifAWm
8J+fXEjUUqmCtUyAsqxXQR3QAVrpvStCom01OfZes2pns8Mg/q07/Lfl+XOTa3AMz9gB8rNlXzFD
qFkfsb1xKdE7WK5jIq1fy3K4r6dhE+UeImpi1wbDhYjj7P7BVM9iHWFWxOF5+lErO0Ny3zZ719Z/
ep3JJMabskTGJ8i/hjQDcvMVpoGbmP4WssEjcMBnCnVPH6+sc4cGiIn5zKIx8S4Imco6RNUUcy8/
CbZBbqw6Q7sO8Xz2oMZNtrRuxKWiytn51oE0zDt23rOn761GejlkKe/dE/r69GYLuABxex/pvovQ
/NrU3CJpL6ynM8G2qnLBa4izWBZLa7GFehFoPY343gXH6Vq4SONjUu88iCOxtI3n2nxcOL5vH5OO
CCBU6/0/n2hBhEnMxxJTtcWl1HZmLdDWZQt73Q5INNfSiC9C1viuuBp67cLePXdAUVe0iawAObw7
FwE31qittRxQZbAug9aJI8TbZODrFGVouHz8cu8xR1SUBZQ6Db4VDPJleUgYgSW3hsx2HcatVZq7
8qcyiVdquC1uy2NMkGPf90K9cNO/W732vF/RWiBLl4X+blJDmFRYedPUVhSnDAVivrhp6Q203xkC
1K/pe/3TN30b0tIt2P8s4mVvw+h9bNLLUXaBReBehe2plGN7kCfAnFO3sMTRQ/LMLQcPhtlwCSqz
JLHOX1TjNCRvn+Er3D2nm0cuQyQJe8oDkoyjsRp9KW9s8MqrksvYKUT6axzqbzjI3FnWNk6lz7BD
fuil4phaglLaaFwBtP2M2e6FC+otWTmJ4+fnmuUtwFaCeFuWL2pJxD3nCBge1f4RJNKj1G7Httnh
14oUpAThfFCb0VXCAna9lTsKLGI1us1MDG8+Y8NrJ5+SDtOXPrhHK+O7KXuzIGVzHZnaLqSF58nc
dJOtdfh/6ActmraBZx6y1F9zX17q37zbPLyMLct8ZOowaCEsTqjWj/Q+aQAt1BFw5BjUSAozo+43
g5y4RtFfOpvOj4dMPwHkXP5apGGNXolRliuc2Rr9uqz6TTi95sHj3C2fm6SZUu81eBZZ8pSE0Xqw
7HUPdKCqEycZ/CchLJQ1lQsRzvv66TwJoEyJbmhnQvA7XWl+ONZmOzAJsfxUrgIZ6mGUHnn6qxCf
JLXfNn67AYh9EJ6GMCPiYu1aAWN5qW76LkOcn0OjgU9yDqRxeXBLnTE2DcLXLgzBo9KjQlGn155X
f+MwRd9vdCfRXWGK8qVureeuBmmTyG6ZXji+1TmaXS5wMAzo6XOFKGK577UG93XFmLGcWnJl5WDC
8+hojAio+Si5Kv5z2/sPIc5YjV+s00K6L7ATBvy598ZujSvNjUQC0uJBJkz7oSPrH2Tx0Pvj9Ws0
ec+VQRulsy5ENkvG99v5D/aBO5bpe48+MYa0KKSQuaOOcOWzhqCEGc+BHn6u6ppSa5w5vqnR8KNJ
6wg649iyFCtDr/eQV2heAgsYrKNWpF8Nfljl7bcEiUw3QceqmjwsUxLpzu64PKmqXzhn54NsMd/U
JahMsCmAdi4LA75WFJae0BDULXirpfUFFXFJKa6NRqwgdn3JM3WPH6ljD6kThvJTpV/E7rx/BNwL
2I+kF5QnSDBOd8BYxrZh5tZcn5Oe1YYLG+Eor632ad/jXWBhQAip6zigXVfKtA2DSwXaeYDTOSAu
o0zAcYogy7vuk+hUPJ41OoThqCN+OTsYHA2vv4n7z5acrOucWHVw9Uj8+Hjy31+rjMvmJ0BT5sW+
PI8Cs9bljhcPVP26buhEBtIxFt8aDLnn6rc2XoSgnn1VQFmUYDXxHqbS9DiWZ3pEgy9QvzfqcLRK
+R41vLtgzL8UspNP/W1v6Dv42cE/X2q8LuOy3Dj0kbk7/c4eCm0j2MDJVX3vR8PdpaO2mJcxvkYC
1BbA5bZV91EQ32toJ6+a5gfJ8OvHU/4+guLWNGbpDdM0+dTLxVZGcdtbqT26xVCu4Pmu0Xc+jo39
YFx7Qbuu42afX6Fv9/DxuO+KUfNlLQAvUrMAo7Xsko2SIhmaZ45uW3GK0lZsVHOdmq9AAS5ViM59
4lnfZlaEQX/hXVlmVi6S5z5y7wEmNWvwH6ZdfMv02xyDC7wGQ+xTrTz4knXhl4/f8v0Fy1vi46MR
tLG8lpV2H3v2oZnYSL6BCpxGD70hrFB+yWDSlFJciL3nm3G5bWljUdi0FW7OZWInGaot6TZHvA66
aaYjlJSs07q9sgfvOLfyCO2u20vlmHObdnZbIWKi6PUuk9OyaJiUiU0boTeIIOn3TFJfrQSCvPGp
8BS3LjZRX78ESJmKQXL9wVs3PXC0oSPAuldnalwjT04r2xf217nJt8muaTUhe6YsqwgxNmAt6tvg
B2gw9H1z2/fqLilvDOLnFl3Ijz/1uckHVcFlJygeECWfbuag08ZwyOijmXm/B/lDmH5deMUmt6Ud
YCV4ZMG+BPfy8ajvi/lzEYwUhAYCEHZK+qfDwhIOZFlihQk9OkwhCu954A5vfH5jJn9Y+MF6Oz1s
KBVN5Z3cxNTzwwub+dwhAoKFcIkgZd5pi5dP6dGVCEzTUqiCRyP1f1b+V2UM7tMx2pjaRs6CdRwh
rNwI9UL7cqkpQqjBBDDtlNBnLs7yEB0jCjV1hACyjmde3/kbbRjwBF+h3X3j29ouEcM39Hg/z1h3
L02+5mUDkbtxBWZApjQdgxqXNwSyxXA303MufJ53lSyebm6+A19QkGxb4kdycEc4QrIGAYDtqgJj
yPhnxw2HcyUeKWZxSEMJ2jsGf0Y2gm6xwwt545lNAHpDI0mm2QYmcXGlypVajyJvaXWm8k1qWj96
NMylacM9u44vah2dOdW5uSl0APuUQcwvVmPZeQNSg3SzfF08GwbKC/FwI0XKVzVSLpWx5ttxcdrR
PqKYMx+vMAcWYwUAnPsaGRW3Ue4KLTjOQEusbg9FSiMF4jNnkqslphNUz8AurfhSlHRmw3PI8lUJ
EwWd8/n5/minRAVaG7VPblmX+i6gzI3lzXZKWGUjShv1cNPkG40+w8cr6sz3VBkRzTb+o+mxeGvk
4LmlknFwS4q+aL+uGxyocWg5FF2zCsGyfzzcmZdUQdBTKaR4BZ51sbEHywotqYA/NqT1raG4vfGo
Sf7GxrVpUL/MirPDZF/IHs6dJjMaAVIOelkgExZrVvJrYIxlO7jI1F+3SJ34gfQkdf11lR4aZe8p
DwIxkygLsws3xtm3hS1ApZvrAtmY008qMJbuqoBekjYgide+DMVhyhR38PVdgYJDAGni3wtBqXbD
xoHHQbi/jE88vdUmpLvZNDhIxhPywcFT13ZrRa/28R4ucztJMJebC5/2zL2tUkcCZMb+4c5azHKv
VA30/Zybo48OgaYdNIrpsI4flQlOP26Ukm5cmN/zXxbABQI0yFaAuzmdYEWkKYLR3ejGanTwZH/L
eE9hpjka0MOqgbgX6Rst/BFrwf3HC/ns2/4x8uJtB01OMarmII5IQKPpMzz1DBF21Ma3w4iisXcJ
ZHJuo5LHyIRic4d3eTwNvjmzumlxG11PFaU9oCq+MaZqEwkuJu1CGH/m4IWAaAEiAFQBZHKxT8Ox
UkLZnBEthuHkA4g9MJ0DZlR1u/14It+W4+LcpQyIFzT+fnzIZU8oHAIjU2ETuY0cbuUAi2wodtNa
j7BNwUXFlavx4CmI0hjJcDTMwcH24lAaBgzQqtspbfFrQBfKKHJrHY+F5ebTP26SEQODGATtxjHJ
Ubk4IztDiTOE2PnWqnYg/sYl3EcvGwGDQJv90f6NdFmdkUS05UARm8tDsoumMElmOJEf+ZvQSI+T
nH2N+uyrUqETT2M22NTTp2kgh/v4W5xb1HSbuXvI3FSAsqfbSbXS0syDkAjXNN7K0APHBuLsromz
cCj1mxqe1cdDnjsiMXzk4tV1yiNLEdpusvTes2Geal2/UkcgMcXWzOjDjl+HoaBgMu3wm/k33lNA
O4eqqVDqXdYF/DIoRwPQiqv5OF9ZCa6GxW2iyW6meo7VDjcmH/jj9zx7VM1AJapAKFW9I1BVZVN5
pcH+bWJQ0TF0ROosUksxBltbv14NEVQ7E5eVwrow9LkpBpwF7pc6O3nV4qtOWRv5+mRj1Dth19KA
UzXm9pi+CtBe66KXqfy/nJ1Zb9vIuq5/EQHOwy1FSZbi2InjTL4hOp1uzvPMX3+e8sLZyyK5zd19
0UEDAVIiWfXVN7wDainGzkRjK4C8atbRcuIyWLYZx7JBhS5i0b6MrqLxS3blJoXm/YsRK9uHSgXq
6StpcZnCjHMXd6nGUkMBthlEVY6FY0CvRW38nai/+SpZiAYDFEkQh7cHJK2HIR4nDoiACsjwRstu
+CAq0UluD7x8vl7wY9J2JT9V/t1ljKTo/J91xd+/yQ2DMpPnVKIo0YRQzE/JbN1JRuUzfpx0jk0G
tDT/MEH3zR4F//D9rbsVFUAH0O4gP16zz9pYk2NbpkFd9dm9Ew9H/Anvk7i4D7sndWawwKT1/RW3
DwvgD8E024Al9D1+mX3H7dqj5udin3yWkgBNivoxHYJLaGkXGPo4wOcvWvmv0kWa1+AFRNlBVLp9
2XPSqJLV13QNBzjU8QmXkjNS3OfkguzgoUPlJv4I0XSntFvTKMQ2ZlpDxwWe06pRrEkp7io5CLIS
tT27p/idZms+IgDjaRWGABKT9U79aGTqnwbTCryzL2OaeWJyMXU5RrOTf+6H9OMwhp49NLFLrVQf
SkvHD17xT3q3x8Td2hfwkmissi3gvCzeU1hVk5pCPPIsaz6XgXxGh8br5+Ec1fknw/JUdY+Iubki
U0OBq7bEGPz2ywSg2R38eFAq7oITflaIOuq4nACO6V90Fs+jPdrCVtZFx9zhwzBs58K4XbHRxgZp
t4bYCfNSr+UHpck8a7Kew0i583c3weYDIsgig/oCRbicEdm6Ng+DjuGNHhnXru0uTp3f92n1aJzx
VDgGZrWT520+HyeMtRiNwd+5fb66nR0rwpndq52Pte8c1KwTwoHARh/TeQ8kuRU9SSjRNxGqNyuI
Pn3jGCoQGyYM4S8q7aUmjsXmH02jAsV5lDPrZCh7F+/WomJzikE3A6Tl7YBPWRoHXc0XNKClq8FT
WEeenMiu4svHApearFY/S9CQ3g9hm8vSLeQrMvYgiN2+WMNn7Njgp+hlU3SMquSzBOQlHKazYMnn
SfoCscTM/J1QvdW+Y6zsEEqYtTDkW5Ql8xQHBiauWGBhe142xzj4lc5fFFw/HFjqkBeZevSp5aIY
emhH9/1n3tq9iH+RydGrob5fPHNe5UmMGdvolX8Os3Ea9IBQ4NCjBjuZDHhG7bHyt16yAyiEUT2j
3dW8ucxSXW11n6cFdFtL5BrxHb2kj5WsXTPp65hY7mj8q/ScVpRMVcS+MpfZI/ANeNABsExlai+x
CsUFlHFWQAENU2+Wu0ucpi+K/Vc276kur6FWIlN+s7Q4zm/ygCRrWmnqecMzfKBkchuO6jSdQyJt
aiV8bfOoo5NDHqQFl0QKjjHUu/c/8hqAJH4DyTqoQdg/K8Eo2+hVOQg1Hl+eWUa7Gn52ody2XhLB
sCCzRcZzDj5Ju+zrzbSABrygHwmpqmVSiYNNC00MZGhhPSB2iLrJ+K3u5O9VXV0AZFxzIMFO4aCv
Fxnfdx5bRPplCuaAqWeaiATzGhlUKiQGcwD0Y/K/5FOOvGdyJ1K/QPa/KuV35rmPmFn4WFXNeFvK
5u8pauAj1Ds4go1DRqQW2KvXHtoyO5ma0Ej8dgQKjWn40DCYyfL7PPDvKic9RMzo8dG7e//ZN3J5
liQlErM1qJPiJ73ZdbKjYpIp4auHpioOhP69g5NR+xDnzc5CWx+Y5icUEjFxkldCC2nQOU5W06mT
Laiifkrxj+RzI7kzkidoX57VsfJMxA3Sbs9vYetssTY4ETF3omm3uOojR4KcVSo8pY6/WWZcgZ65
Y3sdSvmvcbSfnel3EQWX1A6fQEt9bvvy5Nu//sWbpgkiUFFC42Rxvh0zVma6XICvlfAHgjpO+rHo
kwdd0v5+f6HNXSRmtOhq6NyNi3uizWxFGk1iWKH7vSvRkJV7Bw39KfEaZEVNEmBXMwEQvr/sMmAL
GIRIb/hTTFmWt2JaKyp27WqPXIh8Ft0N3wT3kvZIDyeHUonPE8JNMinW+8uursX/rGsxlce0gLbo
Is3JZKOz9VhGLaKNcECDLx/h31xFrl4BhDKR16mepXPTlLS8W9TmjJ1Du2KIiR9g01rhVkZExllm
IbU8wIvstd4zM+DcxUOB4LUkRYcEtSgjfjYvOQrpKLof54SIjgKmnX42QRG8/x6WX/31V/ALQG+y
wVattjqSVcmOEM2ozOEogRJOuSJqubk0zXBRKuNU0Xl5f8nVkX5dE2KMbVJKUVEtjtWgxY1T1Hbv
xUl0FZjVyTgoSfCBORKCond2/JXv4loI9L6/8NZW436mjcUxwrNikYzMU82QUuWNjwhZaHN4RFX7
2GiKa/n+gxDzsxGholY6v7/sMla+Pi7MKza5SRPtdbz4JlYOfhXkFohNT62Nq5Az7DAlbptfYafu
jTXEE7y9kcRSNCJgdrLSusWixhGWr+mE6gvGsI7iI3NcnpFdeBaU00L9XQzyhyxBtUmvH7WhuU+q
3d6tODfrnwDxX2FvE0kWL1lqk7rWpmHw8t9BMtyJhWuVrEuRn9Xui1qajVvoH7Xw2/sveRWrXx+d
FiXzKo2c3liEL7apHuU1qOAgCdw4yfC0rBjUpfdy+3OOnTPjgoOMgKPB/Nyse2xPMcZUnZ1TvbXF
qAz/51csonWi2j2+rc3wSqp/ZTNU87lIhktRxF4AJEOI9gno3M7Tb7512hOkguTaq+CdwPkutbEe
PBE9E4CoQjesHnVgPu2pyJIPzLjcUBrPcprvbLqNR9YYkNLZYwqx7o3IpdQMiQFoE/Vbt25RxowO
mIBqd475bMShS+Ky0wsSL3GxxVhR4LiAcAFiWyQfs9UkZITh4KUToKpZ/zh01FTScbacoxXthavN
1VAYwh1DYOaWBXhH8if5JVMHIYo4DgicYRdv5veV/K109sirmy8TNCh6ZgRGWmy3eVUXqZiQB4TG
Tu0uooSpWrzpLezREc0YId8ofvUDb4CdS3iJAOXwkM6RuNtER5mG0+2ySmEzw6skbgEQuoliXJoC
i2Wt2zkdW5Ef/IZoPAPNQSxpMZyLJaW1ZtnsPT0JTq+0DBR0Kiu6JviPI8V/rIz2UEsSjyzt3Dqb
bxaZJh3MwAbPCIukuSgT5z/B3+9ehEBUWmT3cNYyHjbBkyaJ9gQ1N25XJhjc8gh70L9bzl0lJ8AA
HnN0T7De4SVf2+jZMrsLvCaBnXX+VVYhJNGo81Hrg9u0aEdnZLOFXycI42v90UDiWsDBqqj4FOMK
oJ/LUDkLUc+Im95KOhIsRCiLu7yydiZWm0/+5ncsroHRDqOEXuB/WBN5/kMbv4VobcfttzH3hnh3
7KttxYTXsYKB1MOqDxjnNYm6ySk14lH42h97gAMCyp0cJMX4VGCl2obZGYtpT8hS+XX6NTHVvf29
cf8C52buLGQO1kC1vhwCA64I1h9xdM4NXK9sjKawmlELyZuNHB9v6RiRXSNcXEFE6v5FNs0PgH8E
sFe2KQdvDzIpLSyLnnTOgiUSSFi1KxTfzUFWvkdIxqbk8Lm9Fz22jpaA0gvV8I0a3C4Dvcrnrvdw
rj2IgjCkYrDPEwYmqLBjcJ8M805OtRoRi4glPEUtKjM45uZin89q1chxz63DePLTVFCL1XdVrGJT
Mrh+/zzWX2jnH1K08FLrggqfK5vjGU2IY4jzTFB/tOvZg6S0s+tXnZDXnwVDlWwa1C1wtdv3b2cZ
MMzI6L28g1hgXyr1sYs/6D1GCCXUVSoa+UUwGoUm0vspwNaB0/678pIPLeO1kpoRya2YmgqSexX8
5Ue/QvUloMEn1bv1y0bKwQdg9O0wozdWt3CYKxGyLyP1S6TfacMHoTvWDZRPGLC14ZM/fRfuzV22
R5/cuo/pNelCLskUbKHbV6ynQTTUWY/rSgeCG0ktAfKISKlqv31SEv/0/nvdXM7UUWjiRIs66XY5
v4tHdRjbnoaicdCk7lAgu+aon4WvfNnt9cM3V4PyK1x0SeWXVWkS1JnaIeXpZXF4lpDqx+Pniv4U
4GGSD8V5ev/htk6u2KtAdsUfy3CBkX2hThmbJu+ZPkO8FbOMqf0JYcCV4E0EBuqC5V7/ffOUAP4X
YYogSdy4fadx19SSMSh49RmnQHv2ET4JfzuhQZkrHbmVUNg7y/p5bJwdaMFmAmIwv4NsA616NW/o
fKdGgY7zOcj03RX9LvbRg6PbMMf+vfYyCsuoVj9U9p6IwMbxJC2nXwaGFNFreZH5kN/oWt6gBBio
uZsY0lFCGLaRKwAOGJk0+lUwAN7/uBt7iW9KE5ySQEhsiyvzTd1pV21kqxU0W0OpDh3MIbWOj2F7
n0im5+t7d9/GVgIEzc0LvgyM7DIg44404m5mdNj8MIQLwaGL9CI2D0InSzszLDvgKbPziJuLomtD
wYWuCkn67SNaXZJNDmgv76NltUc1olmCslFAKV+PKBNK1en3++90awMxEnudZTCQo5Nwu2Jt9fNI
ZtODKbrgLCcgvyFXiRYWiHE9x/JzZw1n0F7/ZlmovYxR4Bmsgq0f6L02BpwYuScCMQUXoAZ/SO/H
+LuUfmBY5YrRo2X+494+Nxp6jwyQFBuu0Erf1IntVmqxxPMULJyEbnbte+rQn2kfXKb43nYw+/zZ
9tW5TfbIBltxgrpDyN5zy8ur2ItytD3nMp9XKNeIZLZPDMqS746UHWHYw00bqTSfY1CEqJP+88Cv
00ihHWqpgL2WSE2p1Ua11hNCcZ0cFS2/csN+QEy5V4HIJHsiPZsbi+6rDa1CMCWX15qdBE48hiX1
CYziMnA8OwCxDSNKmR/j5DfEDiWazvOwy28WO3ZRTYuJvSVuHEPwjW93tDH1QwDHFzZ+IR2dALeN
WThpRFegDS4ze6HnLYQARZCyUHH7FzsbDC44KMBXPP/iLqBnMZpSXbOzNeMgbrxoAPFFAm+E38GY
ILlnoBiJcXZv7LQRtlpG+tulRcx+EyDV3OSFA0n1hFBoWLcHx/45dIVrNMgqt9V1lC8mKDu7OHVk
OFr3QYezt/P4IltZvX00GLmTiCsrEfHJ6apK1zN2GXJUJhIBhZSf++ikI6KtRxG4Hg/fJIEwMWPz
alb2167wcRzbG9RuRVIhpI3qB614OpW370KB/tWXetF5adx/Lqz+ZFM3jtOd7cwHId8cVZhOSOXe
428kkcDq6QRAr6drtyyQR01L0txpO6QA1at8iOQO3u/fRZN7Oi6FaJGQGbSXOdkL4xuFGlud5r8h
hAtofdw+LtCmBF33rvPizrhrNYgTEEgr80sQmHcRpljs+T/w9jqMTXqXyXsd4a3DfrP8YudpbaFU
sYmtzpQYV7kEHA2NBIexXq5PzvCI35MXdI1bgVr75/uNlcUkSfSHoYLfPnhSOlY5NDTMIoAHZQ7Z
k4sSW7S8OgpRtChBp1WSToDWjlH5PHzB/06a91jhYjMtNj3kDao2shOGPq/87DcHL436CMsuv/PG
+A/b/jtMzUOW0ZDYjS7iPa4WUoVEOl0YhoiL92xHg5w40th5Ep9ZiMP7fnRtEGhSsYMTh8rgmO28
4a2thQkzwx1wumtmq5TXMhlJ3HtOGR6N0XCFtAwM8Lt+sp+HH+PBwrcx190hju/I377sLL9xopBc
0ajDqVmclTEP3mmTmaYc5AQPYvTeg8l5KooGhnOFOBX60HbN/0gaDu/m7uIbUQSAC9kCBAfK8mU9
USOslia4yYILDH+ETX/qpPjnGOWfrcp5EiIWbZIf+1lYiOaffKf9kGXOvVJbbjArtKsNPC3aD6Gj
1wete0K0by/crFNienCQTCAjiIputR+qQB/62m88k89g6wcLvdKkCc8+fgnYDLuzbnzp2/zF9+HW
mPYXrIz4uz/LdH5oA+mbCL+MWHaKkvUmJW0WYkuMiKASLms+Gap3NmoYCtbFT2EzOITDCUWiIHtR
reQaZ8leDNhcEOwoOBXRlFxSJIaJPerg/inkDyLlp/WlbwxXIBuN/DOeh0KijuTDm12w9i4zYBSw
xEC4d+PorguAUnA/7uxafXVQRenw35+0vH4YZ0f+MDRe2eiQgk1XVztqX+QHKgPTOuRCm+pC6f8U
YDRh/ohDFEEANaRmdrfzS9bnB9CwaIZzBzCyWwEKk1kpzVapEcMw3Bj56qbErTznVzRorkRI+hTl
pfGjI0H0tLP2OhUTa2tgXEUxw3+3wbnNZ1NqW7X20vzRkD91/T2KBIp9qnFfNS3E1cL7PPpLcvZo
4utjiwI1vRwST2jqKxBNAPpbT+e29hysRi3kSOuC7ljN8/ePlXAMCijlhs87T7vehqzKuI7riLHD
ylsNDJipNHqGUXv0H281LIP5/pdk0E74jBr+jOMtXjzsgv9POhgQdNCc5mD3hPMKIkIQHrV273ra
wAbQHhCseYBboC6XEEhdluCr+UHtSSSfVUYzOcQHG9uksQ+uovAxCetiXatI7l6nNNbPnZezPhAU
MKCpYHUTplZz+amVjEmNHEi+wLqiFp7FNUampHgRPyVD9qJXEiRnDNenky/yJAHtkvJdnTRRQd/e
oAYwV+znCEwk58YiUXKSuh2aSqu9WGas2jzX6R8IXjNgrdxWiIJjXkrI+hInR935ye55/zWs4zWr
ExGFVAQBYolsUuUuxezZrr3QBFhGYxM10bF+sLTcjYBKvL/YBiKD1ZAB5wID0gXc6Pb4pXISlFMU
NWz9+pWPUehMokCv2cF0Fp/fUa7SxzqgrVGjpp3eKVZ6j476XjBcp0cG5EQBUqApx4xz8TtsY9KL
YoJ/+BIm8ycJWm+BgkNtAWxGsVM4DQkUgQM/SqQwFhrOvS8d+5RhVuf9vfNSRGNqsQH4FfSPBGIV
t5vFBrBzI0v8JKg8jY42UGS3eVCAiWbpNzv4y8KJu6gqN6VaLC9Bh4h+52KSu2v6sU6qeCVvfoWI
JW8yxqGXuH8n6o+mu5/SBITuSz89sTO/1Ejq5p9rG6inZHiSHntZ3+xsw434KKhvADiwW0EAQxzW
N6tPua/MvWKVMLrrg2j56CHOXIzRssg4qGg6k/CdfPXr+69+c1WdIZ6J7BQdNfFO3qyaTUGcF61R
erggpyNKO3x8IQImHH1qCI4SkrW1uTPN3yiKabfQ2GJBMcdawpLsspfAJxD7bOtHdRf8ihIvCq9O
P2F1XiI89nsq75L5KcF0rFOsnRe9dQRBg9GK4D6C+LwsT7h/jEDSSm5fGwQYdcn4bOgv4goQ9eDU
ML0rsTlJXwYG8ZOJ3KtQMqdoe//Vb74F9jqgP6Lw+gYYAI1HWpzWr0AaMcRr+0POLQzv5CDUgwVI
TFyQYpCHjrxXopEZ13uN8tdu4vLwwa9hkKRzI60EomInzU1njGqvUHQsvK4lABaAzPmnMn60IPOb
/p01/FkkkgtOEzXabwl209n00L6Y0mHQLLeKnku8v0l3dr7UxuVNKi38PUD9EqQWdeSoZ6lkQ6H2
HAYTzfwiTMMVxpwvpK01Cmg732PjIhAJoiAEkqdwFd2eBUbo0lAqReUNffWYODPjCRlocVpbv9RJ
/3OeDcwc/3NHixwh4yZq1JxyYzxKiXWfFRNJlU/XZFD2ftpGwvhKbuYdUlpQVdz+tNxuSzkb1cqr
tfmMMfarUJ9ofEsRDVOcufUWEk7vDuYel3ylYwYZSQxB0Q4DHitM6G6XVrrKmkd1rujst+78HBcQ
+EpuArq0E3JuovAcdSErhys8HQ2xWeMGfb0wuOTl084n2ngPok0r8gTADtS/tz9mdCaQlpVZelMw
Hof0y9yMbqqoV1ufHrqA3h7oo6jK701jjzC64knxHsTEAX1mIdKwoh3VxYQlVEt8Vq3Ug4+MIuQ1
xQkpxAADqIEwTZUxpsVixBPgHRrdB6sAVzM+aWZyNEkyLbSqu19SYHpZ2n+oq8Gle7QXVDbudSKK
4EWRUgpd9Ns3RHrbqBDlSs+B7MKMy9WawQ0DEAH2p7aTjpOO841UeHL00Jv1ZZogzEc0QvEIjZkY
Tbq21wHdyDJvfpG4gt5cMWY0ogs+2VwxMHodej9YltjpNXdeTKqfFhqVCHjiXXGsJ/OlIflUin+z
jyEBgRcEz0XZvdzHtRxnmh9xu7f1j7n8LLVe0r8IDbyGSDL27UHsZPHVBBS3klKscciDQtoYyl4J
tvWN6EqhqMI+Bqq0OFLy4GdJLIeV1+oJt67ztSbpjdP8oege8aC5yGP0XfySCa/1LnoROBrbz1+t
DATnMtjtj4tjs7gCkGnjLibQkp0ujSQmIxrCuUg44wgEt9Ehs2GxpKrPHOSMMByy38jpmn/3phO5
Jc40O1XaRpynRU51RuilDFlqDHSk38qQcqqFgnCv64yEDbeC6oHU7VFPNC/c5UltXb5cLMjT0RbW
IUCKmuTNrmx005RmTStfHY8d6w8raA4CsjtgFFXW5sEuUzQW7oewONlKdeFtHup6h6y8ATCBg04L
AKQwpuur2Npnc40GqVN4pWwygDiHXexV7jQTSoHfNeZzDcOGocAhMUnL9O4oAMRC48GPMZ2MfpdZ
d1H8du+22Tix/CzBOMHVZK212zDbhHgacGLz9tJaX+k2XhHYx+eE29Chu0eXoi0jb+y+9rr6Snti
nuPuB92tryRwN2xKgSBYMeZrhGlGKalLDxPUg9a2B8nKzs15qpO7Qm+PZfdUArXJcfVKsJSKmLXv
eZBv1en8BMaTbBY8zrTFRlHnYiTZT0tPV3u3zrM7kanNmNSOFVpUcMzMSKIulU5R3T0Iu+USIsP7
195GvKDNCQuTPF3ME8Tfv9mrTkG7s8yj0pMLgUTpXn3pR6k5qNMexm3jKN4stUg0tKK3fCtlKaf7
XgfBRwG4EfLHzhAc84CAOH//p8+GhwOTT44BkEJ6YrfPlqidNUHdLDzRBhM0UFWRTqiIY663c9rW
b1GsJOI/1GEBtLldKep1Oesto3i1qQCcKeZ/sL0PUrx3gDZXelVdp5iDcrLcMlKZJEXbFV5OEAlV
9TrN4P7pzuvDXvNiY8rDU4kOEvMtNLqWJp2pXuppk0+FN6CtST7WjMHZNtJrCRzN59IQA11m+W5h
Se77X2536cW2NMcIyZluKLymqV8ZvHNB870GHyf/YYy622ipWyjOISBk7CwttuHthcVTw2gRvmS4
bxmLN1yVRqz0VVngOF41p3aiXWVVbjYCZ/5gxc5RsR+G9pzU/YOBGbrANdlRdpdldBtxkty5vjZC
BPNMAdvmDgOivnRykCXwTQMGrR5gjXZEV7rN7qXo3KFKLipKvZS81EBWRcCrKoyrd8dBolmzfB00
kwVSDToBx+l2aydF2tp+53OIxi8Ozetq4sRyg8TJsx6lQGEZDkFPLIlWQ7en3rK12/G/Elep2IZL
UI4R6kWZoUnt1QknWCclpk6lm+jKHLCd7y6+6/JBQa2TOAmwPOP8xYMmoTOooDHRs6ZcZtdLzVXw
mRqMv+nKiETSR/G5VohW9kGhIhrjHTDB6nFVDTwgdZhgwFCeLsLIxBUAqQooTtIHx5CXLBoHjPAV
CoD3n3bVFRMrIQCAPQYseW3ZojNTqyu02My9xpDPWJN80gO8fdQ9iMKqBcQyQi0FVIiCztCyHSKP
DOvGjGXGkVllmF8i0z6kKFf1snMvQDEV2mFavId5XBeWYl36QIiK4iq+utuHJijDqrFyL5P0q3ks
yoYJcXeITOkYknpLtN1VHH2qND4gw3Qdwu4DGfwxVDucuPem5at7T/wYWPOof4K/RJ/ndmNJITQy
U5JyLw8+ObDEcoJ1kKMi7mbZ5/9DirX1bd+ut7j2+oxCJXB8Hr55QnDTtTmeICa8yp/OcsJTc1St
pnWd7Pha14rBWBgdneSoFTvbbJ1k8ey0v0FHwB9gFyzu/EorCvRdieNGrLvCjCXPWV1r48/KNBf4
l6V31pTezSnUkLJXPk19+CGV0csv4j2t063DZRDTacSy79kZt5+hjuucdhQ3Z0zF2uTRUdjYhpz1
vtB3HntnqWXbH+zLpCPaW7C1celo4kPHAEr0uuPdfGDlXWmLNwxam0eiv70Soq5yxJ3ipi7oHaAP
l2EGw8Zq8/wPeUIQQc+/REn1RGDBylb7llqtffB/JNP0IwPdP4fSwTLDnf7/6gIVvwhXVjoFAp1k
L26MUPEdY865smTJOAhoUtfFP6fO+j0XWKtj8fR+KNveY0w9RKdT6Iws1uvCJo+7PuaSUDnmXXQs
WwSZcWhD0+BYcXEMBV1u9p7jfMm74Nib6AvtwUfXFzVPjQAX3RuQfqSbi+sjgoBj+iZpgyS9CKaV
X5+acXZFFLcRGjJRU/Kz3A2Me2NEXkH5svMWVu0rZNwYvkJNQmJ47WHaJFFhYFNZgEHuLiVKJGNj
+e5cxIDw/Afdf+wYgtW+5gXh/O39tddtXnCVSNigVcXijEPFeXhTRKiMUaSi9zOvqf/ENYbWJZk9
aIkpGE6q1J9iwRWSu1MKSUkwpGjGAL0/Cipj3negwZgGcRDpft311UsWmG4x/PX+b1xjMV9/I5p3
wKfFxlzMQBIa1GOOIYAnWpxCFVR2YBqCJ5EaOvGSfhBmroK3qxsJljd7IWFrf1iIzArLd1DUnI/b
d5TORWU3Le9ojL5iDeWKJqewfovn7pTAblAR30Ps/Bz44Vm2P0t1dnr/DYhjcJPf8AIYApFFUqkQ
MbTbH9CGyZSUhsUP0KoDM8nPOtaJGvZN7y+z+aBv11m8aHWKArkV69BjKOcBpSZINQPjhcGnaZgc
GgeP7Mh1UoK8aDcoe/ft5qcWrQ9GoCa+1EsSogbiIQxLnTkL473qWKTHTju16Py1NukczeQw+z2Y
s2tme07CG4GfSRcUaYikvOYlCrFqDb038NSjrlVO8hDepYnhteQheZ3s9D43sgrm68g5CwVNpgqL
M4fY9WQSkojrkfwoxmoBnRMqNI471z3tjCjfWfH1sl7uIJtukoC+oQGkLr7s7M+TFVZY6ahVcUDH
mK5rcrB6hGnQVoyBvqq0VsWcWVfwLA58GifRVUDKQT2LEX+ko2uu79RrGykm7+G/P2oR/Wc9LCiA
2G4+XaRm7A7N9BxypEd8YV5hp6jlO9XOouv6lMP0dtXF29eSMjNm8SoKOXcNG8AR5fj8Xcl+JP7k
woF147l07XZH2nh7XTJJNHroGK3QPUmeKNgCIzlQyS+5YtyZlKCCLqAPmMIymPD1b70dwnnZw5Rs
xnj4Lkgu0vwH0bF4z2atd2YgsfLMDD3gBedYZOO/4JNLOwqsYoJ4O7QHa0KtR6aYqJVDG19MKFWv
ZRM84D7U7wygD03UI8BKV5zBxfvBZ+WFTjbEyf/vr1x8F1Vv40TXJGF6+AdTvUK+U0eVLgF6ahE4
CIZIvqF67UWdCjdLZGae3w7BGCIz5B99SxLg1VH6u8g+iD0reMpzvJMdbSVs/EQdtQp6xMyIxcF+
c1mWE7THzohyrxQ2brzMGbSsnagfTUxARTkdgVTp0tQTQCHh9SIQTNPIydI4eQyI8kjaqTv/l9dG
n16nx8C8ePHaMj3D2c5Ocs/+isH2WTcZWwC9HMgoQVKJHyiOtqz1J8y8ZL/yUvh/s8x1bYZnGouu
4OgFlXmojYfKSH62Ns3KQfaPartz8sQvuY1BFuZP7H4Mf0RbYBGD5FKrrMTUIlKNe9rLnq4XJ137
rTt71Jx1fGUhRK6hOylCGH7xmSopH0dcYCPPSmVkeTtPxnEvjNHFrBkazIfBt3Y278bOEEr4jI9o
tfB0S/KlEZt2x6QEEx8z+xgB24tU0+vD6hxUU+T6lv8tLvUHO+q+JHX+2aEd0ubDnVyFB+l5yhV8
f/bofBshXzT+sLihKYLKzJJEouZNOIZJxk+yGOZN8jEpw/M0l9/sXv+cjtKdKSd3aYhcE0I7iuo2
Sv2HHwZfAlX+M1Bdf6JFZ+/l2hufhnYC6hxce+CMlpPaCsmdYtCGCL5u5IbYBXZydlDGp7ZqPSM7
6tLegptfRmBcKWL5PGDPb89s11tjF/dx5BFcYPzNbmbjsEnfD8svMwZNFPu0OMJzD86ptYyjLtqj
ptH/BkFO4yPQTkrw0Rr6vVxrndOhPGigAC9ECSgDF0G5o5SQVEMKkc0or3Kjf48V+c+++t4G+bGI
2+eoqk5yVlxxPg2m4S/wuD8dlJHwWPgTqeD3Y+/WSxLmjcLEUSAqlqh4kEANip+Uk/LMzgzrh0xq
zmzo1s0wOA7Lg17a3ItJcjCV71+ruLjMaiy7Tcy0IbTzM4XjHjB0I7BBfUJcmwYMUpf0ghYfjgnL
gH4w8qFFf0llNGaFel+lfq8ThFzaJOBsZzWg0VZ1w+le7+cfuoP7TaHkRynuLkPtPzb6pdHsbybl
dC0DppY06mrYD/Q8ExW08x4Af2N7g++mpBdezQADFh+17+VR7gOb31xq9x0e9301f50U/zqoANIj
7c9qsq5Kpv3t6OHntErvtM9Id35o65xh/PS7ber0UExDCNPNOO98440Nx28D4ASRj2LmNUt4c3lF
XdtmCeIIXu8r90WkfnyqZPUhCcavkFS+aw7UJ9Sg8Frz1BGrhzj6memXQa7+Qjp5rzW+6kzT3xOS
RAjqMjoD3Xb7bVNkMCOpQTZuTp2vURM+odD5TRikNc2jVWv3cpwioo+Yn+w/CajVzqsQ//ziJnrd
V2DqgLiuEnDVSB05L2OcEOTMQ5QISSQmzCouGwwPk+hvC+WcKOTWVOLTVAXUPcl9bbe/OiPcY+2v
a3/eBF1E7CD4Y2XwQnMVBkkbIFuLagI6zve93V4aM3yK5/yTrNMCcMIHO6Tzlk/St533INqJq/fg
MCMSGFcSiEVdGQClkplQoN6HPJSFRbxAnDYq7hBJdyITC/H+mOrnyDjnmrbzETaOCqhvHXyhMJFZ
Tfex3IxNKbN6+MBUdUF6PxeD6+T4tsTTcYCI2OxaxG9Ul1Tw9BFg09PT1Zd9RLrcpVygHO+NNA2E
LkqS4wWJAbQaTG7lwGO1TqKbwa68y6SdB96orlkdgJJIci3cfBZpSadn5n/cXB0MXVzbL2tYDlbv
9h1ivt2EL1pnIrWLN4UiV3/ImRCLyJn/TzuRYF12iT4Gnub0mgTaZBFY+yYeJSMzB8/2i09AXT4P
YevJfn4M7Pqq0n0D5gng36h3bpk1VopTz+CCcYKAuFDi3p56OjhaLUv28Ap0mm1SzKQ4ltnHhK5u
gEUHiJa/mzD6onZkpabz1M6omRoMb8L2r7xUD1KQHvJGjTgKPf6w8bcq7X8Z2vggRLXePxpbu9PB
nlDITAq5oEUgV6Sqm23Jwde4piYiOgxRfO0RlEgxWkXX04iTnZi4br3yct6suMhTgKNoNbALZLR0
AL503jpWDcw/bUDhIh3/x8/H3QmQg3YaJONl289sTWmMMoQWY9wOC1W/Fjr+mZkLx/usmM69Tix+
f8Wt7f+KLGeiTbGychVu42welBbdzqD5pSGG1CcKV3sEvbO/Zi9KQNqVqo9WWXzo9eKJudnf7/8A
8QIXwQ4YN6NhVFtwWZDFB3hz/9kSfG41R1FzLqIrudmHwAC8Y5V3qVWc3l9qY/dQJIKcgvEFpng5
6c+qvJnTCWVwq4gPQnEBi6pjZ0peUlefcB6ooz3U8EaND4EWczZyN7qE5Lq3Tyer4xz2I2/XgbGU
MhKyqkue2PmhD9B0RJVdCYy7ovgVJElLiiF9G5FmO+Dc4rLD3ZFu71zi4BGZGq3VzvUz3TjWRdC6
gf3XP385CPaQiIiW6mrAF+ZTV6LsMngW1hZslDul1z5WtB6CJrla9NozZ9eMcuNwkUfCadBQFFBX
A+KgdzJJMok8pT6fKZnvq1a/lmPiJn56CvU9JeiNISZfA2iOKLxYcsksD+UWi9+8J8HQvuWxdcrV
9jKo7UlDGaqY+ofoYgxfzexQ5PIhxddakWR3iii8YaDvRN2tS++VWE3nXIh+Lv1b2tKW0btOR6SZ
Y3Soi4dU+9YE6efRvmBJATpVPVa6dXak9hfGMv+85ie7Ids0X5udSyIBhlNGUFhkGIUSX4Usxyzh
11tf9GaPKLGyyhMT2lc9anBZZN/WYkhYjn1UNEKK2EryT041fqhN/Vjb9VfR7JDs/qQ68VOsRHfa
GF7Uov9YtsGjwQ2rJ6ciLZ6txn9oIKC18e9STndQRlsb8M2Psxd3LtDOMM/9ASndITqGdnfyowhU
rQRiHgX/PN5JK8X1tIx1tjAsRLaYBHvJ6yyLgj5VhdZMJsWveFHf0g+QzneaT1shlXYHmAtEZKEM
LTKauE7LqhmRDKTrNlk6s5iWeSkQDMaz7weNvZUWHxf5hjCLW7JFwRUVLDDHxEXZQNra2Hl1W7H7
zTMtB8BJQE0wlKzUF/DR/x9n57kbN7K16ysiwBz+stlBamVLsq0/hG1ZzDnz6r+ndICz3eyGiL0x
mAEGHkw1yapVK7wBRbFBQZRX6wFz0FmDkz+h3Pr1w10Yg+JcIRpVovyGd7cI3npWMplM0G4T+BXR
wSvUeGMo3S5WnX0Fh8D+GKdPfcl8AkTD3Vytybxc3DH0R4QUL+3NpS7SEJGzOTFyTCICB0DSR6Xb
rrtJXToHAFr//zKLHdN1Rd7ivQxDnb5zF/7tklfwUPRQd9HqMOlCniu0RaCWok4KoHpx5uosCPvW
Qi9HzDgEGN9iaJRW0k7Sbtt2Yp7rIzry3+uhEodIGtGuUeDTnnGnnA6NgbFHtSbK+qOOV614m93U
HbUof5Oi1nOCfCP1+rXa288rG+nC6wU6TvwDKMFfyywACrxf+5HJIwtRCbgEDCkFxbVPcefsXtBJ
eorLjzpJHxtn+J5ZegdNxx2i8a8kTUc6Uq+hnvwIVXul9rnwKUgz6S4JKNy5XD0611aVjxTcKQO2
3JkebekmRXahio1nbLet2Hebql+5e863tABPk1IryE1QX4uX9U/Cl/gdXZgYESrV6Xe69aoS66f8
v58bMkyCrUZdCGMNHZPTVYxYHn1J1zvgjk/d8OS0yA7K3xN9ZYJ3/mVZBiQs+0nUr8s2/yRpoH1V
pfNAJLiNVLtl8YdRbDneVuXaI10YVYk2IDHHFGUqoLbTZypspRzsuUIle4rv5LQmP+xuRsdH1PC9
s2icFY7bRq8qwI2vN/B5mGdhOveIA9CqRbHsdOFcs6rR7xEE6krfNSVgVrPj6ukuXW0vXnifwmDU
ITVhGWU50+/lXA16FTGSQrmKRx9A4I+meGQwVmfZyj48v1Ew60ESFXigGPstsbh1kYMNnx1q7MSB
7fOuZfhyD5Jrd4coq7DNWlNaubQg5uMILNBZAVoi3vI/G58Gu9rMCQuOyZsd3I/mzyD0ICoKf5v4
9esvdmmvqIgT81if9Ct5AZHTnFnH+Mlu0Sj+8Vb7j073nrXXSbKrcE9Fkq37+fWC56GEDUnXgogO
KQQZztOHC6WU1BswlKdX79H41CFVJeMV4B/8HF54+NH4K0nOhZ0iiAbiIGiisBI/6J+3GRt9m2Zm
gFRT3DCZR9h8FFglf6/NV7BRv366C6kA2gvo8tOltXSS5sXRqybJKcsa6S8FG+XcSfa5GSGlXh/M
jKIu3vkjHXfD2M6Gfcyi7m687fWH/+U3QLgmqxNo1mWsaTPZztQAGZkwehram37092Em763I3xtq
5s5OspNLaydPybF2meGoawCJC2EAyiVzQtGlQolgsYF1iT5kHcedV+e5W6W/2/I1rJ5mZppfP+ml
Tys2E/cE1RGzstNPm+u1plT+jPJUbW+CJruqtRfFTHZZXuyK5tvXi10oUIAu8lFBttB/PIOZ+WMe
jUamoVBTWxsVqmCgPI7+6M7No1k9ZLOGwvbPwqYpEfyEeZzP2XbIh61q/1H5AsNhcH7qarQScS+U
h/wqoi6SQYJjvsySksHIuwSzN2803pVieIJ2scuCdzuxjr4zojPaHGdYwJL9OtGJ+/qVXAhUJ2sv
3v8QTE2pTAThNBfjyHZv9Q3z6RelLXcjTI8gXUN/XF4RzVHaMwyIl/wu35rLqvMZCeOg6tZMi6jf
3ahAN7a/MRos3At55QVfXhEULbIeaF8tE2ut1u3egRjq6eGw5wPP3QuusvsegeQMWQ1//Pv1O70Q
H3mn/1lvEUCmOK4bs0ZebE6JFL22wUwOiN6MDnO8Ld5DOvtj/uvrNS9dArSTFdil8IFJURYxsiXp
naHCEu5V/MS031mpXcl+sjHqP5Km7QYTzcQZ8Ih6WFlY7JDTQhcRV5FqC4FKgaM9PcF6CvRfQiXS
U0khZSBEYylDvfpIB6buJUJTac/AlxCVWrhkrnU3Ln1b7bOfKKqmM8yY2qRNTJuY1cvYNdPXXHkJ
ne/AWNv0LtbW9u6FrhIPS0MRUgmCRaAoTh82r3vbytW88/ry3kELZKC4b5S3UNumxVU27v2chzXD
jdr/qOni77XkbtKuVt74pf3Ft0ZXHkFOEsTFGx8SLZZhdnSeNT7UqrKJmgjnYfhur4nqY4Wle3L5
ZJqIXfdu6sviB8HAUZAdK13zYHe1G8CQy6aVbX/pykB6jJEGv43J6+LdpPiRBn5JGhIpz6KySOKO
WbUCXnVNcvxixIT6jngwqTiZ/6KuVEIpyHtGmDi8/ok+BEwfqe04gZlJN52BXdF6mfw0DivF3YUW
L5+fnAC8Ln1M9ItPP78TqU00BtyKYb/pCvwtCR4wiA7qcJWb193P7o8Bfq3YS/IbLcYi2pGnOM8O
E3z5OjS9tZru06j+7OyRpwuRHpKx5QyhjhLDzPWIyie+znvFVYIHKHYYCT0P/muj3gBydFMNB5RD
377Mw1sg7brqh1/cYtDZyY9l9/jaF5k7jjsz28tl62rRnT6t9gUvHlIazuBNkJIlsTp9bRKkIQmd
0c5Ts+MYeMhLd8WM+0B4k+byIbIeVKhRjfPbdOZdD8s5tY8N0mw+FoGIkpY7exVtIVY8e3H0KBUo
rFTEy9qjpb7SERcivRGz5UG7McfqZiRc4+rWuHmcXcnyXaC81OBkYiNzYym7TtPUNWdn5QK+mG6y
hUXdiuQJ+smnL6cJVTOlZOHlBChOBo0nBwNzuKckzNy8aFysmj1DSjY2V2Wn1K52XQYrJ/csCaNL
iZ4xd7EQvKXqPP0J+K0zGMqm1rN1HdwD6+ZEDD3ZyEwIVqro8+cViyHmRC+CYIHbyeliU9A2QYXe
mJeHnkQTTfnuNH8r/9qZXCXdNmDTQtfCGlpnFCavvOzPq/7kuy8W104XVzGXDzAh4UmV6y56fLYS
VxC8a28Iv83W7RxuaNluat62tEOBIJJvB3tbpq6WPsr2Zj5MaozX7M82HjZW4FoqBZaPbm2xyX+r
SbiJ7BiGo3KA3LFTw4dyvq/a58R57OTU7XS0myvV7YtnWctcnDo2mDhv8jDdaHO5UaZHJdsG1ja1
f+qd7Fak2gYaiIPmBljNYSdQuWa4g/Ad9O8YWblGYqH8hBqP28XMDg9tdt+ADvr6rjm7anhfxFhB
OIeJdNaGwFUgk6K8bbG0eBFMKKESnE8eWAJG5WhDEOcyc/v1mudjSsjGpBIM6smhYBwsdkgqSV0c
S8gBig6lQPsL0SUQGm4JfpN+WZG8xYiZTMHP0FgpvC48L7MpnpjZOBqazmLpPEucySnsT3FERQsE
0193PiRNd60NM4suWYMriZtqsSFPFlxsSDmvKdwjp/EKMokIBrnZYocGRTjn3wMJRwuOBZbeQoRv
5TWfxUDxmtEIFf0esgh5cYk6aZBzj/KspRG5VnDMCtNFmHYjANlCW05WP1JevmGmnjKgwieEp8Zh
W63lMxff+T+/Y1GC1PJYOoXG7/BnYL2YeGpIvZVDv51kxIWkEV/T2StXQt4ndm354gGBiALE4fJc
xryp0eQqj8zW66ufbfOtdg5t8uynm0n/Jtl7u/vbk75SfcVt5Bn7xnf9aquMu6TaA9MWBDFrrUl1
fpvzQWiqCGAuPSNuykVwcsrZQW2DptG4U+qDZR2c6WjWyFz8KA/SzCXvJoELFZKOedZ6mn1Xy14R
ufb3Qrsx9taAONWmejeGjeM/aenV1/vlsww9e2P/+XmfFcg/XZiixsOgj2j7xKFXzVsj2+GzVj/E
6aa+ryd0OXZjtY1tzuVNdiODoWl0TuxxLg5zfnWTN26iIaHotfI2VEAAbA4AAJzhUbFW4scnrPbs
hxKr0A0EVgV/8vQ9ZnGc+rPCe1QmfWvz1kLEomDMvOKl+B4HcO7tMbtyZCwALcVjPrkdB/UqdboC
qk39A7k7F3sTt/M/6jjZz+V3dLW2VU+mb0j3iflhyBAVrEPKGNW8LaOKGb4XyfbBHoqDkaJKj2Ie
lQCWB6qzy/38AIDoyjIeyQE2kvrW9jOzkB9oKTblS1LpD5Es74C7JVibRl16aCXlF6anQtteFS6F
r3HiVZN5DLuXOH82zas4JI0zbvVsj3a7m0g3oVRtO3DvvvwQyB+d9hCxkcF3JFhpp+JBquuCwqSw
5pewSHapVl9pKUAehJe5kL7eJualsKJ8JslAL+hoLEKo4fjBOBYqV4b4lbvmV3CsHo1hV6INxe14
jLvDDNYXKp16UExgbUxmtsO40QMkXjYwMir1Wmk2TvdwhfuJHCduqKBvlb+zwbeGsYtIuusrTp/2
qNy2b9luaolNW4fr+cO88W8k6Q4OTzxuah0dFI9mj2rsy/hYtve+vUMZLX1S7qqd8xCWoIy7V7jq
fbxfeQlnGa84ygC+yWwFvnF5VvRKGgKt0ltv6opt/qPLH2y0En8H99LPhlPSWViq/vLpLI1sqsfM
Pir1laJv9fRQgQXp7qz2yjBfw+JH6uyqqIXbtmkaTx9Lt2R4Xe2lfDsF6qbOaWO0QDiunPBehao9
Kx75zKzvYExjkPAaGjur0VwEc4NvYEuMeyt+H4Zj3t0FziZ7ycqfqjNsEqXaVcGd4WNXlRACGQWB
WLnX/P2I6p8aBF7RvQNgvImCtXHDpRcFOgMgKlLEtA8WfcZJVgvfVgeyQchYdOQ4ksFWmBC4efMG
hnjl0ru0HGMwcm3mURRNi0okyTQllqyc1nU4brnci848CIuDxPrQYuZiyRr43bhwv4N2gtbG+Iuh
5CK7d/oklAY5bb0SMt9Uvgm5FqF0+/V+W1tlEfFG/DsqJo90QUKij+7czOPbpNRrycpZhc+uJjOC
p0qj5bzxkKHRF5SpgCp2LyXsfwfuz0wYHWlNK8l4zOZnJ7jvBQGda1yZIC2Nwx0gj61eU8i1axPz
S5ki/VwyREQuYLUsFb0dKLKxkSOeTRVOcBlU+1pCBTW3f6fxj7BXPYrKwFe8ylE2fvv49Us/b7mh
/cA1w2BCsE6Idaf3jE/SbIaxRs9hqFyRuwmUoiDmq/6HD0giDZFVA05Q1N++XvlCxkT/Byg5xpsI
9Cw3VTc4WR/HNGrtiDQYkUEVfZlEyzcm5NTi3fGMbm2Se/FhGTJxcvjKNBoXWyyZuow8Km6gDmHn
Gr4IVpjwCxG5qtA6FO0ujgD2a+3K5r70lekc0LQnoMoGo97T9xzZxSzjEMDjJt9L4z2V3Kl5Ee/Z
ip/l9t4OYXVJYChxVpOStebxhdr4E6QLMASFgDMHHHMyzJEGPSLEju8m/X0qukwoBBr9m2FVa496
oRyAdkuHCYfMT/Hn00ctUX62kxgCQAz03qqzg1rtDGXGFvpeEOyaBhVFC3Yq+qtfb6lL31eY/JB6
4lrAtHSRhaeJ5QydY9UeSlMbs38TqvCWwICHrwSTT6Uc5U0I5aysK9KBRbJ2su4iXcCLWO1gTFKB
IzU/1O+tfqMMe8d4w3rV9Wc8c3nvUbYRPL4Aq4ivl78QOIW0FfMn4hnz9kUN1A5KPRR0RJlBm1ft
pB/K4ac/RmsPKXbo8iHRQqKY1gXPaEkEy5MoJ4q0RAr9deqeDDqiCRVsGOder3c7vH92JvLJansv
tMXzINi1o+2a8tPXT3uh9wIQgzPE7Jaqk87p6fZKJYgpyoSen0lbIUaeR0dd0qi/F2TrdvMomm69
4dYOWuc2dZghecOadOx57OIn4BIhOB9kRstRvOEXhZXaeukJJpWGaKIgAVQZZMiIvA/Ni66Mrud0
hfp7fopPV12kGTgG10kk5EnTMjtgYIBcAbrq+gGc8k1V5g8r7/n8GAuWN2AU2uBcDp/9639KJcVO
sixMYHr62MpjSuzWtbLpGxh+qY2PwqZucJHCHTkkvVpZWjvbamSbAqcCzZlRxVIFyejGhmjFuHB2
rk1UtWKAV+gmdGp2k5eoJQvza3BlOlswBpEpdMTNec01+TzNOvkRy2OVlFEZxkZYe7IcYEWJEm5k
HGToPCq+6/4M/mvNy/B8MgOPAmka7BMQTaGPKU76P6+86qs215Sp8iql2CYBoEFT9mKtvbIqaSvE
r0pY/qWEzYWhu4Uqed2QP7RpeggxkNTWeMoXannB/ETllZ0uxpyLsEbeMyR1OFZeb4TMIwq37WPv
dwq6N0frLGgAGVIeB8hoG/1OOD+Je1ToBZtY2eH842XZ/QCsqEM32B7RfjA1gJb3RYfNW+mCZPXo
E329dT7F3E+jFD8VrDRS+6g60u87fYXZYNuTMrWon47xFo4eChsQ1mk8CAF6x4acqQdujSSNanfb
YO7cVH4QfhHRVd790ue7jivDbp/HHgvF7joOUAKB2iC6N3UYXpsJroBqdSXZ9Vp4FWHr7IczjBNo
CeqIpWp5haOk2luopObJm082b6JxNyAEjUSrEK4wm/2McufA70q7tZz4wlGnd27LVHtCKmt5b6KG
35mSVrHviGMiCRTyLclsbMpyr2YoO2jYEubdzmxWQtqlYH6y8mKL4UXYMc6tKy+asNBBU0AIogjh
GLG6pV/bGU9PFsq/RZjxqFD4rfevt8z5IE5MTwRgFmD/BbWiztRqqa370tMGqGOiHADkmTvDruiS
g0wzUaeX3ibTPkG9wnheWf383bM6/mHAZATUekny6JMiL6xYJapL5q6ZD8aDNAs/zXgTJ7edf8BW
b9+U/e7rZc+D2+mq4rL/J9KkDcRMc1JKZgh85e62+csRUYzmKi0Sr7NWYOsXst/T5RaBDVjwqJUa
DzmroQtcxp1CxFHwhEcPt0eSl30m9D+DhM/svwjc0tePe/kbf6Yt8NhNkFGnz1vF+YyJtozUK7Vr
Ez+rwU5OMi9N7Q187tBIP+1pe8W/kekarywuXubp0ebp/1l8UWO10RTDTpzZYExbFNAU6Ctk2q3j
M9vOJLokRHPxmfENuE4b/RBmaI5jyZlXa+HxQobMTwEOBscBCJG2bM9aAY7HfTsJuexkAzq8m1+K
uUcaLz8MkbBafw6zhlC4BpE6r7qBc6jovMOZYsa7NI9l1gKocUYRbA6qfT3/nUPHrQBlwhNaafFe
2NmUdqKcRtNQ5KunXzq0CsRR4xYtMOyG1KjeTJWOTTlTr3JPY/M6mX+vfN7zyM0FicwQc2GSFWTI
Tlc0SyuosCgoIBWMO4M8BILmfuzvRvxwzal2jZE+GIP0cFf09svXi194WoGtpedEOnwuWZ/VvpIB
Wsg9zH4OZdrdhr6LwlKIb/VQRB9j/ffr9S5sZUZKfEjG9TChlrOlTFfTQMvs3JPJfuUJaaOgXrnC
P7/Q4rgAF4Tmgowu6MEzaAhXQmzn6NlJ+ribNNSgY+M2zI1bSH27Kf2OCsoBSW/orfaLEGc1M/tb
NDb0Jovfjt6/V0kwM3oydc9PTC9wcAez7wI7+ZkYCBF0824KnWd/6H93GMNsmio+GEZfuzaSjB44
nF0USwHCG+pjH/75+u2dCyRoTARF74lEDyHIJXlQw6gaChkSbRKgornNDqEffKur6Noc+mOd3k9D
79oKqsFjdiMYMCIoQlPZN2Z7LKkvLLVZedvnfiXiJwFv51yi7UpL8XT3xmhxA8xDtW4K2K60rtOR
THvKXW3gFkYdDdIXeg5MseIciH/hCsHEbFL3gbxq63bhLjz5LYvSztdDNVRgHaHhQZ47krAV4c8G
VQMzTG9Mvz0GRMUIZ3g7WIXjXNrZgrHCCeafAPtO3wNpK1IDaVR4LfJgUxbs9HzYDRjxlNJBTIyF
k5L+swgMslztM0TnY7mb5WDtg4iUZ7n9GegBpVToNZnG4q4sRji88zTlIKMgMRpHRpy0zhOUrYxP
FbXS7N3ZlOknYCGCaNE4HlZ26aVfQCzTUTMUWIoleDiYU2UemwKhPPneopZX0HwS4vkTWrTIe2x8
bBaMMdimVrBXDwZ+D1//gAuXBZEFpp+gl4OcFJ/qn+REyfTI0BKD0xgyPNbg1ON9GVMrtHG5stTF
7U+hiWqjUAY9EwUMpTjvrCHLsQgykfHqt6pzU5YM1sizmWSIiqbR200rR0zCUnc0HsDeuoP66799
ZFo4wFd0dJ4/aZanjzzUUtmiqpR7vipfWXa4dxBj15qAW2xlf533LhDEpXMiNCuglS57oHMpx1Yb
w5/xddlNJ/sOStmtY72n/rFBnVLW4oehz/57wAyrcv0bCjY+aA8u7kiua8ZtrYJWnQ23WB/3c1gd
GSJl0nWXRddOXm9yp9/Hebb12+hWk4yrqBtWHv1C+GU3AcEXUjDQuZb1dZEEVt7PUCWlUfG6/D1u
jCvKIbzPpV1u1EwSOe3Tk62kV9qcbJF7khR539kzQmDzoYiy719/9QvpGPxlThhcPQZI4AdOP3uO
5reUy6iHOE13TZLhoYkDJ1H/7Eg3NY5JiKVZBgphk7z/eu3zQ8bSwqJRCIdwEy1ibTTVhVXOKjAJ
tvegkKU4D1YVItUWPXy90qUdx+GC34n6Dh5oItz8c5ybUgtwumQ0FoXNFXoI33Nr+sAy2euaXnJb
y462w1yszXAvv9t/ltVOl2VSF8qJ0IAED1PRpSivMzW5G+w6AX5Qe73T3PhycBxsne027r5+5nPZ
LAIX4xQyUIHRPyvnY0ONVaNGr61sr6q2vMqm4jfA/Z3k53/CfjoYbPL4NlHDnwqObDT2jnVR38ym
4k5uWr51Rfb09S86zxQFVd4WqQdCOdz3p68jTptamSIieTjW18p0dDrkgVLcUGhN93LBFWOsxNaL
3/2fFcWf//Pdi6ExzKoEiKNWd6jDPktW+irVfwYfiHUa3wY1mY/1P52o/yy67Np1E2ivYuYxG9OL
oMNH2bSfEoa/U7CXrHLTR9GujcNb2wlWHvfyJ2ejc2cyLOX6On3ePkkMy+9D8D/puDcLaBdNe1Nl
oEwiG58f8zrJ8l2q1pumLDAltV3LmjytfAWz8Y57/R1VyzetMFZC76cm52k+IZSROeYMFwnBy4Nu
G2PiSz4cu9GQboKoD90EdKpvPgSlU27KvMn3cwRUpEDdnvQvqpyryr+p4Xo5auDNdfA9Ckzszf2i
pXwtXpq5M3FzSq9Q+3qfY2kzqc09FKKvt+uFi/lT0JlRnSAD4MJw+jbtKtExkmdW7wCRHu2XsnNb
ex+Au7UyhjvD73Js7ywFzcZjgrllzIA2DZ3fK7/ivLY7/RWLeytM2gIqKvUVzK0t38v90Tz6Bljl
BFoV2rJWNG9jPb2Tg3gtglwK0KJTAQ+XiQZ6zqcvILFGO60KrAAqtynqfRoYH508MaAMivugS68G
zdkNsr2Vg4amxfjdl51dqByk5kXRoLDlK/HjYjwVVyfG00LSe9kNHpW8AaSPkm2dArdjsTQB5qxm
4b4KiF5O+ZzWzsPQ2SFDl/C/Zc+J1hgqBEih2Fi5LmvCSY8cM+xICQN52te2LLl62VzPRrtzkuZO
s4twJVe4FC7RIlBoIwvbzKVsnCoPllbbGrOtUbvHqGtXmN033zBu8Qw8SNP01AT51debTVQYy4P6
75KLGxm8iGZNdPnRV+XsxeGuU7JNkFtblEx2qB6tvNILTTnRboRPLQx6HUqe0w3G4HssG0ehCx8Y
V4h6uzMCvnKvHEMSe9BjtZc0hYs7zEeNxXEypYDQwmGt3NfPiz4k25kwQJ9lp5/NFVttGjIV5xLP
QPMy1bq9JcW3fQGIejCjQ6pRBHYZeVn62rXRIS7Dn5PWfaedin8k079QUv5UMs3yiHGYX+uVl1Qp
8Hd7frXSamdprY2vQPQjNn6MKkiistv10/Aj10b4yJkNFlSfbkoLIJrVhM9pGmuglHImPmN9E8f6
Ps2GjVamB6M0HlA1Ht2vP/q5mhUMHNHw52bm1jgTkfNxAxyGMRUFSPh2G83Wqx1ne7NxkECX7c61
fOBt9vQz7tujEgyHpFO3vRpcNWE6g/vWm038VLYZIjBkVb5SbQ7ZEBzkcVjJF0W4OdmdoBcQASEe
gWAQEIrT3dKjaFxFFWK4mvqqzwFuYq0rFc3269dxHmXEMnTCEXYSllSff/5P0tAYg2LgEJV4k9Vc
J20L4A9kDHQOLe2fciy4YhXmypzcNorybWXts4jL2gyOeEAOPJXKIkWqw1ausgmkYqhhkBtPx1hN
rsfU+hHlyr1hZLc2DAeS5uNU2BtJQIq15LYa+3uKmUNo+QzCwm7ltZ/XLOJHMRai24aXApf46XtX
+yyopSZMvDROr6PmbmLmLveIVnb2Nvah7czdVe5XN5PuuI40uKlDw2waH1J5hoMwlQCcrBVtk7PE
jmoNFgVXkgBSnUlTpDV/INdW7IFBB3g9u9WofscV6Fsb2l4Zyg9ZNr/2/sfK5xHxaLkDZcHJIlIQ
Jpb5lR/NpSolSuxN2rRv5AZZs+RpDrX7NK/hv8vNj/y3pFTbMEs+gqn6bWrBrwmvrzlac5c5uxz4
JqjowykwKdqook6/SZR2rW6X/BJrcLyq7q5aTb1HmNuVu2pTzcl14/sraZz4X549PPRi8krKaJKi
0yVV3w/7Pued+5CPKEj9ot5lfbtL7PhgOmuH/dIDApESbGZ0NWF7nK4Wq/acR70ce4nyljGBH6uW
sfer0973v4b278qHPUuyPre46AqIEpFb/nQ1q8nS0JQkfK/lZhub9Y2kjntbYxYRmg8zfFfLlzd0
D3ALmI/oXq31Hc9DG91sdNYgf9JG5wo+XT8vFYMCtYy9kbF2MZdbyX8wBnkltJ1HF5gKgvtPCgXL
U1usMk6OUaojE3S5fO3Kp9Km9p1vseHZrbzOswuV4wl6gtgPVAdA0CKMybWkh2ghRhgsFm7NbDuT
XuvBd20MUCDat1vrofXDlVXPdwyLCklmg0xC+GedvsNC6WOjkK3Iy02g6U0jtDddWcoO6JEdM91y
ZX8lQzs/EawInwc8KtT+s87dlGuRXAQRh7Car8TIWFLLR9Wfd5kZ3Wa9v3JRX7iZgFiR7VBGcT2c
8e4bFBQLI/VjwPaiEELf3pSPOLM9VIO1nYjIrVNtHb0OQGYYryvfVByB0+MvWBUA0TkiQnR0UVvO
aF52SW3GqB76XgZUXvflezlhZl7NN6GtApxudro2HyM1ceeqA7/ZJf9D2BcaB7CK2FtnJGk56vMg
l/kN4VS5NVFusrtvdmreWZG9xWPod+KMj0m9kqZevGwMEiTcbO1zk86iU7WQ0xt7Tf5h+PU2ysdX
RR0f48zG73d8wg75LlylX1x43WBiOaQkIueUsRAMqmH7PGpX2zsldbyxn19tCtFM4hXr3YsV/175
wuKALL6waB2Q8XCA0MsQ4eOfxCd0EtLuChAPvdvrpHNu0XWORUKBsoN+pbX98yQ3+wGKT5B89DJX
gBIOj3m9drmfj8pJgbjficaMaflFi7IAKcssbGM4ghmaTro8Ptaz+W4Wya2kDY9hL2NlrN+x7V5G
Jf41OmsmXZfXNwWSnjYtvdFFnFTthmtp4HKdk3JjGPPGKA5I3+x6t/L9fVniOIm8sIk7GEjXtUN+
nmMwpWYiRn1LEngWVDLHiWvos1x8pJ9DMj6WyY2DCWRkprdKoN0rkb3L1NBrO2vLCbmV/cZFh2Mn
hauKGpc2hJjBsO0pfc/sggzJKK2wmEh35OmA5mBehgfaTncqYsO11lwlnQwsz96GeXUTFM7rDJi4
pFr8el+e08XZDhZgS04BOtvcKKf7sglRjw9Cofc911stnR6wyfNKNBGFV28STYcmm78lvvlTq2xQ
xX21q81jaW+0KvD0ApsN+Y+Rym+6mqPUb2ibhP9FN88rUeJzyL48PuRGcJCFVQP30OnPnKooQ7vN
Dz2zcu6ryHiMsuGhUc27PhjvQlCLyaAGoNlDz8gVGaNOA1t7BiFu4dR/7EYGlVIcqQrw+Syb+14q
74aofIqz/DZ3mh2uOttp5GvfO63/JCnFX73zLXeasqNiIsFig3zNQv3Z5PbbSl1yl6sVjSpGaHbk
rFnqXbhqmdOiZ8/IADj38lEV+qql2WJFIHCgxQCsOKi2Bp5WdQ2VP3JbQMdfb4ILVy0XHpwT1OAc
mCeLjCLAMSDPbSryrvg7FcmjSWSq6viJMvFhmK2VPsiFkoctB60abyPIs6h4nX7LVB+SBMosxhuB
9tinzS/LGb127g6F1iPUDwMt7vR9C0UjwMKumPLnsVVhL1QKDGWkURN2Zo1Xxtcv4cJFRNecXyNY
MOQAi5cQFX4R2xZ2IIkisX/ekqy8lrJ621Wof/X11oc8WK+RsC4eP1gSSADSIRHFz+m7UKUwrUds
crwmGq6l0v9A+BrYZfajz8yarz69ddrsqqN5XdvZrvXHTRua2wyvhaDtDuJvLdHhPFeqKSCFzDaZ
GBc4X0ne169HE79keQJpltLC4cee6zgMeduENA4jr5/uZGt4sJlNO7Ffb/xJkY9a+kYH88Wu2ua2
rXxYlLXzMlkIYtYG7JvOgaYaSOjIJqVnOc/j3IXbsJN8gC0R/40M86iw4IlHGjwrCZ353BZCl3gw
JL6WXTtzDD2ynd+tbNpNuXooqu9fP9+lU+dAKxBywwDtl0zjKkpqBW1kzgDPFnI1eEYyf9ez7DXp
iiNMby7Lwdx9veilpJPZ4H9WXRRi2LdXWlOMkQe1HXOtB4Tnr0Hq+WO5GRx0OXB2tMqVWHrpDvx3
zcWWi6U5Rn0K0YhJTm+jRKKADlZSSXGCz/aKQRUrRLPIeBaXCnryTWUHPJaCxkqgKm9Fm21sP3/y
23rtArsQvMSMFQ0AtPMQmF2slTd1l0gT1d081TdTOD5OvnSshzyBxZva27mcH2y1sndVLf/SA+de
Q/VFM9wkTXZdMR4crXzSMCfBT0rVthhvPIZWFW2qwum3cqHu66Z4ra97tBRiD7coTQ9XHuB04wkW
i4bcOLJidMPEyH4Rd4p8mqaqpZyLuGi+RdI3nKHguCsbUoeNHVsr59g4zTvO1xNx8J9EtM99oxxt
n/Zr1kBBnV9AUN8MQUm7FFSZKlWAOOejPEe56/iAvfOifzJLiOU+pPIIt6pADp56OXzUqKmRut3H
wcvQTd6I3oxQ64/xTOtCYFthCKhm8nBrs+Z+62v90S7xj4jBjc8qUCf7WzB+n6z6uzmGP+O7tpW9
Thr2UZD+HPT2LjNbxSsa1C9MuX/uB93Hjpzqq8nrXx1Q/a7GfjIzrzMK0L7h1/bdmmqhfvZtkMIm
K8JoEAAe1/HippqRAYG77USekzu7sgp3VjR4APIRMNrk1j0vajvOPczn+liGyk2o6XfPLbiGbijv
BxlT8dzqXgx5wok3exwDTNUpk6uYsi7UoL6a38pguo8xC41qV9/h2LzpFFqhzAWm8WPi1s+kYyjl
t2FbHxU/v9UwEZsm54j3jqdUsteU1r4qrnqk6WH5HYZJ2U3qYdSmzddx6vQ8s2eEw7PgD1IZg+RY
dlD0MdY7R2LPBDNgywAJuukxk9/t7v3rdRbd8v+3EPPVz6mg0GlaxEMN06k+USn65wYSxrWuWJsQ
nxsrb3alHD05082k2vctnh+17XwzpeTN+T/2zqQ7biTL0n8lT6wbUZiHOhW5ABw+0d3pJF0kpQ0O
KVGY5xm/vj9zRVZKjMhQZ/WmF52RoRDpAwwws2dvuO9emo8/TfZJGlZZniHAoO3rwNbcUoO8ZFSA
2P1MguFd6fIfg8RZwkxCz/A+V1ennW4uU0qgDG5bTrons60f8ox87ARfsB7QjGBmrt6fZggggfkW
6TqQq1Mg1T8B9r/zHn4fidBjhRgHZNF7O9uUag6ovhDBc4BrNB7zonlYpOapTsbjWC4Htbf2U+js
Jbs6D2N9byjqraaW3qw9gFJw1VFdI+mxy+3qmOjqQZ2ivaLQC/TX0/rumPt9nM5VRoLUAiiRH22O
aWSSRb2XsGs+xvpesV+bZl9bu9546wEl4dZHw+Wvr3lVxvrnGfTHa76LGLQqlKZeXFMu8Gbj6lSU
xsb5nJXlWpaGI/hkFLUqtbjJMOlxVoMFqk7Rcr8oxwkwgZqhcRMo67Skbzg+NrDXtPpXI1XhOZzO
tGv89XCvGZ53wyXPhXMFJzPpgfcZILBgYVEGTGVdT2dJr9cttV6jehj16i2XjZvK0U96Ee4sugfm
WXNFCwfNXRtttHd5rx377lO2PJZjA9eAddJm5QmpmH5WPWXo94Pewail3uD7E0V0NN/3cAOlVCI/
yaXxUdX6s5yGnhnmnjY5NGeEGzuct2pjnvQ4cxfc8lpalfbHZvRaiaZWRfKNHm2EtNobc7YSP4Nq
95X8UbIlVKcVXx3J3IVrramg8+pXCnRnAIU2WpveyU1zX/f1neguW0bro7oM53CMPoZz9lAmkCZo
4ydn+FnU8Ydzj+ZnUWBGdUtIM74vMdt6GjSzyXqoxwU59IMjeQuw17H3tfoQ0wpdLuckh6DiIpeQ
6BTfTOh/fJ7+M3wrz9+msv37f/Hz57KamziMunc//v0Yf27Ktvza/Zf42H+/7ccP/X3zVp5e8rf2
L990KXP+//4tP3wtV/99dKuX7uWHH/yii7v5rn9r5vu3ts+66xC4D/HO/9MX//Z2/ZbLXL399svn
si868W1hXBa//P7S7stvvxj4F//x/df//pq4xd9+8eaq6dv37397abvfftH0XwHx4T3CBc6ckT37
5W/j2/UV9VfiYpjm6fIWvrMofRdl00V8yPjVkqEdBOxMuZkMH+5gW/bXl/RfwQYCT8RVVARjrPLL
P8b1w/T9czr/VvT5uYQ7qv3tF7pRhdX655ZFdk5wdcKgjOeJXhTc/D9atSGOZFKmyeJRkzIb2rwV
IffZOt4k2ZdUlf3AHD8UQXIb09kVVYjQlXFPGBOAMO2i5Hlq1eciQdCL9qWW2pJ0Usv0NRiTVxLE
gxd32kFKcGyNV6uofDOeT/aSrBG5x42oH9QkvJsMdWsn3XmU6LlZdGhkrMpqXYkUBzrxdi1brlow
Kktt7JWhtW7c4VhGbe94TinfmDMkL8V5FL19S5QDEKoasOly5xcGnft6xEflbLRXaU4gphZcxMzT
vWO2l0aeB68Lc0JPGJzcrnEu+VRDb6makl83MI9Tvmzgx9IDLhulxcaoB4rcwcWsjX2s177Nfaod
XxnIaEiSHU+odwYbPeJXzCLA7HC4i+0GjSkcAs/Q4WVHrvP+OrR51HliATTDcV9DapO8tmND67IS
oY5W0Cg88ACVOrY8yv80GaDfVYxfE6sJoRD0rjeW5DyFIZSerEF1cB6bDjWc8cbMQLTBT/kgt+p+
MgKwVLA1BDJdsIbNU8T8Va6OBF4ok4gyss6rVa5sKOGbMSmBex2/3YwHwBegraT49fpcZDJIVQUj
DHjE1qWydzeq8XYKmDIqzJ0vg1+coK5wlWdjjOleitpx21vPJk9SSmBdAalvDzUd0XJKFwpd0NV6
qIudktHLUw08czsQ8OXCB/S56zO+cqoqG1yTvumFPG8azTY+YzyC/LDv9R7ei6Za/MbIlvU0n6xa
VfBSmAm5ZoCWPadQ8zTPctSlbhhqjauq4zrVUjh/bO0y0zsCUZJ1Q1djsUE3YNdIk7Rp4Y1yjbm8
z5Sh2KhdWkJ7c7/k2kZKGDswDJpIHQeOx8kbbKPYSHWRQyOH4KqtQAsS6TixYi2TpjrJOZwCeoT2
aSpWb12I1Qe34TA3b03PJyTzZMu7TNfhKlqQBKWCjqxjRheW2ARdIN+gqbBN9IpshAplnmWyBbWG
9JlOhKgwltQx7ix9uSuCzibdRhqxXwpcur5dLWLqzQznszY+ZRES07pCnkJ5HEtnk6NDKvZqXRvE
KdpZqiZX/BzTwOGaw3JQ+n4TzSywJWESgly6lF38msbUNLrxJsjNXZEElzY3L2G6PISjvp9Ga7e0
DFCec6Dp6JhHisYaNqGZiXEYAAWULlHQ5MYBN5RFGJFgl1nZS5jyaDMpfZUX81LMfHKSXcx16TdZ
T39J1+zmaEbHDfDpdU2Esnnql0sLMpedCSNFIXZuZ2yESIYHi3nr0vpNFy6CEM6FllKx9+8nZgBr
AIZ54hcUrFpyq/D2NN10MtsMQq+211yxTlHQ+doYKj3CdfYVMS22Sz7dKubUrq7WqNW6D/nQX1oZ
LWT8q7e8i+6pD6l8EkuZx9AItTprtuigS/nYhWzjoE5elchmZWqQSFljDdVU4SWleYpNbKocym+S
YT3n4vYrBdlpNAm2dd+/FWbneG0aPlHcosOIhUGhDZoOFg/YqdZtG7aKmLsSYlgvnzL6q6AbHWKE
zmITGxdLT2BWng0t6zZqW2t7kNUeWboWOiB6KsnreVYn6RsJ52cq403rdOrGibvCV8L2Ses1KCRn
qXIdI/xohn2yGjnQAMbXAL+X6ZQ2wUFrn8saLJBdS8GOCuy+mQztxvi23O3OpBQiUM2WI7l1Xp2z
InU2sQTOfTLNvapi4BYs9dWqsasGBNLduEA6edYuMXGta4ZT40VyfdNY0WsY4s2VNs9gauiDNp+y
fB1N3E5LP6EnWZs+UwdPrUMSAzo4DAoxksrLNJSe5h7VI4tdYulnre+31+mswqXa0F/jNVWq79vc
XsuNfaNGS7UVx8JCZtmtSTmwxbPZy6xoF2bJ6zejLjY19JZyJPnX49MRz/VqFbEpJ7V9nHT9JIyB
TWVd4FDQFRdDV2cEESrD03ISw0qm9G4TMvOypDyM0vB5mTOMnV3Vrh67bZp7k1ZSa9NsLGTf+fiC
D7VlrpUm8CWN5S7bjKNlsLbDniUh2arWiwZD85iwlGZhCuiT6TgO3FpzLlphX7SgRBcsKU9jw+Hd
K9GrUs4o/pUl50TyKt4yDtHrdWvpwfgEvNEN4+hWls/izUnLZQlvQbIN5q4NjYsGHM5TYiv2NFaj
lqWaa9T8iv5D9qPGj1LxpoUqK2mwLtfvRSeHx5dnD3K/kUv5XhGmG1gLQxaDyhCvHVIEU9BP2VWy
0SKNbp7MEUDdXPmTypvFMK2cFbIk55QJLqb8JtfMj+aQtys0jy/0EZ0aUjizVHrizeL2l8o+ASC7
KKm1M5X20JKNGMSxdh1UEXJnNScSTp0XKP2DuN2pg/p6AD/gCZk7awAwjX5Rm8QfzIHby2wOtOuA
Gtr2jYYpzWHjthjE9R7HkhulPusG2bS1nQacKFz84MRUNNHmJyUVtyL+6NJxrZfmg5lpMH9q8+ey
MWCJzTiu7ZcI8kbArKXudxSrxO1CgIFykqocAECGvfrSQfNIYofwqlfkS5XUjjeLpaEM6ofRil4y
DUOJOjlzlKh7Dby5NuX+dZrEA5FsAG1qNJzkmXNdlmQ8H7Hb0m4fmNCrtmw//BDIW0dz1ZTBlwV5
WaGlC9O1mbJWtbt8Kp/1nE9X4iDTkuwYmSNpYSavbzSaP4NwVTWM4vqsMwNE9wTZgpiaGQ/Zl+UG
hjUUMPOBo6i28UggkLy5jmVZhGsl668O+FoxQ4HOWMQZdh1HFeed6P6DHZYbvG6JQa72i9PshkbZ
GoUOLZgmHlBVoBaifXvflPEbyRw7f46ZpNwuD7Om23iafLfUq49yWR/tOLjpw7GC744cY6i6ZcXo
0oi3XG/tesf5zLm2GAPEwjId8mIq9Dj8QvLweN3cACfIy8LIUk7jlypnu7cmTmjy1RTzOxlKsbHE
hvn2N2SgPVh7EGhtcs+Y4LWpwiOW9/b6Xam4FjJu6AiIKa3b9lGPnO31PuwouQBKv70e5rEVXJSm
HzwN9wQkCAEyj7qVRscjjboaO730BoNZbIRtqnCC/FQJLvSAPpAPOQS99PV6Qb11DpCxnJfrFjVp
zohG1Yvq8nWeTDS7QkjR29tUdt7Spn/WUqIIe9BCT0kBvNBi46I/jBPUfB6MuPWu1uG66kNV3Q6Z
vR7BTXlDvkiuXLnXD+Aw8wBRuJZm41XTp86/DuT6xutDt8QjqiIDXvj+VOq1ez35WZ94bnP1HEJJ
2KfVsu6ienJnXHMpTTemNYQbUzhSiFuddLTZvbbLX7TwyZb5pbChwuxVlXQj6/F9UhecvnP2mvSc
0jrNE+BfSoClOJr13B1V2yWKEyymWrBPZQp8KTyrLmX6CH7+TtqSDD8sTW3cxHngdRVa00YDZIDO
GyhY6cWmOt3sI33e0uNCG5ddQaPIrg0cQOx63OxDZ0LRnsavGEE2N1DR1lHnU2eHWONFrFCxcq9h
mbm09FDAKy2cIeoyiRuOIw5lSUtCRnuFksnOt1lQquES9jmsQNFrK+KgMCT9nMjjNqz6XWzU9kod
KD2H+f315et+XYLigcbqs0zL+K4qd6i55QRq1iXGhxEmMpLsvdLciL8u4hQoUUdwS/OctMNrUGPt
ZhHf5YOxE5ZLSbInp+y2Q55RITXIyrCWbfgVMjX1pbqmASn4okQsTH0KcTz5RGdfhOcnTpdZxB1T
yVUchs16WeVnm5Zp77qHr9ags6PFQ9rzg17IcFypkg8itPPTiUbRzBjJyxoxTatleKQtwN4Q09o0
F4JGG5PxllzTuK7rEJl1HSbWAKj9thro2FFVtyZn6dsLVn8Kg5cq6bBJY6K4maLu66wUtMbG18Wx
9920eDH9BnyKP5r+HEuDA43GN0dX3JLVLB+CAs7IVONzSSBMQq9wJSZD+uYXRzOn0XU2m5Qzhsbn
m4xivxERoffOqY8cPyJGazLmW5hwC7/QoCnEE39JjPhV/DekjumNslvUwHKykpUczNYO4vZLr9gn
c4buVCzvKMInhh2K0qeCN3W09ODDdasEPVtjsNNHyQl3cxK9BsLpEN/sELmKidGFIxQJxz4tCDXY
WrjWrYvdvVHyYgvJZEUzsH7+702WtY8lAh2tnW7KLDwKlyBxSN2ZqXmjMVQoBi2vHwg+RhVbogIb
i+1pcaHHIcrH579GpWoAoxhblpCFIkSU+2L/VqryZYxhGste5RvyrFR9VOt+TOfz9QAXb5FCBqeM
RrpPAmIOkdUYq4k/nDurlS7ZEr/2hA7CEtQVsbsWxggj0hK1TE+iS1Bc83qD3z5KuqSLa9SZVA0B
iIfCVE/iHepU2itgF2vFKkIvErFVZbOvnACeNSM5DeOdI0Ji8V7OZHj5bWsnaXhwzcjbCqpP8BIx
L0lFgC78DOF4Th+Npf90/f4AAzhbCyl7bxpqFKJqHtW3eCJSQTZC8ykH8wj6Z7rV9Y3dDE+lWK/R
iFVrahsvWdl289Ls1DFOXZS9/IjdbGaMm4zRoYykQ1nuu4FQs9HgdkoIVr1rlE3/6gejvlWEoyCe
9JJq8UpTx/tF+BvX6KR0bRUPFgk+f+ZUvAbArTZDaVneXf1ks8WoZ+bS+SYeZyxpn4cYAACRd+Ew
jeJfZZVYJJkaVsY1+q1nulvCwEscNoyksK80yYSriVRFSF0Pdhb20JzOZIDAxxvFdGtYhbxCGKHe
zrJY4jrquyzcnKC7qO7rDm864cnadn2ypih1e+ag0Zp7e+o24jZE4AbEGN+zIiVzDe5FUqR2Yp/b
+7JQ9F9fF/41cXIN3b5LKP6euPs+UfdjDY8sHQJnqlA8pvPaJmVIQvD7eucYR4o+RY6BMVNQwdK/
IluItMiU65/TMvCo/X0r6P5bmd4/T8/+kPT9v0sG/z+Y6RVVwX+d6XVfouYl/iE1LD7wLdVryL9i
SEjLIxICJhE37B+pXl4hDKe4BTZGkNWJJOzvqV7V/BVRH1qcaeG+ZnTJ+P+e6lWNX69AMVh5gIvR
fqT+O6le412iV6BERQ8PRHsCoAuN1o9LSG4HWcP9quGYx4kw8uKcOS/UEk5hgEc9GKZnBhw6qQo6
S4uH9fQ8JsnnpDGINoqnrLixAZS4uVzskix/wUUHSzIQdCnDsR3tvTU/YH52aispnNbWqa6LbRbm
n7K53DS6vsqxxnqxVtLsnITGXUExtMvbo6oG57wdPUnSNr2Vby2j9wt9eNZ0Tv0Foc6CXExmJV/1
bIZtzvCWIPf7tn0ylbxyISv4SQnL+DEd/u0pGdRDaUbVMW/vMMxOnNH6m5v1SqfGU0zFQVsgbUH1
0v1u3fzJhtbeAeCvFwKtCGCKHBTleZbR9zt6mIzMDmahNpZ8bELVH7NzBGdf7Zbh6KlKvKrNaW01
XzszgIW18eJ6PJWNQ6Jx7tamln0Mg9eAyZCWxQ8GojHpKWqhlNZSBO1fSWqtS3zCsETXIaDUNdwN
1U9u4T0I9noLdP2wsulzESD3H2+hqYc4b0utXpVqeUxtb1ac+34JT3qqv+WmtE4d/BPbXPVmcqjL
5GcIoHcdGd8ub1kKwrP8jxrLj5cfE4tyfyGICMtwDXfVV8t5jdXyszn3u1qBA7EqLY1KoU6vJ5Rs
lUORlo8g874oNyTTbK8h/nUVDXmpRUk+tmbll2QTW6CLrqIE90FP1q+Nnyr2iMpRkWlQ8TabCri3
Vwy3ZnO0g2ZLuhfYyJwCd5kzoquRrqdEhl68v9UknaxlDSul0uY/QdzQxPPHpXpFdWA2DEhN3xdb
+67soQyLa5AozLKGM5MOxeQn4Da8eoju7cTZgBRUaH/dJVKheE5F0jiTI0AbIXk/7TbUIXAf4vYl
M+pjLaePy6w8NGGxMZ1sl5fV0Ulug7nJOO2Tu2YwbbIxgZdOyodF8CvCBpZV1a1l5NsCiqM2Tr1g
cm471X5M1GyrVs7ahrkH0qKAZEi3o5xxKy+F6kZmLrmTnpzlJjv0TgTSb4DablZ2ndI8GqFxLKXs
UEnI0vRRTS7Vyf0u1o/64NwJ/AS5uCyGsj+1yo0slQWUM4Rjce+iPucXkvIE6+VYBdtI6p6nSb0d
4P+EDVO/g5LrXpCkGMtDPwo2+xkekXAnxejCs2CMzrlVZyrDIw5NC/GcVERbw1Rvgk5bqZrk5/Vh
SO8SJzhiOCHCo6mKqzZ5JGpNX2ZtI+cZ1RHFuaVcscksSIBsD8cYTOCiN7ddQ5VZL07ACygrjzu9
zkGHSJCWSiisdIc5rB8cquacIHeNbZ/iviQ67fdzMXxUJp17jY7xXKN6U1yiel7Nw/RV0AfrIJtV
u7oUdbipNbFC63XSkxpxKr8eFMRuQhDYgChaaR1JzlOR5ScDIJQ+ZDdRId9wXqwbGbXmjnEN1YbG
8ds5blNRjPikU69y9VDdN6n13CyUhDzd2UcKmf4+86GMppejrXd2bJ8SoLBzlHzEK77RExxxBIlZ
IZsOAv4mOKuwcE6QRuWxcZhCYxvrw3EJiLaWvKDcSNY6n8endBw035TTW70mLxKpNBVqvJQG1dbK
gvNSRjdOZmxsNDsbKfU1QdLfsaZVaV+Nxqbg77Feb3LjYUDywOrM9SjdT+pr3dxT8L4ZNPkRoo9d
AF1A1ga+BV8Q370nYaEEbGgKFWhAgXMDM1vUK7x/w9fUfRdFoMgC55wBtA+l6GYY1bu+yT5N1psV
2bdLnnyVNNJjyUhlUy1f06x8kGDhxLKsxlguNmnguAaTa+heKQ37vn60QP1BotJFHmH06JUz+ejG
3M6tuXZq5zwBWgbGutH6hNqFs1Yl56wsGJqmaPdQnNFubR8qvT1qTXtW6/muVcddlrYfBAQ1NBd4
JarlVC3afUt5mMKbHbqG2mzrJDlkUv4xm63LOCUZlBMMIXBgDso5sBM57j3ZaW7KQn7unExfGUTc
4FaBXUg1QxGnsESxtS7HnSPZZBdGKOq1As9aH6mxNSRGvHYoYedq2nVuiRqOEFYOY5QySivYy6R0
VaNU3NA2jvbcHxWrh7uJ+UNspUiqTcbxF0hys+fqO8lR3YoyTlUh2IBjQs2tJLMo27tsNLZpa+7k
vltbahW7eZFGLg1HOzohfNIMKkeTYRyiUUOCQ79XlhhsifahbUO/nkaYVWyyF3H+0QoNCoVddiAv
5SeVeWv4Y2fcIVHkt3W5yXRosdPZnly9aD939IkZlvYoO4kfQ+HdVAggxt1+TuqdA2dJQhWDFPUh
nUcif2qsalNuh4gKJu6N3TS7biqJbcxd7vTHwCJa1rR61w0lIGhcGiD7azSGd6r1HCaYzckheixC
MlWLL3X93qHKAJTlQsS0zkZtdAnvQnSpeM4AhPS7qFgA+hLm6w8qRQ5ltvdj3B+TBjA6lIqJ079I
WXyhxLKP1dFlU6/TKLqz8POqqn8qan1byKnf5aBf9HtLJ3EnU73VptgvRF86yY3P1lJWG42irE33
pWaZuxAbPNjmrqR9oTAqjht2i1kNqzZ5tZJnLTFOPRRGid1i79TNQHl9xj6hWOlJMXYNah84bbeO
oPCwJ59ECLD5ahZ1xkOuS2cnbhvKR9YhlzLPIFXRReVD9aSHySPQU7+N6p1FB44S7uKON2qPRc7u
f1LkYltFoDn1wcu1+bZK/FZyYGozgRSA1CZ9rn9YrPw5U4ttHZRbJwBwMC0fZ31ngt4nmwRwMzJw
srq96SQrUuPrdChvAqEHZHR+ZT479kOpdX5rKJQGXjv03EpJ9zSKOVndreex2uRFIEDxZIULt5eN
Xas+FS2aOfWrY5QfafQ5NUH1oE3Vx1gqt/IoPehxsdlobPcoyJAFaZgnIysxf9a6ZwrEE5ap53dy
uRkVc43fcdD6cptAwJyMgV8Ol8jKnowCWxHjKZqNcUr75BICw6C5lXV/imPKNFhu3QKI1RjowyGG
wgzBm/hR/GwsxWGaTTp3EYnt1fgta9U7MyzOquHAtjDcQoy4Npvio15G0NCq9DW4YKl2ijb5BLMc
lmxWYzkmrS0wrZnpZlmJFHjfi5p29CUyy11SamBuwxthxhAo3y+afZZi814LgDGhgdLRTx4q0cso
Sa/IXHj4GZDTYxqiDD5xdULdqHedyCJll4z3Elo3xRMet7e0xcOsZ3427cpM+ZJNxrpslIcQjKtt
T7dJ2N1ribmuJrZgnR1K68g8vNiC+r7QP5CHXEmRsYp5mGoHUqxu9kX3uVmULYcDpr/3Yp0K2dc0
lm/TsNy1CdNsT9jG1pe34BQpXU6PZQIgsVfv6IcD6FBvM/OGArlPmvlJiu7VoN8ZZbRWp8mPK3tr
kGuaHccPRoRnQlSGYLIO1i21op6Kegw8Y8xwXsOZFqAONqwUCHEtyaoPGoMkvAUPh12EZJMdedsp
eFhq2pBWi7+m5heZhPQ60a1HHCXk7LN6pdpz7qo6xK7JPcU3xzd7+xgMDnu4Xz63gG7SGWV4qeg2
QRjY7qjH8kofJC9P9WNS0vNQDVQmBRpeIXlTNfpzOEsvRa29djkg4HlSpJ2lARamdFHKH2x18UrT
+kQtYvHgwDGo6QKWgb1nr1Zpu4qAh9QRmIWI6rAX6iyhBCGoqMHi9vPwJYRaxJaaTdov3Ra+om+g
th8wbd/nVn7EBUMuArEreCrTJsViwUIkQsLPL/dxEQrE1P9Crwrq6KZtVn2cvuVFt1ZDY6N34Y0+
/axVQgR134GtrpcSneqIP9BTYLznsA5maBLSAGKvtnnlCPDsyIQ5pNrFcuaFCMv+JMb8w50Zorla
CKlCSUPU/w7b1eaWFjnCi6EsbbpFr6/t/AsRwZotglp9+Qn1uce5jY+jkR/Kptw1cb1xJn0NTceW
uFtCGS0KpwcZBjaJCrsdTdtocHajqq4RtN6amexb3fhgwBVGsfYD2e9Ho4y9QUJHMEZcLoiLuzwL
nqy5FKTN6LrVP4nX//QW4aSmn9tUyL28m7wqbjqLKiMHPewqGLCy3WkzHQDFz1aJyLD9MHXiWX53
ITGQ71aJrYXSOJpcyIJ6dCTzHbMR/3q+/hDQcQkYmE1WiOAzuKYMvrtEMNC2Fmc2vMe4L8HUnAJS
kXMY7okZqCwsz7n2Yc7Cn8TR71KLIscB4R2NywbiUOj8vktERFA4LVU31Csx8Xab0hBpup0MLp8i
SaJu9DD49+fshyu+W5am6GaOw7FeZVRt50ndJ21+mFN5TRPHT7bAO3A5m/t6d6S7SLHJivNepSGC
m8qeJq5VKsotafIJBJHsq81ZI22ap+ZjKc++Umpr8DTeWNjHPrbcod4o9vRh+FCF5kaKZX8GSKbm
/SZUE78ZtfVfz/ufLC0wvdiEa9PAHwDwltMq8ZiyTZ3+SdLBByAm/NdX+IPdEU8BHCqJRP6lKfPH
xdsDVk6rqOSJx8sZoLQ7A59LtMu4fI4f/geXIq8lUhPoj2jvkkJSqBS9CjB6NWXrstiMSJ2lymPW
pP4UTNu/vtYfknXitv55Lf1dBki0eXTjiI6CnTSbSAfjTRfykGg/eXp/dhm0emn2NlVwt++JRmY9
sJoukeH/DzsPo7Fu+84zoI7467v5k2VAftahPYXlKtjLfpykVI6izDbI5wwD5dCa0BB6z7++xHsp
A7EdBN847EFQYDh/YA9SBtoOMfz1CiaflyYYfMmIYcc52hIAKSnbphGQPS1dq1VGqXQ8J0H1KRqV
n3TW/YthQBGBbgur8tr28J2lk2ETDEOTYcxKdESTZr0scOwHd5Iz38la95JzFvWzvE+yLwgc3jhz
e9NPP9sUf2L4fjgd3xk+VTKtTu1ytl2kXJZZO43StE0L23W+9tshDX5CFvhn0wstHWtS566198RN
pWmEQzmhIqF2X/TpCUr0/8H6+f4C73aeoTSyNhnfLlC1ByQjfnKB9yyN19Xz3RXMd/vN5qbInXIF
hCpuBiRHQI5H1Pkq+OPV8mCGyyXUwmOUSnQgTIpvWgc9IKctvdaBQeOHDsJEni/tPD9TFm8EXXT7
3BnyrQInYGpt7HK++8mCv/Yevz+3LUhYeOgGXEHmu2YstTJaE64ZxqxFrtK0kVdWy2FMu94tsRRz
1lImXHSyUQphmqx9kNBN8qURcBVAZ0lBL0k315ZiH0xwM4VqnMCXb4reWWvRfZcO9/RWHvQ4+byY
KMSaY3yTR9axUdF1TKcHWjr92ak2wmuqnPGsGOptq2mnUFM96AHjuiHdFNFBEpV4VTPs+PJ91/B+
vdj1Tklqo/g06QaFdOmwzKShGhKFNeoq9rHQnE0wlvBqLT7R36ZhGxl255k09IuvM6bFV0Ord6Xp
MVCskyE5m9mRz4ZWHgZVvoi9tjC0LjVOUeEcc906KnpyBKfyaEj6Y46/1sGq4NbpvAXSrVtot8tI
X0dQ0QrMdrWpnWQd8jW9rq5rJV/rknLblSwEVC1rqzqwHu+DSD8lOordikqrD5FM2XzKcvliF87G
nu2NYiTHrkt8mdcb+YsGk7YxCDwAsW53NwkUW9rS56OsBi31a6t5aWAr7c1s7XDzi+7s9HRCk3s+
d1IO6OCmiItPQwb3SqCdpDF4hpbxKQjLr84UPNOrn4M+IX/co8WEus/4Yuf2ZkJ1OA91+jwKFMh9
iK7Pak4+yaCSXknU1JcIUewogYM4a9+0hjJWjflnK0ie0ZanNLEPJMm+LHb11HXFtkjLI9i/lSoF
t70efxjN7pPcikQ8X9qVjA0pkSq/aUk7ddTLipjALgXwQhU9+uz0cOkbn2Z6yMfeXFmyOZEMgSHQ
bNN91JfDNu9DzZ/HR1Or3+x0viszeJquG+f/139/0ukDlymuomjZ/NdV4EtfvP5t12YvxZf2+66f
f37294Kw8StFeyGZI6NFATseMcO33h/D+BUZIxh0hLakatA0/X1BWLUJZhyTlmoOSGGw/lEQNn9V
ieVo64cLEy0e698qCHPY/zF4IjCE71qcR3BGvSfpaPVsAMHf66sbIBYrx11fntfucXX76VPr3mP/
3Gk1b2r/C80Iq3A9enfWSjkD4V0jGOjNLryP/FO6+NNe+wj0BQlk89O22AAAcunvWH1Fu8WbvcfR
H/2LuXl+Nlajb26inbRFwHllreimWFG1WT8aq9xNLtWqWRMIr74UHpVmt1uZ3rTut4E/rJSV4dZ8
bbh+fK7dy7KS3Nh9zbk6qrpuuLp7vLMY//oWALoPisW9S7yHDzcwnrifUvfx6+TvT67qPp7oZ32G
6MtTvWHFNy3r2tO9463qUfZxP8Hiy6UU1+Fre//Yc+X/Tdx5LDnOLFn6idgGanIbAU0BarWBMclM
AIQGAZDA08+Hv3vG7h3rxfRqKquyUkBGeHi4OscnWk+firkZSa52GottxWMs5uqlMaFoMdS3uG0v
fBmqiwuAzJqDb6u+GMiD4/z2xePK04qvMHaWZeXiZ2aPL8PLZNs+YFHPLnCzWJ6UbIziJRph0sxb
XFYH6zYV2726vazURsi12Mficop57JXjy8tlLlQn4CEvDJDqLBTZ51c6MUVxczbWbS4cpi9lwHJx
+9EVmXfHrkKz5QeKnDNjydITG0XriR+uMZCrQAC01PRLT/TEgRia4PTLD+X9nKF7YjcXXPWrx8L5
WV10x1k4B1ho+DAd3TrcmJJbKlYOKQ6RWKnhUBkmGu7rASxDU/YEZbl8HlIWeehbAMKXypbnfSjG
5FZcxiapa7jCCEY6memTmaOh1cYFo3TNSlGb5cLlooEWayNma66ngte3bq1FQbxcXBY5T+3Lgyd+
d604/CiaopEyaeVHq/V8MT5oa20mzpHkJpLn0lItohRtorVqRXhVvomcVVrvq7qlSYn6/VnJkw8N
NtMfqMV1ZCnPcq5mSDtF7GYqSSEbbx3ouEXBq/SdFxPbjc1cHIxHrQ0NStQ0+m4Y8LxycCi1XzZQ
lX5u3D2Xm0cqU/kVjOCbmdrQa1qsN6SORCLt9fmQS4tCcgm7jz6yCjMwqFi1ZhuK/FRPo1JXYIuo
ynXC8Xoq2YI1Nieop2g8zlWD1Vyjbl3OtUP3g4NhxTI20lVtuhbdfeRvKj3xUg9zbr4DdA1MhmyZ
RSmwRm2jHDi9k6sPNsFqcnVfgrDj+3gIRGa9xWEiLU8IYrniLa1MzISMRCJKdIWM5W5Xil9S4Vzv
19NclUNbwQRNxeoSiJ3lGLVAcbDQT6l4SfX2c3C6hQGliugekWdtu2lUf9/quRbWSHJLpvnFEAfy
QV4eUVx1IrdyEEgWldGT52Ugbt2QUBan7SbyQZhLPIwN433YvWWi5ox/bjiLFWK925FyEiuUW090
X43UXchDXUutlpvfiPfh5rtfvtnwPIzSTH08QulpG4+jdx5vuknEGWyEVi5A8zAbYPw5adON/n++
+lfsamHcSazIRBZyeX7sOnlJ/jlzxykilmdPHvuyEBvvn3VP9bBY4/WLJYXcYqwZkAPJwLiChJN3
4IwWHqEEX24GpUoZGm0lE7N2kSBQwJJhcC4vlBdj8hUOfz+qBoEi+mRd88BzWS4QlHrh77/ngcZ4
/nxYBijLHuJ6uziMnieoaVMnYhMe01VrRk5ggltAK3SrGY1ArIvR7aaHqaHdA1MdS9dARQEClIhv
JH6nxnnE7UYIe9+eaoWWiOPQ4Bf8OxfCCORhQ1iJgRiI85ohxpwRASNz7al/f8tGH8rr+QwxRqct
uyHs5gDhkH1ZqTPhyVjPBKB3gbsq4TFRbfJ78qotf9FONfcV+7/FU7LKXXEmWiZ+yMeIcyuXgBlE
T43YJaiSEKXcT/jF46OSQ2Tgh/JxXRq/vNpG655UK+RLnuRiL4X8iPXZEHdPmpvz2aY6XxuJO5cX
V2LxvGArh5qvmXBcyedbey4KXb0tnhl3qsRzIBTdF3+LFDVIogm1q0h2opStidpjSf2lRWzNODWn
RhvZ7gqVaIxVNjv5d4qONLD5mPtMXNfHRjzXDxIBaqXe7b+/RaeVK7anqXg+P2Jvbj/qWdELOWTj
zDW1Z3WvGjBSTx+Nct1voeEVkaGIgRrxuMfsSGklsC75vQ21oRYg7TNxLMRHTZgdUlTqWHIysEXJ
y5byS5d4NROKkEuxXi9sbSl+Nc2U53Up7+yI1HfzTns6wdj20PZUhFr+3WWtPcmd8QQmReo6/W31
80ddmx9++zYpihDHakELEdk95GkLST0jVKh/Bfcna8nC+ENTTMVi9ZfI7d/itF2sFvrldtvattDk
1szk0wnF6snYb6lJEZfLiUIp8TcQf7YdabB8YKF4tPXUqNo+9g7FQ7mRyx5Mxes3nBHiE69tYtes
5MwpFnMjWqVOYbzuPflejU3SeDPqz4wvPg5UTWKwzPXYaa9vLf4brF637+/HCa/NpbmmPTG+jS7f
VeAM4G57ac9TxeM8KybJlfTy083GJJEDIWxL55ZbsZ3+fo1iBXmsCYCCuKJYZ+I4YfX+jv6ZgE7O
6ccgG16hlQNeSsJq0EneHSOMsX4ys5mKYbAOmbxMo05DHM1TYoDOVU01keePWPxVYuWppdGoH2Gf
l0utFY9aLO2tNHaavV/6YmGqV6lpBitkKTf22lQXPDfq+bmNEdgG+VfMuYWQYVMxbZnarbtcy9Rb
rU7Rwwx9Zww2aJ9UY9V0z7Zgtsznv1jX/22t3D+1XP/uxUMxSHtfWIb+aWb8f3nx7iwCwExhkPpR
VjiK4a7vLZreOiJ+65+nGaYJ3IP6XG8PlQZsCFnqq/SbWw5uVH4D/ivU2bZdzKwU5HBjBqjXXAXd
/Y8KCFFsumt8kVaMFUQdN0+9dhu3r6arvlmw2hf186tjq9q0VdJSO3t8nUxnHznxtenqmVaKj15L
dH2gvY/AGaaLaQspo+azP1MtpipaqNVWYGYH56t3u0awo7A7MDuboNJ+OqOmU7GlGC6q3WszvAzs
xqiX5MTUkUysr8roGx9trH71OaaE8vdVb6k2XtwKlsnKE5fDl90g5+l4PoH5dWAv+w0EFtmq2+Kd
X+dHd27WRAZo88OhM6GoVEIpYcw5N11frPTVauVYzioVevdpxW6LptFabrjQ2T+Z8thWpM/bOM6P
c5twKiYMdiIW5lsYQjgrPRf8zhO65XTGTc7Rhx/9ErPfpuKn0Zyb4xwuB/Zj/WA43Ieb6js+sTFa
1u7nh20sFSr70ntlObfWPNwOOqq8t3hTAmE2u4k2X7r3BJmUM0ajc08qPm4D7MJEx0I0XH0kxtuI
uQnGslZkxmZmsYHx8XveONxyx02s1Qp/wcKWtfSDJR5Cw/5YCkdf8vb6RdUdy+o2ox3/axamPIZP
dyA25j+GijPE2C6Xp8vqckH8MU0GqxqjYiwUIEay2vZvrtla2IQ6QqIavoo1Q772+tn1VSYFWjRx
+m72KonWAYbYz+rnNpPuHXauCVYLlAAFjZRZV67c7/9y/bv5bHV27wZhIGrFYnzJ3Owte09XgtYA
YbcNnJSe1/bsHOu14Yt7I45XdhAbfMxp0gEhhXmqxBan7K9ArWjHtWZru7UNVIm/0S63xnIsKWUz
/lwWOshNPLDEIt8vm1sGqIEd8zo7Fddw0R6m+uA4kf1lYKKUdVInayJo2OCBiFTL0bHCPwYjrke6
FdhWoOUsspfu7L4mxiTmg4+0YlO99C/2BBsygDgMKgOIwU+NISLfuqt3S/C3M59HKmVQA6v7KXZ3
7967l+IxlVNtrD18qBWAK3WHWr+7Q8wichDei+PoPxZmIK5Jj/nxuZsvb7c+a+FweAv9xmDu8M8O
neOLJcQiwIlc6OyuTp/pRCatH33lYEH3xYo1cMJ5u/3sjEMuuezq8LOIxRNXTcfVslhTLDS8KG59
YDS0E0LL+2FVGjvxi4uE82c3x1B7ywMPUas85I3Vs3qzaJHCQHTGg3m5rdjUWCqdz7Xr3mnncG9d
19kKF51QYlPjcTo7rtoZPjtf/rDKf3BzL/rlorPYrcNO2Ka2sXT98HNzTmrnmB2cw+3Eol+xAvk5
bgIfqAkdo/5nqOI5z1ngN6eT7x1Wj7HmrXQGL5fMjOEcfBmp3VAGLOXOfL5R5ILzoFvW70rXVdxo
HEoeKee1u4X/NbmNz5LRO1/4LX52OBs7y2COrJ8bp6F3WGLXHUJCzZ0Yqge+H7BNYVHLg8XY4P53
08a2uORNUZniluD3d0dbB/86VH3p65vZda7VYirPlAz98zvcW4mH/EPtDt0POK87s+WhcOwRPl//
rdlnO7cyX5VWpS0aQrHMOX6Q7C/STolT6aU+DFeF0kl/XeisnM1E9ZVtScgB/y9d9QI9R9XSYwcv
+BbchoFe0d3j9p5Q+iNpbhpQD3yugHXDhD1eexxCz+jxSw7Qo/AFjER8xCx3n5PnZ9O7oyrYkEB9
7jJzsq/0CreUhAxsHdvq8ta/u2Ix3gF3FRfr5/DDtHWz172tsQQJhel2NSwk4tCp3g2Rhodnb85G
Iq53o/MzHxr7fyZsTewMRt7iGGNjLDOxZCXsdrvz+fy4GsulwdcY9J1HtrN+N8ZL7Y61NjsD52qz
fPAFfoqOvYDZ0MO1FFzjsUFAOudqx+N0q5X1a+y1dYuhYQgutjswwSj3qbQY2l8mcyoRsLOxlnv8
XQN39/BrdY4gZy7XS/7glfUxeQzJI16FZRiWYXVukmYEiCc/2O2WmmFc19j/xtKW9+XVXh54gM3S
MH6XGuOinY/7vbY8XzV7uRPXJV+ur/bmOpQjwXDwk540GBTBxo+Jq+24Bw6br2GREoeRd+zdHXKy
1NbmQl3zxZ9crtcYTMvlLhH2n7bG/bgeI/aORGiYpKq6vXKAPJ8183rV7rZc3mfCEHy5PmpyzTHo
441maIL794xgsx5detvzeYnDtl7i8xhrsdaud3k2tOWmUmtNa7Xr0tbWVyHW0uwzHH15bLXz0tho
PQZaLNct2YBAhhsCHIzPjEvf1+uvhovCXz5BSphgt3/lBp+6O+eM56LgUk0eCat8g9vWMiRGtezM
H9xMrtmd1snVrHszznYfwaZYn7/ahBfVrl0AAGNph9+0IaXMTlII+8oVdX51tT86Z53Rz8w/vsmE
Z97w8yX3uxp8y7RO1MScSnzrGlHD+TI663eZCMHp2tLoLFX2gAeiG0uWLGteM9aPX16BMIl4fImO
TPD54F/BQv7gGSEwvwQfiBOwjrj98mgn8g8DdbE1t+vuje64HzxGxiutsZc3V+Q5IyaEp3lncjeP
X+5mdTbYgZAOK/+xGzF16zEeqFZqzCQltOJu48QyDJVOglueNx+9e7Ud+HUsR5pi8kL4rY8eiunF
Jvhls4BxEy3k6+fNZjPW0FLa3t4eNV6EEb9y/aHkO5adzfNiR84xQ5a4otdjp6TOGp78fm/a2uYs
BJ7yFdnfbDpt27LWyIgY5yUSGui2tnfl9sVDMpjLLjDFmPr6Q5NHZNVgCXZmp9b9Ek+3L6z1CwNB
szeW5RysHWKjMQPaY8cW4AmHodjpLC5ts0NMrn2EnSe+FgwBU8AgIm1Hxtawr8d1qNrI5v581ZcD
gd45dwe6uF+FTPFiOJvJZ/xx/c/RYsdit873K+NonLVzLH9/QzmVywctC2RP81bU7qaq1FjD1+PS
xoa5Xge6y/1cYR8BMeMaIei47/qHrJpsJ/oglgE+aqtPxpp3RSMytogbVXZMH6vufi2Fxv/rOxW2
amv0Tjumj8lHYl3BSAN8kjw4cRr2VMMw2POMo8dL3e05Llo3eQhIKom4dIGQHdswIxqIr9mJcChR
kVzDMM72ulmY+0D35H0sbUU0ZvKPj2sPiRZ8qZ6GvYcmrqcqgHZb9GP7U5rUmU2Q8r/+yo/Fdz0m
MgK2SU4pfzuUuxneIKk8RLcQvML3PpR39BnRPz5iixerYEERcE1sXF6mG5shI3R8bxIUS+XMdCj6
D7jDy96fb5b38JCckkW2SBYwEagjNVmwDllH8CiJY0/t4QVS04n3hzfNIhqYdJGThFvuVz56LOlG
5TEy/PaGAxtBpzfV7B6PBC5TRcCQFbhEznnvbSNsT9r3a3cNQCf8CA9M4rWfyAtMhfpkI3X6x/o2
4lKFPQ3sykm2S/GY8bZ3o0BYDQNV00VrKnW/VRcql6zRkvbfdrQivALtRBfs3/oo7T/aIolLhLO6
iIi/gTJdErHuPBT9B1sG14h7TnFcsW+3ZCCG4lITAj59JJbx35TQScYt5RU92IU1EsvdKjYJDpte
wuKSah9R6rdWJ4D56XzfQiUpMpPP0/wjvX2cqbRtJAp2fNnKApipRvNK+ZfJ6JYZPVXj29N6s0Yx
laraUxuTCnuGrz4Wxtt52T7r31AUQcChOBaT7kl+YzxUQyFIYueFMQn0wrNqYAtffoCE6X9wPqpd
BIGJoxe1YaYOdex7oP4aXUbEizv+UQhvdMf6mqf3N0RbVqZicsvAKVYpJ0PavS9ucC3h+HZRw303
7wWCv8QE1Ak+Da3UvOREcT7E3bpRAajDv87NHBmuhM6dkTan1tP8g41Z7HtE1p6nP/OIQthm6phJ
ZyxQS9ybdNCFhPSSj8ULBy4xFG75EnvC4mvuwMfQepsfEjp/+0B9LSBlo3tzuSID7Yu5RSMjdATg
aauTIswjlVImPL8u9lqb4crXe7vZhmCng/0VhiLfjggEfO5vraf6Vr4aO/WlBE8iacln7QkEdAPD
zT4kuMxS2g1xj1SNzHJXrMt1F3o5VZpyyg4vuCvwhyCcVLeN9HHBTrSa5pXIvTiY5s/LYsq5Ngse
Ax4yMgLfnYuGSp8KvB/CUxjmPXHDTnd6CCKi/7dAtFaKrSq76UHdk/EwZvLyEdtnRYKiix91SbAP
S+ZZq6cTdxdv849gIylxO1OBAYm3PTnCTd2XMPLiBy5JVs1YZoweT14g3ik5K4azu9j+uXg+/7gY
hK7ij/SWeC7IvyG9q9PY8o3t31xlXXYHe9yEGe5ie+PO7f/n/C52OdKoil211w8c6C/Zv860qTp1
Eqtckvrzrf7zW4nxAQqK+Mc7z5evJS4sncqTy3jvnXMfEIWk7CVuGKH3HU6F8SE+jVZz8m2mspsf
6kud4nO6qwEFJfsR/idGcAm/nUald+GpMUkYMgSvRfxezE3ogvVCZ2mRIqwWgUpYbDlVm0VkmCQS
VVDRrLKX7KkMFoI53IzVUmdATN8odUihyEQODG9doSOnYCcaq+c9op71T+zqf5RH/38DSf/3aOvu
Ro9/oeL8rxv//yTDpEjtX+J33ZP8GxvmPkrrexjc/y0z3p3yn0nxwQACy//syDYkpkcThf+dFO9P
/oPmgtOOOXYIbTLN2/5PUnw0h0WTbvNdF0Jw0FTG/VdKfDT9jynclQqFZECyKKKc/U8w0kO4qSiy
+5dAI3WpEIRNKPUb01wFtszBvxfhZa0HVU+RwR0WZjRocIvE8tzc+L5ek3UGndIrBVVZhYOPnUMz
OY2jAdx5H9Wr4RIJy/l62P/09GhWB7JNw5gK6dEhCF+T5aeqLwUNQLQU1mUZfFuivz2wkbn3Ltdv
aEf8b1Mukl42k0oSEKqfTVIH7qiOt7Y/19p4rNizFoBhWQZwVtHiMc7nA432777MvsHMGuYtUY6s
Ti2dXlMzqwM4RRFPUDSfxbhXQxtSTj6SIv1WS0AJi8+3x/nAXERJ/xMzDj/7qbJu41wxAgCbalYP
2QWxJirXjpv5bxnDHhbmOVGZ/i56f4hYFw3lS7Nw0cCSFineidL27Sh6nbx3wEUiGCkGJZQFuUd2
vMv/fvtQoAz67HkcrY3D0pXliJrtcsAWBvXjKshoE+ONgd15Dai45uuKL2xotCwWTVhevVf1jJTm
zxumj2oYa3mYrdy5bybpS//E6WoQlbsqjheR/13k8/Q4rWMIgWazk/dKj9l7as2n1WNYjtl2/b4e
ReVYa4ovVl6o10qzGTReBDFhAcXF9+IGwa6IMrKHHqBrL398y9ku/qjZqL8ucviEg28wlEoZwOhO
HaXbH5CYa2AwJxadhDu6MDqDUXOsYEL5ZKey16JmItcBvHYoJjP59abXVzMhJpBDZZy6HkDEOtGq
KB0QAOzdQredwIuT7bMgsAPYBaBd9RPZZqNfkHOTVd7r2f3a39OQaa6/my/xp28bw0PUAysBSooC
p2Ykw6oECDkAfe9G7FYuAN04mRhF/sXPYF4/+USB/y4HdBKM2CKrOejCyo31qU8yqVcdxm1TnkZF
eW0VsJTjYht4/X3kZYSUQTkB35XTGjaBaNCMRTP79IUL0HlEpLCdtvEiTL64bt6c7q01zeybEWZq
0QeTHsy7stPsfYw6aqXXuAz02vs83GD+tr28hp/GH8E6Ns/VXpVd0hC1/plpA6rbRp8+kQ+w/yqY
7pih4kVyX4Erjh4e42DRzOYE4Vy6yMXvmmqz/iroEVOFdiDXK7CnoyhSxEdxh3KWQKE8TGc3qD9g
t+w1vlopQz1Jyrk+Sb+1CAaTnVv0NQj2ZrpH9xaRhuExbrzMCGIw49+Z5yQlRC3wGUBe5gWxPo6z
nowVa9J+XDtxo19/Otm+hkHP8N/+c5amnvl5FU4SU+/VTCPRtP25eBVD0HTh6PLOvkTYPsxrHqhf
khYIBFXN9WqYkTMYVYREOERTKqBVYCnFeOLNNUiCKCQss2tOOywZgQ6Ogj6Ubl6lv70ayGak0KQV
f2Lqf4+fNnzW80yBg/ZdyfGMzBaztuFA5iR077MpcC6Aql/RDCa/DXXO4jO4Jz6sESyFAZomcpRB
UYhhb0gtwWAKxUMxMFDloXzF5yIFQDwuoGSPwV0T/aqqwZgG7rA5Dnpvsx82X9ObEgibvH+qqUJK
8xV/7Dk0hfQL+mpTCCZkEPhGC05HLae8T/Xyd000wc4F3yXrd/41+hlklOGwRpcNosiYRWrWmd0R
HUX9cDkcJIBka0XUvdoZtl9YCYa05J5Mo1IEPimfeTkB/D8yR3M3XE2nE+07zHM5L1b5pGqZEIyc
prEHARCwuEn2L+jipq8KLTBg+IOUIoAKkc2pgjUmpSc+b0QpGMUT8Z6BV3Ohk5qlNcXTybwUzOd6
HrY4S81cDfqvt/yCmsLCf0MdiAp5zZLZOumj9j/N0neTdQiVOZ2T1Hw4ElmJV6FMw23cDwZW7DJF
1FJSiTGc7cIm8J0c3iQzm81ruxn2YPcdVhQ7KPgrCYTmNTfLPboPfTCdvMhVR0pwfeVvIqXzLV24
yI1GYKnCuZmNw8ewHS3jjDUJqh6HMHwf/PcbmU6LSihxUm/c7dzbDV4vApWwlIqhT+3BtIaRvzi/
i0J9jfrLbxn11HdFRyQvTKEkDz6yjZr1OIVoZJa4Oqyh1JG19CNP0tDVh+awTx8GbL8Z+6vHVKmA
YrB25yIaKzm8DeH65X4oJfMHDgRD0Pq7y2+rjLRiVMfqJG2LdZbhhbKrqvQ5DdW6l9s5f5afWWql
UzDwYfxyfGVGV4DPk94k8SuIVDf0C7BnBUVj2Yxt1/OdWRpbbVtBzOTFA/p4ArtWkqkBE/IzbZqx
pnzoRdGPkKWknYSqMvVR/H4+AAfwMnIlcAKK6LRsluSArGEL9kdDGVdKJfteWLHNUSoKlO3H5/0L
F06Arwcg+eXVehAnivYZB4+SUqPBu2jUYuKrSRPhtQwUDb4/6muqDN+5TSJzlAWHN806+pTDUzLq
EwyMQHqXkywSfjD6TfwpVSjlaCJZdTKjUrZt4UXujSgg8iZ3DwyYPiXdlJXJRLolSFpolox62IMa
LVJCI54kqVqUmaxTsH7jwvsKdwqd7LDx4MadQbz6OY8G79G2nR1RtXOR5dwrqudALUesVVBovtZX
wEi0EyBufcR3AjEvvBCf0PAT1AF9Y9RBBIFLxyOuBnEzlXP3Qy1fHEJliWmmhnVALK1s/wZNtOq9
NTbagTYL4Wkelyihjhr7G+TgVgsS++HkTYa7gN8kowXJogbBSwcqoua0GQCfQfx/1qcXvZf6kRqX
M3umDKjTUvqH4vV+BgOX5rxxBUgNdtQ6cov1tP4e6KfYF7z7EIpWL5WTSQdS0vuv+bP6zlI1oWcn
0hP8lLSLS2twlABr3pugzW3fHdKLvMJEe2cPersQvynSqUjKz0/y6eGHNPlL91n5hfJ9Kvl4blb9
fuPEY4qA2UPpneJNG9n6rgroVzFGgMBl9A1ZQO0aeKKHJh/EZht2zN0zuLmqKvusXiVwu3EADWTi
rXsZOZmMZgklvJxFsvC9sZONv3hbiEkPboVV9pqeozncfa0y9nkzuHj99/jQDMmr9KuNn7zuYY9B
PTXz+MXQNmo7mFAEN3iZWb+8TefFs67fiXSnw0DUHioiCFJ13L77RhzAhB4MvtCnlQBbkx5+HJ3I
1RYGSXX8eVdaCepVwmyGAvTgg84nVE74n4cS4SSyByy+LpR51UsLg966nYyOX+8dy16M4x+8W+Ii
+ZstrZFz+kkZYcAeNZzfB+k0UQfzYQrWYJtHJRT17DfzsXglIbk2byIKOrAKkFfb0QRLb/b+ebP8
bmggWOH9kzvfNT3CcEO6r5yjSTe0DmbuSxlBgXrLCb+NVn7zyOLVeOyk0ebnNfp5RfeZf/kUmzZW
5BC1EbyMkh4t7Ehl1iV5IOTI7zVmTlqQ9Bw8Mu+UTX1YsAG8P/OB9ek7Cpxwc4h/9f6A4BvpIG+m
fseE3eDXqD4LJUJwXpTEFfC5eRR5FpBu+jOjN8z11MvlMNwVFOeVChWQ2XAVQTP8njXm9IMjH9Y0
4Lz0Mqhq+uvXROuImsJPytviSacxgGYYNeAOKytPeos3mOC6GWhKPdPHg1wvaXMxfd1Luqdim6g1
gLeA+nPFy2F6ug1r4+saUw8mTBRX/9abYne+oVWJ5CDA7kp/Zsoqn5NZ6zv57jPMsO2/mwoeuzp3
FJiFi0kKmX6jlxkhl/iY1J4cxYWIcE/msd4q53qEBRqP5QSUNDOll3TgoPvNqop6MgxLqbdzsxjA
VwwhYmW9QnbmbnsgEBsfp9VM9vsjbTa9JNDwfPwv61XPsz+lJQX4HeyCeagP6Ug3h9ZlykaPeRMl
lcrFFnGvNtPxywbnbiVlawUtRgVGnj+Bw6VkYojCvdxGTHqb4IX90+zz3aCV5Wb0B2VnTpc3KCwe
2SsDeq2VNICCgqNa1hXE+5obqS2xz0ROGuqP9GyqlZC8j1XoYzLXF/UHzXR051qfnMKctgFLBWJd
spgTla1rCXbCvUGsG+wiygw67Af8LHZAKuNNPFlLMwoBl7Ntchk0WlKLD7WfruP1V5MQ8j8MucRI
Wy1UzLp37xeqr6wVqq/AXI4kTCYv6zNZhGMKRV/w46r9twYeQu9Nrfo1E+mpBuvmrWqsT6yVsmfg
fggX+0357lLf+TSrIS3vgukhfdnxZ5kzTiNqqiit6aseCGM4a3srDII3SZPvIpgs6u85viMshT6r
j+PsgGotIt2PdDc28tAcFtA1qDU7gzrZuqEd+W5nKnqElyJ9CIlHuKzeeHpq0uqz1lEimx4vr7fq
0eGMbfoNW+fTgzJ59PuC4pYAaKkxZdkAhLnjTvElpBdaAZ3SVLDrEPMPSKMQW/e1YrJriWCPtS+N
C8fhsljm94E9g/diH21qJyL6dEWxBmPxZsMFYwNZP0wjLNtGurPFxKMHLIxP0qPJKg4J/KCQkFNu
mGpo3nmro679ieYaL4gSpupoW1HDSCSzInb51b7z1TQ3376cTo0JjdKTxbulAE0Nx3rzstJGa0J7
7NqvGmKZSP30DbdvK9Alj/Bf8taM88cnfb6umZMGZof1zkW9aUZidBwPYGU5sEa0XmHWb2080hJ3
FTUonSVNIuL5XonmkptBmqiGAxuxyt8/Yd/4EONPnxk7Nrpjtg2i/ZAKtjD5+zBfTfdU7ftCxyEY
VmykLiyXtOCVbmuG0X7QN+AyRRDLzWTUlQ9XtzdZD3hvUHaFyhL1ywtyVtQifllfmoGKMU1Y44Wb
bGJAV81I7/E0yeLTWtOZUcVqAIMqabTvPl6/C5HiNYX7lliou3nTD2C8qMY4hEbYaDF/AR8U6twZ
PyC4CCdiZsOKAPetC6OCjk9b0gDIE0mhTfvqBAKh4W7WfUbBw6emKWMxG8N1ItO7C89yX51RTqJY
s3LXe4SxOo+vYSEw/kokOFeHm+i79k6eL4vHfG7DpPlCwAiIApmChMOXsAt5Cby8MpqZ3x6dqOU8
kpPqzjoflhKeE/9tDxOn72ltYU6JZAfWJJOTr5bQgbaF6YkOFk4d6pQCTakhe5TxDtaW4qUNfKfo
Lxt6tiUbwqLZXOB+59g9F0InwR+6Iz0RZPUKXcFw7ePIaB416tS8ViwL2YM1cwgrmzpj9gPLey8n
ybokeH9vBrSMErAOz6l+7KPcv/+LvTNZbly71vSr3PAcJwBsbGwg4toDEgRbUX2TmiAkpRJ93+Pp
70cdl5156tq+rknVoCYZKVGZpEhg7bX+9TftrXS3Ka4noR+7Ok5NPk2GKzd9vC7P/Gp8toR6a/ht
mzjW+eNEX3Ky+9NYbsvqaE/xuuKy1x4RqwGq0bgOzaGLN7qLHehtrPwo9ets24mbnF8bhLc4uA49
mp+/8cGl1bEyV8pn3bJJ78KJ8CZiCPxi2C7tLqA9Yt/HvhAUV7uveMVzcJ5J+hi0KxVt9Iwx1FPt
LqJYYGlmHlKBD/h2bp5cZ8/tbncn07hy2BsQ1rxxSw8dnpMccYsyqNVRfMf1UyfserWbLKErne5d
8WSaD47ypnjeRKGzb5+w5NZM72K6Z251zoNo2xabjK1Mvgr6EycENyk4RAq59UJEPFgpggIMjNPX
WvjZ/JQi9aX/S9fjVlBRWqzNPU2/z2s/KLc9x8q8WUTI/LDHj4QPRD3jzd8slFRqGc4cXhF4cifa
I19l9yq6HpK1XZCxii89GBUB2YafkyGnrYLxkNJcWV5Ukia2BjjBRoVbYzaPtUTJyZ0HaLTuqO7W
anw1f9g0TzBfO4Jjr/LuOrp2Ia0DatHyrg2NMAuUgV6le8wJkslW+bn7vZu9LLlvLvaum6FZAyel
mHnjbvucKjpcTGELWsCdsXids5qvBtNT6UlfNjGUTeiU2jV+InRFrbHn5J5b37C/S7lJhm2L3mLB
75dAhJXPqRvdJtFNo/tY4BDMMuLda5VbCu+c7bub1NxjyIIPJWEPkgD2taiRjiT80u62o03Rnutl
UwXXpr5T03HRDlF4TCys1Pa9OOTZbpb+xfzYuC1IfzRu6dBpdrFe/8CriNtMm9K1VlzzQQd4dwf3
nD0t5zK8AKgI9RrsJkJT7KnuoOs7vTxy+Gocf+qIb9w4vNUtb/2e7YeWnNrnJD2VC4/7Q7N3nev0
OdBvvQ73oHbTL3vod2JTlufLWGkvV9Leud2WPmCYSDjYatqVjpimPzQz5XMrkseZ4s0Siynpg1ux
GgikdQlD8e3krEW+IDDh2XaOFkSnB96Lqdm3C5mgj8bsly0GY5dfyOg24fBeIonh7rKB0RBg7qjW
wl2F4qFM9wH4VuNTcs1gw4nN6T0Oj4bmx+GVldNu+oPm8yv1jT8hraQW8RSN11jcAZso8WVAIb0q
IUxs7co3l20n97LyOnJd1FWPJhggx3o02vU7kJ8g/W9aZx+cuTpShoC+fk3pIdrZuHiYrqdT9gAK
Q3XivuGg5Q6hQzCMDwR262I8h/NVZd7RxZJNcK+FJ8nfwCL6bFvInQH7sH+2w/174zBsrofraJxw
BuPsAuWO0uuMVEp5bV9c1nb1qx7et9OqJR6qfrQq32jvI548vV7EI6rgELiB4gVyupnFwcHAmuOz
rj+M+mpSO9s9017Rm6A74oC2xx03TjxcV5wDnyGVuP40qajGvr+qfOuV9gQSKUZiVn/i4w0OTXhs
5ClZjqLbhYK4711v7i3tnDOVA2pWx9LCQN7aMFVWQFrhCZtqg3eZ7a9xr1UewGYNl5QAq/l5oDfC
rgw3Q9sHYO8xrQTHgkYhiepcK3c3MUZiV/XVQjWzu6Lg5RXiaZjIQ7tDfRvlrxGqaX6M8wTmxETy
7yp+S+AwYBpjYJ75JN0rgW5FrLmOB39s8I/j4D/0xTZPd9a8ip8s/YqGhD7WzDeqfaGz5ad4Mfkd
J3RDaJDOonbFEA/QQcwdr5FXV0Em5F+wyj+bTxYY7Gnw0tHjcms+aDonY/5Rxz2L+Nx6R4WLFeOB
1tEFNsvAxJcWjZloei83fcO61i0vAHAafZk9FF8didPexW/zzPvDZ3cX7Ps7q/DiwhufIli+I579
3YbLw35TlUcnqKdeDlH+UX8CeD44JZp4oFbmhGt8pD8WDOnuAkh9oJ8wldnbe/NjzrqFUnumZWTI
KPFcSy4HyATvj4DmhsWAmpgE7wxqyGLUtLyuHw7ZnsQC4pBGLy8JHSOyPqVTCGLMblaIqolHium1
GnNPaBvqxyjCS793bwV4V2F0DQay2VWRVZT7GzNp92GOIScDYu9ecOF22VcSlaNmPdJ/Idgz9i0j
sLuyr1wUBS9ivA+Wfbqs+fBca3M3TT6uWi8kuOX5xrwiySh+mo3Dkvo0T4VD7sLawiMSESY/AaE3
8xnD2egOL0l8l3wLCAGgR6cTppmFGC98jayonnwfaFfStnwZZXvRw33hXsSftDT34pIK4AmXWrPG
07GFDt1cD/WVe784l5dEYG9menN1MyLiTkyYnoL0g+FeYXUO3ii/knp/9MSkmFZ8nCRU+f7RGBL/
SYgPd+q41ih657hYCO4ysDKyV5FxJF5mtK6d+W6Jt5EW3C7tt4b1hH6VcEVFBPxcawApA6BftLaK
H04ODgV6RQzyoXQgRTCzJQotkGSXEWb53tPZjl9M9FttONXOxd6HexbPeuw51+S81s6mn74lukcz
V67VbLzj7T+O6qFehiPpgGTM0UZeY5la02jYm5lGNRbGrT4QY2xz++ixdx9jT9CvOyfFYHJ5mALD
U0ZwlMvRjXvMOgdsNZJTWCfXRoMIRvYnOTV3IlvXfYJjALsrLAiHAJWdviYThl4g9HG/Rb14yV+6
0zvMFXEkdJXq8Nbfjy0+71OxJHg8CE8WwDpNmlYbMc0oUs3+R2C0jZ9Nd52rY1dYB3cxWeSzCRIm
pfbiRt+6LChoclztpIc027Tdjc1+gW1Ht0oCvFqTouhXXTbIw9TZe9NmDxtq+VW1jOmptuhoRlPX
1nZiVtsxTn6YlVC+W2lv9neXWlslZrdqUXGOhkHoTTx9r5z8OJDDUPYtiQTRYzfbBc7FSbMu5tfQ
4lBPcURNhGIuRInTh1Sc+jXrWM1QC+lizWpfg18C81/aHzs/lhMmnuIxiStzt0QXkas7LD5rpw0A
nzwuNlClmKFBlASStFX8OciUoimTx9TOMBfFvM1ozdizzPzeNsObkLSVpH6EJlxF4lhU/VXXv0iR
3/RQkOdyEWsTZFIfanPbu+rGKFvjTFztlj7RxjyugA+RqnZtLYlg5GHb2hUu1prkJC6BwXrZ7pE+
BoyfsaLM1yVNVFqUuC7YGS64N8HQuRs1YAKaELCxzrGFi1xOawfZoZl+jLlNIB/vBEuy/kdUfo+a
WN62Eb58orBZ6OLFQ1rVYybomLoYSUs9FitDIj6u1WcaVXDT5nDd9VnIvhQt4ljL1WBoxjrtlmxd
ZtigLZnzSDCWxJAPz9KIFslSdLCGi4mlLuNtaHl6496p0d2zRJiZrfP9YCm81KLo2Y2Q804sj5gT
55lJq8npxjFcNZNnQ5F3NWs6YvO8Gj00+BdfJ5GwwdEfZGvRfvfSYrvUnBf3WyXkR97pkMEzJrJN
kyYnV4B7ayzmVm4FBFok45psyFcjlZ8ZEcmrBtidpU31usQWR4gbEvUVlNxeZr+rq+FWXKIA+8AC
zGXpqhFbE136NWG+y7Db5QkOKf1Mf5ca9grHeLUyEvDsIkoWFgFJQAZuDIaZ+1mUPhmifIxtZzNi
/QanBrYg1pUEtkRQC+cAgLV0QfvK9slJc3iYJScGYGnV5bDJ7JbzXONyHp2n0WFaII4KKK2X30Yn
2gdCf9djuokZznlVavu0gxakSaj0LHj8ItMWL3ISHTtt4zG8sbUMD4sppdcY2BmYILZRYnI8JkRv
SO2SQ7dUftBNDzINwIbz+XvWYBkrO6I3HGX6qaEQu6n8e5oZha8m5C9mi6Z2mCu/KUmSz9F+eYVz
Ebpk3WMwEiTTwayPSuNFOdLxdBYwBGxs5m465X1nem2XFf44Tid5+d3V1LwuOV6/TcJZTGgE0Tno
G4f8SfXyfsqFH7oc9iUkTBJ/Y6/HUsokquMcOPOPvmZ6d9OMk5mtsj0WFuVvYq3AmxXAVNDYP8wU
FDvqorVc8tdWeySKb0eR+2HHzd6I8NbUyxp7SZfKbgxMYGEm2DYk23YOH6aGNrlJrq3chEoa2nuD
1fnGaiEHuhOpbqDSGL0ON042X08DIFOqAHo5uONMOTtxa8TZk1bY11nmRluCPqQfzLykocFH1U32
dljmx86Y3+ck3uLzF/Gb6Wc5hEApc3pW7fQDP6rYI1Nl0/btnVySY0OmINZMce0XWv5iw1R1WekH
s/3UmRvirHBjnmj1q5RKErHQX6XEQAnuQny8s9yLTNBipRxf9DdBRkoqxlbgQCo+4jfOYn6enwNM
XbU6fwkS8hSbBdcpvaSzdq9KwuXpx1rC2CYuIbsxya/L4lPhpOA7BqYQad2vB0x3ME2msYjgGXt1
6rPz9O2CzVAkoxeJXczKNNBm6FXzuMzlttNxCZ3Se03MsLtjgF2BrcwKQyOqaoYrZc0ZaNrj9ULc
7cEZi6elk9UhnIuntiyBBYFpyOH2k4jDzbLDzTgDHOFJf3ZsFhrCiAW+eSDvEiebemFsbubOiyPz
XnO1147m1WTqDmgJerLd09ppVzK1ngg7ux6F8S3q+jep8kOitzs50Q/l1mYQUMMdCw6dzqZWPDcS
BLiJBMFIEq365CQ4y34TChulaipe+xRQEsrGYUzam6YAoUrJ90yq6jFK5fc3Ry9ejWZmS2V8K6I4
ZDR3OWar9HlKGfmLKvWKwSLwnUYtC4Gn9JRh2y7rLdlQcjfdBnh24lnrQvvTH/Czzk5j3L1whGBL
LEpk6e5jaNbaoW+uoi7AaKE0Aa5zyS2js222ZIhAwYUj6GAj7+YXEudQnEoRq407v/amQs0oAHGl
bHb9iBG0dPLrftE8URrpfrLd96LL5I7lbRlP5YaM8I85GIn1sQZm6OSePeTtOIcfKg01j/2J4dU4
xDejBVG+U7DBxfKRRwPc6BLJZJT1e8MKnxojNfbGEIAGWQVswXQ6V8nSEDx3nXJgEDjLSRounAGz
I0+uRPg5BvumhPhk1uBYeTicCfjrt5dcOYv0lz0Jy6CmTX1jFN3NYpqeafKkWI9q27Bk2ukxeOb6
XYXt3K1Vaexi5qS8cXB1WCSMCAWjPIgwWMkjZzUGsF24v3AGr81Av8SavgaFdjugh8Mm6jkMl08o
FSYLFhYW8KqcrF3NdYoSVDTolVjz2ORVrrKOrUed3cOeASJJITQNrnrLJ8vytHAE1pv9Rpb6yukY
N1i6nzJdfR9lAAuB36ReD4p1oB4vqWcbEhK0ImKgi0Syy2VgXiybH9yQtVRXme9jZEQr1RdvNeSi
TVsCVLfzSFZWy8jUguW2ecAKneo2BbG9qYqZaMeheMqULnambB6segj9SSvPS1xyTtYfepEOG455
wlkd69lqrGOU2KxKjAT/AKPrj3nunmqONNL9Gri1YwFTGcrgpV9jbxO7XrKokUhljkQteOydYxk6
P4gTvlvq6aQaB9KJisz11GH4H7VHQ1nNKl36y6K3W9ZDpLYWSHPG4kXI8DUrvuc2NNYp34f1Y9SW
2NnU9bQxyRDc9tqTSsEsCYxdOGo5thuJAhk2jbNNc86vpN0mPdBfOO1KN4NlH8WIHcYRXknBcm6e
I3ID3q3exmQ0LnZhHGtr3Wg9UxdvDnOvqRnxZiLOkKjIC08qdEZWKKMfjkW1dqMX16iRO07h90oY
fPih0FkgWmSqAPZpGkPNSTqkPywp3ZLo3JvA6W+UC4PYrF+sOTM2LEaZLK3g2ansc93p4BVJjf/N
o1MAtzZd9y5v3b5nkonbpyWSGuvDa0fNYKRmuVkmk525nvjJshNSckVO3bf0kr6mB2qH7TIb+toY
iHmpN3MF3iSax2FqT01ZfEtjdT3aZNq3/fdaIzU3AOwvjl0BGltbICWhHJ66vox92AfkrtUvwqGb
XFKzW2f2SyUH+DwsTWvgW/hnFTBcgER04OjWktCfY5Pp1lIhTKjaXiverpZbj3zvHBaiuCoLsngF
eX90wgn3u2buq+jbuLwYyVBt2gCyV5ViC3MszfwWJ2YWfDhSkxystzS9Yl/LyxFf6plPxOA6h09J
7K6trwc617QgwcUMXSDOZXlYmumUTi72NxXDcxJbr0TgbiQJcSxp0WWUuIQNwoCTn85bvRf3mCBv
88WG752D9fdxfT9P7WOVq0OETHDqLJZFudn61iYTKbYlRalvLK16dqZ8bUKt4oLIF+rIfBuEur2v
HDwedJYrTe0ciTcOWLTMG60EDKomJuhxZJhw451pT6QPGIU3JAlBZa3LWUWQRq6xhpFiPgxa35yc
MSM7WGmBt1j2LjcgyHScDF7bTB9drYItXlcFeyeXLU1etUcZDoxlnYvHnlo+7bwtDoGSe0yrtZ3W
ZG/LULmeGOtNSoywbg/S1w3itYO8aeDm8V7XTaBtrUg2x3nSWn8hergfovratjPGCtFjhS2j/rgK
IBoyn02ICKZ6n+pKHdOuuLPKZS+1ttpYc03U7ljs7DG7zOFXrbGAsIbDG8TDag2HFbPjvqJTGOGg
t3ZZ+Yy1fjGm6hRGAHQwDG6sPimuRlA6x83POIK3B7eIIWTZCJNkKbcdLFy81cNDTZTc2kFz18Xh
IRubcZfMztEwmEIi6SY7SZohQMVy7+aj608hDXdESV9XYlrDvG13g6jxxp6s7kB0H32qlWZ3kcus
lUSxfoCS1mePYdV72GcnjHZyyXa2M2yGMol2IVBGOVbWnW3N4w7aMcKCQXiFKrQrEc7EtLjAElnM
/CNbCgrW1TtsOC/YC7SpZEkz6MTmpnTVdSDY8LMI36p0xKvpcn3XlKWmJNCTel1vWizFuNkThi1T
bL+eopjcxpcx60iGR+Hn6UkT1gL8mmDCkRqp37bFtM1a43WszPRctfWPLpjuIGhK6hrHUiLzwTeq
FClFVtrevLDHMuoMq4VLsTJtowdxMrEbAUQmXHAz6O28n/PpkM66uy9Us6dW1ke7d72wn+W6cOAe
Vqqi1clUurMH5w2DSozIpiTw4wou4Bi26zJBVr4YquNkHoeTModdaBfMJ1oOIjjWVzCzTUCZrtyL
IcVIEPg2NciF1FGyENWy1vRx3pdlcA7lwioybbCCIHoPshFUqIiqp/JoT9Jkti8v89hwoeDOnYDI
Wr9qE8SHeUwK+Ikz/YgZGLt8xJBijLCSaPXSi1t38mVVFBttdiDwZkHlkXyMSDO21IMEPsiVeyCN
rHtre/wuxmBr95r9ZgvgiMK03gR0hLyBM9ba8XjtVEl+rMKm4y0qtgO5rMcha2GsiZ79NfBSls9s
kV2aUgXEO/A/7LI2L71xcfheLB7mSR/u42LawdOnayUjm1un/qFmtuet+mHCSN9Z3U7PR9JCku7d
JonGzcEJMwzp4VWLh6EWHyM02pT01srS1VFO4YEaaUGrjg+8ifALakwOamd8aMhE30LAuu4hCZCA
AZ+kG1+aei42poo78pJVtw5wLkkvcUg22/i2SU9DkM5karDOs8Tyw8aEchN1UwreSONU9uWPKGBE
nCl6ftjuLWLTrdZK6KXzZBNOzmbpeL21svA/MuH/D25PPPhI7ER1EPT+a2GXB9emJ25SALF4Amko
rENVsczLLvGDMa17ZCviKHjBwbKM12RzM0er5qONeGxwBThHQt6NExXoZZL+MsjoBWbclq9Sdto6
EEjYmgdXA2kOR0w9tUAdGZAb8rWPyopn3yWpfte5bEiSyWA+MiJ2O21trdXClteMO1boUIW7FPoG
W2vbLYdrJ5xYobBYbSwuLTcA2ygCLkeZPbdBtusv0bA9UtZ8RB+lsSFwh+xm0WCexY18tsEqaLXs
nYNRthFxctvsxYKuDXax/Sb1y5tWVjiuhsFJz/tPG8P7fbsZ6zzl5c8MK0F77Y7BfJ1t8xzvBz3f
WgrcdM5ibWMDHkJcMdW6pE8D7HcgvwRpf8rq2q97ceeSE7PG67Pe1Vq1D51OYkWquPqgnqUFnO7W
jvYd0J5iPbg4PcGytQ5Sq2fLxs4dc7UEjgnhz4Vn3C6+DBs4KKMFgjEW9aarl5q1Icme9rQcivCz
b8P8icNsa9STs1KFfeEeEjUimVPNrJQ7vGoAGwum0sTmmlXj7WBMJIwuIZmXwy3/NSxhwwxZ4LXP
nPvhA0lCfqAYMnqvcDFcRy9QrPWMZWU2sRvFeH9hl6EXR10Psm3VUiQ6Pd4381DcT9hidXFxo9BG
AfVgWqv6F7fJUpbrYbTBvpY9dqAhqbfa5zECL08hOTLGVZa3JF1DZgh4QdBYMPwrKHAIB+gNTUg+
mrPWrBA4HQrJIKJvsbJhdDXaW9RzmeoDoSaZsB4pB3O1dIwautjUJs2kU7owCYytzMkymhNOiSCm
cZANF0Yco2xX410ShfgdKf2uqhnUu3g6alW7hTYOuTWbWj/mpWTIhXYteSBdOS8Uz/yuUYEF/PgV
AzM9q9yYcT2y9Udt0O0rK+INi+Nm2doin08LW4AlzpF7aJCBs3xp95nDViFyEb3A/w5+93H/t7Re
/72K62cR11/+Z3Kw7Wd5fss/2//8RQH2l1+/bH//Ovws/28KwkwdY9F/bJd6T2Jm9x838WfTfP4H
nqn/cRXX/WdW/hKj+fV/fL613Z//pEn7N92xiKoUpnBxQNVxsv7dN/XyEAIwLPqFNAheQwhWgJFE
f/4TQjDD4iHXVgYKLuzN/64Rs3/D9lyB/xJwYF/0Y/+ORgzbViRgf5eIMambJHLqhLHiBU+qgPsH
iZil9SKKiyHaJmVRbcxyPAPHPfO8fk2OAWcPp7tYELZKVDJlBK086q/yOQbPHwAAVKNfCnN9pVfU
GsvOjrYxPyykKm+0ip5LjheUQK+R0Tj9yozz4xKb58UAHuvL7DXP0AiX4XBFqgF58QL6xSXbVoc2
E0/J9z6BX+paT05UsrK31Ko3qSkBWLXVlNdE7T25RuWuSRW+N2YP5QoLd0AteGjhe1dVWzeCmiMX
ZFatBiZCAssg1DvP/pmnLlybJTuD2RXrFnJMIE3NM6HrskjsN4Zl3PLWnIVVvKZT6QXm9yZSOlB8
ScMYhF4r4xb2VLMGO/uYRHufFUvpaaOA6a6nLJznZdklWXrVTFDLbBMIO1DdTWxWT3n/vXSYBPrl
ykobgc1S/ZJV+as77bWMzQ3W3V0vWmK7g8M8KN+ItGmTd+k7SRrfAxXeyiD8zAMBbneBh+CGMRwH
Nj+09NMPJVjzfzoXfGVgii6T8NGFiVKJm2UBdkSy9TrO9nlU6K5ZzrRd/D0KnIda9DYtlTo4HQRP
nV+5sF1sDkZzO48XKReCGaKSNY9+b23VBOloFnVrGgH/TBLPKkOeJkt5wRSyG0rfG9LX1mYHjh/Y
MaxcVoamHb4jfbx1hkPbEiUWpzaTaR69j2TDLU5CZ4P8RE+rDHlJfhFd/GgD+9wCIDemuREdyH5e
ZDeauzwvI27WxK6hAKnwpSHtsO9vhxZTiJqOUq/bdTLz2wcjoSMksp6HfuENqfLPauq4YGra3HJA
Qutonc/sg2e5M3pNeFWnUbEZdXfmdaSR15C4zrKG9UKGiZ4oocoHUbSxopn9hJZV0JluK5OdNXHG
06Zp61dyKfAKa3LeeYgB1vIpVek3OuzLmL3agSvxUXTF9y5juZqQA3QO7GFvJaLzi4ljKvVAV4ZD
FsxXXZuWML4aNjgRNLp5gVp8kaBleXJvLPZ2Xlp+vuCl9nGDEToPmY3rYakNR67uoQsH2J7MvMfI
JNvNKUw1KMtzdme7+W1rW5CUjoUVHLIwfTfNjI7Q2kZJcy6nykcGgcA9q+7JLGf55966UQhBqXJI
K0eEOGpyxW7wUE1UhbAqbrpPkbhg/b1nGcXrUg34L0rbF2ZwiKB3dDMq/qS5UfoE9T0dn6YZy606
ff2pEv831nq/OkBTyxwXP2mLzAlpGphBXx7/KYjBLvTSCnsVIqPiolBMrJzWOxmnGPtZ2emfP5lx
cen7pXJenk04tiSLiNgp9w/PNrAP1bSIZEzllN1Kd2+k5T4I3larts99/MGYddWS/Jio8jZO25d/
8fSXwvy/PT0ZKzYQF6JH+YfCXeRszEpJ24WO771oFFL57hRMcr1FHEFJ+Pos8hZNSnZyivykLcr/
5y/hV3Xx72+3oesSibPjEhP9hwAFUnisvJZGuE2H4Yp9L0CCva/BjS55ZWWQ/os33Ln8f3/4jS8K
a57P1Al+MS+ZFD99vIXQ22ag/m3FwqESqXzbpNddRSX5CpfXi2YtowUHfbCFSI4kUsJ5E/0FOj/0
zuvcWlvZgXg99TV7R0e+5v2xToYn9Cd+b0LYruozvJEtYASlKOs8BdJg0E2zrRS3xYzAaiHArLaS
dzJuDmH1Wi7hO3JeVuY6AjHpOiydCNHMNJwuYL7PxAOs43k5Y4//2LvZKXDY8ETR+FYL9yEPYae2
DdOdxUe4iXsmzxjggen4BtKAqpuX5BI4Zy2i3Va9cZtD/2ua7MoyplXmNvEW6Spw67w8mbXzEDrm
E7GOD1Qat0MFU8eoIBvnbCKMXBswHdoA+RRHWNazdaC06xZboq8r4v/3jA9z9fnnP32UfYFM6O4z
jH/t9wzdwMX+UgH+ceN480YSpfYRxW9a2/a/+An87V//3jIq/AFMZdKV/W6Mb/ytY+QRLAOEkDou
/GCaBjf9X1tGIX4jpVAY3B6W4+AiwEN/tRUQmBSYtqLHIyedJC66yb/85y+BcnTev3z9c8CccWk+
f7oPNZNwDIvwkYvXwc/3X2pIEnQLDVK/YRtnHRmO10i9PxqL6dyDVTu0RzZnaJn2WgxQRXKZu4Ss
WoOkvavdYkKG5GrWgbbrJRnb16Wv23OeztpRFvmD3Qwoc0SB/rYBgjEAXMoAfu5CIgtItlFAGxzL
G12UjPtuHnV3Qwl/E1qDxDnLqRWLyBGONHJxEKtm/uyCJfBMu32oi+y1KPAi0EpouYUaAz9ySnMd
5djYoj111oMBKsUpyT5dpFeBw4oidy2ETbPtcBZH824cTAHhHUFFs0xQ+iTEnp1sNWTelu3eDyxZ
bwfeIXjvUdh8EhprcUCDdPKaDXIr5dWcFt/aokFCMaS6XYJ5hngt6+34pDdksthOnp7HPHSOUZ52
71MMw2UsLl4eaO7OcyzH48TyEr1IzSzoimEjzFJCAKQlTJbhjoY19tu8VkdzHsD8+voD4o6GQjRp
r2tWzOcSvfQBPSikCrJr1HqqZL5lRp73jgjcj6XQgYXE6GKHKcIqpGuXdeUZQauf6ekiSiQaPrmg
knfSqN07MxqpIYEMSEAisMCkq90QRukN2GgONDb3vtVDhAGCwmbVUZYHFg5mlMC9swpXwXefcyj2
ywAzYNR2Vu4+JLytkDcHAlYlm/OhNuZdlNdvqZU8lEHAXh9qzWqAqZqlKv9U3fLZxTB786HD2tXS
nU3XlOW1NROoOhXu4sG/qWhuJGyJrPsMEuOjGC0kRg7VfRxE8h5GTXXFB4or7kLLY3BAkDnjhrcx
S3kgHW2CQxqEOzhCpWfHxWdKUtDZAbgFzWGpoWjN/g+K6P9sqv6HP/XLlP3/xljt/lObFdyfPotL
BMnPdfHyT/46RBvGb5Zh0tk5+iWJTVyq21+HaGX+piiGlzCkiwGLLanCf62JjviNLJBLJhcY/9ew
/LeaKN3fKJ+GQw9nORZZUP9OSXR/rYg0mwrUjrprCfxeaD3/0JmUdkcWkUzGK2f5lrVhDdtSVMfF
TIZNr1WgpnVdVMBKfPPrD8SDAi3/5WukxNXx7//m63vj337w7/+ksm1gz248FcNQkUMKZ6ck8b1e
ic7RYe1d/trmC2S/YoZxFdbz5vcvtUo/Kk3+r4d/+uvv/yizlbZmO47WpobJaGfs9Rx9VqevP6SM
Bpb5l6+ZKfphZRIJn6cZxkRpqZcHo3XUSYudfl3NDQKmyw/WHbyUQ8ERtTcjUNTL9376fzo2ITzZ
ZH8jtWjepg2iW7Li5/XXBo66txqd2P19H/f1LbMbBgxOL/u5mFTnbjWPVnPSYAJ8/aB++apqHB74
+hlZY1/a9dNRVvN8RvJ7SvQBYq+JlHxJqtfASq7nNI4ephBiu1IlQqrWKF/tfnpVZZLcdc7QbCcN
NnUIq4r86YRDQK5d2J4IU/hOSqDwvwqR++pef+puuYaYfTEFBwA3bMCiP1xDNLxJ61rqInU0id9A
o4bEhz/a3hSomCKzO1Rd0R++Hvn68utvcQ5l0AVEX3EXVIevP8xMrw4Zcb7Z79/86a9fjxPSygZn
ijsYH//F2Xktx41ra/iJWMUM4lbqHJVs2b5h2Z4ZZhLM4enPR8rbkjX72HXOXKAIkNS4u0kAa60/
DMCnIGXlAUYJc9P2RnotTPDhnvJw8XJgmjdtQq0/OmV9ILbS0U5pHkwEfiNGulkLO0V3vsQVu+DI
0NEF6hMMUHRn0/pu/sE1p03ct1+hMs3hJYibIPNYl5MMlylc3PFvdnBM/tldxlitMa1V5vPSez35
eq3msMzhyIraWVyx18jGDVuR8WACLDvojs9L99o32j4zb5f+y6nlKr+eq76KAOLlUmu+//Wm5ejN
NY3MYONE6MRorn2t6y47p7W34q23r02exCSn3KTZxhMZeNV7w551D6uCAXrbOPV/u5VR3TfKFrfj
RD0ipUh+fG1AEIk3XSHYrURjDVlkvq6fLGiQocrWrt1NVPzy5kveBgkva0euKCaI7+bG1GzKbYJs
hht7ai1y9DbCERX/gULhvWO3HiqNUJjebGPvXh7RtxtCm7n3zX6Q2c+zCIHnsBtL2Vlp6td9YcfK
T9xppWjZ8966VBu3QCOPVWfDY09wKxfxl6BX42OiJm2n+gDRt8CXcB8wUuitr2VqFmD48si4qefD
qaiRBvDbv17GcHUTUWU8GgZAhah6ZI8IAYHSwa2P9BU8iD7EbhusDxYjpWWscxPc5lA5D2WVNlSE
h/AjpYNPdZpdcrvvNkBtmmCbCTs4R5mV7JM2Oi89HtDffzPOuwh5+WYE0bFt6fMS9X5dsAgAxwG1
/3NHtdGXWniaKB9aCXS1ZmkTYahTV2nq9NJfDoPOek6SpEJHRAFDLQgthWZDkR2j9lLG7bckKiGL
jPpfQ+EyjWk1ND9RX4PJkndJR3FTjtoh05R2qNzMR1ZzPhyQXXJul8Pa14n/lqteDt9cYM3Mf5P0
VjUg7aV5DQmhkaxQZ/YzqcmMqSJH0FTrsttIT7RXw8kpl3ky+JAHHaQG+XdSDpT/h9jOT6FCgeHl
MML972QoeM16ESL8UgXF/vdft3yXIDBtbGGlZzpU7W2Hb/zdg+jHTWzaXi8Pet/bt5lrmofXRuna
j+6AJyLCIT/7yzUEEwy+u/zlymXQIp0VDUa+e71kOXr3Z0YsyF/+pzX/2Lf/F1Xht6Q3lrV2U605
1Q3s2zgp47XdUuG/6VuY2r2hmFeNDIA3KUT45jUOxssZ8BWccbwIpOJy0aDl+V640e5lbLl7buxS
NT/ueT3TBEm005R7DZc/I5Y/M1+txZpc2xKIji2LidXcBG5epcF0WPoUU6fD0uWVNDdM72z5m6n5
QGHw4DvN0S1BFpEXJekg0sjZe8aUr1ojMJ+Xo2WsVdNHzyQO7KLx2roU1ZpYgpHq7Z3ex9elp82L
wHJUR/H0sqH+XyNWOS+db5dWngviC8eQpmtalv6+xjFIJ/B7SBAHwsKZbt+bd0HXI2mf1slOBLl1
t4wZk4HvCwgBROsoAGJLGCIzJgceC6dUl9ZjHxPORPi51/hOYrycKOwiPNXsaRCAwOYqgbwxFcE/
WdsCIC2DgHo2R6kDauiWYiev5q9nOrvjJY2JHUVI/grQBRwDt8h0sMeiv5EemHgUhGoPZqQrDm7L
fmQEUoHOb/EsyfkekmySR81V8ljXVD9NE97N0n1twGX/uOR1jL2DPFbRHukGvaPE6Khegab3VsCd
4SIWFij65bAZE83eKMraw1S0TOEWbvfIFw4nMEzJVhn2l2rwY5CF5bOjpH9E8M0/Zn7ggq362R/G
8seZ17E4HABcOSjipN600sFEF7eeGiAk+Nm9A/7psRv8bqN0u7+pbEBsncnEU5a9Wv1+8hDvV7HZ
T9XGMRxXdNBobOR/XcVSa4z6wbfEvnXrtID524IOG8NKbou6p2htWi3sIE87DSoJYCJMl8YS8uNk
tM4RTKjPjE43Fk27bTx3XL+czUtIYaFewjMCKh/JqaLk7FWANcMDM2p+WXpaC3rYkAoINeeGpKgf
RkcFa1OFAJXmsaUh37Mei2K8iNJuw1svIB2YSYQGuu5/64G0qO7LueHqXh/knd5bq26c5Mcs2JLd
D79FqO2ssZ7Oj16QGPeGR+KwsOrwm6f3f6V9oz1kZv4U5tHJ7Rt1zuJkKydnuFsa307GOy+bPqOt
1Bxex128ZdeiB6GBhl+8/v1vZZlzbv3tG00MSNZbgq4m5YVU5rvNcmOhQGjqBly/hBytL0k+A4Nl
gl0OtVBxyCqfn5wi8teqICTC9DQ/LWPvL/diskTAcFR+MiVlGWxiw837i5Y7l7/R2aVgE1izEM6R
hz0B9Z2m5GQsYcoytjQZomHIRM7XAPipT6FdW7tIZafXS5ZxoGmEN6/XvRzNf3Xgry69fKrqk5Z1
8cFX1homE3mz3ISVls4FHxDfx5fucsZ1ZXIe03+WTqms+lLPzdLVUmnvE6e/sxDQeRl6PZm0wt9k
Qw+G6ucNr/cTWxqIKMH0Xs4uJ5a/uXRHE/gETAUEEOZ7i87VkYCKu0NB4mxVgUveTarvnsfI+1yQ
CLpWjSE+BPk/y6gwAdqLSPU3SzfKIH+oqUVDZ76nshvs3ZKc2lhne2izmOLOJGV0M1XIe3ZsbsGk
ik6sIwcX52I+vVyjapu6YB4eXLsQZy+lBoiejdHutd68vnSXM40c8Tiem6lBJTSC2Oz6bQvBWOqn
pQFZpSMyAuFqRZ0RpYLMczexQc7QT/ojCfvyTO2pOlMgj7pVn80aXISa6+XM0gD5gG69HMImdLdO
Ib68jI2QHnaGCe87jfTw3qQyNhmh+QTRw3jqULHzWIAflp5yS6w1S73FPZmTKZyTlQ8ec7d0fSau
rdHU+mrpmi2Enj692oV7wTe1P/KmUMFQlU1oNYHECvUwv+t0bR5s7JdrMqPO75YTb65ro4uWyeou
zDT/VClExtzQ0z4SL6U7ParD9dKVXThRubed3dI1LL7KzLHt89Ilvl8ZetfvwUXxSeflYWnKZT4H
eRcdtfCppa5JodTsH4AJRtPHCCW5MXWgN0Ql5EOrz4twFbUwyfrOM5BK1L/FIeoZHahIItf+RzNz
eFCTu74bFtke8Kx5GX69elDPZknYsdyf9v0h1BoY5WYszqZmiXNsIC/EK5XafcMDNA8tJ4O8ReKu
cMRtKBrx4zTqbDxl3GIjcvdy3Y+h+Zox1u5DxJ7YOwznyXH7lyZw6dpO1W+BdP1jRtau5HlAtcng
k1seNtAxSxISZ4iYrEw13VVtPUJLNPSHpdEH6NuqQmNm6fq9XV5blskaxDvYPh8RhLYcUVdy5IjK
QAC2ozKHvS06xDSTp6ix/b/ztvnbsYmVDK1HUGaoojPp0vwYV964odA+PRae+6lNQJX7aX1dmq4h
6gDA0t4i7Il8wnyCH49IZG5eTyxjy9nlhF2QLnq9o8jN4CBBACZfTQkTqqwB+t9kaehsXLtHMUVE
sbdNdePQ5+HXSCfhFJLgveiiKi7SlataH9yjXVjKWqk5fpzHIIu4xyIyKnx15ovnsXa+bumN863L
/WHSyz/Ew4bzLg6xUHw2HNuSrgm0hkrOu9VJc2KZVRFlhiFlB0m0op6LQB2TsCke2roTj340rePM
LZ4TLxohbfhI3g25es4bl+L1jLULAYFvSbFFa3v+VtlvP0dBYO8L0l4osv1nTFaFvQ/nb3sZiuej
3E2fI5lqGwrQL+eW4Z/3LH+nn3+6ZejnON+JvX+99Oe4a/X2fulZVj3uUq2fuZ5jc3Bm7KWuZ8WD
l3T5g+xMHJazAeb83F1OOGK461jAT9TR8wdlDs0lmfTd0luuqsG1bOMcduzrH5pg4d0k4Ef2yyV+
njzN6d+tjlbecWm6oC2Pzdy0CaJrGUzA1XKijq3y6NV+GO2XfobiGdN9gfKsHj7aHkiUsnaM/WgV
dKfMOjXh+DEeFdvOYczwamQ/ul8u1htf25g6Qjx+3SD1Anflnk2+f+9AvV8pKDzrZSxuTf8eUVVw
Uknp7JfucgKR7FULYfO63JWFqB8Wtr0Topw1RtD87XxZ3bdVW57UQA7JcNnF/ewuJ5v5itSzXq4I
nJgr4v90i36s7pfLliFvMq92rer7gZ1aJYyEKBjKBcQkiRRaIanddHrM45hnw/nlVG3bP04tg1Wu
hmK7DNb99NTp05c0Hl11kS1beqe9DyaXMlzXVvUfEiXWHJm/2c9Z8MjY0kGeIMFJfXFO778tLSrH
ioiczW7TZg6QVT7LUfxsQJqcEXcID1lgyUubodffiOBaNxMaOmnqPmSTAOHsAvUpgEqiGDn8DYY9
+qiFbOYGRIvgtGRdf2pTka5MYKpHqRJss8hrwYFGOkpDJq73wZRL6RjPpIr/SgbYAY0V7Ty3G+6X
Jgi+9pNSd2oiLKJYVux+v6t9n77gS5DgOXTHNCETkFB7N204/AtgkhXVxqoV6rOVB2p2nJNboWu3
Bx2J6Js8J6cQF/ZEmi2zdiHUGApv7blTKElU7rAVaesezNByD4PwzpVAV6fzkvEI1ZsNWYFEagtM
33Emb611bnpjDSgpxXHTH4IYCRQZGojUFckHGD0jslIBci5+vx1UIcEn65/7uAUoFIruIfbQyyxG
c+WL2ntAlisauhkcrKwTiR5wrjNu2jSOUHOtq5Ij2iOaeQVj5+1Fmn8K4ahezdz4ACt4ONTCLu4M
G1FkfUhPadjAuBmUeVUhYrZd4H4pu2E6i15AaZkbnyTHbRo0CURU6Jh57WvPYYeenMnO8VD6VfDJ
rodt1zLXWsRwd1Myfl6G+8o2tpaJOsVyE7k4HPdqcwDSqOXPSbtF/157hpwO39ewdp1ygkcg0zda
W4AO1szPcCxwy7VRfP39r/8+pJmBRK5t2BS5LMsmAp1rTG/QLQKyY1H7YwPCWKcu6okR+e//NG5e
e7dTLFFgNCEsxyZaBuQFq7U7v83mIPIzZqAQA8TxtYH0zU83yO8KwtnRh3ICb9T/2CSQeeu0DC+T
rwUXzzKCS2Wjr/X7D7QkN9++057LG+2RHDYFSyH5sV8/UJOCSBN92G6omOMem5nxeWng6yaUY6Dt
8KC5iCVyYoB8fZQ6ui2tyh9LiNCrMmz9TVUO2aPVhe0VveCdXsvskexHfxrzLtl7ZYxgIWRaIJBS
nN/t5d0s/od9r781tAkCdevZ0Tnt/oJY6l3YRHgwMjlqfeTM2RiTRp67S5OXSMuLEVLXtNyKXgFG
o/3EPNE74aX/DolCAybqjnds8rwjP0lw38u22PgKREGJTv+j3QwEoDw0ndFlCHEVBKhg8ZLVcrg0
nYSLgcjs+GZs3lFA5M5j5w8hs3iXiubxIinqSpsJzIUmI979Gr4Z90lvpVDMQChfRfoQj1CXgMHG
L42SXbUuJhsjmqAO7rvGkyehhkM2fzgdFYedmHSEaTUQzrcEoNbO9kbjNsL8LBT+R7O3vaPXAF+q
S5cX2o96dJH9ox6rCZJMhKifF9x2FsSOEY2gQYqVN6TZNnYG8RTHwbhFcGBCqa80dkGNkq+a5/pC
CbELjeZbE2gW9i7z2NI4aCZAV2lPS08zCn+VlG5GSiSpUQdEn7dITPOcIhy7Fno5S2IQhk9ZfjtM
YBKaDISunvbgIQ17POeoZxZQHB+GhWZqkyFpRzs69WXXPjQKvqkAtwWsl7JEhmhAlecIHxl+senQ
W0EkieVyrtBh6tp0OuKNLbmseH4m01H7/H9+rSicgrYDtw0K25HzD/1mnjDG0u5lgRBN4JXbeM7g
GYELz72eE3xLv4FdiDaQ+VR2sdr1SXyUTV+BNQtFeYBX9J/D0IyrwzKI2jd6dgkKyYjIlIfCVuVh
OVqaWpNi43vTGXwfJcWXE03obCWF6NFW29BFLCaoWGpB/vnryfOGa+Vn6AI147rNxuy0NIMhMqQU
wfSUmX1MR5xOTfcbTiHIcRZF1Z00V+9OoKy709KF5d2Yo3uQBio3r83kW81ewewE8ozurW91zV5C
AQHXYx1K07Cok/o3veAHBw9UwN0ypp1pKucP67V4v83nlWJzz4KN1DZwwcV95c0vYTe2rpUTUmmo
8eL0FSAnOTkIAKk21FeO5gX38AtBxwPf3EXSrc+4MmwDx00uturSi1aj2V0HYbl2J6pHN8tgFabp
pcgqdxX3nXPbWjkyXRie7HRChWsjUaismXM/EA456kSdNIKMyTdqeLm7AYUUXJu5gUqiLnPWsQ2K
c1uVxTmbEBXPTVFeVYuFH6v6k1mO/ZOFSdkYgGgKW5itaDsEx2LOUbdLUnrSQ0TQ0jlfvYyWKQ+T
5UbAFmIJzqbaenVunFTkyOsyJMMUGRRjeK5MCmM3y9jQUGLvUosZYb7r9eKf98OwtyH6tuN2dJri
Lov18+/fmn/trfitAM3pIER0xyY+e7fBhCcEl0AiPqI5SGm6kkyXMdr9UwuEE8a7jrz/3I0D4Gue
t1uyQUwVJnTEAC5QVdy0oWMfBi90DqZVOgeNlekwyM/sbOW3SjVr3Ui0RxcI4G6pxS5NFoZz4S2z
4f+Q9gD3IB9Azcpj2tXfQihP9ajDt5yGbj9AFF4AGzPFi51i9dHhZ2FDg8OXpk3QOqlfeCEq8uPY
dgcp0rdNjltPevM6uFzjN9EepOC0jeb947CUSedm6b6OJVmPecdr//U0pLp/wlq1+3BAQDkeWNPc
pkD6SkZwiDPZr03bwB66MbpiI6MVwkEsLVGSI5QdEh6Fsb5vUnSUlyiF8NLfkFweb0uXnZ6hx+5e
6Ll/0ZrpE0me/JaNidgDMjce3KS88Yv8D/hww/0vrywBhi0FqB/hmu8rQS3w91E0XrvJ4hxb6Ki1
do0gCb4uLe+IKxHKoym6OCOBym1soKVcZy2held+X/bIhRdVm9jDucA1+oNRhAPTXjy7s4wPBfII
dj2Wh0i2SKFBs5xn0aWJzKLdiDL5TKJouDSKrzAZjBbhw4m05JTNlHN+TiTPDmlz29qNfhuZAHw6
KHqnJCt+NEs3s/q7bpqyXVj39WmEcn5iUb0LtSjaukNe4rGWpg8DnlA3sCtRINYsVAMNmazTyfyG
ctmwJm9ZmlN8GlAwRrpc7gN2pTua9VQLeH85mB1msLRM3YM7xxNNbwSgNo1DNKDpVwD3PlgZmBqU
C7Ym5b1DkHoop/pGhlwC5Jmhi9BxyYsnLwzRAWSTdKosPTm9jFMx2Rr2zE3IYiSUo3lzNse5RqSB
OarwgEyaIVuVc85bAjpk06rXW8RbkCrGrmXTuRY6Ck1NJY6A9WzkgXnqMCkpizbejH6FIZrR7TNE
kKA3inrTkc/EOwExXv6BOb+Mnx1wnXB3EzuSiFXvaCdBgx+laKpjMvc7MVr7CkEUknv1U1hqXzS/
UOelV00mblKwzreBD1dXY/ez1fiVj33lkRhGdUshi1E9kpts0DN1q8ep1uAOpjH404kCyq3XP+oJ
hCo0Hx4DN0KvIUS0EETniKqlvzIqnD+suYmIUw5LV/bZfZSH3Xm00q9DZRqXPBHNUxN+pOSIAvYU
xuh4xdMJTD7oUJ8wANm3KQxduDHYgLBFoCliX/vDttL6L9tKKRxXgleCeWksmP03a2BcFyrLw77e
eAMPrNGH48G27eGARNSPo2WMVBSsrKiX6zY5uIGMH9s2OzFNy9V1Cub3LIEuBQOmOHoIt/msBQfl
T8EZS5kg8LSDpZfmceqaZtenUJBnuIwaw3RrF/mTM7FJMBwiSKhrlEQE7p+a2sEWma5V4TUb3214
dny2b79fVSyHvdavIQ7rviP4j4Zd9ZzWePPpSWprlfKceuPWY/1d2dPDCNbpoM9NNYO1lm4wXEXX
WvukDk71UK71sTG3U9DB3RZoOQcNtc3CTOU5nGP2QXQIR81dY2rCoyasTYdeyjEfUN+h3r4pRMU2
tkH2u4wRaLL1eHqKxABVBzeBaHKiU0KgQSWFZIfS4YF5f6inW++ZLyymnuOBKXcstkD8+L9+7MYr
gqzrLAws6rzbuJONpqYxRadYVH/bNqS/vAR9IUjs2aN7C+zFgOBNI+YGqy0mefO5yr3+bM/ha5jq
3wyf3RM6ZiNGU52xbwbT+zDNxONs4JVlU3Bo5n0kzlf5KcP/JTbwqTDnovVSuQ6oTf/hU9rvaoxz
xOQJ6oy6gCFpOwtz8s2PK3Kz8U3+DZsSgPPWSu3o4sxNCSdv25es+jNre4QwhqYp09TSNRCGygrP
uqiiwk/DlMEx0DUoWnl/35t9e4kDS9tlYhb8pXK4l1MPhaNuvOvSADk4OrZC1GceUu2ImolC6zFK
y+y5R8gtqmZbvhZtaL8CMBBOZfyhJxC7TPq1jnA2kF8bKoMfsWaJ11S8WFQjhBRR5mgvVUZyPEQ7
3lPWH4L9//ZIUIU1eCAsQe7i/TxQWGlga17fbPoAwFuWB+qlMf2UhByJp03ewvtTPQzSSlbulmHs
TsRa5YGLpomNXFOKyrGXxf5qsDoPMZLEu+MkUKn6BIjL30aWUd5N8NnvYsoXQLz4VWynuFV6+8mL
Py1zHzpoxdrq2EwM8R8+43uc2/xASAf88Zyh0Xny3+Xn4MeD6/MU8wl5PJRgWuVQxij7WyCazi0a
kNVpaeIA9Q5if7V5HeuTEl9TJzVROcjSozVIY83jx1aDbCri/KT2StJxXeRvy+wCZg/hxgi9OFyg
ZXRWg8kLEE0bPxrUifqAxMlsMNZpUXYXM8Azyg+wQcoDZEQxJclXg2gbiPFSrWTZtDuzc80P6PTt
iqS8BLa/jjXf+X+8L9KdSV8O2SudL+jXWQEOU5sPo6w3Q8830TWjebJRO0NNHOnnXhjXSSupQsqh
uE2FG1wcTOh2jZ8hpi5CXLgyKIsIgwKjKaer7VC7JWWVYRs+y6VizLiqNc++z5TInpzhexEr8TiA
RJqXHGNebaYOZf82Mj7USTAcNS9sdp6h7f2wXpcjnmFTjrCICDvjLu9Rpi0d8vdN+h3C4qYvPPtv
VMkvpRm7X5QoDlrzOQAfjLuy/adE37+XTLDiUifLC2lOsA399XuaVK6rClFATALRO0rHTGxEjY6L
YybXQgT9o/LL+zDBoqG0zWJfZUV40Cz9Lz4jimqG7wOgGuyTXXvavi+GrV904SWM0hCtmfqiB+0/
PSi9U1633S7kM6CcUszuZb2+dodMu3hwODa/XwiXufDXhRD6+ExxZ6Y0qXm9WwipVEaVOakatYna
RoDKW0sNN/AqdawTkoPeoYD1gUSadmrqDokjwFAvjZyNyCwn3APip/qRacMdVf3xrqoj86wBOY59
NBBGeXptvNZZUyZub83OoBx06q2kPaK/MJwQqoP7sxyOuhpO/dxMfbWNh2igfEQQ1DrWWSvQTp9L
Rmi3pIcOZ5DbKGjPDtmpneZr7bFOa7FqodfcugiIUGPd5Aq5FaMQ5VqS6bopcqs7GjWVX7/p54+K
kroOvBDxEjT0DUvbh5kVXhLNWPtJScE3NPrgzgR+/tJUbfjd0IfkDzOUNS+8738Gk8wOKEcPndT3
P0MLCF5pPPCbhK9rQEYL2HNVaf5VpRW08O/m1H0KRaVd+sbULuB5/YPWeifyV9YxbIdzB3p5j7Gp
thfO+G0iVXNamuHnUUty6abUS6TITCvGsYaMptbGp35u4mp8ynMrPuvZ2J4jUYXowBnozKGC6xXl
/R8euv/yaUHKo30nWKFhfrxDbNlZKFo58jD31oSZQ+Bgqi4FElW6l2yC45j7N5JK7D9jEN5jHORk
1NFifEOMkSdBmzRrH1f4J1fhQKFk32tFhlOX220asy32AOnW6Hvi8565SOWR4j7GPRodcUoNuYTe
TaGmup26Tm6lhZ4gaiJgdTs9IbanodTV3FplOt6OgQbwcG7azkZRvxBPMiKaWJoCMauzp8rzOI04
4M3WmFbfjFdrHCE1VclDgCmg6L3uLolqd5dT8lgh7EqcJftm5ebTRwNzMuQSC0WoaXZ7F62AG8Mt
ojl36q7zkkR14mPk9Pvv3v73FpCEG+IRrk6dClCH+eskpkJiUBuNGorM5o4cfHjUJ6ffhbBURqQA
UaMzKEa5MTHBoL43wuuuEZ5HyvU2MmHOz6e0XJUFgj61El+VVVjzBo+yWqeftQnCgz9bN/UjWr5O
CbcB55BA08d9B4At8u2j1qCWjND1PhxRLHVbvcV8BonlrrB2jjZYtyhCC5iQ4OXAdllpxlej2auy
cvNdN4Tff/91uP/lUZwr/bNaBzbL7vu8gtkknVIqqzYQJ/kH1J/yKmuhrZXdWjNxPEp17xT4AULl
PgJz7uB5Ww9Xmke37tpTVaPkheJOCQ8YikCJnVe2ACdd91RL4ulpQsqgx92kVG7xwZlwa0oyGayQ
qMKZavzWUIjZLQsh5e/0IPTtGI3WQVjFvYSIgVyoQlqtkLW9t5L0buxbg0iSCjjEmHpb1vFa1djK
ar5JpWzeX/Wj9cXvwYks+a5uTnqVQ4KK0aDhajzgPONgVRMaY4JfLYL/cEbHLZps7TqrHDhPYvQe
Ktf3HtBSr8m3sWU2j904Vuciglv9+y/fmfdd72Y9h5qxAWhznvfebzykikcSa1q5MUNFaXPIHkRQ
/YXBc3rEPYHZOkSV2e69CuZ0pO8tXz9Wqd3uauHYN+R3ojun6p6yMj4BPNuqEs2uFMzhTu/dfhcl
E6U2r/zkNKiLsJ5NVDo/gzO3HnNe0i63v2WFE52TQL8DsIhYtYe0JmvQc0W5+dCl8C1NTbXZbVCG
aLnbO8LEgPQhovpuULL2Z9/sIRkwvyLfIRKjPnljII9T3j1i52mcJEkSEWPIY/tZguYwjaklHikj
y76dTNIzv/86l6/r3dc5y9RYVOTZgTJR/fpqU3JtS6rwvNqNS0BJyWvdwjNvkeDHx4M4JCq1vwev
/Fz0RswOPOYb7kSD8xHONmASzmYvsQm3mZKL0iQN9DFIY8rOU3dfmUBbUGLWHvHkVjssPmp2fCu/
qvxPGYEF7iolsXuE2AuWEazWPOlRM7jXMqnPjdWhpx8Y/Kqd+h5V8fH3H9yZNym/fHCK79KwHIsq
GSrR7zdmvE2FGjqeI3fCJDMf2+PQl0hhtum5KSMc9DQdwQ3oqbfgfd2TBSWPJc/DrrnHKBcX6hQR
cGU9JgjgDB7mOrrKdk1g3TUJqrT9KCHS9elwBgTl7kqZwN9BQHwQaXot80pdwHRvYsoDACcj3NJQ
KUAy0t001DqwZWD6AZ4wfud/aD4Pk7mqUCcFgjN8rytxr0cZSqnpCLQkibp1iBTkIxIq5sxpyj0n
O9iZgColN+OUixuzxMdvKAi6BhwlEX6P9xXWu+Se8POe89yALOwDgpfVHzIm3r8yJkSHrlheV9dh
6nkXQ5mIlsSd5uKiIYn37VKeFWSUM8Iz5RoldFy/5i47E4NsKuSE82SN9tm8X4b1uEFFezlcGt+p
01sKFD32R9yFe7CxRuJ3xNouzu9zVCRufc1pNxZKOPfLGDh2fdUTNa1JDvnn1gANsdLsUaziomn2
bptPd4k0cxTtfP27HRycoiVVV3b2nUwtdNQCbC0dgtEbvdHhKPaA75ejdpiuiefG29dx0/JNVBbm
60a3/sfs7P46soTgGJxljyGR1KbJNHlo/KA5I/SdrnNn6j7mQfutQPtlX8E7DO8IIVi/omoEZT/i
fWfF4uPYdS27GNI9VeaLj5PXlTdJZ9bnLhyKUzE6H71Ktyg15QjjaWI45JNLwgAM4dmznYOSnkFa
oSvOiTclyZZfSW1iSRVuVn2ffXIz4w+TivHvRKGgRuYayBPM5EbrPUnMVrnSLDeLNuNoh+fAFpuu
KdNnDFQrfEA0sRlZ1z9jRmRlqvoqXYx5WC/8vUrt6UmL/Lvasqqvdj11txZSJGczmy4KCvvOj0O5
topaPgylyG8NTHA/k258GqsA9dgUgxmZIpPrJRjPdobzBcw14lI6MnVBk4J01KQ6QvtekapC7ia2
sX2KysvSy9sMGy4DQSTZF2BLJfM96qwG9rN2tE6CXL9VrV5cDNLlO57qYB0j6WFEKngi8YOJBj3C
peRs1CCfSy16Qonymze4HtIgc683WjKfPl/K3NWGTh51CzPnpdsjGXpfZniJ5qN1J6HMoWvnfXXa
sLsGcD/Z3XqIfloVrsSZ0tyDThb+NM6NA4x1LUPMf61+1E8pJunogU5If7Ym6LzMu68RsyQMd7ov
WqQdkXF1/mlRvXUTzftmESPfNB7xdVzX2hpY+HhqfDJTto/0prCH97dTOreX28O4ld/sGviel6Gz
iF6ehodgBM0vydEPiiKQp4BcTihLBXsTMOmhn+RwZE4X21gOsNuApK6d2jbvedfTlVW36kPqoNic
tWPxGRjL9xAM23d4InseBySZWv7xGhpWfFCqmknl/u275UM9GoDurfZbVofwlQcZDYfIqAYKdhwl
P48w5dX/sBsx3H/F9/DKSYLoxMHSkPI9kSR3w6kTtu6v29LvV06IYt8QWQKrqNq/YHPpAvaMknHj
skviYSEVhBDlqAEgflgu6d0xREbHe6pL0r6vTTl3pbTqAyihm9fxEDWIoxNWP65duqYZ+fDB5zuW
/uvVvYrhihg1GpTzfa8ndCWhsAbAUfDbGY8Lamxp7Kh9230dS7XAPKj2fyg7s+U2ciZKP1FF1L7c
cqcoUtQu+abCS3ft+15PPx9AtWi73f/MXBhRSCRAiiargMyT5zz1hO2rRRYggUSq+2vqI7Bcl1Gy
6eOJXULZnl1d9x8UB2Ff22xQsxd2i3jf0si0CVh3AFH9xEMuyLXe3hT19ANyhhuq7ZC1XvCd+h4a
QbGVh3DZDJ09wuQhDuXgTcdF2ejNOhXdcaT0OWrYW4nIckulJeoDBH8S3amtm2REt7BPAoJBEhs5
mRweJk54zSZ3G23hB9NLoXv5bQ9b5YPfFsoRjmLqt0bYRoSp1ZBxm9ANWsWlpm/7yfRug8FAY8/X
v/hRO0FpWmlnToDNriG8sDdqxIP7OAnQQeRGQ/Xm1zDPml0VqS9q79icDNUyh8m7BLFn83yGJVMQ
s0WAVKIk+57VT25XmF/btlLR92qDXU8R9TpGLSUM2J5S9mYM/LxainxrkPyu0TYH2agC51gEzlgu
DEdvDppo5IiTt+KwKfp9Gt4MUVjs5IBWzyioZZTX8j49IdijLI3RNspT6EbmLQpohN+9TWvw2LVt
tyKMnKUO3JmOhtpZKdBnl0tIU3OQsFQywAxbL+yEiLYc/slHXqZJ5IcrYyQcPppBtZZGa4z1/8uv
8t+PH1czAJYScTMc22Zj++umlmdlpDeBYAO0EGjUQiRKtLlvzAU62ghI6sidNsQf5yTPzyDMMhCD
XA2A2nVfR+vJ6HbW4IKCFU2iTMk2URQ2DFFJrHD22RrLSyMIwhSN3pFwLZrZN9Ior0YVLNhsOavU
TLecyshtiqaw8ls+4eBRFepaoW/p0MGg8WNb/XjWmiHY/u9NLnRBrjib/7TPNbktOQJeqmkaOzCC
kb9+FpzyRmhesngLcAtpgJIk06x9C4Ty0aXRBg1VIjZjsWmg9OT6mrJKTOgCXK9D6cYcLPaagZnt
LuNEg16aodYP1yVqnrGDYNiWJjNGQDTn5LbTyuIubjTzxgj15s4STUN87C7Lqjt4wc2bAuWgi+nT
HuW+sKcjesX/+ErbZPS7ro+0faSFyF9atXfXqbmzNM3KWMvudWBSko2q9AqJaN2705PC2gdl/6j2
BjFE0fRGoB+aIY+BqohLE4aBajFO3VlpgFBIW6ISLYzPSu8H71NooBXs56hhim6BALrC7+KFv7q6
zfWG2BBPgndPh5id0y8pDHOMXiAwX+l1E77rYzntyhH6azl9hNTHsX+oU9g+KnrbPo6Q/fa6Pp5D
aA8fXUHuyCNHJXeIhx5k7Tm0yrUclKa814NlOXb5XtqcdKTeALTDQo5emiy8b4fMOcoXQA0p2xpe
Q3miWNK3zepxXtV+rxLaSrJ0ZelRtZWLRWFsHKfBAgaIJ7vjtV3W5tm1lC8zZX4UEavWo4p6FCzT
6BgNCNU/2qNZ36XaeFMXxB6XlJN8/ZOvnGro9bfZ1RyOir04FGT6ixl2D+rcxT+Icj6b3hS9BFaE
tCGF6je1k8RngHWohgkP/sZeG8zvaoZwrU3kKcvc85yO865R4GWX3ciAiM3Pp/QbkmSrZnDhAtLi
b6M9Jy+F3c/rnET9bSka3si8lgPgrb/FagwJRhSoqzqJ2n2upeMiVGC4AMOCTHoyoyk+Z13y4PdR
8sBO7DX3C/8ge+BO+3NHlXcAh/CQZOvEc+d7tbOyR2q29kprGq+ktglK57OzlF01IWpra3EFfCE8
QQdSHcye28vZ7RX1JjYaVJig2LqFcat/TO2uWBJtsHey2yZNcygjcLwDzMTlsslLeJuc+sRBklAC
AV202pF7kl09qTiaZKBF5E9K/hABF2lbZzQ7vvV9HwLf+bUfUgK+7aifW1x/t4lSGOvack3Epa1D
61fWmSe4/ix6NnQUZytXjWeQIZcxvc4NOVZSKHYZayfj/2OeXFMVq/yveeLV5St8vp58Z1SelXcI
xn2drQe3y8tvcCXAdVoX1jGCnQSygsyApR4FixaFFXKA2vcgIgXUx657bicluvEjrYfO2zZerKQ+
S49mLH44RlU/jRXUgVNlwVilhdGjjpbCQnoUXn/jAFB5M01ESY2yfp6jAeimiewtoA0FWWujv7cS
j9ME4M43c25feICgsvTmu0UTLFRLebbH3n4j2YgSeziO97FieRvFy2aUflnG7lz/skxlhtp1Gcqm
WQZCs3+WKWqRi1Nr75CliCIWk/s/1vJqkEnyLblK8SJ+Q6zVKBwTsph9g50axjH17Mcw4fcvf8nk
T8ny2TW1Vbn1qMcI5PgOW6NFQQhkEXleeFtFsfFcc7SBRVT96MpR2W2c0RUVjv0+95pgP80GMQxr
UtPlnPWgdaFs25VV0UKzTWPOS2MgfOaBgkBu6dHi/nRjT1TpBaViPtaQgDyq4O7Uyi8eBmjgH+so
e497ff7aNxD5Q7mmnr061AnBQvYqB5Ih4iinKy9zH2W7wh6TLWWP3luHioZ0MJWI/dHAIYbj9fFS
2qahs+5UqojsfJTGfdrZkqjcPAeeXrICjgj0whqmftkqcb6DeoE7uQJ9PlCv8auiKn+XfV48KB4i
SOE8wB3Al+UxEWpi6pA8I8KQPMcDUH/XyB9tP6ZnVUdonf076dBB5QzQNw6OcrCYKqFb5dY3sqso
eb2C0TdBkTNu9DPPL9IDgWp/R8EPFQdD+5rnI8JBDFJvX9nmKi2t+kvcwiZrJ/Z3izMv+IbeuA/1
ut77JtVbgIeLZz3O36WHHY4PRtaCorT753mOhNBrpH8ZP68CS/lbmj4vpFdoDfqXT9Pl4i4xG/tu
ztzwGWphaIYDSuTKcji2OUF9xG/KV0CSxhYVSYEt7crXtkNb3qoCb5+Y63q2jJNgdFx7lUvssq9E
HSGEy0gwkVPPdYRU0hhhILUMyKRQa5hRddzWx0yLP5oyRgYDAPrhak8NPnDpcbU19nxrq2W/7zNX
lPl+zo+GTNmWifo3txWfwDsNhyVtPahdvVKs9sOm+J2yy50OcLxwkQMeT/mjmob7q0lelcm3ISu1
OxJt3sUTocqXKq0CQLnOa0+Q78bz9Td0Y+wbs+PhUaaFf46oUFvmqhJtRxKoyqKmgH3dxkBM5bB0
THUHOpyqLxd6aZrKInOV5hj5yY40tndZhhQ+2760NQlFnFSv7865ZB+gp4te+ktPj1H5WDLmWUl3
VrW4uSdn09z30wkVEo09tE4pkZ243l1l9Pk5yTtr0Q3UMcV6kp9l01ieffAtD2F1ZOeRSDIbR3sK
Yrt5sKDutkWvdDqNG3C2c8JRP8teEMacKeqKZ6IYzB2kVlIvRW5AdHWHggYVIhoUhat3P+AMVVnI
N1A+MD6VuvK3rZT1jyIhNqX3zTvBHJts6qwg55RZt4nCCTIL8uRdD3LySrjWXv5Xp2TWk9s7yiaF
2nrvRlV79hQBRcmD/Ee+TV2qhkzN0De6lww3TqNvERrlWCq7FQIzY04uMirq8SivwhHRTzgzP5wr
cJDWjZaBoxE0tdIFUMrGrCbnUHPEPpWi8fssXxdqiayXiDhIm7zKK9TC4jy6RCKudjlomeHLmKjj
vkehgHOdmHpdaSpC5LmF7TJA9uC60tShaVKFlr4ht/81Q3nprwlGbo521veZj467fxY/klZ2yKOH
7k2ZOxC+m2DX+rGaXz4noRlG2KmzvvsZ+CY5yYVebtMBblhzR/ph1Kr+EhfFwgjq6S1K4+JGJfG2
KkxzevNKdsBR2li3f3DThVv2q9swhganfarUhd0Z7fwm64JXS0hMh7OJHpgB+oQI6/C9iv11AVkG
2cyqgVIzL36MyPnC3zMGr9y0o1UHDymVgcgYOir6xKDm0sOYw1BmzVGLRnSGMllcpedIhILhyl9V
QWt/m3XUIJC5ix9HXZk2cP70BxNJkVu9rDjk10b9BEoAmBeEmz/CIlx4etX8bQfNqxoW+utQpKhP
ZFF4F8emgmLkuIstIkt5pU9fXOu7StqRvJVW7KbYH4FmFdOXuPwhzX7o/WamUgx1wXFu4Wr1mrVi
D81O89X8rU7VE5ViNWE1G7GwMXoudSt785qYY6KOvp3swh2D2DIHlVOf9dUzEG+4Q5ndB/Lpg6Ju
U+X5m5epM3IrMfLiiZE/NBFhHwiNgdbHpfFamMN2dhr1ETqz7L5VhgfYu83XiMpvVGk6YxU7+bMG
6ou4CbnFLCdCYRLFhFkWSeS7qEiNXW7qf8leU/cdohx92h8NgjvSdm3gV0nulNCCRIlMj7Q7wiTt
xEUIUymbCobPqWpvoi6a3srwR8CN+sVoxukWfmiqioS5Qz9rpRdzS7JvmN6S6ft/es1IAFzWiqbv
Brz+L7keEmOpm2CnE6m/Dxw33NqcF5eQHvACZZAC4gT/iIqo6ANgzhZBRbmJMs7OfeXnzn001RtQ
KdrJE6be6LS7oe3g0mcsn2FJcOb5FnkyofBSN4fW7ttDPhjFlgfodG7DDqARv9IXH1njRYjO7nd7
iICWwbS94AS5Lofa+Z6RpVr0zQ6WnOy5jkdkB9SioFIlUPe905S7mf3a2Z5R1bGyIX2DG/WFgjzz
77i8szhyL3I/ViG0BQ+Z61q7h4r3X1fT5+h/+im9+QYxWfOIKMdrZ8/VQ5/F+jEs/HA56hRb5TEs
ZW2WmqdqLpN7Y3L/Skj6vE/6RKInVaeD36GIMGneXvrbromAVOPa/HLM4r0lMeUEARAwsvBBzpET
NIf72CGLQcXuerSm5GWaI+XGRJhl1cyz816o7fc4jep7SiEsHonevDD00H0fuiGnJslNj6lPESN7
4ftK+PPEQ2h+UuZ9q1MIq1ffzVAx34lSF5F7GtOW/w4fTejOMByo8IRNNIhemIfAr6CWoicHbeTN
LldNSQ4gaixU0oTtwlWURnO7zdqmvax8nScn6wZcnlS9lwg77Mxyag7XhntO+99drXWawywaOaOI
U2s/IxGRedF3dxjUI//SZwDEuiCiSg6T6Na5iUqhXrs7ORqMKFtFM2JtctSCxGpT12a+ll3djN2d
q7j2MrTz9JlPPobgBhZ/OSpfg5Ki75deNXQwkyQH6TpZYJEDkUERL4pmQ/ackLsO9BIh4SApV+bY
gcjPem2pcDvfyW6F6uWxs4oX2dOFR2qBXeo7Tz1IGyrc6T43U/YyEsJvGc2mJsF0vsyokOkju5+u
oxoNNctL1LtItR9MP/LeEMCzlwFf/rOT5e42VjpRKtbpRxRTS4qQi/LZSZCpz5Ni/mFwZpS/GrB2
P01nMzafoX35mK54fOUpminXlhaBTar5eSlRaN2CZ4CwC2DZi97Xwz6IEmVpiS5wLHMTJFqwkaNG
bY2r2ArmnRztkZda1KlGzb1wLpv2rcjD+k4f8/FlhPWnNBsQ3hWc9WxKF4PKCZDKvmo3AzU9UQCD
QKXg6dEqaqszXwFnyF7wNa6cCo2rqjrI0Tks0XZNs0coEeoHFOAu5ijStJsw4aQpJwUBEnCzolBp
KZYsIEOjtq1fB+mYPiRxSMYI4U9qEP85cs7za5dX44O0jFk+QgngDjt5AA3K6cM/skKhGp69jpE+
PlhJ+DiEeoV+SeiEe88L1HWUU0pKEbBlngZgXLc5yPWfbAqPIcqGEeeU3iYf6EkXjRyowUjdNkgc
S7vWV+qhAeQxVGH+NLawWXete6rR/XgKyixCmGNCq1wMVuoc79GHqpdydEoya9/bLspw3RAfKI90
NqlSPM6dFR+kSenyjytpu3Z9z22LyzRp/NMUai/VHUl2vtr1kx4N2nudtCUo2SLZUJyhvQdaf+hj
u3wKkeGhcHJuUWuPtPcuoD6xmtTpVJW+f58WyqucrnljuiwTu+EMRdC6KINhWbZxekhm3XhVE3s9
lHqKKHhrnKdkfpYPcwft0p2WFMSUhZec5DZ2cpCj/54kvTLgzZFgx6Pu9AOe0AlY0rUrryR4QV7p
YYAWoqYBPAHKYFUF39Kr8/+e+9tSFzCEeN3r8g5PlXWZNdXC60HrWHmvorsgLt3RnYFIwt42Z6W+
t3kaRqjiCONl6KcJmQGXfV717UoaZTMj1VYcLwuC9h22eeE+lCUy0PEUBNPagqhy0UQQ4S0mb1BP
KCvPJ9erttwqR8Je2YdJ2huzmHaIpn+/2i9Tw47f/OBwHzNaxFipWS2HEyVtsiOnOkYo6puF+Lrv
8WL158pkBr52WgKSSZgu6xk63LdToD9EScCdvOX7gsJSciIPgXiU4EacfON46ckB2dRthVZqYFAz
h+/V7lBMecp68wfZ23hnyjWuLjYf7rKK4HD46SXkZdP5/co0Ic26el9mc6YBFWu0+uLSl6+AlFF6
anL7YbDLftEBplnLLJ/M9yUoxMa+A3erSPwZThUcTTO4v+YCgb+VazmpDVMN1b/OuSMAnf02oRXT
5Rr2YJZroJDN+rrI56vYMZuZmNvqVOxjTTU3cem1R+Rs3yJw07tLD1Xfo6FHJtwCYjRy+PoUCas2
YkTaZJNRAzkuZjWDrEPVs6WRjz8PS+9KTIFE1t1GsfLlsqq0yRWkC9II1SFMY4Cany8sL+VoY07o
JQ7QJLQQAZiG0x1C8a58xUdh3Cc6ArKVxpqmv8uJr4cHa8fRMF2zX8lRYI3usgVbR5ECI9JmOxml
HbIP8a1AQcFGeDHK8Y/FI9igZo6+0nEIkhcKf8HlgqZ9jAr/lsLd9uSjAvTY5vAoaYrgHMgzoId9
+TTP4Govg6NDeYKvBhsqgIrH1sqHMySgKzkoF/OHoluSZ4W9V6yG8EEAaTDCyeKV5CRfofBWqd9a
yJ12Mqvl5Q7BPgqn3qcGbaffMlp9Y13s0vcaff/0/2mN9h/fq5u8+rRfA/HSnrnOZW3Zu7wPnYLD
LruLqiy+ZRNW38sozGA3938wza4bkc7pm3vpSmnsvTTJnozccHz900S5llz5c2LWUxH2h7XkMp9e
1+Wlq2VVl+V/XQu8bHT7q0lOlGt9/kH9bHxxK7GnFDGmT7P0lL3Pv+AP6/3Xp/GHtf7wR/3XB9Sj
mXrw7PCr3Rdbq3XMO6WFwtr38mxjB2awlhtIpbe8+yT/S45Ji1Uo5tIOB8TaxXa0T+riWEzTk+zN
5Kke63yKIcRAG1raKsJ+aMSFqKzazdInuncsCaaPC0Vtx36l59RhJHwb5YisOboMtC2McGxbeZhJ
97TV/pkJp/y8IW2E3pcw5qJxR0Bjs9ZTC2Grx1SzbyK99e6dMKKh/GCnZJUOgd8/tjFlT1+WWraW
LnIACLYBmzlw9ss0Mdf0ikPpldNRmkKXaGGVowvd6u69nKS3nCQgPfh2NY3Q2W1gwraRmcNNzuya
DG7OpHQ3V9tsPvgBWD83yO9kOsqcpyfZk6mqz54cUxo4AYSnTB2JXpXr+d2vnpcUV58+tAAoM6rB
0376ErlGtKqUGR1sYO2cMaKntPd+tidxAj/pnBwBsMWnJlNzaiOpHwlQQzzJRk3C5HIVtEW7pjIU
6W4x+tOA6JZ1xO7bMr/+Zpdd4H3Ah8Nk9cd1xXQP4bim5ycl38jFLUj7g0JKsyBhkYHD9dSbuQEH
yD16stfUe/5zKa1xnClozAqvCHVXG+YYLi9W6RAYta8vwQvs+Avd7SiWiqTNCdAJcpoYPRhwGgfZ
NGnqHSbAqh3V3f8Y80wh3kLlvN+36rCPcm7coFMitlPB7BWgJdUBxJCwXsbkKpfL1IcdO2yHXctp
4VSXVCUMVEBXRh07yETP3bYLnWrRtY1jb5GS+UF95LC7DI8t3HZKqB77Qnft7RgUglcm8NaX4bZK
/ONcH0qInvXFZf0KGVrTGB1+kFTgFfoQoX/bp2Cm4diWNopXP64UU59QZ1aTtyQerF1da+FOVwvC
OkGWoeRKvfQdFdVgYilBu5rC0gnvqnp86vLJ2kuvMXOY0KsUSZiDqFgKoNyx2zUqDe1SpbblFDQ8
By0j6C6NmebuoqG6hUT9LwPS2dWUY2JH6Y0O4Z+2kDZPL0xoS/ZyDWm5rtZY6BAjffoyOCCVkxDZ
2kaluko0QYEQ8qJ0pm96pPjbn2zysp6grE3GZCl73uc02VUKF/xLUyjLrmED7RCTlqXglFAGx8T0
AiDDVIZfG+mmx5AB/2p32sxac5ftlnbr1qQMt5rkl86QuFirbNfWQATDRzk4jB+DfALTwgmar2kz
LS/5Cx3FgjvRvaQ6ZNdS5p+7sDj83P1trs+ohjbJouX3fUNub34kWawvq6yLd6oRzo+6nmkHh2f0
Qo5K25A2hwRlmDtpCmbbXKutTaLLZ34YGt1dP1T7q382ACTrYrUAQ8qSg+m1gGM5IrX9u0UAX1vY
BHxOSEQVJ9v30hWgM8LHwUj3OiCu5GgaADK2Z/JlKzncB3G2iqVR+Pw+79cFE/JRy1Af526Foqqx
0czUc8EVtGDMxy5ZX/qBVU13c7mLNCuD/k24gDX9cJHJHyt3g7UBLdNSg4KJyJjSfA8H191Ucdjc
xpNRX5rAKOIFCKqJiqchJFZnVQvdrszXOc+dTaK7wwZoqfHqUwa5MJtgOrrRoO5dN64XqUs0KNYD
k/Rtap0Kgg+CwSH6FghW6aIk9T27yS4KlGY76Gby5Pnf/x/QkX9y6Yxx2FA9/1W14Q8DpWQ1HH5+
3yHqM1IspXHBSMmtnGxIW/9kJ6uQrWbUHW7ywjvGtlt+hcFPJUOgJc8a3NArQCg2351q3OpTjcZQ
2uQHgn3Ttm10407LfH2VIUj43PeCgaM2sq9ko09hrD+pUHHcd7VGDVqO+riMzNu+SVqk6/2j5ozD
q4PMF4F5FW7z42BDpihP6XJOy89uE4mj/XVOUSrDq3siIjYvNJS2TzEC1rdWBGcEzIw9NDx986gS
8RedS2NUj0oUNCKbwHgV6MtJrynKIQyOEhz1D4lX3geu0d730IqSIi928o3GhLphgwitpXxL5ggh
ctOb6V52LYhG5KRoStvH0ih30gzzzsckjTP3bRcncJymunUIjfE1bN3gYYqK8KGy+nlToTq0kjbZ
RKkWw/ZsJLurDeqFG8Mb3aOcFbuwVQIDWF8X8oFW7vQg1KElZ3HZ6G6oreqSB83V1qbq33PvkSIM
SlRA+iBbVxk0EsTtKKSnAC64lX0C73DnxSTQpi6PIDMXTo6ZQSxydTJKxNdtWHjWPzmpYVDw4xD+
0jPMeBQXbC68VTZ+aYyyOwxmP4RrL0oOsousDOcbs3umtgS0e1blZ9n4uZafMyNbE8wZjtI011Z7
E4zDfWlFlXW088LahODcXCNxV0mj7SILBYYsrPUNpULTF8d9hmYqfS/zNNkRpPww5/Fz53Tc/WoK
5NFYJzekPVCk3/GtU/29Lbp9p7gncJk76dH2d21N6Uura6Wz7Mae9/5bA8Xjzkr69ZAH267fOE5j
/GUPLy33fmKcc37n53X+xc6RMSaqe6sqY74etb/U0aiPslHYw16uQg8pP0vLBGlh2h6GFCQcRJQ/
33Brj3g5GkmbuO5jarP95SR4PqAyZKOaUv4BFHmb58qwrGC0XcvB0jQA/aqR1kH3NO+lTQlsUTIT
UQfjUqdx63Tein2Q+aVza2Pp9x7vVK+DB7IxP4pAMb+MHntIKKjRlcpyAAMRXE9yQqx2HvJQKfS5
nQlaK2hVBJ68YzqUsMx+dqcmIIWfNvFlNJajsmuVyvHS/XSOSE3eB0McQDiDzLsaeSg3DMGaajHt
qfPN8DDF+byAWFV7chunOHuqs5eDQYcpaLoF+sz2gzRlSfSjMvLkKHtuC5c7Uw55qkYrhzspyTE7
UDdhlxa3Tt/k6UpeUtE4q6lxuIwGcY/iUqTyYEh4ZI91bFMdkeQgbKqvcn+uA/Zb9sJe95CcpyCr
09wY+Bx82HJz2YYtoaHYL6OlHModzRrYvs63KbR4S3573b4NEGEefAR37T7zvpHyX2haZ//wGgRw
TMMuSFlVJDc/fXOScaCrDVf6AjA2n0uVIGXetLe5yKEDZNoTQOm/kDwAquVP/VktEyoSc9ff2bFv
3zUmCep0yPt7n0LSowEqayHxVYat90c9hzC29XvjWXblaJvp+qXrw1y0GBujOkY9SIlKT+qNEtnw
JXSDdj8TDkREKsq/F35zYxm+8fonjyy0IGmc+5z8A/HxdHjlAxB1+3RkI+Phlp4FaDCAKP9tQAbQ
R+1FTmKTFKLTLKbqYfgxwYrId7Z2rMAaKdLDNU9fy6IYiOKFxz6fN5BaGa8mpTGU2CIcE4uuMlLP
BQGlQ9r750mGkXmPTav+NGlEmwbN9btScClbDezJng1yKPGyfhVagm65Cup/95W06VdyziCYqwiS
Gmtpk0RW0nZdByWAgJpRXCA5TUF/NeapbFSUsat8vPPgBbMXVdABZSuGo1JiuwwopXFKx9vLJH9w
h7vBcMLbMZ13UVjb0XoaG23feOF7SwVgtDY0ZdzWCfXf0vkyz0YqZG100CPKlUGp8WoumbYV9TDh
Ooun8U66yybotJcxg7AzVTOqmPk45B+pqpHDJPBqsiv/SKPPnAVKsdnFJp2ln7TJj0A6Q3/64Xf5
PGXfEPOun9V1npwi18q/URqtUH4b3Zp6bd+GnWbfBtNEoPbal1d6gZpq5E7VRnbHIKs+fKLlmME4
zrYOiXVzelSNityRCbb+ZIsmVUJllcGpvJzkiDTKpgF0g6yRZ2zrPBlOddf3p8tsw3kvYWFcIiSH
9oSqR291d25gpgUgWavHueXzl+aZJPS6KSv34kUU/7lLUoU04Kw8qEF6kF59XObwLKvToq7dchX2
abOcbds422FmnvvG0ygH5ugtTKYwSXvtZduhSbujtMumhPBk6Y1juyUDTJlq1M0bZC8gDG7qBDXD
ka82jAz3V1syZs19JhppaxqKGqSLbJI06Zdu4kPJ4waVfRJKgU9V1MILpzUqbMOjfjDC0Vp7cTG8
TKn5UhWG/aNMKU9Cju/9P13LwX5R0Az7wRGUGG774RoYFPVdV80Cp38RroVYtf73qmU7eEhLFksL
1MNZp0B65dR9vq7Kgr2psBVT1O4g0p5IxvxjgzahOU6oGBrCQ7rJJqpGykCV8lTZvnM2sjA4jEXy
MM6Gs4kTtDtTqsaPmVVox6aq5mkhL71p8JaGmreruvP/MWaQ4xyl+xSDfiQWMG6lt7T9NLsTTACx
px2aicwaQGyxbioKuntN35DV0Q42IaUP7Khj3RYOhFFj0N+oLmT6lPzkD1Tx+aQ1NG8pu3JA09V5
0RlluZc29jj5Q6odOB42947owAwB5zcCGQs5Jr3SwNNWepcqa+kiBzJVedBUj1uQeCmvgKoRduzN
9dWRa5222pgMl1eXk3yTGqIiaKfd9dUh2F4MWh3fqF74FA76fJRNbYKXWVSAe6tRKDOIAZ0Pgf8K
RyhFQRp86U5joF6mxI1i77w5fET/VD02NkKSlBJCE2ggRwZN0BzO40k2dueNp6ggT4ByJuGwX+x2
FazVKHFQGSQWKcN5eWz2B8oGjYWM/EV+1x/8jGe3EcTp7aiE9q0u7kMUY1k/df2891ZOhKyldPmT
39VWk27QZ0FDI5aTTS+uXCqlkFWzT+h9DAuLIBVkHnb4GA5RcdtW45dLnEIEK2bhEbBRuJG2Tw/K
uMNHL/DafRRm0MkhY3A2cyNbeGE2f6laYMC6pqentG2UXdUrrUsxKZHxBQhN9D4Nxz063l+y04wU
pMsr17bTO1ifN2hwFbdXk7yai/jvvgqN3W92d6i6peIb9xSZg92mKIe8ZMn9chg2pSy+ARq2mwrI
n22vrpY1VBKb1Eqssx0M1tmDmmpjZl61hLAVrUoXVYVbv4J+XrjIBiBhjN7OsNXTgGIcA2Y9veQM
K3UkI6H2YcQRlRe9se9SvTJWGtIWJxVnaZNuIUhJ1BkqdylDaX1b2/vIb55+j7hF1ZdZ5VseQwn5
AFgDmshm1l/QmPWXg22q957gPoWRPz9S/Apbk98EW1WtqfmZOaBnpvVj4n4qthzt7bXJ0qC7Benn
6RvkuV3fUA9ykP2puol0KD1g+b3pRRP4Df+N8tKe4OCUV1mW6iDdBSWnHJ6gvtg4afbiDAa7SsL/
h6aGVAD4Ym5/XHr1O1lf1AGEoAzSpcE2qga0aPi8tL5JXtwusLduZHhbgwjys6uld04d9N+8kmNq
1iTjuULg9eC7yF84VB5/C9ZyPIDObeXMrXUoSDiQbYKREpTCQBGlBZNz+573U3/wBmLdPBkx9Xbz
MXh185WRitQwaZbS5TpAQXY5q91NqkTxwfVhfQBVGB+uXWmzxYC8kk3mz4AhgBATHo2MdlXI/m9O
w1zf+1mdHwilBA9+Gv2lTnCGyt4sTvtUUmh5P99Ly9D36iGKvTc5dHGKOejFU5OurnMiIw+XQx0Q
1BKryibWmj058+gke6rt2SdfKzbXhaiRcXYIZb1mTrNtyWTe1aKRV5bY0JHPMi8D7uhTDT0nb2Df
dAJ1tX0XmaFzhypbu6dYCaqdX6ZPaGCtnHxCOlb4Xqa7hnEOYRG/+VjNQY8RXfaNaQSItVYRmgqr
okGmxBe6V8o0f8hgKW6m/dQlofQ0QvYX5Yg8uYE5r3L1hxmr2m1GMuk4E+OcV4VbaCuLB9laQnK8
xvJP+f+h7LyW5MaVbv1EjKA3t2W7qtrJmxvGjDRD7z2f/nxMSmJPj+aPfW4QQCIBlkrVJJi5cq15
+lE0tpSJuL77aQ799CHhFfzMfW+p86AeOukKDolN8aeMpEkdeCJ30p38HnSYHiIF4CoPm4v0Yj3M
0EydISjWECyt5uazqbTWu3Ryd1PtGm/sZYSOvLOHDAIY2DKsW8VCNXV4yPux2cPmU50yjhAx+HXU
UnnyeZfashg3mQKQ2e4fI7N13oxB5DxV3F9XZ4+XsJubJN8SmUwi5w0vISmCX9W73o8+Jg4qTjs1
6UAXQJMtfNnTMhJubGHTzvkVUE+RZ6Rd4Fjmpxwc1mXik4Xqb5ctbNpO7vPma+mXytc9XnRbYPN+
rUM2uXR1UwGln1t3L20yLe6Oxu3Yyz39IN7S+AHo9nUMbx3xmK7g2LBsJo1DqQzICfIXCKVdI6dL
HlzKTe6cCQjcMjKUJAGnQC9YmokMBs+vkexPSL0n5AAYN8ee8OqLYQwDFiXpsQMo8x9+siKH6oon
HTfHyvGtm1Is6lwzAsCUKFFYZJ6U0BzvES0f73Ut5Bf3a5iHuZIDerXjHfDIfnX0lmnxgQE564AL
/1xj+aZ1TCdELFoVUtedbIm+UuVXxRMiNN5Tq6vvbcg7rjZCO0/STE0MU6OeXEAk8h8utt7M0ITr
eC68MDae/j4kKnSFUev3a8HeHhSIHJLoMW7U8jBTm/HBCXOoMhD68q1a+UBN7UPfWfNzWeacW6bI
B66VQR5JgaQ9ZDYMWWnzBhqT+lKNQ3HunFh7X5f6d/GgEvFGGi37HGZef0RNwbjZWdgQabAd8672
vebut7QmK8NJv5Cg1OQU850DcvwFKYrMvKBBsZ2GcHvo8fz4p+McQ/9SeTG0BuRxznFr/aksbCXS
uAtTyTaUXt90VCsgE/3Kvvl61GSfEa3+U0wRMXZy4cKA8ms7XR+AfMIKLPbcHx6bsUNLuSm155aa
4ENT+MlRhpSgac8Z6jYUYVZ/bCbp1eOEEjmn4xCpNURvipnvG/DKucx89Vlc4OvgFsDb3V6GMqFm
PBJcxTjI5saUnTM0g4H55coliuNna5GvR3ppfKzcHOTd0nBjSw7IA2sHtWpLfSfT4mhM5TUfYVoM
neDrFCaoh4kGq+NWd6o3EalCcm9aFFgrkdzLMr+nMmmB7o2hNd53Zfi5Iav0YIGOfe+XYXAw5iG7
q+K5fx+Nk30uMic/yGyOLMGDnvp/yGTF7fFeU6I/NBhrnnTFjp/MpRl4KeP2b5fQCv2ckN5YT/ld
PPG3LUNvRqpPeuGo2Pczz1PZBG0e4PuyVTeHZ7QewnvQBdZDF38u8ym4ufC63Oylkd7vbL9zGdOO
ysJ4PvzfS8cOXodc14+ifrAJI2xD6a06CTItY+LXP7QSsl+9bSJT6x4BYg2mq2V22ytWJ3jTXAiP
w9Gw0BpS3eIS9gVoNpiU96M6Z5zZrFi56+Yqu8HEnd2kNy8zSHWdTAcMt6fZzUFTUR6rnA6ygTxP
9UcqzZaoWlYnzj3aFOj0lfnbSZveKyQQvySOZhyHZKlbHRgSjN91qVdRaNcHN7hwkgMKTd7bfLbO
LXxBt3pp4iyfyouMrUGFfqjTh1M06NHFkaE4aaHtw4G7+K/dusk/GnYyXTStIteXlj55+CFxgBsg
yMOpBsqFqskQbbX827iMxLT5ydDqrHSv2H15KzP30pRW9xHAYn+nREuBUWP2X3Qw7y4HkT8GUKDH
Vq2VhRLEeMv3/s1DDeSPrC14VoRj+kyuaafmTfg8Oz6F9qqe53soOeZDEMT3a9a0XTKkku6MC47/
I6xfMhJ7wCvajpqlYt8YjrY3bEh2g8Sf3hVqM9+o14XBWvU+x9GYPAHpsG4TUtc7RLHajwQXItK3
QUYOlmECHcuppgoEDHxq7i13Mk6pVGGpKkWUedbeZVPoP4pNelmmfQpMD9HUEFCxszx6rKWpTM99
svzxY5oN+XWzo1w53Cu+exYHWGaHS6+jb2fWivcm8AEVxrDfEygMhp3bDGhYLkW1bRQmiAMoXygo
f4KSy3QOcxnZ9xoyAmQZ/PnEAyM8CMVwWRj1Tg0pYLLmVv8w+WAzZLjN9r3b3stQZmWotlTbdIWd
xH9TQ1FRNZH7d5aizwcp6nTdbIA2I49RrKTks4iMP8fIrZ+0vEs+9XfjMBefbM1UjirHZB6t32YH
/JAwTwBOpR7JnE8bNUVLMuCqD+DKhymA3QJtshIFQhRAHK+1VgaMNBggrgtitHaFASOsa4tj5zAj
9wBLhpVy/wtC83mMvZByXKrFA6uMPoDXgmh3sQVBMMJA/XNWemIrfIUKCIfSx0QvfL5mfdhP4zye
XCTcYBULUPyswzlCYVFh7H7vTaSjQnOukVVr9UvbaSffNxEMFltG7VIL+5NXrz5i1CxNv/Q4vrIP
tQPTI0J4VbXrEY89GwuNQNnMb+DvhLrRz1SkmpzwAfBQcgxQhd8rQRo92I1C1lw1tOjaJhEBxrzu
T3mmpu/mvLB3KvmJPz0lOvqQh/3tOcZDO3oxOAPT5BHCFSqXonNyk+1dTBLxIdaLdN+3YX5AXh4F
1TIprfNEZsfkoHyd0ggEmb08+1x+EVcq2xHadqfHwc3yuykyknnYUcMz8JZlKk9x2ypPoxN+jvIY
4ZllJPYwT+xrzJsr+ngFuqCeFb8FzJDASIlWvTaCoZmbqk/2kfvegMPmuc77x0C1tLuwQmk2sWpe
nqX7ogmLT7nHe/NmmmZOnsDFnKW04YZY9vzUhNxb3FgZzpYadfExdKc3DVwQ13iZFRferQjwqSGY
hA6cc+s6FxQoHgmBTirJsVCldGN+DzcRybT2xM1SeWMGiv8G2ScgIbr2VUZiz6rIhHHV8feISPir
m9WP/V6t8v4sfn3V+E89tc3czN13poWuZhxm2smc/PJzPHWnggz7n6ECg74dmfOj4nn1A9XDyl5e
75Pe3SX8Gr80C127gcrRtUuz7kbtyedAQXooM0fjjyJWL42kTtMZAmiYIb+3UUp2yq+Cj1psaocJ
WM9T0lnd3dyXJgqcEXzJo/GhMU1ovET8EsGY+NqC9NituQJvIhL2etwv84q55GaShDiYrAe+bB/L
2c8ukneOtPTR5a3klmsJDxa78/VzXZNe6pwIbjJ3DK5rukkL9Hc2lciXtups52BDyXQ2KhvZlGoA
uqcN2QFFSuQnOZARZWwLAJu68dmMjcugZPH33iDI1QZZ8r5WgukcAMi8ZPEcHEqLlwvROzAJMHMS
R1zmKmPp5eRTfxhlLA1SzvERPM9TRcH5VJhuvQKnzFItDooWx4d8XPi5JvcJmiUfcsi+BRUxJvN1
WBrpSeMZCCfbcdjvVr3YSiNo2SFzIzKuA7Vbq/Zr23Ajz52Ftw7iglFYCn7ZNjdZJfZlD6ACLlDB
7lQuR5isQxsKGAgyUTKWZh2HdoPKZNJ+E4GOCl6IfKcvnFerYAfHkavOF/jDyFdvX/2q57ubEDsE
7TIdUsQPDuYUDk993QzoTdFDZII3f6NTjmILKhV9g1ydJrimo+G8OYq3Fxbf8ibJL6/sRJoeKrM3
z4E3Pxd2+bXR8paX48D44JT512JMIjRjRIHQQxQoDsYz5Jr6E9kx66CEkfEePAEoCPitzkOvqaeg
i1GZIb/wVXo5heRrb7OVm81ooLSzFLRlu1J74yXjY2DXzSfPJ9ffO2ibyRAyFpRrkxg6tcxqPgGi
WLhBs/5RhoYPKCpxP3ptVj4RwPsua2rD5h5Wu/ZBnKBjjFHm4XYnw0br3mUA7kO9VB7bUY+f40nN
gEk0n2UkTd7kPkhAw7wLlN675q7pXdOl8cgp8mDpzxQpkMAnzHXy4nIBnmjae3MRb3KNNNnLbB6q
1mMeqG9ktC54TN2mfx96WXFErmxAukSznjsgOaeMaufJD58AGT0oauyda5D9T+XS6HMU3kG4V+xG
u0usHUHP8slQ4/HS9OpnUZoQU5V73iXVjK92lRaHyYwgtsyqCnifOjymmnbfkMB/J6ben6ARdd3w
6rVpBJzknrqRRD+6atVcpYHm3j7zLg1NSh5f3br8NNRqfwIl1Kwk9TALQFI/ZR/yUvOgS4W3Xhoe
XN0xgAWf+8ZPW1mjM1wm+kUWzctKmSxZPmT+v5aTLqkPxCJ5TY5RuGxjNI2lcVWAXLsqnJtdxn/4
UYyg3lBidbqAqdVBzA7RzV4HPyn1BJ2F4pAP4wUvoT85t15N9AG10i7U9UPWIGImbxhzE1X9vbx8
yHvGbFQudyK7300tcbUyS3aRlU/PlVNT9JfrBLxtCod3SFCHD1aZ37WTE6E77vef6pkT0ZpKLGaK
hq1UMT7ZHF5Cs7Q+5JSBP0268peY1ZlAIHAJ4zib43TU8jA+qEsMP4ft645i0S+IkgOvCZdY/zaB
VtUXGYldpMClJ6tgZf4io0mSAUuzTUKDsg+m9g5dzuFKafRwbYPgR0/rxpdDrx+I0MfRW7eeHQ+9
AKBFCHV8DuupuqR+Pz2X/XtyWD2aP8uJzo6Ah83VzON3cnma2c37psyhoSbwWF/iKiAVWRjDqQOU
w5PJjK+UqV7AHwS3ASbRXYsq8HPR+Z9dCi0/g5SczhSl8IfXehFc/nq7QykipDQxaT9WQDrIm0af
3cKbbmMYtgCXWeXBU3DoXYC0UxS+NxBCOkz62N/msSDntfTUpdls2zCtc6/cbWPWu2au72b9Q9nk
7VOilCWP+yr71oyomZrT+JVgVnwsLBewjZpwsONPPu0Uk2MrgIO4Cfr3SQuyrstgxFtnEb59m9ne
TibFpA3RY5Ja2aMPiAlNVSuuqzNF7nn9RnHbdqcbkAW6AylSaRxwhUgHO1xzqv6OQap+A7j2vlHb
4UNRALsZY6c9O7pRX/2FdquMv8+unXyMHS/gsTcvOJnK+GTM3XDOjNw7tlocHT0I7A797ATPdXFo
kAR8shsvIWVmT9opUdp8301Z+Ox0OUa1jz9Vo1IQxmOBNFpqKlcEBd4s/5H5MY95ltV1fvX24OmU
8C00jMV5yNo/AkBGN602z427/KwlhSXNr4lZfv2l/zPLFXPAus2skNTWnKr1Xe9a39enfdmU37hO
chk0MGoUdvxzWOXXtjIbyBtzqpodpbYerKWRXuKG1oM3ZeoB+hlrnw5zOu/EuDn2bnZXh6Asxf7C
xYP6+Qx28rsa6xbkwmz1wqXX4OSv7Uw/bTOBSQZlnLnFtunc7Qg+Q147lndjgW67jIx+covDOmGY
+CzC2w2Irgs3/Ph+Us/tKm8JnhrRyw52jhgOYzHCPEUXpqfxfozu15FMROb0CZIMoFvQd3HMT7q/
iuTm2FX9PXRqgk6xM751Bm04+35kXSbTLZ58bl4HKIvDr4bTXGRNGldvkrLi7w263dRP/qq6qSdR
7vdvE8P9nhNLuYnJIrr66NruRUYTIhRvfRsaoKa3omM1NvEbhFDB4apv9Lr3jxr52YMMbU6VO8Uw
kku0yMxHDxzQrTfJ0h+HXLlprXlWRv+YGXX0aYhn52o1A3/1Zd/tvUCzruSMEWUxxxBOO4WTalch
mZJUt16ryb8m7pMPpcTVK/r8Wrb1yYK5++JnCEyoml9eNMgH90WP9jY0Jsh6QOk6eXeNHX2cTKc+
ZktSE/xsi+Sc6yyC5VELssZHumh5iZJmXt6QtuFmC5qnqUzCdU5bvP7T9dXyyiOnWYZLPCW8eYrz
6HiKyx2cAFhynGIzv4/nsLiXXl4Y5PBlDL6suOfder45OcJsuPmtB2pwm1zXwkh/0Szlj4EK+j5I
vmlDqwHun5KnoHKjWx3CItpmdv4JsOWTvAVAs/fZ4af2IYpzAK5B7F8gImjva5SaDlo69Z+mgLs7
THPVgz8p/afcCnZdP9gfeqj6nrp++iJehtl4d7EDC50MLV6qDy7lPBcZ9gngIUcr30xOSxXj5K1e
pFvrk92GaGVBWBYTdbzYrRk/5lUQHZW5sD5wKAPzWY75X2P1nkem9bcbTx+q2q0/1xG8Z0qZpetq
dVSNC+Gb+JFj5o/VtR6l3KeDYlmdpVB6RPbOnMtPSZ7F7ylWRk4+i61TbfFAymZYRald/rPsKP53
qt561OCcfEigyAZQx0TDX6SaB8XX2VJNWDrL+uq4tXc3jgnVUamuH6rJ7J/SrlfOC3stAYCkvLeT
Qj15AETeZJ5voIir+5+cpP4GCqv6KwT2vrLzjCq5rc6IrkYwLbQqBWdku56GWz86w03hDYpE8HyR
kQV2C8bhoIyr3eazjte5zEig1luWN5oG9UwIQYAMVyfZxS/hR2gGFE/8Hm1wafhrCh/t8Ulxo/xB
Bps5BJrwGM6wSzSZq59fTYgz6mf6YfQqZ+8uWzpWlalko6LwUidxj7Sx3kbGnqfJA5qS1segiJv7
KKBiZyIO+TE1qurONnqIZpdZD0qvYxnP3llmo7Z2dwH3iZvMNo6LIJGrPzdeR3o6LJK7xOFHUyJw
mzR6CKH8qbUg5QEaFDpHr6WaNE/y/j4o6wcPgqtg3xml/uR7QEGq6E2naRHBDpoEocsYdsvH1Su3
yjcEB51blDcUb88KtJhKY8QXcZa1vARB3N+a5mnbxSCJdRx63T7YSHwE3IrC/IzWRLknA9g+kGsF
f7SEmOYhdY/ItNdHHyKDdw5atc9T0B9J38PbN1lkwNLB1S/irPCqdzVUWPRK6Avv/ZICavgyvrdO
FV62egs5KS920+a7F/t2eP5lz4auvnmxe2eieHGTZm5C0ji/GQZmrPPS42a71c9qDciPFsd5675Y
uBljt9SPoO2ynWyuFrC3VKhZHLYMAq9V9j4e42y/pSBeyzf/fiz+kq1YkxkyVjPzQvW9eymigLQv
Ipe7YRHPsrrGq8/T6LQ7bQCsopHLffATjXIv6YpTshuDXAdZXKc3mxc9ysB/EOoFH3XwRf/iz4MV
fqRgx0K0Bwq200agt60UGwX786kY+cOViVqt0QH0Cu1ScNp96iLng6C36qTh8WCZ60jmfo1kbvEU
2BesqaunVH/+8qyjzD6CsPCOUpOL4NPd1ETjk9TaGulQnTwj9A4yaWdZ9hZSLJlbm0Xs1dChS5VS
Xdvv0cq1o3cyKWsSB4mj3DPzm2W4X7m5vusSQwHY3/xoONoRJG8exJwrvq0Sj9bUXey3zUnc9MKA
akjmYRseTi3C2xydICv/Z0Dm9fhFgEamZJwvoZxeJL9fzEuXcg//B0e61UIxRiiqgq8S4njyUrHF
60yk2ZDL9NkNbSuiKdL1oowElTot0FzS305rt7CtkHFHmLTWF/rxXwRCQiW0Dc2Fi2hjIFI0wFRp
Ejp7cRFn0Gw+mEF/OkhZt4HW2rNhflvL82Sklt+2Km3J7wTF95Wb0PrhLSXb/1j/ysIea/2f7Eha
odNcaDDU3j1FTusAbTAcwAr0uiRyH3pEaPMgza6bfaisbt4NejecDDUZd5vztoG27LKsJX6SgaD4
uXHude7OVIlyZk7mPyIbUO7JZlHkvQzzdgSMufQyb1Lvajv5i0o3lATElsJ6D1Y4REs1iIYExZQw
eAw6U32boru14yUe3v4q0d7Wy0SoVvf1MhIP15z0Q5r7EGEtC6QhpbErO3LZ/Zi6+zrtxzUIYjf6
hyRAl7wowxLEQab3R7UyqoOrouu9A6sDV6JXX0hSEOIt9PHU+xXALOGmWbt8N/HKbCP0Nq9ZbMT4
iulG6G1sipn2RUehWrsPSuqx4IVsubEUxsKR+HM0u7M9HJyAIoKQjON6X0kb88irpXWVW8jv6Dy9
eGr3LYDMg9x0Xt2DxDaTYrrz0XKTEa7lXWcDL5gOTqgnuxc8oLJ6np4NEEv34v27TWG61XbJ1Hvr
vbKRG6I4JguZKFUBVxiOHhCVpSbPSR43gP1iKhbTGkNfhqEyJI9qBqGkH8Ut5fFJez+1zfc1v6fl
812n6daTpPdMniUHWAl5F8/BOZNG8Z7mBY+UTeDUcu2DWDazbXbeKaZ2AHYkXKXJ2umPWVXcswDw
k+X/XkXT4yhDAe5LT5oVnp8GFdF/9Mdf2BBv/FArJjLBblA+whzGQcDm9y/DsEhPa9D/13DNETiU
w54DdYSMseV/bTKV+K00Vmg2sIug0pAuQnpisynUMb06eZRRaKDmS+3xhUIK/9Erxpi/FQrKOQIL
8SaPffVmGJRkyY/q19BJO//QQwa1R9k7fJLGmILoKQkICReObp1eTeRpmJ1Cg7zXq4kB9hNCGGQx
fu2kUL2080YEvyQ+JQEtu2mvJNznq4wyiQNIHMtlIiYBcymGb6nuVw/SEFmp154MA7X7VijAYV7Z
ZZiZavWAGjuFcAPI7d+tr6ci3k8JER1gQ8F+OYZ8c3xEXcZ0+pKhNXPUdDifKL5OnzUn/589XB/B
mcIansvARfTPBJ+C9k9/6pt2uPq6uivzllqveExJsddwjJoLb4I0Vm0Zt7q1DirVDatJ7JDF9qyj
srzWlPJ+HW7L7NL67HcGBS7/XKYtvAvwxicAPi31uC3Y/AozKI8D2Yy9zMpEo7nPLsDJy0bZWgw2
Weosvq7MrsvQqvzout6JhLI1WPhdeW1dJzIpMBObzPqeCe1vufdQ0ADFWKEpGuoPtd1qD3XWGtNu
rmAXgwN3j9QFtmVCh3t12slY67XwnI3IUVc9weODzMsWpqoa+9qNqShcFkozFmk0LXQ3n8O5qHmM
sJlMrDuu43KvcYA5GtXoXbR2DN7arv/eLYf0S2EisKiPYwGCKkq/TAgPayRbiENG8T33QnK0CAWc
MrVMz1URNPuiHZUbsi72pxkC9IU8E2ZcBbpi42Nn5m9GB2CqHsVoC6TVfHHzKtqJTRo/VNtnE2ra
FkqB1a7Z/jdvIEkoDtrUHlzLtShAIYzkSiypCCnUWsTBN5v0CPwTSxJAq4ytxdF3rR+Or5CurxaL
s+yqEyy8oE14lnBdvgXopuyPoR9jiqUJNMukhPBk+HNujfZtHqn2x1gBbRf3zSwLmZP9trl/7zeo
ObkEIz9rpvsjMCrRURkmqhMFB+n6rXPyGz+8jEBRq9MWRv3dum3WUt2Xy6wx4e1FptvaoMRNur4Z
jUeX/MeurF2i+5Sm1vfT0sB/UN9HZYlRxmZCXAEcZnESH5neHGW4NraC4FlonEZipgS1afSgiNYe
1OL/sv2vfmGANjsH07NsF7Tu99mx3BOIluyhazg47KQrjQmQsNAyRNhsL3vY7NIT24z8+9XKgjsx
vV4vLm1kQ99P+pKEHNfY1kpvkEtynNqlsaneLN45SIXBXedO86EyUl4VgAZCYUIP4IpX7KQrDVkF
OFYgDy6W2c3+W2fZxlsAZDK97fqfNh1Z+p0agYXbnGWtrCgMLbta/TcOoaqyh/JmviEjt+NNtL/q
AgFDyX2+paU2lxfpio/OU/5gVSBw6gFxBUpwU/W2TiMMtqOAtjguRdlXZ/CNa6VrL5vin0OZfWXb
lsku4vLKlnaILVpxBjvRcg3Vp5J897trblsrbl0c4S4Yds7CgmEpxl2QwbhetW7+CMpjoVJY8GLV
rK8TL22LT9dYd00zupCALm6LSXaS3jKphSNMOogm9QkhoKH3CEwndhstTLTJrYr15kc3DcYZKuxy
yTUaITWkDWq7rQq9uKpM0PeHhaIB28kdXrfHcTrbRvonLNPMGDUnZWtpfng2oUJRUVgf1zUy75g5
zM4LY558PiWabcp6WhuamX9/cJmFHdGGGJR/kTTmtHCOmAArwPMzs463f/G24+uZVImzXQwe+ARj
dXurGwc62gGVb+nFpaKXOxmvXbHOdmyWu80f3cfvrRWnJ5kV++oi43pAjGK/dpfdqVdob6MbX6Zp
jK6oSAeHwPWrw7iEPPrRo4hQkRhHrekIDZPIk5mu7iE1XCIgMoStcbq4KUfxxV5EVJPAnHmstMG6
bY3lW6DV++QTYJjg/Mr+n0Mg7tZNloqLx/oQANu6frMrngN/hE6V7DAn0GJHZs9vwLHqc133wGn1
EOUr6t69Q8Q3eHhh1Eg93KUmJOPig3hU/GQsjU5u8SEYK14/F9WsxWQrrnoLkvy83s/dyiJfRMZp
v922oeNq1nu+2NangXQ9SikPU6zE+1cPh7ngZU4r+uog6u0GF4APoLJ3HlnhK7xQI4eKeSTng6y7
xXkxP8gYVIG7K7okPsbLtNheTIv7qAblOY3HrzKbN6BXSthEhZspX0ibpAeuE105qHlgaJqRn9zD
tchFNKdIODVR6rMTN2mE0Ylasnzvmnp4SBUNJCgVIUh2aEpwk96s68GN/NZCXrrMvOgWbh4D85VV
skAJzGbXqJRrxw7FDuZSOLHQzaw9sc1Z5F9HSs9f2cNlwbaqHI2MIrIU3vh/TojLtnYiN0JeoC+P
28UGq4zvKEL+KpifRl3ScPbwWfBBFLoMaHAtNrWYP4vHLJihX37/aZMNwgVlREz3xZ6yYEph95i0
GI0r6NA49s3vW3UaIC1U/5YqaRRS/FOfDPNJDcvosw+Dw67UiC4TeMgBD4SHJk/iz0oQmNewa2xi
AbHyoS8+eemiRMDLw9KGHI/8paEO4S+1SY2jjFYfh7yitRfD1tiyUMYk+n+s3qbFtm6++SiJ766X
2WwxfAxnhWJ+MVl1q/nH9bKIXqr5bu3LZKp0/d2E7K9SOgiQBV6n3YwlRCw9aVD7+YoCz3wS+2AX
P/1eLPlX99ei1V+WWv/cd7vMCx+5YutZX0lVAaNdPs6LvX+7ZF09dkFAieI73QF8pSjj+7zWg4eQ
HN3ezfTyC7w5JNBtzbo3x9x+T5H1ndhzX6Fe3R3dA4I9YIG+DsiaUDUMsNrhhX1hVim/+LH7XLkQ
40Ln0DyqFWrBYrebDs3fchhuVvMudYzkoOSxepXGRezzGmXjkO1ej2Vq89ymE0g+fqzZfNY9trG4
O0Y0/th4W75tGWzXfeFeJYG7D6lg2Af66KDWErvUexr5IbAbC9ZybNKUk+1cB7fqUIpcjDKWXr3M
SC/U0LR6vUZmpDHbDpqObfzfW4oPyiygiVTCJdu67arbNi+uKh/llc86PdtefyHxhkZop19TW9ev
Jq9axl66rarbGWqBhZOtDuKVL14yvw2lV6mKfpWeNOs68fa18WB2jXEny8TUQLjBq/CvJWJ0GqsG
ZYeuoQoI01NCQk5LIz1BYkqvsCrtug1X71KAm9saX/ZY5177bvvJVttwW+7Mxrnq6wDcNfjQzS3Q
bbL4jtnvJ+A0xW4gWkoqbmiimx8rJUTfvRbd7KURoxaNVbGD9RaWfTHoRJNPudl/fbFyWwNOx/jh
uO7/YueSKsUb0BQDiMv4uQ1IbTVO9cyfc/FATXHxkNU8JnfbOOePlLhhpJw22wsf2QG1nnUHcfEE
oiFdaWYfsCx3FR8FFC6QNt1f6P1WZ7dt0geyehQKLUWAMuy1eW4PJB3TB6PmaT9mFxloi2VyXI63
4ke5d0YtoqHAgFxOHJOZVoFVwbapu7u2UIuHMSJUPVijtd8+uPTWTy+fZQlfuKlxv33YFx/ez4FS
xlFr7V8Yp6aqukOenadh0u91RH6afByq8kQdrX8g+zndsrpDMFe60gCInm7FZpSxzOzK2Bhvm9Or
NTJcF8KJPa2OYjSMoKx2L5a/sL7aZF0faB0hGbX/rEPdeDaWmp5kBqMhjbmABi1ogNaJUsQ4awiM
XhjFsV1sryY2m7hs+4epdmxnqgpKx80BS9DY9fyjoRY5QJB8GRPqnylaQsLar7Ji9ZmyHujG5g5R
5XhobS3Z63JO++1pjXq+gLv5RMHNcs6TY1zX/YOicxtSDGddCN7b5t2QI3FRk8JBXdtP+C3YrJZu
MLQcDfsSmtO8TlcfYpgJMqM/vaW3LjGh9252i3eTxj+8X+8YZVWJNjQll+LjJllFxd+yJUTTI0V4
7QfP7igMyzUgsVENkXDQOzPyoqUXPs5dN+/1lArT0IBNdZdkxXzfT4FlnYi0tARqTYorAhvt+RHF
ufusC/FS65ZU5dB/XDeRmTa3umtujAtLJBvLNWSizL6YsO1AGLbsEi0qfVNaXWJ7hOBgaXrPSEDG
gdxuEFlod2J80dWaTsPqUzmjqUTnlzVFUfxYnfAmBjFgbyEnsBiN8ZHjnnYTN5n8sX5Ztl3URDft
rg2Smyxa14v3q+37Fo5o1A1OAAXJpmdzqV+RwOWJ8s+GZIJ+rS0ErmWiytyf3v/3EpkFAWXy1JE1
a1+2e7HTah0T82Y7vXY2lht5kbbc2JvlHi9j6W3NZnPkCSAz65ptylo2mrzSBQOU7Tb777YR2//g
8uJyv9vGTWFZHbrkb5l84fz77u+2eL1SlaeZWOshRed+6FJ+TD+/mP/+ol5ccqiplM3d0tnlKYwr
VD53VwtBjRTmQugk7F8NdSgYt7F4Tj1hk510ZblMRzr0/ut2MpZp6W2X2PZ5se+rK4rPK9urS2ld
6ZysGoaH5XNuH+E/Lyku6weUJS+uvl1u/fe/ulRDph6OAbUxg2hnKGZ1h0ixfbOXeMOsjv3FtgbI
IxhtjRFplEfJWJzbXyvUPmLmn+tWb3UmDH9a51eLeDlGv+4e6HlR73hJAAPia9Fx/SkHGqcf6UpT
LIeTaml0+Y3IeJYj0jYPzi486inC46/3KNqoCU9irbXCsvfbIumtO8mmL/bvAcDYqGDtjcoBSxiT
nZKmsrUfvf/bplUhxJviY4z+/7Tkf936ld+r4f/Xp3y19tVw20pFw28fRap6sOPgRKCbcme1hxwr
s3haQE5dQNOW70AAw6DtxdTGS1d8Erip7ubBez8nkF7t+iklpb0slsa2EBNuGmifNtu6K7noHqUq
3T3IXkrg6AgYyRWa/G9CUvkhjxB7WE6P0jTL+W5FAnMMq8Hh6H+JrVsmqpgzz8Gy/uTYbN1iI6Ig
l5jmVuhrL7Hdeu59skhwRCyT4qFKgLeBw+TeZkLcZEJ6wqwsq/655VpG/Gti6PL5bAzZN/hRCOgu
jZaozalp7M/Q/qODo+QEdmWizIc+OkmRwWo1lDBd18i8X938CpGjrjLCd8Rblcuo9NNCLQx7VGg5
5wRWizOESdl9R8DqPlAqYpJptgNsx29ZbDJLVd0PF7H9P8qubLlxHEh+ESMIguerqPuwbLfbfbwg
untmeID3TX79JopuU6PxzO6+IICqAiQfEoFCVubs7h1PbkRvGyuK8UYNsqvLYjRnGdLEaSp+1jJx
t2SXOpJQLQfIu48dIBS5l7QPFq7L2mIqTjpI1x9cIMkeyB7UfXfWwNZ9ZyenbrkQZIsgP7VMqJzO
Yoqq1VjXKDhZz4FqUceyjnoQghH473dGy3XR3T0SDV0TLLfAfIGYF/dLS+xy3XS3nJVmV2gRNruw
K8oTNJbLk9b+7g12ALYoiCG92GUqtuSluCXkxtZgG+xCRpgPzEQ9a61tDaMT81BvAutKDjuvUzCJ
Z+OWhouDl+ahT4zgvJh0J57OLiQdcS26kjlzj5QAox41lKjyVLaKeovjLi4w3QkEnyqQYu6mLMss
q2KDEuICMCxQZEDl5NzVii3pMfegzroUNgOBUQ9heEOAkAKwu2tbGgkyDlm/1VrPPMoSAB0jR/nV
irrUQKMDuNT3hgKBRnqzLfPyCsIyVTWEPtkyDbdiq8W9rIXa6t8eWgf4g/xYRIcKj4ATNULBEmw3
eRuSzeBGtc378S82cqsCjRpCyLHEfWR7n/bfsfMrIu2NB6x6XUjXtWuvjtwt0boHadGciyz4RSNi
f0dVytUGnx8YKsH7nuL0iJO4Hs5E8RJFCI+odp9nU3zAgB7VNWs40oSyjKNDGTfgJpH29CmZoGvn
JMUOEnbySaCe9hoJA/lwVCh9A18t9+ugxtuCns5ntwI1QJ+xb1K647YzwVJFYTgZrPJ8qL6YddMC
Z7VmVge57fd6HbpozqMRiUsy9iH/fZd8c60MvHCw1lO99CnoxvOPLs45B1HbwcGC0MqZGv7eM1gd
NSsApqHhGgB2oRysN5oEvFTvXSdtIDhQuLrfgMukWQUVjpo3fuqGqIc4QtTdDw0rbFZkK4MJu1MK
10s8/Mg4oUJ9ZbSsAPEA1plj9DaZDlZflcC5Q5nw4pUekCiRgf9VxXeVdXa0BcrHngmuyDYTXkkr
EWeUDZCJmjvSK1SJxNDbRfnrDUPW/2dRFxfI+rph4Y/OSwHfMvv+c9Yk+akUXghxQtWlprLxqb4Z
y67NT7gza3xoHgOV/h5IDhoWAhRNCeoV5noRO+k91AmqqhEAjmKUv5U/NKu0vEOhSPGacuCo75oE
1EKLOJoDM+UZLcNBOTYKu840mxoXlacl0Pm7ifj2KJDWicE1uWWQK13NUiQTiZmoZlY4mZIayT/S
NSkcVI+BbTxDORD8pFUyu2k8a59Q+NtUWuVdIYXiQanxWzblP+JtBzx/iQVuHlYNR2pMq/NQXlID
aw1gpkzxq1I+u9bfApZQskEgAZFLzDxWIpOsB7PXvBzweW+zPcvg5mYO+tc1715iGc5vCASGA3gG
Wx1KKf0hoyOzOh5Tj5qeDtPLWL67a3WErugkvLipl6h1qAdWIhyux+QHKLb4vD5NI+ey1N0sGi4h
8QRpBS1voTTqNUiuKciBbhTTicAG1HOiCFkt22Teztbby12IHO3uDb7AU6PX/HmhRuEZpnY0V3UM
ZrSYhxY+1KxrwaGhXLex9Cr9N3dQV9X0NiiElljexjimNmhx1GQyjjEoRCMzAribFifj3ZvjVmps
qhLMB5WVhXxTRDFI4U1oaVzT2m6Owouj/g+yokwI2HJuoUrStJNhDQnxxgiu5AMuqz0ys/MOo1aH
XQoYFVhvjqIo+SUCBOLSFKDKKVAYPQu4aEBHgnoLDUjLwD1rGBcSa4lI3mWOaUMeQlYVX1t9YEGD
OoqP4EdeWUghFyvuGPUJGg31ianeMrx3U0zEkgGKTjwCjFbHzd7990wcd19k4EDgWn3NLN8wN99M
KX0fGVZQrBa/x4vP4K1Pd+BKD85g0g7O1LsbRgmeuXHTTpskEpBXWGKoJ3rcMa6XOR4AruY4gvUD
i84zWux5MG+Z3WMrdyrGfdP0+hE3fTpIGhptV3vmjkZk796di416Hw2RpwWx2+L+KObORusv72CZ
+9+2+W2xFpoOXAfAFDAUKE1SNpcSuZTmBdwIjCD6A1mooVxxnJ1QKTvN5iUBjEVciMI8dHkFvACr
jnRKcJIIpZCQ2V5pdMJYziLL4eLurNHgJnCVZNhU3hxkbk4uy8GmckN+cvUtWagxZAK+MvC5OREO
YnfJ8DBOq0NWSlTr/kvinSZQhh7fLvjaQjHDjn7wxMo/iwHkbfTzmmWPy/IyrGbb8vsh73ss2Zff
6bt9MUE4tNoZLQSiQKavn4wEcr3+3C31oDxQt2+Scwg6m/3gVANqilTk4JSW5oNjH1CNUvy2ikJ1
QZVh+3zM+3ml0AYB7aAAWDQTGsVReUBmUincT2KP0378DL1iDdzISbsfFMaabC1vNjKvkiuNZG1F
l0QTDzSC9HZxCTvUznujc0H1tHOhnqnx8Qh5ZqzqOReoHb/Z3aRDsQRLcigo677z5HEdVztKgjht
gW7ttbE5MzXEN+6zaTjJowE1pFdm6aukstsXZgziUxDq0FRAUNIk0LjRhs80Jemd4MzkxHGgghP4
HvCt9kO1Jq8ppr3bot4/B7Njt2K165zBpOCc7Rgn0ihGOQMGZLZsu7mNIE8LFBiYZUS3WaaSY5lH
PcPS8n0qrWca2WrRJewulkkHoj6Gu79b0ozYUZoQ6Sppy+hk2mWKwARjlajMCkGOmikTNT2D6D0H
OGBLsaAyRb0QdUE1jOuppgbzyrDlPG6ubuSALsILyyeo2IaiDf1Gg262pZc/ZDAxSEs8pVAPs3Zu
6DbbNAHDISoLxgdqEjApQQlNIufdGjXbaWM7nvqcHcG7br3aeXUIdJE/g2sGH4YWUuyR/eomoXVt
J/ZKMRpggCdtDCGY3jHrdXC9YteYBqBTagXonwLY22hir1v6dQgmecjUhQg14KuS4BNjZx3P0T2Z
erqfuQsBhv9tBjlCazoXjtNC8+3dbkQdOJ1tJCAtvatQx5hn1sW18RGrQEDRJWa9ngkAqLq/MZq9
LYz+TCQAtWICSMrM3Y+oXQIvo+IEIGPqguTcdFEZvzAD8GxyLjnj0JnK9R3ggBAsj3JgulH/IE/U
FKonkqo0IOECCVY71QK/GQCEKn+NjgWGV9wBue5kYEPpGSdUTbXBmrqxGlOP3LUTupBwpKAcR0mZ
MG11Y6SgZY5VdhDGux9nZvBS8yzfLevevVZbxd6hTLk/NjIft2bcj5tRetiEJAOqoPG9iPug+SK0
19iBQ+wrBZYId/k4J6I7tTk/3o9nF1lvJtx0yUVTLTZWG3AghKub9W7m1yCEf3tBnmwsSAUANC6m
m6ZWj+fBMboU4HJ43sYfxfy2/XeICZWeef3/jvOEBUzK/JqgH1h7BjRyPnoLtGDOwDzLE/GJ106y
TaKU723kuzZuZFm+joMwgHnuQxFZb5TCoSrT6ZKMoZgJXFhNF+6TxEwRhYo9KtOjHsSlUQNEXSk5
StninaUI5yO3eSpRHnKhESu76IAnEnBjyvkewXPzz8HspzWquMPTwsRJPbIZQPOAwufd3ZXtp7gw
cW7smvHk5nI8TY1p+a3YBzUyVyhOatoVdVkTXVyzs/agZA6iI1RpGtR2Z/m6UqpVY1S3R4N7Kxot
janEsf51SA78D4IiM+mAMIxUTRR4KEByOECpteaoou+dk52lw8XomuCIiudTh53jVS/S4JqUg7Ez
ex2HgHcb9TQo1kD0+nxnzgw33LAE5EhUUzlXWuZNb/vpgIrdeUzlmFA6A4JQ1XBS5BDU29DDHh3E
1O1BWMCE4076YgCYCD5b1Z3HeNmL9f3GLJUUc6QaCkiwsXdSwzosJoogJ9mMQisgWJkzIM9+L0uO
pmzCc5UEr3b8A/kuVIa5gXflExNrTeDk7bWjAx7bXvdlnzQbJ2lajrp6z3nQC1R5DYV3phHFRV0U
70Gi5a1BS+ftmqGbjqWZ4AX2qdbgsqCeSh1PPuydEma5G6Z0HhIlqUGOnjXCt0wBxZYwZKe4KNmJ
ejZKS/Ata0abxUaOKMnxV5LUkiF1hl1TmEfTHGzoT9WgQt9pgWc/BhO0EVZunryK0A1OZIOigg2g
GSpYkcBaO7bONh2Rqjg2EhSGsBnKpnrIodm4LwIvoGPhQ4QaR3wSR1AvXCp3h8tmaHRP0/gFWm7/
elF0c0dEMTdjOUDt2r+bCc5OuU5yHkDlDrQWgCBnZ82Q+RZlyhLIjd82clTggmgAyEcMNVZU5WfO
AiBthmTf90KUKy5AAj1Sl6muWXCwrw8gNVSYrbqecESn7tJIBdFCBhU4LRVDQz6CLKD1ABByu95c
9W6Y4DshiH3sGbmfJwH+3O8NB3UV7snfx9TjXj4dwQ2ATWJt/HYXUNyJCm7tQ8bro6ajkcC0g5hC
a+vjiB/vSL3ZSH6KJGPoRqh6nbt30ykoopWWeFoOn3Isv7xcEG71HEl6Ucn+SJdj1KM/C/XC93vB
xfGvNgrJ3S58uxe8m7IMPwxcXv5Dd1C7nl+apQtwr8f2mgOESgAdT5/+TKZZ5s6GuiUh75Y/6E0U
/THJUxGE7sMxLv/wX0GulOB66t8A2ZyS+8vYDgEuwb7pMEeTY465m5jJbS1i59TbaQ21D+guBDzY
A6M88C/vQ00GUfOsMfO7ISoU61h6jKSjC0SYwz3kF9B0Oqol5nGQhWI2jpEBatpBIoUjajwGl/AM
/BbVPNaqGEE0aY43utjcun35I6uE34wt5K5R4d6tuCLAn7tlA/EEG5xECfgMDzTScFl1Hl3JOqhv
o0vGuCuk73i9WA9CK7egaUxa3GH2QvOpqJPKOamX4c+3tQZo4S2OpRR08S4EZ5BnKfad4xTgH4Z8
6jC05SbU3eExZZ5AHh8lgZkwwDZmj1+IObivhYVCOkUnzEDqw1DCcq7y4rcN38yobW1RD0Jkwzw0
f7lNVWyB6O2Pg6JH61RDPbLdDZcQzcDaqIjBPEPxqC0rLLagTs5dNb1CCLk9g20GcpJKcaTuh+hn
lDYvY2cOLzbY/bZtFzs+GNtz8N1o33o8a08gZgQgIM6BfoyVQgiNl4ZixvdAEzK7oFaJB78s8/Bp
p+Px8kRdR5/CJ1QcHFD5jgti5fWUKarqP/DkT5sq32ETz73nxnYh/YY8Wp1zA2CnuHK2YLOXmzJE
1hqPGlBtzuftWATrsE5RTkzHazqZY5MEQfW387k6qs8+74QC/Gom06QdAD38l22AWes7biTl/s4+
E20ucXe7B6J1uJtCtjbaZQ0HHZ3DM8PneTkewTtSYBcZTCNoJLIS2WhlpbGtjLOfjEuTRmCnmSNn
P4U6NN8ZzWEvK2tNNlpoRGUKJEjVcjSmhW7eA3l0qzL9UYd8MZL3TT0BbaBuL20Fjm6q+q232ISZ
tmuXaTquhnGeB/UXYsDkqZk+zbmx0nh2URQzY0wQKTad2F5oG+6y77brxTujdKszsAe+oaEwGBff
wOCUwSED7IBGleNoYGwowXpK3UbLthoLhpMLGRsJwMAZpx4X7P3YGlETc6bU3QZ9TUORRR1fxZXp
nSIJWL3aLc0bJ1xVAaOaj44vgb1JbUBccWNSPlKTuF60HTLQgy+2LAc6NxsAI9aNK5mN4ksXeu15
qEEgYk+Bu4mg7wFYbF9fkAWtL+SgHtlwkzEAQ+7iU4WIuzCjGYYBwg7drteSBygo2rtAlXFEVMsh
ErB41ekzNn4VlvjYnmnJiJttFQtGe3yA8J9OI2poIbUG2aFb1/lp3ZrrWhPBGRz0bEKBrYe7B2t8
JhuAYFp9oa7IbWiey+xYt1A8MlPkmamhYZWBKgWbsJ/zTUHmAMun7iVKuwEmvJkRfcpAVww3Y0hG
G8d5PMfSNFqlz0Y8R8HXOK07TfxKTPtr2kr2Cgb34lTqZuSHBddfO31wd5NTxhvptt9N8FifsxaM
fwP7zHsUjdOgALkb7uvFZxrVINJ6lnExbZ2mR5pZhZMtGDQNVDFxvQ/0/MUG6gXS8yNEJyVLVwIC
gQcakpoi2LnSVRaxNxuRRECb6s22cEaMufWcS6cDswED+CUNqlOrWEY7xQ9nE5XoMiY3eT6yeXlb
FvMSUusZ6u6NzveIqHSZMy/572PyFNB6dozgYBo9VAhqTYKtWA82XRnX63lcOk4EgWtuQzJY+V0N
VW29vBqWi6xrLK4hikBQShBKfoypa6kCUhpTMw8rxcB0M1bhNLyZzjTD3qMEdb3EQcgWVTmVeBaa
qW9Yi7uk+a7+7+iAj2wmXednsaZv6rQuV4QAuA+082k9VaAB8SwT6pO4ec+w24Qeik9dT3H0oXwG
CiU0jlyeHV3N5dPmJnR0e3PtgS3Gb2IG7Rap9+uyyMxXG2mozYjj27YCMdZjgLTfEyQuglXiARTN
qzp+oibtJ21VCtvcLTatDIs1h8zUJhtDZw18qQdhD0tcrUgrUeIebhpbalcyUQOOqGYDigDwrfWB
C30HFTya7DF3QdlHwZaXdXvT9pzV0JX6CuQ13blQ2b460c4stdsnVjj564Tsq0oJNlMPvt1Qf7Jp
5GTJ0cvE5zSwNya3xnOTqw3TTTcIRAX8cytWleuKIxQJpzPjJWzY5U1nTzUUTsOq174NTgvC7Xf7
zYrzWnELCh5IEAMSTWvfrTPHO+Cf2MR9hJTf8rbmeDLQ606ahj9NgtK+JWZ5LzcvbDyAmwx34vTD
LW8tsWW6k+DZRL6xv1SjM65bfTBQMCJBd0PGxQOVH8O3KI/RY+PbNwbfgmmyeUQ2ojnUNgtX4Ehn
HjBwMNp9f8xS3pwjL28ecfhuHusUTyRgyvM12ajhaTQ9FKEzTyoYNpqroQcZfAD0926Ja0YdIsZB
H64iEKY+Lo7ldd7tTpr97XWUQ8uAaapAjIGC6x5Z/Uz8mUHR+FOssXFvh3LYTTzsPo+N+QIOnvRX
2jofBsTgbbZcsFrqmZ8Mnf1HEOG6HqyVwYttjtEunAIQH5c9uzoCsm/1wPVVmIASwopULttFdqqt
wmYbpfVPGi12GlITigI1F9RFcj1fF7YAUZLi9RKj06+rMNV8Ta+QpF94vjzI2x9d00Jh/N/4vyiC
bJMxXg0jHw9mnuU+9hjxlhLJlFxGdQ4gOhZElyawzpIpD6PyaMT2K5mW5DSqkTOfuRxXYSpXTd4g
F/q17v05XT04YDxQebi/U3bSsJyqb6qUG9ezv5k9iYZzGVLvbupiU/OrBERhi2mIHLELNVzNKg3l
1JgspbO7nkl/hlRYD33f3g9n0h8BzV8KpkefGU/NiUX8mW4jKiXqW0hsoO5vKKKYf+oT3h8iE+VA
8wVGkyS4oNWwqRnBGWKDAWbOAGZZKDfJ4OaAAeAzJsEItc66ZISuAjA+hmoEB5cKtvCgPVbDBfxD
Q4IBWXW86+wyPgMBqF9DC8SFdQmaVRqOzsSu1Ms6SNhYSG06QcGunmqyovaAQarG2vOjMAIZMdCv
BTAIqEvm+amuAYdEqfSLnrHgRcsG+RCy8hlfu+Fs6qv8IHMo0yHBVflRl9sbCM3358GG9iKpK4Yy
gYRWAiym0mokOzUSKASon2E/C5b0I0/7dsUjsz8NXf763xfGdLE8qkK2smhCX8/zen3Ds7LoCI4O
BEHdNJ3WRNJC7CrUSDAP77A7/RrkZYaCCKSppzTEFfPfhzc2DfTEgZbxNdmokX0vt57bgxRdbZz7
OFG756rfWKjxRVEJtsvkwE2cd/V0v7NDEPl7tQSNFJSolqaJqo0X2mC7fLdbGoStSq7EoQdIWN85
qlppV7WAc5DDScJml2lOv/KqvryaoIPe2A6gUsKQJYjsI6e8xkXCtlGXaXMMBbpOXW5QjTzi0Tfq
z1OWNH7ZVtOmUg+xqgj0M4sq1O0sY+q1AzDJdQf5zYnctm4g/H2OUYS/+pFnWzouurnJIKGQRi2K
enHHhi2D5UuVdzYNEzcJdEwcq9bbh/q4tpAtPQZhPxz5e4+G5CBbHzUALy1jci9TlhUWG/UaCR0i
Xf/zzrzE372i3ofj/FZoxjJtmQFG5N9v5S6Ghh+9R7IZbmsf9OrKpYcfVDV611YrKDHbAofQQfcZ
0xsf6pa4MIa2wacwy/HVO7BqVYT69IlslWmAqEqTqHes9U/9BOrl2hmLLTn1IEtWVeeCU1vTk0+S
1d9ZE48/XGy4VjVIj67g5tMBwzmbqaED0Fn8nMxW23PWh2Bj+N30wmhRdYZKtsVGvZB39t4wxa/F
HhROeDUL13tA9gDiYnsltAAKnkg8alYjHpu+08ASojPcCBsc3copNnjGsnURNKaGkpC039t5CgYM
FU4TISU6nqssOmcUQjalOJfio9bH7ucsTpM9pZqXTHT0npO2XHwFdwb4h1RGmuwUFhcSXM00TnNF
22wFroXtHbhihyYRqBUEnDjQw+yRmgbMvEee1K/eaKSzieymOpCYyNXvBR5yIFEEbQGUZrLXhNXZ
Y2LHw7HP8BtGhQ8KDJ2hOuIbFXB5VJufktH7GY9FmvtmBxDo4s1HSJK1jrtxRIltK8SbwetE0sFL
45kiwpUmcnGLLVS//V59JeSZFq/vHHWGp1Ftiley9wMPt2YpAYB433UsuwvIyEhwGteJvU5K4N4p
pjCcYd6ejDabtpOIvrVjmJ7GEnJZUNWo4tUQGuMmIFE5cg0k79AoFblONfg4nUFRCdR7rL6wQQ3/
4CjgQeaYAXibo/ACNbg22ClHaQlccLO4CXaL202gZ1sn18IA7cQE7gx7ze1iOE1hsbOCyoNuXIud
lGda5drGlShYFW1jesinYp+NOG+OLR/stY7rgr3TAwRIwywP9QfWg3oUwrLZtumnDiLEah415qF1
rO7hxhwjuQm4d+9zlicH/BXGKz674RrUnKAL0K3LyHLxZ9DXeP+D/V24+eDHnYUHB9TFVjd04NQl
rvCkAfGysKA08KGbjEQe3nVI8olAbnmWrp3xu2sW06sshYurtLQ4WLmmP1tGAQqKCXxwY5jkvlNH
qp61HVvAqkAG3pj6eUBN2LmJIoa0hwHufS/B37srXRBmhQCiNLYZrAZwYmy9Nu3OpesCE6scc4yj
jORp7SY/uh5HqgmmxU4zPrJBKw50ciW4CP4PwfSS+DpYj0NYHu/eyvIS1NNaYF1do/qT1R2EB0Nb
e4n0YcXBWHiKhzx94eBy23h1pm8M4GdfJi+IzkPGsMsxChv0jePKRn7tk3019VUUOcZe0wL5NS41
AIoh0GTj/mgLid0bO9SIe4CkvAzIcTMpvkxpA9HaOgSNIIQ2dki4V3uckV/nIXOb7FRPUE2Pp/QX
VGZWgZKQMQHLUrlv7+REHRiPCj5BMw38kNuhdtpTO8juBNBGN/cWW+XpucB9BJgWDAPqw4tnckZn
H/O6jP9KBrC/6xoktHhjiU9WbD9C02z83husXJPdUnakO2c7FHPf7IInGhRsjL2oyl2l1e3FVrfw
baNFh9oAKR6pxpMtFsMTRZDJUNf2OPtoK3JSE3jdk4nnyP0aI/SXTRs6oaNKH+ZO0INBz0nqlR2K
bqvHDRg6yzbONpOHamskq+qLpxo+JwpVt4tA8dLa4hRygdl2X9W7Lin/SjlgStRI1cuiqNiiVKpb
oW4L/M+Lm3relIWX3Ls3J4oPtW4V8zNkxvKVp7tsS8bC6srLzVKJWj9R69N6FEO9eXbQDuGlse7X
H2QYAlYBjZ25QOGOFM8aJEoV4iHcgXEgADu2KmK4r2eYg+7qHWgIXaJdWUBGiaZkqQR0N3QPbgm+
LhBynXFAY5dAC41LS2yP9dRWB2S7rkkVmqDYVu63rggCZMjAExGp8Js5FBQpeJewqmBHQxSoQRkj
BXz7HTo7EkrWLqZ6wxowri142SWGetQQsPYu5C5uXnCJ+WhpWuZuHg2DrvgOueFi66WSQfB0MJPT
3I3DNkU2q/Bwli50x++Ua+7W6ll3Y7VLLpAgVwFm3yWnIp+6XabnD4vpH8uTq6aV565ac4AKNtAq
aqH55SCwGk+MQabg99pp5Fh+ENSVPwqtOSUo3StWYVy0J+Y6SbYlKy4TAuF7XXEsUKS4z4fBKlbk
oeZmPEeSNVaLxLQexCknH5v5yZ/Hi/9+/s1STgv6L1MDAUihxxrYOyFeIEVdP2jAyjwYeOCzlQhl
u7KMINwtnkjF0FD2/FpNlnOgGVXB3+aSk+nfihZVlORbZnuTZp+Q398spvmltDple5xHvy8OeiVh
odgqxD1/ZABFrQiNTon5NS0AmppcB2kI1QzvvRJ6eOVqDgP0uFyRn8bUiwaQCYRDdF2mLMvchKkX
G5IOWdjFvbwD3lRyLd0i9ck7B5KbxrTO/E6WOa3VJz4gWHjATagS9hgQ5KTWPAszQ8HTQNotXNui
qs9km8WbdZRU7Js0/hlzq9gJWbKL2ZvBdnSEc7ArN/vEA/4L3EbZT63qFabfBu6WW+zYiRiEWUiQ
/eAxGOAQANVn7AslY6e8yMBo7wGTn+q/Jmu0XhIgEp97K1rXtWa9kKkw6rUegsuVRnLSkUrkyYVG
zjQMPnc7eai0ysYzudI2mlZ7m1ZNx8YpOwSl5jfY+h/pIS5llmz0sAVzbxlmL10c2ai+tIHHUc90
C8yaz5b1lQYUH6X9L8PM7DM984cqTDYTg7oaRSCjDIHAzhhWtBiep9CydbwVbsCLL9zNkBHSoHeH
i0drH6FO89AVuXgwc45kgt7br7Wl/5GPQ/+X95jL3vyr7ewfNpiO57mQaymusRbYN3OZO0xrx/Hm
ufinFCsgQpCxVKjnCJfPm16kwWZBPZs2UA84XKcoAzcgIVrWG9NLxyea0AyoO48r6wfr4gnoufw7
iMrCn1DGARmqN0RPOJAb+H4JORg84KiCr3FdaS+gVuQ+m/TqEyg/vFNQmH+mvVLRGOL6azbm5tkF
av6TzqGdHSLx+RarbEbjrtK2L5+S2i0/acGE7AF4sDY0gWH38BjLamOJRvq5LsTGKqb27KimV8VU
udpIUo9sws6YP6rSK3LErgdVBjMY7GY19ykK996HMR2Kw7IO9Za19dAaDxHuDfGOCxC/4nK0w7dP
JJAqSyIcvajbJZ1soJ4+FGcaWyqYG1mwitsa4GQ1JNs/5pAL1aTYZVlIsdzMVnPaoYNKW2PsiXeP
ePhQvRKcqEe2haWPmW0BaT/n652dYj+aemczk29ql3pqQOTdI5luIm0E9PuqlyVOUKYXXIzci6A2
AobsebzEkI2FCY78wFv9b8xqRL/Wtt4r7kvFFpryEaCDOgjfTR1IzXSUxyB2IM6nzrPUaLn2HfjI
9JxwNwBc05ZHMIS+RThastPtvJQ/dOjlrHLgRiGcWMTYXVX2fjmNGAlH4pfG7146pkC7GhIQIXfx
/49POuRatwYuQR/pkxtoDZKnA8vBuA5n3HNzF8gkAfAPXxKG6NkDUDTXDijs2n+fSrEZ/t992TT5
Yf4OwOd4p8kyWefMhuih1hzzyEitC/YMm7jqnF3uTjvPcb1HanRegbirEd/0cXgzcSDeronZrSgA
smBIbGhds/NMDVzcaibFDpCGgSazlx9yyBjOq41CJqDRNlxcfoGaIHWjdkPFTFSyRBVNnmWV2Anq
68VEPQpzqBCKxjq+RudqKD3GV1hnB+CeCWoo0Il4gxxyjNM3+JPIRtU107tjLieh2hrbNONNZUO5
Ouwzv7TL7OrJILuCwSK79j1kDpoAPPTciT1zlSs3L8BRnmXxT4pDhhYOLa2Mk9YEh2Uu9VJVnyPd
3WKeF4I28Tq1JutMKy6vqmnppwjidxAHxXtY7OOU1SvOLOBD3x1hJ+ROS6FqyLiunVJZeJtANinK
SioNTPuwkYOGS0M28pKNhq1WjL4ZtJ5PNpRgadW8DI0r6CS9jZeJJUq2q6astx8tDXaldlOkDHzt
EiBys7Cbr4arR76YkvGlibwWuf4geuLYAG7tynMvkMrOoPU+gYsERSx7waprzoSzKniXPYbMSh/B
x5I92rV94ji6n8lu4ct2AzUkCHKRmp2nWMoDrqPgGIqfm9koG6veVDoAYwSOaFEo8yB/I0/xtHcf
UDA1gkwVmGI1KpwN8J3OrLEC9dZN1E8/SEdl0Uy5Gd7pr5CnnpCPwU8N7RVUmOdAzkzuOoqyEXRR
EpnIrhhqn1u4bO6MSn8gGzWm8uLtdI4tZzMFZGBCfgA1AIhIwRCyWmzzamqNMkSiUEI1k2IBWox8
B7ceyASBDY2aqfRksa2P8UhHbTMutl2OE4BrFwnohFvzAdVNyEoF4geLQZ2sRdJ8WOyTAPpR8ugX
mchJ8dRrpuAnV5MWE4XlBd86jg1ZBZX6SlUSrAq7YO6RDX+cXS5BAUxOapZYGnqF8cXIuz/wIMoO
U5vmkObj61yP5SdQbR1BH2CfA9xznZGp7fY1Y49kWuzU04YR+3iKm1Ioe8Y2OIHI0wdpCRCiWmaZ
4wS82zs6/9/WqkuJKlIw3K41LTvNeMrJQvGSPcZfKxNXXMEgkDbtYjd9HMD3bAiwtIwyyx5bUFw+
SsfJtxRXTDoulCkub605DrQI1lpoo8rF/WbCWNgx8I0HTow7FoyyL8qNEAJCjIpGY5lH9Big9X2W
ArVbr4EEeDIw6qsRDCVfh3puQU6UtQcbXykHF8ITKGdi5pWaSXFmVBzXriWuAtd3Do27Pww9GA9k
d1hpXvMUtbQtPr0j/9FLTduVJnawrHfrZ6ABm2fdlBWQ55bYkY2aQPs8ykA+gV9QgghtR78K+k2F
QQeyVyc8kIl+b2QvexEBhjv9Ixb8gnNsj4I24OqlBxkMJ91UbVDv7SriXxymf4XKev5YGQ57gSoq
sjId/5JVmbZDMT2kT8bHtofohUXE3shuX2Y2bxA0JBdABoLd1EAmZTbOxN8USk0aCtx4D1B/m/3a
1LfHKqtPhsXDcyqhCBmiHvBrLjxrHQZSHvI8ir6WkwKNF86zbvTRU9PJzxQFJJDYxQySyjTkZT6B
qq7tL50c8EzSEnFwWGYC2FLI3bzPVpttQIcuITayF9pruyZ3H9Km3EpDtFCVLpp8X/4PY9+1JDeu
RPlFjADo+VremzZSt14YMiM60IOg+fo9yNIV+/adjd0XBpFIckbVVSSQeUxUXIqgv0A9GtLnbg1Z
i3kt2TT1xDa0EMxg7LrhLCgW8wpSZkZSPS2ckcEGklIBtVsUkevs/68KLyT4Qkowc8oIzwSjr9lD
XGaO/1suxRS86cIKcudQXq+4ffQkSrzWAIlxpwUKEIUe76Isy7s4MKJZwKa0245l4l9ogg61zLId
Sk3pI3m+QurLoL0JEoarLXVxJzrQ9WEUXLB9mlpzyQC5xMFM1uAMgMBYZbBQs8kB0dMGh0k9cNiJ
U7gb4JVI0ccYdpAbrxuTPcXqvPoz+7iGsinI4Ki7RlkOdXpd3QvcJN03TX6FGt3EDhRTRbr3zCk+
fKjSPU5NLcPZo5uzokSvTFB1Zf6ziU3cKvOMZg+1H+tr0AXXoVT8rhTPnr20eoRrj7WH3h6gpKGz
xFh9vCgfvGvQ5OY9lNXjosgokwUMCHIRbKGjtOQoq7+DuNYt3Nb2IXbYV09pGr+0E6veYazlrF3U
m3eTTnPGbgH7XHaP0GQcsbodLHnJvGnTA7X5LYQC8br3HA4rctl/Kfj4J+5BvAokXrZqY8c+dPqg
crg7PM782Pk41BPqU+zT8G/Kp1v9f9yeUtCtbfGf3Dppb1/pwAzXvkqJ1VmGbdXu00Rk/aq6Wl3m
MIyS6sPQeC8U6lANvbr17pOFRyayatsUztusB//QjJ/zmkYbhRTABm2tNHwjjfgPcvE0NqVSckGn
lNhz75Eo9a+qNVS3nQwZ3/HpOxd74ssEb+/7oEN0lkBbPULR4zqHfCu54z0FS8q/qRmz0ZPJfFQW
dIwOY2IHS2xlyg0N6b9Sj72/LjsrR1NBiWgJdmuz61zQbe320Cr3qNKu3Pq9H53ng1fnMSrlHbaI
U2L/inJebilWui42h5TYlNlXal9Sq5L6mmkLUClrshjoBHQ+aWIwgOTwpACvFqGOGXgNtxXWqmnd
xPAU1V1PdwQIGYIpe/wYMB1OyJzvhd5Uc5aRueJZ7p8CzVKwfeWf4qTqYALcP3VluStcN7+ijFpc
6WwchLj+moOR6PPHDJuC7dQCyzyHKA0okJ+eEwI3re9EB8oYJFrOkBOCkIOemK9KonhYwddiXM0x
+h/IxNhvGqmi5Xwroa9lrhnuwtb52ecOWuiUDGCRe4TZyO7TTR7/ALvrwGQbxn2rmXuTZvP5pmdc
VJ2B7l4G9c7KlL+r7PZFxUCG0iFKggmLbMKUKsKP2hpZOieM5n5w41IwFIY4uAB2md17uM/t4NaA
XWfKsjvFXFNo15n6LeBCHrLM/lnqVFBQhnMWZjunDdJ7G4/pXUVed5PNDqarXQTcIeK5FwIVnmbL
vFWomQGxpuwRkupxeZnJIEQayaw/c6F1z5Pmi1v77r1yEu9WTzdbdDIFlAHffeBZXh/DPqzdbWMV
xZJym7Dw7k0TWauwUtaahjQB5uyAdqkv9hbElgG+FuWq7Dp+tVzIA8uulbBiwNAoHX6NKxz8vptW
LRfWyilgqsNbCHs0mjuRh5GFNqbrA8mix1hD5bvY6p+A3fX3iT/VsGjKRG4u6iRqj8A2DTs+NDtD
VO0R+iZA+Jh6w0JjOlCe9Iehelzyb9NzLGf3KgcVQcAKpAtR1w/RMTtHGl1eSP7nLErEgIluaeSQ
mAEhFbPA5eGUchoY82G37e3NFhBDeGS9gxoaP1dJ9jWaAu8Q6CWXM2VgB4AnNw1Wc3Y8qxsWdMr1
uK95tPStrF2DlIQZCqIniS6XPkDVydjAAywDNfI/sdbWfwUaxwxdsiJe0gBASyDj/6bRMLVjNNGT
UWBXiMJBBeP7xcRjdcrLRp3obD7MMcjqFZsky0GIBCSwMMVv4A+wMIla59jrA50ZbqedfCtgAgsr
ccAazOy1gwIP1lVMQM5TBx8HGj8ulzGm6JSmJD4b6Dt01Zr4gZGRbotCy/3VPcglFONOCOIIsQID
TQ2kM5t14yHF79TMwbufES9+lkwbmB4CQKfRFzShcfNrWG6nK15PYplWibnDCj9+xuYuPAOLfCEu
c8vhr4nOCbS7wnEH3a0UsNPEPQYF9E+rwZHrybXghKtjdm4Al16c6b0fmKBwq0Dxm+mZ2AjHkFCA
Yvr4jSa8Qim4LSVb2fqQucu0ZE+M4joos/q0TBzlPTfARS8mq4uwmY8NqM+iYHCYD2PS+ZDH1FQq
CmLbmCwKzhUaLlV5rPzo40HaCXS65uCnnFxfMinPB74dOBew0aaDcLzxENdygkYNhnMM3h34RGhc
ZuVVxqCK/FveHMua2tqX/veq8LqzLIvuzIYR2ykaNykK7G4D6eNiQPdZH/BmLs6QnwWmPh1BUY+A
0GliHOLhXJBBngBS5hxanrMd3PLeJmrjByMsHhKjfVZYLcBwMu33FANK3DigS12C4FatBYxOz5k0
YJBkJfDNDjqA8IPMYck6zLD6HuDW2ORDcwECC+C/TomFtDyxYzxEWXF8mssdVKYAc645uJN1/lQB
oWGtAUDDwHajj1pODTkUdJfzvryCa9Ov2jpmq3708AcOhtRZ473fL5vSBc/PsIu9yA3nySn8aBWW
iUCFoXGfnDQy75N6oQElpAB2rzNAL9aNqvGCD6D6p+G6ae7k+E3p01gjdH2sEba2JW9zKHcaSPMK
+PDusRfbkH4oHeIMuriPcVv5L0UQZYfUzFMACMB5goN4q2VD/ryWssIHcMFvXuglRXFexOMuCeDZ
xKIem5g6hI8Qqt7ZiEcTnUlhfnes1t4DdBCsrQB6raYysjssTfFeLHNzaUb9N9RtK8BQsuHOXbu/
e05hQfxRXCQPrB14gf2yYG6+8VuWA40Q9XwLlfdwHxjhIW9GtnTt4CXwcqVB7D9822NvRQ2JBGUa
fAtzT/EUJtkRfsJ8VUAPZ6VNWa6xPoxxq64wdgATjjccMBXEUsOqjpkB/oBK+T43wvxtnAAx8mI3
O7MkF/c28rJFbGLNDEETsFYK+1TWzPpwkPDyOIX40B3ba47zJOXyiIfdIu+9Gr4P0ZqeqYE//WYi
RPNYP2Hp4UjP1pGemPNj9vO0zm4y92KrbAWvUr41Iz+9TGWeXeiMDtjpgkqSqWjN9KzVN0Cxuk6x
RTNqOJd93mOdC3SWpB9hpn9wZEvZNKDCWbwLr1WR6/buFB7p4A8ADu3pFB7N0Jtnj3iiM8J5Eizk
8FhHWJ92Q/omWfVCtNIWy22Y3WXwXh3LcJt1ih+JkkoHitehFSx9cELXFCt0Lk2Am2rtbbd5ofjQ
Wn2w6nGTXN+EMuY7zTepfbWqWSCfnJKD5NnDgBD+sMZrDIT1KSnKcZHrIVjIwaEwIB/aOumEtgYk
dgDNGPSBzmwgtyEUlubrOZawQpxKsDCglPk3kYL54IpTbY93rHG8LU3OcTqzGR6XRgMqM+py3RLM
ebWCCIdzylIQXhkEEosqaKB3gwOxo+kMv/3fvm/wzac4vs29XGAlgCNN5Wn37mdmsZ2vnS9JXGs9
cDCbiTESjQo7mKLcAck2nCn04QDJpDNlVH6+e8SBqVqhY9+s5lctvlhoGEdjBWNmvH4NQ+T2gtkg
/nTMPPZwqLbRGOj/vJgNL133GmQ9h/p8+OYMSbN3Bvg8hbzvdjNTkEiGsPv9M0EFcpqlCboCZ3+u
eDAPKRiE5f/chiZ8LxeAAqgALkxabcea1Zfp6TiQMI9fo8YIjD5EPFwPz14rw16Bd+0ePujWMZ4C
60hn2Gu5zaZCZRVqXM2OYi70JJqNg6/sI0cVCT40FDaWRMQEpJytUf7wFg+u5Sd2ZlVU8AXPoE8S
Vkl4GepgjXqgc4BrEL4mxNYk3mae2NNCtICQYtX0FJlmtbPUiI4eYPxwQ41b4A0Tz9o0YNbuqe0Q
+jk/PWbJDZXGNPPfeR86FTS7UnphU3vDHvwZhl9Pnh+Krwrc203nF2W+lgCtVOjQn7k2kiY36dS3
xB7+ZYA6UkpoRWrJMkA7KUd4MFlbjDaKz3ht/ut1dRNkq76BmiXxRYRny7OQfP9ghNAQj6L9gz5C
QyzQ9w/PaIBV/ydZX0t3AvZ2AV3cxaRL3K4YixtDc62evPJCITrkZe2vmXS8JQ0BzstvdNZX4kMu
xdPSgrEVlJo83dyhj+zxees/BH3IaYNueGX8pA9//thp+EjVfxq3hUKP56DPFYQ/Yvgqnsex5C9j
DXh+ZHjTjoYePKrgUTMlaxrysAkBNhpQzQUa5MUxWHbrewn3cIwoY6oLeEWGV+40qJ83yQ8hqmWJ
N9T7pKp+Ewkh9vjjTi8hFy+UAAEU7MHMOrjaxcVR0MidmyzUTKFDBIymLbDamjsqQ5EDiZSFxtq3
h/iUtmUMKowNMOE8jkNIkrfdL5o0jBrvdjr9PC7purQUxXJgzgI4Tug0O1N/AxuxWsapED8n853j
UfbLwwNtUYY1BCcdIwKkOoifJ24DKYAFypo2aKmI+CkIjDLDs1WAFqKB1Ip4XlhSxcJwtjSiQ0TE
rnlsa3g2DWPWQ/MeXKElNX64wupcBjY2Ef/bN6LYnNbjwTv3jYYkiLYQ0AbZRhntqQun5/GvlTmY
BwqaTzlU7nvZZ0vQB00UzBpYr+gc8jdHPQJGhNmds1Kcet1i9ydRL1mb5ftODy2z9LY8ClLopKMf
n5SOc4nz9kojk787ielv0ywbr1Zkx6vK4tX7IP2zZ0TGP4Xf7Ca/8L6VTTIsUSQ1NgHcqXE/6F1W
kDfeDaDq4RGaJMPOR3l0UY8O+IMU9CaQjxiWE2MeIgcOTu4q4cJfOV0nb0CRdrfaxB6hALUt5+26
NdAt0K3TD4cu2w4sNE6VqVDN8r9WPP0Kw8n0LZWJQuOlSTd4uyRvyYQ+8AQIzcXJZf4lRlMTOPTk
TWvDH3PAuZaUJsTYrbgP8jTNpsGwU5FxdIRvr/iU3LEv5yeoIPITAMCoQrgE16ZAJJJ6p3OgbYFH
6mOe8kMIQwtsluB4E8CFa8pOQSZggSp6M7lANMmwf9kWv7a2Gd3cEiBnn8niDN9M67WqUNunoVOw
j0OanZOZTp6HcWhlW6wcp1U1NPKpYkMPzsLE9swy2qegB6k3tL/RHLQB26esj0KIxkW1e3Fz1KGS
uFxDoVS9OKHVHSMF0CsN484I7n3uLmmUNI56SWpIFUxgpqHRpV4GKxHLDg+d3Z+us8NdfNn+dm7p
jNeQ0ksgJrEGZ2k8wtEJ9EgQN1FOAObLgPGdP66LIJSLGI6uZzpUbl2fUQpQyxhyjSuKMfwPn0d9
mIdOwb19YRl7ilMGTX4agprzDgfdEL7NuC9lzPegXAkttc3U4oP7NEHDMK8g4glztgE4Ulmly6hw
ikuUdObK4On0NY9j9CWd8B/PhZEfdms/giRCta4ou+uYJd96u34Z9UuQVNiYPiuzqoAl+ViuKTZP
QNl6j6dUcXrEGVtnoud76Grw4+RIoI7p9DFuY/NoMRcQ6EloaQ6k6FBUa9PIz5d8vrqvQckOa3Gg
a2weibWmeC/LFtITADl8a4HJ2WRAZuxoGKGJr8L3qDXrncGMciPMLvmWudEm7ePyC6QuxgOEf7Gv
0vHSmV6i0agvyTRuGyfltzoE+LD20FxkRsdvhnD5zYFuwH4snAy73//E6Aw75Q4GVje6krk29oYl
A5kjq1ayiWBxnEp+0IIr37FuQuEMGnDPFmTvNhxwxROEG6NjBWvYrZVl1T2PPLYseKFWDDTAJX0w
WB7esiZHh9eD41htdlivjD5eeXoEuxmxCrTN2EQOY3mk8jU04cDJIUMyyqJ5iT8T+MBxvvJTW666
3IounWDNsQnDaIMOSvSl7ux3tzXdX249YUXtW+9DE/xJFUnTwK9NYLmmU52QvzdZ1a78WrZrqUXg
hCbjcRZDYyRvLbis6ENnq/DjeKJ5SjVNJ98CgHylxPkSmnzkOQPc1vM0fg2M4B9hqOJpmBJ+HDps
jPwga78PrdwMgVd9hSRIuYuCQduu2vb71HyjeWWBR4l7QQcrUfIlasK7103t9wn+AcusmbZp4UgQ
b6afLjQuD2LI2zuJaSaZ+XMMXdTgmoZtbaf3UTxP4CuRBoV/oHFcsTfTTNUKkp77rG3i6+SpLlwF
425qgUB+jEYJaOZY5BJfTTw+8HZqzuU4fTFZFj7JoShOJfy4l4Zp8UvrTz+pGkIHJ8vxNTVRyZoL
Jomw5KpCAxUfPAD/2gg4JPdfOpXaG47O8KQvj2P1TIOqUmLfO9arLLn9OgoDGvPKTH73X6WTtL/T
jv2u4WTxBQ3bGM+30T+rzhEHKadp28BJ7x53+LR4lpjfegVAnr4IDJDdBDuK7/g8ymWtIvduhTF4
e4WJ9m1lwKzW9ltQlnyw0Cc5NDc6+CqxjgUct8sg7IIFxUA0SlA1ret92/t/8iD93kA7DRIJc4yS
0zCH3e/kneZ4UfUMWuMcygt13txooi/Zj6mpAAuDfsDeUcAtpxBcfQ5aEBccJ9dCfUzWK3RJX7vG
MRcVAL3YecT5Na0zTSabjB1gGvE1bzJ0d5gXflHS/mnZJfs9LQu/NL7EHYc6O1ShURFq2/skBcDg
Y340nKi9U9x0iw8hcM4qNFqgTU1thnbkq0AJmD6mmXkN9SGLjfHEUeALnNJ2F5QGmUMU9lx0EymP
Yo+DQNM4Fo6L3zOufSQLJ8a/tFfbsgeTLrAz7Imz/lJ3CgVjFww0qDDwfVkkT6ik/AnNkw2DJ7UH
KZHlZNUGxHj/5nCFEjlDmXDbOTkElsPsH3pLOx3+W3UOpim9wemQwfsT6DA3OdBQQTbyxkxrQSO6
qoahxxY8jo9XVTlkXA0UEKC1nPhb0MC9bcWzYj+gobTwXKd9osOEzsyyrIGt6JiQj1jf7FJPmHdK
QFc935sTnoAuKIZimY+OWEpT/LlAjOk/aQXTedOOtRicloD7cFppecDH2G0YuK/WO/R7p6dc2tjv
ekz8jPtkCaIAuHlMvsVYR+DVJG5mDOci6MFVJgrlEtbjepigDbfE69xePn6U5PSY6x9t7edrUUCA
Deb0wFDQD5fTdJVCHnQorGU1hCGoXMUv1mGtiT82v4yu4Bd83fkFFYRuE7oT9qA69sgtEvbq+fXN
bzk8DvGgAAUTDbSq9G5VXI3ovpqQSP4bc7JKbJsgupv+JLc9ispfbQlRyM6Lf1jg9y3tmNlnKEhb
l6hqIQpptfGPyjeONaR0l7GUwcGoGbYTrE2uoWngNzbtUyWSNR44draEGwrcj9wBKljYcT/lJWqn
YXVv9IAisM9qoJidgalbs2oJRwH2ZP2eTHv8J7UgHpDFbv8C5exkE+DHtQztMe8v3CugDlxa3UYa
fb5vjbHH3sB+mRIGcHplclQlVA/+RvL2qKYkDhRDIgf02ocSJiqg8YKH4/+O8Q95Ch0AZdzUs0+u
LpBObQU6ViEH+2RCHS0PQutQ6ZGHbW+1ohzKTn0sC73pu4OfLsozZlUfRlMVeynAE/MMbEPrplwz
c4BalB7WHVg+dEYHJgasr0qpllZWlxceWtD6nhoQcF1/3KGiVKx4EFmvcJj8OJQxZEXm2Rj073Xa
jd871ahF71nWjSepfcuzIboOUB6YQ5aO17XzjELXsJPCd8/cteLXOt/UzDdfkz5LXst80+oB7FOn
p0G9tm1xdI3MvzmTNF8no3yMTOWar4UjPoz+zhmZlb2MYEGUQE81lvGlGivv6vaov7As+qpU3B18
rlDo1ZN9mZYQe0nsDVjFP8zOd1eAWRp3cLp/Mi8avzm2oatQfXSmuFtnPzMVfIxPAVh//RD0eJCh
eaY/tCIqjCeAzVdmzMzXMfJCGoG8iZ2LnvubSXN6ZGL9+spQAjtNo79Vg8eX0scCKAIO7Y3tmkbK
t6krxmMFNWBMDeObLTMO2QOnBa4eQzQ8sky9TWYyHLMim5aRyMY308CWxedRtLVaAxs8uG6AXwWE
0JHGE74fxwom1HCi0PMfxtKMXwTefnDuad6tJCvP84EB7/FhCELEu4xiPET/O44dVYKXBbwK6YWF
ApwCm3iyUJ/7z0tsjs1vsWmAsLFXDEsbeiDvTaA9J8zmew/9xnWXdM0BFvXGc+yUL7Tkiuu+XDLX
FRcIWDcAeEfugibM2PgBR1n25OJzPbIQjP1Qr+Hgl75OQ+smJ2AKJUqV575z/hw4KPfntMGOFnSQ
cSOayoA/Hx0pqTyWY8QeF9CljYUlkNGqxyOVHrvKnNLTkU7nBdKH5+6H0zoLkCrG/M8yas53oAfj
MRseLZH/nie9OpcpGl15bKcgJrFoV+thMLQR2C6oWdCsm/gd2q3xN5pMeVqc7ZFhcbQsphReYh7c
r3SLgA6KNC6nBlXfYsLus0fndkEzoYTVk52k8ZqGpZIeMIYGGFU2G5a9rdJdZCrxXPpFfLELdgGN
TjwH6Ao+h5n0Fglel3uKOVMsT1OUfUMzYOW0sf/UB4AvFgqGBUYdWF/dPGw2Hv4VWxqCig/CajQC
r2Gnb9AsTuBi4tenhAU7l5fBlQUu8/BYUfUaOEYYHOvgfACj9TUyTHuVpFDntwzLOyee9ABISPzH
mSgmBuGbzFv1tQM/BZqmRNGnbzk0jpdpPolTC6G9YxeZ9gbM+vbJgQzoUjhO+t1xrb1nl/bvMFeb
xqzLH6O2ki3qgYECbSmoLhPghA6ZxfheOeo2q5fOaJQuLZ1db6jfblQWabYYGNyyVes37gVgkBQ0
TZTbQFlW93DSIJ6pqp3D5E73jmNJVEaB2NXTBH0AzWYJ8SDLuLCvRGQxgqDdjiNEWWeqCy9he4b/
+2usyTCUUVh5uHzIOfy9/nE322y3n2a91AWBD02y5QzjNTiaYmVuNRuC8D4mJkedo6Faz9BeOqsh
MfPIpaERd3IH7IVawh8M9BmsFhdJn7BnF2X8W8/V3u/SY2+X1ZfOm9pdGIl42/uh/eYH3rIeXOe7
G8luhXVHdJogIXuPvKZZQIIo2rio0K1aXZ2iihQd/Dzdx3Ws9nPpSmpRAZqk2DzUuQIljf0cojS6
Zd/w302O7R9a2ZrXUSWwnoOXi7cIPVAcHBDBnEUcRPW2dTKG9Y8eB1nTXGHlam/hwykfQ1+n00Rp
5MVOwsNoQTGPLklGbmJj50Yfb+FnLN/jcfaDEuk/SHeQrWvuUXb9Ot+U4oVlFwdnip4f96SYGlNo
WfRXFEXyb3GF4gVAQ786G+sI5YTOsyO7YYt1gNgPaizv6P8EC14nzS8mD7xz6p+o1HWg3RXO1YJe
6cGAgg64ZEy9ennzLdI3w8bu1OdT/RZejQ1pl5BqyeT79U6iRj6rnnyQ3qYUPH8LIG9QnlvEQFUv
egsilY8xTQHKVy/HKXB2tRifJf4NT56Mw3M5YL3sGRN7h6KSWBqFl58dfxyeYyiMUnw0AQ+J29ze
QQGMv2MJUPICS9DGvTYtiub0fO/0m+Dx1KcxhGm+JTF+afMr4vE2KLOAHxX3H5c9Ym7pbiqHhaeq
0WsCw1BL0owjVTdeetBVWjmja9eoJgVyGRslPjeSlpumxjkAc/JKgnKUHxYiORkxWJsaXzQfZjsA
in0azrGhSWPgRcWrH24hgrjMHdmym1uV4oKlJPzgPAi04O+Exd/fs36Mli44eqdP8VqY5aUUUEfQ
k5QvqjDiCzp1PIgzBY56TDT2YKxz2+VLYNmzSxI6J2UJs1hmtTSBnavN7eDUwVPjcexiBFs9ZivI
yq1Kp2jxjMKsgG7u0+iBuojBI1IN9rr0m3htfCdpl143I+jwGA4Qy32Iy32aphzPclrQH4JyrQzY
ceP9f4y1qCwURryLYfhAiXOoQxkeMIYUy7U+LZ0lkehggxTgG6mvoGSaoGFRGksP4jKnrLYAl6GJ
zkiLVeonFigkuLPdiesoXf9U1TkDqqj6aec9f4o6mz1lDCqjfup5WxpGcePeY3CM9BwdLKCzN3CQ
ESsAdfgTC6DlrWLo7Mb21JxkDI1UNEpz3fqmCB3C0MYGPvbG1wgtNg4dTAZdqzCt1NEIsc6jM3g7
6sWgCRPJAIrESwr6OuehpTaPXW7+4GYF2Bm1bUz4/oAfV+56WFbv4ZMGKAvwwHDVQVNnPlDsb1qc
At9gD7xeQ4lvWrIOTQ7ySps91OiMYg0MqVgKlAGFyHmNPNho6EvP3U3Kf57jrJLAkwOCY7A8glbm
NF562FR+GQBZ4KwPX3xI7DwNqBeOOpybYHxijQSNMT2sQOve+oOv1kYFaFQSGv2+0fxieM6cwBC1
n0ez9Te2sNiqHhrnuS964+rG3pZGYH05z/+dH3tw+KV8mowaN8QqJXjk00U6P9P3p9Gc701ZsslV
CasbXZEvgq4aFgAM/kQu21IstxlkPPSsbYNjsOhMgKkgHsQXipkY09R8cHsQqf4sA0vnIIvCRgMo
Hf+U82id+mH8qAqAzwzRUp1K848l6wTIT4bGPPRQJXRlAKop964NcfjISVWMHdV/j2UfV3s8pZuF
5C7m5/xQJVhgW4a7s3R1oOVRco5sCAHp0SDwd1roYo0IwJGjckLtht5NpOD4TzlEOSlGyYHMhxUb
Brmm2ODzcwmY3k1KvN5K/xUfUHEfgLLAYs/40rEaWNUBX0QashEy38IdQ3BLMRuLwYWsWx8fxtwG
gHaU1R+F+QZiiFj2n2a9+ZwefyoCPi6AiNwndDGt8fSkk9fspEJTbIFcRWV+SCHG3reQZddndAgB
i37EhoIN26SPz/Pk/zX331L8oBw2cZflAMgEWLt3FcguCWt3VcJR5YIA5KlnRbPJqip+6mxgtfKg
aN7iBrYlgzT/sTUbqM7hiAwE8n5qfb6149Y8BL0PERk2vtfKhws3lJyhnGi1L0lTv7IoS36kEh5j
VhHUtzJU9UmkRrOiiRArh5Ll47sFo4dNa7kl2C2pnK/0bc5gsYiqWdOy+mA42r6ZRfm3opJX6UVt
BOOQVzBl4Z5TFL9ak8mvbeCmqzgs21tjS74dBoMdsB+AklxsHKI8QEMxLUzoCMfsmPZgQ9otDMCj
RPb7KoLVVKXZaknGcHCsGm8pcNkoRgfRvsgCzxHwfdCG6+QdotLRuknGBmpYCRbgBcRp1ijy/mc8
z0+OC0SYmw1n1gMt43E8VWqzH+CG6RZbGy2tt9SsnsZyCO8VNJLxhfbfKTxnSUg/vpl282RMIry7
yXiJ05r9bKCVd3UtFtyc5XMYNtEXCCXVZzPAXpd2/xy1gRWaM86e9Va/EqyfjrJn/8Tgfz7b4YiS
SxsM29Rg8tU1AvB1s/znvyTkrq2NUhlq6KjznUbhg33bo5RRqBCqB3pIE1Y/spPIg68GS2GKFw7j
mmEFD7Yyc55zlXtn6Ms/tZNnP09e4Ty7tbpZDN/HipSiGIy6djDFjeF842ftAlpyMfBjONg8jU9m
E/oQxB3s1acJGlIKJSunA1SCxtD3KA+RBcBo7UItGaSawcviTdAXxYtEH/0YmajjZZmXv9Rubj+n
fElzFMlTEyrfQSpOFDNYPK7NvInR4kP+fPnjbqNrPU+wu7C6/IWnnXpO0jXWjdlJxe0G0mLjPtcb
enzZshPFaQhIAh65+QCGMPg3alHrqt7QmmqF52S3hD2PfeIGcOePGU+XBB/j1rfuAInVO4rRdSOV
CT1dMaSxCMrk4ADVTbehUDxoITzYNqyqqQAYrDZCSPhVQKibYYmOQCzuowR6s8M28ZdVQL5O9T89
1sllMQLIEtkALU1JyDdRzJvXycq+G8BI/ara9ojyp3pzhzpfQzKrOaHfKCE1kN5CFxvOyeYAo9aZ
fIfWm4AGy7vDgnQ3Vuic0TBp402Kqt4X1UobwFTw11KdBnXMtz7xBMCHo3P2HRktKR80U1P7rU0X
A3SyO5D+vyjeVHAbTc2CbThPsdkvBsBk2knt4XXx58zRMcgjqj1UAf9fs47Oo7swxz6L2oRIi65n
tQU8MdJ0gHLe3yoYWPIxZNrmcf9DgoN5okiXAuhTuFV0ymVpLYJKyFvpSfuIXY27SjO3+/HueWH7
Q7LcX2GnY2IpWgKVK0Amp2m7DQBObYxXiFz6W2FKwLQniUJl6h+LUV5H1MhvdHDi3L75Wb3inqxQ
r/9PHL8yC8vVPt7NMZSQa+i+KnupGvNcifGdaH1CRF/T0nXuJnqK18DgUNHVtL6g7yqQyJV5yNXk
fBXmO4XtvPV2wnT7NQ311bkn3Dt2Yc21BnP/w9Ue/v8PQd03p8yc3p2Kt6/CUxugtev3oUphmZAp
c2OIoHrvC3mEOEIEmWobePcmgv6Ejqctl0vPQueaLge1GaVaXF6nfvfhcuDojxBeiF4m3mJVjMJB
aXjQLGHZNhut6N1vgqMtHPbc5mZ1KZL/w9yZLDeOZVv2V8JiXIgH4KIte5kDgL1IiqR6TWCSXELf
9/j6WqA8wyPzvSyrGpRZTdyFhhQForn3nL3XLnEkz+u7VuSLWnjDTjJ77bl+v65NzTHd2RQAFtfF
0DOxANilOE6c15BUYIpdK5okalqHqBhB8nKoXcYs1iEdp/WvWuZ1j8qU1/o04nhQNKfMrQJOpHoy
IAXdoO15MkttNkNEXXFjadVTnWnVOdPr6nxd5bGqnFdNZuE5OH6QMbWYE8x+zG9sPcDFcP0xmTxu
2kr98pd11x3/svz943WtnsaV5Vqjmd/o9eTkGoYKezLUj6BdyP0YfkSitNyQjvvRB4+091IMAXKd
6i+1AlC/rdSP3DNHx6bpdzbSpkEoVAdrzFfSfWO4xHxViIX16IxazmcGiJwoSRr9LQWiOIa+/hzL
1HMiGnkINIJ1ayvpgyqHF4h4xbttQbz3Ans8ZXlp3MQGGMrrBs6WAOHtmzkkFW6z2T/EGPUcNRyF
6w5JrL6Ymmnd8UGqbchFuYrqTnpulPb7HVKvNlyvS8cDCdAAZL2ywhNbHU3uvGtk+BjndSLO1mNB
U9FIi4RcmXlZ92kXfi+PdFHXYl7+HgWSb4YgfcCZ15YW/i1vmm57OU1u8U4pjCBpI/zagFQiuY28
VnGqpPu5QYuL6TaZN/zLK64bfM9kQ1EpAOjoPFzfygobZVHBnNgmqvIwSpLxoqChX0C9oSBF0+ZJ
Q2UjwtZ8afuiWkd9Hq7D1DJfupGaINFtjxWA5F3V2PLiul4rh+ei8fxLXWbJEfOB4VTFiC9NkvqN
LDRpg+FtdHurVO4l01YPmhe/XJe8Rh/uZORQ86brP4Ww9xx++VZqhHKfAd138sgmFYyH5LZVrXG+
Ow4HpTPtG8NC4j4vffMmsQwQSIWv4Xvxn/fTdKk/EHH6VI9Tcxz6UNuEs09FxszzrHAKO2nV9Xt1
XqQN5jU2mAmyWjH3eyis59VILOolpapyc10ceuscGGa1IqWtW6dXJ81V0w9x1WXq3t90qdLn6zDH
fmjAHEV9xlTDK24yGT2QTHnu0uO9Av9v5gem5sqWqbS2aUuvPnIPLpaoN5N73SAP1hCT91pH0sG0
kSY71bhOiqI+JSMlUCyAGCM7rzqltlXs+yKuF5MYw3fPMBnfhNOLZCk/x95+HYnTfBRGH79UHiio
Qzguv/7xo3LcFzr6u3zg+A4Dhnoj4eydfzSExanXJxVN56xxFLWVzo06aFvPxkFqIyx4Ug1U6FYl
3iMovylqGqjp2n0LnX+pkrGwryQ/3bfqZC+jIDXv7STPnGGGx34NYJQ/7SrIHVUyCEYPEGANhfSY
+J70iPev2+UJJ9F1keQaWIZ9JFbXxVi0sN/DtlxRN0lcVU76pWRb4UskWW9pGXmnqLOnkxllP4Sq
RS9R05RLkxrbhqcGi3SJzC6NnlROZHLtJ829vtruC8uBEtYfWjNr7wfz5/5NJZr1UMTy6vpyRU5u
Sx46d1lfqUBTaJoZl5GC4yXoOu3SESwjdbWxvy6Vfo5NZgISfV2UWvYYLM3igdUF2+urht6EZ65Z
3Bb+8R6M1+2F1IA4H2tT+37zgbSGKi1XahCAitOm52jqx1c5zHTXMPJuD0FQviT/WD/O660/18/7
e5Y3vg6o3d2hGX/u33IlJ2Qj7RisV4uha8gl0yyY26KXHiOeIm6ga8FNNn8npPNdaPtPp7Yqx8eC
Ede8NgeSdDt61vf3NozdUcm4hnXoMU+tJccY0FQ0ALIyPmYRDFZVPKlK5e2jNsSQNC+GhYf2C2YO
yd8sVjZ2gH/zolZ4M8+Zt76+SG+NnKdI8d+9iJaHcecp5iazRmnd6QH8qyiVbrvSF27PA/C1MNVV
OETtJ+TTh6Id0qc2CoEuxHFySPNwuokSLVrVsRo+2EMZOoJG/2csEqctJGmpZwEtEsnUoVfzj950
xh5xF6Y0LCbuqCbG3varslxcN8vzsiSbSPkR3IWaaqxs6luXqerxkyLwfNfGYSkjO4FoGx8rlIgv
lUQ0VZv2w6nQs2QjhD6gsa+VY5/3qmN70dlKsuo2NYW/hWivbHIqqbeQsYNFUBjqc6wQJSWP9Vev
0OA10/xjjHihp6rtHS0u7hAUkR2lhUU01r4VuGYyuBP3JkKo5sXYhIFXtoRb9N1ZV6v8DPdP1ttz
GCfdWRDCeso8n6nXvDSvj2TidETZMEgzNppsVfc49ar7Wms2wGPK0/eqCX23hKRre90YWOTzIbIy
F9etmpkxkZT9r+tGA9/L/Y/rBsJaK94gvfEabwtFtHkMlKzf1FJkzmwXQo76GjdEM71l5NpCCFG8
HRML7aIxI76ut6eUdIPBT9AravEWkQXknma4/643ybIm36Ty9HOxaLrvxe9qVWDRqZt31i3oNkPf
L4TuebtEHpV9pDb2MlYH6a4xGIlopYJPP1UXhgCYWNhcaFpVvdoWyRFKkH8SP507tcXMOdAEiAtF
eZI6SVxmq8v+uj5vi/F1bI0nO9P0lVn36WJMbCY/kfHakt1AXJkXM+fv7FVPiskNw98K8DsXkZCt
8c5ufM3RJFm9DJFM3HtmQ/BWm+5GgfWFqWT+sZlxy2OKvbxJpNbpcu/l2rP61cL6i0b7uiWW5WaB
YbV1r4u/9v6XDtl1MZ13Fmr0153/0mFT6xLuZFS7V7fb1dBWdFCV5w46RXGplhYDvsdv/9t1s5/3
LZnss/Utm/ex5n16JSVw2Bhil6qMmJwgMOzD9Z+yIRtYis1hydzaO0Ryxebrj61i1luA2ae/rPv+
sdH6C1X5ePuvb8aAVsPmkPnu9b2TYuwPXbSUZn6/ALRDsmr5eYX2X/+ZGpLcKyvAyCDsb8D/dX1p
hcs8jLLjr137gCifIouM7fXNri9IBdVcM9GL1XWdWmsUUVNQ8vj7DbyP8yHgovIYBzHTNEVp/zQN
XrdoiTSFi1/b//IiSMy6m1u1hjewFYyva++mkIP0pNma7mAt6d4NpTgIqBePkkHjZQSTtdGqVjzo
RXy67tBg63QsbtwnL0sB11ietKi7L1+p1aUqYms1VCptvkgm4NmYdjIitd11UQ80y1Xs6Ksox9gp
wkg8DHIWH66LHpfMvTKcKftglSVaa6GEWfAy+V7tQIQyjqboITCGytHDM/bSV4WxalQ5XV8X466n
S8LIR/aIJ/0+uGSh+HFefx/q62HVMsxSVMe8bThF+szLsDR3sucQousyn11XYPUNo4JvOfMTYis8
0zViBU3/vO76j2KWya0fxeMqGGzP+bXh+gqGtvGOGejlut5rMt1pq2xcdcx4joau7zCOKLthXrqu
uv40pSQVpfniuhCmQ3MMKZwer4t9Gknbgn7Qdf33Hn9u5MioK3IUQbn/ue7603Vn7nXxws4Ay/9a
d/0pqYlzlfggC6IBMscAzrq+KillD7SxQ1kOGaaZObZhh4er+PJ7A45VdUv78TybKvXFdQtvEy91
LUJSa8M8+f23//j7f/7Hx/A//c/8lNNaz7P67//J8kdejBU0kuZfFv9+D7Q+T6+v+XOff37F39ef
+fEt/az/tzsdwo8qr/Ov5l/3mj/Nn+/Mb//56RZvzds/LSyzJmzGc/tZjZfPuk2a66fg75j3/D/d
+Nvn9V3ux+Lzb79/5G1Gpsbl0w/z7Pefm7Y//vY7Ms3rgfo+TvP7/9w4/5l/+/2QZ81n9ulX+X95
0edb3fB6+Q9G5TKNOkNTyLoyf/+t/5w3KNYfmq4auiybsmLjBv79tyyvmuBvv2viD12TDdO2BS8C
8qL//ludt9dNyh+zt1uzTUUogpwP4/d//On/9BX++kp/y9r0lJMaX/MrTZXfQpd4/q7nP85U4aML
zVZMG66vbKqGzfaPt0uY+fP+/8ND/phgV4rBj0d3Up3viyG+kbEUFPJTN+ioWNH6SebG8IzHTGs3
VlCc7UQHGLLCUpU5nVEcYD8w5Fbl2wL2JpgeOXdDzI6xnD0Qkr5GtpI5foTi3gokJ24frJgubthF
mYO6/MkKumWrSTAi8+ihoaPr9nNFALTZcZJKg6qJdtcqhA7YpdK6UJVbR5H6mzwtHspEECJaOnlg
qigOsF+nheW2HYM+PT4BXzh3dfpp23hH+7lP0cv2Pp5AIKch00Ijf0vQ2TkJjTLLSnfmQCVHtwuG
UFb+ktUv+HAvgLsjhwekhiXNI9eVOA0k3y+e175pVY3AqXo2uuyuTjZRmL74wXifq8gDhr4rbxIv
8hfIUbqXwNfhF5Row8kq2EdGDu9ET4KbJEyf/CbzHuXS69wha4dbJRh0IrSa+tB4ZrHxiuxuVApv
WdT3QRi/SlX2UNqy08TVi08HwYX40C60noNpaLDyynsS3+b7qW1QEupoB0XKWRtRMg6FQtKMFzld
XUe3id8vZFtsEdbDClc81EEwAh1d6iK3hTftYEUDGmYz/7C9i1KAhJnEozDeTfBCC5P26KLU4Tfn
syCmRMBLBcniQXGR2Evp6AAMer1qGaCQeYPqKxF0c6tkpQyWhMrau+iT+RY28ULW60NgYXvwtXiV
WdzG7XQYVqGeobA3MOx7qKinJyNMZeyzJ4paeFJ6pXCbePgheu+mbibsyom+rg29BZAXavyFir0V
+W0EhGSRaJ8TUqfllHpPOEDAyQyMtFumuYSgaWJ6tg06TBqa4TF5SiMqwz01dnjB/jbQvnQltndW
nGebSWWI2KhLUC/NqjXtN9NIDwiqF0zGHocagCLR3D8KRdzaPJcdph2ztfUHjxY0kIWfYAhuHsqB
6XaYd0idCn9Riux5qmlfBAMUDPImDPsYD+VTVWcbSwYXNE4HXCpvIhHHsZweDK042JFS7kSURw6V
6k2kIXTLJILdYDSNjcAdVKFn928FBSrXM5SPbgL1r2QvkkHNK4GLvSx6fLA15M9GvynK5NlSZ5IH
7gzNOJSUxwAwYfnxmejiXpqc+cNgorgrgmin8QU5Y1EGtOnNwR2NVzlQT1XM0Qy1QmyawnrvOf+X
Tas+RY3Fi5NlYfeUSlf96P0YFHsVakCDZqKkk+XDp4V03AweptLae2VJXycwb4K8vYELplTTGcsV
/gYiklL1ScRIS2PvpVKlL39+k7DE0Rck667uHyITSLHsLcC1NYsQ2jwjUeOkoEJcoovFGRIbP+Lx
o9ay0iU94k5Ku6M1dnfQRpgcTgDNOVQojrSGwgr34p3GoN4Nnzh4TYqet6xkN0+6rTKY77YcocfP
3tLMmMhMVd/qwMdXVXSK21coNXvzvggADvac1bHNOR6kyk5Pcv66+hZ58JOR38h2fkjbva1gLFSl
nS4PK6vzV42Z7YCKLU3kMNSuNoNhr0lZOGrxMR/LdSH6TZJoSxxUKxQkC8uM1lTClxLGcb2rF3x9
joTXp57IAPbJ4SKsTR03fXFSjXFRRz5SbbFEpb4nTZFJieeq0rDFdLXtzMBVHylJrBjz7LmsYVXJ
u2GCfMorlV5bWnrqmp2+0FHxqGO07mEDG8o5mrI5TsptpFslfjDEi6bBFsqqtdnWC36/ltE2KZ4Z
Xu7GQD6VobTO9LXaUmLW+/DYIvYLsmkB+G4HznGDCuJW7raaNWy8aASSk99EWMDlJNtoBfe3TFs1
cbCcj0lbtI4fGAsT6FDBQK3ta9drPUJ6K4R69s60xdJvM6bUTbab6O5wxdy2dXXTSvo+mUanzCay
fdOD3X15EQ2MiFHqqfCDpTb6Fy7zRaT3m1bNt2OeAz03twkhJSB6KVbtAj3jHEDcHfVot3mAIMWb
AgLyOFqeNWzTUlnP/3dS8Nbm/VHyl0393JXyjT9MoGT8B/gAbmpRKANwORje3VDUyIiMtRU99VmE
Iqlfzcc1qtmMbHw+ziNC9YHRnlLrC0sDLE7LTibIXg1u8wFIc2duiry4NRqCZ2NFJbMZI9BYfARg
phwzzk+R6R8Za+JWtddVVC4V6cc0QM7wDqXe584oJQcSiORk2gRVRVD8U6XygLTg3jt53j7kInkW
ff8gkuZ1Xq7i/BkJxkmSxa1niKcil+74Vly9EouqSQ/NwHRmiE+x7F8QnZyqpLyxa5cnJFx+4+i3
wf1kACKxs41cjA8QBY7kbO1s4XOTSU5VB1nTgM0K3W/AUYCl9R7f5kMihkXewDcvvRc1ZL+pe5BM
9aRMtKShA9ZGfpj8iLtMhD1cd6pQeYJ4dFCH98rgFGvktRXWr82YvOPPXQzosXzFPw/AdKLnLJPO
ReiYZndpDeWGdjIy3OEieA+p8+7QWLh1LB31D0QlSxo6a2UYXUWRd1FdL4rMcoSiMZ45ZzYAAi1z
21rDmTlu7UJG8duvhG/PmefYxXeaFa3Vur10Iiwx/firSixlLVlblrzOivBMKsxuirrL5GvcRP1H
28+W0DCWth+tPEVeanGOKaBfUkt2u2CV89XLU/Ypv1hFfEGfgPuHqI1yfNOYSyfMZIrmTYoDyqzG
S0UojINi95TKz+QfNzEdPCk7mGXj+voiP/jFuONRfUnN4Wm0ovN8zRhKvTBy7RMIg5sC5Apk3K9i
2EzVdBO7RijumoYBh6EcLFN9h0Tw1Q/twiOLuCAyzKyCp9hOdqnWviaachpSxOIS2QzZIcwRiyK2
WnphvSea11E4uYN+XJv1uMFevdRKiY5JfYwmMMEAXe03tVk30wHWPaas2jXswElbmsf9suSgNKN0
GYvxUMnTTitpwvo5QlxpcP00vynNjHoyp7UZ4nPR2kczjgM36YavOPFey+TdEmjDFdfCOhrMXNkQ
dEd7R2ULOcn0XEzetleZdzOA2UqwtGjTVnClW2ru2gDmIFLvEfbxN3HNeR3CQwR3YAQEDsj2EgYq
A2TaJoMvUQTUhKtVjAZEGjTIF+P3ksBYrDdKnu0AaN1yG59AaKk6ww5TXeKke/YDe+PXxS0FrGVd
1Pvau2jpm+hrZRGo7YNShZewjU8jIQeRmXKD5OgF9lauMVHH4ia2q6OkWMdxgpyRU+lo7niM7dNw
eAhK62hpfN0kstf6HQ/Ah6SWHrATPiALPRdZw93lqw6ku15huppImyow93ZkPnADuQNsee6gptA6
d8FW3kWTdUcT8Em1olOrJistmLaeypAtArzdc++gyh+P/jHp4wjhVlZhBPtgsiITq6G+9UyOHRwk
hjuVCUOOeK1AwvPMCOQYNU6cP27lB/vEoI4UW+dKI5Eia819GsWHuj337SbOgx/BWGbLfDQNl8w+
i+69tso9HsN1qa8ahAkDpMybRnhbpTYPVT9wpKatnhgHD0Np5utn2WOvPDegoHgEEFoFctZqnFMH
iUdXCHsjTnmMgPcx5pY5BUAV2uG0QRet7kabsY40hDtaVJykJoKIsmWsA1fLr1sm/ZWF9LYZnEgq
90OXRK5tVCRUBpW5qkbIXHoJWCnu91kP09wryHERcCsWMqcScAi3K7K9h0BXycNukQPLdCf9tvDL
l1anEZiOCNiixiM24GEglM9hCmo7oS+Wpm97ri4nG3zJD7WRHdKCS6TJ0mOWU2WOJoPaSxBtclwN
RVotmcmPC1ny6MyTUhiI8DhMKYmfWpKuNKW6yTDZuUy8gOTzQG6AjjhBSAgcOpk3zyhXoWCMLs8A
BYzffIzcaQKrdYvYWOaqvJSz+qPW9bVAXk/NNDs2MRdr0LUv1QTzdFLxXdt8zRG11I2VW6gI5fLN
7hHIRHZywN0NHk93Ayzhy4GHOpXBYCNDcR/Mjh44VF934mpL3lURqstplJVV1xZcjC4lzkekxF/Y
VT9lT44WpiHBTbZxVPJYDlLdPE0mJoAcOddKstV0Hzd+to8qKGq9xV0qmqZpkQ/gHJrmK9RKhHAB
Iae9LRNOFmWD03emsi6KIQC67+d8v/1SM/t6Gw3GsCH4GyJi6oUbkEbeSlVwzyRFwOPWY56bwm9c
1XrrCsE9tBoK9VYbk01R6Skpnah7oL8vjSlD5ZFDnbtKCkuh3iedgZmSv3VR5eVSRhe0D5WLgfz4
Ia8jxs/G0G10eLbLPFLgNuF0W42SaBdmGUbO6LVYDjNwc9y1yYK136WCU1EI49Or25vEquudVRvA
KlNhcapHBbNOzkUp642lznDAScyIc8iHB2YmAO2pNjqJHyLzhO1CZsyWL8FbyX3dL0MuG8WMkz3g
p34p8viH3wNB0ocRzxuhhfGI36CNYReo8eToytnGt0F/P4wXvm0zX0KP0cX+wzRrwuHKQJtLBfUB
m8mjakuO1XhcjXKzlrGauMwIxSkKAjcQUrhpdK3eetUWZQuzKm5AqX2L7THlhtuBKjGyeq2Z6yy1
aho+kYqvPMMmme8Q+PaOyeOU7x6uTtlRoA3jLxvZnYf0prPC7qlqzUejEJ9dFwVvsGYSy7O3gVcN
bjMLASOPCSpQVB/nVK7vcU7SS7bDT+6p4y3fRsbUx16VgP/BLe2q0TB3VVX//AkAV7sla40RIOVr
Y5KTVeNlHTSd2Rbcq24W5d6+Q8EOlVcid2zMTkKQxqTlQ+qKua7i+UH3qKMktYNC5STxlVVQx91d
lJyM1FKJDy9HFzn+O+Ag/c60j3gi3NKeoYRG/CHlVv7oE2foq9VtwLm5o/fDDW2U9Qt99tKxUl++
je3Jd3CIlQ6FyOhCRYtI4dFAhyvoqQREwYyt/OFPqbGQIgYfuZpu0hyUYBpE9s2I78yldbea8gAU
pRL3F2Zcu7FKva2kltMKKdQzypV0E/nlgxS2xdlSPydM+GfeWjD5UasNSVUYCjxmNgY6UQ7rJQie
enI314kZfNCDsV90XXmccx0/S3Vy6256NASxT1NI+zbwcWInATMUb5eVMRoK9QYnicVIIHXqvH41
eDjkocQofV3KCUac9JOxjiPH6WudJo+FFmLLjld5Pa1ztaGzYivnXtPWDcEnTp0c4q47jIh3HVHp
GzOTlmYBiFLbWZBrHLu277Eq226Z+qvUJCdD4IZxpZ5YNxXbWV7xBnK01pudz4zBMbwxW+szcctE
AG8UFzuqP3GzG66s5fzuFvsBEVrcBVGcelUTOU4HX8ARE8EHNUPOdommZq9DjHImbiluG1g453Dt
vZa9tUry8Euy81drEE/1dAinRZl0P+wk/FEV1TMPjqWW6VtfM7dlldwlwIZG73X0ysghJcylKYRV
f/R5V9W/96bhVvKgwODS8yM0anre051PJnrgGOiTUYagNB7SIX1PdXWt6tMyJCWTu8raWInwQDFq
6WXebpZQlPU6kaKvyhJH+F6u6JWdlLV4oaKDHGVbUyK5WkEUw91kI0XJq49gyfFqi5OXmghKh68+
AXfLQ/Ucmt79/P/czm4b/5IkZy0P3w3B8I1xz6GCLOk0JXrnjGvcjUNCgU18hnrNaGmNFUEMI8nj
83OVWmfxXhRz3gv67BQPLQpMpNv7pjXvKcTc2WjbekVbI99BKHlLc6jkYtWRl1b+l2cxa46ij5xQ
qMRA9KpN0yNidq7skLMnT16TvNmoaU3vkrZJHI3N0q+Cd3XSt2HNRNj34ld/6Ik3U4/KxKfIycpw
A29cVkG6JSqO1Hr5ISkp7BCugwyQY5KlMNKqrLuXQI46skpDzwyDADujSoN2jJdiqgI3LIllNU3X
QzrAiZXcTa297eTwLgjNh7ELFmXVMqjhy+hDw+mj5F0Qaz3/pWgXT3FY3VVp9Yx4ZYOC6YcyGi8p
X74bZ3BfzNlaR6FTte6HStp1HKq25OqwMGWZOaW9vHtXAglBj7aJlO7cZatJ5Zyz1Y1RkjsPEsyp
03RPieADIb3M9DF473t9majjl8keXc+xyXQDXUOwzZX4+rM1DczAI9e8HQd/VY67DP+ObJHznBvU
5BpiaeYgPi3FcqxZb0BU+sNkOU0o+05TMFJso0sfpEvdjpe1AeKrFWdPN45NVu3i1lpUNH5DmSwK
MLzbTPUJ9jBDysfn2BIbpTGWNhnBXM8Wiek4+FyLD5pp3q4T/Ga0z6dG51OTbEdXsug2UuLfRzp3
y/5QWti28lTfRuEADVwJNkGGiZ+YRNdOjW2dcaYm3CVFby7k+Klp0jtPSyh3D7dTVT77CAMWGdlW
eS7Oca4xmG3mWr9l37U+B8dTcB03snlfRUxOhmTuP5XGZlSWkoXPaoCpSsXF2MYGc7AcE6E1vJsh
44dGUviovCYsAG902odvmKti4rDrYPlGIqMxCAqQhARYlS6d/iM9+gWAPWCeTKXGQKUqNOjHqmie
xzr+MiSArkJkjwMaH+ppa+jKlrrrlfhLNdsF/ttDyYGvg+RLNAjPhEHCkhdhDOcjjy33GQmvoVzB
PbM/RYs2qS+zk2kF7/U7iAk6GxITRhsKR/gOcecYimSpNdMjfimyiRykti8ygoach0NjY1CQbHRw
2Wvoq2dhSUufSl2pc56ORvxe19xdRdAdbvKGm0Afil2Cb7tQpGUERM/p9fFCucGVtGTfdcax9bK7
StXOPA/vbN/atm27SuY+9cQ9Tc7frB6dGef0AJoOEz12TBnHi9zG71+41kQzMSnQ8ETF6jnlxE5k
UEqguQhVqtUzegZY60VL1nT7YlqP5ZOS2ds0Z8rRw2xeMFwBBR2HPxLsop0uuYOlbxPPv6nGYhYy
PWqVeRwwDdYe83RCR5mmiPwkmEmS5/BoUlAoyYubD0ZDIXRAgFqliOoGzJSM5fRl1Ux3U53daa3Y
hDkmuJxLPPOWeS59YEmX4Bgke1H2bgvkojTDQxMBAu0k/FJh+E6VN8Uw4dBpfuyCD6OtYoQX3IxF
b9x7tLo9pd52gkca+FHUB5i3dcFzTVeQd9yPo3bM+/yuC4xVWUvLJDTWb34VwWTTNiWlCIvApTxP
lsIztvMpm6v++zhTb5HQuYOOpG/s3aI0j4Uw8J1YeF609fz4Dr3moIUYvzP1zD2e8YDFHVPqtikJ
arqfnxRQmo7MW4V+dhoDsR6t5mD0KZlrFff5wR+fGA5zTRpw1tv6maynHxmgLylF8o1UZ9Fl5iVU
p1MnjTh6UyuhK6SvsqalhbbwBs6ArNQ3usQH1a35Rq2F4ZKYi97RqO9QyWKCRXxam91Kvhwvui7e
o1O5NyK/d9rJMxk84VKYLbOQamxHG0glqKN4redefeo6kkNr0gmLAlzylMkLwgAWKAh9p+PaXEZJ
Hyx6FYMOo7LP/yf95X/bOv5r5/jfdqH/P+wvKxbdXRrx/6a/fHqr3vz2bfxrd/n6ku/usqRrf6i6
TQvXUpnaWLL2Z39ZMtQ/DHrFc2vXNE2hCevPDrOk2H+otiYLyzRV3RKyzLafLWZJNf8wZMsUtqXT
TdVVU/zf9Jg105x7yL96zIamC4SpvJcGN0cR9LT/ucdc9aENDq32l0SR5NyVGskpB32p6mj3glxW
HIlJlkN8klv1o0veIkXi6oT76xhVIYW2APeFNG7SXj5lsnVUNG2fVO0hkOUbK8D3ZiTJ06gXT0Mu
uCCM5rVV/G0UEAqf969N041OPxjF2lbErpdybig50rRG9ZaZSstGZTNZk8xcFlqvXnxLe0d7facJ
kTqRTnPDKz79Un0E2nPbS9rnOO3A+L5IQf9kaBQghHhGg8RIqjj5QnkN++JTtWNYSw19647A7gka
RFbf+j7pYJaHEmtKstTxUpX7Qa4Tv5nftrnyanTwUSv8NXFWx64n2YQEa4wRJOvVCmgOZuiFGivE
LozGiCPFc7NEKB2lKT0qiIZ1GIGwgJTmSrXuKBHo3kYlwDsGBM1A0Vr53skDt4aknWmHwGLcxDRv
9XnWwqS319UXhqYH7DzPrTk7/dNoNWJHI27RBDPqo/ajdlN111QxddmWTJFRKql68UNIn72nnzxJ
LCXTeGlH6jtyxojComItMQ2MjOI59sHAIBakRgITW37yYXSqBfMppZP+F0vntSQnsq3hJyICb24x
ZbtMm2p3Q7QTkPjE8/T7qznnpmNGGmnUKshc67dcA7XyS0tw0Onz1RQlf31e8p6RiDXX4tRb6T8Q
kC9jUD+ERFkwZsfFtW+J41FVkB4Iwn22qipsMdA6pf2aK/HJlN4HyXcfLd2bM7ZKa8LESDmXck+t
6NPxWZdj7nu1fUNi+QGco1JNUIdevfz2yUyaOxlXob6Ob61TKhTTzA+qyzkoJlRsWYvGeJXuhUbw
LjRF9a56JmE564ftQT7dE2U4nOFpeI4JN7M2jQ000XPNos1H1EMCo+/m1aYY1/1EJk2A0+Rhsdx8
tyoqjSqj8lgVXC70JxIWGWYSMh+zUBq0DeCBpwyPs9medXXSENmFRT2B1JntR+2pV/Uw5NonevC3
NUmPsp5+tBw2upVJVMd8whqRFAPUEuGFMMhe8kfemSjJRpwTwfwo0aQ6qi9c45Ai/SNxCRylWjCG
GU+8RDTUpDdEia8OiX7tNJ6nLn+0DEmv1LJf8/jVrJpblvE7ABigbvNovSDzXdMS3tLS+qV6vfSd
rtqLYUWs2+3lzFOy2tl77FinpfUrV4UkNho/G8Kyy7i7qL4WyfjUu4+eCb4om4IHMGM/14ynQqXK
oJx/Kc4rg4zL3nD+pdJ6Xep7TsRya8TK7llTBZB41jGn8AJ5/D+xKid9QmtZeYBthfECN/imWa9Y
WcFVDOFTe8Pskr5axfCp2X/NsD4yUFq+I53vMfPakND7J8+aggIjoz/dFWYDEJO73uFK/V2x41dJ
khGRZPmv0JRdrY1/RsUPLKZ9I6nngWHrrV6bJ0tvP7IZjyxB0jpZaZox7CahvWeK3Kz9i1LaZAg6
f51XMotaYyi7+KCQuhtiE/2nKs9V7Pzm9TJtE4vA3bxPCTebtiYOIx9ovg+rGORsckGxTJs0GlZ+
tdH5JNDdEZEEyigLJcL4cNRTJrMJSn5hZYw8STe1Gb+p27ynytpOxPdITRO/3qDtCSNWOLZw0GXK
MUQIlk9CIG0y5nWY75/3v9zpn/B43KpUA8swf4vVfrZrMkHq1fpbeZXj7su1GXzr7JxzHvptkt7I
pA6R8B5X+GGHwWP0FJNN1TmsC6Gibg2GQ4/xnBEfSiKP6Rgvi+WdGgL6uXt8jG43215+SCfdd5p7
NSrlko+lb5gq2lvRXkaii/z+vUjLAJHNyZybpx5eoyekLJBxeROoXY0aEr0mdXFytxVbUNLEf1m8
fGm1/Jo1BjZbo7UoCTJJGvUAjuLba3JrPhpnOGNlb8jRgLYSqgnwMXtVIHS2SHOyw1xvvrSFR6Ui
jJatp3/WGUTtx7nsicbsf0SDNqbQzDmg7L2qVNwQunOxqxVtkPXoJLyJ2l1so03DGcE5EGZ7TB0O
ek0aKWBouTEM573OwSAslZ21c/lvRzwNre0EVuI+liZ7lQaFSAHJdy7MHwef3f0Ta4fSRj7Pr0FL
z/Naouxpc3jghLN7cDedObyJovksJVe1klncvRT/zvMtme0Hfc5+9WKv5eIt0WaN/W76FIO8plkk
O+OxaGzcaJqLP7F6oxiowBakVsFITKBeRsagfxVKclR75Yaq/G1MugsjeTAU+Vfs2txQOf0Z8xAV
cUZCojLIkFX6nYPSB3l9dhzr3+jWh6L2nrTUPXVKv5HYlpAhFRipmluDeEQ0EJpqSo2sIfBNdYd5
gQKxJwdQygCfialELKgf0+zpZ01T6adoWX2lKiKti6+JR2V9JlMfhZwIjBbtEaIg4nubsHGxg3iJ
eeshlicNohrO7j/dVWMC56X6Dx2nW5KPBMQIjGoKJmq1NFbIxKNkpa4PVu+0QZ6UaHQGTN3T6vfO
N8RxB8fkC8GAUsNYbRDcP7lKwlGyBvApHSeOIB9yymJ8Akw/dXObq2ZXwPozMdAnpXQCt2M3vZcO
+CeGEJd8B3aP7IdYAaatmE3Ec34VxbmQEdb4hTk1ATVdi+FS/NgubHXCCNZKcYne6GrmtCGw18+h
57xJ2ASps0F3o3YqbUb1D3bTyFbFBzqDqy54RFRdJ8VRoFqYqs8pa+YA9qPx6UYqABnyCuemrY/w
b0gRcmtnaA4XnXPtMQX5ipSv3X28kT9G/UGJ5eOATVdMVLc2heawB5Ux4Qb6IevM76IesBMIAiF5
x1yrYBO0qidoR7bQj7Lp9k6dhmtpRn1cbnW6Cn1l/qMI5dh3rJg6Oz5H3Xp3bdhhkv7GrGGdRjat
ofeGD6rct8pm6ONzYiwRv+xHsZynwi5edb36XZP5NDvxPuk6tL4/3aR9Yqr6GDsyEKcvJlLi60fe
6J7aFpqKPs0aNEGxvJubJq9otfxZmV5Uo93RuPPuIr32lvaqOu0zKbv4sr9y70FL5RP6mXenQ/vE
8HSy5vSwzoXYFNlohNTOt8n0kOhkasQQvFOGykF12RF1kUTAbdzplfvQFx1ih+mSeATCjX+iSElh
no/kaEHHGHSjd1tcoD1qSDZBSjeGUvPA4wAvnMzaar2GeHD5WD1KIAtsa3hvbbQ9KA/Pildt3EY/
1SrjYDs3UEHaQ9GWby4SVPbfgjzVuXyesvvTxmmvlp+U5+HvaJVnvvtAYJxDlTZOYVlqG5D272Tq
cN+i8UvFl9kbL9JgSo3HaWO14yMkCcOw6jym1NBM0nkYSnACy6UMs78UY3l1bes0j/GjoK0Uj+iu
zasdAScaNFZKcDAoPxqMH01CgkxV+6mjGItmF8DJ0RBKqe3r4AxQIzZpC/ZrPLrXstNfJCZPH/YD
IdZ60ypGubqan9B0ftrzzIlAg7lrCAyc1TeLx49exxtoqA2zQykf4hSpHu+062a4W3vzaRLWIS1q
H3H+Y9oO3AyqdU3G4qZNCMpNSG2RUdlTTsZbMoKfpMlvPIEYW+bGVD9bNT7bXfOAchIdeS7fyoZk
YCBPX+YjfrrxKbbHrUdpmzcqz8nYX3sDq31WP9VZS4CQqiMRX96sUb5MKc2GBabouYAepknNCstl
2PcDxuglgd3WjY3umjhNYxhxJ/Oaq8lgExfoTxLCKTykwf37nLM41D2F11KzzszIl/GuxM1nIyr5
RALdSvbUNwgmOt0MKjLmgzJmCke74svV28A0Ujygehp3XnqydLZAeSfsXLFXHUUNk5JtJp/Sq55L
pGCJMrJQYXMfTY25LVF3pkm6utXDQmpgi5KygchpS/hzQ+eM1opQm4WIunNsmvx9eOZG1Zo/GMvC
R6BGNpVX3h/z+p+ERPKZYmgmMhGSKquFJ9sr100ZaxggSXpPELNV0uFLAZOvlfdRs7hO6/yxsKmB
gWGhbIraCQ0qryyKQuBS29dMM9/xCzEQdarum6lycxblu8PH6WOngBm7hy+tcpf0zevE+bp3yuqW
o8AK86quoqmXeNPaptggDaBH11SOkuztLeyihd55KNCnuGsEWB+WWMcnZ3gwUOFKPBXbgqxcv8Ig
houBq3Yydeh1u91bqrxlUkd0pFg6qse4CJIamClV48mXDoJlAuF9qAZSAoDA2H2xEDsSeQ1lMxDi
8UFOuuJbXiyRK7UBQVZbEMvAQ5jkCzTEh7IwqR6eaWRJKX7crEPxDBwMJy8fwTCeiGz7VaAvg8aG
29HK9ywBCdRWZu4cxJo0omEz9vZVSO3cNxbvfGfCWFFf5nHODBaGUq8ONAZHZhUtyq1GROmwE9X9
DUJpLMyefXdcnhxPIzAsNfIwLsYBb6e6bdhKA8t2craybdV1X4NW/8ZeW4SQG3NEtxD+YF6Zrpnw
xXPV0PaRhVZf85ZnyRiaJsI/pageaVDSIo0aNR5f67EgBSRY4/EbZS3js8cNl9YeJOTgkEkcY30b
8VrrEihNS652s8ys/4sZpc95qgPmx9MGtdIcZGmRc+OMZ2JbCVAt+5NVICtsOg2JKsg6eVVWTj+z
RzWBaN6ExdWh2HsJ20VqSl8RiKJTWEDaj2EzrpgSTUo7/luXao2oStnOekYsYEkAQpkULP36r+4G
q1L8atrMbaGMUYF7NiDqwgoMRz6JMqtCUj2+KwOIonCrJxBXy+GBgAXQEwXfTPfsknK4qTNjL8oT
xtokaPS7tKnm/qnuSoJxnAEptFATCbxgvnVi/avh+G/N4ppwN6jlEMTUh5f9y6g3v0K2tDqa+svM
pVRX2l0Vn2zSnLzmAt2xmJ/QtGp+P9vuRdWIVk8JK0jiJAbiRwfaEoWI7JzlYW2lr6otrZQ2uoAk
H/S94IgO3MY+SxNja1EY9gM8RZQa/G20KNYqk00HU3oV7Ue4aadr1O3sEQI4GGdH0n4KdLVGnZk9
NuNSITcZZl6su6q8MDdMfRShGK6919L0NrjrfiUO/2jV2W7M2cwqAqfCtccqSJC/utPjZqFllvTp
BPlbwuyvT8QmWnuzWqlx6AFVJG9U3CN70TFU++NZ6TrXF/fT2fXUjymZfhbTeZdEQFEzb6F41mCr
MTM4AR4Mh0nOeVMT9UnM8I11c1ztEohF1Tezu9b3yggZFYj/E0zeAdYRE/PE+is678eWTpgIoQZa
w9lNUsOTq+dUZ7jJBryRdOq8CRpp/uqIY9Li5KGU9jVXX8Ky8noouGCpGEVFpX4ZY+1wNjMCd3H7
gY6qDhZJJcIyrlvIAIWBl7iaZahdv/BYSu/f15Kkf+R0+2MzSb/FihAp089Y1SRo029kgosfXEug
hyuRlE/srYMF6T4yulilxSiq1LuWHkrfhipDQUBldTc6G2u02g309BhMy/BOCCdCz7z9LkvE0si/
Df5I4gmXINuRZj5VzboGvbDvCiVlooJM+8g5JCCccavCM+5miY3MVaPZABzpErKTCu9M1+O5hrAg
wo4D0HJcNmPwvRJlqqdu49hDRjSKN2OynrnUmJmGMg2HtMazjXpqnF/joj4juGBOpcL5zRkUzAZ1
griKx9ZZ1N9eya1Q5vcp3UZW3qXTB4nwD8pwDxgeIPC98ZRNpIBKdCP+em6L+qsXxXBQu+XLmn5U
r7pZsf6Zq+4jbToHw9CXaCvd9t2pm61jtRZeCGw8c8ucQ9czg5uR/yChQiST67e8RzBi54TZe0QH
E92D1sb3Bv27n+Ye4+GPkmsf/dqYEZGHJ8syWVLvO7s+2sR9bQzFcoNc3ywO4J+h2r/Yfexx+I3V
Lg9dA7xTQUXrCA4zIGSuQEWeObHUMLXYmkmHCxWMo/tc7Y6LUeALqhE4k2pEeM7OTJPPQT+OqkLz
otRpHNEfK/x0nVCOum78JP1Ni70x0shLx2xCYHJ7ZP+kN8fXvAL40RRaJEfpN05P+YsJhlhkRF24
0jf6PH+h1HTDxBIHRZdd1/Ef/SsZN1p3WgvjQxN7e0FnQOQ3QV0NJ4wANeUcD5ZGYcogEDxIBoUa
yqU1MSiwnE7Jy5RgtVBF5gaNk9OzXmXTQzFQNz3y7MZeGdLAfNCWQUap6eDaoU61YDCQKIwxwxXU
wLHc6eVk8UQqc5RwxhtDvldn7dgZ+bVXPdrOTNQ9YEU+bTC8vHX5Zio046R82orLOetI8tJN1CU+
R/VrI9CeoD04rK7+3AvlOgytFzBDOIF4cTB7+yV/v62AgaM71V+0oQocADVfeuWTscjWd4YBIF1h
PDOTF8fogEMImkOhNR+h+cBFOo62QWWxn+0vZRH1g5TKplcTGfU2d0W6/JQ86+iU8ovVFbcM7xtT
5+yF8/yTFdiqY+tHq4yjl1ZtaPb1EK7qgp5Dxvs951DOB9xHFCM3+8nWnEO3nBI+ahIpejdaHLSa
BVd5I9ofAGnb5ySXoaEpF3rwdj0xpvDq2MRwhP/GRXdRSYHdkU6zIl1BPq97uDrwgBn2P32uV2Kh
Vowx1uLsO7m8GvFYhJzJz0RyKaxrxE7TfhF2OaY1nRxPyr15lpp+DbMIokZu8bv/IjnIfV3l/Rgc
MZxV3r1GW4edLb1t3hVvsWEYoVC0c56gOUg/mjnujpS/bHGJRSZzW2AAJ/liUFiR+CDW1HleZ9ve
DLX6MLmMYNp0no24I+9PP0IMgwTogz/M5GjMdjjL9WISogBoW+9qnZ7xMn29G2vIFA6tUTBEC6RI
usbQjqtNBRvGB7UoYu+gdogVQkStkZlNxjNhGZP1VA5u84tf7Ih8M0SAbr6V6BJdJf3VB6HvEmXh
XlZRWltaiVYdBwvyrFGSxeS9dUMfxlYPcnk/yZv/0qk+s9gIUoYwAjZgl9f03MT68LCKYt6SoHbf
vw40yrLXl92+sjIkCh1iAcsyboT0gWkQeKzEHy5ZJEE8qYhLbeU9lQVC/bSsty3ZUuwPYEdXYDiK
NzpPR7K1i835OBnisW/kc+wVXTg1FjG+7jgGyqvnrCZpDz2N5aUZTjMhkd3oWtt7wT1YVRzxDkTe
ZNgXoX4tqf2SNtibyrEg6zxnBTWGU4l+ORqVHrm3fkFoFp+HYU9pyaW4q1Ggt2raFXeqMMDkGl0e
qnmtwtyozmVtetygpNQq7KokOTY50jL5kYsumgYEFIUzuWGcLUAhOWKcUSxUPTU/NID8dUxPXjnp
nBmYDtfB+SRak8SWQrvQGC02Qsf15UDFmEb3tORU7KbQitTVdORoVAc1WXu4Mc7sLsshrzUXn1W1
a1iXOK2b0DNwerlx/OIM2nNqgpRag3dMx8IKl47BbPSaVzLXAm0Fe8mdFER4amjjq57UVNs7rffZ
ScmjbBOhZivaKc25PvVkp6bJgY5P+cj/2ajXO21dW5vRnCPc1FHpmS8W3+HWbbN/rrv3ZDCjle8m
kfEuDxfZ1x9mM7GAKTvs4SBsg/Okechyeu8t1vO9vthosiMJp7bRMID6HA5/VpwzQvdi66xjuoXZ
3K9Zc9MykvFTC4FTST4tNi6GukY6BiLHZDc3xobwvI+16052IxnFCSThp8t3gaMrL4slFP18yQxr
F/OHg9U7qyT6VAsHiaPXyQNhG84CTFDOuMYM/H7j2H80pMg1AnBuEaBYSbGD6Kp4n5Q0UvEHkbHa
nbj4ITzlsFcbJWH8c090dJFm0TJXD20z7AYxN4e5mX/1Tjm6JaF+i9e8L+WXR2vgYhrYs6ipwkqJ
zym3XgkBhQ12w9r77knU24zKtbOQJTeSWvYuvWVF4/k5YuXOFsOp6fqbOg1bVZ9eiu4JKDYD5urs
qG3Vm1Krf6ZUHt2x/VhLLwvKQe7Xbv10G/SiWcn5qcLJ2tgjfVpQIoyULMau3dJX1mSBMuTNrh3V
V5d0XWxsblQM6cBMB5Mz91wxGtPYYHzpjonuPe0+TQejoT71gezZSIHLarZw93Mx4mA22a/ixIx9
h7/eHNjAntTXueXopcmcWWN8TdV0SwEQ+13+DABwUlf5SALQHJptffFG8xtw9XEoGMXXtlsDMa/H
1aDBJploNnA/acFyw955bJN+OHA2HeinxbnhWD+oLQKHzD1jBjKdaHON4hEOxxIPwrNdfwBh6tFp
ehW+0L7Q8PopDwfiCyFR0j2ELtEaa/WY2QogKjwrMWN+2zfohUaU3s6rt7LdtfZXsnA44DWBQVo/
upKHHo4ZexjwAlvLAICREmQLc2xsFZuKXc87Tg7pqnImmto0gFSagesZr3u41sxEpE99O/N9G8vF
71Rhn7B+hbG8CQcZqaW6r1qfnB1gKEEHFHH5wWK1vw5uNX0Btmus8ate1FcxquDEdXpRuvWnyiXB
UpXFSHc38+BE8vqXXHj9JtdIXLCXZzrDPlmKNkmSXcyEp6UZf+LWfCdMZMdY0Y/al61zTfZa+6LO
kJpUo1QwF7Gv2N3Bpt2S5lcRxsNEoO2owIx5XxObG0r0y6JN44ayug+tdfYjivKo1JiEpEVrveiE
jXQbsBDPWOS6zjvRL1xsYo+hY8UaNbYhUr+LMLIsMMxit5YodlIATmj0T2Pi8LuL1NQHovEMpkjr
Z+ruFz+hnvn6M8fPo9o8cqwn3pfeOF+2llw6C+1l00F7FNnVmKeT1Mxxa1IX5qSW33DYiKkJ1bHc
zQR3hipxrlGtKc8OzZXusFISk2QfmcW+FZtnY2kPataTTeURnj8PwynpnQg9xtad3Aeri1EBrZ/l
OH2Ludwuiv4wTuueCIg0pEMOS0dtEfY5TV8KpNQsforOPbNHKuORRuOMP6YFrVITJ5Yk8r54EIxe
FgFZjAnLuqVjUZ/vfmkmvuHHyb080DDqE+mZ+Z0HyzEM+oOr6SSeoZ23EgXpsnzQ9fgDMSfWMqsL
+2K56KsBAESfCYr3Yjtk/aXtCISFDvKZdWce7bGBwhRC2xJuyN1k0zdtcG5Njb6fpfcIefiAUjHs
aH6C5BlOsuvPCc9KsPRADUnmHgFcvuVQHtIhv+UtGoxc6YFj5NPsNS+2DoPbdy9eXT0X2HJ29kA9
rNscDMnFSD/xwVH5lpTECT2Zf+ujcXSNdaPieUg1DCGFJwHDNHDJ+aW1ALL1LnkZOjB5ZylflAF8
UGCCCKzharTJHuj0Gd1ti0gUybiE+5MGUpaJqTeoKjKFDEaP7J1cHaJAq+ovHqqfUWk2iPk5+3st
Dd2MkJVUxGQRlIFdQ+7OeRz7qb0Om1LDZIEgGs6uJNkh67Y2Zb4YIbk4cIb9WTN05TjkcVhcW0oZ
EFmPdx0guHXPB2jitkRZ5p6WyZn8TOM8SYj+nGy+m4KxVDO8FCPsJyQEY3XSxQwuIyGG8TEuUtic
/EGFV7SM5jnJ7kcY6AgKIE5TiSLPVbzPhhYQT1W8oCjWMnJJvBIiuYx28lNXf8O6bBz9r5QrMLhW
89DE9qO+tPNVAd/3qXCcEIGX+R/qmRtL0LC9N1jWhbenjhAcJp3Pyui+KIb6jEoXYXiMDJq0Ddwm
DkHBvK7DADFa49Jp9KIPVd3b840WG6ubiZhPkxAfaBx2uvOiVulLi4HaZREEBcHDo+EF19RvBCDB
aqNdbSS3f2Wj3K66qEWXt1FNm/GrNb+sZMBYog1NNFkmastlBANfaQ4kq45uiemVXfM4rtismCZJ
786QVU/oN13Vee4y9TF2KFs3uqk45N2Ki6lbbxYjB0jz+7qUZL7E4oZyCey0UZ81w7m4PYHgavVW
jCJ/yISJB2NeT1jnzc1gKXisXeO4jO0Uzi4fGdriKNa3Rgz3ZuiWfSeQuD7LZucSslNLtd1ZSXGp
2upEypxKCAYFannBBa2iyMGXSxProNzFIy/c0V10j+ZZigKnIj0TeMxryLnurc5tsLopUlfrk4WR
j88ehUp2oBeQW4SvldBsZhzEyy1ZYxGCq4tK9Dy8hPuWgT3CKjdzWAKYoYVtYVI0GVBspANpwQ/Z
PXVRo3eJ8WXsSGa8ZiPOTc3bTRN4GbtMfVdWhjyJ46EBD69XkgrQ6dS7sjFoZFtSuumAuTUb25Ot
JGGu5lEBRTe5Rbl3e/OarN0t6XnTRKll53XtWP3zGkwra6IKwIpidxETTFiDmMSK+9wtuvJOwHMS
Qdl6jvdiTK6zQ0KsgElCWZm4wkPCNrUgN+6chjUclabbTMJ7ZynY6mMT5fyqeKovduHo4VIasS9q
6mcXkUcUhCt79PXwCPpbrPRyt8Tzrzrp57xqLnHNNZF71o0+25sqsw+9IRyvRHdnrqqf9MVZdcdn
rGDzXhv6d08Xu4475muwjyZ+0H0qT4qnCKqSuD3WfwnHg8q+FZjFjykB4JRsQvWDuWAhzt2759qN
JCBudP73K05ebnng4Wx519G8Dukqwr7FAJ3ChObKr0bNO1m5/wjFu04VrlveFdIa6BDpNVq+aV/2
yZuKpOrxUXcjOZDTGihJyoVepDLwEmfatp313iFfkPeAjRL7nO5ZT2vLbZw5VX0fayCop6vp2TBc
ZEAHaz++WHV5JZ8b5xlC7Wxl/Mmy5TvNizxkeX3EI3TsCEPy56r+UGb36BAECfJJEUzuXSvMA6BX
zPOLQzCbltU/dUcKzl1IlxmK8DsnPuCFI+P1jgos/8RItZ+dtD7ugWPnoKpIF8OLvJkAFSv1ADQd
ATSVwluBa/eStnsiVh+NuoGRSfI2mDOH5Zw9OfVk6GUuXcy5cW3WRgnIUAmVSVVRrDBllWx/PpKv
XWU2I3HuJpFf7TNJQOlRT7C1Jy6ecHI4Nr1SaVGm2p/VQPWPbWrqUVXtOpzyhIwCVgW88xqyZ+uH
SSveJZ+JPRLfYNEtxP25LWvwSo9w1Lxg66Jfg+OjVaPVtr51BYoVPOcx4fx4yr1xkzbKcPdtfTnO
SasFplcbXBZPAoJLyznUuXmWC+6bnk5OsAjCFq1GRsjVnmOb0S5LiNhUJ3NTzSgobdGg/tSQJRWK
bvnF/QwuZlQHWAybmnswMY7MTfNOLHfctL1NVMIsgjkMD6o0eXtcZ3x24/G9Q34a6KS9QbLy2HGU
oYaGTpVz+6rcAzWUdbnQRPavbWOoIrjO/k5kgKTLyjh4gxYUDtmnSdEzIeVf4+pVe6mV5h0D6QD/
6nBDtpG2oQLnX834aXvi0cO7kWpiPEkMqveMCq3DpYc1liSdxvBQaJm3pLP/aWggw9xib/Ps4VX2
5CFQaXKQYFZcMSioajSwWcpopOccHZnFYZrff1flSxbk4eN2iSmPDxKX7XfW1qOW4rO145z7DD54
IHQsqIVN+gXZP52kvqXhQAtM4UZt1rLceR1b6tLuKg5HIL+li0Yb70Kh4seo0RXU7oFT19sMhciD
3kz3hd3hCSiY91KkofZsBUPjDtGg5k9xOnoPRpFmW8s+VFW9bHRlOfdtk7wxrEfTOhjP8VgVzxUu
41iRpA2YI0QE6amDK84Fc0HnUbkpvUQ/q+ks3yzu0KXzXoeOlNWUGoyxVE8iidPXLlbbs5EMW9u4
Mi9arFj/17qTOOvnmJF9S/VKvrPpKnq3mvixLErgpjbxsMWSCqIOJgZJA1pATYXcMw7D8OoxsLw5
LQ+9eTHU5uT2iCbyPP5M4sEMyLXXo2r15CmOIZIXa7U2BKkAtHA6+HW7ZAe9VwMbQu4AjgnIOqTF
zSIC9JzZ6fNkqvlt6IvkiTzZqMV9HlkOgXRtMRS3MjCrr8aR4gXIZL2N7ZZuYe9F4ey/8picc+9V
HYz2RTdWlaYpyMV5xlAiHvm29Qu2qr3a51QbLzkeWs2bd0XaLzBsdxd0OVLw3GDqPK4tMShWWaxR
bS7NcVqT5miUphKqCU8PFa78odcGs5v0SHRs7/+NYzvN8b9/GtAabcvFueqKQssRLzStadhwLNH0
x/++KAaZhfjO+fdE4GhKuL1oB3FQGO6zHNkauGV//O8H/vvSmDZ5CAs2MKOrId4zWx+O9pT//5ei
SsqwrhKs8ffio/z+s0J37H3co+5ZhXZRaku71PwuoeNy+zRZSxJN1+qb/34W6bV2ychauzAOPDnm
Oh6mhh0tKfjr7XKhXrS4Vy9oywm1Uc7J/b/870cSw76qbbJuIZIPip2vIhoLJ985dzdX1ZrrRVMe
Vl1Y5JVk66Xq7B5LBOhNPvUYwF1juXS0IZAyQ2wN3zJXqCqweJfJ2WPTt6t5OBlLzFFAKiYnXmwi
GBHXeq2EcWgV/kARVtXnrPH6U9w2/UlpVmoa7DsFhxgYnbBWPxbuc91r3clT4nsSQacQpHX/Iu9e
GysX34gWH3SXJrx1kNAV9y/l/RdMqBl2jT3z9BCyhjUupCwXnm6F2Gm7OT3FtWUEiqqokS5gCIWn
TaGS0LoxqgJ62DC6jc5B788SXrOpkSiPfRzPPG3WiLiPL8BALIxaKkidbt2wmNmulF5H055UxXgy
iLc82Yilo9nkCKE4stmoOqO+pAvgRPos6v44NbhblDws9eJbKJi/hvIrQ1zg64X6YQuJ/sTKLzBl
V9ekEI6q5OElGVSQxRUPNBCg704K4bay0MEVtXkjWrpiy5Z4BEfF5JmJclOi5z7/92/AusZpdpkA
yx3tBvZ1kLZ9bSlOvDbkSi0PXS+6SxM73ranY4MH9j7jJS28vNqKJziOLZypRTxDoW+kHM1nVj71
wdHir0JHwjL+j70z25IT2bLtF3EGmBkGvIbjvUeERx/SC0Ohhr7v+fqa6NS4N6U8paz7fl+UKWVK
wh0w27b3WnN5TeibCpYUCA5kmTSmffw04deFGi1xzA9PW52fLk55scNbWLQ0LiMUNbZDW63pHPcm
t8cPOrnqwHkmAd0zHPrKumXrtV5nieWyk1N/zXNdnEOv3XVJv96q7jWmlH6MrWt8pcPsshkztUjL
8Z4uAyehVajqDsjrWrcoH8IKeJQ1dMUHhfQLClPbboynfELC07YrlT2KXH+0mUstZvEuvGqfjvlh
cc3pjeBPqAXRhF6Guv4UOcZeO9grKoZVH5P8FA8j3Wyc+//+IavnwwBn6eDisd0NM66tNH/Vgp/A
SnjvlWOCOBp8zlCkytXDu6oY9WrCR/2pqFE3xIn11Zxlv52it6Vl6hO4jwEqko2Jrp/6HGrIJCnv
7fxugDJ8KqNJnipUB9grb8M5x1nAHnQzRMybrQTkx9wzZhEcpZOG0v9QsVP4dZoRBxkUsV9WY+bn
XmY9GFo/5prOk1LoRmR9lyIk4Le7B7JWG9roDk9gF/AAt1sXO8NxdL/SwOtWFW7/kNqlL0MOWYYG
9QC/Q9/koqsOxIm8B9D79wYRhHbN6Tcy9hT2IWZs+0c11NMJo3t4t3jzXmGJf1i68GWKbGNXu927
sie1j2z1ZFXzPUPxL/QewzNBuyLOhwODtuEGlIdzHAtOBOl6HVkLUyWQ+bJJKaCWBabW0pk4xnlP
dMiiPhny2CT1OkLvuh0s88QfPWNTZE28sRkY7KK5FA9WP2FsnyEgjfaXGsApGoCy8YMidNAhhsIX
OF5nE6tlUyl0RM41F+PIsL8jkHYSGhRjQNVB+NheVh9DJTo/Z54Ee+S2Mmy8xo7cpY5YkVLecMg7
CkKyG2D7Bf2tbQ7Nw5Rx2msquh+D+sQEaNpHBihFyILBds5DHBdus+2boTzmbn2L7QjJpkwgB0BC
z5iEuDcUkrQ3zIjcyfWzjWawT2U0XpYSODOcoK1XDDXGDdRkodtccjrIN3dVvGTXmfpp482Q4ocm
qq6kZBVRoHmuVjHX9D1AAL5x3JqnEUnHOCNMcCwG+CocPmXWku/lT2t1mYKxZzEFwEkLp5cAQ+bd
3IU/8ih6LPiGkFuQ1HoM7ds0mzE7Ry1B6P1toht867k4REn4qMr6aldy72jeneTTnISen/Xtt7lE
HmpUo+FbHMZu6LnCRMnAZQfGjE9zGPeJkofZDO6jejgM+QQcxwiLDTgXd2HzjYjKJCVT0B8sGZ0H
Q4gA6CY5QqiDw44Sr84YCsXLHgnZRvQnp+JU7SUeEuLkhT4X5gBdfWjxaNnlRz+xStm5OBOjCfSk
Ij+x/+KM8lw4yw/pJK4f1ZyATLfZM0HZNbkxU6/NpK6B0MGQk5xjN/zBrb0w3Uv9hcklAJ+NEiZI
pIAwclwGdNvp66CfcMCN4oSf6Lq5fj0zRWg4Uggz2No/hR/YhqjKkQkMnMVRIBxyE2k9o3Q/X6fm
RRS/p3X1uVsM4edcEb6owyI1BtlkS5ad5QMCek/HZm8mYEfJrQUJ+mLYqxAZlbgdM9gT8sWFapN3
xX1a1x84st7LVePedphvrdAFqZdS6Kf6O5ITlCh7O1gG+BQhc6mKNALO5mAG8j2RIBlub+MyOJo4
bqv76BBs0Ip1iQkZcLGySJXV8C3B1HtWNE8qVKv7aTuFmF2KsPOdbLzLyYbH0Dw9xqF5Atpe3qi6
+WqX0xUz6HNQgyFBzDXgd+jLt9x2faBSLMdb5fQfQ+OAHIR4M7dW95ZOxd4IROvDoUAbuDpge1qX
FeceKxCwue3+vaoyY0NEK+OKCbSVmC5uOGDo6CWXHBvPsUbqYuo9xijkeWYFlUBGu9byiq3JOGEw
XGZ2OdKIpvBjQCnwGztuIwAiu8KGbGPdahdf50iqCimDh6B5qtHjMq4Jr+MMf7eOr2X3nMtka/b2
szkjlh/cuzYZJvAu0+vs4kpTbMLsdigybYemsRPwLJV9yaqNA3gKXRo6ctiIcMbKbn4W5NInZvFV
6uYcxYvcgCJN0Trj9kh6eYbcgAur80HDn5s8+QFpQd+GpQSeGOGUr9t879npO6HJ8AWX4rNrIFQY
THmjMtTXodWA/AT3YzRDD9iFijgZFyp3aX6wUpNQgDJ+ShC4EcfqoZ26jMnykiQgXOIhK1Cy1Lbv
ifFlVp/TKiKKqixf7GxeU7DfK6lKeh3Fa53rrW4hrzw5eTDs6xlRPqkrdBjqbOf0rtygwAZlLkWG
fBpvPCqIXf8kLMISmOauagsOpYz2WERy1AHNSu4sC5+w4O48ixevSTrEkEaxqUGE0wIJoVMA3YLI
y/S3iSJm14g3OMrGkUarlE/1s+vQs/Uy8zMP0jqjv1pCPsOAuuY0ykgO48i8wI2lAUk0yi7IsM7V
YeP5ztgexp72ruu5ya0Bji6NgMzVxoPS1SpmGjjICOo5Dp8I7IbPnoWH0+uRtjE7uEmih8hhisvZ
EqUkBr82PNdpMN5WoHk2FKIN2fFq4giFcwvCcI/eCdvXTP6RzWYag7R6DDrryzRbFU8x2nYw6yWu
Tq18PYrPszMB6RtgPVZieBgNfG90guOzoap3Kx6uppgd0KLusdFhfrRc7EnpLCwOIvLJwqy0L7m4
snuLYNI5cn5abDnRBKu33KWdWlEDBX/9kaSGCzFJEvl4Rx3+jF7mTZS0NEU1UfeEpyYsPb/Op3fp
8LQiGYOFtlgvVm4XO90DYQcaDuvACulyNdpfXNhPiJgqv9bi1uRM5uuOIJIcKweEnaNnzp9NUhlo
8UncLLGv8FMyXSnBt6Vb9CGPpmW/r3NEXve9SOhK2F/1MDx0OX6pupmPRkhwKIoirCzIeCukUUuU
8xbHRXofkYlUdLCOjK3RVYzzEhgBo5KY3hh6ZMM7sVMYhRskxXNrHrygfB4ShjuBixW/ajjdFQhw
QjefaXvelkP5pBwGfG7Tz4c2jT67ZugDkZtvnjo3TU5EwSj/kKYh79pEM3Op9DmQAQb+auIzNPSV
FF6hzDsUSSA+JgMCn+3Nh6lEd9JZ6eDP06UvygReRXZUuGPLOR6RoZMvaTcZ17+1tIsapsaeaxjT
G3GJvALlfHJq7kOk3OZQe5+8eGXwZyzt6LolTyJqZJMUulIa7yiyqQCThodeyVueJ/yMbtPuu1js
7K5nU8OxgqMSvTqUrG2ftrt5KJYdgLoDqOib0pW3NbXezUBupJ7nikBv54L+O9wsAoGVOzMKg4XW
xDFOVQXzYixt2Gl0AOxq2nth/KTT8F6TKQZe6561p2WUs7T+vOLY5PBgtmhTyD596wg3qQDQxRwd
W0SiLVxSZ1ZI3/PYONixuBXZcB8Uyws+FW+70BHDk4FbMMDhOViFBTHZ2qHgh8iRKIaC3QKtbGqn
ncWhnsk85DddBPcwNfB1QgfkWqptNRj1aTIojoh+roICZ7mQEF9Nr964dGo4JrkHTEkD4BYq0aak
aEmX+eis+Iw0b+1jZQSnbkUewOWL9BT4Sjejz8QJWjzRgaE77peuPcxTa++MsXjotNvShaN4n2Ce
RaoLzwYp9uef/2baKZrNsN3EbO2noYbfOGI62y6T/WOGM72jSyHOOadQp32wsmLFrTfN/Wgja5F2
dEj6vQe3AfFG9+oGDfJQkaY71/Kct1bz3MZcxm1rxs7beBPMrf3mOdF9P1flMSjRLRpsq289rfSd
O6pkXy+FfuvW+B4mVfKOiL1mawVlhxjgk5gnpq9Fv1yQd64ncH46giXh0YtMGBOQVRYF58ypzB8e
Nf297TrOC3wexMZjlEavZmSbMLGmdx3kOFGi/s02ouo8aJNYVtaZDXbBCPQuEJ6gxqXcZ7k4ysg1
Xp2h/Ta2AfqbVdSdxQ6nyRViow72yi9O5+wUOPTjFwHLJGpMSg/jh4woimSJL5t2qO/x6qCkmEs/
ljL0ZRbPu4XSggnTh6mY3VUB05d0oYVF4nMJKnwTikQjTB5iZJaMjroeh0vKnzRN6RPdRna9FsWn
bUOb4tCWICn3NnqGA40kyw9FZ/jUGacQfeGNs5QS4xILhdXnpl+sZ5xyzsHtZu5mkFa+McEYb2nB
fpRz8d57lXsOjfcxcD9Z5lCesQY8AEwa/XXqjzKugtytp13WMvgeUGJ53T3vJSSdaKZoZKS4QI5n
BHnilHHRtHHR1TKX1RlbV5pDz+9qAhZX89CSILMdre8KRMB9t5jbjl4ia1H70qVn9gdNSntyL2OS
NHDR7XXVpxBxwnNok1UPkXygxe1xkuJLGK14zbuE8prhkRoyj95ilLwmpribQNJgdSIVUFnLqXO8
772FgnOZGRTEJKfyBRm4bSHT34eYAsca1nSMOnpLj++pzMc70wBeZg3XZBQcWRx6K+XBi7NzBX7+
tshijpqi+lQkNntMsZiHdMrPbctBhRSC5cBjSnKenM9JTcloI5vrZvdbOTONBZVIn25D6pb7asxE
FEQJiGeEDkNovdnMAxGv9OPedkx4xbG/9HAemVHhsKcVEGbO81KqjtBBF92o5bwXaYp5wTNYdHOx
hbKzrPpN2AYT3YM5dpCL2v0hg8jup07cHczpUjnRp7nCMIUfMaFFsF+S6pJFboyykEh5UaWf0oy4
I3dsn1SXR1vCxruTF1f+oglorXZJN38YVq32vUkAbXrhpHqNJiYQs0Oh3apmYwR0FSFm0F7QnQBd
jFCXgy8HA6yQBwQ4FNNeve4KrbyITFxtJyJGmiffLbGoT0bxxvGbLBcLj+6SnqocHHYj6m2UjPfj
kod7omaIXBDDFo8I1vqS/nwuIEvhpqdNfq0KmnBMCwDUBcqXRXOLTf9jNpfHSKtTYenuEC/1ypRd
8NfbHE7wKeyCdjlDIznSRxS4e+dhY7cJc/Bm/bP4A2UgvxFJv1M5ZNzAQd1j15i14xTqAZr/KPNQ
QnvzdzpPQAmSoaLiyYTvZY/ofNcxiQSnFBf7cUUdYtSxd3JK3qaOEUrZG1/oDCQJFhnocJFDDYU6
wu+mod4VYJEhCuCCyeEqI2y96BIhYj3Nl2mdesLw/REbkmDD4TjjuTrorZxhDY115mz7cPkGFIoE
QhdsYHkucj3dzCOPJMCHIesLfzKNiKzBwD6PXf1oZ9bECBUJMEFySGwVb7vjsEsU+iyzKqYl8xKv
A822sI0TztF2w7thh6N5JgvxpneRBRkxI4yhbg+Bdn/IgSyOCohnTdOfNmwqNgQIkk+GOAnG8DZG
075EIt0BZQjYM/DixRFK9Kq0TmCtfMvGJp/1qOjc4FPUzjEZVkd8hBRrit0A2RRizva1NOn+6qJ/
sSka8T8wSYvM1YbFG5249g/+9IgK0NoZk4Yp4tJXwaUlbuhHQC/PVvxGzIiKxXNcTyeTLYiBCQ+6
GIcDNRLlFNw0u1dMxAPEgjX9BxXCbE3XdC2mjb0m1XkGPXC2rd062dh0TLG2hcVLnox8BMslTSyO
jf7IN/tKLh/cot790teSeZoQHGXw5D66I+ASWJ5epr5R8r1EWfXc5znRp4xVYDGiXB0LB1eccYzN
MQXZzlEi6oItQikMAiyEdmZ0l6i0GtRWgDJTHey9BW3JWH+xEhfrmDNoVNM2ktL1p0Uwf5pnjORB
tpoGmGDG8Mn85mZBvHJhX9+VPbPALLYCX0/Fo75X8CGF2GlQ1hGmlQOFSQ4v3o8Qkd9l0fLN4gTI
BHj5EoUceHdz5WjWUCYUqFB8c6VHF6DTONcyrW0MOg22V/qY2lRdx7tErmxah6N6CPFgrnXg545d
nHRi1hevpm5tDVqguK83aEppuLJXIBTCgK5R9wXoCDaRiTPRC8xD5KrYrzxeudKCdFXFh5xeLwBh
J9oyrkcUxMpaIUqmOWlu2hA2fI5EqBR4rkuDWb8ddQcHZ68eXIOyyxYgtAh29LAfqTJ1aA99H23j
a6FcB1hWGe3XxtKk2f4CHR29QY8U08nAbBY5j1ULBGE8Oz0CZDw56d69q9e5Y+GsmCyXRlXZUf8o
ie4/sT63UdTei6LYo7QDJ+yoHUrLI5R99HcQLLZxW9ebzHWYnM/596gwn2aHch0PzGuYACiV9mTA
7Y6pdhs8rS3so9s0XciYIqTGUcYxvxRywUBUMwKr8XotTlfssHR98QQ2LqdFXpwPxj3RYqdOsdA2
Lpv3THQqZmsgpEuJEhAgI0Z1PX0up/i1VRh/UFi30uYGDHTn+lVglIX2liShJ9HXYHKT16pHQxQ4
MWYGraY9sdMc+ifnMWDu3XPgKSx2yKRdPiwPZY0E2S0kjHoPIRJC9OwxkfbOBUfqO2DAbuoAPzNB
5BshItRYZOWNnlP5jlD9pkjL75mjxoMxfLBKijskzLz5ZBbm9SY3+UKiLxb6157Ng4zlFmiRjUDF
YAYyJIOxGWJ3W4CjY1yeP7IZkjaAraR0re/p5HVHjQ4DarDNgb3Z9U1468ALxzbtXhKaxtt0xZsT
J307WXbMmLukVaP7l2kFL5u5CkGZie+jRczD0u4xDwFqhiRQtt65Zljnrct/Z3B2TOpvDPS2A5WP
b9Hoitsp20/0QlTAYDxBrgBQidNvCGsEOAYXyOpgBAb8hsb7bF7Eocrg0UaGZGDRIaD1Wo44zodW
zbgpj+PKk1vSH9I1icLhSUXuZhL00BQ71Wlrswq4xnp1wVGGCGmfBkyOsF4Di0OEnrBt14W/hHI3
SR5hu+hGcJw0GnhhfdMO8ZwwnRriEgHyRDeJ3IMnJxSICQwW3IRhD9XYWkjHSKgq2573AoZbAi5D
9DhGO94Nz6VrGQJfuimhJNJ5GmleU3Mf5s7JN1PrXcMxuDLPVLjTSbwXCgG4wYmb+XR7DKerZVLp
e/AQGxNLcYBYlS0w++bEwLKzJd4OsMuwFoitUmtvL8SlyX5GABZJ3xoNksq9m7waikOiqlMqbW+n
JQdZNzjZNRtN65E4FBKCTHtNvNqVByKrnmi9wbIhWoVu9bp9KVJsNyCtkTH2+GXjzhtPLBGH3JKo
9taXdRoKzYIRH5x+yLfDkt/TCj1gBHuxJvpoRtTeNaFeLu6Q+JDJ4cayAlRGe3WD8ZPzFjVDu0Wo
RiRe9ZVXcRUpkMIzVLzktKzRv4/vLL55m67JT+8dLflznGMHQGz3QzjeaZrau7qLJ1KwsztgaQyp
CBJBh8aQYDa3jtWAfrLLlwpSx6mfRLQhn+F+nNBwLK31aLdf3SzIjpViG8osWqaxMIJdmNx7jmkg
5a7aG/Qs3G9m0g95Ss3kWtOlLFaFLRAZpMviUavU5tsDehJUI2c6z9s45lD5xGNWznuf4T2OAiQs
lAkhgb+hy9bIyVxG1OiuVRzGJv0ycWLHidJQ8NCyy3oDBT6msA0Y4m9JbX4iFh2dhSt+uHQTb/Ke
ZJliLJ57UdNiXp9dVQnYUxG5J/EY1JQNBuu7aK9tUnZHEXc02S1xyFT4KWcRPpM7eHXsvubNiDxO
5BFJ1kvGlGwJvwc6J1lI2O7JCF+KAefKkFQ/UJjId6EcLAJRjMcCRVSBG1W25j5rmUlb9fQcpwgP
aaPgY8tJLBid5bZS9BmTNf9HB3dVKHjExr6/FIUG8LvG63jTtW7IJa1tePTWuRNx/yCtMbl3MHGa
a7Tl3PVsLwaP3KCa/lRNCblAK/pUt5fIpWuJR/mdzKllmOSXOvABj8hNAIsONxHrPRihhhH8o5eJ
8D6HQ+7jyeT00TqnrqBPN0ZzcqBM4NNsi0HWn5xY8Ebb8bKDJ8ZRy+ZjWjnEJL4XSDnTMN869sTB
yWtmP9W4qyRxliqsDmhpuDc1w58gQ6qK10Ea35oCSU2nkmHnSQmrRZnJJo0qQgOCPr06JhOVNJOH
hJHZXVU92GaR3cps+k7Y1LKjycb4YDiME7eEjuAp9q5RKMaDqKcLYQnV0Ymvhp6+0bQYnliAs20f
WMlWwYrezuu0qXAn766Tb2MrnfOoqm+c+ENfifZolGOyxQfqXCdtoU5pI+rKQsDcLZnw5wxPtl25
5HcsdeONWSPVqGx9xmvS4o2pdjzoz0xOzS9NXz3xVnM74qeoxOMHSq7GpIgvQU40qxrTECfDCjHC
RjxsHitd1+Uc7Jz4pAUzpcoR3zTws0i7RxLn3ZN00OLY3TLeulWtNqEcxbkrL2kUyUs9kpbukOUh
K0Db4G8hrTA3jmuqZ3cF1/TJcYhnpCPNTs3d12BEoZxM0ReBgG3gECod+QCajsZ74z4P5bMN6igA
DHXTtfhC5xA6dtjfG8PwCdX7V6EXfvsq3lFy9ceuZ+9JvhFMyTvAo63Gdy+GP04y6FerzXf8dfTL
CjoOcwPw01X3XTLvc00vwBtJZZ57Nl/2yHNh36VtRwxBysoa8Ct+3kcv6E8Pqh2/96E8EYnDouQR
rTdb+Grn0cA4Sa/Njfp2MzI2rsdrbeEINiz7Ma77C+XC2w/UTq8xwu8KUWGvapTMKrgtRLdth5KS
X12j1HvJK+DOsVqeB0GCjuUcEq1hYNHELrzo29Q5sKPg+8QB0xluBUAgTCdBBJe23v9/ROn/JgLT
gSn6PxNKd3GRfSm+/RVQuv6Gf/NJpfUv29W46ly2cy20B+z0v+MvvX9hFBLSZDorbZP/6//QSR3z
X6an0ckrYKK29Ez+03/DSW3vX5z78aCBNPUcjAP/b/mX/O1/IZM6pin0yjlFWsPk3XU1FNS/pl8m
vYASg45jS5izOta2e1VrP8lKDSaO9vzWWcTGNFQXhlm/JIbsOUEjVapDghXjvi222EWZ3BtaHv/y
FV7/DUf9JZlT/O3K+IBCAna1Xcs07TW38y+5nLTRVDEwSd82AQqbqJkvQJ4Al1iNfS69VtItz/EC
y5q+grPmMWjjwXHj+G4mGHP3Dxdj/aeLkQ43Sjla2kL9ejFuXBIphCZjW5GKjrzasc92aBdXj3iY
ZCTmVxW4/tEbTQG9hQQAyr4zerH5h8tY78b/5chyt7TAaGaZXAk3jUP0r5ehx1C4+UTypGZv2A7k
MD4ORvSjG5RBbag5vaXVzMyfHj7u1ytRkBAfnOqT7sydGbbmcVlGwC4uMU43c+aapO50jN0CXZo3
f75UuSJtf71UmLeWpxxYD5orJkP2r7ePwLiib8bFxsPDXft5r+Aphz7mJutSV95T4Y50dozpuWXe
lZa0h7zI8+4Gi1gZss4/qKKfgsIzLw2zU1+rkoaCNsXzMOKX6bz43THDE9QTwDSGzXLa1Ni9EiS0
kdUQF6hu1YBRcUgjj5m+1zxEbUgLzgO+Rq4NmG8YJRGtxjvLAtL/5w/v/O1x0Xx4W7pw9SxeYfO3
TNkiK1x0ZDYffr2qJkqBL7gxq3jKeBJ4UQ39FmX/roy8ck+H2PoIZRjRDQ/NvWlXL0TK9VDJ+gS8
qSPMj64hhcJyo8LnqwYyZGTx1rZoV4kxOZVzMlxc5hV+9vNGQlElKyhdPuO8BZaaLd1HnZMTkFvT
U1bI8VaJgQ5VNBC3AY/OH8f5U6mdM4qiwi/LuTwWVfUpARB6byWtiQ5KJyRP6PquzQx2qiW8LR02
u4YaP7Pqlj4JB/DApADOR6fxAZowcawrTL7z9JEPCvuLss9B5w7Bbo7q8eyqFN1BAfNk8pCraldz
iGTs+RoRPRtZ8mJbIwE/YQOgWLlEZ6OSLsQ4nP58mwSL8q/PKEpZT5rcKUsJi9fr12e0n7I0aib8
xGQfASQcpwdkT/e5cVVt2/g/3/JJMsRGQ9jTQwKFGvtJ0Dmko7tXM4KHL0kBHuvplslBfCiz4Icz
mMFtKRml9dPUkYbJ/Td7gmHztql2QjYX06FZgqNguv7506ww698/jWOtywPbg5CO+9un0ZPRDw0t
ya1bGSek9rwToIVy23jhkVrepMNLzpj+ylEKH2FTwxrDmI+4EaY7DJ0cHesQAMzlh8KTX5fccPcG
Gsl7C9jCA/Uz4/6gefVUB3g5QISi+n1uEhU3RO1XUmwgu86Xn/fLNaaaIcUIPtrDnKihNFLpheZN
HS3RFtxOgVIU5ubEpOuf1p2/fQvaUq6HSdtzhAcB7LdvAcHNzIRphqUKhK2hfcKlLKNqLqyshxHO
kunihu+79B0QYbYrvelt6YJqH0bFdEDzXuh+3v8UvdfkzBGh0pIBEVi38YCETa9ieAWOYdMNaXJ2
8hbBW8rURbX2JV6xHgnuGn54Sfs6v4yOzDbx1NnEmcHcaVCf3gSTmz6F1NgkpJmb2Yz1fUGayj9t
WH//GoTiqSbW2vNMlqF1ef7L7tkNgVn2Fux63bINyey9aBUvXl5ycC3t8f1xdiMUA66WHJQD4bMN
y9OYsKPOebq29XJ8fG5q3cVB655Q9JZ3bqL+naj+b5D79T/s8X/fJITyQNBAqyUYWzq/bauKKFF6
y0L4ZS7LY1eb8b7M0UIQqrKcixhdQl7QjS8j13mqi+C8DtEX8MMxv/IRdhPnxYg3sG8QwQ3wav5h
HZd/XyDgyWth0xigFqMI+fVbDGwks1NZk5LsrJOJpLKIEIimTQusbGeSLOYZ5nyUdUJ/ERekhdSU
Cflz5czXbGjSxxkA4KNhxetw+1tBJ2iPTT04o1yGcJYRdJ9hdisxMWvS3m9Qw9NvHrrPkTa+dA6M
kibrExrMnImgQDgI7ZqvblyQNbkkjw6ZGnxv5vKiAiZcifn05/VErG/KLzu4oGRV6+d2IWZRqv76
4WVlKsGLzIdvGbx0XjCeHFWsmrz8qeHqbvrCTl8bd9yZ+fpgOyGxEMygpskcTr0HN3aOAqb0Y+/d
uVppGqjMmXhnLiJkm+5q/MJ/vmT1K2d/rY9MbUmluF1U3CwEv15ybIpsdove82VdCzJ/SBPMUuxX
eEIerYY0YRNtgS8rAZYnWXNm1h9Ao3yZvNjbV3M5H5toCFc6Mog+hXArdwqxy2BAMmEEmhEM6XmB
+XasMwgrk6Xux3QZtkVOFzFc4G7Ew8I9VG21AxxFd5bv7qbQRoNGlaz0ZLoTRhvsyeADu2CWWM/n
k4TGfzsSRMPYOclelWfeFgRi3cZGftXMh2+WcpZblQ3PzRh5V5pQ8HQNQi/+/OWJvxctQplEXLFm
iP/wsCvsKU7DGMBP1ezbICwQz4cfS4ucvsroHMu6KR5/vo+QaqabXtG+aICaRUVfvWV6fDKj2T6b
U+Le4/w+uHkWH5YUxBGMyl3eTuazobovf77on8kJvzykmluthMQ/77nK/fkG/2WdK2hDOhbzZJ80
Kv/n6wYa6wB56zWOupxwI8YRWAdPHXkwvm3oH6oyJ1SQ+QY5+C7IGUiDVl0/bnz350sT/2Fx4whH
k43LMlnj1u/7L5cWBhRXPS0VX5hNetEiL++iePqCh60/dB4Il7p6+1ndGVPnMTFMDHzRerjJ7Kx7
yhnQh0ZL5pkY2bezLPpcJiGxsnINdFXT9VOYd/OFdnPnw8VJn6F5fRYWkmIzVP+0mazL3G9fsmQz
kRYFNt/0769ViVpBGeYkKcQk+GI+CN9d33vYEoF/YBMl5YwsOMkE33gv2yDce5WV7FthbYyU4bAr
DTykc1n803no9/WZK0KiLITLKUMIx17/+1++4lJkWs4gW7diRGQWlkSFRn14RqSOg5ADBbwrpxX6
m0IIluVgeTRQvrNSJmnDdRmcWmV/YlIBT19Cj6hk8vrnZ8D6fRteL5BzGkUm+6etxG8HAaMQFFf4
6raE2WFur8cApRA7RbUYOCp7lCKTtJ9rl95uEtTpfQy3BCVOAGmsqzfocavPKOo+zy1EA5qWt6kw
3X+omNz1IP3L3RW0GjihWbaLlUb8vsmR1wMVY5HRlg6FuQtnFMjGUEU7bVb6WJbDd8hNq/k3fYU4
O+/BNrJ3nTVJkARZ0dHlsMopg5klnXr3TcyLe68ncc4oJEiMgLaYCsN6JhTwXcwkpnoznCnTYkzP
RcH/YQ56kMnIATZmREzbvJjv8iVj/1dyDx/buZEjdq5AhMt1YsV282sip2NIEOrByDyO3A4ZavkQ
HLO6T/aG/J61g30e+t4+O1NM+3aBrJ7Rw7jphElIXYvhsRiDbu9w1PTUUO1bq9SIfwgnTdoU+4/d
PnTr37PwStwIvowzFEei9kzyDNfz/xAatOsorhAnqh/G0Jw9Snqh7XfZkHkMnHyf8fZfSEDGy76k
+2xUhEejOAc9POEnHAkxmhM+cklY51WVy3RRRhv/w52Vf1vRubNCu0TOuJ7NP38rr1jCe6A/Zrj1
hiS8kVZR7NLOOgQzhtwpdRvfJg3mUnnNzYzO6+dlOQF4qxmodNl08T4pl3K/KGurB1KVO5G3Lw0s
yqSdAA5if/VobDMidsUDitsbUcFnMgej2pjsVKQHLPWPVaQFOy4SVnVuevvzn98v+beViU9om5bm
Aba0zTr76wJQU+QuZthFQPLXHobFiNm30MRfxfBhpojA1WDfeTXU4tFrILwmVe2DNMswFBxwxeY3
cN67Yz5BQ3eqGUDJ2nlYe1Kg2QpqvUQ+OVk3XRfgmDdZQ45oambt7ufZyI3FA5gTP4+G/NkboPYt
GbP+NDWWg03e5n5sUSRaoWHuB84df/7k/2G3ltIVeMMse613xG+lToKwodE5/ZWFrbkcg/4w9zCV
ChvUuZv02yIAzh4k/8XZme24jURb9osIcB5eJQ6apZzTfiFsp815noL8+l5UXaDLdsHuvoWqRDpR
timJjIhzzt5rk5uYJMxNmDIH6oKjaUbaexp6nrwcXwjKEOmxq4oI/XgfQMyI9+Winpywo8nSLvGn
/81VsyqwVvPFcNY9818L9ijUQe7rkate5AQHPcbzyqGZHYkejSGRBfuU3AmlzaYLaXLBZGJRZ3d/
nGwgFvMsMFr003ZxIu2lMQ9djEBHVUzE08O5oaF0Trq8/8u5SF+fkl/XR1qRDiUl/9HZ+fmaq8yu
E9XE/GQSnOoLIsiw3jlxQJOgcWlE3WIFFkIomMjLh7J2qoe5b6+MZhLW0e6kQds7LTLQu/uexJ3h
HEYYOduorch7lXVk9b3jaXgxvHYCcJNqdrhFZmW7swpYG1uPc4Wy+mwX6lNv91/nAdqGLTFjzmK9
g8xC94yIPay7+H9AKWxlqHr7Ogx1yu9U3ZnrcpNz9g6qRPcQNml/WWf033YQgzY2f75p0azV1Pu9
+q9P1emquYOVvriq0KxTC8rBhffbn6JkeJy1eZfFwCCdejKOpWCSLYWximeXDm6bPYxzf66dQtmb
4cA4Eq7pjrVMgr8X5rtENdLnRSEYWeZQsQipQOrZ9Yepj62NPpZ2gOokeRpkaw2AKd08UkFGtta0
V6HIEos3x4ShI+ybVONTOVODqeug/N4ZsAgydct41ncqp8W+NH/AXzFekJX++Z5Xfnt36P6blFAq
ZTgt21/PgdMocC6w/RLmgmsdzrXMoTMO7W3atwq+FWNFJoU4ztYOEcLKer+EpDBqKSrCkKClFfMm
/6VSuh88/n1Tsy2waiqc9DUQIRxOfr6pW7C6apdPpReDcAd8E5HeBEbDBWszfTPacd6hOTzcy15l
Tk5d2lywOfQvRU0hPLQ6RXkZPdSzzAy9VdyqQZiLB4zNgOwYR8PuK2kPAuf2J5ZP7C16xOm2lqs9
VAXCHVIlaGtAZP8PTXJV/f15tQyDbYHCFUTdr7terBUkZiXEPTFXcQ7kvOGvQj/sJz0sFosl81hW
EFGJ+34nODbbqrEY/TDTlpPk5JBH2/jK4hpfpzS9LV7D+e6lUksvS3g215T0YyYl6bFDdvznG+U/
L9ySLdqdzJbJsvvlNCuTuSIKpY49ZqxAqAXd+yxybr3Zp1d8VOivpelDRaZEabp14t5t0JGa+NuG
TSGhs2UfeulU+zFf7bvZcgVoagYQT9R1qXkiqE0to+ufr/n3R5/rZEalUnVzh6/TqJ8WdElYTYpc
Eylbd1DTYoq343tvd/C00zn37kfyvGTQuwzj8lTDCY4RzCCrIUvJsrxQ5M9mC/pCT8JHnunvQl1H
nPEsnZtl4cjkfB9JAb326xc93FUonY5inR1UxfNSFy75xf1Jpl+9a/UQuVvZEe+ZpNTchCoEcD08
+GowK6OuRRY7n+KCw6bamicoYxAqOOrabZP+pa31H3uzylpoUPeZjqUY6npq+dd6OMX5rGgjVIE+
g3tboem7poKEZ6qrkNwkhhFpZYzevdyHO3yCG2PsTDUniI4TP+rHviRbJZtx8moZvsgyPiMHclWQ
pcf7NmcNO12KF//PH6bx25Nj0ujiWKGRWGhxnvplUcgSuxYZFEHAWo59CquleTRl++m+CjTIe2kW
7dNZtDzJZvNSWTO2ZGyO2p6+xZeYiILg/hvtQbUBAKDVS3KKUYv5PU/gjKyQQDMGIRaSbTG+alFr
n9bu0wm/ln3SSLvnpU8IdRMgI3PYUZbVVM60X98nGKl+g8X6GEXpDfbIYxih/y0Swz5FS2u7dP9c
xaylF7DzULEySMNsBdESfrO0vjuqFoDfMFe+21ra7ZYViqkOkKbMxC6QfjP6/PNbqfx29OatpFLm
gWC8YLAO/XwLGDOaV1ao/5kAqdOQXO5NopTwySNiNWTHqrbPlXQKIDc9yrKIfctMH/58Gf9xJ3IZ
nI5ZD6lV+Fx/vowGN0VkAypitDQxFdJfZaSo6JTy9EkST3G7aEhKG+USZcijUk46nii7lS00ICIZ
tAPMKtlNHIDXvSE7p3TiGDwWkfOsVDoK73WvCIvkb5vTf9yHhsw/FJxU9Zbyy0IobLoHSZaa9EN4
HGggovLQ2Zxmc6l3agEfasxg+eI6XV46RZIv8SK9YwAtzrCjvjvOwEecwoaPJeCjqtGGp86kzOvN
SkNsLuE2hKubTNGu69X57S9v+W8lCQMl+u1otnmOLHxWv7zltYPEaAEQrCUlTMMi0zw5GZAqangb
Jzs8Fv3rfdwZj5btgxx/7zqg1tmyUkLi85RP14mBNp49XGz6tIYDq3KxN2u4gqnk3UftfK4s6kp3
LeLyO5RA4/iXF/H7mUVby3bTMbl91jnKzy+iLNKqSVrZcMd1sm9bE8f0etzzw/e4KqvNyPIKEANe
h70eoyqLVyA71oVYbqaQibwnEPtVSWog7YOS7rh54Pw3xsnAWC4hByNsy/G7cn6Ia3vc/vni/+vA
tTYy1munbf1bkZHLBg1bsDKuAzulm51vRU+mn4WndJsMSIwjRFcIZKjUKS7Lp3RFQ41zdyRO5PK/
UjKwFtCP1ixH1nXEA79sB1Hdpw3qPWLwbMYBQrWCUc6SAEsJPqlCb+HOqyb6L2SyM9TpXa3K7wTr
NQeHMczfFqb/eLZ0Q9dkC8oZvUnrlxVBttIhlVqFsJBiNUW2tMhA3yis18QZLdpoXZK1nNHGPvem
GXJfX2SYLfI4wzJRFJv/z89KZVxnoHDhAIEShknDzzfamGgNOUGR7IW0urdDNPbe4uA5mkmlz6Q6
AvZQfkwUYEe4MC+2pL7fj4wNdf1qMdTdP1/PvWz++VzMik06g44axjEd+Zcbv5LlWa3lXvaSgQiv
if/DSwrSX52rGkHJFkzj3cRoCB/KqapZutAIakP8xOPEwqikx2oUXxPmzrs2ndW9us4hBiKm9gUc
JTHTM2nWU3BNso6jlYRjDfiHRkM8MoEPA3MlMHCTiL88EtZ6DPv1ZVHaAILQDdlS9F/6JAXxUQ0B
UTMfaXcQgyk48weo0fJXEVOSoPR0s7kuKsTOksu6Nu6jzBK3zFF9iM5eOEjOlzkdgJevQo1hTsDM
KGqzHGnA3shCY3NrouxQVEiJq7Jm0YUmvOhl9RIZGixMg6ACCMdThicX4F8VldLjaFtbAnUJJS+S
ZS/Jg3OtYOfdBQYdXvzNTOYuQ1NDu9AEZna9niMMElux8g7tiVidH/d2DUkUEMQlECXlBNMkXMxD
OjeoiSvn2hAbfYUofFDDrDioI4mftsr8XY7KwbeFyI+GVaNpNKZjt+ifFKxBWNtJpKOO5jwhPhQS
xHhx5aeE7qIXhSEjYzI8gLiHXBYM0ACCLqO7vq18VUFeHRXYGf5yU/66pdA9Xmdx93YP5yHzly0l
UqUiQlXBKacMVR+fYB5gdr1VNNTckVg96EAO9k7055rW2TvD7kFiyOPu3rqSGIwYkcLoBiKJL83h
7NY55Mi0Ut+yUpgog4U7Z8strcN0l3dqdU7VzqTbRVT1n1/Ib9Oa+wtBabZKgwyGiuvi9K+Dca9N
S9U22AzuvcbMdhQoTckXgG6v9+GvjF9mGrX2quYl2XpWQeEfNy+Ui7S/TW9JG+kVrhJxBA7dyT9f
3G99Hi6Oq+KtNiz+Qbr988WZ0oSuc4T7cd/zIvAQPdTAYx1l2W7WqoeuabtrDJpxjgmhtxXp2Vl0
tnO9JwCALJ390A0fGbxcWwzJ0YaHRAIbibrWOjCpRUPgUBefy8XSTyLm2Lfo9Wr+i/wej8K5t9ee
NXOpZj1QdwoTgQj3mtXOFRAgHAH5GsFVNOZTx8mRKDhQzANPUKM2ycNkhlIQRbF+ZsrvcGpjUddF
8pdTwXpu/GUdWd8jlSMtuhlmhSwoP79HVZZ3WSuvZ22SfH0z5OQxTHOybyA6AdMG+LWXyHY+NZZd
/vOlrMwnua1sP3FKdF59euDGMoL7r6L1R/fvpij9qi1heliy5pKKaXwa5a4+6uBgDtR1MkIkGPDV
RZ8a52gMQ38DXvlm9cl8uP/oLsuTRvPzqEmDi2hF5gkG4QzmWLndpWGxTmyGPjcSoiP8GyXo6zUo
QocDAmZse/9wWwlZO9PPNrj/UjHDcCuPoRn0MqtFZMqPvW1m3qD247HPWO/SBjh0p9FgLzqMsVa+
rYAcnSZdRFt6LuklcRBXt8Q7b3R2tJ1da+JIJHvZTXXIeXu42GVk4rnFvtfYSvBPh0hrrZA+ej0f
JWWejzbjif+5UDvER60XnyVydoNJAO+Bf1+uRnN1Xw5WoCJ92/zzWUxqVTHMnqdDrSNsaWF+4Zgx
Dk2mBFIChVRSZzisQMw3cVbi+y4k7TaKuvcQlfTPpE2QSplnz7TX55059clL04XTDrd+/wjU0+XO
rh+A3lbEtM3vERX9c284wp/yWNlNSkV+a2VFqNmsD1Bu8+dRIcTln0vLdEDJmkRBHHcT6Sw6eiDd
oskhRyuUUJEfUYp8hdBgeIW9pYtTgEOhmu5oeVM39YBrxix5M4z+qZEK4wnyyytzJk9nVPaqDnWI
yXjNlV1B1hFiqJcRRdzUxY9Y/JVzBjXzUdhY8OqxGzgWPiW6HD9JyyIeCzxfen8cHTaLvm2qc5NG
yYl5ieVLva69WUiYGCM+Wgv4RS2bDB+cWuoT/8f2hpkhx95zDukXA4UuEK9j4HLRxJmerISgDywh
uxKCzYe50vxYzMiw0ETalKKsAq1Zdj5efLBVhTkydpDd1lSKqzxG5TXCoZLnE+Y+q9PZdZPyrR/w
qSfK5i7U6818Cu5LzlqVeCgXlOP9SzNJwf3hGOZRDRRZib3UEQFpIwUu4DXJHELfSHesxSILeYBW
Q6NP+Bo0eV9mY+hFzYAFCuxTAuzLt7Tp1S7rT5OTH+EU9w95WV7uIjfIXFvEiT2htAp4INK3tgoC
HmkDFErJAX9PYaqcuoHFW8dlu9GVSZxklHWsx14KeuC1Dnu4M6ku+fdDxv1Pte8t08iRLa/XxmSf
qSpQDRPKhaVTd4xm7YCaw26hKAzzSbmoRJ8xiiuVHcoqcAjWBL9eLNYtbqXU1ShdvciqdIBfFkUi
aSQAFor0Q2lwNYvlfVw1xUAZgfJXDxB6zN0sNSkbqZ752gImolAScWxJbYTs2cW+HjMRL0H2zvO0
+JESqxepAoqfrN9NJsN/aMfJNo+JCjD0yjrr0lAH4/rAx7BlL1GXhAc7k04TMTeMa+LKY9D1TZSx
OBfL+T4xoMA1z3cJa82c/X7kKbGmYhd38OpFyY/CVLD/CTvZJ6ocDfuIhJYLiPDwUkXtfChom5DJ
E9sgyBkEKWCSCD/Z6WY7ooAdiBpZl4OwCN9NFt7NrBbCk8zSODghOARhdSRtkD+7qUmRhSx8BUYE
GnbWPltTVx8Asz9hNmLml5QhoaVO/WmeznOV5hdQ5fTxxpOaNdVFAlmT5Pal73O3mma4dVNU7u/6
h7aDbFWm9ugJDZPx/VjKaDw6dLhlH4RsyHy2JduLAFTVrH5IvK01EJaP0EZCIxKhP0pxGpAgk3id
UUBmjWqd+TGKPRHaza7GnO6b8fhMBw0J7hIe71/ATWQbvc/aQLcTshqJV/CKHqpT7sxFoDBuCCKa
jQyrYlM8VyqoLSoYJhnZ5xw77HeGQt91KyQw1AHNxwKO7KBHhKzF4ea+eog8rM7Z3Gbbf8SIMstd
sAzBpC3ajZY0Bv71+autEbP/Oh75R8i9sN8fG5videnMp4lgrBOh09jBWFy6AnSTZaEvb80GCTio
PRYGSmxMo8RSSFK0K1UE8cxt1w6LPyVLvKcrGwmL2U9JdJrQiu6NrLR4hj3StclXmw6O23blDTFo
eDM0VJMyKd1HhBPYRKsGeRNp2QesPKRSgASBJE2nnJzfagHCZJG7g/Ew/C7VL/dpNnSS0RdNMu3/
KRNGvUQBjaiq7VtzMwNy8HIrxdxSNJ4W4dTNFf5uznnlbclh1SyJup1M7D/51COwX9+WcFRgIHLg
RvrUwlPWnu9vUa7pP7KkVbAcpfl5WSx/1kzpeL9/EjMcaUJM7bUGhZ7Yz5Bwfe7q5pG4SeOp16Vt
rQDS5DnTpnU47gwRiSDyLq3i8DThU3fvf05nhz6YczRY6td2DXDO4ElsV9V8FwHG5qwL7EONSeN1
AOLA/uUOheG9VYkvpoe5nHIIcRLa2wOsqIOwRmojMq9o25M8PNfQkmHyhdHMipz7CURXh6NJTzgS
TVfqnENp7gnI3Er6HgFd35zr9pnSaFsT22Mgf6zNa2wqXhN/ENZEEMBzLL7FX1cZJX8iD0PrS43r
IsCjhN60AIQ0+zus9fITaxT1OHCKELM3FNRSyJwPWmBqMsR2XXwebQK+rCb6YHOMr/JMrJuTm8+E
l4OcMZLal1TlFOUzG1FKxIZmRF+7Jv2U2cuXrOUEUEZ+3diBErK2ROpMlaEc4tAVnZcuRNw0mWZ7
Sx0vN4A+l1bIEzGxhE5xKCYhpAxBwzmhFRQ1e7hplalHOqZ0gE8zDdaF+BeLfX4v+nj0Syd917v8
0iQkzrczdlOwOIHRRYgmk7TdCJshoA4pZ0sYIIG64dIHkCei3FiunKlv+aqRt6L5DVKBFggEsFKY
0znmfBCS09TNr0KJT0bMIb/ufcH1pCaz/aI8zVSyJE8wQcq0zkMlNQW9SOVXoRYvUqe89vnoW7q5
yUAVljUZR6ojBQYEIyYcbIN86tFKIqgvgqwIP1/MY4qkek7iGwsyOYM9QgM0diLrtoqyIpTR0bWG
eYsL2auhNq6jk7PdWT8MczxNcr3nZz/kBo1lW2wViN612j5g4nkhy3tx5yS5RYaAyj43G9OgPVf3
I/rn+aNZiKIzHPKB1JauKgmVB8kpLhoataWeT9pSesnYyM9ZrxVA+SVoaVVfXLVJwzWdkycW9iQl
mwjuOI76iURxSZHj09Z8SqvwGQj+y/1GYYA2okAn0ivpsWyzftkHh7HvtoYbHdlNvsPTCDP/Jtlw
LcvKb6vwuBg/HGN6doT10EZfjSE84jnw2UuvYaJe1aYHzTZ7RKPVNu7FENtdo8OwpZkl04qhJ0Pv
elE7ceVjJ+dS9ovMsLZgZReQI7wthITTMFbIjR4Vt2idr1myfF0mca7m4XGS1RdLTRG9t8azrMCe
C4d9RqLtGWNydezEvEvXRPMOfaaxoa58N3pSYEU1k8PX2Ca5bYMUgKUB84Ize6u0VReMqhIl27ZN
3iRw5aZREwTiaF4qQz5bro4J/PVHCVDJLr+amQH0VkLoEH8WUMw8qANnRxWuRaYKJ0cG5ONOb77P
K4dxfmDcYEj6qXVmwELE9ak/+vk4OfRu80Ary+OiIhoo8+zR1Njo7X4KRKejZ2fLG4Z6NTZCUCKh
aW8kkPeX5jyEKSZ41X5D+kIUDar62MnnfW70eCHWSioXR1Q0y3ZYqg8HOYRNg0UbX6OXLmR4d4lo
BBcMrjTs+nAT+3ylTeI1GxKXFHm/5lzO47nRnfc+K5zXSJl9RyrES0Gn+xg1ZKPLRTF9UsOZZM1o
ptHPli41Y3/T4u45rbP+UzZaTAckCww/NKhD2TIxQzt9QniauUNjtId6mQefYhZOPBYGrMGMEKxX
uPNchw7nFdAQkurQCLejwcNKxFOIbLl9b+QSsDtLG2koLWyAUZje5Ky4SViwPnwH6WkGdaEZ8C8V
d0rfmLd3UGZBhtL5IlMwmq4D2o/OZmNS4/KZg2e/D+GJYXpuXaTVoA94E9khSEdNpH3KqHUfdsSz
zZGV8vzYB7kC5RsS1Un6JOyDfkdqJVy2ng1mJsdJ4s0rTec1CauLE9uaNxr5xzwZV5xhzDmR8GJq
8Q1rF1aJG83ljmaGD84IFAocCcfGBcKBqP+gF+RjJmdxLV1rJBlCDOvBz7e1Z6X+JE/F5zh9QeWQ
41ylaU33bZRxclgk7iT6x2jSSG6G3de0lOC+ll/CsPejsEiDYmn1h0SZgy435RdHnjpXKDB1nC9Z
gZfGnklaJzqNiGoK0Y3BQYB8rLk9jLUMUw76fCOn3xuSTYdlV1fGc5k14XmIw5xXjWyhA+sQj80m
bdfEVsLsuJEtmoiz6QsG7PuyB4lBXQfo0C5LTwfHkJu0YFNVbx/6cNnJw8LNFlEsxqZs+b39oiCJ
UGqWm4poKRNhoVoP+x5Ox8mouDsAtiiI9ggjAuQ6BSYMAAvWx2aZ1ewq2cVDnhZf+5qg36qK4N1o
lfSgVe0JoVp8HDxS7ywy/SgCEZjdpSmP6WhzLiif08HcpNaZ/t6ix9u8Z40mUEdj7BpnFegonaR0
xqiscTV4vGiBdJNibwudbaYcbAxGFgb20sn9NO0lztATGdhK3kDyYdGegfd4lTakO1WUI1Cwgo+G
bb2QZB+UNZqjkvMvd61HyzQVLebi7nGskhfHyh8w6YC7HdrZzxWt2zkIslH7qtkRnRmgw0T/rCDO
9nhn16mKDeiCn5frK7fi6Ew63TajtumiZH4txdhCDom+dyvHXxZZ7UZ9NPhM+M6RwXLNBvTYxiDz
szf5xzj9UOyHhLU9El/zlHTqOd0ORGkZE2d0QA0KmZbdWcZ8ADud1ZVMmaZ4LYZvldQBDqT0BJsd
5wcq6I0GRQBaPmfAdGXsp8feIKc6ctQN6LDGzzS5gnNkQk4O2/QoMiJmwzx7tSpDhdjPmnDOZZlP
dNS9iPQoWG/WlwkOV2HSE0gb3D2tO8nnJTyTa3jUVg9C1V2nlpaQVu5GYK8nog0eDBGj96ojH3Tm
rEjBelk2FvV4pu31ptVMaRHNCDehtfbAUSAoaYAe5ZlT/4QwzC+0DrUcpUypgbwYhfgwyWIj1YjC
gsg2oXKEtDsoS+hYVYvgJyoerbuk2J3o6eqtvK2RZjoRFHAOSKZCoJSD/vFhhkbWxyx740uP1wbM
XfmRFu9arMN4s9TEK8Q03FIpfm2W3iDkPBoOSz2Nb+OUnsu6DIY+FJfGTNWnrMYRwjMv95y+2PMz
NDjq2U7NgXITDFNny+pbE/c3XTp1an6EfUZvP/rcdvQ1e4eQTbAVlPcQlybLrZLiaGbIG+OSmC5I
YcwLlmXXEecZrTIpOSn2c+6qRW+Bk4GXM7s5nhmQiIjq5dkT0oHQmLDwpsmt+SgFlClofqGpHRO2
Ia4D3WMDIwftcfTQgJtXONzHnZW5ZLP6kDNdci9g9s+NT0p77YGxaV/MBA6QXQ/Wh2R+q3kqf9iV
9kxVSGWsvo2QW/UCnTlF55aNk4y4bD4wVKlSBiYFvQuuYPxuJb5ZeGHJxO0gtJtZ7B1pbylPPTws
TXmS8x+RxNEfjRhHF7oR6UaajqXks7pOVuZNdaCIS9qCVbyNIERJjNyoyy5SYVMf8CfNw4tWPQOV
SJpXPLO55MOISCbXilyFfQPySx4TdEkFBkhjG3XfABpux4qtuv0OtYwrxBV4ne33maZiaXxRgU0N
vjACO/O0fj9ZoJXfo+NC/xSwIV4QM2Ab7AhyP5q2yxNotW80JnRQyWSvVExQniaWXCCmvN0OwdML
MXGW3MNuYvGXNYhrQkeVO/hDEWXPpChD1GCH9O65CnZpv9eGOAOr0z3FguNckbvn5cj5hiKAV8Xn
RfxaWKosNQqLY/eQtooSzHANx8zR3Sot1Fe9Xz5KOaN6NpCxQNwgRabDFSzBcerX9y8nvV6zs30P
bW/PWYfp3KxPV0GlEoDNcHIJgBbDrBoXmLCdW0cryjRPggeKjKhSglfNbqB+bcY2hS3U4wlvdT+e
jORUoPo6iNEwAk3E+nUR3exWRDBDWHlqQ2g4SeJYZ4c5WAD9mwKdBQfme1g9hjouVF1PyLYEpIml
H4rEXJ+1QdmTGeKjOT+aiMl7jEElGczzAL+0GlfCLLvTuzBzlDc0pen7aJ4yEk+VIAiplE0IEclq
n2skqGH+xnxwwxV79IWhr5PxWLiWti9IdlgJ5TNZANXgqQS089s3PNu7TK93VRr6TZwDp6S41Nsu
fUAbTRZL08q7HuXrwRpuFVE8KVY9cUqrffMoG9ymrAldYIFV4xZn32vx1TbU3kug8rz0BhNX/YV1
3U4Zq2KiRCfDsLU5QScRWwy0ngEWxpcJ+92lNeW7IHjygBlojQIcqAZAOzeEJxAyxGcPojw7E+ez
B0eGJQC9bEPrgSSQRisrmgTsX9FuINBBQySNG8utu/IwjcY5scRuUp+qMAziQQ9mIB3ZWsamwFzZ
tdf3mXmEV2Vw20buP9pTDlv8sH4mTu0i4d2ijaMXDBJXEBiAAaZAZE1ILLiOrnwB/GUQDAAsGWbB
RnZyb9QUr2SZ70HK6pSZ6kri1agSBKK/gfszhdQoYd5P1a1YeIjtE9QXF4kMVDMYbMi6RflAz9ZT
k/oEK71CCUykBPn0QVPrhzV2KZrSLU4IGtZn/k2Kz8n8BGaRaJNhq0D/nwbytKKnAp1z0XGsPDoz
o6YVGz5OW6zzWBpgJU71Burvji2WKYWCuI4YvDg5cWigeYj+F+yetgu7zyb8UWw2G8wePKVdYJey
a0yvnN3ZifSgJqixGK5iyKNDlpTtQ7F+6UrrrSdLk+mEn4XlMW5p1A7l0LCf9G5tR3RJv9DqIJiC
lSeRQJ1OBCCkC/F9qUKVNm/R+EJ2ncIDROJjl5PmUxLbUKNtsgr8ehTtvKKcqX2erjnfNT1umcZD
xE1o7Z1u2pUjDCFDclUgsoXz0ZX+wiRoIf+hjGnhEt9ICA2nZNtdOIjFIXQlojoG7pE4+qQlzxmu
UBLOtqgDSOoDTEf2dEUJp7O9rfBRGY94BvXKMTUPiijC5mscf+rKR8NJCHJut6Ul3MJ8Xu2hgNXp
IeNZAxktw2Lqiq8sSol54z6w9makxz6UZc9IJNuVJeNUai2ejhj+4Vy055iLPK9bfcHx2Qdr+k2a
+InEg7PVREa4dsqy1liSA2mv6C9NNaCYq3PWTn6VD4vClGG0uwvGYSMgUZMIVTxo/HWkuZJhxFjA
2sjjJ8BlAOuVunQ7YwBz2rb7MW/ac5Gh2AJYFVGFsX0ISzubcxR9Zzp1mwmVyxQw/YRHGOGmEYVg
cNT0OxIW4fqO1hNRduByRVA3AQGGHqlH29AmtIm44bKNDza9s6FLThUtSoGTe039O6lj9hy2K86A
3Fy3aKAUyVYPpUi16mvXdC8muUgPatceRaPPl2Ee3pELKM+j84xsmMAR+YnctaG8ShlhXUTeW1F/
DKWPCfKappFjYCkB09yjNIQbOf6mJVR7eF+WyvY0/KYl5GQNDWQ5keXcmxck0Ce6/aw3T21qeuUw
ui3nMnpUTHCuc/MBTxE5xaMUZfsGRoY8PaBu4OjOkipWODedce6AcHygF0NtsC8kr5hcJHs1vXBi
BL/IRNnA2ow3K6NrIChqWdTNEO2kRiTXLgxfmwGzgUYxQxBjR0gkkBcoKvmhgcZvW2m310fwoVaB
lFLtDM7S9vyQDNXXAoYx6p+IME4Q5dfCIg481e+Jmkrm3n9WV2sePTyNrSHKPZ5f/dCFPXgsZmQR
49OjAAkGbtPqbs681Bzu9fbWVUxnWxzQbG35G/LxaGP2Tv3YNcOwMw0gvfqH3RBqH9ad4jnwsT2p
68xdk7afYwYG15Hhwqta3XJhmS/8pfCR6/xW2Txt5tglIOEgdSZ1d8Tnp5+5h1E3LZfSXmoXS3l5
gxHZe/ncuJGu5i/27HAUyl4iWg3HZSi7tXCOvLHoE58Y3AHiINmGtiy/g75/ieI1vmEfxeqnkZb9
OdS7irYOlIBwypugUo+2EbeuqnbSI3ENpa9E6N6IaegPsaOFLmNc81ja+Y/JzuZjrVrieP8O7aoS
DLJ0M29KgnOqZe/XG4ITB9KP3NyErKvixRssEkYyg86podO+vA5yWp9JEfNrRntEydQLb4GqUxoB
G+V6zCSQS5+qjtzWL2VacgSH4n9t1i/SEgehMowbnXBvV8/y8hTLQwk/N6QgNzV/riaYocQtw6A2
s22E/eJBtqRbD7XkDUPvsB+kXc3c7HGQWskNMyj+OmlK3IwFDpXBSbAFpl9iZLgMNkctMEt65FGB
DxsaRhfo5imuYQxJPbZA5izUvSIrtpYDhw+BI0ZsOlXAKYvaXnmUINCmFTNN2JBv0FOFYUpwrrq8
W8MFMC2vuH0mm0Y7i8zYE424XOsGyPwCRosHXJxtSNJQBd9qpXgwh6TamDF23E6jHG3smKl9RwQU
zzPZhgP5vbXC6XEwceOTE6knKb2qVMsObDUV7B8GQkSLZW9L3txAqszjp6nvv8cgpS9EEpE6UUfz
OR9igu/pRp0gwtDvMvVXk+3YpU1zjhTraE7zl4T2EKfGqvchTGRw1iByVgWwdSjOGzshw8ciIaHp
U78dVKBmpRb2B/QQIEcAgCe5CeV4/jGloemNc36sJNPmdAoDs5oUukRJWBzu3/3fL1BtW5aOdPBN
TjJJaDVXWomj0bo0VXxDScsLGulEw9BkOQ88B+mWmiB0B0t8VeWsuEiZXvhYcEBS6wPlw6KT3GW2
0lukUrkDRiOvatnZLQMjOnTXWKHu6RSkokTZzBg4d1Msma+5vaNA7J6VUH6lV6R67Qj+VQ8d5TIO
apCDjvYW8plvIDz7S23x/jMluM3t1yi2Wfjw7u6iOXyscvx2lkFYuZrL9eH+namkiFEXh4TVVTDS
mFrqFqLOXUmfciDQyz6fNGfXgbR+mWQSuPdwSnyUHIGBFQtLnE54cqyagD317TB/rvL9lIJ9ea0l
g8OT40q5h5rJ7WgZmWz2qYBj0Tdg+HPF7/J0eIBZq7FnW/GerTF6r5kF6LZoP7Mezv5ZITx8b+Xx
fnH6+sHK3hlgbGGAP1tK6fja/2HrPHYbZ8I1fUUEmMNWonKWszeE3W0zxyJZJK/+PNQ/gz4YzKIF
Sw5tS2JVfW9savsENjkRAnbI+euPdt/jDLbtctWbXsb81rVrsgjrIyojiuiFN2HHd6uN7RUHpCj9
HvfgjyNDuWR7wa9dK6wmPJ9uqXgQ9AYF6mn6qjXCPIyFc3aqOL/lgZfxNzNc25DwbyDISPOrVw9I
4TBLxGsKN1xpI7C455mXP+cNddJgq94m0ygX1oT9Ta0qfFKWM22U0y521lNvxYchJ3Hc1RF+hNRD
hvoM8b1ITfsMt5pOGj9I1DKveUmBH+1dP1bTK01Ga0lLXRBrt1yNunMYtTpBCfBsUeE1r7FW3VGO
3nRzyPyhFdM2I+yK4h1kOEPFEJLRHM6ZgVR8qTrjnLeon+dzZxzme17DaxLE2QdL66aj1Ws5ehiF
ojJiqhi3LieJdZ+hvQaLU7PqXNZOeaaNs1v1ntqQheuQzfR4kP/dIorZuLTC2lZN9odig3MG2ac3
NBg+vvlxI1QUEqLoOQqZyEbaY/+H7ujXouWiBR0iSX6FLP3dLMVn5ShilSfP9D4uAnpzzA5pwcrk
oNU7+CMml9xIo3BWVacECwSZiB36+m0M3ZeBLGRU5pQZsYvTvOyQfK0ja8Jrvsj0YGFEEcQdgaOc
/+NJaXxCSM5RXhNanYU/Y0ZxBNm7VhU86ZwG8ddvmq4ON719kbBqfCtjfatH+yEJf5S62RqE3+i4
aakmKkk9foi/q00H96+PRLlisJ4UwD9qS6ilD+gqSlKDRsRxTlnViGPH4y19s/JCX+mAjyhIZsU4
Vd0k14LSiIWa/kEVdskbTX0xOHBUAj9NUNL7xnm8sRALNLQVK6nl2xXdC86QYi0Z/pj2PE+poNA1
yVRuhsgIL7tJzR3qdWXF3L8MipIa4GRptXTRcyEsyrS8Idm3lkxP5UIB58081AiVkxyHArFdItdE
FgWV8kqxFQxXThiuEZQ5bZYQ8WYFSJLgBvU1mu7577VXI8krssCj/Wg4a9lDGWX5Ofcc2gNi/Zkt
B1K2oxwWCvtoW4hb+qRksRHFOzyZBjcO3Ye6i6wA4igtgjZ4nklDJ0XrUvXdx8AUbmTGb17k5s1T
p9XQGwRUDsS7Oat6zKmPU0LztSHSXG9gTRRexgnunRGHbF9qUDpKj96DUWVL+mPCD9gGRR1ii/Jy
JQyTQhSaj8yrkz5HzLJRdlKNNxVwI+y5SCHCE+GAmkOIK5hidSvaW5AXTRD/tCWvi5opr7hm80Or
JuE5vQU18CPt6SgR2s8u/6YZAdsj16cdRIfkQhlHAnkU2FcWgotH1c1LWPT7RLoYOAoyN1OYn72Z
OOXGq5XjOHn2GkvIBOJIFY8UOlMEqv5djox6gbMwfMNY67FUTdaubhieSws9VlNVxU4qCVWbVXoF
snb6n0JMH0A8SxBHvjFaj9CbJqBO4DJ2GVwX6jWv74Wd+3n1PTcdK7lB5DCvvc4nClCyV5uucTX+
4/BkRFQjJup9tDxfOI9JcCpMJBefIgTEj3FOBFh1SVTD6tHhfe1Ywbne2AUWuone7x5VGdiMwsG4
UuKZbmSlIo6xKJZJrexKS6z09ErSjt/xPuwyPDgAI1xIdvamMVS29qpuzp5mMER9CdfY9q69LCb0
0Sh0MirgMzJy4151rk0yeKd845hsOh5B+l8N7yk3pB1viPIToi8EICUxuqltRF9h4O562/VeMPN3
uynVOAa1jk8xuvKpud2iNdFLRBaZs0Rq0a6wUJhGIvIO8l4lPteiAw2i8xqkb+5G9nel3rjhPvAs
vyAO3bAvMAf9+NpQP2ImgeE3OR7l2lJ/UxbdxJh7pKiKscIPBH67Ovwl4QcxQ7esEwBj7Zs3rDL+
nWCqSciWOQwdWG8fk0XApplT4FYGlenrHtWOUGftDlkA6sSwdTZtPihUjNfirgTPWSGKmw7oe6J6
C1Y1SdbxAXf5yAUVrPNOfWrV+KU3igyIrCf3eurFtzmZvtKQWM8BMq6uISqEBZarZNfZ2hxrb01A
RvHw0Y/uD31B5rVq6+Cip1BYj8fjiBQnCXe9rrMnRdanfiZCybfEqarKjxbNDDXYHUKC+S4X/x7V
aPes9baB0XokI2R+fLRRkXSCBV+rvOOYhuOVeju84y6URODhe1VS45ZGw212pfexJ6lGVdObRa71
olOS/hOKQyyTjoZ30ZwbL4XkqKD0X5mTFw37G9C8iV60hXkpB4ONBYG4na1TTNeofWxqI6iZSBDG
q8SDkJawdMPn0eaEFr5746s7vjhJsJxcFmD+NRpTIG8fciqpKlva6ChMU/V5SZaFerSckwZRTBz6
UpNwNMkb4oOl6uar2pOc9RkOKrmySk6GJYJC5FnesYGRU6CLNUaQvgWacHrGPKLuPH9ohrURId+r
/RIMzvo7ByOYVLekLUhjNRI7AAADSRYCCilRDBZ3LcNfwxiwb37OCDydIxSfLsl6WaoSlR5AErEd
S0dOy/hnpBFPy6l6nGEZ2giiLFvXFDRN1iUqwmVNHFRLjYRVnFrnG6EWTZzhvgh63+GLDg1HjCZm
T31nlUy0M9z+QiivFriXy3FLFAE7K6HMsA1d82RkAAJADtjWgK1/6WteJPV7W351HqVvoL8E4GhU
yhDKsxD2BYHSejTz5cQuE1BaokM7VAbCWN2lZ/y/LTCnuUPjchIBwcETAtR2YzC3o3blHZf4HYv8
zDeyTfgWxBwTqS8MDBzyGQVLAX+fig4EHkE6vcCkFbTtB8gulHUJ2LbjQlimdJcZQzyD8Auzjv3B
uhOvtejMN5pUFvaOQsQF5oytF6IrCZ8c+zkkwFnOfYn1E8/kouZnaRXlbF21nAQUjsu7nlVTDfBq
mJ/ozXkJO/wMFY6RFTUAM3FKY2TPe1vr9hqmPxsBgqzJXFPvpkGFIrgLf2SaeDCjYllylLPT36Cd
WzkkSSEgKQKexPsb8acrA5DLfD1B1Mkv2/w0wj9ZsxrI+hpeuhaaVTm72c5A4Skex4Rfh9manyNs
Ug/pLCybK4r5hV191cXecjPq3MwFh1G6LUhMmBvs3G+6DJYD5pW0+tuIzEeSsSiRHyjaD6FEaGZc
f4heaLBbKhPlKrwAUa7wbJJfQ7cj7lOqUAdkJwTbeASnvrtuRbI7JFRjrBuxmqgrtzPe8VRoKuZP
o/2mAxSGRWt5VnIS11cquA+HnE0SmMuSkBym7z6B5DSok+V/4Jck2IzqIwgzizePUXDQiHzPvY/2
3HMFgUcee1uTRlqYECo56qt1WiTRtnCjfG0VHg15rXjRNfQkVA7LtRPTBRZUr7C0BmL4OzZSlNk1
Te2e/qNP3m6CdnnGZSCfp5gu5lru0MEPL/qkG6sclGGjkc/4FgzaZ8Db8Bp3ZvPsGtaqs5Jv/Ofh
VamDft8MkIud3Z0a09z2U6LsWIzPpOindzVNTehacVCpUrgnda7ePM9H1FxjFKU8DaYf4SalMxV4
geNsJL7yO2LC+I5gcaeHdNwxndcrqjOiezXp6llRo41GNOH9cdNzArNbOIwwFerJFnF10G2qzFRt
8J61ZmKrYlP+4QDMGdMOvjNJDDnXHqdQdei2GsDP1hp09xq5esVL19J9HvIVvV2vY7ltylLbW4Xx
O7UkMztdE0OWWbgFpFmdVI3iNx3uhFZD66WOh0uSjsHf1k4uVBmjOnM52YdStU//buh4R2YcrQmL
qv97+PHIvy8w51xhzJ/D8t8n2NtRuwCMgwgb5knON9OQbUNZTfvHQ4mgju+/zw4FDWEIJd4fX9Zh
RwLTJ/K9KSEyQ/VkOJYcWYnc92Gsi20s9en0+EQ91eqpjIvvOgrqJVbmHOlbt0NeGbyXKWUituk0
a82KlPeqi59FZfyJhzA9aBZYl+cGgE6aRNrU2MmHYkvLLx3q+Sz4mwUpINUHXQY5l5muxizaraj3
9Lj98it8WLXivBWXfvjJq+An7KlPYwM1t9lFGafpqhXi13RE+9H20waxA3FCBH596Oz+smnuZmdS
f1cFq2GU9XpwFZ7eEZxdr2+5EdylibQWPE3sEwWQoo9FdUltYE9b0TaFDXyZBpr5JWyxJ2FZoagd
xHlKPFIMiS7dIAmUFNBL3yrKPVVT42vS0z1dVeKCqtzZ1MoEj9Ppd9VL669ENVeRGnFCHIRxShUc
SnqqXYswoN+VDBKg1HYbleJnEF1/J42LVh+iQbahSKYjiojpGIUg6gsx9OG22rq6vCs5xkjVRQdQ
6BZtSna5l6kOckYHUbXvcYtQIz5tNcVYNh3dqI1db7KiYb7iK5OJ6jBRRdtB0gs15xvtJ0sxzrTD
NDnZTaafWcbJ7Hplq1WBuWkr4Z4eN3NfGmY3coclkt0HHPS4UYIYdMadjmClWKkCS7DmNqm1DVqC
aPUZNsLT1bqLKaWkPcUljP4fZOnxzVYGChJUxnHyMtbqx8/KMv6j3tEqiB++rowmZJ9FomyaQrEB
EUxnjTTMZdWIB+zbsA3pyalFfkVVzJut7HSOvcrBLBvt5mgmUjbGW6ftryU+CV/krbaC2yl9yslH
GPm/Q8Nzp/fU3phRQiFi/1vYEONN65wUK77R9pOtCXWhmGkg/cKlEOKoTcVvON97PBS2d6/dgBka
dz3Ohmc7qX5KqOSjkDmSx7wethhjYh/vWLHN4sh4brK5U6pNcK7Md+0UjW3jQPE+7sa8Ly+jpx2q
ysI4VJF+GoGoPrnNOmpc9njZkJvTuwfdAvx34yn/GLWaKMPSi/aa2x4sIZpLQobwUq3kWSlQKY7M
m62TozyMcb/no/MW5pOCMWWR9YDXYyfQmQ3OGn2mwryqOiej16nqiUzCMIskXo26NO+R1rvLFvH2
S+fR1Gi4sn8XiQkw1HXTl10iMi4KyYYU/lD+5ON5BHAqM+PkmMKjGnd2QzV22+/cXj+L+d7js1jy
EEb0He88TxbonEmG8P/X9z0+fHwzb+yrWcti93jo383jZymOoewRMq//v9/aa16+CkVVLf/9x48v
bPTxUoVZtCnbcOM65meZoswldSNyVlIRIDOQUWQBELfPkwdxL+vLLPG6TMI8N6xd+8e9krYp9C06
lbNRox0Sq7qFkWdfzeIYO5N1K+lI31oVsEBkNMbd7ojI9GpaVbrWuhcksnz2HmFFNSvZojEiTrLU
itx6TZ5Uq/iZMjLao5pyKiXg8ifs7S+TpNhrGYiSNbUCf3NKvqH3KUxl3HfdyZ6LgqhvsqH0UWiw
0KPBrbM/DZVoWDv0jaNP526252otwFulCWXtpV1DSi6oha6bvjaDGoCc9NBGJsKnsEVFmhpLQw3+
2Ek6qwLo/xR1nC+8qepXDVa9faeAvlhjHfoWUM/a7QistUPjHS2lso4i54hG90+VWtTEU56Me659
0QOMtZixw6XHydAIOh8Rlr5ztbal57WptnpTn4KUutp4jhRUp2ZalA1JXmMDxD8M1mUwy+pU6s2W
FmwqripUYXEoEKvrqHaq8r1liV47HlFJTkXVtxd/uAY6RiNNoh3BBEHV9EecBubRFEW6RFaFqsQc
2GxicQ4bSqLCNLkmJVczBU4mgd0hmZtW2HDYsfJTQB1DWQYxosVZkSDbxI9EywnOQdvKBqYg/YkG
1htSMWOXuU60HH4b948xoA+xbMBvaO09Qiovg+7QhIMGPvYO2YRotKA/KqrL79FWakBJhVpISTFj
kTm7vmfIKDK6X/TwqUYZsWCX+tUL4xmhb7Eu5i5lZGKLAv9HlBMj4RA7kihjuK2tWtuLhh+oB/0x
6tTsbOFKqFterLZpOB4bVCRpk9gJMiX6rNX8zkgI78RGwjaj0slUsDMmSkDcxnyX+mJggPmj1mk5
8P+7j1VX9eUTNU2TH6mTtVLN/kV6yJE4aYm1mNDqKH3yVbf6tGSVbhYmtnA/0QvPz5EKDlmlnKoR
u2QjpXnRO3PlOQL4EHfeMNrFbWDEPmsC4qi69V40XAzgKbIwlINKlsOCQ5vex7jNCPZIsudCdBGy
IKxWSZTKk5ZO30Or9hsqu6HqbPrxEE4TUDGCx6dUQGeKlV5VpfmqIPN3pvaLJLo+ppXXnnQchJ1L
kHAdpN0xB7jYoUzDKls866bFEzNAeYkM24HsUobasrtMnrExRa4S6KK+1/N+6RjRGZP5oi+az6Bi
/xoUdAeSItxDwUxMRhYIRXzJzOhJpZ1rK+MQbragi8mmBJgIngsxnorD39NADPDrMlibFp4VWz6Z
4Uq3w/JeBbpYcRRQkHlSGjvnnTYDFJzBYrVO1eAamlayihQik1sX00stxISEm3ZciotDBoWm3sa9
UM7eFG97QSCWFbSvMafRxUjHFKUYOfAk0zRp5fNO0BzcgRmiyaxtbvUgSrLOV8iXFcZV2Tbi8FFn
qbasFa7jpCrSVRqQvNBogLP2gOlpwI7SgKI7rfNLx7N6Qh5fwr5T7/UDh57DFE1hrKyKkCaDflJa
jAzm31wm2R72ZB2lpHSREHooO4RcbkY57ZiJ2NdDWoBapiE36HDBBSQUI7VCRAKWGlO2Ndr3oDbc
RcoBcZ5TSzRl0dLq8eUMRRkuSQvW1hPK467W9M3QE6eC0sqjCjRFb8RUEgLOqBrRgN6cyFbXFnPz
FK/xbNBpUIQ7BD6nzCGQPqNhAo0yUayxIFO69rq3XsoVnQ4k9TtPOQEWQ8CyjvNx134N/aiexGjc
OfEWbxkamkVJPdn5cbfQ3p3S7edkZRr9WmOVEWqdU2J4i+LROqU2Iq3JeO5Lab3KxgZ5iUtl4xX6
HpYNNA5nph+Taq7jlFwKL/xAQIS32h3fjcQDe9U0x9d7XnE1kmvdeXGryVpETXYiO5cLWh9IS25M
jCVgGS0iuUryZlYTr2ViVo9U5I2rlsC7mcMFoo+FvXSjlH0kz6+5VYqlN7ivhWTAhmg1VxKoII+i
ZQucRiiJu7OYBX29HYARjW6DoQfnZWQ/pyENjOMkv8eweLG6ioSX4qtPGuh0wNm5sXeZxY1Atk3G
qpqGvHei4K+RZ+XWnNnozH0i9Fb4zrTrrG70I2Td6N8DEBXqTpziPMRudxh67xZ6Yk2Hb80SeCwq
S19ONE4sCnIyx8LWMMIOF1sY9rUwnJWbYLBKTFCQXgK8DK2m+ywMgyYWRaueqXPelKClDmUxS5Jj
d1j3LzLWso1soifNnr7jSEMM6xEQi26JzuBxy/W8bemF3KFju2vNXxoR6OGLgSkIBcf7bDKjyzlU
ZIh0kiPwP5a1thBj55JvD3Ux8h4C4xu0lQCxuGiN+4ZJ3t2zowx7oUwvihciw8V03GGpnyyvx8tK
N0ud48GkYw2pj/oeySkl2PHTzEfDp267UMsPu/CcA1lzz3oDaDCa4EVxTUhcWXW/pl5MV4NqoIwo
Mi1t5D7N22ptNnAEFbKQbd9REac5E9eOZ5x0+qxvSsKCqtDRmtfTDhzAuaZJ7V6revilwCXYxfO9
x+M0jeU5commr4+Ol2RIs1mYsxYwsk3+z001f2TjbqOPNAApTkrJoqqSwPqIYU2iEE3kfPN47PGR
TXLKTtcyiOgh34tEdZaj1MZl7olnJda61aBnX16VuTeD8cSz7ezSKigqDDHuNFvvfLev+kOqEXPE
4AesLrVtnfJiBPYQb7my1cQ+p5GaHfQc8SjECh/mASGyFuQnUvnZFRITLBFYc0F1BhQRSRhdi9Ka
U0lH2arTeZILlt+9HYb3YiCJI++78tA4IGVCEvAZCUWcylYTp8dHbj3vrS1vRddo3zEeJG+s+1sy
ivBaJ+A5yAZKX9ZUt2pcNSbXkwH5+5Pz+3MICL57fDftcJhcZzzkFGoeRm+vF0T3D1kvkNvOj2M4
nv77CtWTzV5NmCjmHQaVfXqxKZ/VEGKByGaXfw+XXn3NLFfs/5/HiT+xgPVIuHh89zg4Gfm4FvKY
Tn8zZ9Fm0rzhepxpTtCxx8M2hmW6q+kYygLNXmoKocRMfOr+ceMpES6NQFVBYHlNAQoet4+HU1Fg
CahTMMUpiM7/bvIpTcDu2JNyzytUwprGkma3sk93zSSfHl8YWDkvnSiolWm049Q1rLrzE+8SLn7I
a4WGdx563CRWTUdxikIMc4u5cG1XbCs22gjkPBlQAA8ec4FSbcqC5FELKQjKU/MlTyrl2NnsxwWZ
ge+2TIPlaEzhYQSnem+/ceniofUgK8PxOQgU8crpU6w1JfjW014eEMKUdGlq45trOgM0kGdvqvnu
ZEMX4Ix1zgGBI68Su9BYjMiQpXEaXQSp/30VZjm0VXA8VXd1dfI6SdaeENMTK6RVGLEMOeICqkku
JpIafU3ZLnuFxLuCWsdNMoXaCw5UDuYcqk0mhJBz1SVNON95aLo/BDoSGpVz/EY96a+RHa4fj0/g
PBvPI98nxT/2oZXtKoWweXbKNxW31dGNm/9909KQTRSEhZ4jocnj8VltVP/vlxA3nfm5oUPGMywx
KvPNjx/TlMXFbLE4tKgju9Z0gDxS92oEFPqSvyP9lPPlMS+GDY5kpOJBEW1GJx9vcr4JwP9Q0qfr
3rYmVOytdfMkvhHHFjfbgs+nZmIn1eLuubO7aOq7RdkO5SqrPbBy4DbfSkfBq2n2f0LxRith8JXk
w6WX2aWjEeE2EdV70zMRrPI3YTflYSwD9RDScLjuXLW6AYSAF1soNpIBowFBUM75ccMQ02zcuVHX
7UZe4Pnm32dLVM3qRM/8v4f++6iLej8KWMT+fYLIsP7sZb5DNNOdZSC6T212txRHHrv5HmhHc20z
AWzPvcdXJSq7dossCsilfzNTZEtZ3z1ZwVCC2GCusDXyobzOS3EpVKmf4GD0USbWu8jr1g8B0eMG
6IvG5mgY6Jd31B289lI6a9Ky2wuZjy9uXSYnK+b05CR9h8KCjITJs4781flq0PR2Y2ecX116R8mQ
tjF99cTt9nq2tU0k3HVD1naCdohutNrvHZifyXN5e8vEglQv5Fo2U75oJcqmLE6gsL3+dVL1WcNI
5JbjRzJtj3rGpYuY1Dn1yXVQfhgs1Q0qjWzppfI7a43PBrxhrRD9TemUTvaTV9gHD8mJlfAeaEfm
UbJuvSJ191JghawRL7lDiyGYdIRTSJFHFmbu3ky5yiq1uCUczFBhcmCHUN2jXb+1NFr6pT1whTTD
TIZRYR2YbHSpXtOzNsewmy1vh1yCZrjMzwuSBeI9rt4PIyK2hYF+45LPj5kNXLVqf2D5060ZX9K0
x7bBiL4iVrD0I17cpasKy08B5Y6h9xZKmxJ2zhP2PJKAn3wRXR+SYGHQFp9HOm8aa6UbgXbvI+iK
rk7/xiLsn10oo8SOGsz8GObUsdWPJt6wQ4ElSo/ccVuO37WT7ALVa/ZJ/1QbRnmwdSxgreZwfM7S
ZZeItavmiKWEu+kFfS9l5QKteYm615L8yWEmXvGCyy3zm9SsVyabnMm4z6kZLcvfIRJQ+ZMGiVK3
bxTK+7HrzUpslcLRfiCytiIKLjEKc0/M15J4YvdAxhzgRkFshBzM7KCFKAw6envYgGb2ARHLnpLH
pRzqvSMsdzN2rJqhjNpN0YCS9fmdxaHehCW7u6J11ktpil0X1t+E0JSLrCKXK+D0C5+kcFjT0z+t
YU8M9tjgbYmwLU2eUgI797qMUYCxQiKsw4Q2jjgaxBTSHMxCQRxqtugdb03iBF81IEbNWdDpch83
0qRhocxgDd14O2bIsFojOIy23W+JKW44Rg3vaDdSuHBDXVeaxH+YjltwL3rV5/JAtR5Ln+Mgs7c/
oINykg2th9apVE2CK7CAJCAaI3rHtTWCOgWqcC4ULZCO4lCzq9Kgt3I4wC3RB1lnEeGP6UjJWeGc
a66mQQxkgZ19bRGMhUuWXxOni3keJWwU2rwFJcUplbHFfuJkrhJuvarmHS1xQOOKghK1tutWKBLr
Jb9LvTVkdmTEy5Z9ryprAibXQ0yql+BsAkqUGmRiRYIdydKLAl1qcKNOySKyoX6ZuhEnlT6ZPK0o
ZscW6NM55XahXsWYfjeZLJedQB9SIFflWtukQ0YFQobnjEloG9GNdrJtO1wBjpFA67FoOCmzmeVA
bSi40ZTKIu069eSm6DjXGOgHlYTcEIAs9INt5i6Vph3PAkY8cSaFBcHztoxf20kGCGUjgdoRFPxK
ZG+xbPS23HSRy/w+ak+VDbPMeBEAPyZzCxYi/JQo3sE0iAVSlZNlp8PR6xkFYon7GOXlVSGkGYUv
rd6dxsqD1IfsIBhntBu3oRR/zNr7KCkYXlUvuYY43sIBsrDJiDC956jC/Zemnnuit/qtLEiHcaI4
P4VO+CVj/d0UabnRMU6cJhZXjRnp7sjZq0TX9rJoCIhts8w7gJbku0TNjrUliPlSww0740JwBv6g
o+0Tt9ELI2x8MuebkrM2kcfuUrPA0gydSJcJ0KKpRgtTFIYm8nLWeh61OzJe85WV7smGgdgvQuwZ
kp9I88jWzLDolmqYX0ySB9SWrHIvdEjilYZvjs5fq1Z/EtIO4fbipeWlb4pVl1dXku0RRfRITW+D
i+Ko1clBAsG/e+EWC2a15yTJZO8Sveogvt6KGhhMlEqJunW6wsb+0cgIAhRSj/FI3MOo4j2ppvAa
jfTRdbbgN+8EeEQglF2Ufw/OsY20+hzaAn8xmUKe/Oi1GompgpaLOESvKRKaBZBjN2WC/eHN0ccW
WXU4K8oQU5WhwOkYIJf1DH0dTbm2zVv305pGe1+N20IrB6bFmc4H0jUtcrGTOUmorJ9TN0UmjyJU
IAuT6mHqEc10s76ExqdlTY4LrydeBVUBcxC8X1UyZbZqWvq1DecXwnstGlOQpy6rE72GA6NLayxb
D1twETUSyzLQ85x5EWcc2YMGopL2uT2Ofm9fGRyEVWUzAKaeA8hvkyv+XOGh0orjUAf6brQQhBRh
lPiKNPWD3f+JcqM61aqg2kfI1DfZzHzsSzol0M4pClF2t1QfbGmUiZDH16upg+dy1eItsBukz+P4
0UkBIhPhe+0J4sEhVaHbJ+bN6VKUCFn8Fz1TT1O2wcVRpRVM/JivVKZTQKpkmOMJooU1tptK2LRa
utFvq+st+t+mxHGCKzhSyNNLXbGIx/g3DxN3XYXDJ5OB2M2Yt9Tmblm7g57KlFuJNWrTtTie+t7r
lyGhTr7Q4ltrqZ8mBj/EY9Vzhj38KGWxQafyJ1aHL/IyNkqJ0JeYRN1v8LOjsN5loyM3Ud9XDN2g
FWS/k69R7kQGJqqhPl8VkWZtxEQLmqIXVHwU6Poojx9WHppVaEflS1EiY6vEtvVWqc5TZSV4WUqF
4Ixea3eUU0ybfua2W5RN6zx0g4tmONibhcNhcNTGrWinV/LErxrS4D4029UgU9b5tp0zKKkRqlB1
gEBD9wPq+m1F8Vuf+HFEJjYGplvdiidbSrnbMmET2CDp3Mo0osIcXm92hA2hUekKaYOq9n/qDPl/
CIrN8PS87EVoHpxMkNmnrci9c86W4v5188lcVC1hinVNQXiquq9BjQYgrhQHnCXzJSDLvS9oaSmj
j3SU/XnADQ08Ny1xlWgHTnfuGj2abyuEcXMUe1YxA5GtMuJaHK9anjRrR+Z4t7FJusObVyS1n6ca
9BPRIQ70z6LRpy8ZhtSri7cpQRZnpykpFyXPW299jjiU1oRTN0tT6nj9U51AH2mspqi7T9B0EGx2
txzFTMhKw1hYXv2bYDJaaHb1U5UsA2qLvLj5MgyYc+TuYq2T9wysx9swMdujUib9wrArRHJx5OyM
Zi00gz5MOzrDLn4jSZxWLSdBI+2iY5C4O31QOOjlLlYuhYPg48YMnezqhepPpRP92jQAtlX1WirD
D1kbytIsk2HtCn2j07zB+gEi3ukKqtIy3gYWy7KRx5AZSY+dwXqNpeCP4QCGurhcT+FPbLfdaTAU
DqEqv6GV8poiad1kaHX1vFcOGYwKqUd0LE0s3tlfUwabstI4RkXFl9nrX5xC4lWCQR1qrJCHvoSb
6eIPS079pWHCIKo5XJuKKQ5eFx8pFtAQx3Gi6kNJwVV5liPZ8Glj9c9AnDDF4bh2rJFqXBIxXtXM
Qncsul896VI/N09FU/cnRUFtz7xAD4KCp2+KT5jWJx8VVYJFgXoZpCK+luUuahTrT8L2AD5Gho/L
c2fUwD7aYG8nvSKNJinIEGt3oUcUI1LQ0VdDOhaUGvmnUuI7LBqekZCRHJetHwhMPF6t3Rsv0lcQ
8ltZh8Fq9uU2RqKcAoftnRA0eKy5LC7+pvhlgpDnkOhYAMCEamKTEowJLPELx62f2AvIUSQSGsK8
fNICk+aqhC6dtITX55IvmaXQqDKKqjCqLiFzBbE2otQwe4pAgzvstwyMkAc5eCxh88gQONQKOdI/
Zntvld6361KZMhK+jF3UYaxA+EMgbvQdxDTa2G0954hLzGrt2N6l7tEcMvYb738YO6/lupXtiv6K
6zwb1w00osvnPuyc92YQKeoFJVIUcs74eg+Axz6SXKXrF5Yoph2A7l5rzTlmArIbZWpzLpwEzTjQ
MCutme9PHxhrfjG12Nh2IVfqRJ9g+RYPUYY03B9ZrCIwcZliF3wnActMySNcB/T3oz7RlqUBew+z
B77ZiexO2i3RlFZubw2JV6+x7sleFw8zGK1qp+DvyGByq3vphpgdY2t2Kvq7ga637kffTDKptpbT
7TOPiW88qZqzTlcPBCrcD7Ek/bkkoVgjan7VFp3c6KjKI2kuWwdHnaebwTlJsf4MrQo5AqV343Th
ygx75WrF7JBRLuMnr3jr1d548OwKKpELvA64Ilwmydkd24C5SBNprgLh2HdeTCOknf6kSp27rS1k
fVpXXTUIzXHrb/WJcmymDGl6w0+uZQzMFejIlR0soa2Y+jfI8V+g9V1bXvZDR20+ic5mwqVVi2wl
Ma9cSVp7r0unZfOtHgovTrkXquph/i7DH/sN+iJCjjH9lo5CORlFgI/7nHOXEl5n7NtgK5eZUmhK
7aAyj0C2qZTn+UWfU74crULAN4ETnSJTICyR45b6NKunMEy7IbDHCeC4uLl7xxrbMevx1mksUTBZ
yrGMogByAQOfImema+bFpa4880zzGcQDHIQ5FniOmqNVs9QVGBGF4WbLQsuLJWg11CcNgvDpBGri
TjV4dktWTsrj2vfPJVj0rir0o5IHV68zxkNF5dnkMdYnGYZnqtVs72KVCHUSxskdsuJ10Sti1+UW
ac2qi9ckqIyPBD+pGye9VBhHwZ1eZIH7pGb5eBpRK23JYH0uw3o4BKTPbbxIJwAkr/sPRmXnEKmK
vZBOHLvuaf6X6+P+KM08uetra+1pVvvIt88XkQscHNccp7j5Q8NCkWbhopgA3lpl30cpAHWH7sNi
bClmSVkIuYD9iqmkla9cBYFsrZDdx5nlTsVsxKDGFA+YQbCbqT7h1gnFZ0In/jjW6sESqE5HXKf7
sXSAPmGbsllNsezcF44UT/o47HtckfUU1hIoPDSPCcGAFWExM8AhFQ4bUaMCSTR0zzXCXQTY/gDx
Nw2dqxI2EB2jCbBlDeqm17HWF46XYGRlVwl6suI8gZTaC98+eJ6afCqn/LL5QxA5KlLYod4LNEQk
TGAj0fVw5Xm2wvbOsdtugxcc2VdFKsjWuAfP02d9E3oIopntDuEAYBQ5Y9GXxkM12I8O3OlLxTkR
F6dxzDEPMWTOV01DqwRzbE+BOKB+UjB36AmUGAHG/YaKf8WVgHxjygIPR37ckGHwmgdE++TGRnVR
yiRKaH28437gOxRCxJgJ9gknjNKLl7vitfdilhCEesux88FJ6M73v6PGFaDzwaAyIY0rRJ6FCu9x
8L12MxIcQEcmS1aA1OydjVnkiRMPbdKeeNdFmssUfWs4bBWRjtsg7x6bShzI3eNxS5SbfSe8Tcjs
9kwxUO4CUezrqnnOmbi+g1Jbus5iztxwfc9Y8g7bZ0RUw1oTPedgAPJ3H/E8bU3vdcqknD8IOfSL
xKJx3TuwjWIRXDizcrgevHt2Euit7ijZMJ14//H4FS9+Evp9wWiEsyUCLYegeAP+68qvMcmiEeBd
rEhUT/ww3vVkNZHDq97QW8cb2ArlOu0GlpFSQVFX1jszHd27DlhTggfZGB31K+sGQ4FRDtvRNt6b
WiqfaOoDAZpeL6jMMU1jrmFNe3CCzLqLSBryY2+vSbgMmMkK5N342R1fX8sgRmjEzP7CXP827eD7
2gONRVbtVSoa5nNXMTi+5u+Fo+Mu5zK+zS+3lbXVbr7d8QozdJxaOQY7ec58aO1qjJ2RRlj0+xO8
dKhHc9v+NDoP7tD4K7WzKwIIgSJ9ZIDS8XJWdaVY24+9zUXAki1xZd+orn1iXZCdV5purSOi3DaR
gZMmZ7BFbW0WO4Uv75AdAy6BZbVsclTN0WhsnRhf5EJVwm9YnpMNIJZVTyk+Iqct7ZheQlON2wRV
8WMC5Hg/THHxIHLBdQmxajE3oclPbmKKS0jV0jjOO8BHMO+8SGPDIjzdzjfkLGgXEguIni3xsfWW
ZixlYRAlULg7WdbKSgmqdjVii746lfrOX4e2yusgaPIAXHB7z1yNQ6Y+Anagm1zK9i7KsoPXqc8m
DdM7pUEUkqnd177z/UNCZ6G2nj8gyfp0thqD1Dl3NTnMGHIdPMDIEzQ6OxvgxtatrBGxh0qCplJh
MOmYCtnhGOI7U9+xybxGiKufx4E+NtYNt5yEVGBYp9W71BBwFnXyKWNSUk8g/BE3KyN1js64n4n1
kkbGSa4IslMUjsObrSiLZtBC5MmvHhi0a9qg8Wt6zzq5VY+6upk4YW51iiwij3XpociEBwXnFtoV
GsfC5g+Fn7QMXgg/NohNgHtkl/kMmwlUWcmm6u/mtRNfEFOGMAQtKBWMPCPj2CmyM522ZC0I61Ua
GOuodYYvfQAQyk+Nzce1pjW4rhNd/2JOZOa8kdBukhofSs0MdDQGDGKK0+36VPvSBF24hnlB6ELS
HPDUccjwcHKJUeoHX6L/yMl7WkiFzlIYBN94oeWz0FXKs8I4qhB1cno+e0Uzmp0QKWb6SAdrHzO5
wpyYaq52l6akAVdamd21u1TEJWf/ZFyTQ4HSoNEXcqzpMUgjxYgolJ3bUilnnYK0ZcrZzQ2gVlXF
fdHrol11EjyI1ZZLRAz9xbSLY9Vu416rr2QchMsiCGzQ1ZyUEvwy86s1L4U0RMVrrGvhyplWBldN
sCCYRnOI+ol0HCbrfOJS0Fdp0beO2psngbV2q5ldzNvOVac5Pmre3r/UtgZ5rMU/O79sEa6ytSV3
xOfmV1tQfTeeXKdhpe6seaUq1XpTMLHeFBreHHtiyra5BQfZ8MgPsJ2dIA+JA/rrUJOdQmLNy/xX
Vc1wtroa04SnI/eE6Lc5a4VGHix3ba6q5T5ponFTDvabV+uPsrGbe7PlNghcnxkvYmdO4311xZs6
QTPKi9YOey1Pza3eG9HrUCFyDNIIf2qXq2uvifPbkCI4CkRjXJrWfVFgar72cInRMohuq3IxLLqy
TzYA74HLTDdPT8mEMQAvaVh4Sz/r4vson3J3UGmlRlXeVS0TQDUx7211AKo5dYYJJlzlduqdGvS9
F2jkr4pwmn0OoIwmNyG1TQ7ZhCQSklRJD44I5qSDxtFbtmzaHYfFlWZN1hwCh2/zS8OIEgXW6J3L
aRJP0E2zizCyHr2Io1Do6cou0cIMOwMHLodS4KgY2dkvoKf2VXVNwV8DAePBEicy2RrOmBlWDVzH
pRHKYp+oIE/LEI59PIGaR9y9+C6gZcYWvyJKULjoRL7uPQ1SRpvGuGOnyOdCtb4CirQeaoNFQUv9
aV4Jgt2sVBYWaDGHIvNNDBKFjgovdxhnw+4dnFQHsoJ0bE5u7ipzXNh2EZzqBLeepiZPxlD1X+cV
gOFVfuxx/K6bgjtj0PN2JVoE0LXG8l+FPalbGHHw+JnxJSfLlyM1a1fclcjHJWnrgJRYkzUUezJ+
6Vu0FSYiBQzqMe7jNE1OQR2MMDYGlKxed8snE1+KO22l2jm/wlGgNnUFQYMRfiQ/K/tz+L1mMTWj
F6scmosTpNYyjYxkB24fgzTb6sLBOnyvG8XZQRAg+0y96Oi/lim+ng0PUd3Rt14MRbf2Lcra+RUv
fT3D2o/3Pfe66IQWw9yMqeBUOnbmmd4mhj2B5tCmP7POyzLfZ+Xwja6Nt8zUtiRc9Rt0YLSMLWkD
Boif0lactWuhu2I6X2CUSrHyexW7hassBOrOz3XZiW3fBy2eTqKCBYwuhAZcUN39SBDgvcB0tsla
rb99vFpp2/uIWrkjZNFglQESgFDoo4QFHHu0WHxhie9o/fecCaCd5Hq6g6HgHSNb5yg07b2ChXZV
cXRfz/sx/il+Cc5KsWuQs3LrUVsayLLrryTIant/Oo4Lo8bkWikIR3MTi2XfLPqBS7OOjYegMNBd
DQaPXUVHPa15AL9LcQlqtz2XBZpyBxbAHEkw6pTWY54DtgIqsgDzw+SFYkHXsisdMmdVOphKFb5j
LdXOBy89UbqEe/Jyy79mdbfTa+UOzGvI9KuFTxIgfsE1RFsVwG2uJPpDSMwapqOSYBw/aZZzwdn6
4dX2m+rkVQUyPQRZ+7lIzSqJeNULHrrhOl/rqY1rt+tyuD9hf6VLah3nEhUoNVIwk1znKUuYO01d
0SQuSbAAzN9ZChvi5BRTpjgbpqH6WqkxJzh4aa5Z56/q3nqU3Eb3ehsYZ8wA96VQm30r1RO92nzZ
ILg7jBDg0C8q1bExvKfCS9e5MWDxThv9ZGvGS2b1XBHTEUoSVoQxWz1CayiPFeHNFY4zT6cbCWKE
ykf48E7b/pBW9s0ApkJg7yCW2Pl4t1rlBHoxOMP2o5GA+B+9nIHZRcNDGpSqfkEM36ISjZQ94S36
0BgnPy6K1UeHgCGYBQbtEtbqUzAkQBHbuLqkzHfPpTsFgr7QT8nY0hzl6o86Zgo5Pmkt2nUUHCB2
zQaxWeHV2EhvXolh38aV4MXaqrVhLKDwco8dClXU5PH0zoYKxTLPmFyHW5119hrbjI4Qq1sPYDuM
MlZusabzttimswx6o3qel/axrp96kt/IMFSvPUK/ZaLiKs3HbF8bhrzPyYJamwQsg52N5UF4ypud
iecxEP6rYTPyTRtAPahrHtEGFDXyGxMW9lUUxScKq/6kJ22xdQl3gOpHm2gIgbioou32WqUvhgoX
9pBA7Pw44CpZ8KJwjz6nhT0ugqgyz/RAQYcO+Ush4u4yluQ2R5WPfF5+ssibPNdD4t8wKlprLaY3
1oyWdyuOyWnePjobUs7H4h+Zo7uV02jOrqv4PP+ranCZtjgyd67f6jelzJ4boQWfKzSkVt9dIx35
JgmL8AsB5vOgFf4uSdlZb9D5g1/fUe1v+I6NwYFx0toGR/yFO3pD2a6Bs3PsfcU/Uv0Q8IDKpVX3
/VgG99QC4ROpoaRhiicrMXcB2DdpmwTDa3RXPZKglkOkotQzBuQNvdejX6sfK1uF1NIVDxhSmCPg
NYVm4XVPtGCwOJfdPnQBzszXieZhY6/7lVlEKWEKMSDwlojuKPLe5lJKD8rXIH2Z/xLaJfUh1VkS
u+bBD0fNYYnrwzM66y3NJXVF/hoTA4WBQ+pBBtPTpD/TNus/GghMdoFwcLEtkpzjsNoW3wuVUZyn
1eFlCPK57KHwsFUIfFYP65H176FFurSOI6XdqP3Y3n8szL651CTO4vniUuCTxij2uwIHP/pe6e3V
mtMDoqbkEeu0zgG3oxodnFFbciTxzmnzidnawutcattY/eLXoM+NPv9mTrdhhIhpSzKBZKclQw8G
xqLPSevkhAWEq2XL9ot9b+DKSwrjOfZc5WmwOVj4vJtoDyLnanEUhR+neW9j+KQRw/NtrFlCRB2l
9/YQUZaOfrSbF0dB9ubzINMnM+vju9w3lTuAY3dV1lWfw4IxOxYwb6Nitfgc2D1CMkUE4KQ66kZE
ZNMeji75HALCGuYCbfqQATgZ0Gzs5zJQaOQXxanszoo/gHJyiicbL8i8zYwhvGtdb0qFCD1iCD7i
PmxdPBcA45LQrddOHKAfG+JsY1QMhSgg13PoRVyXxiHrqwfNm/0PQsXjheGuzYvj3x/yhMQCwaDr
iBL0iipFo0/hRyeSy9RtZKYszgPAWSCiK9tlcDlvjOWgaBdO4+UuIaJxmTDLeye+C2DZUIIbr0YA
/z7sRJux+klkesBg2S+3ocNbhg+mO2hiqq8qVLWZEzDRp8dF+aRnS2sMUUXQmSbtdjrQybo+tH6g
QKIk4y3lDLEeRcrYKsecEIg82qY6PYgs4/DvTm3VsDMy2lPNLSagdNs6/DYTFd1CM/P6Rnsru4qy
4eH1XvAlHSGTKS06RJrMrDeyvg/L8lx243gF1g2YN8Y3HqCSOjDN1B/Zd9yVI5EcN45BX4Ujw1z6
mGO98/QRHIsYqp0JzYSGCFaRzDP7XdVh+cjjtj42o+2vJjsnptoe8nRKXgK6uNeS+MJla9Im5VqL
PjXxwZnji7ByAu0JLShCuY7ZBvKs1yrjPs+6/GOHV1KksLVZ4RTV1Pf5YqpMCHBhy/1niLa8S9vw
LaZEXUmacCwI8jlyfbhGvLTsrKtQCv/zAGzKl8Nn1rOdb5Th0ouE8SC98TEGQ3CgfVc+oCF1D/PF
l5hgrYo8foo0Q4OujlZPVRxjW4bIrFAKN5r4ZkbxDiYEhsb+PLUKPyYSeGbhPGaev69KXV25LSfh
IBrrC9nKd7bMor3qtRZ7vO2ddRv8DaBbxwCb1hI9Tfhw2APekNUiCavkrLtIeiDfnIMu8/bz21Aq
CL6NXj0xQWMubUtOB2UHbYauHWGh7lZ0ibucI9rygAMaLYRH+FDWFgeEvzRrA7cXlaOlW2In8IWQ
W5/cVyNzqiATd56Zmt+EWV4aCSqlpgG34ty5pFLTbpGNvivLOOQSikxmTqQ85gzpF2mPuAJ26jnK
7VshW1qMAS2wuZcK49BPb3rV++shbb8BsZowmjUxTD6OKGRUHXJrotmSuL3rMqp24H8RMjOhfXJj
N9zwJEkjmX6HLZaddNeV28pP1CDfooQuMhL4EdwGhbkIFDq7TuOd5nruo7NQfMlIdLsvdbKCJhu7
kmjHuekqOQBPzU+rMyavT/qdxmaDCl0656EjP2C+yOZT0bw6KroH3kxDuzX/X2QVdFxi824srOd+
6uTr5Pfu7Qi7JAjgDcXAE8NomxdRWhfacOAxSijh86daQNwu7iIxMRFfIniEzw1FKW7K4YB074gB
N72ZRMfcVDb7+e+NNkjeINSLlZuK7mYKI0CaRKABYHOxyBpSeMxwCO6DNL+Zmo+pMHF4t6pJlSuq
lTCDeu0NbbZFfUFydZJ8RiqPm2lgn5/vaKMwzoUkO0wZL6ramN9cN7nDfN2w6RO8nJvH3Grlczam
91iAYd12VsuMBBxYGNXo2MO02BtD+BrVGfHR8GQutYvGid1jj+8UtK2g+0G84Moz6u+Cjty9jdtw
UUVSJaGGTtT8Fs5/y2iJLHCpLk6+JdrT/C/dxFX30fE00XNjl6muMXmp21Sj/Vuk6iNsFfdMbip0
TJeRw/wdBhK8KIabYXtU/gH5b4iucIoG9bhVWvToQMuDi8eNuyUBAMXUtKCZcfR1RIc1x0mNxC8U
VUR2HxLhzxa6pSnTgxpSS6vd/JATBkC7zjwIPRg3H7enN3HwS/iredJGy3l5R9GUk+DuFcfYnfrR
SDD1U5C9l5Zvvwg8xJscobxGpAxooWjThVp4aJP+Ian6J50j5VzGpPEwXloFZXm58ZqCGlT08uS3
2UgZw78TjXlp9ByDZT4jCnrtJJrTj2NK7uTwNp2gu6WC+8Ws08+RhpTdDKgblRA24Xx8xdTrcCSw
2k0dP0iFcIpiwnjNd1xKOYwvnjb9UN61DASOgz68BZi2b9iYrFsSj8G+0lW4x1H/NRfxGdQKcwWV
OA0uVZUOJx8MnOSXrOmpe52F1prap9EWt4/dXre1k4Ql01LsXqpUL+9MrpSlZhOlMTfN9RjteMdG
GST2seGQQ+cGtgfhreb192Gn6hQZ+2MgsDBV3Zy09oZuYClxpgDwt6/cP1715x/qv2ttp+mVhJsW
qSZt0pGISSslsgtqyD5oOSRNh8kR5TKvvK1CWGEZ3DkFJhxc8ou5mxoyK2rwdqta0m+EBjJDrRP7
X+RVa+LX6GKBpFRTbaAmDq0ny5i+/sMjVejf+UlkCvISFjXn9nsjJPUpqiEwMSvVl6GIxi9hLD9H
YzveI7L6aGiaFbMUho7BpaeTbU1zUcWY6P7FGHFicYYrZ9/UR4I33Z0qnVjTwZZlpEJ+CptJpJSW
BzM3CchqRrIn+zRndpRMpiCdu24Y46cuaBidy8U88kNV9YpJdti3TIeWwBTJieDwvchxGSz0qCv2
HpChxz7n97l0gjwOphdO5sxD5yFApaKnm1s3pmvjJHFiMOkhebmM4hMwQKwGxSbNnfJU+dUXAoos
/A4i2Qwu2Yh6PwaPc6kZpZKjjgPlKk80d29PYW02uh7H7L5ptdK/0L1gIqrp9hb9D5WhngCLT4ts
S4AhZ1Fa+cTRdqfaNm8jJOw0dzn8QpDViugsARBdFBrZm74BUI+KGv+kRXne1ZshR2dV1phOmCYS
htfm29zPO0A1vpic4+c6QtuUFw3q8Wl2q1iutWn4/7nkTWNSJhOgTcBExcmNFMJU9EvRctCwPRIa
KgLAdS1/1kr1Y1AqC3PKM6OIKSvSAz/+Wdgt/tHpAOdB01j4IV69RLUYxRPiYlrtCxMYyKVl5Owc
CD/7tBxfPxZdw9ALsKNxBSgFeViXYz0yCHo6abrj7IwAaG9AtfII99FYxRzBRPQlHajGnMjTYG7Q
rtd64HCjSSpPUw3BVhbdBrlkiltCEp/SIu2dx0bANqpFYwTBa1OOT6olrvNObHY+DmFnrK4NCico
tfSsCdBaST3In/vAxc7Cgsfl8KyqIFcquC6IcHqVfk+TPDbGKK5BM37KKp/qOtDUo19jFbWZXUHg
r4lKKfsnu+ZQrBVteSCQ/aANjY6KFHglsqIJb5i8m13W39dhHR0D+Amr2L3XO/IpAbSuS4TG8yEl
xnJGAIsrl10E+sFEQL1Ue+1TV5MrEsimO6W69jxvFJUrn4UHioQzuHOa/1W39fdOt2jZ/X49M6z/
s55pGqdHHG5TMrGu/ZLbzvgjtqHDqSuJEoX7nk6MzMnCHFqD+aEJY8TjBtYUXznOX5wyh0TU2S+O
Ue4GQWtXNe4/UhorlLc7IzGcw8Cm0k5TW88c3sCC4kM1umqX56wjIirqx/na9T7pek2/tDX1Yx+Z
NlhBYiMagcUtHaxog5LG3fv0VU+2tJgeG8gWVhKd/AYjGHqDyoWDE/b665gMgOw9ksbAlO9st39o
zN5eOvUgXlJidHDkaU8e240JQenolS2hWDUUbKmRBljrLn5eVzvFTTmsc4vS7fcvsTrlX/+8ZUhb
d9hwdKHqCIJ+2TImdc+g5qO1ytPB3itQIffY6fYR1/KSKRpOXVvjovED1s0Gy9RgmLcM+FcZ5dbC
ERBJFlmYhZvBAQmVMNv+3HOoj+bzwu8fqjbF2f/4UPGlaapGXJZqsKlK65ec8bS3NLJgfGfFtyHA
iotJkp5OFoyWpOWRopdZ5n2OM23PhkzAgSH3tRMxEkVzUOMNTeCWls3KTFJ7WzkRvjkvCOjYqTuQ
EQMo7PD8+4csp+TsHx8y25wqbMsWwjDY5OwpefuHbW5ISJIgVUZbAeNnwmLTKscKUZzmw7eo0ABX
lkB2XzfZzUgWIS3svCVANsrw1BA1nnU9NGxXiQ5ZpR5yNzWOSljIha1IyDpmhwOD8I2A3HcPrR72
iPqg5XhU5mn1aEXpWikEGRZt5SOdqNWt71g3mPzQNQGtrHXLuv8Xz/jXN0mYUrekJgzNZG4p1F/e
pKrGq8NGa650tfhe9YU80M2LAdHSnGhU89SFk+pPQcUhO6MlOyEo1qhbPidF8mAaLosXhj1V6OJI
bsqqCMESonpGORZGT8pImABSPPUIMxVjImkkhtIKkgJoilURdLdACU+Bq2f7ucVuhJrxkZb+H2/9
f3rvIADjwcvS6p//xedvWQ76DPzwL5/+8xy8keiXfa//a/qx//22n3/on9v37PI1ea9++02PUHyy
5Ndv+enX8tf/enSrr/XXnz5Zp3VQD3fNezncv1dNXM8Pgecxfef/94v/9j7/lschf//zj7esoZ/K
b/OCLP3jry/tv/35h8kB7T9+/PV/fW16in/+sX5rvn7Lyl9/4P1rVf/5h2IZ/1Bt3bC5BVSNRE+T
a6J7n7/kaP9A+sqkQKoWC4k9XS5pVtY+x9V/8D+25Tiqw8WkatxaVdZMX1H0fziObaND02whpc71
9sf/PLSf3sG/39F/S5vkBkus5hxsTbvI3zepofJHVGGatu0Yjqqy0fx8k7qeYNShVM5a96uHMknN
I8/C+PgARoaYsL8///vLuWOWO3WEvkgGZ/YEYNdciipq7gGYkeyQOcqF7JWOY0roHs08d/ZM0bO9
UbbaKYwHdzPJya6VVD3IxU314JVMKaXf5s8x1mpQjsrwVVOsW1dG2fcSuITlm6y7jnglue0loXNM
M5FIqnoaV8y9aEczNqPJWliN/Wc/G0wA0lqJBszPcNx1zdb1rez41/8BBEUD0yC888C81/5fn1kR
X0ikMFkwM3QK0482LlGD8LYWwiqzS0nyKhTlAcxcWXNEmz6bvzBHXzsmogvwVzTjsktr27sfLqu/
3rsf3yvt5+2K98oWvPZUN46crid9+voPC6pBAi+dwEGuGVIgA3KjT5ZOeWcWfrNJXatdNASq7Tp9
WFtxWmPM9HCUSThIKO8GJnb1YyJ0jNlRrx+BFPdr2jG068UYbKmxL1qWMCfjMDaVZ2C64xgWh1FE
uzHHmJDRnEbcaRq4cpt/UbvJnyui6ZmpkkvRtB3V0AwUDj8/M0ISVDUHIrb2O0TTMM7WFZJhrhwn
29qtALwCcn5TJaPDCTSPN3FmIasWUnluQ2trZtnRU/vocVSL98quQTpWmI9rYFNkbKKnqyPqoLmz
OLcwOvJ1OxhIj9yE27mnB6RLx8DeY3kQAdVF8sUr+w+poVQSsXLyCgC+J7+XJmL/37+t8pdbkL1R
mipaJ9vR2DVMg2Xgx7cVmXNrWJ2CarqPTUQs46EvWfRLPz5pptXtzELA9qn8L3VBDHL3xZm6kENG
CWFGBfWtFR8mhb6wTP0hR1O+77WptVgad3ZGQ0Jteh0FD/pHRTwoYCvpsK8Kq8XiUUbVnh7EsKSH
xOxPHx6aJjDXv39+02r54xLjYC5kMTM1oWFHnD7+/Pysqhsbu/bMdR/SJLO7cpNMcRZEqF5COgyA
qEZotQitY8H5xvLT53KMgkvH/OkUj/WXeVBtufa9kSNLUDgjrXBfAw4VI8uTh2O1D+Hf2KnJCzEV
FxEt4lJDR1LlRFURT0zqV5NchLS/Gd03mz7lwcoLZmc9qBQs6ZSS7jLsYrKOfLx7XQ9xJIiMeFWP
yAMLndgkmnZEIpieUW3mjlea3yvM9K86oUyYbkcdgUAYs0wl/W2aE5z8BHp64yDLyduQqVrsXaVf
cvPV+ZtOWtd+zJrPfgHXwxbesHKDK1Ump7suL16asHtHI3j4/ftg/VxQGLwPFk4Lk21IUgyr8pfr
rB6dsrXqYVISTQ0tWasBdqMwmiy6B6m/c5Q1FnbSdm/mACQl+Nr7tHF7I3yphbnhhhxWrSLF2jM9
muJItmhPFdHKtcmOaNInLUZA0JZZdAz7Xr9LmgFkg0Y676RxsMi42xlFUl71kYi1kUQidMMSsjY+
Yx0ZDMJMpN9tfu77OjrkMW2HWaJrD+Ti2dCqoARne5qkCpkrsD/mDmQWechzp8VwvrlHRlvzsKrW
h+e5QRV3Cnlw4YW86/qIV7bcGJ6n4iWwL9KLiWulfpwcqe1u0LQDmKbuODWoZYD+FV82HpVIHKrG
/Dx3XMEKEiQC7GMxmxFcUyAClv2zHEyIaQox8I1CuKJUlfhf9IxUMb05f+/TnCtZdzXL1mkc0eRH
ZfnzTUS7q+ss4fDqA97ZKF5D3RvuXC7cufccsTQue3qPRDEZWJ3Urt63+I3QkfXHSn2hqeFfoJX1
p6QeXsoieKq00MTXbRInS2NvOZscCCsGZJjeZSPJ8ejabhmy5xstVybKMTPZKOmPehsON+SnMMRT
mFWBhV4OeBDc5wFOTm0sys7ND1DZ4ouH42vuZfjD8JjJYLjiMV8HFkRVErBGUTGzD8ZxUwzRskwa
/5jYxicXtG06QEqKROHv1KoA3G05EGwZq2AhRATbVwi3sGKJdVUoREk48VvVk9BJPfQ4wre7g0Gw
hSLSf1wa9ggPwMyP9aC/WiSz9oYpt1FgXoZQH5eJ65JJHuNZgSWa3tL+pNK8XCmj9M5Ap8a8bC9F
hx1Mxl2yrittejhmuTCEO+6rNPemgEUVQJOn3sus/Ezg0SLsiynOF2eOEuHAk5g/VmFdYEkIlClb
UBVnB1I80N30JpysW/7+Rp/LjL+vlflGtyyhMeSy6Zz8n3MCILNYqTI49Ip9na+ONkQRxNhTbFpd
aou+cdDujMLehAmBwHE8ukeLJ0o9Rin++wej/bzqzBcu16XGDielhi/7l0ML4Xc6cT8aZlBt7AGr
wg0DnnwGSe0tiHNYRzLpHvELhUgcUpyS07Q90vlalnyhFQWFIifyzgbRQ7fGvrQF2aeIck+6V6lg
3SUmdofksBKy5k4zAaFLoRQb06oI+tFUeZA+AtbfPyep/lzazq8wT4keru5Iy2ZT+/luzCLIUFxq
5seoJ1SQWM/DO8YlPdJ2WqBIRL4biSJJswqijymDz4QHJmgZ3Q8N17eXwIb285zgzRDkROAWfJt4
GQO7PBqTlkCFyUqHLj7qwsvXMNjifaHER6TqFW9h6BytwlYXCQ6SRRwhUgF0Pko7OzY2rXiasvME
N2JcQG6NpeJbldmybJeaUTq4k/ggzcb/mNb6BEJCKarjdarZ4bbrTKJCHfQBeq7zi4yuhqQlyn1n
iB1kcoYZvfSYY0RvRONkbBJ85vV3pqvjocOqB9MwENsA/cymlGwZRtQ/gKOot1g9Ks29zbpOU/Uf
4oh0RRDle3P2Y9WBJ3fhgGiAcnk1Ms/G0DTo+05W43pArPHghVJfWIWVLrXasK7t+OYp/bCqjCS5
BpV8cGmToMdC32TF7BqDSIjqxP76GTjLQkmxFuqycD9lgfelwtKk1EWyx8OzyWz0+2PBj/hOmn3J
hoPMyQCodZS05eQAgtqXLeZBaWw5L4EZjM0KiyZtxkGWJ9WafLCl+6wnwWY+oGUDJiLfju4GPiV7
IdpURaXgmrQMCBXVXRs2yn8Tdl7NcSNpFv1FiEDC47VQKG9ZpEjxBUGjRsJ7++v3gJqH3dmImRfF
qHtaIllA5mfuPZcl8Kj65DsQtDp3464E5bKb9XpbmWQ8dIviOn/kdvSEpJ/ZnVkkeIyJqwjN7o1l
9SrP8/ZM60F00uJKEfGkrNCJaDcXhwNR7JGnMIHeJQvbE2AU/YpzzUyEbAgTRqRk4IOF6wtZzeem
7DedPptr4hWTrcVjcx9GvG9TuAbjp1wyab2yOMuPOnJCH2CMYFKH4YR5xyIfaLlUA9bkStXbPheq
xOdCbYAmn34EIVuAl2vXEuRXl1fLmQ4jM80HhpfYixv6jdxx/VCNFS9WJgXFUqsRg5aofpD0zwVb
0EtQmuHGMWYYQou2VB3p5Zr4PqWOetIixFM/I+epIAKtFvU9MJgS/53DNeoib5/z38ZSfsVxoJyy
Eik65wfyOivfj2kLAF2VO6u2jBXvLPFViJK3YeNK3zJIwnTU6k9YG/aur+bhkL6ULbZCkLLxQ+bi
CO1fHotNpRSV//er6FvfBEC0n03AnlADKOpji8SVEPWdE5DKh+37hTVo6eWDE/tgVI3jup9s5GcL
kQBOk49rSVvHAU922oGNkMNsnERsql5ljda/KqMIN1czaEx9cS9h4oodX0X5vs3TA6tj14geKMCq
TTZhOY8nO78S07cI08uVrkkedqoZ3o/YAKWI+oBlUYQUWrjUh9gDz1WAe6dsT5mOecd0F3y/k5IM
DNgMLCvYfKe4ykqPr6rrssaphK+CTqJqd3OPjXJEru6MyzPJkABQSO67glJDUdqvJJEDKkv5Xlht
eG60/AOGXb6z7QqDKwzrzZxo07aqtPHv2TSySfWcPutJC8JKulhR7KFPHvWs/DMDTQKVGE+kMLHL
QOB4Lbl3j6rZ29sox2WFxcwasZFKOvKcdUacqCnfcBJv//Od4Cyz4v976Tqa5miGylKPWa37b9U1
BXc6a3Om+y3Ye69IrOTgOPEJCQNtc8jzDXmFnsOAbTlxQ9xkr5CUBAZs3ag11mfU1hXbwHybxWa9
j+s4evQteWzh7kcAzPTzTpALhO+4IIT757QE/b2PGqg7fUU6DytpY53raejzqb+Y7H/2TtoS/cuc
BpuaSxVMwEyj9xGYDHcmKq0wT06a+EGj/Q4g5aHD45K17IkdLcYDp4dmHy0dys8vE+EeSY/2adEW
BZZByGLuqqdBx9cn3HOIxORgV2jHcywAWlzyzpn6xXaSXVhJBCmNqlFuoLtrEKEQ/5HyE1k8eGPQ
DwFK0EmiSw8jOoK2XwtAlinBh0DjyRBa/C2BY9f7pGUdItqW/9SCmJYy+60MSz4C8dEK98mdlegB
2L36L9W3sRTX//bZGqaGoIcP2LXYMP/bdT8ZbZqPBG+li7LirxQnbfuFu05H67q+GRWbruyGZ6Hz
+Cd1BgLC1NFDhiBSLbuoDpFjrKSaJs9hGL7HYjj0Lm8kO/4ImoTyGWAwOVShvNJJm9cARyZjbhKp
QDp5sZj7YyCNdGMxIjxUgOEod9yKOLAQDdwirGjUTlkBCo4Juf2d8gAejZjU4DBDyyScZw3ULu5R
2FUuw+If9WlcO/36v7wC/7fRp9QzVUvlO9QZUxkMdJZ//7/mUxHC+MW+GayDkc/Ot1QNdQn07w4M
235KrHZfzD5yp/T3T2kCrR9f/jB8CiecdzVqFWiwSeG32fwu6na6TTq68Fh2jwL7iFpjVo/YQ7Lk
WqwlVX7DJrWpQ1YvaUURP43u/Ne/DIyLUNusH73IYU1WG38cq3AeQzo9DYgcmrHjJ6akmm8kePrj
shYXwCvN9JYtFXkqCR3r4NUdcJv7KJOVy0+5MroSbf8ycITSef5pOKdciOeIrCskWnpL8iw7tyWp
KNB+yYxAgy4xch9JN8ZsqR7lL8ds7VM5x+W62cPXMB/WlO2sAdPgj9eQPQl2++i1pNVD+GhYx3/b
2rKdh0kcuPZ1FsFJGzL+HwIuAzLtfFskoIMG+yDcUH8JMuflP3+62P7/Xw/KmWGi3FZV17AM52eK
978+X0WjuTHnLvSNJYoVJ0QEJWFftgeI1TEmkwm5u+uuhokzLk9EQQGnHmSnfTu4DlclIXPoaJvS
09ThogsQDCJeCK22eYEiEIJF7zvX2oXKQuAA2rEe3aVKoUkA8kvwYCcDkLOzCDd8q9rKIl9JNTF4
8ln9madBwxxVal6QZlecrGCEIg30BD62DinwGesQRv5kK+JmuJjGRBrRNI/+WNe3Cu1LVhyidhi8
JotCPzPz3VQTSTNgzlLUchuHdXHQ8+iF7dIQ3MwYIyIKXXXTTT6z4PzedyZ6Q0ZEZeT8YfxhekZj
DB4i2FXsgNXDs9irnAAiAntiBs0WWTdCSrGo5mGyQ/3yhFoSdjXz/A8KXlp4RLc2KGy89GN363A8
rnpsAvgxoaoPbvmhB0RyjbNZIrJShjXddLgH8olKuTbIj8Vu4NUqSyQ1/jZ4ltZWFO4kakAgGYQl
OXqcb0VR4yGNlTULYYwkkgSafGaKjNLXcExCxjQoEzy5SLsiKu2I9KolQj2F11STyYRqu6fCq5bk
0azZENiXryiaMKItv9Qz75RJPzl31AemOwBlNJlOLJZ7DSGbnvYz+/hVJ5T3xCpfh6Bh7V6M3/qY
wu3T5p1hPWx7Tk7U2x6VbbcpBg21Mpj3GfyCR3brXp8K2G0OFBP6SmJQsPkjifFCEe+jSMdNVtfI
FMm0m0ep7toCGoE2vtDF6y9theiPdHR+VtPwPhvgbphhNmvogArevKmYI0+WygMVqQOO30RNNHNZ
OqlpkDOZBx7vGanhM3NNoaF6HcyORXAu7pWJigjSqsWfVzdr1pB0Nc5qaEgvUgSfL+nMrWcb+T7Q
K9/SSnkW4aisc/WiG/8MyiBwtWaf6BGiQy23dTQ4GESrV4OS8JDO5i8iHLq9bsELS0b7HMtPOuEJ
vzawhFT5xDEDhq/XrFWlGsrRqexTL3VWMdoSU2nzGTGmPUwgVQpHC7bBBBB5qMTNWiK4GKjC6Ehm
AAAsxJNSIDUbowNW9Aeyqfb880szsUdOdHf2CB70ekkupQjQrHfoTwpyMKZZ6daN4xHz12xalkZg
a7uQUkKH9MvCQZ+W8Vpx6muG9KVDrk9FW1hXcDtRL+6dxVIgsuiYt4a2I2k93zVKfNbb/sNZiGkM
wRFppdXKMIFa03p/aoPykSr8yRGAKcpaeIkq4zBiHXPyf60HRHw8wflqMIcbbw1h6I486hRWqUDL
zvfFsFyujcb0cccJFjoBOwhD2do2MWdGJIkm4PM2aI9IHM14ZbL64lST5Y0ETWEU6faa6kxronwA
Uzlu5eHvEoQmpMDDzO00pfNOXUhEUao8E7x3CNXkObcJESXUXq4bxl8rhfk0TIx3xx7e84gJARod
ArOxlusZz2QMgchCL0Ukg+FHVeNwizQILRMqbCbdnoUr6CnCqujCYFmV8GwFgzkoLzXUYx1XPuky
QHEdBAvaVMNbT3Cv7KIkZnyrPGh9v9hR0vrWGfTGWe7YzPkZLjcVbyIw+ybZG+WftjuoXcCMPQpx
WwHi21QFMnOpReuEdb2hloQbOU2+wpJKnA4/w6knmi03F4lOc6ZkoYpLlN/mHBakah9ChnYnolA8
2MrJCZZmsjLG5IUcdfYVhqNeCMdZR82mMOz+G3VkDD6nPerOGNytcsK6yUiSj/iW6j2IeBA6KzS2
17SI2kugl888LLPXgtZdm2hpnmS9VguFypOaYA+NIu3c+O5Gs3YqDQX+HSJb5gBQpdJ1XDPW02e7
JiOUQ7motf6eN2ADqslzNWM89S4VdRuDFajs6F7kHO8d28Z1X2bYw+xLasfjnpRj9BUW81OZtfeQ
jLzABSL987spJcDKyXB2ApOPDo6pxefc7ofVGMFQZfqC6C7kaEesR94G39BsGVjlLTncXULhCK31
uqQ0GAEb5jrg2PIbbO/AQQsMlO5H0lfKldyRwo8zE+MVN09Hq3YxAOvGTI86EB9Xvmz1lqotKGZR
XivD5ElWMBHIPl3jf5vvTmkQB63nsd+uK6Xs1iJH598AEIBrnd8HT0uXrEEJTkyv34I0JqFtCGcS
BBr1LuU0n4sJzuTyu7nOCMxoumpv6BGuW1Z962Am2L4MrASggcbETu0IFQJlsYW0SBuy/LZfCMHh
hL9VS0B7tUFpr9EyEzVnnBnSAT3LLIHxpVZ2WklsG5C1bjznGs9gP9sEw1uqP6aOc8M9xS2F2p70
QNBcpBFVqwyPS12rnyGkvpIHnflXg96/r8+iDpHZW3gala4ynkzBF0+SS3Eh7C9ZV/z/4ZqqMgvu
dtnzpCS8Vkoj0QAb/TWj5N+oUbiE/mgbW7cq5gXjhxRj/Z2VzZHg6i8z7u2bYFy/Lmw0U4zGjzJA
F9XFdMtlIlpfQ2/0qkf9DfOX+m2E7R3BeOeDsACNmXHnWM38rZm4X9+0oGOWrRSQ9UuKXXuuuBCI
Jaoi/sJBIc28p/2ex7ZeMaD+hnKZrJHSZjv+RkL4LM31nZx0SpJYx/NURvU6NtHDyfmmAsr+FYoW
3qugCMlqFxQcFlLqmWKrhMFBYa+yUeA/eSnAOYx2ESV3rta+YBu71uCqZVaSvwsdG9qAzPacpvQp
mQvJj9H9ABVjPymSBIIqLQ8l9ng1982wYUdHqsTKyrLquTDbdNvZkbZn++trTcJXG1vKak65UyND
dKuoyzEQ1gTfGfGXSFRyc2NspIENzqeOypyvsrF47BGfjfV9bPhCGToOR1xEcFIjsp2WRUIQvnd2
+xXbw7cxIo/XNas+qQGsS2K43ZvTZG96Dyiite9TSeKD0ZV/lFxqp4Bhwqpx1AD20J+UbsUveuOr
aK1zFIz7pJ/1lW2RFEO8uq906gFBEJ6wOn8mV2uZebF3LtrHqNkC2NxLrNWnnuPT7oMQFWpQbtLS
bm7wfMmfWqM7ew+H+k3GZJRFfGg3TF/zrRizPX5gB1tciAffiuS2knly00LuuqDoP6IA/qApo47R
DtzEUovnWxsO0c2afZV53h7LHqbr5W/qSPG6heTpubht8BwTfIJxnRWPila+zZ3bwMOLTSQKPUb1
5ornNDgyFru0adddIkAl0xhCPEJ8GkdQSbinIj9wGwADlS7eR8ZxjPfBahJYeApJ9Yiyvb5Qf62W
4ZN9nMctdr78i7v6HIpPbFozsCHSAij8sc9zTacqZ38Sv49V9mvQKFrgqBIQ6obzypW3xOUoKuPQ
M+fkqtnDpVzXZQ6qr1si7+fijhYOITRFwZTuZqUlNUN/C7ARKf10StzuQQz3iuXBU9Ixy57Tydjo
ZY5CK4Ga0V/nzCEq3UYFrPIrB5HjsRN1VvkknUNt/CLseJ0YS4kYOUzbJ/m7L8pgxwXnWYVu7zNX
Aa6Z3tPpuzeZL/ZOfnUa5np2eLH1NgfXyCwFsKXX1hgeVRJr2opkFov4o3CK/5nUaotr9hDYziuC
v/cmZvxD58uLaxIP0B5JpXkZhio7AHEDYNc2NyC6fqQlgG0mZ6W1wZdpK2QnQdUUQEYLcgPRzLi8
FLZaLiUC6SB0LXNIsKZj6D4QVXLpxnsGc1iXVkqaoXVuh4I4NHI/bYqtwMgpYDKHME3lCGn0Xcjm
F8mrJTEG+SV3tU90Pr8HVpVystfFTFOBU+AUj1zC+Do9M6qPlcXPBeQcqkbXA6UL+MY4l8I+NzXT
Iney/xQuw+0RIh5dzZ+85GAnqwz+b75uhfLqtBhH8P6B2mUTyjkpaACVF1XCknYygXfWSHdTjA/H
6k4c8mu74ZWwXGI0Qqe7JXq6N4Pgn1SSOGCFJ4DM5G7qMbVJpHkl6kRWvK/zCM0RexiyiYZRKhv9
efYZbpICm2wns1rLpBx9PbbXA1OyzQDcmElhuKpi92NyAZpmxm+Myg1BpPl+oisKBvGFdlhbKyqR
5lW/xYR0R32yc7JA9RWIWEbyjTf8LXdgHU2R1w0UYakLrMkq0nfbTLzG0DEtqzUvtf01df1OHwAR
WnnabzgMrmknHhXoco540zfVL8zD2SlUm1+Y5vBFpZ6YrLfMagNPU5x2VZvaObLIiA87xoV5c25V
CnnoYgqoCNjEwRYyw3o2uqcCrjIZNuz+ZdF/j6x7LrgeXnMyy6BBM6tSBshiAiNz68TTRYcV4bXs
tT0zJ3GEnoM58Xte0TxWtvZkWTW4XBG+IIWuNk0T8iJZ88FGqLpKoWpzK9QE4UbiT6N37TYR8cnM
XjpRbNtO/O6yGY239U+Na1nHCMTMnQ2vMn1OJFGxGuH9cfuM8JzK+gDHQsdBtGVwUYWVr+2RtFIb
zFpWpC9zDb0vasrOj3vuQr0fkCT07APwXWly8R5jVGZRf9Za9WtqCWwxk+JFx8fsaUVyMIGo2ilP
ZhBF27pNLkrES4k6Othb+ZfkgkIlEL4noyTnRhzZKDi7Waq84lCtVqEevo8OP/pi3iV1+qnjFVYZ
CeNEmGVxTFUbUFhffikgbJK8fqu6YkvoJvtGW30bC2Xf42NYjW5+0zpoP2UvDkGxvKojVlAFpnb7
u0xDrsR1z5m8t0APK4WubQ2n4K52FpwHfm4+75UJKZijQ/xyi96fWgKBKlEpHgjzLbI0WvaIEGu+
DHaYqL8H9xtnR7WkrL47zrmqHFayfBOrara+UI+Tmw2+oIYcx1Kd4feiGGcd9jxL69gA68Q52knK
rZ4LL7RedNfkQou9wJmzrV7ViPwsjtKGG2fryt8SUEzhIGhoULJ3GsmrRIkFHcVTGIvA49PcsGf+
RnPUkEzBxevSVREjtolDme/qlNOfQc4eN8TMSq8nqVybzq7Z0TN3xnFIUERBLV5lxLStVYxuTcTw
oVd7z9IGr6DmKJfzISHhqChoB7jj2UtCH8ZezHzcMPAo5+T/1LVNH+yGG2CClBgZ6L0NxZh1qtM3
hu/FSwLaadU07R8Ax4RVEaKMb16TGCtZTcRILKbZmP0gdHs6tkqlgSvnp1qvXhmXRxhsSFa2OTp2
sWAsrWgzs16Tb2ZoACIwwwlBEUlsmCtp8RNkMR/eEjR9/QTQTYE+vzPrrvcLy34oLUOsIao3EIzU
g6LLbdTYpdcLeHsqFc4qFgpWk1Tdz2l375jyLDxJPqaEpqsL9lPjBgz8k0+1Ng5TrQGSiXPuPyNG
FgSw0iUhV82b5RioN7Ern5NI/4axka3QxTGzHvRt1MbTahqNgBkCP3QGArEgtoId9q6I9IcLGY4E
SeAXFaaTVcaOBMFVuRkScdBrsbcafoKGHGF7q6/tYHM3dxDvJocQrJ/hbI0RvFYwFSWx2h4Dqhkb
V3TE3RqysOEuVPKV/JjM1GASMuienc3fscYQo2g0g+S8U5RQVzER01dlWRPEkFuAKxEzwalJOfDt
QKwMmV+yWsLl7+a9ko9ES6TMpEpI9xhcu20/hnIT1fWfMQ7VY9cxv8jn1PZ6oiU7BACepF/z2ply
sIQduwz7HVKm4rTdoYyhY+BydmLjqWXhicIBRrvhENuTQ92riePqeXKp/CBVFcZTXg7dTn6SWRNf
CiOI1qWOk51YxPopn/r92BScilLMkP0/tb7QH9lc+oCqomOpWX9IViQQ1NpUcI6YUJTHpEt22tDl
sOM7OFV0shty7l9474zZOqZVeg5ktCR7w3jq7HORxwerGa9jBAIQCnuVc6xYTtfS6MQN1mX74jom
o4zU2YjKemt03s6qGJ/zI/LdmS6U6SpClGKDKnStT8wKW4tFAg5CAt1OaS7Po2u+SQwsUQ0hQJNK
AfyGXVBkuG+Mug5GEv3R7fRVxMUjWCQ64N6JHGf+NjbYRRdaI9Q26Q8pi1ki7I3w2cCn5KM4XmUO
mF6gkX8gP9FEPIIaN1AhG/1UGGXHlqLhuZu5Gydr3UTFvW5NogUye5uyzfKKzvwnxc/vc1y9OmZ9
aHBbsN997WSJpUQp35XCfuqU6Z6q/PEh1x1iOJSNQfSwS3RlxjRt5aS+xSH8XkaTQKS2NuB6byjk
STOjDCmq+RUO6doNkFMxxxqn8X0s7LdhDAhBph+CU0gxrv0BzhPv1RHEtkXoiNDwwdZZsW3G8I2A
pYF+KTg/ObZ9U6AEkyOnkqa3inPwqZa8dQzjU/WravJ8w8Eqt0uqsko/zj25xI/1sDLh3N8VIsQR
MxF3kZLf9JOsTUgQpCgi39aSLsSzS/xDI9Fkmjq/O5qyj6aAY5ERIPlT7AFmPHe1y9k/MkTVI3hJ
6czbkxvPQNmeTZ42Qi+KGLVn2nv4bWZqnYnFm++MuvT5TCe1nTaNTpnYVkW9nV562p0rWvJpM87g
RV3g8/SSpbaJinjL2k3fpc0cb3A+sv82J3Pbi1BlAlfdpQW6szCYXneOnl4avSSdz01PIJQ8two/
DZJoAYwTV55z6K8dwsWyvqfR4dHUYmnuLAJowqo9xI7yy03/FLhQ/EEWzSbvKirNSeZbYO6gyrCg
tUbD1B61e2UStDxWnLdBHD6TDLtTCNwhuJ5/J3Et+mFYCFYg0NGysz7yT8lnWFizOa0SanBhjCSG
wdguDDwhXQHdmTtPIPmeCPRa0cjdKrffqa0jz8nAGcEqJFV6iNNIhzcEr3FVZ5DajZ4VpTmOZwJT
5KKECeIbygK5mU0AHYaRc+hlxIXYNXhZ0XMXWJtB1aDG4OjFwpmDn7QvxYLR5zdXCdh0hJs497H0
O0s5cbJvYjRLq1nt/phI7Lll2Wdn5VGts89aNAlSZ95Wt3e/iKrsfFER7lGY0OvU/GwtCVMtxN4T
W4SqHI9594sFe7vPZYuWOHjuJKCQUmftUZFB01CyUKiqrKMy9gdGaCKXcXJ9nzJGRwhUX+cKWyRZ
etM+n6vY7wbS7ScZbHD1keGlk6U3tO2anQuRbupwqPOuWQub2rDEsbeNBvPJrQA8cGL4TniQo6V/
K8J+qqzMl5DJxywvyRAqZ3LDNMqQTD2P3NProMyjLYou0o8yiz3PQK1V2+JNwY/kmZ0BmTNFAMVk
5R7ItL+oEJ5o3YjxUbJdM+cEXdj30bXnnbUEfYlCeMKJwKInNm+AQTJUl5vvGeo+n7ufNlhTAdqy
D3W0Gpm1+NWZHSGcdP9bWv0ttSiTlghtEzjNs5TILED17OMS7TwI2wkqfUGOYQRizc4bxvXGwmSH
8MT5TP4gETQaRBYCClbOs52M+cocqZg0YMqMu+3XlNnWKrPCKwwJMncSwDxgClb6oJDTCwLLreDI
lU6DEHNsWIuxJ0DpvZDQIHxGfO+bwXjYomNvM3EDlUFh7M2536ewv3ZR21SeomVPQapmJ6tHLGMn
yn1IuYmH+4x/dzf1+oNe6EtR4JyB48U6WrAHy3m6rTokpiNHyzsZu9QIJOv15tSq4T+jBIJDUFCz
m+zunT+GRCsZUHVwvL8obOr9QAz9tq2l+TKkMaym1NS2qQPFZhFQBpPBaIPRMAbk5CGhgdDRV+k+
A4od923rk8jBUIjyDOV4ZF4sgzC0Ngxzro9yem/T+FGHvyuaDS+39F+9Ea61gGzX2aw3eebaFy0c
TH/CuLjh9Sq7pvqEHep6VRzh2Qz5Lwa92sagnLc/W+qMIkbVC823beDLqrQNckknIDciVfws4jwV
TBNE+hqnSfWbuC0cFeb30DEtBW4kXhOhHrpao+5v5uypE/EZD3p5laxcEBUoXlSI+R6DVyZ1Ii3W
TR5p557QzL+ysyIgNRpxWkCSAThKl0kzOEZegM+/Wk86v4YRNmyU2ZIKJ1E7vKRNu+qdqH8FIBqd
sXKDrNL7lzyKzXtN+ssSYdEdFMNJschfMr7BQxWlU7cO7ZwlBfLQvWGPj6kUzlbNBrJCq37eoiDI
ILsZ6ilPXAYFfEVeUSpix5FVHBIH729Of7AtQAGuYYDBJS9G9wkt3CGpQvqukIPGVbPnnAfHaMeN
20h5jUdsbinZpqna8KIa841MsRWXq3vQU9C+2kBO71/4rNUA0ViSl5Mir+izs3nTc+rjOoo+lfI2
Amw7dhqUc1ZuSGnkmcmP7YULKUUuv2TsVe8TmaStZRheSr1+IXvsYyTP06/G5FGNzXCgKWATUnby
qdP6er+gLKE3ByaTXgzQP6oDqEmMBWPWyFBQWvlQ8k+tHMcbflH7Xs0SxAoHpc0WgxURYd5tYOen
n18oy4tTqA8Tj/b00BulO2Z1TvSeE6wGazavva0Vfq23v1FsftSL0KJdflE0I79mN53LzdOFChXH
7U0Umop7DB04jiFMuZOS9czBHQrdkJFsiVM4Wg0siojcXgkL/WRjKt+6mrykFhvpOHqLVKbMfZuK
60hoxK6GcrK1ggGXF9h8xkTdmYkma9Ia5ZlbUfABH3DofFivdxmWpikM6nUllGgdDENCqFllPxHk
Qu6phdckhKBns04x0BpktpJfhqEg1DZ0PvDGJwc9JJsY1JN21osA2GYkqHX0TL/EGYMqbDARUaZs
eea4e43ZoqlZ21zmKiGxdsEzzAEDiR/vUW4gyDKMCgCJVfm2KNJdrpmM6hYEmSWTKwVVT9NGHnKI
0hleDk6KPkMmXRYiXjtuQBiy0UXPllu8iwV7MXcK0yMLJkA/ifehM5rryPd7QRLzMaTBQTSOvIgF
U22mmIzaIgW4zFic7EM0GSbKYLQI7gZdHfpOo6D3bXPhW3YSXEzUuN4EbvEvSzGyeTp6UkciBShK
yqKa+EW2+sClBiLAamNABIPSyP9R0ADkAkcHXeTYA1Scm/nsS7M0/srNyGGDMd1Vu8a2x6/FcWcZ
sEMKu892o9Tbow0Fwlqgalq7bulXCMQ2Ia2tyH5aKXUzIRpw4HZ2Goj8QTyr08MgzpAeZSDqKZJX
22pg/iRwuVu5j6Ri7VEGHA1TGc52CAt6MFq6TyWWz2KIfqe6lp1tVQ+fo+lPEw3kvJtCXK0USYtF
BrmfVH6WqMrTWMFrc0E9v04/ZJERiyNJu/Y6SdGWZmX6KFuL6lhrb4XOunWOpzsWCDbJIGQwoPGQ
5sYCYJCPZM36r7zHHQKOH/tKry+GMFt8Rak5bDEe60j6uDjTLvYbgQ+OHzmnGZevhOi2NfKBWmqM
Ax+l7MyYHZHuDCAGK2TqUtqLcdNYOp4MmIbQQzv6b5KIQP4s/zCfooD0mg+lSLN/OpdYUVAMq8Fh
CMKSUQrWoNm90Jpqz8zdPg8mFuo89YM8xCG/fPWsA5R/aW5lrJn7UBgCT1k0HOJ+sh5OBOpWoygd
f/gFqHJN31ZZMsCYC08Ig5EFBcW9ROGuAF+zwnZ6+uEsL6xicmkS/TXMacMRgWxhMOfPVgOfN1ZN
2yPK5iJBfNx+rEYmIpenHPDdj7xQLcP1PMdHBUv5ey+rS1fFZ2kjT0tq1owB6h5D9K+cpc7TFCLJ
7hjIHMplgT+ivSsCrd6mFpl46hJkzrT8zjc8MlTcdXZeXmfVnR78oMn6qPK1y4IG8qNGmOKQhWdh
n6ww61EpA2diXvLBhk1f8dc5e8awl4AEyps6RPqxSeur8y/uj1bWq2KszYcmkJ+lWFd8Z2oPOOjm
j5KwBY9h5USNhgiSmIKGPVzBytOiePr7v7RjYsYdpKuS9Y6aWeuhVKPn0YYnp3VE2sY9ETeyJskD
3+/wHDRIjl2EarcJMuPGYuvpcUrynzlhdHR7FYIbYvq+y5ytDZp21enWlS3bPtWr9FMbGUKIYuBi
xK68EmIxdaT99F4LpM+TEf4Dallsfigf6mh45SJITXO+WJGM0KImHv1kzqyVvoDI6wbgRl2OZMJE
+dfYqfj1gKqXg518V864n6L63eH6P5Ihl12H2np3JvuZK7d/bjCvrqs6+GYZKHZDb7gXUakWFntJ
rlGr3scZvWbJEvYz6uN9r/+q5RIUlZAXDR2CTVI5M+nJlFPvDF89T+CubsSzUsfhNcCocNDKdtdA
M14VbJqeq1QGVzje+5/fKer09nNLa4E7eT+yZkad4Zm+zoFIK12Gh6sgstk+ws324YW6XDZjva/Y
X58DR8322L4KIKHop9Zc1sTmxE7xWk2tug2U6jIEy16NWfyjtwPGagVVpp2V6I+EMtT+PNru2RoI
isQAzb1AhJW7DbWhuU7lKzl76QFeqP5SDdE6dqaYw6KRezUiGjDSuB/7gt1eS27rrioBYEzu6UeC
/tfamLvo7TXC/lDNh6X3g7u1UIeYgtm0lQ7NwTBNOtqUWAXBSNDWcvcXl82ma77CzJhONcPHqzNF
4NzC0ly3bTFuwwraIwFTf3nJaBAy7+cc/vmlCeOLw1W1+6mjRaVjZ+Og2JLQyvvukPRX1a0LTASy
15xF061A/XouTHOtmBbPaKrsqsXHHgD4RJTolkDYHQ0RnrkteXi2SFMZAtUhG6L658fi0KwxgPhx
DnaT8ZIwFiW9sk82YGVRQQzmMUmtfPX3sBU1US0k52zAyAZnx4h3QCTRtJmDfuEQoJbJ8o+wdO1v
B/kK/O+YTBw0DiQ/vsTucA5I//KExFsCXHFcm4MUez2eYFOGNSSP5VZ2RUoWbqvry2Xp19lQPNzg
ZjBH30SWcE7GoL+LYTQ/EmeqViYh7tQ4kf6aVaADW/xSZ31h8dmmsyGge6mz2vH2k7OAs+Km9mga
WpWN//8wdx47jivrln4iXgRtkJMeiPJSppTeTIhKR2+Cnnz6+zH3Bs4+B924aPSkJ4mqNGUkkhGx
/rW+VdXTE6WaNLO6Of0RxiSepwnmX2c/h1V+08qcmlYNy7biepkYyWnE5QdsX1W+bD6YWrc0zmZM
HKJZu3oKRXvOm6fSCT6kh6ZBF+AOtahc1W3TsgMrvpizoVJgzjQLJmdpf61sJlZx+yaMhgaA1sKk
pfRmH5IC9jWlrWpU4VXYLoUO4m6Yi/dFSGQGfHHNmnc3YSdOt/ensllwu8Z20HlvC43K8SmSW/S/
alUMsUtDvPVslyXbmXzeFZaCIc7RzMw/u641D94wn6uQqEAlv72w55SlIwEFqr4D+v5brPFsLcNK
yryPaRjnJB/fDQN8TeFF967ZvGLGu/VoSmei4Bo+yn7PLB8PuOq0Oy+wb1oAxA5mzCAXdADhGfMk
jkx6KknJcvy3qNvT3RxfFjqwxgYYe3yxTyJ+kXbqSYj06Hp4nieqcMs2vIXkPoIwmgKfWC22Lstj
nK6smpTE8CcvwFsXaUtqJf+IOxoBzLPGJFvpy2lNXvDbx3uZc9+b1fDjQBTfx7Z2k/b1eaBLc0sW
JEOa4CJNp/ZB2toxzxIKr4rFr2HOHMQ5UGAhx2I2W9YuvA4RPo85bu9mdwbqNDNKTiJ1NMcWBmQb
HtsyuHgixNzKlbwJe/lSlw6OteiCa/iLBvbyjOgYLWfcYtMUytl5nvlsadscDxiH2paa9mL+iG6j
0qE2Wv3ABnI3FCvTK4vcDreCMfImI/iNSWcrPAGywmPX3ELER4I99zlA49z5HrQ2ga3Yneifb/0g
oXDPlLrPRv9JxpSUpfB+CtM7R62dL2Cr5BDR+xNU+znLj3rccwrQWO2CsNrRjl3sbfLeide98Kxi
wMET3kWwo2BeWw94BtEEWCwHymoRLpPdVIITCGbgUZSUDpTTekl4n6j6YKidaLwT+TVOAab22GXm
28QgA+EmeWfrAwA1fU+JeFEnua7V4hzJLymY/vxZlEa6jkEEQvqvnikrrEuskWryPnkqfVhNgECd
v3ooYkXPdAuSfDacyqo4aDBH/HFEKepQHuqAPjlD9DvR+YxT+p0TrZ2R8zWVYhRh1Hs8gRbCsj9a
/M3IJ/RDFj+6aJ/jLDjZXtXjcdaDe+aJtkQJtKPsR5t0UoQhdRre8DHp11l6AKJweDLmUWuc0PWJ
qQsGHpfuUBLEuD0E06YW4F6RPPSl5TMs+0Tz/piG6KlvMKSk/LlHoVVbOhgjk70qwxaKRY3uSlRo
X0lqzNl8tFF6xy16Q+nlM2P7vVHjHCjAsUJmxSgCSqiyzgwKiaZlxWfvnkdi+Kl0MZcnrKlttFZT
/zCLROBV1H8QKc9ydLBVjQktPXb5RXUdrzfHs8LEO4D6NnBwwO4/ULIDTrKX7SkjNYpjQl3oxewo
5KjxGQw0WnL088r2VDXWMw+5a2ksflOGpS69nCu7xu7ntf0zLG9sh9IgRew99viI/dlJNgbAraFU
j3qGtb4ubkynDvaBjjU+z+ejHXTX0Ar2yoU7bR9ytvwho9a8YngzZO/KSJ+KlF5f0azk0rA4FO/a
cAdl4dDiQycHtDIfOuGcszK8B2nyWlTMCi2luIpFdF9WZbQynIT+r7IaV6OwH9uBIVfJblxNAvtI
7N3NOTwAGZenwKTh3errP4CWeEmSfRNgjzOxVzvSMvymHx4YsXxwInsCD8ATLm5Ort1XG7cZrWMj
6Nawv5biQvdPWnfflnyvg2w4A7UdOK20zLUPw8AAvS07TAT58qWQC7T7dnJyhgKKA5Pg9DxrFOm5
fhFoL1GYHKXJJBNsWe83kXy2NWohPK+/MhbqO97ZuCT2jxtobS8TXhtcf5JFGCYSxi0u7x2Wmx3n
v9WE2op3bH7hPViNWv3mBkvv/fJI10RJUpZWFrwz5bfHVhMPIgWcJJV2VkvFJuRVTBZz5w8GAG/H
QLQ39CBGjd+F2AjoQOGwKg1oTzprbJ9tjXr+ih3rK3CWcyNrby8dnXXcPVPqiMo4spXu48Wi4K26
EmTZqO5CsWwG9GjE41lRRU18c6ic7jBky0bahT7lBt+cqR8kpWdEBn40wFE4CYjuCybeqqYfu0w8
OG6ICpGBoZyyuyZ9H3Br1LyHxADpeniiWgkJqS2eoCHgBst4XwxHfMmYq65aIO8T5dHYsjBVmvXa
WsRG1zhQ5ob6UVL4U3j2c7Mcl4XZoz2t7dHaI06e4L2suh+p4xGZF9itrbtrAiNYTNSh6ZXYqMp6
62bttXZ1ymdUe+HNSG8ftCiiWj7lGW1X+l07hsQt8N+l06bEMudKUfA8rpvbwbTrVQd+08+cK1MS
Sgf0hpTsoug5meLyLDTj2IYvsVPW2whaDU/adgcYojsGOT8W43Zco3LeOhnWsRr1J6gtdeMuH4w6
viNeclu3lK6JriM3UTvdJy/ZnNrbNLJXQ6LvGj1J1sngXhIKpLmlLWoSeNGLMsQvJm1m/vjyfdxU
sQEM3NBTFB7z2ZvCfOvqfxI7QlGC2DJ72rUaIoa+pPu0pPOrgZUE3xK1pPjUm5zZf51Pw5pEJRvu
QXwms9dCV5HeQTASTmESp6Kc10hbj1Bm7kbGdLQHxnuHra7XqmGFKk+BTWM8a6Wwtljvn1JONds8
x2mrM51pq9dkarEBEw9gGaWDVK9pfaim9JA7Du7BOWErkhsbet2LleMwiwoRWqgoH67eUD5iaL3g
Bsx5EPpZOnOLU6KVsJf5DS79zQW7/pXT+w9M2X/89n/971Fjn/8EmP2/gc3+P6SW2XCG/s/UMkSi
kv3fn39iy5af+Btb5jj/RUOHa0hDCltId2FM/I0tc/X/gubnCcsB5fP7tX9hy8z/glhpuVh9gDlZ
zkKo+he3DAlAZ3kkSWkQIJP/V9yy/2Rh2cBsXGlK4Zo2/wgGkP+eNfSIHTGww/8cj+28LRlpirqx
XrrSDnbaWJW7GCvzG2QlitTs9g/jH3qkCQYesHx3lynRuksMFHLXN9M1bZXzYDT59wQShI49HGFd
04YHkxPfTXTqwti6CQcpb+pxJLVhdpj7QDHDDOoQZf/xLvx9sf4T8qUvWdJ/ZE35j3n8bxxeeNsy
AX79R4jScR0rcMcsgSIgjpnEPE985xt7g7NL3WHcyJp8O1CDAT9mGaTnRir1ieX4vrSK4kQyXlAB
Mxv7/+Gf9e/ZP9LCCE2ObQrbkku20/3P13saqkQUOSF8NGU/XwS/xmw+FYLRCVVfriRbvaOmoCt2
cTkkS/mLeMO9wZoSjv9DIBcK6r+/TI7JiyMc/iFs0W3gUr9f/0cWUXFWmRoTO/5EFm0DLgFssUTN
MpXvUq20SeAjFmVanA1DBWt4/Zk/TKU6OMN0r3i6GyCwuvSWZrv5XNsjMbd0IKeJj6wInej8+0Ww
KektqdHDbAwUQ8yc96dSUCoQmda2tpvgBrC2vp4M4fiUAnk3v98yj11IkaX8hGvJkxjL5hVLVnv4
/YHfbzPt9q8/Ep5BcPPXt/1+oSGUCR0Y39Dvn2QMHCRlkI7bETjQzQz9caK0Nj979Isdws6lhaC0
EvOmmFvtGM8V9VjLt/R0Cx/jvjqo5Yt//SxWpk0H3305v6h69/tJgjyUfUyjvv3HJzUkBQoHqvPv
Dw9taR+Qq8/MkagUs9labcMJf/Nfv/f6jNQJ9Zd+QM3Fjbt8mNjuybQH0rz87vfzepL+/cW2mdK1
JYM/xKD/gMiiA0dPh2anSFYWmUEqaflcgXI40ykpph2uPEbCnbJvfr/y+6EL21vLoNXu9/MlpQDQ
ZlN9+/vF//jeWpOCANxH4Bqs3E2V4gogp0D+jLRKxDvdBbpYg66HtULACst0YLs30/IhwlJ+o+Nb
Vy2y0e/n81gfqWloKP1YviPtTOi3tZHCm2GylZewaaLxp1YcpcpywkIcJH8YOtlYaNneQ+YCk1Wr
eU2KNqD1dwjXmlIIpbNiAE7P721I3Ik0BLXj1XcmHXtT8aDB6ky+n66hgIOSHmBoT1hKwdXtdOGh
1PLi+RBCHultHnYwLqnrIyrEljE/G95YInjIu7yYxjOpe0YABLwA+VFkmsdaucnadt7rnA7wkJXC
z+2sPvJiLm5eIpVVxXTfxe45aQWkhU6Qg2vDO8ihwbZ1p1ddq+lRGM6QFmpITGLeqzA8Fg+YoF8T
mxNSCvJhXWjUwJU9kjzW8FUz0U+a0BUaj1q1kqg/tUbTO3ztV5nQ4aprb5jo9XzriQ7wT8usLNzS
uq5trKliT6WFB1AoFGphXMPwgERQFgReayw1qEZo3KtQBTYuprgFHUC2OnQfyoY6NOZ9n8AnHhwz
OA8EY33i5FTQ2VxNweSjIWk7RxkU4+Q9Y4m8OOnGUxIXcOmYzoXjDaVjzT7tXIJyM6ddaC4VrrT9
mLHhLYqD6WHDaHmHVqV7TvHhh9E3DSUPmFMmf7lzNrlWbi3TvmE39yNshVZuYuYSY72JR6w+Ye4r
qDuQR4q93jqEZXdeT4p9kNkrB01kHCfAfIH/pXjjqfEeTtbnjGqClU4zV0Ya3/y+viwcz9UI78XA
DgVi9zrKnolQdI9R8W5GEdKTgLOEujpmDxY7vxSGujFdjMG6U1IbCcFlLpW96kJqM9Xoeayx1UUG
XY1fKbiLiirayQGPlCB7YGT2d912ACSZEphVB72F31JAWBGyk9+952WHHs+RwqRCbAQ3vLCSYgOd
5AbnKbFZpYmdTtskcl9IQteMD7JCZzDrR1sZdy3FiquRrIoPwvS2lBslM2Kki3cqptJqGpgN98M4
7jh1VgmCDQU/6SGdwl2KLWlNxeVbPWA+qyXquEU/U9uKB7b8V2WUDGiFNWLppE1du5/wfx67PioO
oWtsw7bEH0N8zHC68FhZvE0xnsyxNN7xPWyFqWVnPTT2USy7HVP6lBykXGyrHMLk/B7FDb7duXwZ
PJMaJsHILcg3cZbASrIjRqutvqDq3GpDkvEoOQyvjbnWr2lMp6bnkCTpYx57eA1ST1x4ppdATylp
tcpj0/LvsACnqrae9tLV7moXOVwMA+ntvDn+fpBEteg9GRy4yyE6obNM6hm68sb//jIigo3bEhOt
k9ofQ0EolkMWnwtiWrK3uIftvbLFdizm5vivD6En//nb3y8YDLV2aqpIC0+HifIdguaXugjeqRG9
pIY5+ZXDbT4BeeGmd9G1pnq9yGUxuhNtdpfYmm9m1b4yMeIxk9PBzhJmiOoIUbJnldbvAk1HBdGL
dJPE01a1mPCtm9ZpyTsnqH2jfR8MZEZDwuJgN2CIombHJRYPCkjZ9SGR6szyWBY7yr89ksoxvYlT
Qege4V7T2xOey2rirG/1iET7nBgEVLQ0fpJNDV06GPeRHaSbzk4uZq+/xcacwHpyb/qpvNBO8Biw
AqxLNwRrG3TntI83YxrX5EeIH4vp6rbQ9XXrpVoiClZN7iB5sLPgxwNcSfABeV5uHR4527TiKu4R
yJLKLNYGeghzINwDTgfSrnkp0kFfh4WGQjCQmEpwODJVorJY87a5ZvebPAuuLJr8rX1N5TBWxaGj
Q4VSQKm5JO28K01GCrCouZmS7lqFsoZHmWL2RgedRsLTRVZ3q6Q1HkTwMIrcWuWUIYiyfrUcqpI6
4iHHpDa+qgY3wHCly6leqajG/QxuqVr/vmGeZsYbU2mHqATrnpQ09AyLB2yl9xHhWEQwjX3Vto+L
W8ehYYUVVIv/JF57GtsEdFCiYA7o3ezXQf2p5t7hcbWKGkgfvbiDFh47xdnLNNK4Gn87loKN6WGD
KAKbxi4qYbQQH7Vhdm8dhRpXLWn5491rXauahWCyCMHYzGDyUwAhawQm7PU3OnOEXUcmB4jPnRQk
61XTnBQ5JVszGB/N+blP3dfY7B/yIj1m2XixB3eX8lT79W8yOUs951B2gMtTZeEFcTtmVv1Gz5J7
T07fZT9ikSnmSz1YdzqW8DacaBYK1E1WW37fsB66eJX7xsS7YqwJDXo+FXWvSUX2okEmCNgI6iw/
a2PJKro/eePoey3YIy4Bw3UyllFtwo7S0iTaYhG0F4dwQtmCpwX2wZudTTC00SnU5k+jpWKmgAPr
Eot3lZFhcdQPrUffXBVys2pQ51zgYr6Zhhc5xu2xdmo8zJx0IuojiM3iRcRMU6/mZH7KBYP7JuJO
jNQH7pZ2P1WELnDwXuFHSSR2luwoJ1rntAlFgj6sKjDmRcUbAfZUhPWPRvIF/3/azd/NXJlrQkIZ
82CqbuyxvmgTyLY5iPlbmLBT85Ecgx6ntDP3r9k0PBla+NJX9dGN2CfGddyvYtu4N6L2VjdMYpeV
9YyLkgwTNuOgxbk6JFxljuvhTWf+mcxnUwMrZVWIyQZRvnXWLHfUIxzi+8lgd5EMzY9ZV3tr5OUq
oms5dd/9SJw4sYr7aLTPSUdZWOsGFze7UsVm+toUsCxLJBkVjetQq0gnUtDS6aRFYqi7TB5xOKGm
6rba9JNXAfLD9D2fSovHlVFM+lkgjRmzZZ9n5LNpDNBfa0o2wAHnCLyM8ifrpQz0bDP3xDu8We71
iOGADVWekwwe0FxF57kpc9pfWmL1MkeO6Z8GwjeMG3CNdrI+YufuVqVuv9mRcWrDZuJ2HbxV7VkM
6zZdpV7n0NjkAuG3GuNXpvwoWP3SnqqzREDnckp55IRD40+26ULor3HeRvsxyQ8xnLc9yY+nLPfI
5MrHsjhXpdSoFrQubhqrYzRPtA4Jueta7l7hfWWTdw0T9xtMNBMxW9ua7IVOMrTvTCP9yQPID2PS
oBCqZhOImHvTytYVr5wbeLcqa7njyO0SrQsBuIqW01IybeKWeGBQPQVd4xO7GQhYjDzaO1IdacZJ
MSSC7WX6BmVfrqyQGWBkUZHby0fiHSXJbobfXD3klw4ensMNWMJiQ2vrKoeYuHI0klOj471oAa4d
XX1NZV8coR7lMxlRszjmUMnmDTuI8ugmxAb8318SrAhYqJZv+P2uv37g92fNPmcs/vtZSkv5Ls95
zhLwd6z+S5sOIMeDXcgLrD2ubQuzAUEXpzbwkAOGaD3vlpw52W/r3TU5qEbxcurQmu9OJ8uQUYWW
Fvm73tg6Dyp5VvS2USmQIBhIxpzdwCle0FFsgtl2yKR2Ur2anSkJt+ufhaed67JIwVGNDQ/YjDjD
Ke7ZQBlwms3eW8NYYuut8fSvdEh+oTWxRewLnt+5T6UGWPcecdr40aiSKfQnVKQ1eXAq1Qs/YUy8
ajp5G8ko3g69R8yTMYumk0MrSffG8Eo2nuZsx2hpdZLOvhpIOWIyDT1UQ3RPtisNJOPFe9lVsvbF
gmBVimjLvMncYtr1s/7Yc3CzumlLPzckIu02NFvuGdCjqavdqko+D+QgrKjStjAfJHF5sL6ZeW4J
UnM7dp9iqrqVg02mnPPTxOaAJhNrqxsGZJ9I8qjA3pNOmJVl1VPjlMsL/+3yWBpjiYHHonh58MpN
zjukeiBQU4LPdYhtiinDTOgQgQYufaOPmBxQ+xOY4kHoRUl5s6GOzTiGMJRoyJ7luA3dUtsivqxr
4h4rz2hqTnMkSgRuKuy8PbsnR+17faQprxhIF9FllQXmXSWzB65efQLqYLRqpQ8JdwgtsuxG28NQ
JDRpy/DU4fVv0+a5U0XhiyynvyWJdug/F3zhWD409oFsZayDnp8ZNFrbLsPYS4wJOJf6NgYi7nqt
qeMYd39/YBp73+cwnqNseKS7Em5Jj/s9iz77tD4xpMR55TwyYsD0YDAmEHN/TEtD7ABGlIxxmNyw
e82PTdMTxNffMKKzqcydLRC0eV2RArUamP1lDElCH5h6Ni9BYsyMohLqFIlbHcPlVSRkK3FfAGKl
uLA7LFcJRobIn4XNzIVbch13JqP+YRqJaA5UWA/JnTHOw47BGWc//hzmd9txMFH/5/JnGBg+sYmT
K+C1bt9rfsa2ahXo07GyF3Gbo4GfhZ1xzDlQH3vxrAGUWk4CHyWXASIlPr2QrVsh3nsqQDYMNN+Q
KckMhm60zb0DfqSrR7eydNp9kt3VCqmzzwg6B7Z+Y+ojfZ7BvBtxbMWEwVdGM382RZruxgUOm/Ka
TLd1Qu/OgIl5bFcFcTF+3niqu2BrWEF1CPA/QZELnikGI2i+PFqjOJ32sSYhF+XBY3bt6okHL+Fd
M8C52Pb5TnXDgo2a/mi2TgWJNvhu5zR+BbKPkokfhUU3VDE+Dw1EkEwy9u+9vOupJNPk1ig+u6Hq
blQpn2eXvLi3b/BVnmwK00BxxE99BZYpUoR4RhNvuPbeeobatKL9CZ2UNKo7M6Vzq4ck53bAZRIy
i/ugevSZ8c6FIAZTest5xwFP5srDe9vp3iebl6OtQGg4+nOVMZCVrA0JRgb+y4nOxHvmplLjhgUE
e58nbkX9kE5LoEEuVukqAQx0aw8FT5uOhEPZWZBDKf9sE03zEXUwogyMlgcXvbYOiWPKNZHW6ZhP
0ROugxFaig1bKntuh/rgUq5wLscfK+ly/C8BPJ2UCEYpFx+Eq7y1WRH81DyK3Ww1oiWN7Kko8Fjh
4Arr7qEaBUY8pr2p2R+UPqQ3Nf8RLrN1FQ9bGeAQjORYHgDLnGBoEY5tDeUXppP7EURFOO7xozK0
FI0NrE6AzZm7Qx7r5L1roZd0jsUWoVxmwMlHUg/E51uILaJR2ELNAPBhDCXYAD+yCrTywCFEP1X5
dItDAJOdJgjaBUWwtTA7mPF9I/YI5xp5+N4glv1Q19hXga65HVp9Dh1sFTIY3DSB2wAHRo6YWYiK
BJi7i2f6aHIzlCLf5GVkPuNuPVgJHRuF7JKdhzekNsatYeJJqQIutZSEoD0hcnFcX5cmIGLh3EQ6
119ni9c+XoVp92EUbD7yHouChpyAns8hxxvHIyT7aZco02W8RWEPTrm4GcRBUIi204j7mDkjZULe
q9ppOSbO+yLW5Tp3cEBUy17KZIe0qSc9IDY87iwmthLAH9a2CA8tUd0cGpOIDAwi/bT38BoQLYm2
Yx1+sSdjnSzsRy/wGD4kOpEFnDsCLFtm0q1FwxGGZ+bjcNgvgenQcIL/mYZ2fdXIgE2tWNGikGPK
prs6SImAOUu/+lw0x8aeax79pFS8joZaz57EFoc1wLmyOs/14nUh0rLn7ql3kdWtZepCqG3n8/Ax
criyIbM0gsUw7ypn21l/TCLJ+K+37RSGB8ci3Rz2rX6LxvWnMWpyVHWWkLnSPurZGOnYPHDUIXqf
kWwF3Xwi/npIUYd2sF4+oI2dx7nX7lzCNpTncrzgL6814xNeFnislCeIkKPwBc3V/hQwmHQ7WjHY
eR6AKS0JbvVlCBJjOoOduKSDwOJkKbqVR8HlWuTMpZnDvoBm+zM12s0c/iZMrKdqmgYi/VLfUubW
rJLUrbcOgR2QZLh42VnuZJc/kOfNjr2Kv0qchXsDmdgdYFBYuEDtKXwy6v7cygrQMsnZoNc+9fop
jkzOqDpaqeGO57mfPlpjepZyMPzfzQ9+6mMXprdVXH0KmP7sYdx7Ymye71adtTKM9mCNrnGx+2E7
W4+V6JtrYrhrVQWPCU3iG/j8e8a0PakbD40zQJ7kiuUWElNyDEGWmFXDchJBu05iaOgLq43jfb/m
whKrARoAM2C1QqwZl8D5hvTQF0Gg9VhhQneq8Ual7KsL+P1wOSYTtRhjLHfqJbB05A9nz8rIVWSa
JAILfW8mbI3Mvn+rcmIuMqyfC71Pjp0XjRd6FvOV3YDR0oz+XhPqU7fByw3YkUoUcarfzjnkKhmS
nEZA2EZOjwqHiIL7za8beYFxdMbhyAyg+GqqvNuZlKe3E4ogFbF3VlXSzZpduGinc4n72BmgrBjT
7Oy0yL7lmq1WiZFH2549I7ddcxCOfa8Zm2me0pOQESBKjpUad9syc0eMZR0gEm1jNDbHBdq7akH+
rTKXxV33bp28c31o529tNSwh4NI3HDTNOdDT3XJO0C0tvbfKaVdD/EYkyDZ6Ll9HUrK+oPFx4ykD
cPZYjPuUxyg33cXyAiKdlUMwbviI0MO4x3ELhA7agmo/nEmnpbAleW5x5NaZC3K2YkVZxOrSjr+F
V+V3QvMAQxJ4ldW6yG2PIjceAcJuYOMYziauOcLGovlEtmY5N8VLnqbxRnEOQBzllBSSg8A7ypYl
baMdcbi576qHbnwzKm4j13NhV1QlC59tHibBQ6eQ725iUnkZJv2uhzhDG+RXgtHk0sjswupJlNYi
Dxs4ZAjmengmSV/6Xp5TomIylg2wpeQV5lvKDFMI3PmOJGziYzk+ejqqaT2MyC60VTv2Lu/x+Dix
CVNAtCmuifzGCEn6MSlaCY9AYclezNIg8gRAiak8PCblsY+9tyzuFvqR3ERkoIgLs/GIJ0SuaNgq
ferPI2Uiq5pw0CKemAiCexbIN4DhPGo74zvs3nm64NtqQnuth+rTs4tLUlE20ati3jYdoD0Ssj6T
zWilzfMuaOdbxXaIw/NSYajPgoII4tSptolC5bALbbztXPWcEj0B3NSqScQHUNlSik+iUu3TgKND
Nlx/Xzq7sJ6xjX7aKY/SSNy39Ug1JrTsVVBxXmojgyxrMCDOs2bL2XqLsgRfVoqnGP4eejlGG5+R
6WIyZG1wZ+gwgvxxRLSdIxBoDeQzr7ZaCBnuSNF5+Fgu+X7qqJ1LOapdX5AlrTI6kTyjOBZFFq3K
KD6V8AsH2lhXTNQZ6jiqxOyX7B3JO0DFOqZ2XuemqVwOExMpKiDVDHv0+1GjAiAaNL/N04NcmDB5
jRfXYZ4l84m+U6dkv9KxOdMFc9bkVi+sfts4GWUxGkmbOXiS3Bn485uHtkxpjq35V5O+8Ztc57zH
PHPQsMLNTtCtwrqhEbbGgp0XtHuAhjDESWIWXE2KHaqL60uWmIj6TaXSxCfnDQ8yTs7DJ+jsbRmA
f9Ipl8c2hcAbs8aUtNLTQgLGHJZQ7Jj7MnD7Q7FcplRn+ynbSEfrj7GjLpZRnmzIpZDCOkBoWJeH
AvVHH58d9vejVbyLwL0UcIj8WV1KhWYo9ZxXi3M5wr9eARei1QjgNnFb2A4vETl3ywQ4V++DvPkq
suw+qftTLbO1ypO1bcULTM/SGbhG71CAXoS2S0o0UzxCYqOXGuaxOt4PuvedKoApnLwb8REnz3Nd
51vlRp+mYf6wqp0KEkG5meAHmw7WcNTz7jEpWi5xVyMNzhNXjwIAEyG18phH2zS+n3qLPCGiFw+a
TVVZuwQ2LNl+7NEsEZshH0IM9D6w6GPKFJNDJ3EhnQH9mt7fNwVspNJfJr3LT31vXuFzVbs20LQd
MIWjaHitNeHeiKC9RxXL1wW682bkqucg7p7MkU1W0EbXENcHyQh933szvsOqmSHgYLyN2OugdBX9
dXRbup7D6jkj+HcqQ/saU85IeM/5iHPLT/EYxzqezrSoDpy7LlpS7XU7OuRC0Wk3yWfpwaqIYmsX
9BLvodl+CqqoXxwgR6shrU5KL79wb86nPmNeNPEPZmaEsAaqEynQ3ofR7GxTDbBSi/xh6dVLPqfQ
/HEBbKmuMO7mtIKUO+Xfds10lIFYv2YacZ8M4ZfdbKyODaNV8qMJ/DWgOurHqw8TQnzWUWrmJqBA
SLf66zDlNmAJ/DJt+ccVvfNavIZhdtt7Y0sp8vxtQMQ9FBigizeO2ahEAydrNpQPgvPFRnqU3DRu
de4GvMDS9Du34BziVbhzteoxiNAHPRJ+eA1QNidnJnm5aSJDbPWAba80EEIgl16kib3fJWiET7IE
kMZDHrHIwPi7Gqpq2Nte816aoUZBjlXtAyarg1Y4JN/Tz5Jnmu8S8aBV8LMZsfMmqfWIkbzyM4V4
FQY/jZmsUyck0ZcWwVoN6ZVp/JUwPqX1qXkMoNTvnAZFyVoerxYErnlgjmUj7d7UhX5bhk18mxeG
v526dLwPKs9ezXRAM7ERAGccKpiD9qgRbCGlna0o1II5EGRb07DirYmYXBYsiy3HG/x5Wo33wTkG
5uiwMlvPLB8n5Q5PM3Aez6HqJ8ZTQz8QlN3WfQ/K+Eksh6oUiYCvt/PBNLUTGU6Orym06EkfP6qm
5YANg/MEa5LnGAtelpfbKnU7XKK935Hj3tbCiwlZUsSnubdI5EJ+VkmBYm+ZP4mDS1F3Im8HCM3a
Ln002hz3ayd9RneEZdTZ9l43xnOFnKS69nFyAvSXpAguEwMWpk/OPt+owaqBDyuCZUgGQcuVDvWN
wZHjo+1sWsa/p4lYYx8TqnXqHACsJdG721Mh7YfMfc+mGFNxPxd+j6hRM367bWvlzxNl5kpSetHU
+olk6soahetPpTWfG9B4PGmqHRzb+9aCDTSi22O4/LJI80dUBK3IcxArD9iTkIWBCh/q59hxP4Og
ZwA2sC4VeBft8MqNBqwOL+xKgkpDImciF5Uma0yU7MIau87E4PYUiOEnUP7YDhe7xZcSBPwZrOgC
oi/YY7GuouKelPaDnLwTNNVgX3XoUMNNU+LynxjKUMw++VrL6bySFkrO3L0mwzOnuruB442RTfuU
XO0Q1N0WTxV0UfWWoL1tAxrYELAxHav0OVOduU7TwTwAnr4Sf3szioJGLoNoSOvGN6QgUYrm5jos
dL5qRtfxQuPDNY5iIOMbc6OuI1KuB0f/b7bOazlupU22T4QIVMHfsr0nm543CJGSgII3Bfv0s6B/
JmbixLnZ0U1qS2R3o/CZzJXNF/oDNjb+eKQGK1dOPTmI7AneKEOeAfNY+7AwVZYu4EUXWkjGns8K
Lp6E4EMUCxei8o4JnkFeCKvYolKY1t0048nu1POQy2hfZVKSG1GyMY66D4zRX2wiICEZzQWhOMz3
PjobWUC1J6ZNyP/VoofuiQ1jDy4AMTmwrkuLXqXpTm4cEe0eeUTp5CYVFtSITDaPXuKxPjX1eZLR
e4ftbksdQrROzb+TFndkTJra/RgKUT+0dr2rIdavAJ+CrmYE3c6yRt8zrXJFt6zb7iwrPp0iRFk/
4qxyioFI7wTarmDfAQxqIpi0shBUhX+qDitcgK5qQH7/ALb4aUgCUq9FwYyMRRGULOfOfRGwhV+t
Uy4EqqriHVLMH1Q/wY7P9ntopbRCASYAN2yPUgTY1cc2OCHZB0Kbeih8qnfXj8yjJqBjXfnBC5Zo
jn1vrc0kOwKjr9etNclDaUbrKfJH8mw6ejr+jdJpNmQkkAtcwKevpZmhJCteCnZ3iM/b6DHJu0tH
cHYu3eDBIQJpbxHvSXinZvKlvJVnQ6wtjOjUq1fUIh60lIFIszy5Gb1Y2S7Ng9OyRyEamFF307Pa
QhEdOXW2Ay+H9zdDD7mqW8Up4tBeK1z9Fp//rqrufUsv7tEcpQtOjUztfYEhZczg3jWBUiDow0Ph
c3uIy/RL5h01Jud27Vd/K68zN5dSBi3M/ATuxWyAyIw3gctYRaYDd3U1AjOj5dBxRofFmNiyXRoM
cF0M5KNboMSnQbkFlRzzNa9kiBmD+FlosbgrMh8IRDATS474RB7F8O7U3u+hrA5TUzwnmc9QAkNL
OJbNyp6zl1yGSD7BLnlFxja1Yn+ZgD3NmLGskGglGSPXPgOqQNr83T4y+UuuROkGq1A5mF2SB7bw
9dHh11j1wa6NOwdAYDZtyy7/stjPtkl9rjzjKcwF1GidPjcYnNmC1NGuD1F/D4fOaBjKNbDQyAN7
THP2fqYAyJGjsCnJT1zBk/9urOAz7fV74fM/gUsA3fduJL51sbv40rLkIJ/xy3ENZ+tW1oXZZHW1
AspnAyJTUhPcF8bvjZfvjAqgmNNG+6I61sbQ76Q9RHu6/ruLCO0hyfOrjW4VNwA5AmA9m2yLm25C
JzL1kMCpU1E6rmNckUt0G3b4jS05k/2AA56p5b4ecOd0JJbGvfOjosVQxEUCwCbYh9QCK6L5mC3r
aT9lOZX3MCcPgN9Y+bp1su6FovLHMlUqY6H9rkzV3lx1jm2NXqbeDPHow0tj8WN7dbxzzfwn6IZu
r4b4BzX/X5icjNR8Wkv29rmTE92AWZfjYMJ7URi/KjrdtU73RDZlm8UNsglzLrAOwaQRuAMOgUmv
UiMj5K/5kcQpwlsOv9BMbUzw5hEFMpCyQm1ly2jHcNTFl9gn25ufJETtsZmi76Oi/5pdEGBTvR6J
7sPzw7sz1ogqgCwYi2JzpoUqV9PA/FVE9DhK4VLzgR6sltqaLQd+TN0ffHNgY7G80LExUU0ypZhi
SDF4Hkgt9MAmm43+aqLkN5Dyp0JBMDLTWy7mmtzwh4Eq7pxW8Vl0RKSQslihg+GqqOdHHyzg0Z6H
8MlltZb1g30bj4J+YkqcYd1VjFoDi5FJisF49trl8GnJLosTc7HifJI/jWoqCq9uIJojN0ygF3o4
S6+GYMyY0mKYsQLwcQi6kf4Bq9vKKr0X3Wt1yrzxBtrC2zbh8NgQ3lgwb3kNxFHDSoZlCvjKzhso
jVbPvG54cQ2fX335fNs0jBj3rCMm57/2YN8Tdzb2eFp/PCW+sjZkDhcaP342/CbNCOwtciTo4owT
5seojVHIhn+lIDDYH4rhkOOTNOEpx3ZKE4gFbiMIsEvtNNmUoDoe/IY/6Zm6X8W/KjGdbGxylPgT
/7thdasoIITFX25hggJwSNw3k7gZ9q4Dq+JqfMEp1OZDShZT4mKkQdrLTGSOx8daRAX7yQTfWZXs
kM6Y2dIe97LEeNddEzPhPA/H353lxKhOiAeLRu+5sZqchaIAW2RfXNHfO653TYBq0Gt2FN1z40Zo
H9SLCHGaqYHrDGbDyhGtZKfSILVhwQiVOCSFhA8QzEBgJ4NxrGpQsVqAtygUak9kiTs75E1HjMJL
QLwEXvHxEVu4pseDjgv6WO2b3vgquJnF1ki9o7Q41i7LBLO8CaxT7WDYqNNMdNEdEVSAkx6sZqaO
tL8ck9c6B4OM9cN5Jsxq1Q3ZuDc5GpS2me9VydUY32CmYkxO843b0FWHrfsXTovahuZS5evFKIvY
z+AXD0MWiPOTnNQTJ8/drrA/ox+wNWdHZXmYYtwPJEp4FdNEbLNev4Kg3CRRdonGJj+wNzyWNQkB
kZu/znH34iBYKrEQPNhDzFwtQQ9QEIpBB5KnCF0iMGMEm0zqWzVM5oQr38gF9tdlQ01lJv7OLnPv
gC0HKCUypDGC7y3SoGSgy502wpNLkRKts8pqNj52+HOWoqBPqiG/liHjijaDmCub6K3FiyarhKDC
tP5yqkQuGFPxGrfGGWEAr7kt2rvNyUzBzWbbLLB5sWHfqlht0gIJh+0hCEOUZK/jVk2bxiKKiWhl
27kFvvNj9YgeO3gTBuV6CEuEG7zxjgxjo+YYYvAi5Fe1clboz94abA873yhfTI8PTub1/KOz+QPy
mupvcM6OKMu16OyXcVxAWh2jo4Y1/YF3F6Vly9Rb5to5hlQCzWB1DwBu8ifc4MW6MqxLNwzBHkP+
FncF9ZZGmDO76ipDPNa6C3+Z/vjjDGlMNTpfddszix0+/XpguMo1dFE5XX0VPHlEbPbjlF5LLHz0
AMwwujh6yozRP7NzWpcB72fXzFzMs51utZxPGYv2KwLom6ysb1Hu2XAvCR5PARbmfSvAYmf21N5A
yTf8lBewf5TFVOk72vgCYeN4CAdcaSC1Tq1FN+1O1M9MD5Q1XnKQeKtQBH+dO0vnxfSFeq/wpvfU
BHpaDGzcShKpdO6/L3pyq1FXdmwdx0i/QqrGGNIy3oAS4DsgQLsbWHqlaB/7vHhuppngCGDC1Pzj
Xo3NOUb03enyy1iikbv5sW+RTyg8uKtwMFmSO99GKNhbxLkF9zB/IW4ZBRmMREYpqDZs7fNriOot
aGL3odJ/p8+izd6YuN4R2xPyPLp0pMxHQ1n+7f2IUA1Ua2FV3TIVnEQXHbKE7FBRJqR11EycicJm
s0EYUVh9hRNojTkCcaGTv6mLr64iMs038nYVoT1HXT+6K5vpXJgZ3HGY67fz+EKgxnM28VPKUrJ9
0XyuvFAeMfooFoPdxhumYZUkbPJhu+01pqDdLFGDh+b408UGYN8OtVkeoUJ31slIVgc5DcxfJ3uB
ByH1IOR4M8XmG/MrbxtZSNB5XeJU53vjivO4IUFGXhVKjicwsJtiyO/+MLBo0dWXAnAEdoFjoShc
UmqbVEGQcg6+hGYHHu4zKTDJFk21jbp0WG9wMBc11czSbCbPLkq2h7bBBwzqninvSPIb+plN6xWK
mqh9iIntZj0TWEe81g9Zae+1myKgJmEiMy+DpyYKMoiuLCXPofzSSHgenJkpu2B6ZDhtxnslPnIv
fFTdzoe+xnjAe+MWJxa+7bYi8I4anftIWwZXL/fG/bhgROOYu4gBFyOMvaexCimirdc0YZ1QszUk
NDh+R+5FT549zKySCe2s4Bb8s6SvnDFlJZWW8Y+hB3vj+sW4QgQu1on3lA1/0NMj6NcpbErL6TlX
lvznLkBGVTy7uUbrP5cHRBeSy5a7AzFHL6pVNIJmvPEsYEcd29QuSe55qFjWUBEZOpvJWW7pxuDX
yAakehMyn9O1QyIQUb5nD7jPQ4xgVrYPjkPAT97luOfDcK+tAS2miQAsT75sFm+EhNYUGglk3So6
Jc4RepLeMOL/qHv0IjD3gCMLZvEA9t1gPoQ9RVioFi+mdugWsjUJTKEz0a8XEVL6yt9ajv/Yca3i
1B83dVmpHXCbn0FGn6b36uSDDVCWM5MIsRGPCvfe0S0frTw0NlHl7yDzBquuyv+kgo9rvMhpbWVz
vQj0ynqEDEX/iYSxA9mFz4l9/8B+CaRIbqG8tohYR81MgFiuOAkD5yumGtmYKVp8v+JKn+sOxSfY
dSVoIuP5pSvRKjpsXLHgwXU0xZlUwnURc+qXr4ipNG4LurGKFR7i65Md+4eYVM1o7ojpxuwKKcFB
FsqY54asINqQbPNSq+pFKfeljn4Z8fQJLKpeD9qkypM4oIxtgo8YqeK5oJXid03fZTvxwfnjxN5r
CN1q5+Z+i/6JrvPCQOs6Wt5liqcfKSS4TmM6MoQhPxCxG3JT8RT7xgeEnEfZq500bfzzw93onI/S
yJ7b0bv5aMzY+fdfoogFcg/q8ibhl02c/qPOEBRW7TfZXpcuinC1za81avIEXc0JtpnEId346yyW
99oLeSu9nYTruM4s1tVquoYjAk5N1E0d//YH22eN2P2Wrmtu3301H9DFreIqhDfXc0ceShJkI7ff
NJhsVxbIBZj7ZJYE/lvjivJ5doejF4BxsiCzHhKBA0U6hrXx4z+uhR7LMvO/uHKDo+40esiUUSY0
Lw0nrITy2czdLYGuhXrrRUO8CHk7HjqSd/gsJNa+qxZqe8RMCaOAUD6foYbFQwfHAvfMNQKtuqYf
xcyUHXxRARgB/QA2uTonYArxUPMmV4beqQ4EuKZwGcKAaLMofE9kuIn8+IZS+xx5/aNNZ75K4pgh
i7mHArmzI/vOzZQULy9fVOgj6rKC2VxxihRK5lFlL6HRPLHz33Wp468nYT16eAHiyobXIkcGZup9
itt3v3xAioBHh6Q/w+2xpSwC34UP3ozeGehwhvgtOmtSTiID6mqt8ue4SX9nHQQaA/tI5ACLi1GO
d4rRaxQ+NVq+spR9n3oDkB/mmVUXMkGEAQBeLlUrzWcrzAltoKQs4t5akZHESzRO5ik9jmE07PMM
Yt9k2n8EYzSHS6JGNoomBOJtU1OGS/h2MyavucQrRKFjJS+c6cSqFtONINZvL8s/0R4zJ2gZMBWM
2gbJOMae7HgDWIC/Ko3AzMQBeSLhax/N8QbiBss9N9wkVt7u0YFZUXFi9nGDEdTv5vkvA0S1i0m/
hQ1ZBpumZ1ETDd8p6ZV70Q6sBLKbp/oU6q46MNn7Ww/fZmyjoa2n10SXR+GOf4q6wRY/Ludo0B7z
kBdfVpG9HgsLA1tFPxGy3Z3Z+0lhLzLz7C3Pdm7ZbZkG7hNTDWtl6Xdej6tdwYwunHcr4cyrXfEy
eslt8sx9v4gEbUGARBgfwzFykD23G2WAuBL1Bxb6DTr+6KG1Ro/uJdi5vniVHEMYPlaKar2K4k/t
MnAt+jfu9AcRMjyRMIVTjcMBbv2DgjEiNPuhmNtIx742Vz0LuYCW1ML/kHvZ1TZQyMxc7Ov4HNTz
RMAR0+TQ9N/KqD6B6iZEy57FFn/XKlAG7oeRPEUDGnvHnTwIinvg22R8xHpjpBklLiNglOl2t52V
NW3dwv49+umx9ct7iQgBKOiRWife4IH/EH43oOI+9WnyvpC6H9GlPXS5noks8rYapLGbD6SzzCGM
aP/e5MkHg3Em6kg2nMg4W+bAvtZ4KxLWxzhSuOHRX0YmXdIo+VasTTir3ddkD8GW2Oh+x0lVo8Ye
LyamqDkndm40PVoeL8Xj4pEvutA6c0aW6FTR7A/xhhynR44JBAahsY4aJr1RuwBsl2VfCtJeRdXz
UJFo36I8DvQMQqGl90zH75kBHqJezqHch9ITlN9RPO2jgm1tbCYuRRir1qypFAQ6gBZtE33gunpC
0k1gnejLI8qfzOOGmw5PA8HCFcr/N2PmuhzwZC6FJIumATBwUIbc/AILCmW5Yio9Xh01cPCUCEli
y9sX2mxOUTmVrPpITZUa0JGxSI0KWi+mXq4TfPEK3G1UkZM5/R27V2XX6596NG+1nsaVyOV+9qIz
pki9mpLA2xkqY8YyU3KhlChXxmicizqw2JIbZHYkYKz6Ts9A6cL0lliWdaqSjkjoJj4X6OM6C3x2
Lhv32qFDYmkSeSsKr3eX8vPQcNBeMwM2K+9cMmf+TZYetw+b4T6G5a/0BNZM3SpnT4OorwC/cYwU
jr83BVR93BuSmtQ+uWylL3rE7QnLfDV5xN4gLAZO4n+wc8VjOoDMYaXRNrekqLfRkHyPNW8hiArB
ZzD8ZG/MrU9q+J79RaF/JMLq7Ab1JsX2U/60yp9WPXuyNILkjp/+1Wr5NHuye7OSAT1dc0yzTwPB
FgVw91W5mpplkV8EMZgvazoG+vfYZQw2clJlcu8FJwuw3RDtPKD9nZ/1Z6A2meuDE0pB/fvMkRoz
Q+oe4jSnLYQQJ186hlKAAquNAc0H68S4cq3kNcmjkrl5dZxs6xdbzE/wPMMDfp00GOJnVyFnl6c+
9JgAE81VZuZj2afVcUzU38b279TBe530fJZmGyTqHxwq8mSxmhlgpMJvj/auSYaJAiWNCLzWD27s
HvDCHixoaQ7+1NUQL22PZFtiuu7fqCXpyaTILea7P7ZgjMRjH3KxAHqh+BzmBhuF7yDjGp+H0Pxg
MH6gaoGrPXlYhZid4QEwSkyZhY42ZTCeWnwGlV1+e6L64/egUSPq2HwZIXusHUX5j9uBIL8VGVgY
P1/ucij24bWPAlrR4Pxxs2JH0dusaqt7ZAmquLf5mwA42akY4kuSZ5x7Tfue23V7ittmpfEs8V4l
tzmzm0PsmumKinUvEVcpGbwUuWtsZ61m1LzIPtrgnjbeLxk82FXOj9BTBOq8drbjyCR00NQlfcWt
PYycg0ahlE95ce6K9OohEiXFt93KUXw6VusdEse6sBK81JlzthNzOlpe+RrL/C65ZREp8avMWhQh
FkBGL2muY9PWe0C9RMx3VLlhn3xLayAZ5TeoVJNZMkChKK+5ECKBGIcSrezgBgxeRKrPeErhLG+5
2TBidcrxlWt3PQYHtD7qqQU9SXZWpPdB8B0XSbcro/llkJyYaUXKll/67kWM/sVI1K/OCPO7TotL
J2cS9/h9w9HtgYDRq/hu995Z+UdWFGJFAPiWXMOLbWV/0dHA9U4YxqXooNmqrhLsrFt/5O5Lcsfa
MhzvoufKWHkl6XczJS9+cus4xdE7UJ8blIx1buCM8poSImHVXm03sFaA4IDeOh8Qx179xINtE1rW
Bf7yMc5sUnRMb1UX/dJvFPMJHP06nKL3iPSq1KvtHXK+dcru+mDDsGTIP1c03PQakYMVt0OdF4i/
skPTBDBhhyS02aAnO4JCU+deI4zP+vbmeYVcnMTbwZft2RPWqUscQoal+TbY7RVnUHlyZXQwm/k4
tS3sBoVktNqFGWOuWHQMnKHHcNCNPeq3ri9f0FOZ69yvbKoAmn3L7KwVYpkAPuWjnLnFkE8LZk9Z
ezOO4eExKt1MTHkoC6oY8j85DaO9yx4h24mdkZKwBaQMml27Gwvn1ci6RfoMda4M7I82SvEGFvb7
uLbQcrBVS/DS4YSTUuIm5CPSk8OqpUvUYPopDdx4lTPXlMesUFz0uQebyGuQqvU+bP4UXd7Rs7pb
w+ueDN28koP0jDuvPXTKZ5AMSXQ2QwTO0KLnCt0RmbuQpyBLweUfXisruDYZqo2IFfl6oCaAiGdw
/+D2s+7jLgD5jj+/j3e9JLC3HN0/7FV2fjBU+0nRGpPNamU9/ogT8YzJMbeHs6u/47nb54sKMVOQ
Y4lhWIl2BkSGPxZR15fVZGIdU0TjKfWQZImRwi+hPm3aF3RkxL5E/psdB90m1c4vr1LWMR8nFglD
sStgd65I72KapMebaSPBCcJfuLdOxFflS+Bnumk6bKT17DCWyl7ckB/Tw43LGAWNWwD5Ksi6CzMA
aF0hEFu0HDtg8u+ojf6ixSuQVgaMg1LEpAa+JcJiflsaVxe1PnIfEPYPmGVYhOMT2DmCYZrB0Tsw
Q91h6ZNQg/WzEUFygqz0YE4W4s8WmkZjMCVjLL0uBeCIwHRpfKPhWUzjMW6KX7hH2yUkmuSM9p57
NXApGpKN4DiIZvSpBkPjImw7wsjZYWq2VQsPgVDmmRnRmObiYfA6Ai7M4bMbfrXhtSG+/Ebk8ojZ
uWWKHI1qXQjIzp1DmqtdAApbVL+B9RWhZ8OEOr2KWb26Buz5oObPeS4C+ny8W1EGJ50FppOGxRW5
1WqKrAtRN3DhnOhDcJRv5gm5hDkPwGfscxtx6hf9E6GWe0k6+osW2IQ9g7hkg+y7PDIp23BqadHa
GxtQhtbhrgKdSaw2R6mLYB2vJqCVf2xJ8RLzw0yy7bZD1MCGjHlZ7Z402XyqEQFx3PeVNin9QU8S
HZGwrDEtjjq2PxLiMp8njud5Zjcl50dCTd5TOTyyeUsgUomND6VvXUI82HRjjgXN5CcQeACXqvBs
1YX7FGeScA+ZVFs0pC4eMPILo4CT3nN9i9nx9Fm6UXH0/ShY9cWAiouLubdUzrnwRKs7sPjjdIrn
Z0NwD+hjM7+LJfWQMVtnI+XThXvvgqk78ns0pE+7sPv9XB21IElBAyh1xExZ1/nDmyeZeY4s8Mjo
8w8alsf7HGWHIicDlcPyEUWkTU4db/AERhf5+Kvy/PZpcturdAr3QojrlfhP9Dfl32QQ31lRioNv
q2ekje2joD5VyTUXLwGsgHqcjaPfEpTkCHF206i4ATqRZ9163AxqaLZmKba9Fw+A/FwCpX1lr0Ys
E7gdsZmPPh8Qt2bxIHCKUcjdim74bTgOel2jV0+zBI1O/hfuE3fYxxAebjNkOun03SN3MTQvVFWJ
Ks9Z7oOflGq+VTqLVmO+rO6D+bkwTyMGBDPCRsgKp972lW+gph7kI5wLkhfR1RkMaJniECT7G0Or
uZ5L3h9LjhjlHHNZVl1L0UYbTXgsaO7HvlHRVluwG7XNsJyEmcJQ+WvkQokHAoA6wAlRuUbLe2uS
CT2aZfbalxD/+jbS52QiCiL3EiY3bXM2VGpfZ3o34vx4lLVMql2FdN6dhbHLPCRFftHE0J4F9E3D
9reejuNLX7ervh2cVdv67WXC136k7RW7HGHIY4Dujw3+HAKyQ+5Vn+MsnT5y3qkdrmmSW5anzUyz
holN3IQK0uflj7mYA4hjMOU9IzaBbWVt9/tBPhse6ZO0tcFtTrvg9u+Rnox7hO79+O9LsFmNVTRa
Hc5deq8SjNPXfx7llX8dfS9YcBPGvk/6lyrEK/HvPyZBM+baFnLLb5ec/n0tSUFTuIkiYqAonAMb
b0TVvahIpjDeI7DMDzMNBqFB7nBhwjVeWOCoYjBqtlwRyitiuxmbWo+p6D7ahRXuNMbiq8kbsnRd
66WfJ3JuzOrTS4pkpxvuWSE0mFPaWuZOFnojgsh6jYy8v9s8803iBXPLLmAzZc+JUPZrmHt4Wdof
keX53TKC7IEsZONIz2YeS3tBOAKyW3VIT+N1tcQtJka/qmMXuZuTjQ7FuldsHdQS6Sa2GLWlZtBS
R5sO64zAoUjhXhc53DCEGzJkRQJ1FWldorTkCjGd/sbnng/j4IiNWHjOdV3qez9lF9t0Su7ZJfR0
APWPRjmxXOzIfMEe6+JIdTB9UjnsWFY2PaqIaWQgkPcvk2GDKUd9cXKXp7Br400T+0D5WKC85G5M
4jJzUhBc1erfn0j6BpKLY1z+Pfv3p1RPFSRlc59MViGe37ib0Y7aU9TWlxoyTEq6LgTKMOO+yhkc
o7bJ2BqFPteq1AR/acsjrTD8hSFJ/MzmhLwIneHdNRt3V7ejPiTSs27IlZxVpYSzZ3KTbaLM+yEt
N/+1PAj+54EvLeMVYPGd1NgtaQQW3LbJP84EeFCu8dQNAgcRbHsVhj/utC/KC/DOcUPehvXCKpE2
qsjDHwXFvpCEkDtgHs8uKt11EIXBCYtO9ex51YsfNNZhiut8U02duzZczmm3qbJPB+aMqj/t3jaB
CRW82IvQgsUn4VdBxIefR1kojaUgVAi0reHSGfX3VDnuro0mjfFnsFMy1CgzUkQlDUv/2tyzaT+I
OXTQewgHP2NoHbsuMEjVaMv2PDrxsE4L7RJeqsurEDk2GLJ6f6z21GovuFCxlelG6sKBih+1t9oH
Gg3QiFJ7edqbxnxcFkraMgZCPVW1tatq+phIpwl6EFIe1P+z7esvrdL8J/VNWJmoO8Y4KMobDbs6
xr0BVKBCJZU1bw0YinvbI6WuCoear9H9zR60/TCXgBjgyOdgZhxCQFLT5ZNVNsxSUdUD6vbi/pkq
MD85I2lOBDaNd5ugJSXMc8mbvAYuH3/3xC4OhHJ/zjKYt6TnTKuuxK3sC6cCntRZezvreeXGoQPS
D+N+Woyn3nqEo/zJysNhWxWbW+pH8zrYnblNaSb+8wgvtbXzU84ax+TtV3bZftaVPCCccX9ru7pT
DkeiSp+70IrPGp3tamDU8+UM+rVzQFIUyjau0C6jlemF5hvCFQOnGY8MI/7vr/37rq/FePDbwF4X
dfzlq8j9DRB931ad80mpzSLG6nZdIEqO5Uxnm6qRcg/CL/kwicQpajl9+QWbXzTEJ7eeoue4rnsU
z/yYkf02WTI4lr6w+dX8j7531PfyAENMf5PMTovFkNWJPgWP0ZAqxkQZrvCWqKXiUWbMK1G/nuFW
R89OUjo3hh3glSgnVzbf3Tlm3zzRjIQPvGfGrmFCtUXTwXSN5PmnxAYG9+8bxMvYZ+3QpS6HlRcb
90YZ8vzvGXKf/mIBVF++nNvjoXQwkmYGlO40kVQGStn72Xar62QbyX2CO3VOdSvcXVKQeLocjTW7
tev/PSQ/miTOLm5P6VtJWd3sGhlSMZI+L/GwU2oxC8iHTO8igTviZDQFEx9KsNgdf49ujO8iTOVz
X5FGP7scQ4ns/iKwQNpadCkYPGm9A2s7GiFQxJZYmX0wIRP3yvhGvgRbmSAmIUY0W88d4HxJQyOJ
8htq3AiY3UCMEbjAPNr/+xqb83ldm758jdv0v/9IyaIIqjiclGqYGnDTYXNu/YFJOzZtmXIPwxSU
IDLmZvhZToW+L0BH0tyh84N0a+9WSOHQ9lONIBkQ/8q0CSQqe2SFaf1ZkQW0NlQX8GFeJtm//Fxy
Odgm/XuNgHTWxNgINHL3UJHcl7LE/1bBzxi7y70/O9otCMe1XQu9Q0lz9L3sJxl79zcp2wwRFvdH
ZXT0AN2Svd6Ge9MJOabrNnv630clRt//92v/+93/fbQwPyjZ5KrLQvOrQ8jgt6H6zY2HwUav+7s7
jtM+NgvKGo+FgZsRTQX64P7v/m43Pn53Jgf7eTmLcwssipcOd5U6r0DZeMWiZoKt3yXrWXvjMajp
GMqE1oyuu3mystI5xWb/DBiveZoh7z7Rk060ogknPbklpiIz+eFf5pjGXr1BiGqt6iV9TNoY3uLA
lkefFaStpPyepfzPA/E/D5Zv9Y3+FFV7prVM7hWrzwtZkSzJGTSy549ooHOg070fludmdpxTKCTC
bRjqbb78NcT3HrOh+E2/t2vD3nrNyAJ6Wp71tVuxg5idFqty0e5C4lYu/+KgBAAU0FEo3P49tTkS
8bwQbHgoSvCFG8rxYvWvoogGzh8thXv8d6kOSTbdggqtmRvx1xLU5B4JAx/etXNJOjV90J8gXlWM
U/01Ju7kMizVWZfk6UnMPrWQRO/RYfeLc9QjtnmuY5FAv3fvI6fvOVRtsVE+kK44L5iOSMQjXmI8
dypeZixAz2iWNrbXEessLiUYINZqe8iK1msV2uHyZGiaAcDi6BxSoeJL4dnRZfbT4TSY3B3ppGu2
kq8tWS3P+fhJynCpgmUwjPbu//vIZp8tkJlckeRku8rEcuGxdfj0zP4wOk7PzCAQh3pmDFPV1Tmq
YMcDJJavRLf836cZEuJlC4RA0Gw1YQaO+0s9IcOIv+2IZGwN+OyYseKq1TivNXH0Fwbi3gki47rp
2DkVBXs60b5iUI3WZgm/uyKlqC/k3lXVF2MuRDOD2KMPQ0RPeDx3uHg3BIi255iRal/3wxvSYU7B
3ofjQANukzxAX+Jz4WC6HPvo1UF8aFvDbz25F3TdN53mu9DVHAjTGh7Aviho+XKxdzx82k70NaUu
btd219Ttt2H4OTGlSJWKovzDQNIPjF9YDLu9beAWS/gAb5IZHyclCWOY8ChjE8gfJHNmc2rdSnUv
TQxxjvoLPPzFLAbvOOPWJuNK72xfMdYVa0raamsQGbttogM8Gr0xGwwjc0X9HaA2y1MsxyJxISat
+0UKNrM+cPHGYjDC2OwyA0Ub6rG1hjRK3YL0CFvcri3HK1CVT2PZ9Hu+r/YZ8IkHF/L6aujzT+0s
/zbQzAfDA3DR2JDBIXf2S6BLuRFoDY0yUCdvFMcmDSCmGkit8W5vq8h/kR2IDVMyNpVMAED1NL+c
XHQ7AZIPvTAhF/kQkg/WfwzZZ1IjiiSzCG0MPU2vCDVpFKMJP/wvos5ruW2k3aJPhCrkcMscJVKU
KFo3KCsYsREaQCM8/VnQnKr/xmV7PA4i0P2FvdduHoBV3E05/xOFYcPN1ICLBOgwLAJ0M2Xwl0uA
3ccx2zuT+PSlbtn3JIN1FkLBoPTPa6LCQZywuy5r4uu0dlNbBAHlIqFV0dzPauqxn1adsaZxX/ai
yDdaMn3yCuxK/9NBM73skqY84ia75nL+syyL5a2T4cO5U9TqG5Oi2CDzSB/6fanEE9SYCoqiFe+a
3r2WxNHsSgPbzgSbFdE9C43McK+VUh9EGGmremSOpBHB5OFhWHiO+rDpF7Soi7ETY1yzwCTluh6u
2OPkG9mzxGnd5LvwVbnyJKSaBo9TUvMrTZN4ai8YtsOszp/jdBQT0bDrV3rcMIq0nJ5gTnYc+LRi
40DwkINCk39S6gdf5dQ+rOkaSdyG3IzxthrfmsYK4JGDo3Ra+Wjs4rUNHUYwE/Ky0a226D7XBq7t
nU6q4rKK6hcCTpptF+IrJBYXEcPPxNu4NJsm27uFoO0uxifPmh18Vn9JdcwkTu7BgGk2NKo9j6+V
HnlqzrpLQmlbkHmY0CM6od4C3pFPOflDNNx4vSzDPIxvsg+8FytRPNxuI/ctdYgX9d618oEFVRk5
i6GfPEvXn3YiwvNcdDmVicDeIuK62yn/qg3g5nCvnBOFyG1EwiJE+K+bqxVPyq3ULUSAUZF9yKwe
5jxDRDpEkEVxh/mBE1qMVDw3Lyt/BNPgi490g7Sy9OQ5T0lgWZsiro11gVzx4voeB3UD53foGH4X
3V8sE+nWy52/BaL5vWrBNGlgHCCCCiIP1S0YOAI1Ixj3HmsvWbog8KZU7vWKxtilWRurEMYXO0ZS
6pwDZEL9OoTaNkt4KHvsKU1nnJmhWNfUNa0r6jvsUzwjREuCAi6Sa2cL74zJYcOA4L3J05FjNd93
SCaumfCOBaMjZOroSuEC+uxMkKuIqC73BbUQtr+ANEk5tjddh/U/0AaR6epe0cwBjkEq0s3rZHxm
V7+U5CaDO0QP/w0IpX35/Uag/3ZNbXj+/RG5qFBsQBLsf+vrROnWYWq6z7CDaRdlOlxfSS1KZe08
ma7DoaM7HOdtGr9ZU/qPsHr3O7b1NTHp7ocjkj9tqR2hz1lvHM+AmbXZHDdfmrrXH2ynFKAQgvjE
mrY8d5CwV5Id8hu3xjKJUvGlq27ppqPk7+2fHEek7+QcfHWYfl4FmfQMja0nGFnNs0iIzGFuT6zQ
B9g68ZXHzZ+UTuX1/7swfbz3haOQ2KWFvcu1Zu7UYvxjXlhkC8f0un2a4xgN80htf1sIPR3HNaMj
e/k77CGVED6iQp+ouVR9rkrfJqrM2cnxV9eUtUuRZqx0q2+WcOKd4+9EBVcgMbiNzu+E5Ulj7Wos
0OGT1mG1LfKKUP8qI/xF7TSI9771oWz57Xi1ubE3SVNVJzRw68oC5wGtQp5GvW5Ov9/7/cYt+PvH
OKdA27h7y+6GN95RGE5WHa1doRnHNBvYaPUhk5ioZcHojBz83iT5MdrVRZAU1qZCBrtsJs++2QaD
ZDxHGPrD6alHl7wpBAZ1mnO/8BgdTU3Qgt2aJ0uwsVmOvw+wEZ5bQ9qXuEDDlOO5WPicp7vfH7Iq
sy/UlcNam2w4Qr8VYSIPaGjcfmX05qvd6O1OOi5RlSQsZHFVnrkg6IJ+v5vO6cKma/wNbVvijRJ0
EbRHiziKjVM6f6OHUcoXaDbdgFbYM2EYj7/fJMGASPR/P/79Xmgy0cbEBvsgqs9OVhP5OX/jE874
3/ecSp01fTQOvz/fED+6/K+OHSzzxbOtFiBg0DJ/w+TFVT6wmpy/QUEhALLPFSxjEKgNUfYYBje4
zSzPvUu46AboZ/ox4wqZLeKkkk5zEcK5G1GVvqVQnaD1DHLXizh59Yz2yxwYGbE2MFdkU4EsMUk/
xzZuvv3+cBCg1Hm9bkS2sGcKdUn97Do3ZHb1Ph3idEn7kO1qErW5Yxxx8eKp3LUt7t7EzIoLtL5+
KeQYHFRtbc26HB5lK9Bjolg9BL6vXexUM+GnVQ1jakz+pNVhjbftz0orQFpGsnpxGMxtsYl7e7wx
wH7do0ba4+73e0U5WrtxjNwjWhVrpzGMXipPQoia50/ZWMTn3+/xP88Ix2XdWwiVLJNEs2xiS4d8
tj5mVgvlB2knEXkAJze/U0if3JO9nKxXl+exMZ30yM6zQpkkYveA52MrzDwnGgoTotTsb1YUxo/0
HkVZSTSOhfakNZp317Ke4U3J+sBkSv77df3fD38bYicT3DjRxEfWdTv4EMYf3zq5jZgeI+OvvQM8
dO1pk45FTd4zJpEvEr32onRlvSPC6yc3Bwv5Xm5t6zyz1i4Q6/eIsjjRU/J5E7X53/DUKMUWwVjw
5LhUSXVq1MdoCP/5rugucTYYF9g4P7+Nsg0fYtW4Pcs0yzYQquoKulvA3iQohpM/hzBaSaCtAwU8
D3GIFdX+PFoXr6lAIFlpzsDwzhKvHqi4lU1wid5H2rPVs8kzo1F81XS57JudP6IOGpiENgSAEkt8
RvuAV4gPL62CAPh6Jf4bKM7no+phwuA+5brfjSR87hhCiB1+nuRmzHXhb9vs9ckmmMrwj5+M9soP
eInldA0He1oGmagfY5b8HYRh/XhkJFVxx63l2cHMPZJvAxH0sg9RzWEhXePXUa8JmXXHjHtwYc4/
1DSNDyAUFDnayFax/VMy5T1R47IbLr3wY5qN7fPc0DC6dll1Sfr8v18BUir8GPgVlkHmwn8vvGHG
agkJ5D0Ac/mcM0K7AxfxVKfuU2+bF38MrzQs2BbIm92bOQOuot+PORaUZO5Hhe/wATnQSv87niYO
pD/gJo2VCQaI9fusIXfT5plSr3lmGu5QW82tbTPSb6Pk5WwfO+SZYpz8dSpGBAsVFO6pLxmYedoQ
bznSo1VbFeHJGBQfOhXfLdWGaNkAA/kYC+cUOjaPfTSi9oS3xemRBZB456cfyzIZippCgzt2y9//
xr2AzDdtQ2IAZ2ZAXZpH180KFEXilQluAX5Iii/guEuwMpgtYWAvZqrBSxvgci8s83nCibkyJWnz
wxwarxjnrhoZOwihe7UNTcLlYSY7rBdRvg6YhNaD132Y8LF2JEW23JTRP6drmPrxWwRzdD3AEkdG
bCR+Q+3nePuMnPtQm/12ufoalHUbx8rb5bjoVf6UeZl2ddQI91QXGAbES9yilst6BmX2pPYYxe29
MYKDcXkOFsq+xXqmNlPJGeYy6V3Xs6thaBq8bg1oqLpG2jqSWNFr0FVCxsFOVq0wNYMKNpPnQdA1
kGf2zlKaNKgBJTt6/mLhvQ6Bhqe6EadU9ukazGVu2yYgJzvD8ofTlfdibRMyttV1HQ8N4MmFGMN9
xB1HQq1HL4oVhSQwwtkEs66oT7bI72tcXsbd9E2JlykmfsvUzxHFbj7pJOwWzkdjz3hcvgoL3Z/B
ZKyDnCj2CUP3pp3pkYqGPxcl527IoC5NmXoKAAg/9UZ8lTxxe7uzHfCCHg+bZzz0HpM+KiexsnTE
xUFFw9prxFz7Qj/rmsmyn/CwDe1ahUxyWrH9WoeG9xJxn30jLsr9NdalMkJl47yUrulu8VR167ro
mpUPDCdOUbgSIQKqx7PgPUf4qefoBQBrbKRqguGaAex6rQ20LPI5UyXie5/0dgvOPO4giA+jTc8p
8amtUJgx5KkQELWxcTSs8BVA2hmZfrsX3V3UCJ0kwK8kPzEsLE+GXpyH0hmhZNYHGVrdOhbRt4uu
inmHnu3ww39qTg0zHmEcsGEwscOPsmgadI/4vIEdaM6iKq+Mr4jcKFINnvtp1LcFJP+MZ2AlWx9q
e2zvRIa6xFDXgD4R/xT2J3v2wjq6sS1hFmyC9BLVDrmS/HJk8OeAvc2MDbgPVswIlITFjWNU4Vqb
azGmrw06hvM4dDsHREwSY1Ehxe3kh8WH3ZUegwp9Bw1qrdsDgYoUisw6y61pTt6aVDY8NmcrQHWg
aVhkotafRa78bKiF7bYewh1Upde+HpleE/BLQh7/rQTwRCsZHoBYLDh4iq3oAC5BHmuY5BDeOBg/
RZG8D1HdIigDPBA7uyQBkwVQQi29+EBoPJQ30603iHwBb9XRZ2CIZS5I6W3cEq14mz/1yq0XoDUo
wrv6ipBtlpePzhYnHClszZRuusCzdnGZbh1RmRs/Z6nfTz71CLD4TTdzwoa3piYXQlrgRwe9HTex
vfD4Oq6HCdhQMelw0hE657i4dcCXBIyDnUXP42VvQ2ygfzJ7HdQ++XCFTqDdNHO1I6d/qpMSBzhJ
HZ6p7Q19+phjF9yKVLGItG5IOjJc6aOOgk7p7pnq6uYYSb/zZJOePaNG2A9m0rQV4xRFv1ESxYKx
JIao0BbgZfUvElMdPs0iBV4smYW07HVDa+953gWbQHjOkUqfEc0+UD+VWx1FQu9y1YAix5vQp3us
lD+5JLJ3GKFE2f65L70HNLuP1o+PpIMDQMhXfuV8EewtyAlITu4EAQCXy7ClKIxAwQWa+aCKGrcW
Kh7ek1tkhS89YM9dJcHfmRFZBaX3At7wo41xewdV+S4Lf+s50Lb9DMWKW5Hq4fwj8xoMl/C2NapW
hkjltS9GF8EYGLGq2RR4eXZF3Fgns/fhMt3Zo1tEsKgf1AMZ2nofYfPUrOMweS3t4BMkAdDcZN0x
ulm0euavWSIwbLJheya8rjpXmunl71aW/ESoZmM74F+ecEKXqKBq33ZXhjLgF/oP4mPPSX3K52fT
acUn1yhUJ+gJyuzKTVYEiGOozhbiWJXDq7TCbKPX7oOlxCZWeB0NXu6kTJuVQ63DXjGyF/lESGxS
r2hhnxlSHurOO4eGj920AFySFHwQ/jGzN5QibznS/o10OrJIfolkXcZuvzpWuQf3TCp3Y4fL0nR/
fB/feKfXTMp169bVX30Kabtv6DmQS+4L6csXskTwCljE7fkYYJ6iT4HHeVc27guc+MWkl9mSUodL
iY/btJnVmWhBlo2vnxqUPDlrREjhELL4n0DnlEveZc8DMNVNNkwVUgYUwONlj9q9nHJvqVDyLUb4
d8dUSvZ0UbyZgq6jVVYXxLFstk12OF2g700soisIzk9ymGG7vhxgElbICRSQlhZuFrOShD+jzDIE
SKcopYLkC61WWmB8A72xmP8gcTS+OqK2cBBJmPNxA2jUQ4Q62yD1FpyITlgKG9gYg8cSqWjDoANY
eNN7/TIS+rsVD2i/ZzyaNPYqMw7p7JnJrWLLo877V2GXJxkl3haJdRNViPg+wL1gICdmfgvcCv5L
y8q2J95hS3IYavNK0LpZ30kQvzptLVlqtquB3kB42D4QUGJ3LEDDSoqiSdoHYWafQxOET2EX7ons
bUiaqN9aQoSex7y7Orm+TwzmqJPGNKAzOHDjxquWbHS3kw0+TCUSBlg3rgvXu9kSolsYEUDQjS3D
bCCRphlEF+7++Y4hDVED/Ui7opjEN0g5nWIVmkyljdpZu73t7Vi249xQzGZrq37XjGp6McYauCjA
08Uw2fzadLykcZZu08wkjtjx8wU7bpA2TfuT4s9FlDiVb3X+yHvNPTGgsMWe/GKu7Ak7s5QSo5g9
HvTOB184Sn3FsKeBM8mD63QjBvGWvIY0PpUmPTgmDI17bilIV2WltMnNOZ9zRDKWZc3e6OyjTx24
VuZ4bmus02WARh7L/x5JWb3SCBTeJW66mS89Zu4IiPElrIxp+O4txlGhExLZZZInPY54n7NH2oCH
K3zjT6T0Tz/+w6OJCdyFIWTWc8SAP4ltgSfGDJyLFblvE3BjpI1dvJO6gUAzdo9Wnb1iy6MSmYgB
jWULNBttTp+51OXBVzwB/xwlcquseOJs+0Alidgr+I7gJoaiYObLYHxhO164qGgKsUFqsJk8eHKl
Wk+tcbcriq2p8aHdcawYLGYsHwJ/Qtp8gsF/CQ7eFMzB9aF1LygN3hoMbrFKYUYlcLZVmr0kPXZe
FooFaxnfxw+Ujk2xctCF50iJNO01LYlcjy30Nn6rvY1o45Z+3OdrUqwSs11EvjdHnVKHDs6S/T/m
zKEtF2FXbHrATkySUYcNJOTxOVbLgKSrleFpPX7NplxahjSf4ni4exHLEUeCUUEWj2clQg1meLiI
3ezaN1p20INRrLFITos8Gv5AU9XZcqarsmbsjEhM33R18mrZzWeY63OT3TzrTfQ3H58cicRpUn9b
D8CbwUpnGXJQUUxB2ikQTpO4ZDDjQ5bsLOCzgVD3tNcK33PfugjiIuJMkT92k4XJmmoPa0n75Sv8
PLX0CWgz+qUnXzORX/OwfNBA0HtgH3GFe3bGmB4YB5Rm4gGs4R1JbrMscngZ+eBWQaZuGiKRbCxd
nu4g2SpwVhxyDqjH1L3JQXvNGo/PtcfA3AymWPUGvmEkQZlEa+XpGseO7buLzgTqS9aKoSFMxuAI
kVIs76k/gdQqI7Fv5lPfyjZJ4WmgIjCv9KiRWFouiHPB2qCMvbcfZH2LQ1G9po7+PPC4+UF+Jmxu
CeyOBpqaJGXtm4tdOzZYyWpqTu2EH2E7eMaZWO6vOhbYVhKGwYUZvpn2cx6qAntyGa2krt2sYDj4
Omm+tm2dByd9w9e0Q/Kw77XgNWUbvpBF/kE8Ce5thaPNYKgQWxsNJfzC23vQlsn+aWcVo3oqMxeZ
dGkfPQLgU8b2+JoleUvozatoD4cuAM9X72GpPuHIawBC5DeALfky8N1jbROv6qPIozxpN1FZ7wf7
j8tXNRAz5STOP0IUhwsjAQ4V+ANf4xaNYdIAEzUlhPEJZX/narhlQRxBIQrUTzN2XwQ8/T5jrVux
/nxzjGeSQfhFJrSltrWIyqAIFRofHHfjgqk3yFJ9XPuG9moxH14NJeKFBJeX249HF8igHybsaNh9
WP38xCY7owXsT2wxL/XJjAFPKlWP+2gKd7ZffTnUTcoOZgs99v3Wq2+1IAHDCa7cicO2x47n996X
bxg3K8SonenNrfPTGFHBeMXAc3Is628clduwpm91teYD4fJa9+W3PfYgdpym2pb2PxMnkZl0zr7I
x7ul+384hdEXBivCh8iynin39cWs0+6T9jjGJAJdBXVlnBHkEDKHpQPcSciVUUZH63cXpbGzhyxY
8M+0L2aCO9hox2eps6dJ2vFSxsGKipHH3S5+RgBW67AmMCfU0cSkOjfoxCSRZm/I8o+x7e8Nzc+C
VZ2zZMrOY4EcTe9QyBDsvhjf7YxVpy6Dd2f0/gKp+Od5gD34/eSQ7zWZfMMKcRcKtTIpcu+YXMmF
059d3RmW4BCNHI9qQVajBwofz+BrnQZ/w8AJ1rl8z9DVr8gF+JsmoCnJptjbkfmFehaQRHAKxlYs
Sf6bkIGw9KMLGfrq0TJnWrid/+qru+0pcp5Uc2pZE2ghw7FAYwGeWlQSVlXiEXARa8gAlJaiR8X2
wEoSckSX7LiUDRpzljeBTgxaiXdLNTfHxd+INrecJUmbKcLBx8GwgiJJ5RkgF/aMLQKZ4slrvPek
OvS2cS0HncB0RJBU1BfwcFjqIx+Qj0s2YgDv0afQ9SMqQwLoWE7b+Hgaapbyb+Bre3dgz2VAOds6
Cb5BB47cpnOjTRyN3w0DjMnmZSo5glDPnQq8rFWFyzwKbrmuXUUzXDqvNdZWRAxG16BscRrrJ2rT
k4zUJYOHqDnZMRXhj10fiDusmWEX311MlQ6cqmRQQYf33UQkSJY9HJomPPRpL1dYTFcgyzGi604G
mZ/xNhXwNvAGlBdafhbY6uY71e2KnYuLfZqoExT5ZaGZHGfjbtZzK44aK17smB9F1NxHu3iOXeec
yfwzw1oQz+oudpQRh5g+NJgsZ2Ntj9wX5AIGEaoEGYTkZ/XcA3ZM5AtmDUTB49I3jXxp2d9jMtj0
zE2waNqFaNjCuqSylBrXO4XBmSTuP/KqjTabW25WdKb1FjLsS2Uy3hnNomY288SCmQygtunXgJdv
vQdSR8T/yB4V2Ahh3JjGwh+o6CJcAtPEAhR1C0ZWUaNoBB6S3gFhYglnk7HoovSPDtq8E0hqideC
UJk+V8zdFsoqPtu33lx7MRXH1JEwoIfZzu4H7pGQd7ySDGdlfCO8clggvrnngTz5WfemC6LMDcP7
61jZAxII7VtifOUVQCuzdC/FwAGviCt0kwdicMSVKaaU0VA3XvxrXjRvkkgTDLZ0JXNy3thhRnAV
2QNuPpvMNYRl1Z9B0yDKpiXYI/JzTIpqREOww1IyT3Au/e06lrNhd3GbEj8QcGuq5E0Bo4q5Kip6
l7TbEmqiD2Zrqw/1PfWSOQUP8zpm9b0sBHCUot2MvnG1FaXg0Bd7BqmAa+zCX0z+Hr7VB2h7bRKs
nLSGtIo8+6x8c1W2XrhyMtb/jnmaKDdplkCHeAUopwI/Vlwj7fdTDrIhEes8eu9adcKLcnOtWWUQ
Oh/zpNBntL1Ae4wCNWjVwt6g702LL93QXkKlwaiJ+gCGyyojvgcIf49RH+lAo6pDkOcfAioIBlnM
ziNbxAJI9kErT71sDfT742Wsi4cO6XXd6NN61tgST7Ni3naMXOdL5PWqs8Kr33BNNd2gmH3Bw5hg
TaqRSCfUtmj5qn81ApxewftIAiPeuFoGp6J6OMJCpWHRgguiSVuv3DVaus9M/91mB+QwsU277Dlr
u3s6Ri+ZoZ8nDC7zZamkfHSoOwkJuww1J6uXim3MFKsO3YuB5+YYeFoN5eqsZ/Q13FubyHbVciBZ
Q07/mD4kKCkGlqkwAeqWVFvROd0at+WbmOWCtSHZ2RflWyHta6vzco1cupzOYpPghmWbug8nVMql
/dy0bsrsHDe+D3tlpGeB8fk+BlQNtSSULdJitWaOfkAUb+IMGf92xiczoZq3GahSYobbKckfJBcI
JqT+uSQPo0GIdKq69KOi9HNz9+yRW7c2+5TiWLPAgcueUz1Vh8gFYV6GK9dvrYORFTu4Cs0yxZRO
niHcJFhMhauBfUoe6LYefeVu/VHfS9P7St1wn6r6ytfjhG7uWVTetExArmFwfTeTYtbFU0Gl+J/C
MViNWntiLESWQjceE9sJIKRYhPT5P/1I9EXlwuNoj4PiWqfke+uE+VXZaC2qEBV/ZKOyZbMYaa+6
xYsieUFLg/9KVNkrk2d/DGx0N45PBRTBr9chBkQocPEecN6D4hmluoUwa2C/ny0KpSDp9CfN5bFH
9IbpgG04OKhiVUj+/DiZblmskL07B56Fb/Tu2A/wlcKCYCzI/VcYY89J/tJnaJyTgaX6GAbwdyXA
s36eT0/uHX0Tmymz43xEm6IM7YL2hZFf6D3N/45hIFwWeGMnoERUE7csJh8LeA1WLFL+MmBp+E4R
ws/vRcQYLvY+ojD5p42pvba4gYq8AqelRMujR3ZVRUXQlwnuLg4nm25Fc4HkOqQPkK4UJQVlKy5s
XBmnpUe4E/SRCL50Vr/mGTHr1FBfydSeu5KFN33VAjI61Fi8AlM0wpqnugjtgKkJTwZrcTS82S6W
/+y4V5xBM1QpmOS69Ae+cCuMuWCbLYxEY0AlAjUHBAYW6dYXz5PREhRgY1Ez8GdgHK8twgMk2rxB
PFPkzn5gIpesa89pyEApODQ2qOBAp+yqiu6LOmUicM4iOBwtidxWqfPQqvHoi2ZTRsT/6GxLGY2n
hKbndgSLWCSsqgJ5mapTXakv4jk29Sz38ItabQPyJdMp21XYhCHEIXjhXnFi/cFY4uRU9S2wnT0M
PSaZREmhsJ4tvmu3MgBZ9DXcwMj+UycjUVf6JUgtPjODdhS4TNcWb2EW8qoxtF245SFw4+fa1P62
NR5xqF1m7b3l33kNa1xY6GqAku8wIpUrPy9wXNb9u1/cld89RtPwtv5gXrvYERuU3hm2xTctBXfg
W9cmJbIWaSNZetjLe+M9mgNZc7s76mUFSx8NspUPEUuk+kW0PlFsyYtdPoqg/Ju0TrJJtfxEIjBY
KwSwS6sr6PwZczOg8b/wCy7NVKsXUtN/CE7gCzvq9wHtXQg9cllozRsz/48+jV8IxyFPrrxEI7Gp
ZPWSVMZ9pSeEtgrj4/ffLPTXUqkzbTqOo4HxkvbkTUyf3Zn5Y7n598SzfAjI4UZR5Vxz7ONjyEBF
BMJhrt9+BGVcrOFkCELnLiic7zh/8HcizW+UOtZA+7EGFzt89oAkgvrFDbolDh5iubgezQY8DaVR
TIIB6KfkUUhcxD3PHNdgx++ZOS5teI3DVKqTDOJ3mAmPooXOldTevxEmEwvTwDHODQlkSsuIlvfN
k4Kzy9gL6WOxE1r2qU8svy2xMzXGf5mTIY7Di7zAjPtWd/Ez60mi2zgQjJ9KlB9SyO9IB+nm0ToK
Rp+QH87I2+Wia9yfvkDCUkoqn6kFPO+Ozyj3CMDOUVyjNNMFQK6hVy9MabDVwDocs24DxOIlg0aX
4XynwL/izew3DjgkE0eIgcrCvugpfhiYhcWO0TIeIp1F4Jjfx/zqutrDNAdGOLZxBu0yMLdmG8+O
gqnJE5kpS+Jku1WUxy9B7Z9oysFShsaZqOSb7esbAgZWEBi03SwhzbCNrNKWGVvkZxeM0z614TSv
SDZ9OCw9f1jUaAFWuqkeDT/vh+0ns6hjjw9hH3ram/D1/fziCuetNNBpk5RFO0ed4xIQHPCuL4iF
R4eutLsix3jhe6yuvKa8EvP+DRNgXdrwsOwSrDgNz5wJXeXlM5qXL6foDoUOx0ZWDJ+zNNq4Ubby
lQZ5uEcaqKI7VJxXL4++KwPAYDTNhXdJsR+o21hPtCbpSzEgtkSHtIj0Yc815y1KvrgB55ChzAfm
p1MhTl5BIoeex0tXBLw2vr9F5WZuR5yqjUMxVY7nmZ+3cCz6y8BKrmEFfYLSMqyLW8h0kzI13ABP
OeeRszUhfTV+e4FYdTfy5FvHZjiZ01dBTNLScpo39mN3zTbu7KiOyiHvvqU1CPD4Un2sPKo8imL/
ZtrF92DhkfZZ3gxzmEeadDeNgnC0vbvMOZLMXoLbVXa2nVgaMxfbKWRnWxJK9E1EmASTvqXWT+oD
Cu0Cr/SqaAx7HaDJJTZxvDRO9dn6d3hXfxxUZcCUGNBpeXOIOQzJ476qcRvo2axY5FKyEC4g+SbE
ZGr2iQoxmiYHg7HHKnbB9ROnsK5afnp0HnlZPpO5yk+6V1HFb/FIh927zX4OIA5Qnrok3AdktuP9
y5S11hgTcPlzWQwT8zAhSDOANu+uOKefM09b6wYhBn7E2JLc6+MAMqgqv0ipkqlzR2O2sdpYgh6P
j07b3UI8jH42PDUpuMQumE5FpT3bW8snpE/ko8asiJzWRqFSzOu/vtbeiQ7Sn+EZHLPKc568UDHy
EdY9/2ZtyL+5fuIoIpzcMO9NVD+nEyhS74KpC4muV+5rFYMCJxgKnwyQKq1fEcKKio9gQLcSe6ts
9y5C0XC8WAHxKpHDJ10oCEgO61q/Y30D272a46encchWQCgY0IN076l1eWKSCTUOljKVlm9J0LvY
q8ud1sEvrjjFdWw+2HYRyakmfzcA6GUDoKMh4z7NnZFkLLzOqh424C5m9YW6tXQa29YY813GgcoV
AT07Da4mBe8mE4QTde81taac2ASLzt1YmaYtR9GeUW0SFs12h2v7Jjw4NZ6DDGvq9nOqMyiQXTFQ
VWWJ++IZzO1K99XNONNqzjQsInMaX/6Ikjms0cfLSxW8Qn2LXNo80dScLK+S+3k/oEFIXJUWUz48
FhQAOa1GlYfLKSXDSkXkTFQm0yrBngc3php59SEZQy4czoOWPth9eztVZremKo2V8iVd/Dp0pxgp
9wfOHgZ0A0KijuAWYPpkYubNVoMVo9vVIRJbJHFI2/V/Up3rqfioe1Ft0r4EnGMZRIZlNFCmD0ij
rwecOP0ZLgrMT7z8LErJfGAlIw1+tcA5ofrsbHlT82TzZZESiX+gSMSpGD52VrUR1Zytov90EQwN
vBKPnbRqXjyXN9uLn1IVfffIfM6d3hzUV9QCe82MNQ5dklic6SsaonbLaP4RMbKLI/FH5Ti2vBI9
ZlObRyID6w3o6JsuhAnMofjJ+6Ce9aLJStISjZIAXUT+XTnnL1dfnhnTlfI3Yqa3K3t2gsCI4AOx
OKU5T9L6W5dOvk+ad6OjeI0BJa2o/A/KBFZGiROEEYwG7QCi6m2s02abOX9cjSKJUSZiCLMFnqz9
jAHmD6rtdMkg2HHiVTFNzwEUVNpumIyqvbVJgf+ekPg1F8iqA67GPuc7IN9lQUGIfhaX4lg6B7+Y
Fbnm3UEjxQPFtKspv7qmA9HiUo3PKdt+ZZ2gTkLud6Yb0v87sfI/pmVt+9y7o5a/c+/Nn5lDcC1S
C1Y0AVbIngJDRXB/iz1st/gprDgxYWwYqUHNDulHlv5f/Q1y0UdPtBRyPXYGYYY6NieMFIfSIkBp
tMiuTjexuPXEP5Rl3QJbICd9+F2GtbEKM0KJ4ug7TZgXQ20gyi8HvzUnVfWt5IrOxcGK/5mZQvCo
wdK02Z9FlWksBczmEoWjtKp6qRclDjmU+r6HOAcFfdr6wS6yGI92BTJG4Ig9tMr8s4ssLNMxL5ew
05slm+9MM3YemmdY1h0LVPdqZajhQH4Yg1Oydt+z3OZ15PVZ5E36huZp7Ji0BgR9cUGnT4h22U4J
GhEjCy20Hd0qbIJ3MTS3oZVchjZD3yBtX/6PszNbrttI1vWrdOj6oDemAlA7tvtizQMpkRQpkbpB
aKAwzzOe/nygffYhwRVrdTvCdlimrEIVCllZmf+QGtCSqe9UqyivAWHJ4p5610c9KZgLnhZe9zyV
BNJJgDPkvunA/BUBmUmCc9EyrlB4LHBd61K8Yyj/Lzsx3nMnMBe/qXfejRAuFnXfU8yygLRb5Tqq
EPgZEJPIRh0ADP7lYd3dgItGBJ1kpHaRGyy830Ukj7QOjxWzRNsgvom84pby5JSnjB6X9DIe7/0j
ovxo5o3itnWKZDdm+NDJTVlnoEQGKnshZDE+JkQ4xHXq6miIwRWpmw0eawpkifI5CL96A7wbFIdW
IBy+YK8Ovx7QgjN+HiFFAua6twqCKI6GyHNNQuKPQxV+QfMQVaBwoIqSlXujJRekhRhQnAt+YaCy
KRXqOw6yDUgugmSpVyZC54DR04BqlEbCucyhKJGMgapLqwL3z+Q2xTEzcGjhaTma+2PSq2uJcr2e
Vo98RLso0AZyUHzaDPVLM8m5Velvq6M+XljjR3O81tuRckSBCYYfTlV16FkHLf2hphA2Arr9dd8+
T3D0Jbz0NX6rLsE6w2p0BEzY2JRlFaV/pDwZLypU/lZKndN5ROGbBNNCwL7CctGj6NO15MTUvLn+
58h3KticmFYu1oqO189AfZgaMQZKCfIS/vir1ORLq3/hI2tuUELTC3p9hcYfJBWu7NrWk41cpkZ+
8Ku7vFITGhPWbY7Tio/lFC6b9Ow5mbEUryvIReBFeCo0nJKvvUMJu7EfMeEGVRXla1Ia8GRxcdOD
FmNKNr04o9q0vfGpz2GvIZZy69RUqBEKflKDSNnFrbh3guQbek0Im403uWhR5gtArOj9zw6NZB/A
5LKRtK5z3JXokrT7IBdI0GHWgv43ak6qPtDkoyXoWN9f/oObp4gpI3necpOzPfSIUHPmrFT922iq
fIzalfThgiPpQ5u/wjs4tcQuQYACBToSNyYVySd3ECVaNEuZ8m670TwYKOS643hroQO7Rs/hwbA2
etxipeqKgqaFpN2eUt1y9kHdf6PWMdAtjb/p/XDsqa23gfHIBpMUrQSyC95kpwF3Hvm8ByexsL2W
4R0W4MgKFc41wNSe2y9gLI9uQmWFOzoaj1ajLM2I2rCIUaGNu0/EzVWjjbcYAC10MwGPjDwW6UFY
4O9qyJU93Pbw0RMd4FdOGbcq3NtCpU6HNMBTT+5T+AiT6Eb/cewLA1nNNIKLD95Xs8D6m7Tl0i7M
vyB9Yy0pAStHTaLrgyj4sdBt+WRJ65CElA1opqDspYzdoxNzvzWCb35d15MDTLhVsen51iCTHNTp
jdVrsJgKI+fkUPq1QQbyhdC3cZtxr/hO9uBgOHjwXXq3ee9n3zQ9vh8MPIcVU+THAT7FlRehU6Xq
5Oz0ah9lknM7Tlp9ixSnfj3m3H71FM0D7t0Camtcfkz9vNpTtyLh6t3vggTnW4cz3QoArnFU2qS4
p68EmdaKv8UyP6i2XSxbTo99bLUYVdyjl6oeLK2rV2UAsle2LuyJ3+3Eu04a5GahxV5V4HSWFXZ8
VQ5rPIDLGzX5wQiEWJlD7X/SR47pKKbP6+j2XZnayXVeFmgDBolCjxCgDzf07BMnxdoZSNNAXQEu
mRaSyhh/cpk2V0OaqZ+nRcTBz7vJDIGxcK2W6I3A7Neb4KEUxcR7g2UwZHifBqBt6aZgokrZ3OqA
WQYd7HiaB1JzH5KxpNIh7zvP8g9xbfyQBvc3YCt3MMa4bY2AXVGJsaFgNkhdq2jOdPW31uVQTcE3
4GuMMK3l/xYB+ksgGXD3g+yWaJCR5b1X2Nsop/MfpnslTYqrqU/ZOR3i2k70TYNTtUZp112gFgit
0kJavgonckC0RX/8F+IX9bqmLqkXm9FV/Y1dsEBZFayAzZEbt8EaNdfpbklpxpDXoZOYKzsB9+5Q
lPN994tiq08oaCBOlMbtGqlD4exzOnOrQOBaEYzZD2MEsw6QgrLNROgxxK/AqpFRNfSbRDGeCtVg
R3TXFo7YOyNoskU4oElKS6QfrHvMP7WbjgSzS69y0wtuW8WysMnc+NiXLzIb6CLgER1PU4rfdJKH
XYqmtpWB1FV63H/SQ5xnD6WGpHJ84OLqLHPFGDdDqEFujGp/0wEEdgTSyRLFUnXQ8ac3yyX6efS8
u6iA3ZEgZoBFUvIJLpKxBSRR4jc4Hn1DaBs3oAUpISZgTZRvwISnFHqpywdiRI3dV6guxMXaMNQd
17Q2wMI4aHtEcQRgacXGuuhJ66HHdrICgNz+rpu05WPhgovPCOBAitI+sro7yynJ+RW6LUoYPyp4
ox88BNDrsfUgsHjLNBnilajAFduYXa618FeGBtVec8OHwpbB8sM//utf//NfP/v/9p6zG9yOvCyt
/vU//Ppnlg8oMoEzf/vLf91nCX+9/D//+3tmv+U6+FlmVfa7Pvu7ts/Zx+/JczX/TdPT/O+fzOh/
Pd3qe/39zS/WKWy/4bZ5Loe756qJ65enYB7T7/x3f/iP55c/5X7In//48DNr0nr607wgSz/89aP9
rz8+mNbLOv25TNMf/9fPpuf/4wN9k/h5/tufv1f1Hx/Ykv8k2jjo0qpwvDVbkx/+0T2//EhT5T9N
YTqmRNpAs0yVQdKsrH3+N83+p1BNzZKmZWqaZujOh39UWfPyM2H9Uxjoj1jShqto6eLD/5v4mxf4
/1/oP9ImucHrp67++KAzfv7ne54mhj+V46iqMDXHMKVhoXnPz39+vwtoIv/xQfs/TUaaVGK9cyT/
XvYr52Adxg2+UUtt4S+rpbI2F9Uqu+qXMN+WzoIu5IKqzlJfEOFW2t7Yv1q5v57v9fPYFx5netxX
j9MPieYrvTYeh9+aPixykEIxiU9Y7J3wz838Zi+/HkqcHIqXwiLbpq2ab4ei9u9mCIfi7IpMOHVM
FZXi8UlRrSF/cK3W/n1+Zpp6ajwGklB3LUuY+tvxhJ6g5OphaeIn2DHTbaFxs7LGzz60B188RQ5n
/vexf7ow7KkVtUgUpKaxzxxVezssGv6G56p0PeqN9tM5iI1z0NfFLSK4u2Sv/ebGqa39A9CJ9YWB
T8339cDG24E5RezUQt7hGN74v4yVtQcQvUW34dbfXhhp2qOv9zBmAXxZli10QaXCNmYjhYZvlCpK
IAezR34cBzpnuM5RGbclRGt154/DQlchr8YH3cw2enafTt7dlL5ooHNafRMDNrp0kC481rSyrx7L
QKNQ6hqhWpUa5AR7ejOv9jIyR7rWoiq0JoExHIwDP0FaBPwXL59QQhHjGjb+hSGnmb4akmXQHQP6
+hRudBW16rdD9rmVOVlAh8iLZb+OAfyFMUjkrreAecbJlyIbb3Qj2aptvU1GeQwUWOKVPhxsrIMO
5x9mtvEgBqGXQK3f0AVdJ0OdfcpxLBpMS1p3S0OjaCiMuKgUJT16N3vDb/rbZDCFD7kj4sT+D0cW
trBVRFY0pHumod+uQmDrbU9u3e/gzdgfZeR4G/RUuyc6A9zSVBueqoHe2PlBZ+Hkr6V3NCbKu1bt
WTgpiw53h1oivdFZ+9jG4yTRup+R7Xw5Pw6nwptXDNbW5m8JRlHyr/b081e7ChYlDNbGHXal5oKs
77vYgbqZSEg8qIoDjCwrzb7wKvXZVn6ZnHAEL1LTBMPOTgnF9oLez8t6G5YailDF7wR6O1yO/G7w
4y8dQOUlgkZAgzScMxQbOwplG9DTHct+1XPLrqlG1EV+FKr1Cdw/CR2yq67m7vTEvPAe7CmOvv4G
dJ13IFRMMjR2gWNOL+rVAhnYKvcCDt0ujKiLmMFH06BJpmrDPRhysIkDeCQz8e5VJ1fI4NpP9J0x
gemDa4+6IClw9N0ZzWxtI+5HlDAw26V2Hpb5rnbGh9JSCR/F505aysEudIdkNTQ/SmmNeyuP3Eep
lCYN27ZbA8u7Bh8HDbnLb8tA1Hcwm6dOtEMd3Ki/FNLiGE2hEPXxFRWEJ0NDGzUktbqb/EsDRB3x
8CVAQ8NByCdZAUS4LvXxc55h0OXA+6ozKvNK0R7Vrli7HaYFtgpWb4iVr3GvHRNM0sgSacUNBoDo
VMtuVfBDuzKjg60YKEUENgUDauzYqeS7xkEr1DcJCCUlTmK3f+G7nD6Bd29GIr9r2FK13wXEAkat
RV822bUCKLP32Nbfzn8b2vwjnN69DrVemo6u20LOQi51toJKPTD7PNBvFCNMD2Pf3SGJ/RD55RdT
BeGiRskPRwZogaZ3iQi+ugP4hzFyfproqq3qXrvwvc7DoEHo50wScGTZku9CstQqFfS0DXcocIPH
yHYz4FG1ZgBqkGlIBkC3YFxFTQdT4/xqvIsUuu44zpTZwVHUhTkLwF2QFUinNvEuFrW47/Ri0git
azO7Vju1aPaK5lCkOz/mlM++ecckrOhEqMR8Ukui4OzrU7sqtpICkSVfom1OscfvDmEx3KaG99Aq
3aPectPO5SqNqltg/puRmp+DsANED5CaVMx9/I6A+wfjF9v9df7h3i2IhSKGg5AlSZhhO+osiom2
spucOufOQmSlkOkvJLK+xRj2qFVwc36o+UY0GYpcS9oOSYDGofw2COm51tZhFI7U3qarJ86zOKix
IZWvPpTyH+cHm28xk0a2IKV02PUSOYNZipf0kGZyT7G2fWV7uxCdEWT8OySpjci/oRjR/Kz82Pt0
ftB3MxS2YXLCS6FbDg8w210EbgPI9Mj9NnJWVvE4VUAhDa3PjzJL7UxOOrYvjQP+Iq15OZheBXOK
7nYXx7q6K8xhpZUYNAVfxn7AOUUuC4zYHOXCtN7tkWlAwpNjWVK3rXkG1XVZHw6CaRUqCAaYo716
L6mMwFDfnJ/au7c2G2meMCRJQDmSkdr4CevyotvnwVdEjmNFrs6PdOJVsR9tYgBkBJsL59vNqKFI
kAWqPUC99UC9Ifx1bCukOHKjjffnh5qHeN4XYn3TLUdXbWTxZpMyAqsZ6CYxlIjindrEn9pI+hdW
7sQ7Ihmx+IIF03n3cYmipPqXKd2ub+gsQ1h0ESUOaRiWnXk8P58TL4kxDCI3M1M1fXqUV/sPGcNK
jR292wHKN70taJHml+PDOcNriQJaWueoClvQTS+8Mu3EQgqpCwGR3jKFJaZ3+mpgfxQmMq01vlWQ
/JeFZ+CKVY8eesHNxo1orRWFd9s1ibeWTt7BOKTCe9O1k1KPpNNh1WayyYM+v/B+p63y+ghnFQQa
jNbLLdY2nVkItWtbRckgH3d2KLYIlxwm5n1QtVt605tAIl8NMROv0/Nv4cQGZjNxjdJUqinWPHA3
etDCO267XRHqGdzWeIKthQN4deHVD+fHen+CkVVrJicFRWjL0uXs9lBhexP0htntlCRGFoL2RRvm
GAEONe4veo4RiBnEwTWwQCDJTcpDBaUHc/8RKFAyKbfjDjeWElemZAAXa8oa4m0KDSVyffUpUeXf
Oms0DnsMKsit5t9cCDoEKIM57BwaQ+Q4nPLoYSyNKFUufHjv3sN0qpFV6zpnjcl9++2mLIoQHYye
u0cBrrfAO12i4wPo9sLmf/d9T8NQjGIqOuFk/gZqPDWMIVGGnRv1tyktr7SBYuY3NFrt5Nf51/3u
A5+NNZsSvFoMaBRnoF+NnUUiPwk7/+X7GrrCzVUe+hduUvMqkPmSGLya2/Tdv/quRZ2NGipx5CCD
9gkKlwZgvtqQg973lXekIQu81L7KkuTWTDF1PD9ZbX6PexndtJDU5uCeIsvb0RPXRJUdIuOO2wMi
YpUh4V5Dgyr9GomwpERBEeTJfdsDjtXMSN0mwtD3gzPJvlx4lGmoN5FkWngSYqnqXGWFMYuscTKE
uMyCoq1p6fsLCvjDU4XIFVCt/JtGC+Hok9JufJH7t9iZaLtgiOG0elrwCX5VsBS+MlxJhP0u7PF3
GcfLc01hBoIRmmfThnn1gkYjV4ueJvgO9wXQvxCjjxACUE4h8R3uOysYD5YON8fuZbU7vybv9z1f
lWFJRzocN0T9t0OLMLbiTEmRFGnV+FmKAd1q8Df4wBl1z2lDD7tUln9jTOqC1EoEtydnds4k8JMq
Xa1R0HCpt7adia18geJbi4SLF1xIrt7HDybI2aEZwuJSZM0S1ViDIy9lqKBlKH+YHfytGv+ZI02k
6j89MSwu/lwDhUENyOIe9HYplSDAWsVs3Z2vJGaybhQTaY1ssHMgnHn08/waalOQeLuXGU2oVPwk
5XohZ9l+GTFVrDrdHfJ5YTr1caqvjpbQDO6Ah6AnWkcj8vgBUEV1xJpsoWFrd610auRfVSpyGwcY
u724cJK9/8IQiSBUG7ohqYJNPYTXO9lCa512B6KQCjh6PIAwMxm4klzICPRZnZcX6phEaYuQorN5
xeylkqTQJ4b4wYcsI9RqQjXFLizWkUlyjax81JFcbdHpqJtGBVpQ6xIWsFS8NZpf4UOHdUH+NQwV
qMCqF7ufYg0RMzQbYOOBe/GGGPXU3thmSqPoR2xIC67MHNzK6vw7PLVYtEJoA5s6bh/zxZKDodq0
4JWd19Qq4idBuNELq9ieH+XUB4Afq8Y4JBnk5G9fiasivWDZCs7lSUv6EhSm8oizCW3MzrQx5zs/
2vuzjVyfrg6f9pQavFTKXoUyWcbl4AbtJGuYKLcFMFAgPqMorN1Y/K6x+LmKkepyLszxxBHnkLYa
ZK+mM/W8ZmGsFOw6zylBdjvjUgFwnib4oCInvVGU4rnsYVBpNfIRlZLtcYy9PT/pdxkq7WKiJ1kK
e56+2/Stvpp0lrVQUS0t2BvAyQE0hsA+nWaVhCZCJ/KYmNFeH+zb1PPW5wc+sYMY2OHr16bvQcyC
gJu3YG2MIdirhTauQqeXKJhAMD8/yokjnPlRXdEpK2jGu686dDytLWGT7jUrgplN51miFa/AStzr
TtLry6iBnLjkbtf9LpNI3CqWHtvr2Kyaj1U6iuDqbzwQIcZkV1N7MNVZvswdGlUGvfT3sYHflD6O
v5QAMSnU3rFcBA+PVFCiCiq9iI3CztXBmFx4gpdWwiz+Cqq4JsYJdEDe7TiwZlTyPNPfa4hUeSsk
wewH2dUqkiPRL9nH1qcUmtARAkQCttsqlmYRFj9qTcTfYD6hZmbG5fVI0xUkQWiNuyzU/Tu9DuJP
lKaUOxvKVbgIu7T/nlTmZG3exBUywG6QALhBxd7DlWXTNmV8oFQsHzEKj7Ml14z21qrqAuBKXq/4
1ajiviDx6fNk8ZknxbdSTzv43Unk9TvOiED7VI6hs/ND+yd6dCBOwsreBV0rrkSRwkLHAuUItnbE
WD4CPJ5Ww8rD2AGsTtVFPGcNQzIQ5UOrFspWqXV0IjTrGpSGts/dut9Go4s/SowoYABTN7f6aBtp
aClxVQCm71nugRiB5lyCp4ZXAhKFVoNYt+i9/DPyld1vRe3bFQ6QQi7LQbfBvTYhwDjRiEWt99gn
WpV9VKPCPlCkjrauEaHTIstyZSaTX3YxjFdNB9+3y7WP3IToSIYlQtNlYunPpRkPCLKazb2pa96G
21N31EBRrDK/jPeZrWWbNqzAH9kt2JLQRsunKvMnUBvJpwJ1uCtt8FN0rWtj3GO42ikoaqjUvXvf
s38WNMihkI1q+awrOkpu5/fgidSNAovFLZX0Bg7CLOqoEH2QWlD8PXbxHtk1/D97VM1PrRD0/3Jp
XAiyJw4S9o9KpEHGRwct/DbK0a1MNY3Kyr6ucvtO00wiTmKaj1hZX7o0nIprdPEoYxLPKYJMj/Iq
oIpQqw38yoJ9RTkHj1oDwejVONjj17+xhORPUtKMR9VxNqVEGYWjBsTPpLBWlIw/13lTL4wy/Owk
48P5sU7OSRKaiFhTcjSdnK/mBIPMqhOzCfY0+jN4o7CucaxHisJenh/oxHtCHpugiB+XplEUezuQ
akHdK7xiAutUYm13unt0FGFcpQ5dm/NDnTwZBE1+cjFe1buSETqPInEI8PseRnMzQBHjG9h6FYYM
iRd8z+nJkZAdHDO4azpry6nw+cITnFpWKsEUTYC1WKY9e4UmfjFZM7BVJNAWfJqkUeGWxS0TfFVi
w3RwKNuBpRuyh8qEUIgJX4ZVUZaq+pJqum1uHb9yhpUV98gcaFRoLryOk7mJ4LI59WknrMAsWUVZ
asQU2Qr2hSP3Gs7vKMU0eNSqN6iofcp05c7B/grr7pWZIRZ4fn1ObAbxevBZkDBNz6b1YQf7pirb
ved23o0DRhX9586/8DFNG3h+IqJugZgBbTCD+93bfRcgHVrSiAz2tqWS/Pe9b2Jso1Sf6y5H9jGB
++sY/aXU71QUtAwqZw5mYNwnZ6sbiqbQEpvVDVr5vWyBIhZVu4R264Osroe/sZyvR5stJ423XAPZ
EOytCoPiLM2MVWcmH7HTvDv/3qbFmi8mSCuWCvc0i87y28XE3zQHSIrVs2kVSrRBaCwvIOkpfUZ4
0vEA8Lshsrej4riPFQp63vb8+KdepjXhd2irmUStKeV9Fa1sEqwU/jkRGN5zXGjLOtKu8zFZhSa0
Ehs3qPPjnUqhQZdJdNLUSQ5/trC4UcZR5vfBvo7Tj6XEZy4tuiusbr/3dfVRbUb0MNNjNlxq9pz8
OgFiOYDeuE3r80YWZulydEY12Du99g0hK4QDk/o2cXzMByeZGnh7Mb5siY8hkRpeiJ8ngpc1laJY
ZsqOTPztKrtKAFoHO8S9VcKlNesouC5937kQI098IoCihA7SjguZMU8UXETs+WgDb19ZhrrMbf04
WqSFFCzQrghX51/kiYDzZrBZPC5TF90QiG8w//RojcxgcKQ7iDWgia7u3xnKIQOyHarQ87KZnrh5
iYW5t/fxDzXXSV1XOkCCHLixy3dlXPj2Ty4j0jTU6PkkVGd2rirRYFZ9HHv7zIzvbBWglzuEuyZq
sdQ1H//G1F6NNYtqTu6kVAVZxTjGqVg2wPdGZM6KcEKFAq/9dxGJUyWFo5PaA606qrDz765LK3vA
oEbZQTCgmYq8AGWPAetQs1N/nB/qxCcO4lTqpKp0qK15fawKhBO0o+/vHTVGNXIoteghUqBELYzB
q78NCVbIGyPoinGTxnrsXHMpld7feAjQpxI6N58cz/P2i6PUCQijdeVuTJGlWSH1p5vrUI9KGl5J
VzxCIhkecMaZnBytyqQJi9Ocvj6/Eqd2Ej1EPnkaWwhlzd4u4nSVPbalBE+lpr9a4EHFViDgi0VP
P+IJjRhUl/2dMQ3NIf+kt01z8e3EbTsoNTQHJfqW9cZskFbJZY0snrW2+ubu/PxOxQDn1Viz+Y1e
kqCZ3ELIA4gC2iQet1HFDQkh1uRvZFdT3dUC90EIBzX2dl5J4nl6ohdyl+NChLb/se7TfR2hY6Og
t1oBtAhCNKS6ja9fuoCdqsFS+eH9AY6mXzov4I0ILxdOx5o2Cg0pT+8M+qRutIQ4Cq8BbvEejWH8
UUOUHgpkZNZ2lDaIeA6g5/SkvVDpPnWU8V3JqQDlTIjAWeiNSBrKvmJbmbWktNmosbeoutpfdSoq
25GHQrQPvWwT5zkS7fgu3wEEuhS5Ti7KdL0hrHBVpKv59oVg85JmukF1H8W6qERinbLk0h9GRGjy
IHK/9GmE5QL9Dv0WSlKXQJ0oKJTbxTimK2Tkob45YYaJwvk9OYs+1nTnQivuBcMOYlWbvslXCU0V
c9SmnYwOw2SK1ZiwVHAt+znKwF0FI6ghHzDIbhx7ZUGRxL+wTU+MrquS1cCwlrRqXqhzotIpZK2H
UO1y+D25bt4bbuDuhkZ8V61xIgAm44b34m47bim/zs99Fm+muXMTNA3K3gDVQAe/nbsbd5nUCz06
UJxP1mQZI9LNA3RkFUMyPKLKC9//yfEE4jd06wHEzRs8vkXNJfXV6EABxQT2bLQ9ErlG03/t8075
PkqVrt/5Kc7y5ZcpIvGM9CLHCxfS2RS5zalRqVTxoYams0pyYa9q/sPU5HN/0MZD3T8gU0DfRH8+
P/KpV2vQhuF+N6XK8xoCcmIIserQllVbQSYh6QvoXr19g9KoFS9KZI2OgVG312XRqPQb/Ap3jvNP
MMsi/5w7IDMpEWZBr3IWAscQQ6oGgbCDo0TAvmFs3kRBbV64EZyaJ6FOcol1KJnMt7DuUiY0rDw+
SFmgp8mvwLIP1UNFWv1DYubTI53lWTcy70d1q8i0vpBZnpomQGCIDBpXsHc3vbi3PbvR2vhgDC3y
hzFluoXRhnV14aScnV4vy8k/JrKLJJrOKwphZhcAiIgUETTtrT7K7C4pSly7Gvfm/Is7NZJUTTrS
AAMFzay332XoNmViwrODNqbqRxEqrb9AO65aj4kXfT0/1jwuv0yLMEBZjV4VaKnZYEbjekgTN8HB
onWGIU7eoZ/rVulH2pb1HYy0bNfykNdK09nDgnJBAN8QGRWJk/fCadJwf/6BTr1OgHwUVIDtg5Gc
BeQQORyBQkJw6J0q3FIdxw5M2JdaMyeXGPCBoG/xgkZ7u8SZKrGgEV1wyFpD2RQh+qZdoTkHPOFx
VTw/oxNh78+khy3Kv8xTEaAwccfFMTpYqHbsauTqNuVYhQfIy/kqytD0Oj/eiRU0XoDHQmWx6HC/
nVsfJ0L1FHQgfamXd3VQaEcUmy71mKbo8aoSMe0byivcDMhU2Tnz7572ch1Wrs00mvpYhZDxF0is
4p6RYlksjDH/QQDSL2yOE6+NCpKBT5hNd8KY1zC9NnJbBNfDA2jj4YAtsDCX6CV6zyLWZbA6v46n
ZshAGvBwCtvE8bfrGGK2E/e6ER6qQG1WhTtGT8YkNhkgQLMO6hxN5t59Pj/mqb1icn+hfU3tQZun
430GODy1+vCAb8ATwrHuFc4pyUcf7Meuz015ITfU56S7l9cIdg5EuAGYDZjC20naVWEnblWHB3+0
FJTCkKbECvALYMNd0Y2osEGpzpdOjs+IplcG4hFQ7RHYVsKEHlDj9qthMApl3/j1eO9GEbxZeBjF
x0jNUkD9fRg8h0KfVFPQ1OC0Jxf9CYRQ+aG1ZrcaIXy7SyOwq3t4ONmTRgsIlnqiYnkdDcAz0IwD
FAlQwpIxzhBCFIiepKYPVClXPlOmF/lCNDYkBFvmtb0IMFZqULoYa4qMaVYkyDo0irXowhC3AWUw
xvuuTftnxYto+2aRSO1N3oioWaSiQcSiLLOwWANwjm7jqK52ZCcoqTidSyutqWFh5K7UE4jMte0t
Laep8AstEhvZIoixB4XT8Geu9DgDdtwPrY+pSVNu2ek+KvwO+L0lfjWIOtEhC5UV7DGluumRt0MV
pVOQb7brfBiPuREjtm1UWM+ixIAYbyunVgq+BXCfRxMId5h3CxIprdoYdYjgXJXkSOqPdWj/0Pyw
/pkZsYJvSMTJyCVatLdc2wdlSSwfv5ZK7GKgblrNnV/29cbxYbAs7aipHjQ3zcRCcbr8vqoM48kf
OkcsbfBZKe7AQ/NtwB3P3EaZykIATrbtlUxbVBJTGq9PQuRhuMQ3RPwkpolr2zfMHd0V6xiqaEzZ
URw/iEQ4PoiMHOcn20A9rcOACTXIqsM+wdagDKVDN4p94YLzWvS0lTdcul0kZD01/QqbsSjXdUJL
a60OrfOoxZoZLoHSt9/UplWjpRPb+sc2tDxjU4KPQjY/FhHyt16DdIppVu3XLOmq32as9ijHUMvh
YO0F5OTIiqrrXvd7uDrQPvE8BmzbQ9BzsdPwuJ9irNNg/7pAELjCSYoxs0XMY35tlaD+5IxK9wQe
3qLPp/WrIp5ckIIoD67ijiwMM8ZUv4lsFKEgShnPRjiZgTVIix/Vnm79AhtUE00hq4d238bjDUHQ
b2kfdgLb3qTNjyPfPgL6YMxupNeqCAtp+VUCh99bmEWVPMS6zxvX9LAgS9DdLt3g0408dU4nDl0Q
TZHfIdRHR+T0mERmhvgpOFpR20u0ldE6SoZ0XLqotH4pjMxHP8pxffp4JFeIW6VB9lg0WtHdIauN
uIsXCHUvS6XPd4iS9j/ZVjab10vs57FyESmy09LKjljxumj/5GlbLXC87H4hetzfhQVkk60eqG20
RD4UsQGnoTkAdMcIcB/t2XElHlfFVwJG/cscC/k5aGghoQASo7DT5zGaAEhw++6x1Cv9e++kwT2a
gl20bl0tNDG50KonUydAIJda9jdKj3jAbW2mqBWi1plbyJA2aBBgrFomSGRgDHfh4Dh1ShHDDagI
pHDUtt7G1MEcsCSOtPCgmKVzGxZ60y1HNc2fvNIq/yLC/7uVOmtCsU3YVAgQXDMI428H4xHyqnX7
5AAKEUpnWfiZAtLB1H7nvUqf+fz59C63mEaDjUC1DurdO4zeEEtXw2YN+qosw0cvccAWt2mRXAKd
v7tVMA5UIWjlDqe9MGZLiO2m13mlkRz0TCI9lDc4F4W+0WyVNjIOqVdWywbtiBX+U+M6SVCt/M/n
yZkIgQD6k/qufYjyFQKAbsK9ke7dvqprH11HKS/cnd6d9sySVo7NBZwOIje1t+8O9FVi52qOtFXc
FlsJthwKX6ZuOwLzVeYFYXYhFTXebc1pRHhHAFOoV0OWeTsiYtBk1NmQHGytaq/s3FY/YQ5n/cRP
HbFnsBeyOqYtioRLUVQVPgOJFFcREq7mOkNN8hZJDPMwdBxZi1w27ZNbWEq47dmF4C/C4AbFzw71
eAMeNFxDvNMWWl8iIakM/viAQLL/UbhFUq8AcDC5sK6/WYbib62+DxaxHt6WyoSJSWTd34dOpDRr
q678n1bVQdFKYnkBMHRiNSBucMkgTYYBPe9mVRPVrRviFLPaOvyIJBLlHroyxYIvyt6c31Hznvj0
odKOIGm1dRXA6fxlh2nly4GS/QHeo0QJysJDZgTW4vF5L9Oo+OH2HUJ4RYhfheg0/AmwzFiWGgf1
f/4kUG8mQgE3Zores8S2rJzUN/IpoRJopcXKZCuI2ssajWhzbVpB8tsJkHYrFECHhNAObcze+0ju
2/3n6w9EhTs7JXsI6vMlQUSZ9E8TyQFmSQn7Uy0HZHCCwvjWyyEuL3zT7/J59j50aJp5YLOAX81T
3c5UOssI0kPjaICmAaUv07ogDwtisQT1ipizAaXiwmKfGJUK0NTgpxXFxXb2jbu6NggLu6UDAovy
czg2T5ZAt7guumehDkioR3W8ikAwbgaZVwG5K/qTZs/RhKCcuctTER+TMKx3SYVedib8eAH8qLrw
mCfiOjoeRDBuHWDx58UNoYeuZk0ie1VjdSrWpYrDU2Sq9uP8cpz64jSB+gMFORNkxmzrYbAFbaNS
Yjzmgn5DUYxuuROkX6M8bS7grt+V/vje2FJUvvm+uaPOhkIyp4E2o/G95cg8dblprtW4bnZcY5Aj
GkaxCujbI/0EjPf8JE+9cp3j/0+dFS5Wb4Ms+p2dhwlUciicrJ9I/za6xa617BHl3wA/ab9URn5h
YU8cJZQ46Vxp3OKm1vzbMROSDGVqsB6sMhO//b5Qw+VYtPmDLGBRjDR5qgtnybyv8BLQoN6gGTNR
cN4N2ZpmXeE8Ex8a0ePHUmhbZPSj676u669h4bvLCaO5SCyvQ36QQIfg5yWO7/8l7bx25EaWdf1E
BGiT5G2xHNt3q6XW6IYYuaT3/un3R+0D7C52oQqaA6yLWWMUxbSREb+xzuQJxP6/37Asgnfle5Gb
iWtTYLlxZB0+WaGBYqWwaSYuveYIeXszO0xaqj6jxFA8ZGNpPGq6q8/7ZBY4yWY0VKuvtRrkP5Bu
TF66wsqNjd1Dg/+lY0KKG/kwOBjYT7r+bwGnz9mFQ1b8wJ4IMKR0zZesTxDVLYNef2oUuVCpUf7D
RES3cdvoEr23vRmJx1+4YAct3oRjeavPVhk9zxNeh0D1MvOmLzQ1+1aETeVToDUGYGeZKzzJg+Oe
B2kqDoYM60dHBjrSabhCo/qa5CLZN0DtfbMKUvwkrQJFvVTB4EbvuvwbvPa43sSayHCm0eYW34IW
D9QNsmMhzqNNon4zrUnjmT2Y8gUZ7nJ3eROc2+m0FOF8UwIH/rw69xQOqgSYEeVSkjUMNZE4Nytz
2NtW079eDnV2JbKYSNXwhF5UhFarIO3zyR3j5KabRIjSvj0/SytGUys1FkGCEFF5C0GC1MBCdK5Q
2qvm+kpnXv+w6SkKAH6kCg6YHgL0Mh7vViK8j6xuQlXeWHn+kPTNzuasYZwPZardu3jTb8SQPogF
UBjh/W214S4IqiMK7Lh1C3HXptFL3weoL+KvtCmN9q5Oh0NTz9pGCTG+kyl2lqZbH3sTRe/FJMSx
s08wQb9cGcwPJ8nyIZyY8NJBP364CqZgjlMLDfEbZ9a/pLlxK00qHmap7bO803cRbq2hVf0TD1gh
OVMxPGEA6Etuvk1EzdEuWo4BTXhGdo0OtSaiQhVbtIqcBSVABfDDiR6kjV0KvQx83o46ftwmKLLf
AJ6j/mtY8p/g92pCcxzSWhZ7qKj5J61FTf8YtykQTrTYsUej74heMQTKinLlYhp8efQ+rHryC8qS
pNh0FC3EtlarIDZLm/KXi8h1MD0gsljcmSomGxsFnX7nSrCP636pYDvgYEmf6EysG3h6QH+nCRp5
g94GciLqhA6kY+3LNjSwnmif9SaMsQ4i0ZFJ+r2g3HjlplurXPyZErQF4FkvtPgPeDBaX0PlVHAT
I9P6VWGCbWTTw6SWr1kd3s9J3eEfah8HROCVyvYNk4Zz5uo3pcZDwLC+ZVC/L0+A9uHaZ5HQIoDQ
x0mAXN/q2tfQ4zclgrV+EhfS2IS9OtyJbLSdjTmkkH/wnnJvcK0Yf+FagPCSsGrrYeaJhsqYRIQh
qqcYxc14tm713rFB5GZmod/YYiZrr1odZ9V2oghy5WcvR9RJOZ2f7ZAVMYbohkBVOV04pXSHJEOi
yTc6e5uEKAqimmQmJpZD2IKVbZ8C2VV/aXFq7NMIo/HL8c9tejY8DWGIRwu47zR8loDQROaQMl3b
4qZjGpWOJG/Xf2kV9srBbMrsWjp+JiSpJukKPR6S8nXKOYyAI2pqzX48Ona0M/GFeaC+O7d7t6/D
WwCO/ZW+GjDFj6NsG2DVwcXT8zLXWhiRAd6gGBjlcljkZtzOQVPf6PP4eUaUFzOpTl/eYHgZIxAb
aeqTSvb2FfwhpMtm4WvtpA3DeVu7Vjt7Rh5BsetCx/5SOnUOXTQWpB+DMX+BJtrjdaOU40/MfJJp
C5nVzo+GkprzpmgNvMsynNrQgCnq7tC5UMgPKLzr/7pBqRqo66Ke6QUKkuYbdXDZ3BWAVsdrO62J
X6IumfsNkpZ43ga9kK+yGLton7m5om/6SWtfSwzYb1XZk+KUAe1EtJnq5hm/caO7aWpVre4VrULe
eohNBxPochJHve1H87bXoyzahyQM6jZyR1HfwSyJyycu3eFLJBT575y12WNoWCgqG2Pu/kbvtkIZ
zxxRIOdwzLZhiyWB19N7dg+wHBclXqtzqcsF0/xap0L5kYOVxQ28qePpiCSTeYQvQBlHR2zlIaiB
pkDk7gplq2YRNrdxPyslAuG1lm97a0SgJUqs4fvc1dGDMoQlSvOj2/qg8ALsqnA6s/YuZHzQomPy
j54m6DXLYTEoymgOZLu5UqS1TTIx/pPTuoWkNFeVtQHzygvY6pX4ZjaaAY1M18C4wFBifMS1Uncw
hdPt7k0txKAxJwmKaSrvd4xe4PgIT5/GsdzqLYCKjTu7On+NiPG9o+IG5WWZFXcbva/iK5mP+WE9
L2cGwgC6blLNWWOrLbtN0r4dTL+Cevc2mfHiRWxUzV+3MEnhkOxgt+JwBR14lWbP1HvUWa80v6YT
hVm7Hn/Kgz64xZZ+3AzhWLxcPo7OXaPUTsEsqfxwKNmnxxFZMkWz1nR8C53M1ySxmFotdq2dDN12
9/exGDxgd3QU0YJaxXJLBYlUmO7+4Cjl80jD5s1qh9ne9nRVhv3lYB9uJ7YAz2zKASCLgcKsjvka
6lMtysEBcUL31Dd1s+89UBLiCOUq/mbQVA9wAcpxL4rMujpejv7nFjm5ZQi/AH6BxcLag7ZzOq6Y
cNU2bRvHR09Cd3aD4kAGprEVfjXKVq+2pnTCEPSjpTMGSm4fFHh8yHEqoGd3NGaD3Wg38ncULArl
vbOYzskJb0EtaMPUK5Ks/nX5F39Y4PxggLysPXPp+K7lNpyclA6PTtdPBIboSF40/7iJmV+ZlXPL
DZWupYZOzfkDaTrIxtx0U+H4kzuV4SbT5u8kCPgqdtIuriDaz60AwB04f8GuZ9Etv+XdO6HPNUWG
1uT4/Zyov+IoDF4LszZfW6ujEWRw9SXHZrK7z1O0tO8uD+eZD+WhvjTuYWPQ713ux3fB64oOaDpF
DsY/dYU/yyQT2+t4vdrIKyBkcyXcH6TKar3BRrehBXA4fjyf+kqTdu0Otq+AX7nVax0TIipaGFzG
g0qds1JlvpVq0B1VrQ3EFpA4qWuF8AkQW0xiqc+UrcO9sBGNUPFrSep8hIuoWOqxFjjWgCPUB/XO
pNLim0arGNs4TNvXKOjhQsA7wQ8gat3hUAurZZlSm3joXKPya2u2Ixp7PdZtdSBI84KiqV9VsgMc
anUr+1xhPIrRsCqifHd5Ej4kPiTs9E/IfaxFuGTdHnKMpMwGkbu+cGbnqJh4eZMWaLezgR+3DX3v
8B/iMe2wUqHEI0RwOumhTDDYVBrXr+1Jog1tp4O8gQfIfQdqoxY44yWUZy4HXU6S1cwDOaPKB54Z
pcZ10EWHWCAG4/pojOl3pRGrN5aMg6O2HDPl6KqPk4M40OWg50aW6heFN2qMGi+x0y+NcmMOzEHj
eIOn+dT0Wfg0YwXkZbGh7RNNBFfgEx+qT8zkcvuymwFOwYU+jafNKWIOOadT3jvY0FnBYD8NaNuF
noFaAE72Wpv4DpbKJDelFb+x/ALrytl17jcs1U2qHhyQ6Lud/gZr7BrXGjrXL0QiD8jUDxvbDIod
fkTaTSjL6qEXwCAKx8i3lHrsK8fZmXkWCEOhu7A8HtB6PQ0fRo5bO0jS+8gmjJ+qVMwJ3oGOy3ki
+lfy3NoPc3y4L0/08qe+W120UpYSBQUf/kdJf/3wzZbndzy20zGhRDYHz5w9bzlC55ejrJbT/4uy
CLjSLkA1cfnn707LUg2KzpRiOnJNDr5o9PbnmJcxXkT02lstFFfGcv2a/hPQRRJAX+CUxoedihzo
ZIXg/o9xvXhYK2k23syxDM1tbsbxQ2wiOeUqMY6dSvl7iprHagL1FCj4KutDqn6Cd5Y8SPSXaaqb
0xRcSR/OjbprWDQrl5IeYMvT8aiiPHInEatHpdazR63Wptpz7cZ4S/v5mrrX2VhIpnBIItGJesNp
LCRbJqnHuXoMJvheg554RWV/nRmAy3O8Wr//O+Tv4qy2z8ARPJVGph7HmreApCJ6H9vp/BnWb7AN
56q41WErXBnIM0EpFAJbNEAJoA2xqlFkRqONKfrbR8CXWJ4VwhiPEUpqL5Y7p8/QB7AEA6k7un+/
oDmSyfzQaETLak21MZxmhJYQqUfbrXPX0wNl+pdWp+luTOSXfzqyyj5dHt5l+FYblXIYBSqKovCp
100YBINqlaQSEb5Iq19iZ8y/pU34G83PCo/WXO51nS5zr5nDlb10Zv3Q6OOW+VPLhEh3un7INOIx
63FFTKAXofUyNVuIzoiOuFdbfKscdVlCpI1UbxalDyiZq9mMxxT5hgatBiyUwAlNXTcUME0TeU0Y
5txgLqRPdCUoXVCpOf0m2Wmj6jSFdpSF9jxKbH+2GFg4PxrctjBPFuOTlgvkbFvc0i9P47pw8ucb
yRhRAVxImKhRnoZuGzTIEhFoRy0qgnFHfTiB+9kotgs/PquQ/s2svN4ibgSIsO+GmvKRSWdksYrP
I69psqrk2s/yaxXIM2OyyG2g9wOUn+tgNSb4/GIGQxHgqMTYNm6NQcOc2BQFnacyj6mkN2Y2/WrQ
n3mlIoso3pWBObOV4YsBsiW1WhDLq/ixi/3eFKMKSp0Ty3HNzIfmn3KMMMDDhAjJhzQCQKglesIz
KonCDuOpDL/GLqW+5bUlYC0orCpGqYYi3Ngf61B/7rDh/N7F8fQ9LBLF9C7/5mWuVnsSwBBPqgUv
RFq+rOd319qMtVZU4nt6LNDv2CqhPXlQYPbo2scbMIbPfx8NMVjAFYjxIs6yyslaWHVlIjjIG7Vw
KfpoAIXNGBDKxkqmzDMmGzvwyyHPbMg/4p8knmBqPsA6UgcGjzFwaivI/gNWLaPQvnGqYtCvHDLn
Fh/7ccFQMKAfutkTxbugFJyngZ24Xw01wfY+DkBMbABGN/eVZQ6/ghSTmnyKw1+XP/LMAbfoy+ig
MxepL7H8tnezmDtFCczGso8NdK4cN1Cazl4XXhvLa2FWbbyOonCdRIRRktSfjfYp0V0cLoPPl7/m
zJQtFGSH1xCI8g+pVtEESp9SCTgmIrptOudnGCfplb16Zt2fxFilFGDgsbQriGEDmUWY2MoVYK2/
1fJw+VvODhknJrV0sTgurOKUGMonBgnUcXR8LAUo5Axeig/Rf4jCn0Ig2i5ifRmINJROZ7X20QoS
XwpslgBsond15YlzdmJYaDxXqVlBiD9dZq5T5WYKL/WIMVV4GKggbfH4La4Q3s8OGWIdXNl8DZTj
0ygyryJ0Gib7mJfdTR24B7KjW1nX/2HMqEZAd0OoRqficxrGqDUYNNDTjpnWGBS+dK4Oz6klN1em
51fLH+cW3Ptwq6Mv4d2ltVpgoyoucEScNipq+3270Sg3XF4M52bJ4s2j8RpF32/dbEdnojBV2ihH
Kuv/KhTxNoYOlOpykDNXnf0uiL266rqsLOaktO1jIMp5W9TKbTYO/9Cy3ucjIE2KaH8HD1uSDgLC
FVxuWN64q43UofhpNaNiH4X2qkaj3+SvICO2/+Wr/i/IaoFrWShjhUTmmHbRm77Yxs1i/G1JAFjp
nD3mnfj//KrVidpU5lQNUegcSeC2KaWzraqEn9PUKa5cg+c21bvhW89X3GtuqqQE6hEHcwyMBdE9
caMfl8fv7CIHUbqIp3KAr0+7sNfjSVVY5FrU2B6tf280nT1tKpfe1Pzy98GoXC+JHrxd7AxON3DT
pr3R4ulwlP3nqXzRclpF2RdqDleW+rmP+r84H4Tk3HDKQrPl1htK9a6y6+eqaG/7qt5acX+8/Enn
Zul9qNXrobPrrMxCnZsvuskWAHfou/Ka2NC5rYsVBe8GSjWLSNfpuHFn24Gkg3+sY4i3czJ8bnG8
wQq7/jFg/VSlf1nj/LN1EfwUFJvJ/T40GiotmGhSctfqevhQzw4AuPqJM/ZNBtH+7wcQ5imJA20V
3mGrU8J1kWmr4R4claG6n6ASuFN70HLlcDnMqs7254veh1mdE/CwkyHTCaM3MA2c74q4j7rXvLM3
ufp5mr8M+X9YGGynBZ5MEquuEQFFUo/kjwkBA7L0aTjiYn+wEDe9/F1n1h/X4R+DKDJ0ysSnSyO2
RR0nUIWOedWUPhqD/8yFLvfG0If+lUh/ynKrl8ci0GovhHcyoLXmM3CdXKlpAR+TopmfFC2sNxKh
Bt+2M2MbgsT00kTFat4shxvYp+Ou1UPSwRbRSMXIes8YMnkzlcrkh1WffdPjbrrJofzQQQmK/ViI
4L5wJ0BeNGM/QzrDYzkTiPjlSRL+kP2kPEuOlfseXtG/U97qjyg19m9BjA5VDBfoRzc22ueic4dt
zN97jeRiGwzyZlc3MYncFKkpxqtxPR0zocp9keHma6aGvJ26uT7mClQbKFS2l4bCvB9lnf+cRRwf
5qzvDjE+zWhaO2H/j0bhZY/FuIY5roHASIFBhjq0chsVEnivTKLiNqiq8mXstPpmzpRy2sBia7YB
IpLA+YAvPWZNYt6XYaQ92SMCKWBSjPzW0hr3Ba6McehmewJVnibpCwrxze8qGaO7thioKy0S11gY
5g9q4NKrtkTlG3VqvvR6IHnT0yp4NpXiex3U5kHaUm7lGKdeo7g/q0QrPiHgOu5de+zuJcYN36dw
wpk6TBRaM4m9KTG5fRhHI/uERDX2ky2ajY9aI8vjiNTIHuNMB3qfVez0DtPSfEqdRRAZXdShnW4b
ZcabKZwVmFh9dhdZffg1NUjZNkNTYsUZWeJfUyjlvFf1rv6ZdiJEma/RFyclK7od4n4hJCnRcU7t
4EUBAPxqoaa7A5/K0wh6+NamSvp7gFdpbmlFtQk4Src8FH02H4rQyu6CzM1eBpPamBvn3dNgtNoh
sfvqJxAOxoaCEzrRtfgiTKvcRVkPigHv7EMPq8qLyI82KUXde1ro5XPAv/x5jnGlHpuoxa1T2rdU
5ZwFnpn4hVW528Iq3d2I7MHOlLoJN7CsjmppNJRWK22j4vQcbXQbeDiE6NqXSTE/Vo0bmJsZwbx4
I5wWHmRSWKxBW91AMVbf2AL1JpIs1rbqlC0cS/OAnrnqUXMWHlszpHwt3GD2VDsNt40WVoda6hg1
uUPpemE8JHtgUtE9bDpjl9b19IRIdDxtkEmRuDjEGZW80HoBvJG8Qr4BRDMBy7yjAZIh1hHBzBPa
XN+plVvuO7VYHnRsUkkD5UsEtuPJVbL2GAmDPK4PdcydJmuY3oy67L06TfFn7czuAPGmvA+MSjwD
w7J22Zx3fqNn0VYxUs2vNHPaN9Scj8jCKwD9pISNMpYRqVukjPeWPsRb0aujV3YobzaixhNZk93C
dLD/nbth+priTPFQQ9f2LCcpD0rZm/uyb7W7IhrVr7Fei/RomJWLHiujfOBr5M4B6ubZi6+9nWcg
uMNgV2bdhE6OZMbwCHhlSY1bBO2m+07t42+JEw+38yIV37la7aEo/SKTtt+H6VzuOkjEsA4qNp5L
CbSnJiJiz6jV8UkG8fioUa+4x4yZ6Rgrq904aNl4Lv6QOUfBnN+hP6B9oXHqwHkNRrHD5Hs+Zn2u
HiTGzHsx2iAIGn3Sn2u9T0H8uor2zJkS7JTCMm8AOECHbVLnuUSQwwP7n7/E7ah8hW9DLUsJlO9z
Q4EKHUqYpWndj/B7nPxmykfjp56p8iFo4vYV4QXcy7tYageKq/qNKJBNUqJ5euiKShk8q0tLv3N4
HVRKNh0oa0Y7i47tDzUKgvu4tL7E+Bbv3TkWCHHk6n1gFf02KxTtdpRLjcipQZlmsIW2reF0RzBF
zma0NG3PmWR7cuTvuTgmb0z8yl5hHek7/NKqQ6JW460BGveACmLOrZn3X8YwD/aRI7P70LCVW6N1
hv0ko/LNGjJUOgIyV5Pl5oW6iN/SNrN2TTtVz2qSBKgVQ5PeJHaWfurzOfWNWdee8qkTX+uydvbA
fvqbVkyADkvH2g7oID8J5Cc3StpP5MEOntlDnOmeVSjKN72d0kM2tc2/3RC1X8cp0vaoiBt3oZYq
+yybeCLiYo8BcNXYO33ONJ9rY/49CRw7dbdPNnNujF87pY0PU2UFvsaE7MbU7r/ZXSDeLJEZv02r
hpPpAAN/kE1beNHU1HunGXqPLqx8cAfE2IFrhJ+bSol2oerUe4XyDgKxaeeNReh8xc43iDiekmpH
eTDYRGMb74J6aJ/m2gy9fDbrV0OJujccMYIdTnf9G4bb4qCkynDoTKd+GlzURtQkMLykDeK9khtR
c9dO1DW9Is/D10bR2NIAtW/k7IhXk6rxzijaaddL3O/sqdEXfSjpD2EXHGMdCiD/RndUpjF9DAxX
+kFQZLnnckeArq46/TiVdrc1FbfaJTKRWyWJ5LZuRLadKs7WSg+7WyOWRuK1lVnQFhbW0WADeMFs
9Ie8NSIcIlXDl5Pde2mspx4c9BaaOLyiDXOVbXmmCfzilGlvl3hfm9XQ7KJajbZ2mfEnZPa0rVQE
LrO61l5C2Tm3WR60t7Ge177Rdsm2g8Wx6VM33KmyVQ9BkuX3DeiEzVQF8AwKUA4I42itlxqAIzcC
X/fdNHbhI8gU8Qt0gnPvyri5CWNhfEMPztQ3Rlmj9B05ysOcIVGCUCEOiZuyUsJXjLSL721YmVuj
4PxogbcBcxoNL1KKYAvJWkV2tpZ3peg4TTUFk3Wu369dzG8RblveN9yYsDc0zSuLYdoa6E/uZqdx
mUxr/NK5rfJbk1p9iBJHfEI0X9s00ViRBshgYwQa3oDm7GyrqIu3SjVnf/2UBpK2oIIWMWD1Q9ko
SeoCzl6S+EZjjrvRKKZ9hAvQXZlPf69iisYFmmz0eQDAkS6fpsmD3bThIlV3LKXxDKqRjQKBr1YQ
GI3Ko53IpyvJMn/eKlV2NZgtCLO5qLOtgU9qBoKg78FGpqjkc8QHt4lrfpkC40oJ+0z6z7OJ7hzo
HOrza8sEzQqko/adedQLrFiKDtoCUn9zduX1dOYBiqYFlyU9T/Bl64a9ZFfFsUGYUTO+IQpPUlKM
XpUPj53i/LZr/crKOPNaA82HAhyVcep9a98eZ1DmKh/hz2Flk9y3QW7pgF2CBeg51ySUNSXVGO5L
Pn8paNFm24AuxZVvPlOUoylEVQQpOB1hwVVRs42d2LKDklMpD+RbV3fKAUpttru8UM6UKvD7WozO
FlwmhI3ThRkmKfgKfMGOrVTxLATX/CQiWxytfLCelLgt/sPILt1/ZEkX3dC18dLS2erGOdMpNU7R
Y4dRT0OymcdNuDcwzoEJthQbMIoP1WZjDFbCdsRe5Npnf1xQIOUX7R5IC+zGNYhKKG0z1v1EccvA
NGgsi3pbFAZPormIQSqiql7aw3ClVrhs8tNNuZivLdjxxV8EKcPTsbZDs3AUUvVj5iZ7ZdS/FS4a
HxyTGRmdyCtfjBThL8/vxw16GlM/jQnHxazHQDWPJIwoJCSBlObWGVSyXVebIItdDvdxXJFAdRZX
EIB7qMOswrklnNxmGqwjKoZp5VURjDLobXVp7SbEHxz8HbI8PEin1aor9cplpZ6OLrwNepLIw6F+
86GIbU5FIMwWbeN5yM1tZlfBXmTtNezFx/FkzQBHBMNCHQyKyOl4DqyXFn+GxA+7Kv8V1PjeTJgP
UOjt/xbqiaEUZ/dS7lAhE6OjehpKdv2YqyAR/XoIFLS1KqX8xN/Jt3R9y2Nqy/gWxkl70yCcf6Uo
tjoVuDRoSfKcpB5mqtxaq6+0i0RLcdrmZkxULA36z2anP0izfgzC7spNdTYUDA7AAVxYGMqffmWW
xFmYOmPia60VIWAZ5x5VZ9Nzepns41qqvy+v0A9E+j/fhjI/LRzAHfReTwOmEzpvdWMnflILHpH2
jSGmh6hTn1sneAqy6UebSX0bDGIfzeM9fIgrReg1GOLP4IIxVMHwsFSBQ5z+gL4cE7OttMSn2OEm
D7kFZNwZsXja0M1ufkk90O/6Pp4DL6yk+JHVAmhRPyiU383OARfYR7pxxc1ttXn+9zdxCYDPMvk/
f4iy79rBCu8yYxIGvkqYXlPm1+ehPQzD1Mv9leE/F2m50dxl+4AlX319mCyi0dqU+pQmwtKrEiVP
7tJIZ4X3aWlWN8UcWemL7Av3VR1msI8a1TRnVzpF/9pRA0g2dV7bppePohObuQcycuU3nv2JMBhp
WMK9R+f+dIJ0ovZjMKR+1Ieup5RwtibqIVdu3tVJ8mfIl7QJ2DgEPLq9p1GiVMt16Tap30Rh8jJV
wt4ojQlPywnFlVCrU/lPKCCPWCoCVYPVvrp4BA/ycgit1Ffalr6UkacbZaQKmiKgL6Aytq3x6fI0
n/s4+PPkFXQUkQZbRYT9AoeoJ6KFBtonjdmFL+9gi7LpKjleCbYcEe9O/v/9vHfBVkvKdLt2poiR
IgGtf1HRFewhDu0cCtOYMLdvl7/sT7NjHQ15QQCWwDoXJZTTeRPp3JqUs1LfRrWuxiB+TmMPXWJN
erK2phH5w7p4ct1Cw8u0dvsffVhNGSzcKkfIV+KrhnWV5jxOjF7iZb0oKKOKpnJ2SGbb2X2k9sZR
zGH9hueR+EfpmuJffQjKxXeeUttdHQb2NXFKbpQPY8i+o6bOxU0bxF1/VQcuc3TMIvb7KZ29IpP9
DlWE+tBJ07yLyjB5VbEZ2TtjXNyWdj8+5KWVeG4vy4cZ10lkiufYq+yy8oqCFYyl0GRseZ+UHmn7
F1Bzxq0zAzMpNcU8Wqgrvcyzoj9iKRLdVLqLfXYpmoPahR1KshWLJROhF0qr3cEm7HaBHvGOscKh
ehqFmrzNdW3foeeX4PTntu2mbZYaCeakuzEP1H3ZFOhvD7nxK+L190mfo+IBZ3TlgZpVf8ioP29H
s2uOZiu0fcvjDKixU3tKD8+LfiSv/iHvt2o3uQeuLVRoGlPsYJNg+WHZ9e9eU8ItZSvEw6Ipf7aD
RQlMwwNt20NJ/YzHwXw/OVb5Cuytf0KbS3oI85i4lxnNvljcFyUwvw3cTGXPs37aRopiHXSl/xR0
HXCfsXpyBsBni2f0rizE5zghSwZglXoj1iiPhDO9MtGrT2rTobuNG/JxTEbEDMEi+4YRGV+dIFV9
tVQaD5+wastR6xzdNCqZ3zrdJY1lbfWM90zB08oz9VbZC2XWHx1TyfemvnguWQoVRYlPUY0Il9ni
3DuXVw7aj6cEC3E5/nAP4P29TqZiqbTmbESZH9ojInEiTjvLo6MYUrmTBbpfl7fumasf1CwoB4Br
QO14o51u3bhLc0HRnCKGNm25CD+ZOaZ8Yr5zFPdunuadKvIMWmfnx05949Tzle9d/vzTo+M0/ir1
aKswSjsQ2L5epw+zzCk8mvq3WnfBJqT/IRbQemg6KJjATVsuuXc3OouRUwr5Sb9aMiFvsifRHYNu
zBJvmovhDa2DTF7B4Xy8ZwCPOGDZTILyuFp9nyIEHEktiCkpxpgptz3vZZH5hUtJsurar4MRbq9M
6epNxdkPih8EG+xZuibah/QRWgFwPS31K8Uc3nCg7X5xBYZ0HOo4RC69H9Xm2LbdrN7lbVCh+xWP
ebThTW0WB15jQ7zDKaPrD2oEttfLu3Zwtyh6Z/kOinhfoGUzZta+h+oq/8NyhC62yAlh0mx+mKIC
45MO2FLna00TPuaTUhyTASJIj7POIWog6YYoKe0cGVFizBWFO4SjLqqta8jgc/MGExS9Bn4ECP1V
whNYCAiJGadBK7C/Qvj9NKXy59ImAcewzWjnXJ60M9uePbgIiAGwpuaw/PN3S7O1+iQakyH27Zzm
lDGHntoJfQsC7Zqh3rkN9z7S8s/fRcLkuTAtJPP9SeBKj4tTdBsWsXwoqxpqdBFO3/7Dl1lcjEiW
wOdZb7opk/MYWoga986M2xs2nJu5tqKDFinu8XKoMxc2j1BE5hDH5PW0boZPaJzmeckrIh9E23pT
oOYTOQ/tiw2ad7161BKIovuwyYsfoZab06feRkjhr19v/AYbXMiSCvFXy8p6N8Cz289pOwadDyb4
s1pijKVCFy87/dZM3X8uf/HHtHyJwPECXJ53yjphrhKK/nM7dn5mh/MOHjpCyLbivFyOcmZx/nGU
5hlEeeqDzFc4iWFQG5X3aB5PP+2Jujw6q+K5H2gUXw51ZnVSBnJR/FjUwhC7OR087sVGQbgs9cUw
0zU3rGyHm/i46xMRvgx4yl555J07K5HqRXoZpirX4Grf9X2ELUo2cSCL4qEd3djTI7hVNW2GEkqS
kw5IGJj2eOUzz4wojigGtT6EzJalcvqZjhLmYWWHPbKsebGz9A65uqL2wgG9l78eUJwLF5Iie48G
+apiotsoXrh9xfU9Bs6mCnto5g5Jmtt8w9D0ygV7ZjSFDRKUXBm5G8oXp5+VFbXWw/rpfHvWaFGo
3+ymUz2tqbBcgmJs9SmVDIWa2+VvPDeaUClQ90WxfmHtnYa1NEn/ckh6wpY7UpW7oC/RKWnV+trV
uozWKlsRtsmtQF2NVWPrp5GENomILmDnj5CLt047jrtOjvNDH0Rf7dhc8nEND1wI/Mm8NanUbjAo
na/Brs/uemSEIJ8CH9bXq4c2mYo4L7u+du38IKYhvW2ssD1cHtUzN+DJ2bLKXGYjQENYm5co7mdk
LOs3hhlJInuObwIl1niAZFl2ZWOc/TQkp7j9+QoygNMBbowRnd9K7fxZDOO+d83cd/UpvvJpZ04Z
GHDAr8FX4o6+ZlC4ud1Fbco6TcwQf1L0LrCXLSzlXtXCv6xwL9kYSG8w2JR/YdKuteNndELMFjCG
r43OXUIztQvCx0CT9/SmX1DK9OHKX7lyzwwi2FGuwSWvR1N2tR9S6KkawC6SqKBQfDW0i50cs2ta
SWcGERDd0k6zuBYo3J1O1YjoSRSoBfcc1vX7JCjHT0IRwVM+i2etM4MrZ8u5j4L2jIUW04Z87Wrr
oYGCTpwbd74SQddMGvrCneRB+NeL3qW+xcIACksutvyKd5d3NgPBqsqh81Mt8VS9+V5OYCGswbnJ
e0QleeBuLwc8k7MQkGlatIJ4dqyOzFYGadRpLZ+F7PfWqqJpiw2vexP0i9PSBI5NGzP8HKUJbqVP
6isp09lJtLCRx7+ULsX6KMk1vRvzBrGXRgY7NWgwDp2iG2SfN1opzCt30dkpdBdFCJYnLKnV5hZV
56AOFHa+lXWoYAOg6LRdVZnGeOXR9fFCANAMC1SHUXumWql2hqooqsY95AzG/3B2XjtyG127viIC
zOGUnXuisuQTQrYl5lTMvPr9cAzsX00STcx34ANjAFWTrFq1whv2pSppDxry0VelHbbYPMtnYikE
jQlWzD8WMk9hWxSR3LXNRQuS7GMaZ8KtzKb4cH+XrD4QNys6S5SvjGBvt2VTaKFcpkUD6qrUf1fl
oLfX0IrtZ6MBF7wxj1xZbAL+ki8o/xma3i5mURf7fj1Wl85XiquoRPDJIpOmJxrU+q/7D7bcf8Sp
P9aanepEzdsgqlirRUbKjUrzm1Nmuz5Q5OPoOBshZM4GJxarPBSWIaBlIXlZsw3oB2YZt6bAHy2w
PlhqufOql6S5BIBmSjs4DISxCAK26HYxMr6cjIc4i/aJTAMkfi/j/u3HwG+dsA8aV9DcTMiSg7yy
YfdfCsXPDmFYf+laPzySZ2/FmJUPCkBgUkJjFeSZ55E6BfQajcVwyZpe36PNRILr98HZ0Ek+73/P
1aXoJsDFZuC5YJ156OjiUK8OF+F1xkMTVQmaqSkehIqWb1zi06++zcWIIUgVoLs8qX9Y00/5I1Tj
IKHUfm8NFyMyTnFo/Wi8DJkI2T6OTftbKtT3KpizeyhKJlEGQPEAO2d71Za8RtFLY2A6kdao3KIy
EoZ2s/FYKyfC5uVNW5Rx+MK9elTjNlUcAJYtFuqPaqSC7JAaQNpWyghOybZO+8prRH1gIpMbDkdi
jnYoExY0YdwC0RKai2fAL9RraOVaWndARQyap6Ff7m+SlZg5SXoywmUejnLSLJop/YhAlJMPF7vN
/1Hrwj45tZxu3GzLWmTynvu/RWZfKykTIAy8rkvq6/9UozM8RGllXgjm/T4rs+qxAI9/lv343ZMX
1mWLIJABU34xS/WF5oGTVvtLqktfrbI65WUVHIJiSNw+NL/cf5ML9Xk2I6sBgWZ0in7HfHRodaOD
SprTX5CjqY+y48WvEao950Fqpc9mGyDeauSJ+JEZmfmUxq3xBMRL+xSUWvchU/z6Q5qE+QmLpoBp
Q1nTk/e1xySXQaUrcQykM6iqnRNj762XVvwQWz16s0VQPRRVH/pu7Zcw73QRekd0geXEZW7hPVmK
LVy7N4eLkrbKNaWj8ArlQvks9bVj7UqpNqJ39884K3xsxGrhiKKddxsMytGuiXJFeUF/5wIW4RAw
F94Vrdhy3V3uXcbTpNYWLgUU1POsVyrbOpYGIS56rHGBJAVI2H0nVWHzzkwU9VEimzU15y3ywjkL
zLAL1agVbIRUux+eAo9GRGwOBVdW2LygmBxd6nwoN4LPPBudFsUeDYU4hKRJZ2Yn08uTmFaqE16l
zPPSfRVXKVq6pVoDpG7HIjjjvFm27ogxwW9ZMjMk/DKn+/f+pl6KsE7dJnrYVNrQsRdIJJCsHfjb
LsDoT3gW6GRJfEbEJenBbKc01AQAUx//tlD5baoe3js2Egrys5O37UbGOg/GvI8pVeUzk6QzjZl3
gRuYMh1OK1dP19JTocG0j8o6uzAxqZ7TsvY3tvE8GL+th+zsJLL+Boa43cYDla/nJAPrFU10VIsU
+waLUXtjdxc7DtJTLhvhhqr76pqIwoD+4gAtxDa6AGMzU3L8ax7pihs7Rn+0O8YUSsJd01t99JBC
QNho2awtOhnFTamzgqj1LBNTndSyoyFj0IlO5b8C0bbfsVGg0deZmv83yPthdK0mSNSNUzXPT6YX
rOBARgXCmGGRCslV33iUdZQ46ahIeyNF2WCv6UP41JQCptD9nbxcjbhs0MfkMpg8DmfHCaN1tM6k
JLkyGyo+Zcjq7wJT1M+Az7aknOdxiVYovSDrLaul7pk3TkPNKYC544GXjY7/UJRDdgiCsP94/4HW
VqE5M104PNGiwRfLYD9NCR/FyoGypbW5fBwyuEfvX8WklWeBBSLHm8fYGg1SI3GoQ72s0x4maPcu
ScvhnRf19MZolDFoRYeDZ5q26B/54yCFsIa1OrzaiR084NoszrFsRGiTDvKnpNxMH5dbftKUhlGO
IgM+yvNWs4yBMUr0rAdvS+MW1GLxoowonGBkWD8b7RA8As0PtgQKV6LptC6XCdhS7pE5dEfSKVEt
wABXZO8h0iWNi3MyEAIpdyEbDDsJThBYnNc0rRVXi+It88TFiJkXPd3NQGr5ntZitmXnYQWDlkul
qGKrwJBYOM9lWwVYcFkoh/O6f4aVjlJ/7vm9i6t0jRywPjh/9SG52+n+3lrecKQICNnBfVfp8sxh
fKWU4xlGxoQscwzHIq4+FIWQDkPRmq5AM+GvutYhoilG9tTLXrCRlCrLC4WckONJKc+tQs59u+mE
VWdBBED7gjttdQxLxtDkUJNcDKq+IjWKne8U8QQsiHZ9n42HLMbu1YZpszNBCe+tsoh2RT8Mz17t
d+cK9Me7IzO/kAyAAlmBaTwPJABB6kJrG4RirQr14qj0oTi3yRl+qbSTM0c++mUhb3yV1ddCQ30q
r1h9bukCLVQtbbhHF6SaxeMAoekYRXj1UD90O8C66fH+Llg5iyooF8odcpwlYKnwFVBmAFMuOo7m
pwShMn+XeQ2GfqLQdjDxkB/2zU1I0Vuf5s+alaOgmtiGT1gLZqLzqTK7vKiFniFWO3r5E7IfquwO
AaalsD0iH3sYXcFFLg3Gn8z8sqewteKDFaLzLkFcgLeatq2rjpb1hSIbBJAhtL/zuu4/AVSvLgWj
1qMyoD0JGSgJMxfhy+qJPwMeH9ESPPkVGBs3NVrrmOgQyl1Rd2Af1MavrpWVGi8glYOdl5A+e1LT
f7VF6SG+rYprqSBIPGjN8C3NcgUjSKBcn9syeC4gyO7aooVijLspBErf2aW+hfNf3I1uOOVpyLB7
0/gT17txh75YdpIjSEToeRefYiC72dfE9oPhUpj+JI6dyJ3+q+46xmFJNdKO0c2u+IGeE5BDAxVt
2haB3bA1PC/EYzMd4keMoEJ718I7/OHBif2KQHSEQV7rKM2+wrXgUHkaqEWg5IrtDkPQ/NT6tvmr
cqz8k9Nq3hXAhKzu/agXPwsYiC6+6t5+TBL9Ymf26GaNJB6MPJdfo6K3f9Q52CJTDye30tDZS2Nu
P7akOsfaGbrnkDn4vvfT9ByojeLDodH+Ge3OforUsXg1KkfNd53V9K+l3dRno5P9b5kNRSnyhvhn
rUriAP7Qgsc49H857NF/zB7attOr2skbAl89JVGaXxr04diygYJyeKkOvyjjOgJDiLiNi3ZXppM1
h8D2fczP4NQgangYY0N+QDNTO4wwDR9RZB8M/l3UR+SuV17jVjfYW022C32v+pvaojwpRtE/FW2q
n9E+HJ6VviNK9UCR/ylaL96rHlBvVDCRQM2dJvykYIP12Bl5uJGFr5zWKSfmFgPMbujzkAQsxRRx
HXgXL3f8Rwfhuz1AuRijTdU6dnYgwfslGN4PEdp81sdZBYE9Ka2i7ouU9fSr/sgPsKqv66hxIAM2
Uf4CWjSt9ni30qYsjbF/NKTMHHZ1gibrPkwG/3sibP1LmdnIT6vIvR8He2yeZYB0FQ5UYejtRJ1j
Z+nH6AJBv270CPuPyC+/6lUiflmaGAsXO/XcOI1lpD54Rqk5DBJH72+5N+wfcpbYbp5XySFIdNir
g90DzpPMLQzuygWJnr9MhEJslrHVLGcFGYJzAqoCF0mxe0o9zwLLKRK50vdVV2qfzCJKfqdQ5L81
xoAhbQ0jOtpIANeuA65nVBpQ0EBxbPYbMChF6o/0EFMBv6hOiBCbH8KuCE4x0DjHtU0cAjauvZXM
FooEtC06e/RU5t4JRayB06oU6ZI3MYA3relVpC+8OHp/STABHCavLqgM5rwXW/QyAbkR0mWoUbFr
SH6x8ilS51FG9v9yfwuvPRN9Cu45dEOmduztDlYivAadlGdCNiT7KWEkD7YoiXFYeP8606ARFg8d
vUVmG8tZ0GWV5V18v1TgfbXJS6a24cbTrBRTiF5PorEUqdyj08b94zyqmNBmFAXSpe4KBaVnqX6Q
GuDulumrG/tv6YvD2edh5EmjBPzvfGhbhG0ilT5y8oHnGx9DEjrOXqzlKP5YHR1gYeq0R4ToI+cB
+fYmeix8qJ6IYPlfbMJ+e0RYEkxdqWDIIIHFLoqN/bryNmzulGmyTNkHsOP2bQCIb9PK9v1rhYH3
OW00ce0RIH8qk7J+vf9515eiOUAjBAbMnB1iarmTCAZql0g1/ZPtjMMPBBeR6LCrrabtcse+zdHo
4JHZMcCbxVynR3tEQkL9GtZd7h+yLsPlIa61/uf9R1pdZ5LRAfIKcH0OkWSWG/m6XCVXHy/k66DF
+ovSAbG+v8oyjPE0tmHQjuSwL2TrEqbVcRMXyVXxvW7n1GV7Kpj1uo6W1kcrkbewpmtPpQOa4M6a
YJ9vhdgfJyQf9LKxPJP1SF32iVn3Z0XOvK/3n2reWKeGw5aFdjPnUNcW1XmWRFpheRjWCqMvTsgo
m59sXXyVzVq70nPpdg3XuIuBir6RtC9vJhbm+YCFcf4XobNNTburWpvHU63kkdoFWGg/NF/kpJAO
Stmr584uVTeLgmHnhSh03X/uZRbC8ib2AuzO6QXMoqnlm2GX+Qr2azV9Mi1EjAFF8OagN5nn9gw0
LoBwjP9l0Wl4N4mLLmtnxDGyLEai5hoKR9KxgU1wz85tv07wa++izs3VXH/xDK3rNzbv0n6N74zY
GSKsFvaVEDtuI0ylFyJNEMG+JlIEAt/HSslxEdlu+73aZ3iUj7olHhIVEOIl9mXtu9I5zFaiLpIv
TS4KsPqqLNX72lO76jmWGplWh4QdtQuznxoCrnzxM5Vk6bE1nKx3VTXNXjQjC//xanm8KkMX2ah+
jvVjYGbjp0Gu09dp4LdFB13uZ16vwiCRqc00kJolG3EEI2UUfNdcs0ITrYNU79xWruTm1Oel8qHp
E7lxRQXjGKS6tSWJvtKfYTsxtiCOT733+b2WJrYeZ/TWr2oZ+Nco8uqL5KT2GejVZyfIjN3b/1Ve
VD7FkseVVOTVRoK9fAUUwqS4WGwyTGJGfPuprZRKMbAD7GudsHuqzUh7Ne1K/W6Zgfmadlb8S/Lw
mnSzMdpSJV+LWajCkNcj0g5IePr7HzGrMlvIdYEUX1Xy3+egwPjMb4ZyQ3Nz5QEVerD0fCaG86Lt
kiSGRKeNvZxn9vBVMCnfU4hJ9kEdIBEeiMyet+/KTmGLRtVWz2klcuB7TfMLnjN32hzcnWc4lNLS
jq6xoTTaJWjRR3QH+lCvWUOBdgoZlCY7SfjVh/sha+XlQlSl24iiFsSG+RFuSWXZNgqN1K5SMheo
kYcKB2JgW03GtSeEO0LOjrT85N5w+xVLtNzMPqXHKKoq/tgm+W9P7RtihlcgEp4/90a05a+7kqO9
eQ9PSgAqsXHeTx2YHoyxI1izDOGOI5100XuMPAMjlvcx0IodfH1BFw0SSysepCDfV6rqkr79liCP
fUEza6uNtcyU+El4FdLa42Us2uO4RERlQeF9DRVfVfdCcuToWLUYobqmMfpb5hwruxo1O2YZ0JEB
xs2h9anhWCLUbeZkSfLE7age1N6KjqJJK3dAxOmpEHV2ZPJ/fu+2ImJyJbCbAeTxAW6/tu238J4Q
yL1q6FwYl9izVWpRp4WueX+h5Y3PQiSctCNJdAlRtws1UBXjjOzsSloqrvieM5hEhOvkyNSkSUUK
z56OVczdDO8xpm13ur/+2wG57ddNP4A2MZGJ3GOOzpt0h/0KC+1rmrXFEf6dv0egKT4pgyr22piQ
58i5TYMlqI520sQu1TGkCnoAeKbWxs7jrGwk/qv3Ba8d1BAkmaUQJNScKLUnY9CxjMPTEBfVLipq
E9fzMtxREKmXWKvkSfhq3CsitA5VEHobJcHK4QPiw0SU0QlD98WBNwNJkYM2j66aZwyWK1o5UZ8k
JITsU0bj9IoZq/2xkQzlWWsfI+4c5Abb+rVxYuNHaY7qoe7FR6Dg5qf7X2x5AmF+AO6iUTS1D+Z0
q9Ly46EIzeDa2Zk4oC/UuAjdDQ9KiIHL+5cCCm7gOMGMeAEV1asc9by4ZSlRQZwRvnYRk+pjhdLU
O/GMpNnMw6fZLOdu6cBpt10mIJNG1wEitrlr1b7/qcVR8gv8ZrZxZyyDCpRgvNTY78CVF70XvCUt
GfZ1dDW6OvEPRuMrH+IY1fIzRoPRQzfawgQpOmr5ztEj+eP9l7q8sVideM51xbWlz9sjxth2rQhV
njQ2dHFg8J3qh4IG8VZivboQ6TwNLhIeMp/b0NL34zgItY+unQzowaWY9j87cd1sgcZWXyf5BEBp
VHPAgN+ug9ixl/u1iK5KJNsXnB0GuKNe26LbX+bIHQmv/lfr9dht8v8BQsJhQOoIzxc4bIuCqauL
vA8qICRj2revBc1Ct7WGbI8nY4B8cT4eQvT8NmL2MhWYTiDFJ8UhQ785hEQOcONpCjW4QnvUduUo
yVdHyZsPgVe8MODLcY7uNqr5tWsCDRkDzDY16cL+K647zLByJ7hmGFTp5xa/6Be9sLvs1MKLMh4o
V/PuklhCG1zE1+FnZKVTb33ptR01scWnPvVkXzWDIOVxnHO1kL8CZAjFvhJl0TyjURll/0M0IKsD
xIAX+ISRud1SWl51TYIj+5WKsMH4BRdPExmdF7vfIhKsRdPJUYeYw32/KPWbkhkLACf/GptKdlEi
rzunhlce9e2x45vEx/yqhT4KIhZEILftrNyUMx8uv8xHjIu+HPeRFyO96Pq9aOKjMLPomyl3qklf
DWjQqWaXibOIpfzaYafA+Mx8MDEJ6wb9m6NI9l/9UEv+LtLxtd7xk4tfehdY8MUlrus9Qy/jEf1R
OTuhRA1r/n4MW7uhYZQZWHNwQWskSLcfSBJtmgPvpZyS/OgIbGd0zTz97oOlOwdD5j/Kvd8+pHGZ
HCvJ+LuSA29ji6zdz+AMmLurKBDT/J3tkdpOopCcJsCb1ig/6KRm2aUcRWy7RQsM8VWrR7v/3Cem
jNICA4V4lxUavqylJuevIpWCH9EQK0+1VEv5k8h9M/jn/kta9sYQ1wc/R/LAPb2YhJptMo4aXizX
SjfPrdqE17hSkRbQ/eqi+1K/kTUtwrBOS3HCZVpU+BzQ2e6q27hlnM69IrO5drgmBUfgoI7iyl5M
M9kX2BpW5aMelPXGp1icobeVGSWxIbhn5t1TG9WUKqQVSAdHNc9WEvrDDktG+wTOnzHzO98qi9EQ
nnww8ZZdcE/VRIudUJZJmD0Ji/IQMVnhJP9WXZ0eG10Pv91fbu3ZwDYB1QOqPJG2bje6pYwhHdAO
j3q0Nz/WXiIB2WspfIS5xWpfXYqEBLw3kJ0FjSpDSTXSPJ6sy0cTCT8l+dwgL7vDEmkj6V9biWea
lN2BQC4ooX0PeCRE/vwqt3aHVD0NK7pOyKL5Yos8srgr+Vw8DpJSXNJTKnL7/rQilzRw6skVPph3
ROfCPHeGCgIpi3BOVhqLRb3L/W+2OHjTmpMzK7qBYBHmcdYMuq61zTS5WrnkPTKiSg6yI3S3xVB5
J9Kg2+gtLWuoacE3sBhhaAIi3T5k3SqEW3CUnHQ/PAPWzw9RH3D+EudzrUmpq4q039eS5IF9kaVd
YNXlFy/uo68qwOXStoKNQ7L61pmHgcXi1wBLuv1BhZ2meYLiMC2nKgnduC3sf30rsD/QofOqPfd2
+VMBhrnl3br65idTZN47uNZ5MalhGJkKpUivBdrq5yAqxQXEgPPIjCl4HvKk29jIi7SIFw/LkX08
0RYWdCsx2GorC4kvHXnBTqEoPcWO82KNcvoT+vtPrNSHo+2Nuqv6mrNxCa4u/iYXBTadBt8s4AaJ
4TAkYpt1xSioFzKIjznghiiztF8waMN9i4/6pZWy4VTY9VaBunaIGU+wzfkPBOZs0wlEdoGd0zeX
gbA/aqHXfEjl8HMd1eNGvrtys8BUZ+SCSQbl8HxkZY6eIo0JQ56mA88xlNG460sHUHIT2rXj1ihk
79Qobs/GUP19/ygv0WREeipCeAZk3BgjzeJvLqUx6GSP9gQj8SfFL2prZ+c+Ej2DROa7o7c/5rtR
jtXC5cqQDl7dm6FbJ7n/gJ4zeO6iRNrSRQoExMiE+ZSveWt6IXihTvy4/2tXXxR61Jw8COmLizBF
+lyWEye+6mHpPFS6V+7GNqDjKpVG9NgYcvZSJnG/T+xC32j/ruwGTsA06QOES495lppnepp4ScY3
kpvQCF1h18PfxohPpEQvYiO6LLTsmBkz6+Or0JibXEdnH4VhuI1XC1svElX+F9YZwz4OHQ0eSicO
wrHba1Urhtv7coffXwLAq6UTvauLSVfQ1qTD/de+EnX4OYAAcIEiJ5gLCo1+jt1zyrP3FGWF2/q1
DbzRrPe2JRlfkhzz0fsLLuqgt+f/vwVn4RXgJqSsrORAoDj1qgWtdxVm/PX+IisxHBw3+S2qF7DN
nNnN2UimaFQtnG4xu3ySVZDzO7XMBt9NfKqH0Q67s3DqjS28zOx5Nih7E2CYRIsXent1OI7nBbhT
cJd1JnI+Y5Qi5S5jF1d2gY46TvgoLEXsC830cMkzGu07yln2//BFJ64pQokEnUX9p+R2oHQ5qHKO
rfElLJTie5v5uhu1be7qVaxt7OjpoW4qM53ZGOQwNBCpzUBg3D70qGJxHpRJSnmNLAbgGf0lywP9
7zott8jya0uhHgZAl5kFQI9pM/8xDYqU1IPz0aTX0fOdX2Ax/Q+1r7aunffa/v4OWlsK8gFCTwhx
TID226UGQ807yed2rKSgg4BWSw/g+uKjkgTeBqtjdSmIh4g7vr3K2Qv029Zsh8JJrqqSGp8cJ2hf
dGE0rlz7v+8/1DLGWmSnJOIT3gAJnNmxMHplkLIgT66Dp/fUfqq0x27OleQ436N0c3CcarhEMXp7
99ddYrx5MAZrkIYhEaLfMp3XPz6cnMlKBu8zueqG6Ccjygr7gUDxjh0ziJe8DDs3dCRmmXoqLiaH
COE6g2gk0ym5/1OW4YdfMs1DUBLFl3nOiMvaPpVjEaXXtta8b6XXZMVej/MsPNxfZ/WjIkbAVH4i
n85na2aMiwrSyOm1J4F8kKv2V5t5wU8hecPGy11GcIAHcAaAIiGLsdBkVxrcX+sB3IPeO85en5C9
JTYhuzCWkK/suvr4/iejbwHZnN4o685OxhhnfliLML0OaWe/tnbZH6q4U/cO6jQbxfHaxwJKwYiH
HWtCe7rdNkOj4gcuyvQKBbz4rASycbYiZav4X14WE3CE+48bg+J4HrWDMY1TBun0Y+oRL/e6r56i
QeQvdSYbu8zwmh0JyxbYeyGKyYokASQcNB3o1s1HEY5fRDgmsGqAFke5oyYbKjfDMPdrCKDhW9lH
VYm7WxN8yXGIEEBC/YktqmYdzrFSmHT7IPXN5hEnR1W+IPaY/7RDtTNeKMf13k3yjIfJxv6FMSig
1FC03u+QRp7h6p2tkmBkcbmVcKp8j/lVQDOQx5qkAsEW3n6vWDUL3VfYGnXmACzGuCcCtBrQjQAB
UwoAOTQCIjcsquCLrIa5SdpJVupKjlmDXukkPAClrBAbFDZ17YhMlTQqR+wl6Au3v4tLr4o6K8ho
RGhF5cax0Xuu0dv5tyAS6muv9vJrrAy95o5FXH/y8Quud2pfaa+pA0d0V6D+bRxapYblb7Q5onNO
KV9HIF2Ra9eq+R2ekPg8dmHSE1DNdNgPPfroHZYS9kHWpP6T13e55jqJoUsu7hF5vHEo104KVyvC
hSj7LbsSRsN3kswxvVpBiFZtEKnhdxTMttTaVl4kIuVcVHTJaH/MqVe6nY2c1iK75mRXV8tMLWKN
6EErONWDDbV4I4ouHovLip1ElxQDZYBG8wAgZU2ZD4FxEZAdL4UYmp0R6+PGKsu8jbYyQyWwo5BL
lmp+KMGZdEQd89KpXet2ZWXCP8jMxM0yJzgpKXeEFgRiL/IkPxr6iJNzNIwbnZCVZ0XlGR7gJCgN
LHAWVx2f9ohiBNbFb6v2STIGpF6kSN29M3pPQJo37jmp4dRxnB0FIUWRPLTmxZYgOELYYzBgls0z
niXa5/tLLW99xOAocHijoOSRUJs9UVspkTPqvnOR4q4Ln5JS2MMhIj+AteHriY0Cq11+xPDI1nZm
ITnjTnhBmh77UCQW2Euz21IgW+xfftHk8EfJDzJhAbUZg0hLBpDKF6mP2n2lh/8GsY38RCC6U13V
W0Dhxc1CTxdAj0IGQGnFyOv2ZQ+WnzhVWTuXQO2LT7Y5oB5Stx8jLwVglA/a1QfytZEOLHI81pzw
YgDGqPgp/G/X7DwHJ9UMBps6hN2BVxn+HMCLPXZq9DXj6D52kiY9iqTTLvc/93L/sjD4X8YaLM7n
vl04DCO914LGufRVpol9HJBbn8AGN7/urzPtmptLhlyAMD5ZqSMwtRiZqqljePbQWRfM+Zy9mdn9
q9TiYRZ2xpb0+vKRKJ8gZU7t16mwm90bmp60Sc/s7GKhSfAsR4X5UYyx5218suU2AbaKENg0a0Y1
YM5nyMD49ZXZc/KB+v+r5053jqQ4wgEptvXPVZp0L4z3K7Gx7NqLJBQgA05WzhRodjzTeFTHSQ/n
YjWjelTT2Nph7zUeLR3g6P1vtjx3aLZOAD6iwQo4Nla7wRlTnU2p5D88LDX2GcSQvakJ7VIxJ3h3
kKOtB56Ne0Ojozp/MkNtVaUyRueSIDumImtoFz9FIFkfkjaI/f/h2eixMUBHfpLqdl5Upeh5ejGL
yX5l+nRQRPji1+bj6MuYaFWhtrHedOfN9v8Uv7ipUH8gmM8+W436NeKQvYOMaf+z0YsAwQPIXQMQ
u1efXsiF6cSzJJvjF4CEWyjnZXQB5TSdOpTx4RbMcRG+idKBKHMHVFdV00dUnfpXrRkD3t5x0yHV
bRXGj84wix+plxTKxndd20aUUgRToC6oEczKyBYgRGgnxFMA0ftWlZtj5cX6CV9D6ahm7ef7m3bl
9E+waioqwDUG3dvbgCbwVkhGZvmXwjCCH20qjVcPc779/VVWnolhMEPOKXYCnpnFa1EVpjDDVLr0
kwtxU+r6zsIHprbL8AVRYSTx76+3curB5iFVRMUIZu4tF/qjFDe9MaJ5ZUHX0KX6SShli0lq36tw
rlEu31hsFtneRELYoXTF4Byg2Th7OEAssWM1lY4hexf+m42S1B1a6CKYeno63HZDiVusVh1zc9Q5
z+mmpf/jbkBsp6aby/PL2PYYoZlK5xESZXl2tLKyXvxSwoU5k/qvphgCXBqZdvmNG6WGiTxOn+a1
K4MxbjamHbNvzG8hecW3AsyUzoee961wbIepWQvnzEIXo4rOEvppbq17P7FhCDbe+dZis0NSWunY
223lnKH6fm5k/a8gaF5IGj7pafHjXXvpv+ciKZ3acQwL543zwBsiJVRq+xyEkvyAzZfzteodBvZy
6X25v9RyJyFkTIAlv6CrsthJZt91oqS3ebaU7lsWKYrLhfUUpPVrB1PATaXkw/0FZ5Hu7dkmI45J
NojhyXwuGWC5GDEWsM+xqEv9zJg+qi+lGHuL6kopTkVXW2IySM58oOGNcA73158PRqcfwGiMgTaZ
x9RUniUfcGkrXzfz9BI5ne69eIKN40KAQPAlLcsg3eWSbnKEyugBIvUOkYbJKjD1nPgAfbz8bPho
5j+qVRZvzbRWdthUMDESmpJpgCS3gRGfYouGcp9cRr3EAlFcmrr5GPXVNR/Qbbz/Gla++5TvQTqg
CqQ+m1WAyIx5Q6KgR55ZYpT2pSjAqHukKb7bM0bT906YiBqZSG/TPnsW/6cPACdgiv8TZhS63+1j
4pnTGkHFJV4y+NpJkWF8161Se9/w6b9VYOiRhNF2WSAN2zFW/Qah/XPvW6m0MwZdtY9OqLZ/Axv0
39n+fFuNuoDMmT4BaPRZcAiDTMBZ77xzN6T274haSPlsOshjbZyelc/G9ULU59RCXJmfHk8LYRpa
jXQW9HkOjhJwjxlC1Ht4zMNBcULlZFhRv1FCr6862Q8CXoBYN0uN6PliMVYO0nlo2aS4dQu/4CaN
8gAPYN/GTzkeu3+0MtC+3t+ls0v17bVy3fz/hacT88elKtt14tAbkRAfCFtu1ko7qJWF83AnSRs5
0NpSFK4QGhheIxus3i7VFL6h+pHqnTPdaH+Ucp4UX8027l6lodCsjc+4utg0lJj0zCYe0u1idpE4
aSfL0hnDYf0aMJzfOWYGiyKVx60u3dpxA1ejUdzRiVk06axUD9JATaSziT7/EVKmivee3W480Urs
ArTMiA6i3hRQZvGkR1KiQNdSOuOLjVsJwmDWJZfMcoeA2E9rULtyo4e99gqp4iHagOxgRD57hTLe
w/T7VOfsYV52zFLmgmXSKE9VDUnv/i5cubIm0RIVasmb2N1sFzZcS4muDqQZeVC5RdE+aoV0pO5p
3L7ofvdtPdkxf7m/6LzL87b3yVvJKaHiwxCbhUngALQA64Z8o/57FI47Buq+6VJXLplEBH6IQ5z9
pKvdpWzLq4+X4/31V98vsHMCNF+UnsDtFi3KorUTPfTOih15/wAHsq4jevfpYTQi+Hr3F1t7w2jP
AdZDKIn+5/Rj/jjngihumoPjnJUU5buolY5AO+xdqPmfdKSZRWe/qP47YbZvL5gEemLTMrNaNq3k
tiyqAb1nH1n5XVcb9snoRHgqu81+6+rzTTNCg8YdJKXp7388n1wx+lfkwjs3WWP/MJxAk8G+J+ZH
6H8kqk4mdXsTe/MXYyy3tH7XPqQz5eoa/ULqoNm7DTwU1gvfdtAN061D1wTF3ku1ziWEvnM4N71R
viKMdcDL+AEYUyj68zGVRg7xxPLOY+gkMfP4KpPRd3HMzvVq/L83zuVKzGHsOWUSU38emvztcl7U
dZbeWc5ZD3DqliL7Y4sFz9dW6prDaG22eOfU3P8ejxUZ9IJhowFyu16R9szeE6yTkz4NvF0ZtcET
8RQrOUdLevuEhLP3qenjUHkoeh+537Yxcf7ptFJxDl4HrZ68FvmJVtjgf1Hp1f7S0cjBB0/vvGMa
pir29pIqAlftyyHam/1oFSi9jF23q2Q1x2VBmGPykNG0N10FK5ePdi8FX5IQL/XT/RO5smvgf1E7
T/PPaY52+6wejZlBwwj+HAYMxZ5lDyOX42ApWbuz2jL66/2rkT5hgYvPIRpds2ATJW0fR3EgnStV
IPdSlerVC0ckJxNzS+Bz5Tp00DigzQN7iHMxuzfMocRwB/WhsxoGxWNRUpXia6/Y6UZIU1bOPBMW
Enm2CtDZeTavO4LKVCN+K12oPpG5QWRObKPe+YpaNK4Ptwf+UmZB2IIG/dEOjDpB1sVPs3PUl6rv
ojukvKhgyKW90KxGOyF3E8m7AEUO5RTVw/NQN91GRb387BSDpAnMFkia4bndfnbcj2VEmXLrHARt
4mqi6vZKGH73Ovgz7//kiKRAZ6QGnOjPtyt1MAkk1dPsMzD3/8fZlzXJiXNR/iIi2JdXIBey9sXl
sl8IlxchAUIgJBC/fg7+JmZcOKMy3C+OjnZHK9FydXXvWeAaUgGRutTK3/nMu6Q+eS5OoDyK3kSI
GhuoKu+H8nmt+mUN9EGkqsdAqwYcBr9KbRxGOCCzSyZWf08i+j8gpKxXGRyYttG+d8ENcVBuPo4o
g6OxWV1RZ3BXjewLh/RMXr6qYqNmh/oo5nETb51k1o7PAJLmPXnTkffJL6fPFNQ/WJteJ0Jcco07
93Ze1bhRsUd0XykE72dymnyIXVYsOdYwBHxA33BGyZA3j4LVpzieHYjG+e4JiZnJE7wV9nYIQDeB
kPix8Vh/DIW85Md+7pRB/QBMK2Qqf5Ot0PweFWr85XFQg0szNof9vrY0u9YsSlIrgM4oZUvzs1Je
d+GEn4skYLbj8gH2Hyz+TSTxZ+U7I9QZjuBbsDGbeh9RGEhLxPKPj8rfAyFMYRz061AfQP///azr
RpZqAqXjaM+rcGJC6k8wpfQvfM7fuxbsHwQsiNrAksn+Lcz1x+WtRVfPNmg5R80MPejBMXvtTu6u
hi3hP+/b90NtPij0x8SS8xgd3dJ+iIVXIHO/ZWy8EU78NLjRPwL+cXGv46GVgLfW6vixucyaqKWd
XzvREWztp7qXTTo0w5MzJXe28O7qwL3wXj63YKuryMqQD1ZO3vsFg9olBpkh8VaJwS3Cfnb3LZTM
/vnFiq+KwTZHCgQkT7z+ij8WzOYspB1eZEfj+OboOB276SkjeyRLw38aCvfBioMCtmYzgVXsE6+N
dHSEI5mXxaoOdhCKNllV95faMOe2Ici9q6r6Gtm2tU+ioxntbWzDUFGZVaYjhyYU35BLtruPj9WZ
GxoxE0EDSH3Ujv+C1cQUFtOW8oLjQMztXNZ3wunTyFW51z948sZtrQNkyW4nXe1CT0LBcczssoH2
NgjfYDPG9FlE8EDX/4ZbXHcrcmi8BzDdwH2Ga9T/Y12hSRmUkDSIj0HM5oI65c+qLMU+iswl3OeZ
ffpupE0413JK4LJRx8eysuIqX5ZJ93sVwE/sQgRb98cfvbX/+0kr2gwbFcW4zSeJzutCIqzoWFsD
Tbm/FMEcPYaR91V07qXM4uxgEFFFg2LlybubczGFEy72RsVHUJY0lsqYRF23TqOsVPtwGkqTSC+X
JGbPbFsHjztw6mCkvQqlvV+0BNapqOLA2pb07ryW5KCarlFMVpJc6mydHQoiyhBQhtUCRBreD0Vr
LzENIHfHvoXRblXZK5PEgVZRBwGKj4/IuaF+Iw+QqcFQa8vZqRYZLlCFjY+AyievMtDhYwQD7TQu
+0v58rlVA3x07dU7K8ptU+5oBbQslXKQD3qoukcV+WQF+hv4pIVrk2//4bPArV2fqi5eqpt9L/xY
DLZaP2utm0DoUuaQcYjyoPMuVTb+TtFWOwyE6VXjHY/BzVVgGp/hwYOhoE6xs+gCJ1WoMkhpblni
vJCS7j/+tL/zIYwHNaVgXa/VyvX95qg8OEkhS4iPAnCnn8gJyRHSrlCiVV179MHRPQkeVbtyqS/B
Pc8FE9Rq8WpYa0YAWr0fOfDgvGEkOklQ4DP7gTpLbvNW5P/0fbDvAb3WxmMfrSOgSreHu6r6Gcbl
QVWMlbcUJOIQAx0DgiKZ8fO6hmeXz8v+4IODfGHkzUr+b+RVZWfFXEFTaJO0BMkEYmevSOEO8RcY
gxlcBDDic3pvv7j+aYiqSzCnzen7PSKqb2hR4Z0EtNNmLaPEDBbexaQwNuQ3K+OjVAXV2dRHqnv8
eFo3p+//DpWgH7MmSRBoeL94iUEbBiK4pCgTRu+Jp+WVNOFwCPU05XxYLjlenJvMVa0H7X+IcmOz
vh8PhXwgAB1Ditbxinn2X5ZefWE6zmOvLAKnvyT3dfb71rIU+hdriFn//o87VVo+EWHrERic8nZf
tmOUJtLvcTkMZt8v/c+Pp3P7UPrffAIPABIcmPx4Ub8fr2KkjfumqQrQq821ix55LuTYpQYKlinu
2viRElmnQzV1h2RiwdEv/Qm7tm6unQoyzUC8XFKwWZfwjzv4fz8JRwYNxhUTsS2Yj3roTdBVFTTQ
aZgyp/pU2vqSqtvZef5jkM1TG694Yjy+DkLaPq36GJK5/nhFOnWfLNX9x7N8dhNBJmgNc0i2t4R/
6QuvKXtaFXALBNjCme4bxz8M3NtpFl8Frff08XjnPg5CcesBQQUQcO/3iyokd+YScBI418dhd+iC
sOp2lPiE7IcWuNUmWMylJP/cN0JADRAHkLCRWWwm1PFKAew0ujeDF0OvnrWfoI78eaL2M3Aa97FQ
+X/4RtT7kTyB9PCXvI6Ou1YYiA4eCYmdGjbOQu5JOYxPM+xABzsBAeLjAc8FOYAacV3hj1UB//2k
Mo8Kfx7QOPLbyssXA69FMgcvJInKw8cjrTFlewBQkIGkBvSQ/pa1EgpmTap20Agrw2BCPA3hPwdf
7ixRQfzYuPZ4ilYl3cEa5+8trM4vBIXN1fz7AMLCFk0A1B7BIdtcIJYpkfh6mFpeu7uEk4Rk9dxA
G2EBcLSvRsinxYO555j34uMv3/aSfg/9P4A56m3o8K2L8Ef4s4akIsOAoZNpCp58FECvxynQbNfa
qr/VRpGHxNjLT5SubJ15i1N+Y52ZrbQXtej/wxbDKxyXDG42FBo22RdxDY5oS0mRxN2r5foHZ2yv
iKre0K+/AAI4t+QrFQQpHjD8ANe9/262GGlTPPKO6FL/4Br8p2Fp0MX2ct/w64SOO9I5NHOiS0og
53b1SslaYZmrZMxmrXvPFy7wi6QY26XPOHWjtATqPGsiZi4coHNRCfU40C+ADAAea7O2ZlqmWMUu
KZB7qSMtIa8oguHNRAN0VoY+uHCKzgUkLB5CEQi9KxT6/ZQaF87KkFYhgCP3sCVehptm7HZgFQI4
Mi4ZYAkXtssaVbfHFi9HvBtDFKZwdN4PGNamsnsPeZcvIO9ftGIgzn7GG8i68Ng5M9D6AEHBHsQy
IK3Xv//jkIyhD0bEArDB0A4UAB8I/JhaXcLQnpm/FXGDFBY3CUAc69//MQoIM4tMlsk6TsS82HF3
4LR8nWq6s1txVK11CUZ75gi8G29z2jog4vwKHhtHKqtHsLEPTLgFugxFBRMDWs9F3fsvRv0z9wOJ
+rtx19/1x3e2S2w3HZTyjwmowrlqe5L1PfwnZGCllQfWj0cLZnW3fqVONvlXMt06+m/WJ1pYqMBv
MUYeLOiShDW0MAqUpNoJTVpH1E7DVkYXzt+5BYUMC5AxSCv/NvqJll569sJp0fvM+qxHn2UIZOWp
pguFuo0b7ACUFBfQD+cGxT0GdTOMC2LFZlXtaVg4H1RVTKH/DY3Az4uUe+aKvayg9zvNl+wxt7DP
9QZBvAZkD1gxNLW29Q3adX5vSry7XIvLorNRD1vmMkgHEcQZsbmX8hYsIt9yrc+K9XTXVDz++fE1
dibShatp8no2AR37rWX1x5ay3YGEE7VIMUxV2+eN7n0vjRwAog/UsyGfoK14vFQjO3Nr4/0OHQNA
aBCB4k34GSK7l1MzVsUCnayjctY3RJ3cx/0Aab6msXZgTvqPImnphWzzXDjCAwKvB/TUUaTcLDEZ
QtOUI2VF1ZbqvllaUYDjcKnPe+7z0HIFeBalUKCeNqO0HF4YMURyEVflVe8njybprhu7/oVuyw+r
r6+ai4CEcx/255CbyLD04dBIbRge0sHkpjJSwS1nQ3UJsHvmDo4iIMB9ZJb4hy3QE7pLFJgSU8FN
JnGyTkbXDtHLrrscY8+OhIAOnQsghOJkcyfW3eKiRI7TCEjJ+BUOY/WvsIx+8r5jF4LNuZFWTDvQ
q+gpI7V4H1Wr2GVeJAa8rwaNvU/sG0ijL2mimwuN4DOLhI+Bqu5K3EUp3ns/0CCjHv5TdVUY6TrX
3sRXny632398os+EsXejbK5cMQg+Dw1G4YT52dC1Sxa14jMEte65XVmpM4fHj0c8+11oYK4yRHg3
btOXiFWhBAijLSyF5i8oOXbRyND6txL+Gi2hYIs+CV40ALtu4aBuG9msgv5JAShREmS6VPajrQEw
SyXBnF9IXFClwWpsciToH6LgB0kw7PftVhdBTevO4Kt8YpsbGlrTF89X826MXRhbmalLpRyhPmf6
PKoAbnbqBBj9LrmvpuHaAkAwJ/4g8tZ1qgOYNU/OUtnX1CZfvbFRhxEclLwnDruDD9oT9C5mADAH
SPnxk2ADHlGqfx0CRlK4aX2LF3nrDDDcUfPNgGYwk+UTVHTCFxkFCygC3EDmvZ4U2Mra7BdfL3sS
CDfFTA6pqgcvA7UOgOSK2jfcVyZ1ug4/WHrlDzJVRchFvx/xQtnDAZ5kcIcCeLsvn4kE0oYqccIm
rVPXh+kD8chXVqIpPZZapqh7kdSNpi+wK/1Vxck9zIv8VMaDc8V9N++j5NaW40518bNbtjbYxCbc
jc1SA4XO3sokaD6FAwshrl03WcKDazdkToo7KcnMyKo0JIyv2LxHriCA6ZGXAaXQPoFICXEnyBKJ
+edQ6i/IWngeQ/Ii7SLrdZaIempKHlAyvQ6q4XNc86tgsR87O9nRydp5SsM000q+6NF+iW3Od26v
RErgNpnatX+/LNH1nJg34K6umSVzCEB9Ezq56TTnaS1gfBSSOHzgQcX3Zol1ipbJeEKsRFGxDG6W
fr6hU/3daEwapcROK+q08HKIRNYs2j6C+gyZSzgW31WThmvgUO6TZinU5D1Hc0mzuEI/kMJV7wqb
jKVhQF/qaV2JroV11/RWKnVn9YMspLXcL+WkTqMVqENbg2PkdNBVCFlYZ3XfsqxTSbz35tJLu1LT
3G3iEYUWDQULIlQ2J/NXIoTMwwHuXsZmySHEzjhESxRfsaQy18PI7u3Gw3PSF/aVVJ26WQJQYo1O
xkNQzcNdYHf+kUelTH3TTDu/d5fMcWv7ugEl4RSAvpsBoUSw42gRBMu0n0iVpD6kGJPFvfOa8G0o
y++RBG2hD4YvhuohQ3TsUwlRy70ViHwKaXxtJby5onaFdQ6mT0ky8dRMocy5RsFxhunJMYmbm6Dt
7kDxuB20+y3p28DOqAtsWEXHV69qxoMeoXDNake9ojPxWEZuCge7CGhM/wDfPnIPYYIxdcZAp/DH
gbKCO6ojplWvhDErtVTp7Fzj/Rjgig2/aEhPgsawh4hwfwTcuj6ahbDcjmvw6C2HZ5UDwBEK76/e
7D2TavahcM2We1/0q7SVE2UgTNzLJrqy6u7BbWS0CzWfM9N2kAF3fHjOtapNOy/5EptIp6QCRdXq
jqh2wmEicPDt2BR9awN0M4/T3Tji37cNmU/QLOjQ7RELXDEtC17LNiDDFvkedSzMWODoXTnbfR7K
8Embqd9xQV+hBuvlZLauwFwIdp1eHjVBG0fCKiHxa7hIRfYRnZWdKdlPq2sOEIATgMsN/j7uLBc6
XJiWREGzyLEfqoofvdmpMto2EYB481HaesbR0Z8pNWU6xi3Uvnl/RZvgNanpF6Sb8B3pW5yXwApg
DQYoGRS4bwV01nJT1dVN15T2Aa8qlcEWz87tTop9GCGSjYx+BZ3CxiVQ79FL/MlD9cxFmUsuCk27
HJCC/hCI+EHNyamL/AFJdX8tsDHznsNEr/OVgCM0DmIEPca0h7pWOuGZkxo5t0cV1k4embVxDbHL
mlXufqTuFVKGK1XrH37lPoWsr/MGZlQ4s6WLvkXwU7TBfR1KdWj8KvoV2davjldzAW3Bl49v3jPZ
+28Y+ipmhPrpFi4TR1wtsP7jBRZ7JpnL/Y7tADBBCm1DNwchsoOB24UE48x1j0HXShMqmi4yp/dp
jB30dQi2OC8MZXPGYbaxr0EFuXABn/00VNaRZ8bgs2zh/LZf+xMeEG1RcilvKmHRKh0dG1IuUw/P
cpg500tC2mcyJwgD41JcgVioxGw+rB0B4aUqaGFpCcF1UT7CWxFmBPNNO4Y7ly4X0qYzeee7BGOT
qDXKzAp1Nnzh0H1iOnhy4EJpEvH28R75vQm2iQyoxfA4ADkcfZNt3YxNyMtakLMsYyZ+dPgIX3mi
yk9O688Qqiu71JKDcwoBT/wRwDIRW2iWZZARXtM7ryPN8xxNU5UbKF+Emc04YrVUuIWpAeko1bhC
68xMXjkeoOS+1BlUXIJ/FYNY0z+ofcLoGgV7lOU2yTOHEr4U5dgU1RgseTQy92C3ockbABEvbL1z
CwPQATg5aJ3jfbrZBwDreTC0BGeMQJ4ss2jXFHa1KJQAJpZ/vDjnhlp7kSA5rczT2H1/loJpjgCt
xlfVFnKCXn6HjupX2UWXZu/MkxTLj0ID0hDs7i3cjVMGTRBPNEUspbu3TFg9KwdBl3SyypMQf8QB
giiEe6oLj56zX4jKJsjHqzZysnnrTzDarmHD2hRqVtEOUslTatEno4n8D2EJNc2VmQzkIDq876dy
oAMnruybopmdKO9n27sN7Tm+8DlnJxJSSOAbYDoxzPtRSmrN1lTiczzuToe6DZ8iiGOkYzQGe6hY
qBu37OqiR4vpApz7XNQF9hnFWvAB/i4qiNoihCxDUwxshfUGzsPMnf/QRoDTxP8fZPN1gwSsExzF
pih9GjwkHcfpLq3qgA55uEumUF0IgeciboIyDEjcQJvCmmQzmwJxXVS8KegUFo6nP0cJv+LBxNZ7
mGQjrFIvnO1z1wrWzls7Vvhz25SPrSUCmpQ2hZmCqZg5wGYmjkke9GOfBxSWuhcGPLv//xhw84mO
kfWyGIINMxqOWLns6ta+8/rxEgj/zECoqIGXuda2gBXZXCesQfF5jBSiFvccdJla7qShVhAbKXvo
Vn0ct9aNsLlT3g22qZlEY9fVepKIW5PBg2a4op71GUb3X0OIDyeNc+hHXoTIg/69VrPeA2i1QzXm
DAPV6maUAHSDxkyDJ+PieNeg0MkUfeuu+PdPBEdrvQEQvSCY8X5vBhCVZVD8rVGtEW5XeINgSzHE
LeSf49Jrvi7uaH1p9KCdx9qQyf00JaAf7T7+EdtF9VGSxWoizoBAgDLEJnpWEcyscSFDXTh06B38
gsv7fgnt3Ion+o9Tux1qEz+tZHajkjdlMS60Pbhzp492OQ47SEjZF6bW+av0vQ6GGiI+CKKVf4tz
zZOo9Qg5oyJUrt55bBH73hix16qfftqRNId4hKfA1Jf1dYKUHpbbdc/GlHnKvkFxLZGHpJrmV8/B
wzFs8Gyy2aQPYLiZfF5UcwvaUHdQqAvZEABuSZMFozLOYdDEZWlXgehrQ9UJykba3ESN6N44cudv
rEyWl7Gi5oV4ZfdGS9N+kmOijnXA6jAP7NFzoe9tkm/TiOpMGiofxEEY/Do/ABGxH6Q98pzXJsoq
0dg5sN/iR187LkQVO3bAM1uBCm/IcLKNwbsZXXH/prOb9svMqvhWw93oyvcHfdLdEEEP1raatGnY
YtK48UQBjQ+3gAEcP8oEz5RdzWeqgCSKyRPKAFUWU18dS70sb+McjBxO5clwr217PrVJZ761zHcO
BGjRWzWH7IcLpbisH736xfdLjlpU312BRsOu/KYWB+na4pAEbfgNgj/kdp56284NkViokGr3XiGl
fMSvhCsYH62F7KOqpIilstR4BGrLvxUOC3+MnWseJ9hW3A9wlc0hTJI8Sbc1d3BdDT55JZSTIxNH
nxGo5ZE6jF1Budw/hRZxxW7gi/vD1yr6xSVJwhSIc/dZVHAzlHxqyYWbfXsXrVsSvUPklwCi/K1V
A/2YFvmgD99CCxxbEF/ZOOyhNNx8GuthuIU9mfTSyS6rC0d8e7H/HhfsdjSAYNH7l1DMvFiOofFE
Tjzqq2eqVAg9zMjjl2BE50LJKqa26jaBIrRVOJumZQFMdIEDClAod7XXQsgMOv5FJNUlNO02SVo/
Cb2PEJXulU28fUh5sKkapR2TE9zE6pmkwPj47q6xhGR5O0yYx6C36Q/dKK9ORVLW3z+OmttL/vf4
oPSjR7kaYW8lXCGIGXPXWugp7JssXFRukfbeCcxO+cEFWsK5WUVN+v8NtU7FH/2zSfrT6kVJT95U
fQI0fl/y8Sp2Lvnjbe9bfBEYOas1BdgquNw3923TtXU5M6s6xZ6JrnxANvOwmcUtulz2YxLV3m3b
zc3XmS7JXrbzRVHcMzMKHytAbqFnjJ7MlrkcyYbhoWhXp3aC7N+uGUVylL1nj0fVR9IFIcsZ6rRB
deiE0qD3uiSm/QX4i/om4gH+HbxEkz51rZJM+Wy6MMyqtm6a3E0uIQ7O7L3feDIIpK4Mru1M8XGQ
rfAFPc3S5zsSeeZlsqBGUgcoBs0WrOqhs/+KRHe8oNx55hzjmYN2LloOEXp/myWKeCRQPaXkRNA3
vfFp3KZYiOnh4619Zr+BUOSicYoTHP+F3JiXJlzqsCEnhUQkm5eyOVAY5x2oXZYXAuL5oSDuuBK6
0XbZbG1DnFa5IL+cRqQdOw/X2nMHTmmG0+3kH3/VubmDwhN01xAHISm5/pQ/ThHq6UrqClbyXV8N
35J45B4cNAi9hNf8n97Ln4nrepAgcAQEEQpXULDcrNKC/psa/dBCb3bpuwNE66qfUwK+ZBZ4ao4z
P/LRTHEDOqkHBwbk+07XvPvq0SVqDjCht4dsgYDx25hAXDsFXRmeAyWrPZWhDAjBTcDt71FzJjqF
BgsROVWNvI2Y590rAgJFZtDbf+6prT6hH+ncygiA1j3DHT2kdsuiTzN0ZctUjeX04Erf+UUCPMry
iorkxmvZ0qVuUotXlAzE95GM9LmHNBRJo3hkny1jCz9NVkRe6rhj+1OySII+qAJYEsPmEr0USjXz
c900FGKwqkWZdPac6CUREhde3+kWFxxlUeapDo7FnoEhVUq9ZETNFmXrR0eNNSAnrtW/1O0Q32vd
QyZyWMb2pVYddzIFuxzYg7txu+aNSCdRUXAano82JXXe285I87Lu2JLOMDLQOCC2uHYmB7DdDrg2
AQV60HsLSBSBbZjg3dTvFqaod1Lw7ZNpN8LeJcMd3oc7a0SCuDMhUUelo9E+BX60lGljSXS6xgWP
SMAtpWBwKBrjV4TOVu84YPtfAZYBX0ayxj7FWD+eJWyO3qB7gS8G6BjrOZSWHrMBmtEDTC887e7j
BIZLqewWC87BzYw69xxVU7HoxLoH3a2dC1LHU4SCeKl/BGKBsyG8H7yqaJDX30m3nlU2+n25wKJF
+9eBnKp7BvignU0gFlRpp8fll+ns6QgpcdSjVT+PPz4+Yr/1bjc7f6UgAq0JjBkw6ZudH1W4W5oa
8alnxDzOlrcnzVQQrB7SmhEGs2mMMP9LESvuUgYDAnSZuKZuIategP1KWbfXkRR16lQR+0mTvrpp
HILdB5mX6ZIK428I2vufG+DhswaElTj9V0jwgAwJ2hK+9mgUzAvUphf/gQwj+Vk5fg13Uicy16hb
RdEtRy/tgEoB2xkXnplpaKDuwbxOV2jmM8iluL4iQe50UTzhqPXurbeEKslFyY3c20HJ2mzuKOrn
H8/4uZtopTZAx3A1B9uysfkCBKFONDk1UBuFX8kS/3SpVN+GxUX7qrb7mqWzQ/03bXr3wmqfu6/x
aF3JhWvXfJuBNau0upxncrLgFvo6NFBPypVLugdUPeRjO6G9eKEisGX+ATOOvjtgsIABgEb1F6+p
hMJ3taIbTqJhNj20bud91nE5XZMlCq4h5N0Ufh05N7HBf3TXJl77tTO6+WK8aLovkfFfzXYVwH8C
YAyeydbhFGoNlf1Jl3781ivLuSQ/u+7491vMR7oPM0sYWq8CKd77WwdJIhmCESdiqpJvfQgtGAb3
8h3AdcGTHXZf48FjF16+vzX7N2NCuBnMaigVgW62HVNA2lxLAZPwGVhWeCnzAQbeJfybq50CSvm6
7j0G8z8eRrcq8KZrVPTha2l5tnqaHZguZZXXefZ1CNvE+UrLyF0gesKr52lq2UvDo+Y7ytow6zHc
gwRACe3gKhWjlRCkXQlDg22k9tFWuppTmxqn0J1trCypWjRwkP/1c16WTUuyFo8SL23BrXgTPuPl
1UzkdAy90aFX8DOE6zcIlGWXQwS+vOfCUi8hXbp417SjTNAOm6IXoQP5YxKAl6HT7Ez2XodV0u/h
Navmg7ss9ZdJe3MhzSLeYpL4Pz2UAPy0Hxv/Um34XL0B8gGo96E27ICvsgl+kzRDXUtKT0kFumIK
kwf5kCxdtePLsjb9vP5XUCXkqRlsfat1JXbaF+Px44Bw5lAi7K6ipO5Ktdoy/5AC60hPSOKdfpr3
9gDCjFuzcQRzuqHPUxJ/+ni8M9aJgP+jxgHKJjjNkOt+v8F5J7X0QT46CQn87SdRVvoYicU2eUsC
872v7eYZuNHqyoVz2y2v9dJmaFZANhDYdnbVtw3z9tJbyJD68ThcIvv/BaFHyACXGjxh9Pjw1Pz9
+/9I+yKwhcYIVQ+4S7pDQSF1hYQMtkHxgH53SUa965g/HFEbea4T+YZtNma+TtT+43k6k32i9QJ4
MpYFSs3bYDmEPsqNPdbFaqzqRwApwz1wP5fc6s6k02gZoGyJRi3ex1uuWyeCCVUfC49SzxYZA8Lx
NmqnX0xM04WXCABKf0e2GLqTgB5CphXl/E1k69GogoNODCfKMZmzcRrCPLYaclXiCZeakEHSW7EE
bFp0weuxTZ4saBzfwbtBw2DF79AP5/2Jhtoq4kBPu3qqgciBEEbe2RJlAxZHh9LUOnVEcD1M9TMA
GNWzJla0a5l0clXqPiXTMB+ansIDUFTtrpsm7xromWBPAPnd2X0PZbawu2Mc4JhoEHZauvNjRKS5
omZZcaec74WM5nSWKkwX2UJ6glqigBNkc7uMwDnMJHyLamv+ajWuzJBdv8A8199NEPC7EqV47VDv
+QGNnzgP/Tk8yHqAlrNF+FEsWuRWJ+977fwS3AsOcTeJPaIYkF12H6+XtX2LDMikriPojTc0PYpa
Krp129E6wfit2/c2ifZzhVppVi2wbPJ8+MT0lSaZlkG9Y/VM75hJ7NTxrP6GslhmkJ25M4CG3Fgu
f7Ek/1w7yZdB99OtT2a14wwRF2iJ8BUoH3IIedCmPsV8S9HPmCJT3uEWm7PAgWCqnZhXHNqHaqkF
1na2sxEoo2LE2/EpajR04hOnTCt7Qfg3Mb/tbfh5WxxaN3jsRIA2B4KkU4UDpQbKP6F3qJ7hG/AJ
kjki64eKpy5+T53ieShA5rFf40W7BcOTcAeowUOiInogLWWZJeM2g2eFfd9E9lWP+nyQVTAPp2m7
hN5tHyd6b0nTQrh+cXJYaoQ6E7WK37BwIzK20sFLSXbPlmic1CP9BNanf8Mnl2cIjvEBtA+aVkNy
rzso/NiNGq/p6MzXAyD/O29K+hR+uAYPR6VSb+HfS+26OcjI8W1t2XK/yGU+LswKs3YUb20LIZzB
49B9XuJw1/AO6C0bPSAWN8OpFEzvdaeW10Q7wVcV0umAPGQFzkG/LFugC/UYuP1wvUbPK5hOTvul
d+95W9VoVQ0OlBywZES7P1xu9XnnNE7hy4jvhlpY6dJ1zsk4HOVRlKSyCN+baRHMaRjNdg6Ln+AI
djvPXU5p2jAWZ6FduWkUDK9MNz8l1HFSN55kEQ0DEIisjGQBaHmVe2EbHFRV0dzz8MJgwi5zgbLx
r1nEEGiOuHMalgmiOaHF93EoyE0/c+DOvAFwnpa0O1pT3uPtYj+YVjxFMx4gtHfCHcyfRSqtwfnB
fBE9EAH8Gxs45Kz76WE0sNt0FqARA6LpdcLkz3HE/7Ye2jhtoXqbaWcJUupUPKudVuYz0BU7J2KH
Gu+OIZ2nOE5ps3yFex1kz5U/Z6EYWZZMyUsDuN015Mgxh3X9y4E4RIEkAU4ethyuYLjoXwvCu1sj
PdydcvoWS/4z4PqriPyx4IDs4MWM/+wpGshb5KHgzSXQlqYFvQU2Nv6uwcN1bwY5ZEAZwl2lNdOB
saDJukWTXbL6viyVkRkKVQHee6ZYiI8jbUX6vmnVi13K6Rrs/ZUyE4z7JbS+2K4AbdGwKxE5/c6K
4UKMtUSVC9ydDFA+hoY0ZyCtthPCQGi+EB0gc3MV+erKmt1QnoxHn9TVkbbUzQ1vvH1XtTZQco7I
ps5PUgUTykzz6scYD4SleMTWeQSqZgpLyH43gBcOsOjQ0yLqRvpLLEmLZE+hjuI031GW+uoN0XLT
2F4PiBIfUM/pDSJoa39vB3jP6cmHkgvE0uJ+6Q5+w6rd3ATt6juRpECtmqzRvrX/P6SdV4/cRreu
fxEB5nDLZgfOjKTRKFjyDSFZEnPO/PXnqfHe2NMcoonx+WAIsI3PqyuwatVab3DsOb6kdvU5hXvv
DXJlHdrarNw0EpYxdhudjXBBxqONZg+n8vQIBZMvzhgeY7LIg5mn5UHKugHsbP+YhNX4dPsqf33J
Qg5WEfBGElAokq0KSR1aRbGa51yyalmfkamVzoGkOke5sPZckV6/HgiFVpGDfosCimwVSq9I1cOO
+3wx7aY8U8EvPgbtNH4D9ifNh2ZU0u4I5XGavDeNkaeKgB6AAiCHgKC7LuQjLI018gwSNsrU4BDb
xXy0EMI7NCqguNuhVmP8NxS2WQCHEIske7lOIOe6Hyp9bADd6lSC8qbEytf+M04RCFIp/4xBwePt
gKv1exVwlbFWud4llVEj+ZF3yq+84tI3O1y7ELOfPt0OtSqpP4ciDRflRtAA4P6vx1ZjpBrlZo6K
RKsO72EbaAd9sQs3VybjjI9Ve2oFLHiy6xYD1FzZo89vDRUCDLuHmj7qJup1fNMspwnOrHUp5yD4
qHSZcmpTWbvLw04/3x7qVijbJtHm0wBosWZuUUeu7Bl1mAvXQOuCXrmvZIHDcapvtwOt8s7nOaXk
we6UwXRQCLgekx1rTQus3LrERqH8xLiveexkIxQOsjWCIDwlhi+SVHbUGcEQ7tEAV3n8v9FBGGmE
ZkpfsRoNC2MXM3Yu1IUUDq2mujjhEFxuj3EzCt1rXgtU+yEcXo8xoaID8B+9tpDSz0kOg8ozdHXa
ibL15QnT3/+NsppJdaLehXmGA3FSf6pr5XHGT8LtA+c93ms/7KB6I/jx38kTjwW+BRuE0eo4U40k
UOwFrRgjnS610n2HE3q/UPJ0a3m8Bzq2syc3ppHmOxUQvj5hZr96okDLLlNTWdBJ0rvwg021/Fh1
RrJzgG1GES1IAfbBQ3H1kdW6jrfPPDmX0qhbr9OL7ByxRXeOko3vS33W1/mfKKuxBFmfjXoqO5c6
BzlLZoXPCi17vYEGTsdrp9ImNtiLEpJYKUS8ngWRTGSa1y0MpSER1qccleYMiVZ0UO0z6uHR+7TI
p08xrYadOdz4qLlRaY4rcHv4rFfAkCHHo6lYdPuSt6n6LasWfKEjrIHNQ2MY8TcH84rPkqYuHxIN
P87/MliU2ZETo0oA4Pf6axswFFclSiOXusDADhugJ66pn6PqfKmmPenHrWUUKvD/G2u1WQZUWSOt
C7gRugEjvZhHAxqCv0ZT26EyrWvx/y4hPHYEsAXaeC3QMI3zKJUD11xMVV4oZ5opHYiUwnvsoGRw
gvE6Q3GXnOCiT9AFMtWW0ndWEufLeUyLvj+EyMS9B4M/IrfaS7qbjhYPujmMmm+dge/c4c2HHpLZ
qJxAwIKtuiZOolSrLPOEBNKYBPJRKmT5GOr5nnrc1gJAtyJ5gx4H7mq12EG46OMAGAKVNkSW3CVb
ktgts7ZW3GHOinRnb22csaRtQs8MeXror2Ljvyg/qQ3q0EhiW5cKzQ7lMuvxMB7COc6+arEJukem
APzDkZxO3fmi1uXI5/Xn4sewCwlF0qvVTguy0ohb+vwXWJvt7wbi5l09TH9x82MYoUeNG2ZBCFBw
zL2m1utPEdgl7/aKbs41aQd6Z7hccQJfD76PanCCKpu96pXmIOXBnYk8+qFO366VLyh0VLyFo7yA
sV0Hikwta6d4si+KlknuaHIhz8r0xhre84zSJkJb3SQl1td0AWfB6XWKZvuSzNHw3sij8qwE7V7H
YGvSNENAD9GII/0WR/OLHRON4bTwPLYvS6P/jbfB1yBT4ZgV/9xem62NSZf/GVaCP/d6bVBNkeIw
JMPvlPAnSLlHuzUvESeAqnWNWzvjzn7cSIWRbPy/eKv7K40rFa4F8WoFDg4EpA+LUj7oc/WNPORB
XnrZBXH3VGTKl9sD3bqeydZoq6LiDmt1BW8MiwlBA5vAI3KbkLXy9qBE6dsgE89bAxEBoaNmUshd
4xggMQ4Y0aTmxZiG9IRx1OBmi9m56Twqx9vjWWtUPccS8pK8mRAtRA7veoNIQZM6+iQZiMLYWewi
Ul8nbkXXlRpnkMw/eQ3rPNaHtDxTbO2T+xwVecfrawOvZYo7FHZqO5B/NGU57Mz11t7lQYyXBKc4
qevqcJWHcmySvjIv9qhgEo61ddX0Twq01ttzsLWZcHtjrkm30F9enap6NE3aZBCnLRt4h7b0GIex
n5fVQ6wbHoI97xI0XEba6//hOLeweeZdjAEPuK/ruTeLeVaHNsfSifT/I00DnjiZ08UfAqpkXxLE
o4/AD63/kqFYQlKA9ARDkHUdoB+B4tZJb146I0rfq6FsugA3mw+0zdqDM5nOzsG9eXkgUeEAVmRL
I198Pc42Lwtb7lT0n3Oa84tz0O0TpbNLVpvk6suDXUPdcVrA5kv6+fbabqWCnH6ySEDRzlszY3jE
8bRaZutiaIFD5ZTqE2hWxN4H9Rg7/T+N0V4k09oZsThVVwmvhuCjQFXRVgYHdz3gsJSLFEKSeZnr
WLorhqZE5C3Ivw0UWC9WOzY7X7H4SNfxRD6vkAyCx1wXkQIptqcIZOOlooR1tFtY3KqVhjuj2vge
gdTBMuP+xeBhTf3B7LweyPDMS5OEv6gDVHd0bKWTrU3N0+1V24u0mj+VHnBgNCHipksFdDyLys/d
MiQXx8GQ8HaojZsLlXtAl+hyUqJa4wQNtSn6dNGlS4Dh1z8ddPSnjuw9vZgJWmTvLGSbDS+T5EDa
wWFu7Myr2RRr+uJmprkUKWbEGFGlvhid9ift08MkTzFolcArEt2ler9z0m3OK89KLhdMXTh1rmPG
7ThW9RJbl6yrYy9pQ+1Mfb87ykoa7dzQW/NK9i1qKmJy1/l301AIzGpkWmrBg8wazUP45ykNxh+l
Mh6qIv759nUkVSOfomCE89Aq0ekq1amLBC1JpUFzcMTb0a3N5N2UdR+gkl3SeO+b2xogWSJXJucK
CEwx1y/Wz56STi4MJfQpgR2nIGgPeQ3Fv6Ha62ZR/KVRol//YYhAVUBQ4GZGZnodMbedXJOKkauo
tns3lTKaFcAxjgowqAetRzAu09r2cjvo1lGGTa2wX7UY6lq61sxyvUpKPfSlUvor7ad/THP8PHS1
nyz/n6GsVW7VKNqSCRC2X3S0JLRE+WnJafdu0rr8OHbafzhjXgxs/U6vEPNu08Ji/crqa6QFP7XE
ecxKdc83amufcNkiMyKuW2qn16vGK1DSkgZlNlxsobt3WnPXR7r5m40SZV7ZDbj6ycr05/ayrZEK
Iq8DqyBUBoHp83JbHS9TgMN6FjrSBXc4/c7J8/xOpunqKSk3kpQXGgQdVP5Ms/kVT43kBrKDzawa
JOfbP2TrmAODDQtQwxiM0+B6+CO2BbMiDSE+r/nXPoh/kzc+aRaFpoKu9Vh7eVDmh9sxt/YsdGhR
0OXyBShxHZPGpDlrGDz6hWIgv4Wnvfkw1f0ICRtWy+iBoiz2SBHPL6n1Hcx9D4cAaX0MiVZJzkjV
eOqiKvIlq04B5KpZJB/zuEujh0ZfEuvdbNgg7RPLADlg2t1RN5OPI8aOgWt1SBT6aMT0qistUVmc
82rq4osswdPxlmksi4+3Z0jM+usfy9sTRzPh0rS6CJzIIONlEny5KQa/s53qNEo0S25HEfO8joJW
FpueB7uQRL9eB2MCcdEmbeRbMxWwdv4VBPGXWup3brWNLaaL1pIw80TncQ2VmhtrTPSAmY+D/FMe
SqdRlaiFVM6JctO9OXbHTpZ22j4bb4Zn40rgKuR5rxoUDRyodJCQuC0Mp82/GLM0/AN+uLQfKkAo
+UEe5bb3YiPrrdOigGJ10y6Iw50J3jhbRPWbixw4EsVO8e9f3EFWhMeKjoURjL+idwu47uAZ76D2
tYCgk3daKO8MezugjaOmcAtl6NcB5amPJ61FB60wzdRLpuVLO1fCqOrUhbkJYDN+o+C2OMcQaaLq
BCiUKsa6GAPc2bDSIZYu2tgh4GVPwwLaBxS25g5mjur9MMl8bqPB7X968/YVEuo8WeDv04VafdFL
G0mgyibpIqH24OY01B4REQm9mCV+ezJI6wSrAnIJ0tE1oCvTy2imyitd5Kp632QD6FEvDmDEFRXG
r20aH4Z877rd+DrFvcQqciqLnP56LSeR4Rdlh8ivGhnvoeiWHMp1p1R3qETP0w4341m0YXUYQGSA
CCSicResDoMSd3MZgwR0UhTszQ+TlC/qnVbMIXAkwKLNoegBfAklv5SljeQuPvLkic9BFYYYTOvh
n7TIzNxFlGW+5Gzvh8bpwLUD6F6M86ImSuchddR8AlFQf6MeWn5ocedJPHwuW+3UR6Edu0Eh1+jc
VEX5J3PwSXVBNsiaC2BcSw7xHKP0syQlNY0GnZ3ft7fT+hkMKReZc1pI3A2iY2WtJlzu8cTMZXPy
i7r4q4iPVK5SihpalDyAvXxom9IfluAXT8Y3VgGfI/Nuo2rMzQS2exXZGGpjaALA83AnUj/Xovlk
6OjeDo2054G7unv/DSVqV5QXkBhXV8tsQqHuYHKPftbMiQsD664G3w97oalcfdezfnUevYq2GljE
iyDV0nL004AWsVo8tLr5fe4MD87J51Q1/rm9hFuDA1sJRp3PQdTBrz+ZGSduas/L4IO7xNbHOlOV
e+wD/Wuade3hdqytoaFhBAqfU4+nqfgtL872AHILwlX15DemdAqw2wSQKIdHRDFyF4Vm6Vwbbxfn
gfIrEPj4fGCLty4jVC1lfqnWR19drKgTpajkaQ5q5yTZ0uwNUbcnzLM6glg+jT4dlEd64CB+14c7
6laO2S1t7Ye51HtVD2Wl0Os/yrI3mWIfvDh8/ieQaNEgM8Bf68lUJMoHEoHiJK4Okmn274JwSr7e
XrLt4fxflNV1TOcE9Gre176ZR/opTou0csu51b90cRbvKc5uBoN9C35F5QhfQ6WXFDPkqS9qH9rO
59pWvjuZVR56J/l1e1Drl8Tz3EGjxFtTLBNCkNcbMSowtwyrofZb2FZS8z2JdVBVFmjJ9Ckd5uOw
FK6SIb2PsjkotL0k8hUmnE0iOrlcGRA1yCNXs5oaCLMXuHfx7I29bDwH6NwAoLx0Tn2WoX41cn5G
wNS1rPsUxGn1r/DZwSiVneUVm2S1ibDyImfmD27OdVu5kuyprJUJmYhOhYMFa0uXog+JZX2KDWPP
iXojGFqiCJeyvkLPYXWOLsHcsiQgJpt0CjIoTGXYAaeUnL70lbYtMJwjP+n824u9samQTWOU+GBp
2iu/Xx6CeQkms0WSQ03vVSGAk6CZhIBBsSdHv/FJUhhCwFQcAPB+VsuKN4vkLEnQMJtx8GDPjYog
pS7/9eYBCa1/6r/sIlNbe5apwzBMemo0PjUMJP+KIXWg+PFzTkk/oTd4O9rGmCi+4k0j8CggYVYV
DLtarI5/2vh5IadHXrzTkRNOOt2OspFIaMLSCiYQFrRUFtZhOjMyonBo/Ez9NSPQeLDU+FxiX2yl
f2wLam2uPQaL9tvuft+OvDU+B3V5BW4GklLroyDXhzaI+rz38S4LMWFXx1OXh9rOLG5sQp5x9F95
TpOvrJPhtmzrwombnnLW+E+NuJc1zg69ARrct4cjttjqg34Z6HmeX1yxhZRo7WCUvQ9e/2lx9PfK
PCCzYz8tuu6ZI7Sb2/E2BkYHFkgb9XO4Z2uB1iiRZmEH0PvjrJSRi63WeEjpaz9KSrgnvb4VCzIF
xoDCb+0Vq7zSg8HSY8amJ32Hh7b1Sc7b4tAN+s7TZWMSRaWJzJGUSCT319cDfJhqUJ1h8PMJqz41
HUhvx4cyAwpdmhOqk3uP3tXTW5yF+Erx1gfhw3e93oQ97iEJxr49WtyyPfoFj8HQFchHxYOVmv02
5LihKakszUNd9tP3FNXFnaLoquLw/BMgGKg0DrB6e/UorY2y6M1M6/y5nONDGCBjnTrq8q6Waumu
kdPLgFe8OyvRzlxvXAoCeEZOSC+NyoqYmhcbVo4U9EjSqfPVcAy/c2nOk+uUcuX2LdayZtXvdaLX
Adk6HM5AtyhrbZQ5gqgJi8iZF5QTbemd3sThu2EZSK+7WP9eqMqy84VsxaMbDWiHkqHxypdZ1Uhp
IALIPvlwekKz4BQtY3PS1PzDFOs7RbD1JyIGRxkD+I4QKiL9vJ7NLKjspShD2dfoxTwonTUeOpVX
UW2nb9Z4EKGADjKJHJ98KNeh0J/RWrwlZd+G/uJyMnhtq52bsAxB3QHUtebgU9RKf98+b16lbs8j
ZJuAlOCa5e+uwwb4eDn08mVqvShsODxY5qY7y6H2ZJo/VGf8qKOBCE4/fTcVHTmG/kZ8lCiMofBF
3sigoautxecG+AwxFA3Zr1WKzRw+f4dq05z7btekcH0M/RsJmW3wheJoWBVrMrO2YjydEfKuhxAW
0ByVHpQf9bfADFijHJ3iWcvf6CwjgmK+AMycrJAkfFVG5fihaQjSzJ+zBSZWBbzRz9vSQYF5jOGp
zdUhzwv7nEBtPtUkOzuwvPV9THxwldzDvLexTlojJEpFKaRZkHZaCkufiywa72VBtbm9jTajABBB
9hGFEqpx17soKenp10Mt8xJ15qNt5lz9S/dG50CxVajgAlISHhoCZnsdpWgSvj2LrRLwOy52EVde
31V76jcb2wRaEOcZ9xVlNmu1YknTSkUDKsKnhq8jm7vgXoOQlmi8zgg7hZ0nQ2fZmcCNg4agAkzG
ofYaUNYAmIpUDAt9lUIUvrxntMJHF7+Mbidz2lopVbYolOIVCFhvdczkORZosR4pvlzWlQ2MBxuH
iR2yh2949i5+mTmxWGQxogxMg4kmqHq9WJNlJdY05DqBGi/ofy/zY7p8yaL+sMQ/JWjivHc9O/2V
1lDeogr0wwcDHlkXouGgPyyA3WuzdTsgH7e36sb9AT9BOAcDdsOJRSz/iwvSkWYrLSRD9cn20cQO
TeTIrPgT4IHIzdVsZ7pfJeJiGjjVcOlVQU7h9Hcdru9nDQ2YhXBme1e3rZ8V+tEOlHdxbp0arfsV
g+hJU/VvhFF2XmpbIxUAcZGAIBi4PlnTYNbiIndU3yqkd42pDsh/aK6ELv4wm87OQNf5jhjni2Br
W1ZDa+w2bU3V14OmyV0VyMLolmkS/yyDJXjUrMGqjpIuOLi8WrXiP4RHJZVcnctEaEVeT7Nc90Vn
5JXmy2lmHaehDj/XVtof2lGdEK9Dj0CZ2EpcdG8V1mXgoHfge8uin2rLqw+qiPtgspRqwSdp+oRi
HaL7lvpoDtO32/t2XR0Xpx+ALCqzmN+xoV59UGozFzmCBH4iV2Pw0MaWlR2aTHU+W1YOyS1HMWYg
K2rK4a5A1xRCfJN0D3ktC3X3rtYOnRRiS63GsdG5stbaX+xMVn/I9EJJD+c4GCizV1XplZUSNC7i
uRqiyL3URF6ql1PoaVI7WmfDbPXHAvJY6fKH/WByemBYqZXlX0FpywteeZ2D1Iw5N3uvsY1NJozg
AE3BEEPPbnU0B6OJDy8EC3+gl+ymKFg2bXceC9kFd3hqq+5bsOwVxje+ItDsz58wb6VXEqQ5UrhG
o5SL36X6HwqHx1IK32md/ddSOzsf7MbZTM2IZzN7iXRobSGUhEab06Gb/SYyxvsU5IgbVEF2ur2R
tgak8LWKlEsRdLvrT2WcEgA+jrnQoLM0T0qCT1JnfFILRz4gL/PldrDtFfu/YKvEAD4wwl4tPt6x
3Y+nTFImX9WQ4qydoT+k0aify7hlp0pStXPOP+PNVxfQ1WZZHfRZXlRdl8iLMKCb3w1RNL1fbG25
WwKxc2GDfiqqZfJUu68edPi6flyj+DPOg4mavpQcb0/ExgVPIRuIDIUfgDny6jpcFL6JcmLW1VwP
zmZWWu+UsP/Nr9rLkjbyFyJhuwcKyBQGyNfrOy1RbCQIkPhNFtxH03Ifju3RVFD/z8fhZ5spP26P
bHOJUbwgoaDTTMHuOp5hIPhuOP3iS6GUZA95ifKWmzil8ScpSu1rTpP0k1LZKHEbsqT/dTv45rQy
XNh5YNh5xlwH5wDLg8iwFzTAg8X4vNhB/90eMrX8NpKqvvFtLU5gBbEpvHqIxLd+HSzNVWgTWKri
4DaUbtcLwS5hl6L/sUCT7ezfzZEhEyU6ZNR313SKMlwUZYAt4vdSl3h21GEogrJBXqbTTqStY0eh
YK2hQo8y/PrYCcYpX5acE84pKxp+SqN7lkVueHulNrclblQCQMkZbqxOgmVaHCNw8OIG2fQzq5v7
BpBLGSGGnQbOnyVYdg7TrcxLyDsKeXYVIyxtVQmZ43oyKYTMvpEYvRuhyn2IqYkcnFZFzUHPSt9Q
5yOiWR8QxvuVIiK7M+KtgxYqDv4BNi1dwC3X28VE8h5xXXn2tT7/bdTz73xyvgZ5JIj45dufeTQB
KWGLij9sr9XW5GEm5fJozL6pxfPjlITBh1qtip053VpDFGWA6kA6UNDDuh5RV1hLh6Pe7CvG1J56
tAd83GeGixmauRclNMtraFaX2xtn60Pg+gW2SXFeeDReBx1qFSGLqph99LR+h8h+4NRIEzBW98jL
mzfGy0irXH2EvQCyoJz9yZT0c+pkscezDA2EIV5OjmQW3waprbxhCJJTaUjyvTJKi6sGtepGpZH9
h9Pm2fScrIPa2lpH3uqXvF+WYPItfawOcz+apzlucxxZQvWopnOyM8+b25XLSUBoSOXXVVokGVN7
GKTJ160KfTMOADWQP3dp+X6Aofsf1hSRAfIp3D91WWy0F48wRdImYSww8zgMHBTrawORray6UCsx
d14Gm9vnRShxfb0I1S6qjlcIoUyrpB2SjvLnWpp6P8/lee8tsDmFmGwI7r0GK3a1gay4aprAIVaP
BOQAM6QGa3GYteT9jInFzvGyNTAWSjC3aIFQi7geWKibUpYo9uynCring7Qk+je4q4gFNnU+af8h
Go0kWi2oplLYXk1jsoRqVjT67CdDlwyuHY2L7k1aUGtulOAEdLq9QcR/bp280UCl/EI5hB2ymsm6
lYZosXLZ7+fgZKTO31Tr0iMdk0slFx/10HmKJMO7HVNM2K2Y6vWEzmmblhHeHn6DI6Rn2GNxF0X2
Hih8a48gXgVggz918NLXUbJFaQq7IYngFfuzkeMnfcQRb5Hkc1Hqe+6v4o57NSRQ2QiBUaKXDfFj
Xmz+MQUcN/ZUzBI0S+8WKYm9vjKbQ4U75EFv0UR6X0Vq8b0JyuzznJjKfSb1EWJxcvMjQODoDvX2
xS3zJj1hfpCegkwp7qa4Lu70ylY/9ZFUnsZpmA48iKT7stLGlJKNpiD2l1efRwDqrqMUxj+1had1
Uwath/RKeLbM2rTciLnw0krKflWBPJzTKKy5iu3lZ147SMvKagh1U57yozp0OMWlZYC7qVTfQRGa
P8WToZyDUCetVafGOs1JYH4zYj0F2N/HX6REkU9LOg1eSc/pXprsDMUZJEwdR2pcacANy60HtAK1
IZq/DnpQo5+Xm+9aI19caphoY3GbFl+aGbeuKE1x2EOS6ENhNUDEpgBNMUXqAh+Xxh9NknSepRad
b9u9/k+tZvHXRasV31ga+0c+aIOHTBz/LyXN3Cks9iovG9sW2T1KyxzbKkCA1f3YJxYo3ZA8BzDO
JGRWxdeoK0uwRyXf3Ll0J8l+TQra6wKE5cxBOwzUzzUW140xT4Mmdq9lGZl9b79Ru+G53AF2RTCy
aL6QnV5vXbTqLBQBFt76aaY8hsZ0GUsq9JKaneS+FtSsWtup1W+lN2hsCDsaduar9/eEVkQdhXya
ZjA65rHMEBWR6qycHs0YRSBfX8akPuR6o367ffK8nlmBQqdNSLpKDWndJKAfkc9Tqlq+lnDfumEo
Ze0hUeGHo9UWpx+rGX2A2yFf7xpCohqJPxtVGvCW19MLEicysN208IMalEcK+Lj8xPaeRdNmFFFl
5uFEd2BN+m3L2JoLnlN+bJnLh3k2nI+NU807aenm9LEjQRyo3Bfr5Leu4mRw8ImhYm8prtrrutCU
Ku/nPvowUY3awam+DkfBD+Vm+GCCs6+LQb84VIc6x6FUmWxIKMF4j4yp/t5Qlh+F6cQYsxfhzuhe
z6EIxxNatD1A3ayupaaCjZjmg42Dm1W+U1LkRDU5ck6398PrC5ffSZFYeCALnpsY9ItBpRz7yRTG
ti9Vjnro9FC/m/GKOZh6nHu9DUJlSbB3VOt070PfGh9utBqdD/oElEiuI0+lERjw2GzqL5pA24bK
vUVF6svt8b3Olrj+eEyLkhDKRGuOTaSixlrPuuXXCxL/mFlmOkJgsl0XCCpnZvnmdInvmVHRt+Hx
/gq6ZKhlO2pO7IBIUzuvQC7pa2dYIyKkPN92hraxdMq/khtwvhCVXi2dPWtWa7e14eOYamQnmABz
4DtT2H9yHMS7vNkaka7M6rQzTyXoMOftY6WWAqFOgEn4JaujRC80FCMLR+dVuMg/89kZJM+kavFB
Cu0pfvs+1VC75fEpKHws5/VukTDnM4Dzm77KA+yDnhgDybY5WK48orRKyjUErh429T+tFONFfXsT
wRXhP3+dUJG0cUaT4INexm/rOrwmJWj/Zr3tB6PVPvUBBjFuJy94nkqjNnrUhGN3Ifs+RynumPft
Ioc9uuq15PVL2qF5rz80USa0DPP+IQrlJXEDQ3qMevP32MkNj+gOX6t5mnRYkaRebQNKxMiN1Bv6
7ktQTI6XhpN5WFqt/lpmyGHW06R8s7Kmz1wr1jrPHCoQeS2iXw39uQ9jlaH3pSMzWS0GyVkM8SMy
0/HUi2droGT5RV5wrMnKQMF0tR0aTw0yTIkKVDZzJ46OKtanXPBzfpSUqEOXUxBSkVfEQ7WXQFtW
I5J9UnXqy7b0WglNukovYjT3zAVLaac+KDJyUtEcI1E8wrCOTTiQgSjgq2r9CAaHHA3ddTfs8hqX
css5cRs6l8kUuo9zqT9O1fSUp6Z210327I2W5DwM9FeOMACmY1Uu1l2OqiO+RYN0YP6txzSIFC9C
meMLtCn4q44N+qeRqo9SM/+Y49E4xVneeB1iaZErpbXlS9qyePgoy4dEquRjFWlfwxQtzrmMlssA
AtsNlTbxTadwvqhh1rtW1lnfl9L4NWtNeJgn7e940bRDMIbGUQLE9QMuufEzjiLHT5DtO2uFHh0q
G5dY15As5zv1qvoOc9n3Ben4H/qf1L+BY7WH0NYrL0ja5ecwLfnfWqn2h940ak8uWtvHrtm+01RM
11o+eNccRmzz5CI7oK+Q4FFbz9hlV/J7XH2T79qYCUlEJz/LvTRc8hBg/2A7yckJ9ehTrbbKA1qx
9b0NRiE84AjRAFYvgoOBZ+ihD2TcbTSTPNz8ZMEHQP+yV1EWLdTgE2/14d4Kql/LlP3qnVk6T1Uv
nxuztyEMxA5S9qlSn+wcRS/Jqtoj6vXTE+y6z3o0zHfQ2zq3L3KZbwenFW8qFuN7UVaVl+T1X2hw
RsfQzjGuar47U4/8Ik3hQ6wU1vH257xx8/C45CVGCsTTdg0blrhlKl2dHV+uKfMcEJIIv1iZ3u0V
WF/nlTTskKxHPwOXmVcEchjcGEU5eYifjlLPJxtMVu4pctr8lc1J6JxkCpS5V0aJttcE2RghTQCy
Bg0IuPJKVquQed2UqHH4/WJHJzWy7e+OWSU7IKKNuxWIC1A3BIeA+a3132cL7ujUpoEfDiUqnllr
ht1BC8byk7VEWvf2VaN6zPuA1hWFiDW01Wi0JoozyfI7uF3HpIqCJwdT5Z3q28aaXUVZ3TO4/qh2
0pGVRJESYAeWki1MaTW5hlVMP5NF7j27mvbWa2MmAdAIiWshSoZ8zfX1EpTBNHRtatPgNHpPjav0
lLd69smujD0+2VYoIHImoDY4JPQBr0PVYYLgINk07ys5R0A5b/lWS9X8ywny8un2h7aRocB+F0aO
gHYgqanXsUx9LlUnNEy/nsoJJTJT96jnRIclDB969K/J2ZnesGgeb8cVmc/qtuYxB1AQtXh6G2tJ
MpwZqmnk6eEbfd0dLHvJEWlFMNp3KihdA3DVnYLLRkCm9LmiaZL+rZ0467Az63Ay8PypChrpYzJG
f8zasLjdqBA3noSM3k7lf2MdCSkg1wi2UAEQ//5F4j7ktWYEhSb5fTcs98hFxHc2VvRuAj58p5S6
sYzibYCagYXA2CvzD7rSSRwhfkPF0YCQhuvR+57Lw0MQUPGk3sEqT5fGC0Srt1oKcx3yNWjCj0P0
qdbfRZgMwaTNiu0vS9+hGJ7/k01h9kGzJOvb7S2zMZ08Rfj+xCsB9JKYgxfTORU4T6gO333WWOVd
p3O64JqJ6I0BsuN2qI3NQscU/zP+h5zYs63Gi1BDpziBPDqWjwwdeMQZ+fr+QMGx/YkUYIDDnCzB
j7sdc2t4yBihRUfujJr+Klc3k3GEKzzbvqlCiWwKRaSSDRrMOCR9vB1q6+6huIBZA74gorl4PZOY
X9lLhPqHjw6U9M4Z4uEuKHdx1luT+DKK+BUvJrGzFITEa6IgBwNuVk1CoGUl0OEegFmtfO0GJd5T
K9qYRBoKMkcLbRmoDuI3vYgZxDqafmFD2mimy7cGPhrcg0DpDs6QTD9uzyJaTxufHT1gqA5YLHBi
r2vhsYxNeJ5yipkdMESjRZb8kGjjiK1I2JrWIZD1qT23c/leLmLlHsKXmnqIzQcHPTRxStAy56D2
6XySlepX0JhPlWWcFSq77mj18WGM4WnjXRodaBt+y83wTi3yp7TqJq9B5ByW/Lh8bBrlXWnkxYdB
1tB+H5M/gdB1j5zuh5qnv4w0zy+jMfzG9aoO3KVALB06tDY8zA1PQCXVEsBukF1cJ7VNqL3xUJqu
w49RwKTnfee2duAcgkSJT1Y5NF/0OQr/tlIUoQ8B/YZzVlVY42q9cw4RxWi8RVOLs/CF8qaQqlVT
2+oj4u/aPbxH2sq983UGGoXVQKwc6MPqnmNBBIYKTzdvmp9sOdQ9Kc0xfmqMMZ4P4TR2fzdUBS9y
E8n+CHbkL2VeQvjAaenoXhcX/fuh7Ze7QJbk05waw6FutdDvQCt/iBHP95pubs5yHNduYxf2N1pA
9hdSspwXWY/YQGoEn9oebf4+SaAsd/MPVel+l5QezjgsgJnNviVzEZ9bhB4epcYsfqgj9i5uypP9
oqe8meKWIyjoVOxLMbp0rYKOHZLcTncXDW16TtMiOSfTmD/mPG9cAYGczij/dydnHIXcu5H8gAG9
nHvsYo8V3sqeGcuO3836fJmL/jLm8/0kqRJGPC2yH9nSeZil6a3ryKjqa1jTHklN4mOmDNnoItuQ
O/hMx+E9jlTtu24s8+9aqNaXflLDC0r0wbFpQvTwFV4BLOT3tigQS0Qt3nnQq6j9FDVB7st2+f84
O5OluJVuCz9RRqhvppKqoYquAAP2RGEMqFdKqV5Pf786d3KMCRPnn3mCVWoyc++1VzNGWuxaP7xu
8KI4UwWUnNreTGUlrmiL7KCny9k0mh9vIE7L51hlzd6Rcn4kks7YQ6XvwtK21b6fUG+OcwuCv3b6
cpPHJMXVk6s9ukLg9CdH935ul5OIB7mbbeQnXtf5J8PE4HX066fF6PpLMxXi6BVrct1Tx+AGm1ah
KOCG5gT4hdriEno2Zg6Oz7b12jnmiPFeYdQvZSGtnZVys5umqtA/VOcFglDAzCdCX2mh174sNnNR
FTn3u8Zv8FasA0o6+WBmQ67CSQjj2qJYe6WlLm75u/rYrl7TRU6Rax1ZHeP0KEjoGIPCsQl6k4YK
9W52Is0dxigvjNHasO2792vaABTGVnGRDQq30XXA6KuuCI3IzMX5kYGhXK1KW64tY8Scq+mGm7mT
PXuYW/ygBTuJxnUPsz75R3ud8xOnUfzuYDf/s25VBl21V+KY0e3A1NXqd/ZI675Zs2VbjekYdc74
fY4n79Lu5XClzAJWf6fGUJ/z/mFNCO3CNZ92x0/yKM8XLeyM7sYwGKnA0CTWgKPyckgxRq1ixzqW
9SovjN51Ir1La+y9pPcioe+3oZPM80NOZ0v/qLKrdhn6yK4YZulk2e9FVvVsOWQikOwCSsKavLal
uMVyxf4J8ay6Gu2ewYXSgB5IlCJkkApj41JghMRxW9jdpBrTMmH3v4THOcyRGl80BgHO7jkHfGrS
8g3FcCUDa3Gr7zXT+mtyiclI6DCgCNdxVHZgaWNMYRujcqpSLQm5Nzdql6I3MREYXhK5kKDc1mTH
ZqZDiARvKljjrNniIkHhERfJYzUZ6Wnp1m7niaYP5zm3d3i8Zpdz1aldNcGICJRYikOcl+6hcIwS
S3JzudPTkj2407351DjCxNMuE9dJAi0udK1uzAJDzm4VmIZYBlIe9OQtMbvExqDXiR3UulmxBrH0
2Zn0RB7kWBK0RS4WO06Zq/tJaeXOGHSSqPO+BaiBTt4GDeO7Yl+4Y7tLLFYkTKDuwT7zWqNkaPhS
kel6R+QI3KA2pBwAxvvCcOOVXoglpgNtqcCtcvvNKoW8WTpVHCqCvQitYOSoUgzKdSItnsaptV4n
wLADE8CRpJYGRMRs+04LinEa0pDBUfoyLYl2RZ/VlwGTDeu9tIcp1FbD32PR2d5JfkyEp6pxtRTK
SHd1MeTOts3ydWOzJZzPr2kyQja3eoeGov4mkDXclKxgnN5Hy0f76k+/vLbHVKtLse8jdm2jMBK8
qTJA7aC1M2PrJDBSCcg04kjXi+EqKVUWTbFNvRfDJ+6Y1RMZgrZ/3A/DtOLwnruAUKq1f5Kqlv+a
R9ehlDcwaZrGZ1+r5FVTifKR5Ncy6A13eBS5jdWXjqPFdU5A5DM8zvowxgv4XKZ+KGQ9u8501sg/
FyiydUbyrFOx1eRwhvmri8VcXn0rG8jRdKBJ1YTorbY6JRZye93jlNbjHo2qSsW+6fUUR5eJ/Ezl
EXdJVi/gw24a3BZ0yP9WV8OPKlleB5OzFsfBC8t0BhlM0v+pTc31TAZ1iLy2DeyRwb5ffDek9l4Z
iLOLxfAOtiOXcI4rn3xM88e8WDna+HiUx6od4qsm401LWMfXFk6UaTA3a29FWk+aCSEo+2a0f3Ur
kU41OfZXNNlpWJE/s4HtOuxTxrEHL51fnHx9bq18UwKanZYyN3aJm3xfjGqKwIG0nTQWuZngOIVF
bA/lpqvS8agSuBtSglbpbQs4y0Hyi2xTvLAYYG+tssnzYJrxI0uKZlNjNrx1+twETnTUvtDrNMK7
06KBsEQkFYbWq9cRD2+472ZCsWCP1SERUiPTdJzZwNIRjW7TR7Ff3yLMOvUOomQDALixOueBs2bZ
k11abOw4ufBL2SVhQwy77AlZMF3MSfLEeKsoOx68xZouu5ocH6eyksu81TiElhltuAaxSaNGTKB4
R+TBNAQX+0s0zNhvxstyZwtC+kg/YZWPhOW03Q8XHttO0yg/sS5XG7DUJlztVUVYJ1lBaSwvppmD
g5IOC79OA403h+vWmusAtOlh8oZ71rLciaG8mnSV7xq/lqFDQNq9U/XLPnW8teSOtTSivUyfB1vd
ueDnZ/r+utWsgUcvYQwwfyguVaJBRR/OyTCOF18YU6yiou6eVFUcsrwpcErsWBytVt7FolS3wh3c
u3EGBo+7NgE17sbtYs7Vs+rTnyW6iD10936jGBqFtGtGwFfOcdJSV/VSgP2IdkOQ2gkQfQ18tYbw
DdqnBPB9OybJr6XzoZ9T9wV2Mf3EoMIO8DxXAcQjLL5i24LrnFYXbjJ9F4tZbyEZJwRMlWO41j5p
x2RCbuTiZESSivxC1kKGmppFhLFQF0660KIirS/loK4rcrl2GkZp2yzpj4UqJaWl214WpSFAlbsp
jCssjh2HaNGsNZyo1Kf2Fqys2aazgbrMkEtgydZ/jpvOO1otrvp+XHebZE7WsLPrNsxcA5UEI4NL
1aXxUW97cSW00oESMWB27TnZRputW7DwJhC8jTAxLUFwrDW8G/Z67dejfsMM5NaezOXBn3OSwgap
b/R4WEMcRW4EKZGoqRxywSr5TGPYMuDW9ZAyz9muw9Ify5lQMZnJ4n7J3DIaTFOQi+rpkRX7E/GO
Ji4SrngxnelUJ8mzrsQuVQgT07b7NhaT2JZzjs4117dFt+g6USeyeKh7NpASMcojpvRjmNSjdjnB
NyEtJOPlpSgflG1xjhamcxxNFF9IJZ0zsWQMXKUZQZPN1gE7nDGw6/Wbl0uvCAi7soFZrIVAbt2J
ciPOcOlV9s2CinojNNJv28afeBYJJwAVnZukb141mZFvnKvGRJXbgcwNBNHxScGRu6wUci8B/3bL
tjrfL6XthWk6rJG01kOu8P2RfUI/1I7HFMTkMhFG++SA+geJs843BMAWgSfMOwZ1e1GsF7LXuk1V
Zj/xFfOumt45xaqhUBhz7aEe+OZFn+o7ry+2hiYlC12cq8zqhQ09O7p+8pTW9qNYvMdUT7xtmU1v
TqnV+x5vvnBO4zJs3P7GcMp+W6xdFkyc4mFb8sLcujb2GfGUQeGiOHFm9vs8d48Qh4ajxeDMULZL
rHFDGGLsLWHTu3dWhvoL272X1V3aI+ZpRlij1LpvCEi+GEU/PWROZzJBQxBLk9wcNT9pA3cs7P1a
jPI5bZpNzwiIT8u9slXRPTh2dzlL1Kt6udwLVaE/sudKYQ+VTvdTbxQXDsVB5M/VscQhPredNysV
3xpruZNwFNi1i6hfTBpj11P1u1maA2Gq7byXRXbnVMauNIk7W83CvW5jbLdTbfhh6QlljQF9yGnK
IlJVMoSyrJrQ8hVKd68/IcopgrbGn95ys29J62ihaGeTyDc13eWjfkkTn2z9Zc5CytImdFfPIyra
8DlB4B5R/n+rlK0C5ok3DtkVrRAEQ9W3Tt5sHV9pGz3JCSc1BHRnfyw30p1hzXZlZM71uak6rcAA
W7surWurP7OwPNoEUgU5/913Ap6d72VqmYHZJLcFwENYNZ1xdMdYBMtA0KLp0MJa69IX4YCCkkfq
700ZV9ewVCFfAQZ4bVB79RgYE1sJ9M5vwvOebeXloZGxVXplsscU+Ntq9FNI23njavmTLpqcfpcs
QzsjKSDV9OUeor1PuE85HWA3rVvi3twt4brmTS1YBXgndsd1qFXU2bnx0mSy2zdoN0LPUVqAk5f8
ViyDe1lm6cGbbOt+bD0nWKYmDsVQyW0D++VomfLHWlnYfRWtF6xmeZQp/vo9RfuojTzjUvvV1FW1
Fct8j0WluVlXNKGth31Uv8h97rZjt10Wx70Vi9XtdaPZNSq+lqp9N5fyprY1rMkX+xETUfm26qYC
eQYEsRuSEoNUx7NCLw0VYaweKg5jNAXp7aAM6wlHkqkPyNwuj7VQKlLW2Gy7WkRKWW5kiHVb6e1E
1AZZgZ1YXwZFyFtD8RpNHT2I8OG3NQn7Lw5XhFvq1hSx7LGEXfjeDItahn7w3mur5FjocoYP4T1k
o/kDKfL51EJskNh3+BtfEb++G2RVYC1flfd9OvQHYii3ZrMmu7Yy1UlMTvGNNvbnkniMg+PSDUav
fXBzNl/fLOtdM2R5QAz7vPPjAfIWLnL4Wpj0TV1GVcx4Zac183hFnjX7Bb1uoPrsMDvsHiKRlwwK
yn/+4ZXtY0YJLQYPP1L3ypvK70yC7hepEx2SDbght+VdPxPyt9qDfuO1Ki6OnkOprQhmLiPbmVRY
zfnK5mt3xpWd+fpjk5PjadZN9pjWibatW0+7nl3rKNfZuZsKO6wmjdPFtPFkhSB6/rJ8ZCbutK0s
2qc1tu2tky7lJve8KmJg9Dgkyt4lhrsETGIPemXnz0n7jzX+AQbdbUNpejdp8SlhQ2UNiZsUoDkm
UmI349AbrlVNaN5U7DRlnvxOLcT+5U+LvWib3nQOFqyHOCF1b0ToItdTNZX2RZoQy2dLjLCtcj2N
qZeFhja9ml7RRktSnhKkZZc8LxtF5tpGHGtWyER6DrVmaaNiyfRvi02FMBsQYQYMhPFqpAHySewL
eqLHL/22HfbwZ2zAXOQhpEN6dzpEgEiYWRN4c6FDr5wXQIskxvtb3NW5oXNjxfOSa9O2rWmywVFF
CFP5HimoF/h5Oj8A4mVhnclvLfHIQUNiapgaldyUg+URIG/ESWSl+QBVcy3epZWLrcioMmQjyTFT
b3KAYpB686+EkdqVqLDxTHzyPd02swJpMXVh06j2bpK91GWcXkwwSnayneQmHp2bFmoOrNbm1pB5
F1RdZTO/ZPzdGB12uxC2uX/jNnfXmthGrSIbWrC1E3kY1DY5QfniPOV9TgSlSxU/x/Y+dqlJTYY/
Xl5eQOQisHpIh8DvzWPeO0WgqfwyHWd1SKDKbcBZvCjpEFpmvozD1ffezNb5niIiYzY+btrSobLR
zQDNpjx0IJ94mbA/OmXGmZNeSt9j1KrhnE3q9g2uIohdRXqvEIh6A5Gotl68Nn5HV5IShBtkhldG
CVrhiDhac1dnpJJLe1xACAA5iaP5ZsfTdz3rnkpeTZjlVgJkkWt3ZB9OjCIsK9CzsyWNqPo7zGHv
VhGLiDLf37ZCf/HypHjNUhLoJzzHUGO15SZrve+l4dK9aNP9QNoLmZnTFLZT/zbEThzWZZ5cM//4
ZQAOgJdlMsDgfFst7m2FYcsu9asnvS5f9NIuQgwduC6vKiLsU98sqcYrWDl2aAGUUxKp57XjRnPt
+c3WszcR6/e03ucTyarmbbzqr+bZDRvLnvYgk+ZhKDxaLuU6FM1wiHODfMW1cOqQx1FudaOkOmi6
N1Nk35dE5nvH6vhFOFLd4gD0Ssy6tsWR52akEoF8Uek3lEhYqur5q8yQTqC9XK8Jyvu5LkN77fb6
k07x0qZqCqUNBYcZ4bQx1UTyrWc+l8USMSDsI2vUu6039yKY1+msF9orqbubtGuYamAoc5xXIoal
nu3Lf1I4HGsaL8kCO9Fpp3644ujvBvo8J7eATusmJgA0SuL5FzmXXUTxnESVy2McjSJM46G4Mv3+
usmrl4WmhJJR7POMeJ6FmuPVcZcnD6UvWcNXrVj2iXQeOl/yldF5BF0Ze9cgCokgZqd6tKvKvsxN
NoBK12+KKtaPuhru28ouT2XtuwD+qdi5rYcJVUuTbjNGDBLJUm8I3aJJFyeSeXHAnfyXUoEvhwDX
c1iV9v2ijXOAkfpzWsz02Z5AZGQ0p8omTIloK4xReKARj3I/dKWJnzPrI1f5Nms5TiRqy5Nsxyp0
HQUE68470SXFpvPOfEooPts+NdmoZe+GUlmEv1bsAH0PX84vZ/2imX21X2ft2tRHJhG68bzY7i8m
g5hn1UnUqsYDlyy1W1u0JEZ4jR4ULYQoJxvbN6ImlnBUhBLg9acuR4CD0FK6dScGi0JKejGhqrVJ
fViYL3ZqyV3SE0SFEu+FkRy2nxMpisHgulaoEfF8wx2ZkeuV+fVKHGdgDT0ud7khI0iZNBWLk4Bj
F4W3YZXMxJeOjbftGRr8wInnzWsMHO4z727px/rgVRYwF8m+1b0NPPoyECrdwHmNZDLph85vXYqc
REWV1U1B7DQ/aorDQVfjUQx9Gqq1eeScGp6n1obduNZ6lOTGXXG+rHI9SQ+1JOwh560/tm/1Kf3p
IVhK2Uc0+5LM7XbTUZADUeVd6YWtqGzgyNgOusxKQt5jG/kCFWmdTTm4nqyzLay8+XtdLasbNGLU
Ay3tCwYPgIhtLrLNUGXtUyq8qyIrd9XS9/uK2eomxVA1UEwIyd0y+h1koHfsF+/pevn0O+1AUUgq
d87plRmw6mBdsFvFzX4yjbeURNKATfou00hbNuNxz0c7X7Rmmd2Z2vjeEewRkUs2/1D2yGFh2ldV
scBWqlYBPJzX1xBL1RZPMsYaLgwuMuXw/U/QF5MZyZvs52dzqNetsfoGSiG5hpxG3oUH+Tz0rPQR
Pzp60nU1xwC889kgt3Cbj+dOi1mOsZXkbKXBgCY+UoTiHkWiqcDp6h9dPWJuBep6l/BmLmH9Oic5
2bdAzBPztxlcfCmmy7owvYsJ34qnAlEDFYOf57vMM409MxQtRFC4b6V2zlSuPQ53snBtmt8QQNUO
zabynh0X7MexKC16RaK3XywzW6GbEwUu/KCdivKXbfdxFLdFvm3TMt0hiKhIW+4V1X9Vwj7MxNZe
x59tls4b5IqwCDTL2Qwu4G1FRDZw+91sLTeADzUEVhuxyZjIl6SvYd/EenfK7OrJ9PLvzpzIi8nE
IpiXdmr8+DnJITqB4bdqU5Tgcr7oly2GmDWzwg75ysoYJfNkGxBFNgejBuTn+91rycG0q5ycLhcV
9S7TZ/fX6JVnYiHSFqebTjCH34oqHTa6WspbZ/GmcKVy2WKYf1TEXLzjZuRzAJS093al/3Jkpket
OzRbvdcYHuTtz9FCpEU+BcnTo95cyDP9biGAeds2dREthcMEy/SHH9NA1aDGAR/gisB3rfJwDEvq
47Lkb51mvzQe6cmpkx3cfKIpkP5DikKTFAGQoYLKYKdyiy0zNcdN5nhH2Yn3KddetSJuH0qMHI+D
bQO+GbYV5bq/7FXfc6Rb5bDzvbHYNQaOx5WLZais+uzeK6gBqPbxZxGEq5fNhaXy97rU3F3Rr8bd
2JpGOGPYiFUrLLBOb+9KGzpshm5zP2oxDAeA7+tiVQyI8Q881SSjB7HSHkpjBv2FD8F0c7H3epOQ
Pd7XdqRb7P1um1wKy4/gg6qdjFsaat90NxP862jRuJOVKSnO2+0OHkC/4eDNLuy4u178cytR8lMK
r3CDRXN/TOmqNsug3I1rsQySGmGl7AeQ7dKpT32drpvFxxAGOxt5Y2L6cD0klBappBoRguVSWNkD
4Xkm3X1r7zoAq8NIt3JbdMCpxuAbR20gVzKwu+pV5N0zrChSzZWvANDrmy6rfsVg7wLaeVRa+UNi
N6+pl1TB4ubiO1DGsnWk1l85qXRu0j6Jt6DGL17lXGeivfas0dqNLSbWmaXH7ylxQUczZYOuTFle
yr7xN2NrddedgF8ljfwhW/MTp+0AexegLfW7vbnYh6aox23s+Qm4DKr1VZb9lY4a8liXa7LPbeFF
QpUauQ/JK8d6E+CPKQIg/X3RaWMQ05cHSptfeJjEbbXtfcJnxtkHcrrO8W2yeJtlGrUz0eqBRJBm
C+tXRv2E4kxT6PKz+rWe9DGczOIlxbKjKaarGT5FYFrjejDyinkjsyeyrhSoe15FqO49+K7LZvaq
KnRa7alC4Eik+fy9EfJkNdObzFJGbmv/2NhzDyWajdGyiHKkgEgjcic3cwa5Whuz40zcE4g5CeYO
3mpNcCZtwgtw9YcUYQRpk7HKn9CaAYjkrlo36zQQ7603YxKkBRxX8PTtsGIOOiE9o5OqH3U1+w+z
Dx3XLLrrVfXf1jSJ4X7pMAEIuNtDarhtqnLadqV1UfTWsCmSvomEQ6pIMi39rm5p7tm4/A3J6Ldz
nT5kKXbKF03v1duEAXe06GC68LJfBtkwDXNrd9tYMt5oGPptehTB0WrHvxqtZW6v4mw76GQin/0K
Iihv5kXWN1Ngpfjw03IXQZP7RlDLmt+n5GnwtXu/Gteg0YkZGxYRZWk7hdUCiaBI8ledQYOqMHdZ
ZLXNBcB1bMTdHvIzy10qPM3W+DHWEu9Qi3G5zGt/pwtJDZR0ctOSO611FbgzlZLki2WlMkDI/O6k
D+dWqkl/TQQsbX1nvGETPjTp8KT5xgBk7RFZY7pyI0zczkXbOTst74gU6Ow4ctv1MtVFvHN7mNyu
TlVopS5Ai8xPg1amodnl/aarMP8dmxTgKEnJiB9M41I4y+PqWsOpAV6jsARmGcz+1k/rU5PmbuAk
dXmRMu0O2dn0vd5N7QFJLwNzmkoja1/KRg4Bpk9FqJmg85C980h1y3ww11lFUG7LYGFWdeOu6Dp9
e66j3lm1zQBUHsqmacsATr4Hi0KjNfWNZ9IfoZdnFJ/GNObH1eDMMPU39jKHAwtIFvQ6DUVGQy6q
7FtlZslrWs8V1e/Z296MvwqD/oRSBZ0QoQx2zngpfaRFJ0SR2EO9uBe5uVIXt7g2WAwG6xwxpywa
FOi+mL8yyvqMU4XKzyAvESuPP0hOliXJA2jh3RnNnPyqndh2I6nH9c+pRjj0BZHxz4uRTsYrQlav
own7KHbKCOp2+qWLL6yiKw9GhzeSTLL0Fj74V061xll++TsHFdk0MkYDEhwccP0DoRC+XaZW1cRQ
sKmmokRbxFGZ5aKCZY3dDEA1t/XIZsyQh3NJOxuWJtB20DA1fylEu4KSSP9tFZ59VSxJfiv9fB5C
AJa22KSFnqbbqpjmzqch4C/hybvW2xcctDM/9+M98KjOBF5MBFl0vxPe2rTosaU144uiVMLc5LHf
vTu52b9PVa4dY068x9prAEUbE0ZEkHRrCczOj4JC4OEwFwx8aV+x6j97iab2/54zOJx9VDAWfoKX
DQnfF6gOmKNpxG40i7PSEFK9P/79CfzJBv+Hgeqf7cXwTbLOv+VfjL8sMY1Fpa24mBMYTZArUcSY
Ob5FbZJu8tlE9gB8vvn7Rf8kUJ7HjdhdYaGno7r/wNBWg5kyiY0Rxi24DtKtwQIk5mJx/ruwF242
ywEVmuYgbfpACkV9YeiD17k4pbTFrlLGfFKzuSDYzqDdEGX+Bbf+zw0GNQSiGQNBOqXUR+cC+AB+
mcSpe1HSDBPDBlgufe3JZ/roBUvrNtHfH+QfXwrkU0pClqBNLat/ZKKui4ULpm+w3KEtZAz92rdF
6O3t6JnxF+/sk0udJYzoQs9iCKR/v38ohVD9KOLaR0Kc4Y9QJuLS7EYnEvVSPPz9rv74PNAn8MOR
C7MB4mT4YVFWGHkh35pQr2CJCy2B2GczqON6mf6He+IDOfswwE/C3fP3e1IT6Si1x0JbCjc90pjE
geyZZpXpmH4hrf2D6so92fCTWc9nzbD/gTOcjraG5AsliT0W5mU6GfLSh121acpcYOEjylArKozD
pOYMX5wJf/oFYaWBwQwLAEQFkeSHa7vdnBaecAU0W2c+DD7zRLDRJILX2N7OtMOYUxJthGNBE5vB
nLvTHsc98+3vb/WPnYZfAccdlw36F1bHh+PCVX7qstWKCxIuGeY0ZxWe5kKQ67o7zussYGr/1Rn1
x3o8XxOLO7wi0Wizwf/+grVEdf6gr8lBWkV2yJyl3eFCtwZWBTgzrq3+xaP+9B7Pdrgo3n2cpz5c
TyK3WjPbTg7kcrlBzzg2SCySjKp18oKSAVYwUi7u/v5gP1mZmM1o5/Pe0zBL+LBcUCfERU/LeVj1
RB1qCMa7Xnr9ZTujjfsfLmWgZvb/8Vb/GGqm+0DoE0JwYrb86hqL2jloU2pVrzLEF2vzs0fJccPW
reN7aRofPhcFERB/goHPRSur7WyP4/VskZqkEive6Dpgbtlbxn9VufC9UKqhcyHaGZ/CD+dF1lep
kcK8uKjhsIHsEAHh9eJaUSq/A9ib6gvRwqc3iXUYcRP41GNS/fv3abhNUdgE61zMJj2uXDQ2hEq9
joPS9oOxwHwal/bb//AO/3XND5se4NXs5uw4GIoW7XMMgXXjtTqje9Wor4ynPr2/cwlDTar79seA
WdVZDa55M8+zXqetnqVaVKYwCj1jhQ5Z0mKZZhHv/vsNOmcjD4P+gkTC83r5V0lDNomfosJFzFM3
LbywAXKYYUw3c9xoX+zq+mdr75zwh7ucg7Plx6PKBIJqzK4XF245OZA5WICiMmPclU0fpACWLsVv
nyfms6b1XRIgE6bf1SZNHZfKrLZkQNwW1nSfWtl0l3lV+sWG9Pnvc1k+mDZRbn3YkMBLGHWJGAGj
Hes7zY5hSrqrfDTXRG3//tj1T45tENIz6MoBR4lw/hj+9dxbsRbAPiV6LRvPO4dJ8A7/2DOPNIlE
OpYkCTMEMAb1Y4AFSmvbedcKHUFQK2bBo12BcdZAn3//WZ99gtjUUYtR3VJyfthHfGAC/xzVfLEg
RY8c4dw1ThZvUVSIbWon2qYgve+Lp37+P3/rKthGKDspA2E9Uwp+2EaQq82NWDRxMRLxtmGkXmHK
lWTHfm2XUJPp8N6VIIFWodQXmrnPDjx0O+wn562TUvT3d4AieWa2xobSibndwymBZLgY2QZSA2mj
zaR9sYF9dj1MvXUeL4v8D41e23S1SyxhesBkrXouh6m5K8Y8GcNyFBmDb10yq/r7C/3sM4N3T7Dm
P6kbH+sIg5n83NRacsjTPl42aPXLeOPrw1e1/Ccfzrm51c/Rcbb+x9KpZ3b+jpadkVJvfHPdxQtz
HxZ3DfJ+0GMoVPrQVF/c3Ge12m9XPd/9vxaR3SbVMKxjchBxYdy4JcaYLujRaVgSHWpQPRJSb45F
OJW+u2mFekvPZLH//IR9eglyRM6+o6AIv/+G1EsNviI9ORSl0y2BRproZsoz5/nvl/nk26FG4mAw
iE7xnI/7xTi4lWJqmBwQXYk+8KYJKvCAmWWlpo44Td374oKffDmYHxk4x+KzQdP0cXEImwwa02Ks
3hbdVYcQ62YQuIv8/bbMzy5DiWSRx43NEAanHx5fj81GYWjxBZEl0LkB4vRf5ohdxs6QabYyUHTU
N0dWooYTnxevLkypy9Gc6qepMuSvwTjb+BYCQlIwQVbfNbEi/Wfi0GCAqyWLtV20kvFgrNtNuvEs
JEFB5S3TGjmrOe8asxaPasj1Uy98xjtlnp5q1QDxycF6LpmCfE8LDYpoci4Xfa3M16A3scBlk3Zq
bfP3p/HJAQR7DwU9RQ4+Px+/pXbtY2HaKbYtTTMcJvwrrvP2nGZvLc0XD/6fav7DtnuWJiMVRsZL
3f/hsKtwEBrjjGsNi9ZUOzyMIHmzbc3glnCAlwAUzJ4uIfUzsrfsbDCZ5a2lHXp67AIZj+X8NBp6
i4N/rsx19z88CTx6XLAPToePWIQ2miUOipWPCZ/Q95Mfw+cZyrE4xrNnPPz9Wp99gi7l5Nk854zs
fHgSNh3BpAtwgWRGvNSffSc8OpMvrnI+xj4+b98yTWqtc67mxwW8YBizQnaKL0SbyZsy6dpQ67Pm
SY3COMZp3UTL7CckS5RLAGt4+uKU/WyDPkvf2Zt14gU/elL2RON61VjFF1OXMMbJvJe2bV5YA26E
iQtskdT4Cm/5x5Lq91t2CAVCp80B7/yZx6c3JF0vGmvbKp0VFZAPzbRfV/DrEUKyifzQXfwfsY7s
wm+M5tDM2d7J8m+xURd3f3/Hf64s5iPUdfhSoN4k8eH3baYfZ9uE15we5tG4Pw84f6QTbAO4huMX
ZgN/fk1cCdyHxh2VOjjG71eqoHEbyf9xdia7cSNLFP0iApyHbc2jJEuWW/aGsGU1ZyaZyfnr36F7
Y5ULKvihgQYabjiLZA6RETfOHUR8mAo/+GJmhtFuoi5U0Y3b158f1AVW4s7ktvnoucQtlWXXWVFH
m7/jCfT1GMqtUK2gAokV6nzUEEv6HovVx6/xz1OIaJX0G+BmAoo/J3GDrhuvkOjQYiqxUJVs1u7Q
fDErekBSJ7hlBfynLREMfPBqNKhzI8JV4eJ0iDBlz5goySHzTe3OMdtpJ80sWBM25UuFJHCtFVR0
Up16J7o62iVcQEmycKvN3z84FG4OQ/iKWGle7BF5Qj9Z3fFDgJyWB1FOxjYy6A2QqNsWTeoMNxiE
1+YrRFfAJuR/rD8gi2XWAwNWdnzImprysTA+5RJNjJFq9Y0g+NpIcxBF1MY/vOX381XCP2itRCSH
YvC0ta7qdpuCW3n2TQwfPn6J15ZGAAnNBJI5h9wXi1BCE+5Ep5IDBX3x1kRkFhaxtMA4fzzOtaUR
kFjmM83Zs8s7bcNlo8iHJDk0U9zv7NLMdykxwIlMJYQr36bfD3DL0/8xKF+KQJBRkZC+f49+3ucV
/V7xIUBetcbuFwZnTBNfoE3lMXCSZpNOibv/eNBr65H5QfKMvA/dvhebzTR4jQq6ID7oQ+/eZwP9
TEh+Rn0nSzqpctvLbszLq68W8CfEA5f97fJcVmEqBkvT4kPiu+HJjfN62wQ28hzeCPJsX2B3ahV/
v6WC9p8TsnjnUC2Yf9RvYX5SemHaSxEdCkD7hxBnmU1s9bcI0VfepUFDoM1F9Jp7rd9OsvfIPhx8
1EuK/tPGSnccUr2xCqlNp6SbnUzd+IBXVp8BkhfTBLL3hDnzj/rt0coc119adKODJ+O3IiiL74mg
tMp0sW68xKsjsaXMyHY2lssdDG9olY7EwGAdcnfTDX5/1sMuW00axJ+PZ+WvM+7i4Gfj4mgyDTBG
xiWnpc+iJJqAxh0Q0NKPlgdUzdaD5jbFohsCZGmV16WPvpPmT0asoqekt+W/uAOjtCNI0dGhCv9N
iAntCu8OdRBtRjod1fGwMaVnPPEVp2+aMIZZxJBaP6u4UgIiq9djK+XabrNFlaCBH3aNXHs1wiSg
25xQpcW7xhno/m1z19/ZdVa8Sttft7lCsejkmStXA7ypdlN2aS2XspNZs4TcElUL18tiZ9l0FbKe
ISnTYIHIvf8iYxsfJR03SZRF2XQsfKPsbmybV/JmLvlA7n0ephPU5i7mP8sq7dQArSXPMnpZsa3C
giz1Jzui5x0J1ZwdM3nNYQ1QzUzroachgdhrp/vVuEHmYSCbm0r3367WxAlSmJ8tfVUk+q0fOp8V
v313muF88GkUiEjP0qx86ZkmafwWIrKh9pn9QErfhwi4coXPhtiSIPgsM0nbi7IAESxbzcclxEzL
atkVmW5sRlCZaK5iEeXLeKQ54UbAdLEA/vtxpF8cgnDOoMv6FT6nYeOZob9DMu/dD0PhcrjCrM4G
+q0/XgAXW8k8lKcD9KHQ4ADXvVzVFnoZvVa0qfN/HZ1CU0uQpLTLuo9dyFz6eLArz8VfQ7GIFUek
dLk7QkzodOTTwc41IudzyoX6TRR2cyiyYvz68VAXu/9/z0WYQKmBQIgV8363at2YPt+U5+pyEFqa
rT9qgwS/PYHJbpOtKW9dmq6+SM42bhAcc+z+7weMKXaEhsBLAh7ankT/P+QJ8a9CDhjG5t/lPv97
ONLTHsh+XuavVfjbVhyF2mh6NP7sQlWYiyIy3V1ZeMNGK6PxwWxVvOq7IV5//EYvkp+/BkVhQyhN
dR842UXUoJpJqYL60E7Xpuqhi/oOaTeMTezgnE1Z0NYRpnG9ldJ9/njga7OGqjHZT9sk/excfMrM
qTwlfRHs2hEfFPqLBe0kBSWGgM7zj4ean+FiV/B+H+oiiLfi3DeYosGu17VnS/T/+I4452bxrMuQ
JlrUw/WYNPSV3IqOrj/jnD2gz2IWMb2fPV7faFA+czoTPUhoPYHFIh7GZwAMt9wEr45EZYPLATy1
P6qKYc/tV1gq2BU+zZG2j0V5NEXHyIq+//27/JWedymDUUW5+GxM/yyM+iakN6z4FpbJfaDl2xBN
kBbl/xqV3MDavM8IsT8e9trCJ2rnWosCwKN8+v5NaokP3r1U4a5BGoLCKNjRdIXasdiounvIx+xG
sHJtWdB+SFaGKzTUzIvx2M3wLLT1EHvkRiJua3cj3WyLqK7PtYepcWGcIXTeyHhe+4jsoDr4daqZ
pLreP6TpwpuN6M2jZXkyxkWsjSCwkftVD1ZsWa8fv9GLu9CvhY8KBYUB2xo3y4sPOVU0+7KJhiQ8
ShT2U5XspMqyzcejXNs/TdY4RwO0YmqK7x/Jtge3HxHe7px0lPQWSf08hlawCme1OyIu8+8MXf57
KlSDGB1hz/fHtTWwYTFIUYc7vfS7cjGMkGTXtOiGbwgvnVse0JfpgV/DQWBmYqIg+FNmg/I+oMfY
YhMTaTsu2zFufuhdpdQiosHxJY2jwJm7kMEqdUUcf5cOTBN6N/PsW0Qbxt8HGARoTFaWCYexdfGy
UZab4y9MV6Sial3EQbgyo646pmmZ34i0rq0PIHBz8R3rEMQ/77+r6P1xnDCV2bWuP4yI0PLqqXeI
yA9WqDXdWpmUJRai98yfpell2frvpxUXJTjjVOLnYu774Zs4dumgT8PdGA3l0hZggQ0nhzydV6va
GD79H6NRM3a4ILFaLjMUVuZYciSfQO9Z4y/1oj+llf3UtM53Dc++j8e6tixRwcyaLS6B2PS9f7IQ
5JaVDlm4G0QkdqXwaTqQVAM/HuXaTkMFHCIvA6Hdv3h/MLZpo3MJNeikGZeWcAiKfcgxnjRulaeu
7QC/DzX/lN+imji0Q+xIKn+Xc9kaGuc5rj3YGcA58Lm4cdBfeywyvUQxRE+IxC4eSzZl0+id7pF9
SIJP4H/zbWVECKszAWjqr18hhQHqU6Q+SQ/+yj3/9lz22KCnLTkhHNmZB1/rQKpYhfgc9tUtU+Yr
hx+3c2TQCMII6C/dK4wm7oQTaRxGYCWRuzUb9qTPKrLvRhp1lnlmhzde5JURiWzhzpI+Rvp5WXuL
hiyPBREjmCtzbdTp2hiSRycfVnRV5IvOEbekWNf2E6pBaO50LhB4d7+fJcTfkwZzyNtF42Ad3cJz
n8x8NO/7tvF/OBgyPIqyD56DoI3CGx/y2gTFtmY+BbFboWDwfuhpiB3wOJG/q8uJJuIsnUE8Xkan
VQHtPkFn/NcTZ3YoJ102J83Ywt6PV2j8lIGr9q4wOnFoS+E+16KFUg5q48YZfy3wnfmqVNhMnHov
ucMUm73Wmj9j2qq23oOmG4ZNRCH31Q+nEcwDoGR7pYI4/VmONEbjQO3e8iq4siZnOwaXMB/dOYKt
94+rhShrQCZ4u3xo7+JBOzm9ay9bMph//x39WcSHnwzJLC6H7weiHGiC77d8rqHVcxl2d56ELwK6
DwuWf/76E1IkZbZQuWRdXuZ3C1xNI8jcPkwNbmoR9iw0V8GK5LrU3HiqKwuDj8DTsDb412VtsAGY
ncwH8S5PIKFRFVbi85g4zdwtIvIf6eDjvuwlqgZNhVDsxgS6sjaoeeiUJglvkApdXGAME5IZRWx/
J/GROFddlawqGj2XKdHHoqi4C3/8Yq89LdOULQchBzqV+ff8tqmWTjMIaHf+bhrzn2bWvwhsy+mF
0re5n2zw6v3HDKobIeO1Z8QDjQrPrP0hif1+zGAY+qzNJ1BFZf8ZrhbUpq6+s7wRlzH3ltbo2mrg
xDV9i9dpcUy9H2xAXlXQHu7vCs8CCtIO/qKAPrUNaKDeffwurw5F7M28MQN09ZeHYe3VTp+TuvCw
z3i0zGEgt9X2Bw9yyI3Pdi0OprJpQAXlq3FuWO8fCzgRTRYd8ySJe9zNR/hPkf3Tl90ehh0NdZwZ
gbFpo3JcTZkj9/gsh5uPH/faZ3R5zllZz/Fnz0fab1MnKqsAqp1Bi2cu6HGWprb02tQ65sZUHQbI
czee+Vc0fZFVINlok1wm+rdo5Hk/oLD0EEWR0nY5vfjJuqNdIVzXrWa/gEF36Fkzajfb5OitXsdJ
BRrJnMYwn3Ob9gm8TQaxKQ2qJeyYzUIiAVhKs//k00Dsre0piRQkwNoA0dQGbo9vRxzONIeATrPR
rA9IJrtqLZEn/mynoLHJnZiTDSNTOWLpADyzNvBk/W/8nVW88WIpjnZQ8QM/fulX4oQ5BsKrdy7+
cGl9/w6ytgFM5XAtd3CbWza5/Eqj8imyrXtLFcfMrp4+Hu/iIyOJxKaT/h/OT9QSf7SiGDE5lmBG
lUc9qb6ubYf7FtLYk5WZ1b0lEal/PN7FGvpvPMvnNsX2wIPOf/7bpLL90rQqQeIb6PBTCTfpG3aT
7s4Eib7/eKR5Nf42m/4bidCHjAOT6Q8RYh5XaKvgs++TzLe2mazVtJpMu74l1P7V53U5ELlnJBgs
Fp7r4pHcqHZHzPOCfem3LYg7dkSAqpmE8NJMvbWGH2W1i9Go7HphKZADRauBMdSjJP2mWU2RLUrP
Sp5BEFTTNicUHA8JW824gEWQAbj16hQkWpW/ffx+rnwJPGHRCxGuIJW5PAeTIHE6ORb+XooKqHE9
d7kPhU53p2hurOyrQ4FJQE7nGOxpF5tZI+rKqTDGoCE+sp9zvQXzolR36kP77+KIXx8db0FSdgSD
fJKL49UtuTEMGNbtvcoYjyOa3B2oGGc5OOB9P35/V7/7HELMSZg5sL94qtrGMtMoBhyjnBLSjrBH
+aY05X03NZzpIiG6F5rex5HEtppesY4CNQkbLf9c561WcOsQ6pNlJwNKtGjuuC5RRNWrNkmCA72r
/dNY6LfsOv7U79AKorPDzp0oXA4uY0cdFYJZGbm/b0ibA13UISAirVwb2ugtI6MdDx11oIcSAdlB
QvzaCd+tduY8gTVobH93NZ+/Fpcim6wG5VILe433m4HOTbbWiND2KAZ0jKlE/DgZ5c2HvjL9uPgj
sST1SMLhcs8peKIE6iu+MrIK7mhSM+OFGjH7O0ZU94Hlg305uZKu6DEKxxVBSnUAC8lPgk7cfJtK
kd2LESzcIuRxOk5eefPye2Uf5o49Z7Ud6hV/9CG2ZlpNWje5+8Dpv0N1Hg9O2IVHkfbNJ8O6mW2a
jT3+3B892Er0shA9cUu8ON7zrgq8sOwtqBJFdTS9yRqfOvq75RpgSSoJwsuGu3FveitHC1Dc0gYb
8+wJbmK0t1b7iWjoB0WO4sXz0sI7KfqaTPAvTr8OhyF8jk1QBfU6D+ywpSPAj0je3/WWlGCBSjF+
MREyawuaguq148Hw8PrR+kn1U7rrCrPYcZvLsizoLx97aHcSRd/SBV0+LcG5G+XGbb1w7h/TfHiI
UhXh0bVl0e88jFIekVBoR6iBQJMyZTYHOzJ6sGcpXmMd1m7uinZWs2dT9owvltH0LAM3GT5nZZ+F
S2kk/dOQ9lifW0QMP8DQyXpVAfAtN1MA5PqQySaii5JsKUZuPlSwl8DKpi+aacb7KhoN0LD5OAKZ
rCI9PGpYr9zP6cVT19ROtBb6EIhVDXt8RtTYql3UKkAjyIVTvaI8jolRzNZZcjAXr1ar5qsJtgZf
9DYNzx58oufYmuR5SsNOLbQxqt60qdGetDSL1JJOKF0HGC16nGxBcK9kCHQJbRkwimagwwyUV7QL
3SJOFuwUVbco5xgoR1j7o7drd00GJN4MBYZF+6QWUrAobAdgsgVPGKhhiuCmckNa2ANZJz+hDbVg
C8YS5DxsXNkU9hfR2T1Gar4OmW8s4nLZeJONs3SrT/s4qcOviDEEQyDd3Ok4EHwu/DrbiD7sfuj1
0B4p5Wv+oi9reK8lNnKws41MOisszHD8MFHpmkulJvstMYum2nUI4ZNTQn05X6JC0rNz2g5ip+DX
fg+c0HtxwBPaKwpW8iU1+LgLsoTic425cL9Q8RhU24S+XxBzrSZNY6GGwG1OmtHFyanF+y1ZN5MN
FKzygtcSAOoE/DMFXABTXVlPnsPUl6Wn3ibqjcMylGGTLOCv6HuPKPVZ1WW6wxBAOwMgjB6zuK7z
XWh4IMH0BNhgbNhqk+H/viZbZbxYWpN6Kx8LiM+6lRblQjNE0zxomdKW6Ein04AkEC6CbiqTG2yT
i42bZdYdYI9glaQIpe7CMRyxtQHcYD2WgHDEYjJo9N5kLmjPohFgLlAa9JvSzsx04U3knOmywsAS
ZtXJlETI9K/kJirpNALqFWNW4Hr9Qdpp9mDq4AwWfB5n67dRtlEZMA6wB42WHby+0X+kAHXVcoLx
8liHTQwws3GTRUGL+VfSceTu4RDZP0CC+dpCdU3wg4ui8ZjGnr3R60qHPdxlSMgE5ocQjVO+t1WF
o7XSsdH9B9PJKl0YnVY/6MmkrexyDNYxio633E7IgbqUXnGpcCvzrklcuZ4CXZ0dLbLV0qizctX5
4wTbTBef4wTeOlqzDt2sXt9Ng12uG/Ax46Ic+rEAEAiSfx3meXcQg+l/ise2vwvZas561o/3yNLl
Sa9afdnXgf1vo/C4ozaRdPG6GMfg1Jt9PfC9Sv/ejDtz73uUe1nUwn3N2oo90TaSrbRdeW6GPKY/
0ucu4mVDqaCbaAk+elXkLmK4Ts/uMEB8BxonqHL0SM5A3D/NCW2wJWGicHpUhnxxJioy92Uh6HIN
7cGcieYQOqmsedayGob4xUxEvh+0UttEVecsKYQNj1o+od3FBMJZmeQk1mOjt8+dRxy6AI8X+gCM
e//fKJP2HsoKmoo+BxcKmk6ekiSuvuSh14Be1V210upSgXaj1W0ILbsh0m4UvKjSrOWWrqvSwmp2
aj9ZY5LfU64vtnExpkcvaTNMI2JzFXe9h1VhkSWbBDDWJmebPSlWH0QO30mWoYjkTyh4rxVnFM6u
UAs2IVqTcdkk9A9gN0hReomBuDUsPTz/PhXooH+oTA+WnlROtWgLs16a2Cze276mKDrUU7dr2tI4
1Lw2AEV63MLyCML+EMTEZ2swbt62CIO4WnjURmhkSPTwScc2HRpgX8OgZCxh49vgGGy1lp3e5THt
2oqLpLOsKs35p454enokZoMe7TWLYrT2wwA/MIyU84bKw95GStkgnbIkW6bhGBz6wUzP8AFqmuTa
Kd81GYD4iALn5zjS/E1nNtOJu1z6WVejufbTDP+NCio9gjbd+jIr1XcwjcGm5mlVrs2hz9+GbO5E
0iy72hER2vtwxJoG1q4Xeit4nMOwt8nNxatMorcl7dZNJw8rbHiANo+9aul4BQTWu+6z2Xve62hm
2ld7jOp5z6GzzQoLvl6YI6KyYnkPYqwDHxMH9ksRVWoPNofjB46jWCYowddCBeNTE3ZsMyoq9Gln
eGb32OjcfTxppUcHo4v7sVUzkBzd4Sr9JX62YhfHzClaE4WkxorUiUJJ5kzu18RLJmLsKbF6rvlj
B5KC7vkfMMscfUkoEN6ZcR8u3NSH+Qj/VlsEXSb2Iq39g956Ymumg1k8OrNxBuh8ygE6h0S+8q02
ZAR4NUYi9WlR8MTfZiX6g9FSNmdWFjqpJiKlDjJ5k+bbJIitZ4c0Tb0AjjRsDenjzUmv2pGuO8ff
wpNWxdZuZNeBidbZOwrFLPJTvYBS13Ks3btAoA96rpkD4VKOUdHQZq8exkvpaRSj9rWxywKysCrH
LbnUaZ3QTL8ds9R+xHFC2xVDmc1lfPKm1Ih3phna6xiK97r3vZ9pk9ufgIf57Rqle7gEkMe0F7aR
ncM+S9m5dB1TDO5v+RKHC+3NkKq1N12msc03CrkF97bxACdVT/4VWey1C2qW+CTQ2+i9sUSmZumk
eraJU3Ya/FG8T6BvcRDhmMxeQ74EXM+sEosOgfi06qZEvQFI813QvN3I6Rg6GyyAe5s0aIFJi6ns
7hsHcgQNEPbIWcHkVgvQv9aucmwKohomTVY/NY+NGXsVJD3LhvfmdP4OnnW4ac3GII8r0kPYsswB
W2rGOWW1DlumMfpzvTaPjqtV5aaP7T7Zam5cr9skzq0licvobrQQOWKEM9L9JlLvThWa11BE6Yto
6U4ls9TQY5v+pqb4kpmJo69UmQK0KvF16h6k6rLPTUBHBLgtFUL9t9LDiBnWfogFDREFhvOuas1t
6vA7lN60X61xynLMSZr6EbslY0ecmmxYZDWmNzIM3YO0zCbFSl6oc1Hk5Wni9N3CEsFJNsD7iMIS
L2ILtTKjvypLjgq41DEntRdtUjOTW5DeDruvqI9Gn9kTBPDB5pNDXrvXSXYVC8CtDht6Jgawh6IX
4WIk27aqyCHvlGj1sz/Y1XOo+yAVhy7J62VtC+CsRmS9pj7hrM0vOGARO+LYQ84B4psuIQvT27ro
LfpcF0OGYw3h1gz8TJOHOA1jIMK5vZNEuATCnYifh9KAUVfgibJE+tZloBVFvzNh2n+fZN19DSJy
JeTnHPlg+439Wk3TWC7b0ndXXjd1ZzGa8rvAAmoj6PUul8LAl0uQKVZrzeMs8fs2P0WhZdWL1sjb
h1aUQXKqDL/ZYkPFVUXPdOverE1AeC29dCsz85KHvBfG2dZj93tYo+cV+KezK7jt+CN2x2bXTI67
HZBasVh6otkoBiCMyniNSwCaEzPB1KNMpiUpgXJvCKs5mBmcMJ6tEFgM28OJHLeE9Nv6r8kgnV1T
hdpzh33HtyTrOyLbCqtgd1Sn0CLrWLVB8a0PpmzlsflssEscuaaF44ZWruEL9C/y4Jqd6Vs84nSY
0qO/sMMRuw2uBw680Ml+CozeWDRmnn9SgCkgYoKo5b+FfSBHJx8MabVrL6e0VJexsTf8uNlqUz1t
hwiqUq8P3r7twmJZjbb7Gk4JiMqJGlEAie8YG72/UmaQrPDqdnA0CQHXOxbFuRAoekTZ4Qenrrl0
PPLJmpGOiMfS9M3zCOFxs8Zhiqh55XpVt8IPJ145qZxe8rhtN1Op6OQLJu/ZCHt+htDqVQw7em2z
tMa1Y2LK7sGDAM7XtdFd3XbtFl86rkF+KH5w8rnZofRl8wgdLzMOjYkHwdQXuL0Y3LlTTN+iNc7c
GUwxqOnooMjlxajYv3M4imIB4LXaAFD1Thbz8WTBhD31XlE8tx6txkWLU9uigZ/XLVx9lPdqCtOH
tLdqtSyHCI657sTryW7QBPjSAPCadV2Fv1uMMxAdj09gye27LKigSGJwwo21MdLmSSeSX5d5Z7wQ
fn+pKSsSRseEHnQ+im+AWusG9+ZacnYP6RaOUbBqvHxc9fr0ye/HeOfovFerdnLAm6Rbl5OhBfnC
RMuG62BKBhXXwZDuoo4ZX0Qi3JhDHK8qXxhbNObOP4WMOJ6D0M1OLv54eBsNZnewuYLcE79aLwUi
q3U6FuWqLZTaG4NT7XucHcplVpnGpgogWBhDVx8r6EGrICktpIm1yIEwi5yL2TS8eDJNH+nzBHNn
yeyLrSCqRjptHtgh1fuwGEmTSq0d8NApLWM6TIPQvtW1Fn3JAjh2K9zDyBXUkOy0ta0P2mNjtEwP
bUi+K3ZhImjQ2Xs+Wnbvd4X5iTNL2wQFMiL8RhWBrT8+UWGGzm16xTctx0uqyPH348AZvMfKdg1u
esmMtau9beVhc1YC7lo47FfnMMIANmxg21ctcZSXWd19NDjJWsOZYNfQRP21aSprrSUdcFFT6+5C
Uh8Hb9D1lRiD/oevgvKUK8/8Xg/wGTFJip4bGVnx0rH6fj1GyI9Xssy0ZalynMRJdOwwBcvTjRnk
yU+/6Tp2NT/JNr5otXXGoy/AyjhHndouyZY+vwPlEZ2k60UDcnIr/1T3TCIPWeyGDlhryRGijo3b
guNlk1hNI7C6RSosjA61yNkTB9mPQZgbnwHj9ZsJDdFzJ4WuVilHYwzjVJXLZCp7gOKBCa19KHiV
mtsVd53hdauyneiA0IP+vvN93EC4TYlNYiFTNaVgPfu9uyoMp77L/bp6FH1lrKRZg4bl01o7UGn2
wtPaKVx6Kta5WFHYPwndDI86JMcKPqfRcYiH3h6OUXIidzJQ3uzbO4LNmdcoCmA3Tn9XOHW8j2HT
Y1o2atjdlRgjuY0uy6MnYmedOrJaqSSoP4+9Gz+WssfCIyVVzZ1Hs+5oZG4f6pbNuEiSDKJ07B05
1XHSTMY0fdIgr24SIqedkIm7icLAu+9Jw2yZb/JECCJbRPwu/q/pNIynMLWTZ6MOdNw6jOmn6WjY
P8YVeGUOQrFrIzva9aM2S3k7i02zzHDXzNtmrXvC/s5Fvz27mkcm12g7Glz8aGOXFrV5r3QPzHXt
VUtjuQQI6VGzL4JtC17ojKmPvw6rrl8lBj71CSzCf33d4/ZJSxXIXNCdZ2e+b0MBx1ZcEkBqphYu
w5HVa2qxfuxVRaMEyZW9kXgCS4m+FG+l0eYrhDbTOUIAcwC4rfbQu+UzJ4s6e3CA7hX51L3ZhT1X
Q35X1af+ujHb9Bm3gvacWbn6VvkyPdt+ZCxGaSWbxtfyu0AV1rqipA6ilytEmANrJ61nbUjbdNg0
AaWr0USurMmAS88EvsPrLoVqiLobjmOHj6gXArLtMFU6m10yPU5gJj8TLYULCz7afpiC9GHkBn+c
U6WrXNAftGjH3HL33N60ZzAO2Qtbuv+P2Q3qbAoSk5Ic7kz+qZxnGtjts1s5hDbUNqafYa/ar7Sh
WFsjyq2DCKfsYSqMaKPHPvyTtqN1fSVTFYaAPVvzHAGOONk5tjSLop+0NfR601nFnoFBgrBeS23S
DpHS46XrEb5gX6kt7UR1n81ytPJVSZT57GF/9DZEQcO1LTDPPc2s6SKhxeWgRyV7GS6zm6IJ00e9
sqaHMbXDXUa/Lr5wmmZse2cuRmWZEXwrWhxcTE11Z6Pxp2hF90uxDqfUPEtpFY9KgmFjewZwmBR1
ebY1epucXI8prgU41Y0jJiAxiVq2jyARgH5d5zExc+PfrBHJGr+S8MuUwOAvRqUvq9Ll0M6Je5q8
IquAH3PzNNnx5C/cpp2OFs3sMxyT/rPSKNNjVevDXYrL2srpbO+1yCZ761iOd2fbZrpvrMZ8xJxv
uPNLitWFO7jH2qKTdNEQY9/BTaeKi2WifZQicA5aiyPhoq0jsS1QOHbHUi+yLRE0nyhhj0lAt+di
2yEO/W6MY39OaEFaT1oit01VuW9+23CuIYeZ/a7qehMVFjrGxu21H400g40ZZ1ijpFPWEckM+mZI
M+DQblDhfaVxPbbDpltqPnEU7fck2foiHld+49f3rh93P2ldT9dSBeBwkhSLRavllFEVMIWqmLy7
1O8a5iioyXRhJgZ8fyHNraF0/NJKO7YO0OXQWzgjXFJ3aImVuVN4n2wbSwqJ5Qu2SvRWlbaMWi5n
nfZEBhuHQAzzXLnIXTD0bNpVCXAWR7Eo6+2XFN9fTIisNMRDkyaDNQlVqAKQsOJTyuLBlJbr95fO
SFVMVpJkBs1o1V0Xmc0O6I3cWjKd7lvEu/dkdbUtdDBzhTNNe+cMdv4mCTq/43cyLHO7VS9yrOsH
2qZI0mQGdX9ujs4n2vDbE7xg+BFtKDc2RdVHt6yc9UD66FyJTl9hu0Y+nOLz2sk5oB2jVXdpptJP
3thE31xdY5HhE9ilyzEJ/HMZ9NprlI7d0ceWrFy7XYRRGBvTISqa6IRcTyNLAt0yGGNLnkF1ZGI9
lu7MwTR7LEAnqz3bzYSfiAvZBjvbpBpfxq4Bvx2NmHXUlSJpTZvxpkiTepkFynqJpGg+dXbLFCs6
LpzLNBq1bRq0bnLskHzD3EVUs8bcKHM2NcSovR9XXbvUVWVba5G3ibeKqEY+p6ofV1lN/9wkfZTg
MZXkdalzucPKThMrIw0acVdg1fecB+GwM9D9fMcaxrSWWWIST1JeMvaWJxMsXXxyFr4PQ/1YDLK5
q03S2yz8fINW3/pCMrJ+0FKr/hQKv3hIxz45h3EhDiVddvKgyIkbh7GPabEsMPdbwCTQljpZxHuM
4obvuHlKtfq4+HqluE+uakY6Uc8EcHdRe5W5U0pTad5+HGt/LbiGPWrcaG/UJ/8kaniwKmj8Qkbg
mn+qNvMpTTCCoUYeJjnmlROrKgr2RtfvEYSsmgnogUZbJNdUo9zr+LZsswmvaK+0uVnZBMofP/WF
+nCul84aLh571jnyo97XSyvyjUPjzvbkbYclOrGihkemmwQvVqCNbzRSqm+Z17vfuJS3P9OKlOaN
934hJ/vvFyCeI8AzUahcNgvXHoZRw9Q6XP2mO2j44LtzqH5kX9ke2Bm+i5CWTNIn2g0l/oUu5tfA
zE0UpciDoR9dfvCmze0KLc6erpjgkGkqOFV9DtsDtPdmTOTXVqML9OPX/SeMiPdtzy8bbQcF80tB
kpXnBIvsjRhrprLfOJINb+XRjZgd7cjOIalIgmooHFuVeQO2giTUj2M0xeONX3KtOuwjv4Y/gLvQ
H1xFtsvK7fTC3ftk+BZQL5p12eNuFiLxXZL/ufXk1yrmAHwgyAF1Q8B7IaMAYtlrWh65+yR0XlSA
FU1fSNz8tDq88V2vjuTPmFOTPoA/iINZ7g2JW9nOfuosHq0Erf2kkVnad6Gj3VLOXxvMoROQ0eYp
9Ksk/rv4yGxrkOV8z96ezsA+u31bWjSrlrAuPp46V/YnVCGIhCGaz9LL+Zf8NpIP4BTgHI+ldwF+
h3kiub/aSstudRteWxfEHrT7/Y+0M9uN2wjW8BMR4L7ckrNRiy3Jlmz5hrBlh/u+8+nPR+UAR8Mh
hnDOjZMgQXq62V3dVfUvFvtTWYJQvFyjAkKDww3aGDV5EoZPWZ+WDu5E2aEdFOp2Pdfz9dmtrSOa
egqYF0rF0LnOZ0ciXNYqbBu3bU31jWIPPWEyppQWJZpu2cZaSmthz1DZitqsoXihHVvSitYn1VPd
fCq0u6qqQO+FGHmkTSV87gueOLYQtemXVjML0VHCITkahRkWTlHm2KQi2KLzlqEMnsh6/4zZK89N
DKuyx6SdareJ6uze9Jst8YHVRTLgJnMbsw2WUCTB9y1BljLdRfa/3atQXqgrFv0B2F/4n8KDBCB8
FicWl0JENSm3nDaEByHxbtSyaO26x56yFCzxgKaMvvVBLqEjM0lI08GEIggAbnvx/asKrhj5+gwB
wYGJxp6K3wFPRETMZO0NYfBOcKoC9XIqMqVk0Vmfmpd+qNrq0LZ02jaAuZe30vnvWYAmTVjm+Lvy
e4JZmb8asIIcxopWkM7D3x3FCauawmzs3I/jjbW4POjEZOhayBoTUvjQ50tR4GCZImFMZCYh/ZKN
afRsVuNWPF6ZoIrCEw3yGSZyoSNKx8DM1ULX3ZG631GWR9U1tUxGHsjg8sVpZWdFknrCLIde8fWz
vrh6ZkIe2H8dsR4kYuZ/OJ8gDVgxsyh/nMSWDkImyOJem2LzaGlt+CWNKBBcH2+xoPMQlghRlCsB
agSGAefjddg6pnqNLfpU9W9AbYdbUYu0vye/WkiDAQmD0qSgkHw+iCGImSwMTKqp0lNbiDlv/OKO
a+9WDYN92VDZ/w+zUpEnBvZKkH4PcR/ug6EUhLoG7nRSht7H93n0d3KebN06i8vg37VD65q0VKKr
s2SglrGcUNvxhFNIYwc9iACnaLwwXpRIlfYVlgiuIJPIX5/aIjr/Oyibkw06I1TelUM+TE3pkyhW
KBKdjBZvzt6s9V1ojjW2kXmDS6ReyQfasK8p1JjdYHpbxLvV/QK/aSbeqsSixX4hb8oq+KTCafCS
4NDrrXDEiVlxr09SWjkGM2GMgAdk1oC6eL5jshDZ8B6QlDtOpiIfeDLRtM1jbaThP9VgH2QgYebR
06PSc/oCbO1RHPm/2V2Jk8Chxn4td4KukcRTUQd9bUumF4+O1k7Tb5WSWv9y/Qcvbp/3r4LIo8oz
fZaruHjBmbE45hlbweu1PTrvt5ogivg+8ty5PtDqwvzfQO9v6A+fv/G01hfwqXGRnApBHXlvVkRQ
KsiYE2/YOLdrHxu4Ms9ylIpQrFhcPMQ3LZ8MkP+JYcS0HUsExT1f3l2f0tqOlmAHkWhzeVMjP//W
ojKEbd0xpQj49g6538FuEbS985NaOWjGRO1fRW0S4JDoeFqx5WGyTDv+/XYW2Gx4pCg5LG1aJCtK
UzOoqCN3ZZE7gP6Lr0ouicjX6Kh12NZQeyKIqCzDZDJXqeJIpdr/8D2pt47Xl2JtG8lgc+enJXQe
c7HgmA4G+H+OwiloLPQcQFbbSKbFR7R/p41VXwteaBmhIU0helabOV/1SMtoIowdrA6xLHF1a/07
MS/9exFt25Ogq+2zb2rp4e/nB36b54PIH5zs80Gpa8o4UeVsKB3pHz1uxPumi4unyaq21MTWllIV
5643yhUaz/XzoSB5lZJSl1iSyRmueX2G20GpgbaVjK10cSkv9L6DIEVJUHZB/EBVOh8LA0RNR+bA
opr7zYroKIztHtiWTbvENqGvTH62H/LY9hFu8rBuSkzLHrJ2X5bVZ4pOGyFiNXjyQWVehciSXmgI
YCvfmxPFwxMdXVurki+lVICb8GnA4MSHgSmg94Osvg0gOvz4Z19mQBO6A0Jo+z61dmW+pUW6ukAI
slLHIKMgq1gsEJ5TeQ1MzDtJiB726qMlTQ7GhT80P330FNMR4j+W95C1M2hrP4FMI+n/OYSU1OOt
pHSN6gX0m1cPpQ3KOkvqeJnEfh6amD2pVnxCPvOAM/GhDr51lvUl0/FNAEGrlM+aldxW07hx6jZH
n7fth/jtkw+ndWUhkWHgSD6Oju4ViDhZn/MZ5tJon8ICC3rEwkPPv8uGrYLS5amwiLBU1wzycu1C
xbOspVZvavhOUuDTFECs8BDkReWIoxdvXB4olTGXD0wdjsX705KQCumFcRcEs1SXqxJkGmJWkhdp
RyVv7Nfb2mvtofPpOmGTSQ9MNLsQlrKPGrvamrd1YGSCUxix9DttMAzo8VPcRRVqTFEpyw4ICErx
4J2d3peQOY+zjAeBV96lGhk/WF6PZqEk/fYTnj/0JFE6yXBrjzArDQFbAHGZrEL/EZYJ3c54wKq6
T5LQbYoeUkYc9wX4d1S2/ZixVCEO71XNh32H6t3BbGL9AB1teoCALHxGO17/Sa3Go0fddTvshIaj
AtaKfnsQ3qJhXv6pFSDcY1U0gHuEEShiGd55vNheYQA3KBeY6skvadbYWRTHJ30aeuCsWUGdt0ju
4kwad1aMaSfOixbnWIuEXxGPGxBG03CiPlwfvTgA/Ip4zb6xxu8mRrDYHOA3d0A/J95jW6/fpVTK
domsRg4Z+YuWUpPHQMA8pEOd7aQen3sJPCce4dKMRkk5erKW4fEe+b5+F8RBcFRAz9N4ng2+dDnR
bz3ZQAykyQ13UkONWNd0T2mUpbU9qVaZ2ToUhidceL25xWxhOazFAPuFSMUCpWtKyrhKa2cIjbiF
OU0PhTfx5UIprU9yM1puJ0016CEPLWll0oVbAW4ilqhp9wR2LrvDoA5HRDUBKFm0EeCNSO4crc/M
2yIog51s0IxMNfNVDaN6L2f9F1UOQnCler8P/aB5CiQrcwcFhCH6a/nXoqiTUwmhXLeNjjaZkpiR
kwChA5Ns6NUPzzONPZh//TbinDhswV8T4rTHujDHXQs+nLxntCtaizthKOa6B6C2ZGwl+t5g/XED
zXaKmnp2otXIuNeR/GCKanzoe/xUrWx8MuQyPFQm6Ahq4uojhdHq1HjZ9Eg/ALdXyQigtE1DBoei
wU9m2nlS2ZZsHu8Yll2yV5qou6EZNNwDgm4e+hwggQetJPlsCiLZuQaAEGhzQCsZwZbRTXTk3Y+j
MkbTrR/nU78TBCN6wdJa+xIJRvuKHKj8BaZactcPzfimoVv0Fqph1x1HNaxucy9Tv44ZVK89CnW6
YKvQaAwb/LHW00kX6k9+41seS9JoxzhrC0fyUFG5aQs/+yeqfWhQSe8Hug27GPRHI2UvYEctgcZe
TS+yqHVx4t0VKsDHJc+LXoVRz+4bBW9MlITqfot0v0j1qbryOJjNBBDb4RG69AZDD3ewRIAnJ8xQ
0i+xArNCb8GjTnWa3me6YLHP0vBbRQlz/5dvIUbW5xyVxxCVjKVYEj7FyTCy4icat+NsxixxW2PJ
IYDaQ/1jS1LyIhgzHHoNlE5kKts8GM8vnjantMh7qTklVZgeO2gQuxkphaO71m1k3xc5CkNRoCHu
z1UU2IHnQxUgVcYGbNEp0rQSRoX2C6rGnarTJRO95+urePGMnXWiJUq/iEQgRaEvXhYFDUxkY7Pu
pCtZ9kuZJjgGPQ/5wPHDuNDcKGuCYUfXqf77Vx+NMKroJEa8/PgZ8zJ8uMoDXhJY9c5+6Z7XfZO1
aviilan/ONwUxe8mjY7pAIsFOLkKXizH9UPBqeUT4raBY5YqrUcayBvFgZXVoHKLmq2BPClc0zmh
+/CTsHPGHTqTu1PfxNFz4wMDwgC7O5btVLz6Wqi/Ei/9l+ufYGVnUbCCn8/As+vXYtBBlvoGYFZ3
qtMeQA4QJ68H87zlK7ayqxA5IWmYtxSNmcUGpmMEdyZIulPRZeiSQrMhg5B1W2229CDnH3z2bpnV
p8AxIB7NxiCtP1/FxJ9qWsVNdxLS0vglVpp1H3p1eLi+bO9l4sUwhoyJDxIlhCE6MufD4ISQSXKH
vvIIGPgF2L8ClsyLFO1oBEOAEYYudXeCpvXfCiEdn0dw9N8kvZxZMHlXvGZTixRoZJbJbW+UJ1FR
BN/OW9P3HeCvuflw/eeufmWyCdpzrCqIm/Nf25tDDomHg5aTcQCsqnyEFc0jTrn76wOtfucPAy1e
jVmnVUIHSOQkT4V3jKA2QRLCYXYKoMWhnbwlTrT6tQmMswoYHVZx8RniVhOLto85M35YnZCY1Peh
Em7t3tXl+zDKIt2uU3phg8Xy9WrzJg7VfZFFnZ0P6dfrq7c2DmUo5EDg4MsU6c4/0wSYEXJ8153M
uj9Krfy5i/09oMqNVv3aonFhQoTBdIDtMH/ED4EGC1v8ydKxO1l1Kx5E9CBPpkhD6vpkVsLZbCSF
tx13sEmCfT6Kh1ZTi7ZBezJ5WNuePr76XAKHutcPUKWOeeZviHOvTevjgIu9oDeNBmPba08BhMBO
hrqRbpVA1rY38pZMSpur08sLKyuEUA7xZT6FsV+UB7WAlOjXUfjMTve1vZ/QeLavL+PKG2fWwqJv
ibAJ1m/zrD98LCGPmthKU+KZASPtGIviFIDeETIVTlAYhlg1y34CQBTqkhOKTT5uHOmLZTWR8kX7
AfQIZjQ0Ac5/gBZBEKFLo5zSunCTaTyMSrYRTbeGWJyvttOhnUSDwr4PT4Ge3+oYzV1fxosvt5jF
YhmhCsRGEY7KCUwsbu8AdjXNoehTdv/8/waaz/iH72VFxYw1Y6DIdPXoH+yiqOJY9Nj++qIj18Ax
aP4sWArQBjofqEKZJaNGMJ1UMPh3VS7Xd6kphBvrNv/cs3vufRTkQDX0Vuf35/kosHKnMjWVCaHc
Rr61Rl14JKYIx6wthV/XV+4iYDAU55fdDnporvKcD0UOjlOmVE4nrJcaWGpdUv/qc98imau8H2gf
lJEDs6z5fn3YlRmCpkZDRuElzzQX6+gJao2JBuIXSlpOf4QwHb5bAO6/A90SNqoqW0PN//7D3giq
SBOqLoBtphfhoQy19CnG/8nFMGyzF3lZGTcJ8AQqGKKURZnf+WAgh82iMNTphG2sfCtXsT8D70M0
nCmlxiJ5txr3aGnRJzhMshU/tAV+Kg91mfv76yu8VNLgImOHckHPGmymAWnm/KfAuRi01KyUE8WI
41ipu24EWDm++aL/yRM/pTBTpSA7aEBL6haFAmPrAl87/dS+aXnRlzKBdJ7/gLiM1DgVW+UUJ/8Y
ws88lG466w4WzO76TC8/MBH6wziL0wIWH+jOxERTyCq3IKKoXuWF8JUdHJ6uD3V5Ws6HWsTMEq9M
NZ6Ykl4XuyJsba35M3X5EVcuS/pyfay1aXHzgMsAyiZxQM+XLxM1FCCqVDm9O0crUv845NZvKTQf
r4+z9pk+XjWLz6RnORwgk9hZwM8b8u9N61MSUx2MQTe25GIkoJBzk4YO7KxxAuhkMaNpKHH1jvPe
FQs/NF4iL5J/VxUkQgecVz0dlLLw/I2+6FKz631Qwtqcv+NlxwtssYx+NelpLnYuNEbTvFMnKacv
mutB+Gk0rdp/wKZK7nc6tOboJhiQDT1YdSnXdoRf8Zfs3aChrjivn3jxiuYu515WdyB+xfsqbcf6
e6J2qbSr1ap5aWuvy3dYbKmCPQZldhtbo4CRWyAMONYnfZz+aKWsr09CkEgYRliDaR3ioU6aXaH2
ffhcIwEL4VamnnLIgxHy5vVvPYfVDxfLvBh0hgFmypyYS7G9ykq0ART14BZTEedIHViATiDKm1te
o+/JzXIk0nzAIKT8QGAX0UfzgsRQqmx0rQh4/z9howv6JzXxxeCR+Cj0e3rvkew2MkQDYmMmPYpY
K/2jpb1xmJ91Iwqu/ajjgRcG8DFHpLJgiQmGeBMVUYNIoOi9dVYd3xG7dPlRt7BT29g6iwPIYrFn
KMRD3weKwZV/vnMg0aE2xn52S6HM93Cr0N+phSqP7LEboo3IsnI2cELi/4b5EqqEyytfKAUO+1AO
7jB06KgEHbBZ7W4QIsdo4Npf3warg6ErK9N6Q2Z2eSZkPxApVxaDWydl6Cioh5AmR9IhN8wGcZnK
2whla+PRJUbtCp1qTBUWYbPxaZxGod+6laUAuvfU4CFvMrM5pVAYW4cSNKpG16d4iYwGoAPYDDGv
Gf5EfeL863U16Pjebxq3lsa9p70iIHiqp/jJQN+m0+qbXkpORYThQWjg/0s/R2xuLJS6r/+MtZnz
fpoLFvN5W7bOKGYOQq9bjevrnYGOH6THQCzUbwVFYLvEzmUjxM6zWhy7WTANBV9mTkVmEe0MsYq1
WmE8OuXFfetX4duISofdUXVwNbMPXg0xhsKYJP3GyGuhZUb/vgOWeNotDnyrImM9KXXrUqdvdp03
iYdxsqbD9fVcGwUoDVUHroRL59MqVyDZi9Hggn4o7DQyxf3sT/D3hxGpPLYNhmcYQl5UblJVmYJO
GF3D76Zjk3XpaSBK3yppLL+B5um/X5/VZaTh5ANN0CmO6gr5xfleVQJZ6TgkjFeZf0ZFj53AzO87
yXz763EoWdN6m70/CGqLc4gYcGH6YjrwjZKQd6lWH2szGugoJvnGq3tZq5uvGn2266OiQlv94rIf
pDKVE+xO3XoSc8EtES2FMz/qXXZMx5KO4TQ3GPZTY03A5SuIjoh7yR2JhwzBxxH6XhufB9ECEBlT
FLBuKl0dYhdLVOgsYBNojmm9MmjH60u0eOG9B33yOlITFoiW7+IxKRDfRxl1L+CL3vBEoRbsLvwv
/WHyoTbZVpt5j2g2Ff7fBwqWC9yWODf9leUWgNVjamBLBneUMutnH6Fxj8RCdqpxPXzyRSRdrs9z
2VZ//z6U4Wdf37k4vGw1N11TCMJk9C4qVJ50ALiT/tZ64afYVbpF9qz62TFRM93aAyGrflCULdS9
HBbCI7osWv7z+s9ZiVs8znjF80DkmbaUqEzExBAyr2hca6jqW7+L1VMxKDnKg3jC3+eiOpZcTBPk
aqOLN+75lRgNi4Y8BTSKIktLHHSK3kvZtEbtko/948vJrsHZ0kYDQLTl0dsyJFybKZeSyLOeejly
LOdnvR50xAbGvkZ0oi71XVCk4m8fbPzPYkCuZUjq8k7JrKLaG2nUlM71ZV6bKjGGspLCn9TSzwev
mp6HaJQ0bm+h/tCa3nf4mTtq54ONENGGyvJKrCbtRMBPMXFxQYbifDATLYZa1IPareUg+iyNWeUY
1WBt3Dtr6wnrBuNFpE1VWhrno4xDMiG2kQKTL9TBmTsUx6qQtX2dxuNRHekQNFYsHixBLJ6uL+bq
/EABcw1hqXDhYll4jRlqRVu7mVJKR3yNWzfNjK0b/TIgoXBO8VPXDIPTulRBjJI8lrOAk9EiHr9H
0owzksDBhh+e7tgi35OsGTe+3LJ2MAcHPhigSa4kduoyGgGHDenrM5TQVoLllIFWSnZeZ+arUnsC
ImhRbooOT71U3SkeoJGjPPK5ufZj6c4AZxs5GdpSwcalsnJP8mLlUQ6MHWD/8ltjjaHiBQsOQkAc
bPbjwsbKnVCiRZWsU6n9/f0HZrAZnkax6iIoRYoZiDCmGj4roGuv1SVn0uq/FCN/X2tczxF0x9xk
VqA938B+LiZQtjNGyeMXKxFCWymtz5b8Qw5oT12f0dr5/zDWEgtrCF00wpBrXF0JnkjQUM7xwgPi
1Q+JRcp5fbDVr2XQI6L6hGr2EigA+LPD61lH+hsRU+yCvdKsdpI5dZMDVEfM/j62oRYKdN2kLKuL
8uIRVY8xtcb5oETaOD1zprSDqPTxLSIWyoOYyMPGeJfT42jAeIM+xY1tLh9TFfANs4ms0UV0qoi+
Aiqe/PtSlbO3fhjaH9fX8vLDseNpUFF61mkmLu/HiLyZhDmYXBwjP+da0NtDANHYbz8Pm55UK08D
gLQSNiecNfbksk5TTVEf6cCzXRJFLXlWPQqemW1NAzoLI8z7xkbizHiC1Tv+tkY6JcDN8uBNMBt6
zEbEX3bXZ7+y1FwjlPEwraOXvcyihkIuJyuVJzdUzXTPf+ftAtOc9pOWbhlfXl4nMoQLosycPBJj
FpeWHMjjkDai6GqUe9BraFBRNfJsp4G5sS0rHXaYASk7BDPKjZfnu4HSee6G0TOe5Wxe7CMuUN0+
NE11Ki3dVfyo8RyxFfsvWRVMSFjkWNchg6UW2FQOsfoHdFK/R8pKMffhENXJIVG97jXU0Lm8b42i
RF3F6moLk85UFI5aXwUpaHA0VndjhJGhMgwotuZWjAk6xyl+UD1S2F1WSlW408q2TX9M8hSEu76V
A8URizESj6Y65M1dbA7ScMPIgur4kwZKrg4s+RQC0pDtKoUmbosFyEiEWTW8K0JffJZaa1Q3boL3
9P18sUjLIBmz9SAQAGVYRE2pFGie1CpqtllivfpZq5d7Iffg22uAyXJbgEKTvxQj5s+OgjomSq2C
loEa4k1m7AbUWA+T7vUjxDdaiZUfYgcxCQEIQxROzYdS9vWnqS+88idPVq3+nBhNVduwutvAaVUJ
YaIutHzBAbmjp64nj9N3FL30G34qgA5PC2pl4408XwTnU2Z/EE/nAAe5YFm10TirXLIj5FBNxAQP
GOC9Eudg6dJIvMsmWqMhuCy8TxvpicZ8vnF3rBxCXnEKb0fwO6CkFw9XOTQr1DIxTBThwLoJEnl2
pzXVl67Ehvn6eV+ZKUVvsFUw56kZLSlWU4SxDMobhovKUfnsBaL4dejVKrVTVkhCT0WRP4PGLwq7
xo7h5Fuh+fL3v4DUFVdtk8hDKnu+vay267IITRVXL6Qx2LH05R9VbGqw2IIv35AWzg6PbFFAkG2Z
2gjBhtKGS/pKM+m8Cbz4EZDAgk5HRuVU5v0Xq4W0XY7TrrXEo6qMGva67GYzvMEaGEzalvr+4nVL
++h88MW7emoGvRaxxwWhrxvo+pTJLkQh7e8i+/+Ogjw9ZgsKVJbF4ycTwwjGiEITuotfGvDrNnJs
d73l/WXJcznQ8uVTDHGXCJREKL2jioULdUOBvZL2cmEKp1rRsg3wz+LC/t/xTBjqdG6wk1wsn9RB
hmzQCz8ljXlvhNVdJJjHvjedstcfr+/V9S/1f0PNV9qHBufkI4hJnFVONWJ3YRDhiT5tvHUWt+K/
s6FWrL+b2GDUdD6E7gUCQkUqLbYG5GrRofgE9rl60sDppukd0fPvIsD7gAR2kkYTXI6qLPaFhTlP
hZCCepKa8rZq68Iu8ulZmrRbTNH2sSWjc64+pjFvkeuLufbdqL7P+SqyGtwv5zMdEslHd1dUT+Wo
P0koXHlgap0ib76mRrcR0NdW9eNYy/NNQqsVPENOUUTcHnL5iJLPiy9ZB9Qv7ymNfxbU5i/9Td5X
liITyF0eeRy8xW4ZAR3NfDjtJHQNcKocgebGrL4YdbOBDJr3xIfrah6IvQ+ACzigBAJusZJJIYa5
jNcBbZvwW2CYkU0Tzi/7z56sfvJHa2OLrnw4HBoQCwP1DXBnGUlUo7NUtIn1k6c0r8iYdnbRJNHn
bpoy/CyULSDI8pE8T49czZiTc/DIxvKAWwUVylkg/RQhte07aq92BjI7gdjveBeXJumyDsk87cYe
vfKpTAQ7Vkm3LBQj0VAaN/bt4nZ+/zlwczBCfK9hLS+sChFvIxBTBE0VsqwIyRXHAHzolB7K8NeP
yLK39z4WiFIRujem40z//IxIfm3FehmgHNhqSLr/HrtqFyc9Zl3aTuABhTzeXkbsehwbp9QDR4Y4
k+nfKngpSgXj13wAV++kU02Nq7N9unzXf+CyfPH+A+kyWRSf6EBe1AmQAARXz4vwlPTfvJRLW0YL
qu+/RnlOuPKdMPkhlt8HVX3T+ifIIlvjr0Rk8+P4i+g1KHFcgIfTT7Gp2n5/Xwgo+Kf0mIYb3/8U
aT/i5qaUhp9pcKeEt8CADnKXbtysypypLM7fxx+xfC6WiT6Ectbop7x4MMdXS3uTCNPUVB3B8381
NaBXjUwOLSezQOi00A8zAS8sfdsqv5BH22oEu6Ntwca2u16LSAP020yyTqC6KNL7DgC6nYI1s2ii
VGbFoA3/BNGPKXm7/jVX4ghtGBOgOnVq0r9FwCr7wEegy9NONA9CuyI7BKuUBae2ns3+pDh0EQqD
S/NXo+qzrRm4XQqY1OOpDC9eu1XR4fNbwXwRzQCamaw9mX3yOeRFCERpV2m4H/2HATVOMGGZ4sWy
Ci1YJA+5nmRunpu3XiR8mrTccHqvepY63MJ8fasQvVjXf2cInQIfs7kMvezQi0M99mXQZq6eTN+i
tJI+oSz8hOBIcZC6+I/RdNbX61NcO5eU7pjj7OtCHiOfBw51GkNV8jLtlLXxZ6iPO70ERmO1Oyut
D5nROA0ibrmo7Wpt2Cug/vtui7u8OJrzrPFMJ6uYySsyNmbnPyGizV74VpS4gernX/Xce8l7RDOv
T3R1EJ0HEb1ujU7rYp5p7ncSXcPEFdMIuXetlg7IkXjH66MsQv6/U/kwymKLxpVYxjX1b3fSp1fN
739msvTY4nOwsTMXN+v7OFwqFCQgplCiXDxT8IRQ1EnoE7dEzdHRe0110qQIgcKCx6V5qLVbMhHL
/G/+SPAfqa1R78YLahE/yfdq2lFl4laUkr82oeafErWMGhs5xQkicFAiBxdhDg/9R5TSh8TLjT/X
F3e5V/+dNYomUK7NWbxl/sYfXtVlkpQIus6zBsT4XFfwxfLJ4u4wAQmkDR6x1jT3UEZsa9JGxY4o
aL+r3RjehkGvftv4NfO3/BDM51+jkBEjLAAmBVGjOdh/+DVCn+dxBKbBNaCFNv5tIvb3LTe7MTwp
cEDHuD0O6QtpzA4k/q73FactNrbb8sXz72/gxNAoIxRfANI0Hb5fZBZYE5hKvcf5e3wW66Z3OiwJ
nQmauj2l6IWjoK0/ZYnHqe5biwtlLLeC8+Lh/P5LZvgojSz4UuqyQKmapZiWgkFwbvo7MGUHteN3
lJZ2DKT8DYbaqyZXG1nWMht/H3QuvZp0qnXkHRaRo62lKc5rpt+lQ7NLfav+3EZFsB8mQbzHnAn7
kxzjhKEz+3ulU1L0vY3q6fo+WDnypEPEL6pI1ICWTVtLra0QIdDcpUSlHtt+km+6FHJPjPz/fxlq
ftvOuw3xlMWOG/sqycC3Z25tqeyokrQLJBGPvGrYcoJeCTC0CHlLz51okxLv+eaWIg+deKXLAKhE
332v/o0u+A4swO1k1r+vL+DKpYdACnhYBFnwMlt2X5E4V4SpqlD/brpyH2PLeEAB2LipfW6iVNO7
wwBKYqOdtrJdyYXobkMjn5HBi3DmhYWG8UWXu7rYP1jKLyVHACsr27sxHXdj3r/ImH9tBO2VnfJx
TGvxRodjjCeH1+RuYKY/JQ+oKu9Btw6S1+sLuvLtaH0AegbeRQt2+TprM33osrjMXaXCtremGGan
yOhjlHKsQuiZ10dbndWsc0hJhfRj2QZB+d3X42SeFWFu72GiZks9Jg9JzqV0fajViZHeQcTnNXZB
aRO8XK8NL8yRjRle1BgoppqiHI38sbSnHrHVvVrZmCSUeA3OkoZzffX8DKh5Sj0z1DM3BPiLDoWA
H+C+FepKdzrMEHSciVFd2Q8+HOONy2XltkWYaJZQmbku6DeeDz2VyDJh85y7SLq+JODiMJ01WjvO
Q0dIJZ7dEfZhxWctDnfXl3htzjzFEFQhgQaNuDj3rTj6sjboudtgEKEo2VOU6L99Sqn2WOqIKov7
6+Ot7Z4Z0MX7E8oBTd3zicaUPihKZBBqNPYqDgOpbXhRZNPf2ljS+Wstrmsq5Lh462wf8Gry+Uiw
/Msmk0yua4wA6eQ0s2dhZ25s0dUPx3OWRgiNOg7F+SiG0ZRmJxNXUjOMHPR4n7Ea+hVZgzM0ORum
PoI8RAuoav+5vpAX4C5iGMgAmqzEazSAluU5vpluhSgvuGIRZ4gN6FlSOWmlsmWUIlUDVJupO5xi
aCyPaV+XmlPV0309whKn8rPDOSdEsKStQnoZWtocfLEVrL2ktJB/B7Fotqjca4cZbToVS3MdWc1l
A7HzzCxuJC4zWphoZ7T1F7RnvytF89BZW7DhtW+vKwwjAQqBXLOIvBlKMkFiksiJBVBBp0sgwtqR
ji3hxnZeHehdtOYdy7P8/DUNNhxjaiYVJFj+tVFmR3W8sZPX7i79wyCLV08n4BNcWlXmCljmOCKK
dKNUn+JO2cm9eQ8B9zHESuf69lqdGNLodF7mVtc7tPfDY7c1dKFKkTd3Tfi+v+LEFNxerPTjfxiF
SijXJCkpekPnpyfCMYSqCxl+h0+uE9TCTBHAxPH6KGtnVOftSFOaA3rxVG3N0SgSmadqHUQBMliS
XRRTYtd5CMXd+A2cZ197xlGsxN/XB15bRPCLbA3KlJc9c7FPSOetPnPlpg9/h+NsLxrFaHBcH2Yl
ptKqY2L6jE2AYnG+io0sVyNHPXdrXz0ZgvST+sGfKTI3VHillelA/wSQNMNxTdbyfJxEh5ofVUnl
WqGFu7qeWw8gkRDT8CYZsyss3EKdv8PTNDyaWjFXrECRIjAtOTlSaTsk4LXPQ95t8UvW5g9kcX4k
87q7gO7mQu7XvaeUblcXmLaKCT6ssJ4c6FVbSrpbQ11sWCxQ+IKlCy+iOEqYqn3Hgz24qaxAOVz/
qivxkvcc6RXlLxK+JbZlrquGYD8r1xD8P9Fo9nbhkd/pVX7AfDTauMfWJkZZQYLmxGmnX3D+bVG6
TIjLfeUqjRZ+GWXsCLUC3RulaI2N7boSztD8ZmZAX6nfLxFkYQk9D0H8CgCk/OrJ0TOAwqPeeTdD
Nu09Q9v5SCNtPFovE2dOyIz9l2gUcHMuk/desUrMw0Ssi+BYsN4Brjzis6W/GHLl9Km473v/F+zH
V/hFR1PZaiPPR+PsMfI+PFsTYe65rTWHqA/hNDXTNG58tXCFQX8TtXGXK5ktpsl3EQPNULrN6/bT
ZEZ/5O57U1Xu9Z10Ef/mIjyJOqrI1iyxsdi0fdqiedVGkSv06r6I9Adk/8ej36iKPQxmaJtNWdiB
GD+heLWlNyLPz6zFzNlRoM+UWQQaLt35zPMBQkcYGaE7Kmmq30q6Ow119+IVRt3dIJGw8/BuwcEN
hw8sxSMrwyANKVIUzRDcUe1GEXv1k5kI2XQTxuOUnkylxSMHK1dsTvsEhxlDUNOdHJRjRABKSmNH
WV9INzppF5sWiQUadTxdCDBcVIsYC8KklkfVC9H1p0CbdkhWCdp3MZDdKJjuskR248jaOCgX8XYe
c4Y+gq+RLmlzVthlY68xpon4+NFCqeAELXirkHNx8hmFlAPGLM2aWZbm/AN5Ws/lh42vWw841yZN
9OhjunebNP1W5jiv0WIroNlL0o9oPKdxWV6vssmnmNxGbpQG+7pGUBepkle8fArMndSv3pgXp+s7
/z1sLYbk1CMUKXNfzTyS88nBbQphxYSRm2JgDIIL4IoyPIaCuDPq8obyN4bT2mtYaShINs4A09OQ
w9dhtk7Z+CUrk+d24gya3FMmV/X5L2kr7Gakso5cHfczfH06b8C23Cxwxq7LUSxugt6vDNsbvObQ
SkLS7Sp1DD0bfA4pPLKp/Se8MwocsunJ+7d6bFnYSqKi9lyOlHQcBQCF9Xr9R19cQWwIkkM2H/Lt
Mxbo/DfLatJGdGFwk8zqoyiR7aPWZGOre4eg9dfrY60EKbA+yC3LGm8ZIN3nYwlS6jeiPLA+SpPj
yCOU8luuJoMtBJk51zLNXW/FmDFSwnqMMFFxr4+/dsAh4DNPtONhay/ilOcLRqkFRuym+DdIO2y1
5YNWB35yR3o1WE5dBJ35OazBntl19D+cnddy3DrTrq+IVczhlOREZUu2bJ2wJAfmAAYwXP3/0FW7
tjWa0tT6Tr28jAEINBrdb5ir6X84HVyHK7jU5DWHgPD7BcDI1LFzOHqYHNgbBddfnH1vtGYS/qwo
W4LPf9T0oE0NPU+ncQDfAjbq6Yxd6eg9nrP5oe0MDfeuJcZKyKpnLCoVWCK9vwx1ceErn9lRUI9t
j/oRoppcB+8nOWlkPHG55Ads4jpYuuKPlokrGXlFCCvZuHDozoQ2NhJeKLgT0u46LegseSTjBUny
g2GUvwuwmAt1Jh+3zEuc3nMDrbQhRC0obtCveD+tMhIpgnFafpjlGB077LPupbKMV6reOP9Nw+bv
V/tLUFsxcWsUfT8UMqc5xe85P3jqMITCRmcwo0JwIdc/NyH0Ajjza6cOOcD3o5AsDPQE2+wQ1f0I
1SviniuANkG3mDafH7wztxxXwSoeAPeH1uv6U/5JjdTWFQk2fNmh9kipa92Jw8SmifLfR3HAMdFq
XYtBp5143AxnLGzt9SJo8FnLk2rT2u4l5PK5ZQMqQBDBO2RV5ns/F086CE4WXXrwaj3H6wyNy4p8
0E8W2/nvy0ZCQoeHfhQkJvVkHxR1Gk2JuyZ1ELd2Ajewo17aYvv5sv1d/ZMLlKYXGxvzEARYT7OD
RsNKXgxpflCENTvIxbsofxa9Yo1+3dZ4hQq86YAEGGlXY0ctaT5RimthtHdtsvq3Xw2weuf9hONo
Aod8KZ6H3oE7Q2y1s6dl0bIv+AKNBR60xuyGkHX7IizypLyZTZxKwLcabYKKjKVogYFip31hHc98
slW4ep0bIQJJw/efDPrx4IDdyw/xAmp3M7jY54XtnCnxzq4i5/nz9TwT/yiaqwRdUi34jSfJVpvW
5Zh7LfHPs7wd7rO5uZHukMqgK/JcOepqdwmUdeZi47kO+3lFZNE3O5kgVe3SLbClPVhygAcy60ih
m1OqFjdJjebddplit90jqdDLK/waLh28c+vLlCnxAOT/WJww0LTFGsgoD6vm2xzgGlwU6AoobeNr
uPZeAi2eSbN4aqBGvvJdaDCdzFakuiIah8+JFxOOTKL2a1feqKnyJ1/GAT887wLO4G/APT0hMAbW
biAxjDrT+w2EVGOaF22cg4Iv7Yei1upAFdG08VJ9oYCuvwJjyQOkdtKwdfIqjGKM2VGo98JZWPgv
97ENuasttzld20Bqg3Mhlp9dEmTVUBlwqYUb6xf6J8BqEolZFdOTAyle5UdFXfl6mR6BptUIbMRo
NzsXcqlzuxxUGqWEFXtIPHw/okRu2FVsLTsMLTp4QjWu7SFBY3fSUO+eL7ytz07vn8FOAuG4GLMy
UUY42BGgNvx7S4xefc2pb+Ukdza2icHnZ/jMhQWachX9p+SGBuvJFuM1kS31UOUHM5aoDRuW2I3U
ty69GM4dHJaQfh7gi1W+4P0iFqrR24XiZYc40ut95hgdDrkOyAu1iC9E+fNDkXezPyClnuYUpd1r
o5UX+WHKFxy1vdnYYIdj+MJTLhke/V2d0+NCAQTxSFj2SFGcREAEoKTVNhksckd/6JS/NrGb3s46
iJQqBoRAaaZ2VxQFvqz6tVSznYtt9YVPeG6D/vsjTj6hnLQGYWSihJGhWVToRrt1MA5/MPOpvm/r
SF5Y4HMxGCQSqrkUT2kVnXzLiGvL6mMWGHGqQI7dd3eMH1H8wvOo3st22onU2X2+S8+8pwyYOauY
PkVvdADeb586j6N4Eg7P+qYBDmtE3pbyuv7U6DCpdCtdsNZMfke2/lhxU18S7zu7wKvsFTwu0q3T
kpOqRWqfS4v8sep6H0lyGBJDHpqGuHFY8c+nen4wdCPJU86AYkyzTSECJ/kBXSNcVGJq+zjbjyFV
zGY/l4l3Ibx98Brj5YRBKLAXFB7XfP/kc04aSse9TlWhr3GS20+4TGsIu/Y27dO5ng1/wPx62kXU
A9WvFKpwA7ZaXWKZO87WLaJn9HcVN53RZPe0eIcKm/ydRQVO1SXoBbz6+h7YYamYaHFHqSgvXAhn
jvt6X6206fXxd4qvHyA5w890swM1M1zAKNLvl+61q7BT/vzDrOtwetYJkLBYIC1BDz+5Gg1LsWFv
NdnBtJA2BLni1xUeDp742bu88VVcaD8f8GOLgi+DoDLqBRAHUA062fUoKZszCKmMjouYjGNccBMH
mPeipt9gwYUkrra4U6gtWjpubLruaNUq+fwamwJKtTCj0QkAUazGy6pQzCPsG+XP57/xzMF8t/rr
bv7nOlbAO6KDrmTAyPKFmr5+bw2NhQaudht5y11MH9Ew521uXdKCOzcwtlLrQxj7SR5C7weeUchM
UHTloaWZv6Z4pSPibYFnwKs7lGEny2Ne6Q/G0F94sZ4JfgR79EdWMU+olSfN2KTJh17L2W7KBMwb
9gpWw2a9a1LjB4wthK/R6NfS6kJQOHNLr/GAU0o1x/5Q1qzbqLfzxMgPvB++dgpiYpEsL3X/z50k
iotosSNEiWbG+t//+ZaTrs9St/T80FXUDYPJ0sfHbE5pkeURgMQLmc6ZOEcNbq3ZcJ64QU82d+OJ
VfiSx4PiyBDs3dHRojwAQPWlb6b/3BAitEG3Z1Kqg0L26W4ZeoidUB1IpB0cj02Z1HD94RYjPX9h
f5z9UhRGTSqW5O2n0bTOSsNrNEYyY/3FKqKH2KvVCxf+uTEAneB6hnEQagonEbuNkkyN55J3l262
N11WFV8LqlQXRjnF+6/FGfJBWlvU01d1/vUI/rMf8p5XdF/M3PNdk7mrd3r0SzT6Um4hTw9Iebqx
F0Qiy7qgl5i5FNrUtCEuiWm7taJhBOC/zKoVKFVTmBtewnPzKBfejH4yCweLATdNrlWB2uS2lDVB
zcjc0buLuhYN6IV3z97GMyHd0tlegTXSbDQfi876t1ji9M7Gb+PXonrTbwCOTYGui9Nc6vecW2jw
g8hO4I1Fi/Jkj46Y3QpWJj4knfqEbfk3q24usf7PjgGKBBzoCps/PQeVM5qjrLABkgPdkKjx8AAv
gTB9HqfPnW10f+mIQq/hc65h7Z9vOXQq8gLAow4ebLD7fi4Shdr7NN0gjWResv47d7QtCs9Up8D0
UNF5Pxil5Q5DmJ7BFkjdadxFW7tKS9+CfXrFpaZfyA7P3Mx0VVdJCEo6JDMn41np7Ciz1sSH2mpy
UBCWUyNYXq6dGNWTNQzbqH8ozWi4xLA/t6oko+s5JLzQeHo/0QYSmqP1HHalr3ECX9yfWImgkq31
F1KBc7cdgA/CMt0Lyh4nt86YktdQaC4OnIJNRdBceuvN6acXg2zRbzzeo/08PfaZe0lv7tzaavS2
V71X2k6nzIPB6qs6gxRzaEr7We2WY5mm4SSUX93KoURmz7gQds6t6SqAsXLhaKGcRp2eNg2uMKxp
OUW/iD41dPTkqLj1JVDQR/w18Q0kAh0ssggNLNf7r9dr2ozUqpIf+sHc2rYMyq7cqq237w3lO7TN
J9rs2z5xNyK79HA8d+iBDMJIoHuPguFJaO1i/tgaU06IUddXOX4/GxOTns1/P/T/fxSaFO8nKLOx
I1FnFGtqRt9N0x+M+y0iY/f/h4GoxsBM+YuEOEmN22UY0qXtcaScvW8oHrT7wS4mJAR+fD7O2WX7
Z5yTg16llYmiZKfAb13cnT1l8lCOdXRhB547bMAaUGyjwE7F4uRUAyVwpkjBARCAbBXogGMetVEs
O3WwQKx4kMREYiSBoAGHQIJm/fp8kueiJ0RdaLoIUCHid7KYNuLccK5xfGzU4TiXdroxsDFNugFZ
yaL+H15PYNUAklBdhJp3MlesA/Bo1bEy1bIOz8dcxRCorXjbKl5/YTeemxd5OmB5SmmUS07mpWZd
3SsZV9BolNfIYPyuWm2PSNBeNNrr50t4LmjhpYvq6QorBXH9fuO7g9dGE85I+7RVHX/qy+kFJ9Py
RteU9mlN7re6O/0vyQLQJlQ5V2DFh24gTmpqrQ2Q/3WaQH6jTU5Y5vElnZKzq+iR5sA3Y5f8Raj8
c5GruYli1NziGjh3o58V8sfSJocKCdxAl+JCOfjcOlLnIdOklEbj/KSyFHkNui70sg9tX23cBdip
3epPXmlei4mzYID7uXD2zgblf4c8CcoqGu5abDOkmXarjW6ShXrDwH0+iG1bqDy/89TCPqx5BtdQ
bZdSmBfYFesQJw/91Xid5wLL/JHsix5k0y2WlRxAHkf+MBpRYA3dMfKcS9T5v/XBk6HYKFROXORB
GfIkLcOxi3KKzVBUmfVt1UXuA3QRTNBATtS7kff6w5xHqgV11u7R08E0rfDdavberNkbvo+x2d33
eY43nWbEvXtwMCm4H+F8obitZW6CtWFnoDeJo8Qv3W75e2k/tUeqCuk3EwWUoHFHKyw0fXnKirY/
Rvi/vgAJHHdm7CpPXe49xKNlf00NPdt2dgmzWitos7By6Rfw6IMIROm0t4DSuxeRlO7PaiiSg6rL
7ErxWrgGZQ9zxC8ifWmDXoyDDFMtmXSMVVPnV6Tl8bcltbXkoPWKagcZLIlrxUjkXacsuGXqTPWX
Hcf1TdR2wJTqOJUvZjmPPfbf1D03vSGT13TpjD8exari4Dr9KG4VYdovrZyGCnBsvjw0SbLUYTya
Cd5bsF/TLUg17n3sUy481M8cTx4KkHK4PMBfnLJXpNqh5r04yaEdhUNVwIpucP9st4k+yi1p6iUv
4jMnlHxwJQKtOC4enO8jnbQRI06UJT4otOJ8r+AJYWMtmC3eLkmiN6swigt3/aURT7ZsPRUDkpPA
XhV9zANDuH+4Qo+L0WS+nk9/5kJ++TyYn0M7MkcmuOqerJTR93Osin5GehIjarwJ9aAfsqduEDdw
bJ6cXv8645SI6vSOGlGYaeWmSqwLF9eZeEBtdNXxRCSYx9NJ1oFb15wXs1hnPMcbV0w8SR1Zb+2p
qsPP53o6FBLaq8kCtyMa5+uD8P1UkYDQO4zajUOvzBjXNnEzP8YwnLfJCtL7fKzTrbqOBcKJPipV
EeODMG3cj7UwncQ8CDObEF9ZUnzaC93KkaNKs/QtF056SelhXap/4906JgX0Fbu6Nvu9df7/3F51
DurQREjgMIEl2SWNaeKLOF5KR8/NjPfgiifgEcqQ70dBKlqKvGlsaDmjsvXyug+GxKgDHeHLoMqn
9sIG+bBD12khTb+O6GDHdPpIUhwATW1q2QdCbL9X6kb3a2HYX3hI6HtckAvfomlyU9TJsnXcpvPV
TDM2ZC/xhf1zejj5IdSMIQWgZsnr6VRneur4KUau2Idk7pufA6ydnaYN+DtmkMVLtU9QJle7C4Oe
2bQo+XiAhejPgEw8WW5PU+RYU1A80KmWe61VaFsUVntbZM2loc7sn9WT3gDGB9j6A+LA1EelnZbM
OcyR1qLor+fDa9Etc3ThbJz7ovS/qRaCplibiCcbFZCaWwJkcA6qYK2pGDrNVh3cLCT56AIxOoof
lVV9jbG9sV262N7Izna3aiydh8+P6blPutpG8mFX26bTgnNhy4UsF5U0nDdRyDOlvRdOYwUgdV9G
A3FPCQ/pwi12bpmxJ+b+ov3wsRJcYEfaojNvHeQ0Od/pBw9+Sdv9Qp515piCCyGNXT1JkB04CXbJ
siiZGk0c0xanWY4XSKNYmcM8wgPLcLJLfcsP3dr1dKDBvkr4r+SZ04sEqwVPDEXHUo55Z/tRNeEz
V85Z5GtxWVpXeWO6w7abLWdEZseqYp9fbelBlMoRcdg0dU2/Wkt4F3bb6YPz7+/C1AZQ+6pseqo0
FKtaFZNm2gfHjeSRxEain1h3mxh9zl0SGa892KRrq1C7IKuc7vHzDXbuY68sUZ4TcGHoA76PlmOj
Lm4+uNgw927zrRmVJKy0Uv/++ShrEDiJ/FTEwRkAGV6BBie1iDKqzSRziMn2MBfw+otiF9PXzIFc
5XOI+K5Ccmc0IKna4T/vZgDa3HCIOlJXIlK9n+CSZG5dZI4FY2CRcjPmhpGifWnJC6j6j/sZA8NV
mgp0EKWlU9xkq+W4yPaKfmjs6Tcc587HM+9pVgzXj4R1iYH4oW9LJ5wL3OQyxYIFcOO64v/cpRZ4
0BYBewN7bVEtPgoXc3Xf8PZsN/Vi/6hFJ4p7C+2CX+NcpH/0rjCVwFGWAg9lW1VQWMAdpN9kYjUF
R5tG4h4tVVLz0VVrKLuF6T50QuJ4lk9Zo14oPHDgPuwIlgvBMOB+XJlQP9//fm/ustoSqXGQlrps
vL66muN40+R475ljo19Po2NfK7QO7iyl/NrPCGSiP9X7zKb30bbPHgZeRaFR2eZOzs5DMvaPWjRU
mzIekm2PK8Wmcsc3I1+aTeUhqtHDPgjkUOh3i+3JDb4FauZrUrHCxoZKSzfiiL+mQQGkx0oj8jp/
nEBszFqSY3eRqmFRF3SYFaH6gFzqTT7Kdtfp9mNti2Pp5UNYjO1VW8M/way5DOrZ/onC+BRUo3kc
jaq5NRZNC1UheP4ozl1ujCoqfrK9qYc0Rgi3vWlF/yOLu+kmS9xfrVpeVZQCtrPp9uE0oNHZZPFv
PakB0ksv9ROrEaiEzC+jTLybKYpeliR5U91e9zuD6kAkiz1wtU2SJtNGmOZRTGOzbUr5tW4RgYWq
HPtKbbqbpVDGcKg60LcLla2yUXZStY+qU+v+wrtqmzd6e4//6Lz1aLv6SVfnYcZ3CDsT2SchrCbw
ouzrosOsrJZq3ky2/ZZIT92bVdU84d+Er3pU7XS3iYNqQZBx1YJSEpkHbi3yILMWJ+wt8VRpXKDr
AvSlcjN69k/H6m4XZErwgkWYtJ0R/+q0sPKSJ7EkGw70NlPh6iURdk9Zmyt7Ny1eq969LVIRfZkV
rAc8Sx4QIC+2udvex4q9H8fhuzVPt8JuFwTyyz/FoCQbXK/xaJq066JJQr6UuzPTKvdNkZobpA4e
nKH/lrrxrTclgYYPq28SzRD7jHZOja9AVyNZ4I3WH7NqD1HvvDoV9odwIXboD12VWLbe1LPYLZmy
lY35NSkL6atVKvxaJtZepK7CY9yugxrrdJ/q8wuKoV0A+gtJbZwVfDIveZ232Vs6qFpYDNQG8/y6
d5JXd1oMPx+yxzTN6a3Fq/fMqBphi4TsJm2ap8UkXZFl7vm5UXSbQZ+67RQ5+0HIxe/hem5QxfEC
mVkT6bjMfX1UXzGZQyfU9RTfiCSrE1HVHTVXCcWAUCsiwc/Z6N1mg/OLtNZemQxfBmteX/0hefKy
rUaHZdAbHx6jDHo23D5SU/kFp3vNT3JEwyzza+kZP2G012E9WZ0vY3E/axNuVmK5Gi35AwrBVzzl
vUBX26Mad+qVjLXoJm6qL33Xfddm9ZsU47ORqnPl1465yU1uFA3v3XByQGPSD/IC/L0H3x6GH6kh
r+Ri3A3jfFSsed7JQd/HSn3EHV5sGlvZ2qXRh06ZjIGWVy/zUH3Ri2a+XUr5067nHDN7V4To/3mY
dunjVrGa6yGvN/DDFzTpCrGZMvuY1krmJ1GS7Iq2nbZOPsd+I7QipHb33aicMHad5RHxgoepdA6D
Pfwumg7IhFI6geij5ia3ZEqsqUoUlaMbxUyjTRePbJQlfk4i9Rc3zy/FVb4Nk6MfPKf4mpbg9TAk
Lra9rr12gqp14RR7AxEbNF3HQ6nFt/yBtRtt5d5QpfB5fgnyn2LetXptfPUKe7yZtGQJtGU+iNa9
t8ZKv+WNepO3xqPT6FWYwHNDtGUIZyX7UQ7NK/iO3i8dOk4Yq+xUq7rNZwsBt4zKMYHpT9Na2dGI
h+HOWDC2l5Izkhlbe0GKYaShtsub9FqrlOfOcqdA1E4cNDRxAydZcGjpPI+dRpdY07MXSxFXlhW/
VdEi6OZ51c6z+5vObY6q0e3nIcPRPh6/WF7zsxBwTFKTa6yt25+xnb3ORtLu6lz7aehUlGrd+zN4
2i04xDcuwHlTJuU36DLfywqp5UzXQ9rNBynamyy3X2gFPFFhQbvC8e6dGMJ1ucjxq2oPaRCVNtLU
Gak4AiIvqT09AuHYWL37ZNmRs2mJP3ANzOkml9k3NLb7PfEJGk5rD9dOYiXXydhMYVdF4pogPwS5
0NKwNvn3RJy41PrMYVfx6rpxJbKLuaM8jnRO8VhFHK/UnpxUPuvYu3TsaKyv4iMSw49KrN72nuN7
c/vI1fN9MCfTdxsn7ChJW4kmqbCVpLVtk27ws1p7iembmRUg2Bt+oBjNB7EUuY/R42Zuym9TWgdQ
+naO9DY8yZJwNrxtDWUjaLBv8cWYltvejDfpkjX+pGnjxurMKWz7rAkaD3/WOTOCTpVfTXyCO9Hd
zSK6s9PiFhsNBCaS7r5qucOlKl/V3v0yeIQhqHr1lqfxUyta/inHukFY/GulmklgpBgzxJn5lKr1
49RmX0cXAXNHrb5lDprJVV3LjZIYu2RRH5aB2y3JvZvBE2iKZewc6Xq3SVlu7GU5WrVyi9QGtk/Z
T2/R7lp3+BVN+ktUpju90t+oMTa+Uim7xIqeyZxfcXU5RnUJBEFaXyJZ7S1RHp2+6HcjGvK+NJV7
yEA1hVjtR99T8/TS+kutij8ozNRBb+uv9hy96KihoNmJK31b7syhzv0FFtWurXhaqPjYY+p5JZz5
UHDB1Q1XrRCO5VvCfbRz20DOjhtJVPnN6EzUQReLXag/lKL9UaUKSraZvZMIe4VTNe29XrmKMEwI
F8XVd97AXd4Y4s6V3rNsvHslM4GuC/uxd0pAjRbYpS5nNbOyvk8cJAqjNkIPVxq+KvSHJK+3Lde4
7y7t64SSgsZ9C6ghJB3aT2a6devpBe2Br6IedvFsYZUrzaOi6T/1vv9ZudqwHxXl6JYKdSUdCI4T
/dbVCHaMqTSclWXwU71N/aawlytws3cxCF5f1s4R7ZWSkUYXJdCx3MWIK4H4nu8T3u5Yr1u/+Wou
cobd7RznDxAJA+6lm653NRSRqiZwTGSSp0H6hRL/cY0a7U7EcW8KL0LwOrb1YMzN68qMm9wfsHgJ
WBvlBsEQFsD0+odYd+NA6lMUTHqf3skSMEOlZr+jZcquc2zFwkxU38i5iu0ALuWA7Mi9MhMZo4LK
tDv21oZ3275FJTDksQvTdpyTK4jB6RMtsh9Wk2VoYcfzFzHIYGhAFNZ29jtux9Y34w5A1KRlO2CA
mt/abbFu4ddx4LPbk33dcE8DOLOza2WwlkBOZua3Sn8chxoa+FCqOxL9BnNYJ0E1mu0wpsN16WjF
z7mqR18oqTzog6u+WZXIH5ROl9s0zm5za3xsKgJrrGXSH8h8r6bFuy0gtvl4/dSbMeuM0B4jj4TH
G/Z53xuHinZmqEWatRvS4ls7x3gsImyE0eGPFuXzTa4BF0hE7x2NUcEWuJRx4OCRSd6k1xsS+ylw
826rqsWXRbpvkQDFPGUJV2djRf4cy2HT4W+7WWL1t7Pof6zMepB6gRxKqstNNpfqNuOI4qa9uP4Y
L/sIicqQipVA81HtjkNVokuq229Fm13rOdi9OquYndbMfm55V5RSFvIe7SekHs9HsvkQ5ViETdqt
1quVz5t22MF2hBjtVEEyGyjMdEdhi+cCyq1uWW8WFmQbHeua6760phBY+LKfZbWpanVfL0mQpkMS
1qXyo6qQYI49/Yt0itr3FEn4N1kbZ252Y2LIOVBr9dGaUQUcnPRuGdU9LYXfrYtIXCu0+75235Ri
QRHCLuIdGLv4iS4IDza0YzCSTLXV4qrxQeZAgBRzsPqwlEr7lUrVSxO7d800EiD6UgvK1LjFCavc
NFpPiHT0p6FxvnsN0neNyLUHNkMa6I33UCh5QkcTRNesa23ABSwOVuo9IN5H3mXr9U5p+73ppvva
SY4mCOlbp/BKmL4D5pa1YUWB7Jf+GkbV5HNh7eKx614HodzgMtCFbTdjh4n443YZpp8sYRS0k5IG
42i4W7ODFEhNXMC4iJoQjXpBetw+zZodb6jqYjSclA8EUdsf+bymIG/qW4EcU07DzOruVbXeUN9B
xbysDuWizUExeIfZQ/QrjyLtOPXmHOhoGmHO4e7nqFiCVd5gry6GQU1iyAD017+8Ktf2hgVfrEI/
1o95ce0KZ2qOS9ldeybPap+Hkuob6hDmSt/dGrlWHjqYMIUx/AZL1wSSx3Rg4ZNnYJuzyfS044+8
1p9T5adbZ0nQlO0OlsKtJTrCHuA6tRrf0JF4m9lsXCzRb8VDPhcnjL09dPZVLqB4FxZZu9EOzQGZ
RYjoTf86llZII4p8vDksyYSEoNo/0G7IwiK1HP5e6fnUGr/ouVVu5Wy9lg5JU4548KLO6GDWkLkG
/ZmakIbLls67y7H26sANS9Ng3y79S5lU6t6pzHFLd4QXN+F375T5TTWWL1ana/seXUPaUf3sj5p0
n2pvaX1FZI9Zn5d+Mtj0qWYbXWlP9r+VoqIujeQIGcYVNY9XZ6DZ4S4jAaB/jTtN9xG71q8q3but
xkjbU2u+xc7hqqdyG+DtyptzwHAMy3Z1By3A3ZKcPwBJQRJaTFxT8fRi28jjkFM+O8N0SRnvY/kO
9iqIBgoZ6FEgN/K+kFEttBvUSV0Ow6Ci0oh9zfVoOOCyU68LximZN82i1Dtj7uJNXUTiQv3uTFlz
1VOg04FyuAWU46SQkk4aMr9upx/mJa+845K7TvWgNFbs+JYSK+5VBWXNCooo0Uy/lZOj3Mi0dh50
vcvTK3QnSeI6ZzYv/C7nY2GRTqgBLB/GDz1A66TuFseO0Ia4UQ+6UyPMpaW9ZYemF09TMCLl9zT9
PUmu0UwVqUc7POGi2lAB1EZKQEWeqq+TUNPcL7tcn7bj7OAHplYJx75zqHxhDFS1qywpV347Jmst
p4F8uAVCadKmHo35tW7Vdtr0aNLPfjl1fUnm29rlJuplzf/UTuaDYaftbVIl+ZutleoE61ONf/DU
Lr2wn9uyDpxB73O/19B+J8mbGhWp6nJ65WEYfW+8zFL9pRtcslwbBPy2GY02nLq4oS8Zd0WwuHP+
3Z2y8Xfu4m1GNOvyyJ9iL1IoK08tj6dlqswwi4aBYBhF3q5Gge3XNC1tE8I8L3aNcIddXU/yWlr1
2L/OZBfP5GvFMwQfT9l5chgdChdGWYdphZdI1dbmjGAakKFgoZI/Qry3a/RkU8891jWRBkWhjFQn
0dr4EqruzEeHZO3QMF0lAD+IYMUViqZd2hmHONGSRzXn3Yzv5IiLz+f15L9Al/cFZTB7a8laNWwo
0KdVXcvsMW4dG/MAxrRsAluJjCsXnek5WGqRVhsrG+fmhgZD8dZAm2Ex58HJ9xI8wLGwi4i4a4p2
faCC8GsxZ3T2/ZLY2jFTG9Tci0XcT507jneDgCceVM0cLfddZ+X3UcRD/vPZfKyOE0GAYMGzxtzs
g1hj6y0mCAnVOExq7N62ltJfp1oRP1a88x1OLr2qUOaxMfptI8tLmKK/sjUnawnJFCi5Dj1+lUl+
H8GsvimacUiA1ZgIU95Zdhddm7Uetz6YptZC2VBAR1RwdE6uaXXa33AI6iFD63U3hmUrScApmg4I
EwKJJTVzE2WbNqBQrse27oKionj7mCFGqQdePKfas9FapbZhnuMzzAntC9RW8Rs+UVYG+pS0Lfmt
VmZh3AIy3aGt2D6rEy3wcBQr1gUxR+2u14quuxmLwVTCpuu0G0o6FhrniCj7cT65z5ac4578GX/V
WlF7PTCrxSmDGX6XFViDUqfbfhnieWNriogeHMN233qKfNl+NPHq8CeQcdWFZt6Z00G1HpoVioEY
K5x6PAzc+TZ2YAYuQOB7+iqRN6mZGxdq6x8bsvBigdohqICrknUKbJUylRYJ83jIco/yYYp9gLfT
OnQzfTtOxuW/91d0OpQ01lZ+CrN7v3skWaLqisw6OHrZbIq47o9u0Xevnx+Rj31QgBEGT3IUKZBd
dE4aSGMCyr8shHXQjFY+1GZf30EA0vZWp2RPc9YYR28ZxgstnTMrCaYGNUzETLCHPu2xlAR4fO1V
65ApvQxjTZn3iu78ScZRXtgZH5tHKlhTXtBg7QARnCLBRlPrZ4VZQwNoHkvPfK3d4k5vBkoHrh5+
vpQfZ0XMXAMO0A9mddoHtRzI3V7vLgetXZowGgXWDB3luTi+5Mb0Ma7Ro4ekpQKHwtJKM95vDY/n
eOG6xXTIVTt6SKy5JRkiBDwjDu+NOxShzONqAKoEuhj7dPP5PM+sKYxAY6Xi0Hr8oC6S2zJziwF3
aqOPruLcfazKCNlJeTUM5SV1lo8nGzA5ECGOG1168DvvZzpFMFEWj5mOFMUSfxrTiOqglZSXxN/O
Tmrl5KDFaAKhOVlSi4d5l43ueNDLPAVYUkGDd7PeudKrbj0X4sK5OzsedEYaqCg9fWABoW/bTZhH
TwdaM7GfleJrO+HXscROF9TJfzU6IGatjLD/N9rpKQezFovKYhlR0fjpTlG8rYexuLAvzux/dAj1
FYxMOMEG9/230lXey4uX8628dm6vcZMZH2GQ5v12AUl4yRbjryTB+9sV4jC89//j7DyW40a2LfpF
iIA3UwBl6Sk6aYIQZZBAwiU88PVvQaMrkiFGv7iDG6FudVXBZJ48Z++1Nz86I8+36TaWMoO+b2E8
YTmTj7Z0vSHuhmIVsbIXPz3o7uykcWIOUxVrbuZS4XWFTg7OkuKJKpV71Taux/zJ0e5ydx0eDX0J
GCr6T17dpaGlSSYIK1FuY5SY/XQtKZUVeorCqSIn86Yp7Kqpfc6N2vo6rtX8heyF+nehrK4IdSA2
DPx6kxSX0mgUXSeh6l+zk3dt5E+yNr/++5386D1hDM82QeG2Eff/vvaTNdEbQqt5KrxseMzLggM8
XiJ7+OQe/yFKvr3q7LOIvx32wncEql7T3ErmxXqyk0SXsb70zq96srN2l2hTV2308kHFuGvJch4Y
D9Fsn5faq2mxbdBCWdrEdXO17SqmMGGoPhYrQ9PEXWhhVYVxGhKYQmHSlzlTk1HcL+k6Miu3VvXA
UDXNI68hg2UHi8D7UTVMb4+BIRojLGvLPGhe6TymM9edHolf2/tAjHX3hfZ/crEsVvJfXTXbe4Wo
2cRSjnMfNePfl93Sl7Wp9Xk5EaXpTXv6iU3OSFk5DJmmMvuMKvHRokEdxfvFrgYoYNsX/kebwOG8
TlzaneC/vOwJKR5Dhyqf8/RKynJwQHJp7Wcw7vcFAnXVJibCp4/K8O1P7DiueVnXLacsLTNGJPJg
uZtF10b/W21zYxoZ//1ZpuxhIf7jK31rVSLDuVd2sPAry24NS60bGFLyePz7Uz5IJsV6hc7oj35l
o6j+fTENr0sAM/cGcSlrpPdrmKQJ4sH5quP/R02GmfGgF0e0zOOwRNsf9D2AaK2IW/2QpV/y6ppI
ibAiWqXPnlevO2fe72DynvzmxUWsoBmnbrhF5bD/9xf/4FVHQLZl7NIdoXx6s8x6S1WxJgGTzEXr
cVjwa4I1h88kgX/w129edCzLdF8MzGLoYd482mxZ9jwnmQHvAx1TES6NosFazGY+RwP/jMa4P8+P
gPf4g6Ssi6+TMjB2wfEEsbnW7bWh1as6Ch5K80huw7LJPVr7vuolkyNrkaRY+TkKzjDDo2xHiA/y
h3Yau6fMDNo1mhDLuaHoB2VFbbI2RjT4q3FpDHp9Qehr8uJ2ODxhP7n9a+Y2xm/P6cvHcZHmvYdi
RD/nANfSeBp9d7zuRS/GszAyunUJA+YpDCbpamFXgs/F5Mfpnze2qOQenor2bEw+uaxeuwZ11OS6
PiGPaOYXo5oCcew0Hxp10Nv9gUd4cqEGNJkB0tidbjXdyZhpIFVHcmCv1Wvb+q1zQD9kTrt6WuiV
DAmHwdBXA/P7sjHLbxpQfxXjLjBJwM2FdQWPrvid96ZbxEbZyB9BMGs/p3KxnRBK0zAcM8spXxg/
6FnYAZkxw6GxhNiPfks+hWiafDfRcP3e1rXefvL0vUMZseRRSGwmjo3Qzprw92tDl71Z1tlZAUlz
1tfVTUrk8YpCYiq9nWVdGdVBFXdmcjX08Mfb7gDJ6ypXc5SWVUQsymff532bEOEqDULonf7Wr9vW
zP9ZE6WVakGwJsvJW6wLoQ2EPx/alQR4JY745KMyzQ8FE+oh+D7LZOdNN2XqHA3lxg0ghepBpiqe
fJdpxWd+3T9q1jevkLudSTH6bNrstwr30qUU6NJ6PfGo7Dbn25AbyBQ2OGT3czHSiNZDOAUb6qr9
KWjpk4e31xVSHpCWutVG/144PqjPEC9veAUu12bX//tKqZajXjCX9ilZ2zHCoWlHi69uIV68/PuD
CN/gP/Xml3vOJinmLL5pUd88JLVdSmBvyj4ZdF9ybDd+10eGN6ZmBJpj6o9BVk3XJYrBlzxpks0K
vyk0A2ilc4kmVJNdyJLd369DoTUhQDIdsUlgPebepKKBIX5M7LAIsRQ5Xydo1EvYFSstkTrV4mFM
ixfJZ/5oHBgSs+6hSu2qqr5RSZHe5LXo4m62dRUz/mi/IFzsD2x8r8lsF3tgOeMJyXB+jw0yuSFY
p76kGiLwdhq9SfB2EWHn2hNG77pJURb4oryxrHW+aTTTPHpbyvR+Uea6s8k/iYXZ15HLpX+qaq+N
J9OgSxjUYx8VY4MAWrPsnUhdNI36yKjOmjh6sBHfZqvl3XKNDHr5STZ1YRs4y8lxhxLL/lCmKX8Q
TC9QUNuXzFmdK3Ba3Y6OsM0ZAs4Ep/a0jAKBxIHH093rS7PcIURdTtW45gelLPcySOztNaFvvGZl
f+k6VhFBRW7CPgG7my7e8uTj078y2qraFVgr1DaGUcS5iPZWpa69xWU6PMHjOu/apjW+VQhqWaOQ
EzBXwXt109GQ3ZPfkfOzZODem1raRL47FJcwvpJTqwL/EAjRH1K7chg7pWPkSqsTiMCW5UUZVRKa
QTXctG437lMEMY/zkPVxgT5mD+cvi+y2ZV3Nm5KhExHbpu+q+1yMyb5VnH6DqmJ+GSBsKaXId6VT
NtelkZR7z5r9IxKt/oCxyD0nXqVd5E1uXFPCIuZINNTJSad9c32sWH2dr6+CU8jezYxaxZrTW4xU
A1N9Z+0T+6Ft+id0TME+zbXbSql6OtKCdl/N1Vvt0KgqicXK4HNqvTFPlr/8qjRigEcPqEmGQdmM
hJvk4kBi9YICZKsejcLP5EFWRQFrdtSx3FPfFXHSoLTa25NbPK/uUrNnZvjpWsaUuS6D36vZpsZu
tvtsDs05vUJpOOwKUQ83RJn2n3EfP1pPsEoSxuxtKvq3FYKQZiNmCu6TO5q/RYIUpnYd9lj3E0H7
BxWoQwFqUWbrmAfedov81l+E8hkd+9NshL5FCs4FWU0wowLprc6OQ732yADgM/7BO1DQn62OdRvS
L+nmjIH+XjB1LW8tJMbrqQECykCaauF6ZnztKfpx6nn27NipRFjR1c0Xhi/m0XezCCjQJwXxx3vu
/3yRN3W/xYdi0bD4Ip2969VxDbIdopwzcrnTVtF4g7/LTLKWCwb/rUFwqBcLv3oaNSvy2m/a8qnm
/4MiFCtM8MfJzXj/rbpdTfok6jR1TqYqHe0sRDnDpGpkYkQFD+G8W7qkmX7pwvbPqdMZTFY6CdGq
0iZxZxTaYj2ViM1yiqmAaaYHLeszI9YHj+dWJPsGpwg24LdZMrbJrioTHB46k/kv3qQbt40jmueu
WKpPoDsffBR73FYoQ42BmLVdrf+pQUxLeWmyFPapzlP9XOGu3ffwY0KRd7t/b60fbaxYoRkrbLD+
d/DYrqxY0jTdPuWs6D9tI7dOwSyd57Jti7sKjdS/P+6jHwZuFw9SwGv+rgfdFHPRVJrExKC5Sehh
od91xmAcVTJ8xvb+8KMCl2MtLR0PK8Pf13AuqBEGFPknfHm1tpOzp2fn3liRKTQe8unbf/+yD1qo
tN0si/MTDdR3ZaNmT/QdRts6eUoivsu0zrtZNOaRh8rI0v6lNHAIx97aI+Ee3dz7+e+Pfz9d3hqa
oOEc0k033J/x9891EqK62P2D02Amw7Hteu8GG/9wbhKhjo1Ki9gvivYGkyvDKWcyLlu6HGzKFYjM
VZSfHIbfvc7bt6GhC4cPQgbF/d/fpm6FlbW9HYC0mCmTZt2mlPI+ax69u+bOFoyJURHMF2yQtwOU
dTC6MsFzejJyo9jbYpkv3YS8Qlb/+S5PDQ91QoWSXqn8+O/L/e7h2j6Zj2Upd336Jm9m5t4yO4nh
ad6papvqoucwf+Zo10bprHUv//WjACoyuHEZ+7Ek2G/OI8Te5O085uzzqpfmN5oMi/8dcXN/KZfc
+eQpfrcc8DG0q7fjBSABCrm/71uOQ9BADaAT/igKNIg+ENmaCq7DDXpNsPZnrf93WzG8asJJACgi
vnadt60ZYsCdwp+XjDU9z7+S+jRFg25PsZuU5RntH0CBRmT/9dzi0lhji2GF5Xxnv4UsjTwPA05h
eXbnTDtnJdW8QUMo9qWbH/59895dzz8fxUiF9iZez7dBJK0suJzrIM9SLdkukHYXEzy27E2dX2Xp
42e4vXdvBJ9n0caml4rTk7bO3/dvzAX5HZMtz3keWOFKe32/2lRzcrW+AKTQLqVOpk8uTe/p3z/0
3Qu/fTAzcQN3+9YDe/PgFOsccIz3NiW5iwQsWKs7u1jq+//+KQTP8T/b23DWbxY5uHcVHDIrP/sa
tp+gENblZK7VJ7/l3cvNb+FX0I3gZMui/mbn0EaDtdH0BSgJMCj+kvSR6WXtF01DnvrvHwRtizvy
18mWDyMterPcYa96Ny+l/W+2o8LTZA5p3oe5omQfqqk7aAkS7TCzdLQfvj+DWROOtBBq+Tk2D3dq
qgPAfM6RlWZIDfjMEoC08tzm65LI+m7Rq+q4GkpzdsvSbC+YlV7U7YKTxTOa5GFFUXOTLEIUIbhi
qcI2Iy2r7eo1Cauh7J61dDG++MU4HEdr7A4A5jWMU55+zX8UiN1kTN0NR/Y+i7AszSelNHMXjC25
14i482uO5fnmDasjA4mrEWO8dp826fmTYIFZo8XrRR45tt391qumf8xto9hlwp4ytGGT+7W01RQg
fSzywxq48hfK7CYJgzmt8Bip+cXzSjXxhcYC+SSq4ArlJgI9R5bGXi0BHqm0GjUWkiV7MPkPPgDi
6w9kbQQ5rRBFlEHim8/TjDUZyXC+xv1auCmd1344lk2dEAoQ6D+x5lgoibLK+ybx47wAmK0yJJgl
4T81/1JiE1SihDtfVaa34ktrE85es7535rGObUHPihVsnI/uNNsP0Ob13TCX5Te3K7RhbyzakIez
azTnyYWxEZdro/SYRr/8CfgeTKgPXRYlez7lO2zA6fdkGd0zNMaaC2ipnO9TNwfV42BCYuBGetHC
UdMTi+B4mv4HzcG06Ruz5cc9roJwxIL0IFggjkaZVQdjRWrZSub0YkFJwzeBWxLj3Rn1QzLUDjpv
rRgKhr7d9DQNQ/JbAwXiXPiZUz/osyse60ZKTFP1dJW1q3bQwZreJka6POlELz6sHlVI0jj1KaEc
y2EX+NihijW7TE1CaUeamke6cOBh6KZ7FPMp2cOhn9hV0IdLMcxFRK84vQXKr4PXTRukjcZUMxRO
ZkkzM5WjHdAuMGuSJQHZE4aBAw+bhxM7qbRve7/wvgzCttu9Jd3Wx5io1Q841IYX0NceRiFzxb/S
E9R12SMPewxyy+5ZLJf+sofs6J0Qjq8rPluHQIqiwrCnzZofpWbS3qGZkpxUJ3zmplGLW68Y1x19
J/Fdy7vxetS85sYcgiUSljuRAGxszdV5Ll7KTmVXDKlpN8G77J8DY9BuZCCMbmd481Ae6l5Zd6rz
ocj2ReGNIaJLg3shtBEvxOg7cZIVw8FKZmTGCnC2F1ti0mNaW2lEvygVF601zRduJgbj4JbB0LNI
YKaYJ804tMp2XsYsR1+Z2KXw0CLb7WWgWeVz0RqNFZqpRvqTtjQ72zOrApMKqrS70k+xT1Q05vFb
+pV4MIOmvKgDHFMh2tT5PA5Ed+xR5Hdm1PWt+lF3MNtK12TAQRNEfe1rvQ4unUTyIOa1V8BdUk3n
3ttMnM6qLTQaW6T6/Wq2ANhWw6QRGX6z6QWDUVvozJjVMXElZhWnnauoQVl8BXgSrb61inXXmRZN
/3GsoVVlwv026uV40AaXEKFgbqM8XYqdpDEVyaVqea7y4DHFkcFTv8j8MHSZ+6Okg/J9wN94rQLI
tGaVZ1dJUjhDqC0qiNu8FY+uVefX+dyos6bl6x1mi+LLaNXl69z03t0fD5A3rPnrZI/zdWeRw3ro
Z3M4ZUTVv9ooP7cLvtrPzA6X46rnice4AmfKTvVz88NuhhKBvLkchr6xf2U9MvZb1y8dEUlzdc7r
OE84fz01nI3KrH9YFVtgj+frNFGPnyavWh9TaQ17B9DvzQDG+Uxex3oYy5XVdc6NC1Eiw4NTIgwO
JmuwH0Dr7Tvc4FAC2777NuX6ylDKxpWbN7SQ+5lnOPTNxj2PjhieqHWS3ZqNaxLJvnDuDacF4KjV
dNlCrPOzCNEK+4CflH0sZW7eVIEKjs3kOqcK5980vNrJU+dcY3AyDdbjoD42WJfGSDNy0exdIkDt
SJbSM+kdpiI9KT9HJilLp0g39dr4qJm2fd3TcN8l+mBfJ46dHsG4t5fd4gaHlNCDfb16zm2WSv3e
a8vewmMmJPP2SVwQL6XOva2SHcDEQYtsu5ZeZDDuiWZ7ayt6W+JMWbigojsBJq/yxvpc29W8g8M5
3DhOrw41zaFjoAro5oWz3A1Nk56nbsBoAqGp4AXS16eZauFaoDvF3pgmcMGl28Wyr+XjunROGwVG
Jy/zwRe3XZ22UI+4RVOsdLvjLXMW85VVBK9K5qVHH8vYCaVy7RJJYmNB1tzyM/XD+8KRRhh4hy0w
gzHm20Ac0dpVUZeePHtBUhwYh3lMtLp2jWcNSw9pLPqF28qvSJPZb/9dA5nvSyA0lRRADDSYJSBD
+rtoFWg/16Zpqcdd2WqRa/b6uRhogoBjWZu9Zq/2zqr99CYBe+Nu67Bm/Vxpot+PqjXixcjMgzSc
9aYVhZkyK8xI++iB+140rdVXsd2RGb7Q2o/7uVPbBrHW2O2cYT4PbeL/12ADm3MahL5g66nQYzPe
dPnqyqFTrxvy7Lhzern4wjmMo9sftMZO9v++dH/O0X9Xj3wWaEpQ15yi3tX79C+9tXaW4mzNzBeT
shVf8ykrDpXNiszryDh9HRHoTOZTX6QJhnfscY4zlmGJv3SXVMMnXOX3RBZ+vbsdU7kA7JBvRWse
kQZ+k63FGdYYVPFpVd7OWdKfq+jWqElacVsIfTj6/UQoYy/1Qz1Ybrhg/v7ksdqemreXBicCJzwU
zrZvvzkrkAWQCbObi3OTlT4eENTzclQizpF0oq8kacIW6QBAZLJf1dB8Run+6IVC7azTnCBznH7h
3w+1MsBeKg7R56oZrRuiNoKrsRnWXa6by852q2/Z5KbUF6X2ye9+f3qhKQEMh3gYTtTvEtZMq1yc
THIEzBRqZEk40oFApemqxGv+iYD1HQVwe9RhhJjIFDeo79tVQ3qz79udK8+dLvMzzGhMLILJ0G2x
DNMO5c26Gys8OqwpjJHkqmOfGsUnvabtaPn2RkOPhJjEnfbpmP59pd0qtdeFDeisG3P7hNw8uUPe
/7B0/soWJT8Denx0Yznqwhz6g5x+C61Uq1YoKNgFBo62vbFk1e0QjAH4IWfp0eo9kD+ySWLLmT7j
V310Z7FREgaKUAO5xJsnmkEvh+vWKs4tNJyTRFJwHOs+vVl7RPH/Xlg+eHkwy9AJ2qAf7/syuV+N
CQ2i4qyPOFmrthwocss2yjzR77NFBDEq8bMHEjA28A9/8gh/cIlppeJF2VA0KCjfvDuua8upTNLi
LC0s9uzWj1b3BxOSoHaYA9y4HX70rHb7H//+2R9c4c2tgNQQQTYxqG+W7nTi5FoUOs8zgo996bNO
4nyv7gZ2iU/enY+u8KYyYA4EtBld9t9P7TAvLbW9yaancx6S/arH0BHsSHXzE0CL6owMPqXF0Sz4
kJP2/3F/A3obtBY3hN3bR0mbCYQMvE6emwLvLcEYBLBSGcZeZTSxm3rDpYvPkRJQa3Gu+5+FZ3+0
cHDAokeMxwcp0FuojNGgk/HtIaXGNmCPl3+yYSo9TX8HcJVsxudJ/4K1Zry0bAbRDOyzZthXPQyL
Tzp0+K4+uhVoTJm4cM8ZB75RJunOOiB8y4uzGqnJGmugiV+Vxb7og3y/4n5lQo79lFG5G+dZq0HD
nX3asShAdfns1pgYc7V+D0rq/wHNjWsoivh2MJmDt8sei1e5S2d9ywsmqLFGrIn3uYQpM9uXuqF+
621X7UwrA4zA0NZt7SGy15y/7c+CI2omvs2F8aT1wS9YfQ+TSU4se/5X4vfINgl0M8xwd+/MeXB3
FTauVXBLzWCQR7SEyzfaGPKVgudM7NsQjqXB+6woIvFvzuEo3HssGxU5SLBnmD7jvgfgiTrJ5ncM
S0tgj7xe5HLHjcL4PBbPrrJWmiOwD6f5SeaZDdkMYUZRphomeSe7ChbDw5oZrGHQIHAdFv93Os3H
RhtoCDjtbSIawEDNuu4cv3+uRUO9DsNtxxjhOObF4zJBGuxK9YT+06GmyQHZ4LEOna7gNIBpK+TQ
ft0M4tGU2X1DCntsO+0J0XiynwokdVSr/JXUvPFKcwwtq2Csr4oWNpp17XbO2a+c56ZIXPKwc+2M
vCwI6QnjKXPl89LOXyFR2N9JweLUnCzqxjbVQCSloc5AwPcIZp0Qm7jPuXjO917ZOIc5cOf9GpRW
5DY+g5aejge5scSuFTZJ12TTX08lBqtSY+arXA8fv1GPkBdkEMmmfMB2k1+jfruyNCu9xmKQxebQ
3Pl2g1Unt77RVdNDx00XRAIDCjQxBLHVW68NNdhBDcZySlsL/ky5kNbgYNLtzQE0mgGqA2JwF3vS
/yEMM8Mf7t1uPSoUZpUe55wbz4asx7BhdhJ2eqvwMLGT5WydcZbWZawVi7mzJ8/+xbhYj5ohVRmG
LNeLxtILXluXltk0tzfrzOJR9APokhS/h3W38IwxXXLNGNGeE+qzl+8qlb8O5frNXOYsZMZ+W6jV
P2qt+FJtIS00P24lBWK4kaKUrMS1zkANRIrWXqSWkFGLCmjvGWuGI8lbLhahH/hnJY8DGAdfZhj/
rA0g4NmP9kgCmys0g8s2f3cTHIOpEncLnQIgAgU26iTJWzy/Bmg5b+HHdxwGkS128VK7/mUrg+va
2AAxWb9Xsj6WwIGcluNvbwXX+JbmyJ5s+n+9BYuHkfGuXnL9lc4Rp5Dc+B4gp3TFdNcQQlWVzW+P
wfIBBgxADrBdcV8bK2woNzsS/fhbBkkTIn1FIzLq32h5gC9xg/40Mz7cZ5NX7FC8dLGlpT8W4Vgx
3T+eIK256sdcCzko/Qz8zIpxVVq7kS05ahtID1hKb+2me1WJ93tY8aKrKjjqbfXTcNXV3LNzZx73
yM4E8nPP+UL38yLxMvs5s2aiQ8a0/T2O5TXGghF5evNQdXyqaFJoDpXzAkaAPmo+vXTFrKMzSotd
p5nzK+HF9j6ROV+nDCDF1O7zOgH2THVoUwh7oqqyXyq/3wGPnmIEATdmmVyC+R1vgBvUt6lCW9LO
34Y5TRDRFtO1kbRPOMvu3LFMWbo4G1fhNC3B3hRuAN3dhZvcJ9UxQOy9KzGehtItk0izYKnlxlDs
Z9srL3OVA1jA95RmvX0r5lbs5hZRmNHaL6pGZdEtvXyuUg8YyUYpwpGjQghDsC6cDC+9a6nfS0Ub
ipZ2HtOiUle+MmyMrvn1XBXtETlhDUrBrcLBXpsQdrYemWWlxfXg0BpJEFmFtrsM+7Wvy0ifcvta
zIYLdaXOgaOx0vMy3Tpexfk0t54r33uRlRbMYTFIugep/qprGhvhbHrnXtVNtCZGEOqj4WBPmFiN
2nQ/anMdMyUuLuRCmL3IyXNRyCoPPqyGvTLLNO6m9Laeq4c8rfVdLxK8qKzUUeWKO21xpsM66MSf
NpV3nRXzHIuc6YM36tU1bMXXij5NSGlOC4ujrEZuX5R1+l0xpz1e/sQ9NGnKBpZN1mG09eWW2r+I
6oruOO4sRgB5hjJS9jRnZ3kAUXBlauvP2RQ0SwgyMgBL3HgAxO5qtf7ymqaiE+53O9Fte4wqjL2/
2tCngu7EHanvh8qBm+S1UzxnsIrK1CZCpJiRYiKHXUvp7lICWMMAu2gej6O30GmkijTm2md/o1U6
9IsdB93E8QS2Wedxefyyf6kmy4gmpk+8oUK7N6RZHowxKMNM6Xd6vdzDK3Ev60KYuAh6yGsahKSQ
OL/hRrX4oL21aR8amS74py3j3hEgIjFCNxFmwHHXTKraj7Lr9zp9jYNdZtc8+D+aMoehlBhsUGjl
8tGQO/r04Emk0YRTXwy3+MKBJSA9oPhVPLj5+hUo3i/Nc8TOKCaCcP3C4d00IN6l44s5lrBvstoP
nbL1omA177S1Qg/Z20PcawAeykGoUMyFuBm8lKMS12Zulz7SW+qfRE8uhjotot5obCZGdmToq4ac
GP6ZmTkoD/31V1LQWNW19Gp1avWz9vGIJJ49nSyaDlfJClKP9j2wOq259Kxi2CW2zdJWqzZe1uGX
rYY6bAY1XAzwbohNfW6E9S3TXHnowF2xl1bDbhgrHC+zyWir9LRjzWwjBC3xy+kmFufAecC5Bv2l
64E4eU0dOT2bnmHOADnmbKOmNXKnN8lv5XjrYRiFiKGP2EBFaILqZaliM6kuJbQYdh204Baz4EXY
cu9UGztFZ95Gh1ZemkFSHiol5KHw0+IOE7AfFVld3OblUtPkMEhYbL3fVZ18K+RqnFfHz8NBDN+d
Uvu+irQ8LAB9djB+u0jYgivdsUFBcMgpHeUQtnSDUY0LHz+uyYBBGy9WvzXvWpDo+8VMmI0E8lXa
9EkLWo474p3sqBt0ycICUmEQ9WPC8OiI7uauK11037L4mgiNYUaPj9qWbK+caHktjF9Cs2XkNf0V
EHkZJ0vDGG4t7zhz31AjP2oTDVhuQHOf2sxs7CBJbjqX9bLl+Y0AXJaXYg6WoxhBC02ivEdbQm5m
4ScOtM52fMzUdL8iTH0gv+vGGIIfYsovB6W2ibCsbmef8mYypUfaXFrvR6bK+0pNt8Ar7Vgq75cP
0jLs3AyEVCdPhWloB1nwzibBaF8y/WU7ckl8zmStvkLw4j32iq/BSDHGqbkBjePSJ21EsxOmk18V
lv0iGRPEtPvSyO7Jj6mcXEVWIqBrABzdbc1JxPYttEfw6CG+FTppU8IIpsKDW/FXs4mXajXs8YIc
uZ9M2K/Ncfiq9Xqy9ytPCxUD1mhMOxbHTG/iYenvOrP4qSfVo8jhby0U/0+5zjYosTNENGKs2Ea+
zrHGaS6YOmANwMBEgVNQEJr+wKye+C2vKmhCkxwTBf2EXHnxclwTPDf66ExRZ7YXZa8uahl8SQMr
jwc/g3bsSVRj2xinDeRz2k2HYiUwe6yaW8M0NjsVAtSx8Hee3l9NmTlNERHF9uWUp+krfw75JMP3
mbXQdiXIKRYgRiZT2fkHo85GpqTddJcwbNzpHmlexC2BSAEZedlZ83BIdG2nVIbJjWDHezUm7SXp
ru7OKqceeGT+DSAXKssOQiIgXzCT9bnSsjtOqmfwFjdazg9uV6uLwKOWkVHr/blZ1LNelP1xXEbr
2iOZqnSs8t7RNfvV4VUKU39Zv8GDrObQHp0xrnwOMbLO1mul+eTCLDrbb7ssxqWynOuxxuI0u/XA
+YdKN3AT4yTNWjwkbj9wznC0k9ZJsZ97KE6qEF+dZnjUV3faJWgC4rmu6e9U6RI2dPN2bpCMtwxm
6v1S9gyt8GowQTa6k+KcuTNK43uRgjEq/PVeEwHcZFG+Bisj8wV81Q7QTNbsGCgbF6xM5WM5CYMI
j9nbN7TdVDgM8xoiH5lvZ2v+URlW/p1hygIBNa93cwHkdC294tBnVbkbiurK0jVOW/LgzIV1rNuA
J621SJhgDNKtDPKoWqZ9ZST5BVI08HRVPqU3UvMEWingcuHccLr2OZRaAUVc4BcPbTe+eIlxYTbG
F5G59QFI2nBtpPPCnffuVEkERur2J6BBWkST+jtJl96RIz0TI5WPkU2+HNUEhwR3TNQ+n9TlotuQ
iaYEHmADfmxyFHkAuvjW+WYeuhbOGAYOSTT4WLXw2PhfBsa7Z39c/IOVZRY/AsBcE8xNhKtFwBLi
4CPpA7OlQ8wNmpGp4vKNUWQWZq3xaLrdJYYWjrXV2p9Tk4s2aMPvNqlPQZ4F+6kZrhLl1U9VOTyk
qgMDl11OQ2oyA0OO3btffXu5WrD7raR4J7BVSc+cUo5MK+1FkhH7mxoaNutslhGeKReL87Wl6es3
v0it3/wL5Xdi+XjzkHB1l41RBCPkJV/IOOCtanYaOK9XA66mgeSaqdx36Si3ONlO1rY7q88cbuDa
zj90owPS5k2yRBnSRxV7rRVjf/ph6sv3KRG3WpoDFHRWO54s55Vbi6a40tpL31JAB7PmGV0ioy9z
/T/KzqS5TqTbor+ICPpmyuX26iVLliaEZEs0SZdA0v36t/hGz7LCippUVJXDuuICmSfP2Xvt8lAr
BmVqEcZF75gccHX/t2fFB/rJhwJEGlMnAmbbmKi/too/Jq++96yGDal/A9bzv1ncL5pWUc04NURl
mW8X2A+hkVhkKKN1D+OcKHLRUDYvbOQwejVng3SWmbgQhyqPefQM4zpBVRGW8XSfJgWPSlc+z6X5
igi/fOeQ9150eXfrO5237SRVoJrQFRm1fzv3hAV4PZagcg0dkzzTTCHYIqx7xH8no4OuZspZbj0m
kKSqgh5jMcJcIabbGAQ8gLkVXGGiqR0T460SYwBYayxBluGyn0d5zdRAhlojtQND8yZylta6iivi
ExH+j2FTlwdbBwNVpFRNxihjKP4x/MUV0JrqVr9hMHw7DsYVNWO5SUcG7bIY7rK0+RkvtbHzhvjF
Ktj0eX6ra8vs3yazfNQWcbsk7lWbpFDJUhMurN/3W6+afviTf6cbQ3m0rU5thya9bhSBJbMz31SO
f5qmVEWLwM1uL0hm8l53j6bhX2gOp0OI1HSF7DE46SlPbelkauvRXcM1NovbZil7+MfquQIIEgk/
uXNzNBY18T2JU/vR4Nk3lZoeoToHOx8iW4/ladN1g3Ve+g544DL+IstEOyqpD5tWpT8VZ/szVppo
dvEMrAhWbpMMTbc6JpV9seSVTztZTvsyd+MNmqdsjwU1Bw/ncPDvRbv1uvJIT0Bse8PJD7pZvAjb
vEoH6AfUiT9wCPVgbcfsV+3OPgoKHZqWMXibVDM1MPHIW1O3jbdqNh+0cqGBuzav28UtYXrZN55m
8r+gsW2dKntm+Sw4OBDLi9vW3alluQYi/6pLbzgwej2rwvlpiew3PZIcWqm88+OuPiCYxplGujy7
bW1ui8xVG6IU0/cxmE9m573TvjZvQab1j4Yft9uuWgxcZES8tAsGxsDJuosp7afDIJtrWSO2UI26
yeQM7FGKHaB3npgAmHIwB7e8fdA1M20jLaPbGAQYApQucz9ix6Ee8N0Udwckd9jECxFymZG7mGlb
FYfdoH7Uykd6IhVbI2S1pjOfCvSc24KWySrsv7FS58HKQMv5uVOcvUUvjzBCCX+0rrCUcCQH/+kp
V0AB5tdY/td8S5E3LYmaIwv4ESem1ooKLSd4qnIpn+hj3DQIMKjsR1DQ0zDEp5ww3nBp8t+Q8JaD
mLO73A0+sDsB96+HKayEC5i2Sa96jpPcUtM7YDzEQesqNhk6EJs+4+RHTVSFleVU+2bx5idaecSJ
UuoDzay8TW7lxY5s2p7Oh+7eF0WsnwyUaRHsNivUzOJ+Liymy4vziwaQ3EyeT+0T5Jd4QWh8wwVn
A9Tg5C3NeNFl+Yo28+qtcltIf1NV7YxMPS5UAiH85uvFXMyNM7k4y5nfU/cB1xPmfFTZ/+qz5VJL
zWen7s6ohJ+8RI5XhTOaUU87OxTSt3C3T9WWqRkFg+9fOk3VRsxTgzvh2W9L4Twr8ml3UxaUx1r3
l20qTcyyZhtH1BgfS1HflLr+bi/m5eLX7IqBfglzIA4Tmh1HrWnrXSHgmPmVOvodd9Ut0iWavU4j
hMe8y1BxooInZ6QsvOBy9IN+v9TDHfXUoxiHCRO9DXtf6ofOdT6CskaUNK8N3TzR9gvyn32rdc2V
V9JvKMfBDeG33aL4egWcyOh9KD6siVoCRLPY2CvJlm7vjRuoOCJF+EKbXPUwxlS4icDS5fciGjT/
BpS72DqCh79fGvUkJV2NlsJoT/vzI9Gne+FwAiyqOgA7PFMGLSbAXzPFE7fwbLaL2hiNvHN6E4yA
6b3oGc6s0JqSF8sTxb5FtYeSj96zSGs3HJYBRpiD0auoOxM3WfNjWVBcyVUI12dDuxrMzI1G1MPO
8Mdsi/XN3mKgZseo8Y8Nh6TIz5NJC2/W7pIS8DNLog6Ayu/O6+LT9YN5xYEaLS700Eh34Dm3hSM2
UpuzXVOgrlvmgqOKUkAsnXk8DT5iJxx5/VqbnqUzU58GNid7V5QXlg/5tM+wd4U5BRW9ZE3fGg7t
cpdmSoA/GnHk/NDMY7Uri8D+5U6Nj4GnaC9jY/poRtB/Mp+A/zRNxBHnSGiaE6pkeJyFk2/83Bcf
8KuWrVS5ySkXB3Eu4hzedgAQuvUfMFiTQsC8aNvHbXLLqpls/J6D0VTGpzJZ8u00tTdzUDxVg5X/
6hikEU6QJztznBmHEP+G9ekCPs+bTgRsYQlB+E51HdTJowZK5ARAEA2n68RQQp0r/Pn3Sa0tUZzn
eeTIdqct7g34O5BzpldEdRI8aU32PmjdSJ+GgCLscw+MX9OzrY0Uh3XjbrGNFttF4gdC1FO+tPNU
XxAMMj24ghRiDMblOkpJBUNrkoj4b93BwokT3TC1bjupTm5df/oohqrbq4ARus7ttgJ9W83NctRZ
hYGu69eJ4b8Owt53nV3vZO9usmkQ22XJDdRTxsPoJfpmEjI55zGCqqFbyaSpTpej1B8XZaG1RINw
bkrzR+UwYUjwPGxHFFCXbRc8Jbjl+MnDTWvH7Ilz/JgCH6GBP7x0Ez0QVsYbJhS3nbMiy3NWuDoh
j6FGYusyhAGTjeMmcqfOurdxDmv1TGfGffI4+p2WzoANk/Ybdxzal1EINjMnvUsKMW9nDwonqpN7
u9eCUPEbbqXQmAB3LcwtnJRn0QZ7LxPydp5MHtJlCC4JpeKpxvZ+TQWIrQzyuRHaUt8OWgmt2gI0
1rAp2GYybmo9wB5qj3HoogXcjlI+unGxdpAgvCZTetusQxZNAr+mYCJdD17s0D832OdcWuQbs6hu
zHpVlZb9/J40zipVxPuCMlnmCHOnPV7YZtfZMVHVRFGkGcZoF+IYAXet1W07Qgk2ZFuYkOILpLJz
tiZE1KCV4ae1QD4nezc14nHwzf4MtOwZWmtwzGM9ufIVNy8tWMnL4abSm8elsh6YdP7sMFzDfVYV
iAf9CL32OTXzTTEx4cWjlMJ4XYk5aXATBMjGQDru24R1UtHE5vuI37Naf08YK5Re85gkCDa1kXEL
Hpat55D+ARJQHNqRrg1hJe8ue1ISD3FYljk9r2yieEsupARjrfX5DassPFwjfh5M436Nh7/2UCKH
Rmr7Z62fbljdi5MG4zOUOWBCCnrt2MZmABPf+l1kphslthQn0gFRFEt53cfucx9oSViO3c8CKe8W
+3WztbLiLvfqCyfTgX3a2rFYICpNKckgo1v90kuLU4TvsfE2mr2z+iG7y+aE0sn2f6oi+dl2HO+s
pb3HTMsrmNE/GoL31TqUGK3aizERm9LScHuvSI1+mS+6yoBJG9+NyAyzRLvqTLUzheWRfEmba0nX
jIgiuxSu+6Nok3tpUDcRB/PCOTKn2EvPRdY92hwiXISgW1dTW9i5CQ9F+U7jWeyJ03zVAYGSAFbu
J2l/M/j/2ykBb9FHbPc/iUPgfHIXBLyBVlKlyamcsvIi8KpBhVhx5HdWkFVA8EkWg38Qc5RuO6aD
p/JPgcEy15nqkFMe7XwMfg2VIthB43WkbxYfaybTF8ZSdQ//WUBhE0dl8Hkgm0DZ/PmhjWlhYs1F
evIKcih8TTykvTk+5Ylv/leLJBBEzi4eiyHEP/1zGFNFJdnYbp6eZJEUCOUNnsweW31UoW++//dV
fSEQWIWJAf4k1HaIjP68qgyO8Vgjvz+VVo7uVVv8hsacADsaxpZI7tgW4pztMtOnXZewmREwNxX6
N1f81W9BvBiEZDKoCC769N0arrLrkb7GqQMDsQVsuuzXFIVzV1hyN+b+QqcHrSB2eaBGvanl0b+/
hS/EMSjZ2N6AxNEI/qxoa0pfFXS4shMEBX2zWCjOl8GEl4x0+xt5yheSrj8+6tM7ktI78v0lzU6B
bIoLj5jMkyOwusSF0m9lhjH6v18aLlGH8g0b4V8uWD1uDUvJhFmt9PS94QXNAds9LTKduNVvLD9f
fY1oQxH9oLBC+vLpNrplvRhTUyUnRUTrKw/dfYHr5m6apvKbG/bFCrBaMImOdCxEVPonidEg86Cw
YD6fxEycDxRZsPNLXIGNYbwvquRNCvkdE2S9M59WHSiMK8ePMzTf5Xr1/8+5jEEoRkpvJafYLXQr
pDUmmIM6NaOef9+yLx4Rh0w6FGqux5n/sxsbjwx1hdGXp35ejI+mrGEizOXAMKMBLjpEepPb39G5
vro4Fhy+ypVB8pektF+sBDZsV57iaa4UPQsda343ze7jv6/tixvn+LrvgktyeVKcT/q3uWko15Oq
PLWGMjZZ5fpsa3SmBXUB0zfKv1WH9/TvD/1Kk8WyHZgY0VCAI+n889bFfZd5oBHLU1lj+6R/A82o
toZb02OgkgZxsK06RZ0zWMvOXSUItCu/S1r+4q7ihAFFyZQaP/pnDAD6o7FZZFaeVD6s7h/UvSuX
mP0/LOza+Rhi8kX+65PE9JIdBEAYFCKYyJ++bU4ugjWPsMrJQSOctyQAFzzjfdR0gyQopC/Lb5ab
v1ZyPnHNBAfji/qNN/TPb3rR0QG4anGPTPlhRqGC7m7qoJwY90Lwzzmg+u517/nZM4RmDpac2ZJv
lI7rlvXHe8qvgEAbDiymcdrjny5a05Y6H5ucX6GmdWRJB29ectFRj4elGbxMioSIhXDD/7okIXak
CkRcCAvMsz8bOPvGSQwmvhbgCY+MjTolwc1y74CVjCcj73umlM532I2/FlzM/4DmDGqF1dj8+blG
vTgqsOnmUVWUkSlaEdrPbnGLI876hkP79zu0ggbMNf4YAzXqyk9Swgy8dduhkTkqhLPUuFNwn/cw
pBIFgBygkH9VpjAPjMlPmS5nwWHom++8919dr2M7OIDZZLBVfLq1kxqFY0+tzrSpUzxRaXdipmxt
RBxo23+vGX8tiFyutya8rp5fqtpPS0aTzZajpYZxrCS02NAcJi1YnS7Od6DCr75YXEAYzlgXfOuv
fQX/YEnGYGIfp65V4RjLnHSJxWUb64hhkzFiHYSfYedMbwRsEcNnp/95x/EMnlq2bKKRVxXpp7c2
IJydGX4NoiTLpg2CST3sgGeHGBjGPS+8ffvvL/eL+xisGugVQY2SX1///P9tpbnmN3g5BueIiggV
e8kI78LAY/2UW9J6//dn/bXjcG0EfuKGBz1JFfTpRlZIIrPcrW2EhInI9ilJKN1RGaZCDpu49TYf
NOyJDtTX7/bUvz95lZmzKFg+gvO/IK+uD+RfGp55TAaw7/gB4xOHvPJHMBkqSmeTdn5CMsi/L/fv
55b560osY9SBte3zV+s6fmIIgpqYSZTTeXKD9qRGgiz+/Sl/30A+xeHAgGhf9/56O4Js0DIhMvvY
6B6ztICzID2vqhYIiqWTP//70/7aOtFxc/LCt05pSWPm02vv0A1FaVqxtJI2+tgAqIc02OFzkoN5
Iwk++eY7/HsHYftwcPyvn6n/BTiuTeDyCe4BSMp1GqH/wPY/2/bOKe03VGPlVmfkHZktvYl/X+gX
TwznvsD6n1se1cqnC2WGGEiTEfdR9So7mEum0Hx0M624bHppdFee6Y5857344onBGQD5SdexunAQ
/PNllNlMD9Kt9GNO96AKITnNSPDydim+eWj+rg34PrGx2YCGdMP5TE6JZSzoJQ/6cSa7TifYx2gI
SzNoAiODd2iOT9bJ077z4H3xna7Hdo7RLDWcL9c//39rjWtkXm9aiQGvhZC5hRAm7ENuA71/Er8L
Gn+HUWjGNxyuL56gPz50/fP/96FK0JmynEAH6ufFp4Auub+pHZJxGPekyxymlqCrnavOCAvca9Px
38/RF68nuwlpCtQF6/716ZbaQy3zptWWI/5moQj6Uc7ZnHJvITWy7b8Bq3xxrdBiXI7vfMmgK9Zf
5v9dK0r1wU312jha0+hv52BgAKq1z3aSubs5zz1czbPx1E/Wd22gL5YFKhGcHryqnJQ+W7QS9kwe
2cU4lijpQt3Iy61GtXvKWtjVLo6Ebyq8Lz8voC7g/UQL/5mME7sj05JuAq7mxUuUOv186Aov2cFJ
L6NhwUfx77v4xedhIFl9Xzy+7JWf7qKoxsJK9c45NrmkgUuOxYuL5gtMXTN6L3JWnfjmCv+2OHqo
m7GJcBfhJnNW+fNejoQkygXi9FEO0Mh6V593SIjMyIdduSXVMw9pIHhEcqpy00/zHC02wWFazDHq
v1870mweXwt8AG7TP3+RzGdYXYAEPGqOB8ExKKsy2M96nRghZ2CDmJsOX+/+3x/6xVLhcHbgfYEb
RnPh0xeeNlVXlxLqpxEnOklTDZRMs0AGQyYimX3OqymG8fDvz/ziVXXArlH2rc4sCFt/XijxUP3A
eN861l5nt8huq/RdTxBjbbzOUv43N/iLR4pPW09GK3vtr3c1BiKpEJlQHeRokiZGN7fTnAJLlCU2
E13q//0RxnFtuGstwkP1ubBk6mgpLyecL1g6UsWyuolIdbGuXTdllm5J//3f3+YXexmEMBPUOH0M
y/5sUK5i0y51xZKgKw3ZxoRgGebMYH93xvyiaMdcRAjIes6lRvA/PZ+xXkwpGhsWeG+J1+Y/DPMd
WslgipI4aU617aiLNB/b+0aOCGcY+4rqQJwmDqhvLvnva6b/RWODJEFnrco+bXCWbMsB271xJLtm
5bzmLYq1ogrq81zb2cnGyJVik4uE5T4g7xZXKSXTTyQ0QeSNSrsUSfFooYS217l9OMRwKmgU9wSA
FtZjWg8O0chLy5BpdLdSpj3j6TS262hw4PKGKESsGPd/Dq648n0ynZjF+BU+orZ/cYmscpG+wQVh
CGEutw5aTCSbrbv8IsN59czUw43m5znGYWxJ1JCxleEzQD14apbAOluZXwKXSeCg0NtDMP7vL4+9
Yn3B/mwXsFUyRvBA8FKTBJ9ewK4PfIEPwVxXGr4F4CGI2wcnu0HNV2+m1b6jZKYdzHKxEPA58BEb
YnKlJ2U0FOjYS2VMJ9uAThPosb5DqyIi1x5W+CkWw6QhDUiD2r2BrCaALARqP43ueSYeIKSIR+jb
cp6rWQI3Fk/VhnPi+GrF1Z1gMlfS+JvBV+gcIPyiIlBUE/6x7LL6OFDVRKxhXojyjiRF4oTItcuz
u5oZ+Wb2F/Wb5oq6WUwNAX2ukdbo6UmUVwKei/GG2CYA39AamBM6sMOFlb15DAXv8ce+EvqCSjDo
m2i0m5dKb/U1rmi6rM2ZK+pw/mXT7KEQH5YHf8rA46oZcI2/89N2uKzr5tLu03pfmXm8cXW062Sw
90dEB49LBstZc5LHhQnsFglRdjkpX7vq0cYRo6i68+Bn/kYZ6LoJZp9fXRs4xhy0IlK2mn87GL62
zILTcK5inszEy3EFZnCj49h+6UlBPM2Tca/xVvK9lI+V1rzlFnGOdV6Tg5qjJRELsCHy1jFxM8jN
am4rUOz2N7zI8ZQXQfrDGL3hGv3Ku5fX1UvXg1SQ0vJQY2uk/3pmLK8MmM2bWBXzuyh18TOJ7YW0
Pf2npEg4T51BD9yX1mXpkydF0Mdz1g7zFMqsI93Q73W5iTu8Lw3RgfAUk3YXqAxIXDG+L435WKe+
fmWwNWx5Mh8tHJUbLIpMQmzLvtDaJkdK63tPhl8lF5Yr3qRW+JFhjDjw6vRqySBEzQJxEomoV1bR
SWqjpN5qOLlvZpx3O496l6T0+65ri2M/YWJPYrKu3WS89pzOvGwKeTPBzY9qT1cwotZmC5qHX12F
Ft/30LXNhdzkaenvBog6O4/EDrriLjaMovhgCGEAQXDKZ1JaxInkKxwfw1LOt1i/qt9ZGt9ZLawr
ejbNwaorCQs3eOzjxLgSiNN3Cf2GixLOON1C5j8MhC33YFbtXrMNBn2TNE9WJn7qlSw/9My/6fGJ
/K45dl7URisO4+KMGvbEKT32/TAjblt1oXZWVwzRMCUUsVWFZtzLR2skIRLzoLEJ7OaxUMkTz3F1
obkuiokJgfcqeV/j+MQuIYH+iB/1jUXqXsaxRcZ6/Cr8rL4BdjvcNwRDbXOrfaoTtNZk6L1OniNt
/s0nSqknhtRCN4aWAI2mb5H8Fo/Fb60a57DS+YfAUQmVlhc4WQMFzTRAS2O5RLIiPLmVo7YcdGWc
NcMjmxvSg/7atUaOgB+hSm36v+JaF8wIucNntLX1bSaM6VKfZnlKc+k/AIMYt7lTWlmIh0XfpAnH
kcbDsuYZuR11qXfQCs8lxkHG2WWWVz/MRSkkkt2jWbrNaUiQTC39IsK0hfaNeeLOr+Q6HgucE2Lq
NWqwvxlGUmptEDlRaWcvZYYOry1RfEJnKHZ533zMraUhu5XH3LNfDbN5YQbgYMDxgh+wOqed1PPp
ppt0fwsJgVmOLvTTUHuHcdCKjVaQlygSrUnYoiZ5PWlVcAW5u0VdYhCm7I4CJwnPJUGGRcrz5puh
LYAR51WVXkgs2zuVGO9xwv41SEQ1zCOrqCGp7E44fXAhOou0bhs40yHLE6DYif+OjbvmbicCS9CQ
/XRj/7nJqMx0MOIbZ9ZxBagU6dU6Jhn1Rj7oAvtQO+fZ1eKyQ06xMRwRo4KVmkqEUo0sMmRQHTww
JVw74qyU/xxzpS6hqgic8nrbnAMnPyvT1HZjjK965pxIgpyPd68PEAp6ow3Te2q8M+6X4nYs8/pt
drTlzqYESxCjYtVrgnROeHcrv4Cqo/UfSjexYULpQcsbp1aHS623kM6iCcP5gVEP0QvwGVVRfwrf
jWZbtBoaQbIssQyKtti0mlvvmoBlydUSa5NIUWzSYqq3TEjRLWfMZol3wVU/ldpW63uEsonoDrZl
EYbIDoCWch4vLGucT7nVYV3ogjE0ofPiI48/GmKu75FPZGFJR4ttw5EbnDzOg0LbuGkyZGuNK73f
SiLnjB08cxWYJiTq+DPLsV6zoPLcx6hXxn4kTH5q3yjyLZZG23iaPT9bepeeKAMdGUo1+T/jBn9U
qLlJ9V7NKkdejIkSFbhS54UaH3QK+JmLunXNa1TkANJk5loPUDGSDbaD+LLG+/Kczdrw4VSQSBgB
2lelrc1bzyrzkzesQR14plHeuNPPOU6WJ7zL1q6qexaAzh3Nn3T/zHuvdYxr1ILPZi6PCWEat9CY
vDfJSTaaRG9GuapWJnOub5DPaDcl2ERuBSkcS1f/6roqvynp1D9NZErszEq7AdYR7CRhn+/1APxv
6dRck5QwVa/OQjmcFavtZiz48b0GkxD+V3CUszk8F0mKWzieSAZu3Qs8tekJdffLWJBj45C3iJcW
+U6SOgfQ6jFNm5zJhu1fNDgdLrSm0+7seFT7TCvPmDNcOFHS3FrNaNy0nO8iCdc30lSf4pMgoXwi
PDrExPaG+M6InC4uiHCcL70ieXCkY2IUs+5qMastp5J2O2fdwzx5Y0QtiJ5EowWONAEfvbkINGk8
ry4w71vXy4Jt3PBwtalTYaZA0zA6zrMN7T4kaWXYxRpCYUvq2C2wRIRZ3U07NMY0FNnf/E7gQR8w
82AxEpep7b0iqy+2OkG1odmP875NU+sgrUmTBKL0Pq72HKfhrFWABJBy2eYi9yX09z2z2iIqDDwT
rdvHUWY7uKfcOb01takD4IWCFSKVdwn68DUYMy/sC93cCeXemTK51LP0JkkHkrS6sQHr1D9YAxkU
BCQTcdKNAAzm1QeIk/YolP82e4R6T5oh9046jSz11kKElw9bnFljSG0hqQUEziSD69B8XP6S2YJG
yLkvxMOY5JfWGntHZLrFet6bh5Y243WitPhoCvOmbG1zZwXakyRuuZwL82ALeTWmjgV9v9j7cSNv
+7ixEBsN/AC6PKFYH1rHwfsoNdwuqwQeCueRhh8rV6/fJzAeuQ1d94O2zbCXbXdPJ4dwWFq/ZGP6
3akdK2vfg8e9H5zYjvyJOOfZLM+SCIMokFm+bXvD+BiQ0l8O5fC7L13oKRVzIb2hD50QgoIczh82
GLb6iB1xFeabb8hCydMa8BbnUIqiiW7WUUAGo1Ds8VQMq0N0QOd2SCWLB9CzrRrZLQjfffM8EFsx
bNoYv3+pb2FDThEmd1j6mrvhZ1bYLrBg1wsBSQt/Y1Wvf5BzDrdhnNH/GnOYzV6DWRe/DG9IA7PC
FfTHKgspvjCdja/cBkDCwCZUVjFG84ACBXqGGtxqQ2qYPBgNVkXVL7+dcUJPloDiHPPxZyk1764h
7OY86gDhUiyvd1jEq8tZ4/AUStwR+HMNRLSr0C6X47Rz5k7gn8jj+2A2+TvGQiJDUUis5sIuXtnD
zX1nyuFRIISL3AySX0KEcTi3eML73tlxYeZdLDMVyaJb/7C98925/ck840lRMYWjhktbskIg7Elu
9L7Hy2jg0a3ZJqJspRR4an6ztMm8kKnfouRaaD2nSt1aMXt/CwXqrsnabDumwg4z7CPbRq511Nhe
d0bfRTr2xEgsMtg7rXwxcZ2HWpcNR0Yuj5YDYoT0XSKbB2xr1tyjoEPqf+r8cU+uHLi1niOTAXYx
XIymOBTFhNMgd6YDed8qbHwhtzSZOIx51WU+D8883Viijbw5OPH8IDClkqSRBRt7Dt46Kdpj3i1q
71fV/CFqbbgnH6TflZPMj64JXppeDF3QxpdPoO/EQAZQXL+7dsJfoSjjDOIuYTV5TwWePRJ52nuc
6ybZs7ZLpp41R4nE1Iwnojv2AonELKwTHlooBX1JPUhg00uVG9qNN6MKLzx27WFBv8Bzb+K8Y1tN
Ol29DgvDaSuuiw1yW5ydVUJLbxo0EsH5pnBe73TcGne5XY6nuSXkyfBrTsUJlV1hkimzCPcYiNK9
9h2P0/gwKUyxBNJQo4o3pYkKNVP+i41ebGULEbKo62CNWMcOpvn9xQwt5Wp26vg6zyS5TKsZSGBC
MigJrWBbS8oXXcEOqcXwZFg9GQmLttziXyaAuqy9sCJwNazMZY5aufxs+/wegZqK6GoDQzftHmNd
20WJW3R4yfHFdypg++/RV4DHIaRwrI+OnElJgRO4zerU27h17h9nkVHG4Fq61AiBopIQ04na/aoc
oMyaicLZ2lF+FRiszzU63w0vHeBDid5w8aDRanUznPOuVlegS70zZMXLcQp4iGayvNIm0wlP4rlp
eloFIuVvkTHsbAQgUt7PmzIgwyjFr7CRyp63usSlPUjsPm45sVtyXItUu7zwIj+zIDpnIKG84gYo
XSO13q1Jv+gB3o8dT7hTsUaJYAYDiuPwwG35xZblRL2ul8zLdGSngTy7Y5K91VP50zYQDdvS/BCL
l5001xRhUefmrjf7D22QvwpCYjYN5P8Lx2G5mRz8ZYusHpJ2PvdTfps0CSE3fq6oTdzfVK4jvQqy
zpWd99hXdX9nIuE9DpmpNrnqyf1mq8ZhGDzGhr+c2r5Iz10c/wCek+xVOV56aWqGujC0sBR4lwI4
OYdEM9ObKWsgZuqZdkFX/jKdU+MiVgviGQwlUdLEv82xDTYe+uVr6q0C33uzvAQlmVsQYILQLOrl
Wg7kz1ceq8SMmQdvTnqPD4ZOk8bY1+84rwT9U1thGiWlMXKdtsDvkxho14s+x+hREciFlZwgmuZX
33sPUztcOV7uRRWtqk06OC7DyfKDytel7GKNa4Ycqx13w8ZPm+V7fNYzlzO9FYaPIdwH6wjLaFzM
J1+RGWSZ5mNjVNfC8Ib9SOICpmvzEbtdHpkGxgItLm5r/AIhqmjWsdgnb1xp54EV9MdouC+LPcLV
HU5OD0kj0OsqAppkPKhl1ELdlB5e1tnapoOFQX3B9qBVc71roTOxSmj3k7AxM8yIVCYmdPdOtgJb
Uo9gphJgla/0y1FN9qGli3HI4QJe1H0vNvmA8Ubpk0ZfiC0WG5azVQyfN4monmma4tLs8+aCIyR0
a9PwOf92HS6BUb8L5OTz2LcHDcQ3giwbwAa8vYiU0iPQXH8j2AE2FWHy22bqcaN2Rnqdk+bJIFa/
MdRw4aSViIw4k5sGX/EWa3e5SQpwT7VNuVwRm7yb5omSjjMtLZbyggXmJc0tArQ0irIaEPauc7o7
uFsLVtv+VdraWhyX3fwjAYnajlZycEvntU1G7Hvshij3F9bOAcBQOGTFuEms+WUyyt+WmT+j5rS2
LFD9wRz7fA9U/YjgDIqAjvvQE2kbjm47REHqlzvCBt6UWdCgolTa5kE8R3QC0p9xN1uAJ0zekgx4
NhSigwZlhhjw6ReD1VtJ/LuPHuSOs/qGLJtsN7Zj8YoIXG1LhXDD1FghPZNQg3keUQtm4PibMVA7
WbpPylT3JgCMHaet+WinZhHGc48d3rc3agzKsxPX2QXWGw6n1to9Gxt43Y6xc3qO9LWHAa9IhoPF
sWNvz+O7ltnTzkva/lBZHdtn0ZZvI2lLOx2n6FHZSNNl1z+vB+HLrka26GJ0umBTfrXjmUWDNYbD
mH8L/4wOkKr7m6Bxcc1mnHLtitkaRE1MsHFq74lxb/cm4UZo5u1TTMMH/lL87mYACDB5j/vYK+aN
tJvl3Ki+vpJieQro+BzmEueU3rRziI2yoFdtmZFumXCNsH1GhfCuK1GdSXfTQsFzFq5C/k3q2Vb4
f5ydx5KkSNdtnwgzHM00gtAZqVXlBEtRhVaOgwNPf1f06Oustiq7v/WoS5FBgPvxc/ZeO0dNu9HY
rLZ0wD2gaXKLAadfa1Vdm9ooolmF/ZX07DfT1v6mtOpsmykPHYnR7IuJRnWbKtLPzPk0GcDvqXCz
yAzzNyAmSJhrfM40Z+li4pQ5ZcvUQm7vVRQ6xRh181IccswpUZyKVyUGe2eNpn8dK9gHph12t2lM
rGvqYxccUEqde693HiYnfDd8OEIIhfiAQ4inuB949sexgGCNEbRWznJuiaSl1C69o3Rg0U9z692O
NCc25ThX1z6xzjtOGjHjzeyutOtXTyTDyjf7K6eEjgGeYkP2zA0NSj9SKABpTY+/xhDDSBZ0VZSW
VE5ei4hblmm30osiltIp5UM+QsmJcffTTCd5aa7y9q6oDPvabhJaPRa2WmBEeu00FamwbfOc19rf
tz4NO4J8sPf2JQVKmCkfvH5ibdshzO/KMsmGNUHvWPVt/annhuZZWGbDddlgPQBUb5/i3JORQqXD
CarAGAWOL8Id4K1lWY0rqxhAv3H7OVYXRB06SUm0hPNQDE39wJhjvrbnf8IG6YyqPNuAXGArcsxu
V1cppcpwcaQUQJx5g1KUpJnaIFXxIhu0ANhMwTqMQcRZO3myXDLLxo9g6WNoMTI5e30AVs6ps33s
9/3Zajy9H4lFfy7noLkby9w5u3S1uGvxw5L0N/xCeqXYcSOnHO96tIan1pq+KrP/Ijd42RoubDhO
mGyiurWOVa9KikHOyGYDerip+pq5piy+pmRiUYPmjgPJT6a1PWixEnaCTzKG+4+6s3romu7OSzkP
ZQMLUGsvyc4lA4/PH7xlYcEG4nk0Y0enoEmZFUscbNxyPHgcqSHtWMnWZ/J2MmuHj+mHP3h62/ts
WcJNaS+gROuU4NMxdHCGIv6t8EJO6oF4tLs0CL7yur8X/oX5y2Dj1hfKv67H5p2omnjPvDg4Dm1D
QEQ/L2fKZPOeZLWZjkQwr0JHnMibo0EXus+9HX9hbbduKkhmD4Up6WGa/tIdnB7wTNsUV9LEJEbs
lQ88LZu2oZbjKusx4k56gZyTd0CFOfBgjGIO2wurxG9rc3RNiFbjNBSzOtJMnSZnZNvM3w3TGk6N
Gsy3JAM0XrWT3NZGV24b4fZXGj/DpkukuTKzyjq4unljC4PpoWAG2dVsMyMh3UjLtqU121SHoF7m
DT05irwL2V1IyAgc7DdmxSaMmC8D4YdDlMEAX2Emrqu4IH63M+soZFLICdWDAJSRJIsDrt12+D/u
jBFnYqGH8dBYGht4Y+sthq8iSv5RP0P03k0B+5Ili7eSsdRWi8Ld5kSY7lPRmo/1nL8nRoWytrXz
rbPQT3bzFDI8cZJtz+fGGbtVUxmeoXVhoYSbtarCrNgB0oA4WDbZ2mgndhQjtbec0l0oWDMAp84V
b0Uwny3QepejKofxgAbkOEpskxqYDY4QbzPG7Gl8jFvuQgbcx/fXU9LeiGI+15rfXxhrRbyQD3M3
c6joCDLtfHWwVUntNox+ROb3JbTcKVfCL39lInsT4ywJBpTtummZeNFN/looFFeILqqzYCNf06xs
1kyATCoSjUFsTLudRzTT3gYZv8pZHdZ5VdOZsXushA54P41FAC6/fDHMgZARKlk4+vaq7E1M0TbH
lB69Ia1h/7MM1HsDNud6sjHJ0bFk+aO64IzXqx1JhWc/JJxV9DR5HPVQZUETKdHH19x4sTbJkCXN
RDMibej2WAOgdjlZ3Iam93k7+nG3jAU1EQ3Ch2I2TsBufoxJ9jPs2LE98xFOVckhtn7N/8EkxTF9
+UH+DJpQblxDJVvlBMUqrxjDhJP/GlcpQ6Biae+wDHW3VlC/akF3sbXUY9/HxIKi27/Uab80TfTV
KDh4w1n13nzE/g3Py1opzqRI9saLUNn9SDHJ/0i8zNzOvjVFjC/tfeGkcRQ04LSNODn8edT7XdzB
rD5ARcNKL8gw88U3aUs+COXWQRZy7NJQpQ4X86/B2zIFmxikwJ8v9ntmGWNaBB0XKY0Voqz7NlWm
HMdOxIjgkPk+TS60YJaP/z4xExBFYVNG7VzhsIBUWmKsbSvYyqIr5zhaTNO67gdPjQy8HedvKm7f
/m3ejTbCoVNlu3QBkcR9kwvAJcS3YqfGAeoh4+WwOWPdBA3WWvcUDZTOizq3ZG92gfphuPosi/xW
iHGMpB8+O73ENm1wnvQglln1oddqo/Lgzg3StSGDq7A3NhfsoWF2DD/ZGINS/KQ19DlYxsOF3jqJ
+deQymw9qfBUambTVs7uRC6Goqszd8y4iUfhTFlc92lGvBMpnX3lQ+6byRsAC8pQcHxsBvjFUwlN
KU22yON3Y864KQnbZxEWu5GI+fXYOnodDt2RQlBsJAhFPGWMLYqa+BB3eHBqfZDsu5WXPCNV/xm2
F6CpU9lRzTQ1lsHZNzsrYlb0QmW8UU55k4/ZVxlb4j5LXPKQnRezNZ+n3D4PbbkLc99dGW51YiA8
RnYf7JcqvnVqe2tS2CEtulG188vHtrrtG9lB5Ag3lTPQuhoXyIN5uQ4swhNQ2N94VbYp8HWvYhK8
Vp0V/2PgZgRXjPRDkiv+oTNjJQ/+anpxvrPXFPtpGHGc0pgBVDVW6hfDkDsmpj9ZvHam1s26TIZz
UM9fTc2diqH5FSRHdKF/FQ7BzynsQAdm6oe+5C7Flr6NXcoCOwEHUg27dFLD2sjDgwAdqyqQsGSM
DhOg1UmeixxwthDglMaNBwAxog2luc8XTQnoSVZJ667V5X7u1KOEeQV8+roWkF2M3P8ppwDAhZqJ
kmWmAtnrdcr0J53tX+4ADim2yvcL52ot++Ug6mVXBXU0B/NDaT57dEed0f5I8mUjDGYzjWaGORXZ
h93FH23aXCc63NFoPs2xw8u+6DWRLqfYhQNjXwoMlqUzOSQ3ApkCcv98zeBrC0sGWpje6Ty+zov6
TpYs/ky/d1RQ+861rxtnZACl8/1oxMV2mU0XH1O+yaTDoB1vdtuyI6OhY7mkP3aA6R1sahrgijE2
3YJbQ2CaJ7cFBk3hbEwvOVoJzYmmAbnrw8Xj4L0uQggOpD18hLE6zaDBOMDYacTs+jZxxvcly9hM
rPCV4KiUY41Dp6Zud5cw3w7HpCPHnWt0Udb4H27POnd5DZoGnmzsi0e/TZ9aPyiPVTidkHhfwauB
Krnoo+1kmi6xh5ZgJEnay3awQL4WieLQDSUPYnU2fICiNBzwvdMlX7nMIRAWSTh9SbVVqbFFL/SI
fq17tKzp1OTubeCzy3kVqca58YDPgefc4NzvFodxwSsfJIw82SmLrj+Re/9WNe1tuHRX6eC+iHr8
kSlB2LH3Q6DLwFdmruzJ5XBVOY+0TuXKCxjJETtgqP5IV7ynoC4/6wYpiMrf+G7OZHe/5KF/BofC
s6Hcx1EbG1eaxEhpzUyQJGJ5YV6Fw50skuu5n2/zwNn4LAvR7PprKq3Iy1FBdOXibb3EfuJUkNFN
dK9r2ys/Kd1u2MPvFWCalVe3B99uz8YsPpuhRGPs3+eJvO1N4kYWGFV5kXyas3c2Olpqo62zyOuy
u6a2XozF/MjK5pjV9PhTl1lN70PsKye9ScYuieLCtkDn0My1Gs1hnfndyqXHHckFjGQalMRQKzpO
xZQei563Gwbma+u27mqS3j09xJWWlwBexzrXjn12ReVHTsdD6qbzD2YlV2BTH5Ja8NS65XPhoDlp
Z+TJfg7CrYWF0c7j0fAtvak4ngEgtM9JuOChkDuncRhQWssHBfQe9Q1kRXrZ0NC2FlGr6J5YdG1a
XE36xMJyA554PQ8w61J+FCBjKe7QuLffYoaRi8N4JG4dtXJj7wmc8doYjTtiED6qKf4hR/+N12DD
uxrD3GP7QgvhPxHXnIPQdsNNoEdIFoZeezGJYBWU+XYEL+RqlBRJcyebCvJaOfOV93dpA8WBOl8J
Vg4b73EipheQiNtU1zfWOKYwC3E2eKxMdIchRzvtnTJ463sFkpa7Z9VUq7Ot2juAne+mlRKdPdvP
Kq9gW8UgPNF6HQdSrze8oM22QKWijfYOkeDeEwxNAtEYK/hY9wSdQ4FFqOTl/UOTtCHtSSM5IGY6
h5nFCaOZPj3ZxCs4LcdRQxTzevs8kr5CEBxl6yCNj9i0nosLxa4aMCsw8Yyt5j1WsRUNMZ8n63Km
qaq6ocJ+A+5JV8+YGHzRkw5TDhVTVjwDqyE72/Q3Ao5EFnf7bsIhDKlPb8Z5vrEL+mCILs5Ai27I
fnpspuZWhj2HTAc2Ax1nKd2PUMib2GwLmvEFTSZGaKgQVmnhXWnTW49mshN9Wq2hg5Ifno5RAOpu
ZQBYREAdbN2wj2TbX4eTAlzG8Kqol4pAcnM1O+nOXhgbtcq9GS8/E+/UvXRGrDzTHn74Ju6805DG
65YcpGMgC4gPswJXw7+iKvNghOVDnYMHjR3/Kl2a16R1dngVDJL9mCBXyQ2nYQDLJVGD8+i8eux+
JMTD9xq7F8gndFXbGFiRYBiuma3XSfh2GWJe2gU7rdx7dnC450ZzII/sMTW7Fx+g4t6tqyun7Z9l
TV2fJq8KnGY2yOulw16lW8c/OSSP0pg61tzOuUBj6Yv0nMrmPNpMDRx5nybJ/pLwFbDlzQNxW1a9
m+Fh56O61nb2Yjjq1uXrZR6umY84V3UWnnzXPjkWb7WH/MuR/TEcSI6X7V6HDJwrFTM7bI8qLN/r
NrmigjrOC/DCoNkBpFx3MsU1oNWtrNAqscR9xZOiSynEBsTzAYePiQrHF6sR2sKqB0wPTx/gStFx
FA7TeuPClzowqinWJYFiDLjp+JmXATQsPnwXL5OEtTqp3ACc1992hRMgPFg+eMj3YqhaRFrup9v1
b1ZSfXGg3HpOv5vH4ZFMmPdySDnw0lc3tGE+IGIhAakYH6wYM6DbRUIX7bq2rS0wPp9FgLNra9+n
6LzWZmGc5rFhelMgzesLtWaW67PcanPFTnqkpUnzs3PrzexaztmxuxN41pPL31mxCX+kU70fGKH7
I1MzgxR3esJBeWUb1VNrV7usD4rNRHztihZlv8UK/54pu90qw7zNcvtGi9QgD8I4g9i7mXwImFnQ
PyrbuUsY+xlQGpvAJ76QDr4xT4T3jfGXYakbIwv7daIKJnJa7Ij82aP1O+WO/rLKZZ2J8MR5h5Zo
7F13Ul7Z/mRFsA7ep+lSWRbOG0N6MGemqaO8KnZaLp+qq26kUldOzBA1oThCQ7VuyPJYI4P6ScrX
SK+NPIPY3MlQGUhl6op2dbaj63PlDsyWBZD0ucyui2Lg6xoQrcHAC5Hparv9IgfxZuYZXhWBe+w7
2MXM8RlbMspVhjxa6INSFH1o6/LPidIzYsUHCZnXIFpGUW0U6W3joq7JLuA1BtrsXJrNlM2Af4eb
pBrzSHrt1mn1Iwz+ZeMzx9pbDnzQQO/r2ngfBvW+5PYjQORfKM6eeguRj8zDU5vZEG5BcheJGa8v
mZH6MhFtk3TLYGUvGPhGlTltmlEdTJ7WlSWYcNUgjAFU/Iy1/8kB7RBklUAxklz7Cexv27luGnxL
oUTG0/fq4NMUMejCm9I/FFNxUmT+soLpNyTrt6FBga0AEy6Z3kn0pE4wGyvgfXNU5sidKEc+4148
8gi4x8ZzGXCGGwxED/k8/KycMKovuL3UsuwNFBTMU10ZSdvliDCiBhwZi2+TzoN13KGkdL+snt4C
SUcf0migc/tlsUHss2nUWG8ba2D3IAHBSuUxATnYOh3lPu0S2IyR6we/5DDv8YC+MZ66Yf7KjWrH
I4MBahL35gIYSrN0Z6Igwp7i39cJp0rMQDDThrdstHeDlIwVum4jYuOe8bq18sfujuiIvR0vPsqK
4WWyFg5K7WUWUECRyrYXPAblBWdMlaFaQzw4RMxCR1hK6tzI8q3suqOU3U0JLpJIg+YYz85TarrP
zULvs4tHwLlZCQRQgJiX2vxwRzdZJ0FzNerlhz8WO3+xbh2dn7KkO1puQZ9sWd47ulerxARiHCxo
NRc0XVu2OBQOFkR40TjJgV4kWs3em9ZIuZOrdixvvdzdG5piCdIiog/ZHIzS3gyLC407gajaB+VH
P6Zfdo12SVIorhSsVxinfbr2C3utrWBT6G6Xu/Muc9IvYTZnCAI30q/mtdYJLR/LfQvD5rnICIDo
SByFT5u46+lyczB7v3tAtCCs1+sO7nScDfT/ALnDSk7XfTBMkLj1T4KsqAj6hrscTB8asvdaagrI
zJpPQd0gO7EoUHp6im5R3hkye5uzeK3L4YD4jlFe9eWkNCGB+j41PifBgIQSeJlPVZN8UKCBpJzC
EyKDU6oFQSUX0a2DGk3OV9YkkbZI1l3LO2tw8Ixj4mll4DfeycqPYUEZ25YTZqFHF8pnFhVDv08h
FxVmiIwyiIcIr/2PeCmMiP/ZWQNtgDKft4uZXs9kCNJDCVHLBJHu5LWTue26m7yPuCdscM6cz5r9
2pTWg4W4fa17/6tb6O+13S2nxxsz7g/uWP9sYqIBUgvCtlheseHwiEJnvGi9E/ZUpxD35BQRzVpb
50BOej2YycKOYZycujt3VgG/y3NqqJFgezuDEYy5PNJHg/I41cepC4a9jW4M4bfP3mNPD/2cQX2a
ivfSv1goTE75fVKdvY5Iv6ks9n3a3QU0kUleMTYTMFrSkpLX0DFeQPDswjC7KkuUzJUmjQbzYNjL
NRqth7DTd31ev0Em+YGnahcsXU+7Md567nxUMLwF7DcrB6TKxIG9G2lENRkH+9KS8cuX0CwfXc89
O9JlVbT30phwcwzFtRzkjtE/j1ABOKYfhu082zed0/9sU/Oujg3kmjHps75xSot5Vziiei8LNkrZ
lQ+MG+jbFO4dB0LGpWa19wZ/74+YMQsfTQHbbb4hb55wEXmctTjOyXgAVDmsPW8w1+NAST/CAp+d
+25UTJ+cH4gcnvPCP7TB8qAafSyW4SmdmlMZoPtpZOshj/P22WU4E+T1g+8APVMyeyGH/lzM08Fj
/A5WH/1MQwpPWtEgUFQ/cUv2BFjDo0P3oU2GYutN8ElGHjtqNv/JXeJnyuphB2fvLjCzveH3S9Q5
7aujJV+CtemhEPJ37okWvtJ4RhZT7wiOu4FXyYrSEpbU5uqrdDC3sOGQqA030bF2rkXHdKI6Q4Fh
vGCaOnoJzBenoBXtBEiGW0lzYuR0wQqTvWVF8mDL/GVhfL/1wmk9JOHtErK2LD6v3uCECRsqgzc1
3cyZ/ukOqFHCkFtICxcD0oYFm23fwkShxuGLduFziR2ftw9xtZk0t2YDSjIfSAuVpvFqkoraLXQG
Wctgny7hLlX1h1vlDL7V9cIMboWQ99QYeEAaVK1IIJ5wYe3Sskcp7Dp7YNVvPv2DFCUkyseYd8DJ
76wwecAy8uTq7EK8G3YUVaRadixbFmG3S42RSrCgsUi6Mkt29ZC9CKvbWpy71mkmiq1Mg5NpN08i
L9+CS1i2ZL9e0upQVaPaalKFVgstEHh/sEwrHp7Ia1xG8M564kBthM1H6Ca/isJoN3nX7uDHE/jN
YWadJS3VRFxt6b6QSm4TlpOH6N1CJoZVE9Z74nNyYgsYFgYqjEiIZyt2f+B+eFBDx3TThPeWxmx3
S9Yd6qR/DZNp2OZZk7H5KhKJuRvVVF7xBWMKyTn1eGn50Glyurz0YPUCWYncTn3TRIvvUieNJsTB
8KSqflvb1ZG/DwRXEI9V2Pv+kpplLP79jJz2YDd0p7rBsDdJlTxzPPvhzL/qicgBf2HJdZuPbpmc
jaKSWJndkq6Dzn9ux3ZPwC06UoCIZLU/xUCjqUZu07TZekigcGPsgH5zvkgD5poNmlPCcp2Tnsaz
qLOjbMJsNzmGtYtnAiNobj8u5JV0Tb0vDDB3QZjcVM6IbjWhb9DqCAlYh6qCBi+cgo0PMxwFFbuN
Pk3tfKennPQS88x6I9e+6wL7XHYFLhHbHwSjLfPayKtfnDs+rEE8dyI84CjZ00svENYX+DZ81Cwx
NhF9rGIhtlOMcFMbFG2Or8/BQucg9+U14p+PhXAZir23ME0IIs75Iyjk33MimHlakPpmLKxrI/V+
Fo1P7hI1aoRi9XWU7XNTIQLVUIFXYe1ulQhOfmnEpzQnZMgNQ6p1Es5x29LJHxXuE4v1CBXa3sok
IdT2mUyQM8lGG28pzmjieH4FqRcqS546ai2YKvU+F90VDyiQ47R+Z2iOkgKeg9fB+kwBMF4wZQpi
UbDHcQ6R1UMyat3Y7rg3SbBoE1AFcd/R/1rsyIW9BJBXjytNAbCmjQjANmjWFXGEG5o/rIaTvu86
9Sv0270xhs9Z4f9MXP8uw0NJNsiBueWrmzD0E0I9XXIpqZLNZ0H73uzCjzRuOUJo7z30AhxJpLrg
9FrCNKP5WeI7SNBzU35yAhCsLu1kvvRW/DzTBRfW+FSPS7cm4/ncxgBGmZPe0HPjV3EkLhwiaDTK
lz7M9qEtN0DdOXsIhU6KbyqZzsTPopO1GR8rjik9Un1MeBopX3w/5qI69E3xMAuyifqWTNI5Xoao
LhhrqI7neClTl46Svu3B2gy98auTyzm0smurmH4OpXmYivalx7TUUFZRhmxVvlzzBoersW9vfOrE
FYgRtcadFhJpFf+0rFauml4S3GUbO2FXX9bc/3Tj9nWQPiVcJx5EisMIgyR/dVzCNVLxW4SYByDn
crWwF7SN/1RyInNnPqTJIsuwn7Gu1R3CKaeRUPXwPb2FzlLRbVmH9qFGQ0/X/4gkl6a5nV/7ZAFA
3E0PC2eHVdLKm7kJd81Y+evAqx7yBI16lalTv7AWNm5nbOMKTLZHRwMaX72uHJizRoMknk1q5gy+
8qTPnjV0n4WGt+zln2O88Ftz/6WT6j4ffGjX0BBXvpoPKMW+aCweETbSdB5bIljk04jEsDXpBBMw
8Hg5MuZ2KPa9/88JYqecca0Q0eN50hu9lKfFDBkl9cjrHf/AZlWcoYVe25r1jddCcx4otwBZY27M
BUiUM4ycqgsKWoC8TCvCyRXviWBOlOrHxup+MuTGqz5693JiWDtDrSfLm6mpMb4Jl5lg6N4pZv6T
JKsyq5gLBk767iAfh1tbb8ineJW+f6HwnyZTYTMw8bCkSQbgtXefZW98CdDNZb38UCbZSU4i7nNY
tZvGFVFLULkO9YjgD3Uu7b93O1gOaRYcZJvuNDYg/GS/wBvS2kbvYC4O1FH4WVXIk2sxhw3pw9Au
py+qxnfMFTuYFdsLVboiajFKshkkv/uriRMsZIDREdx/yEK6REEvR0YBlDluvUUrhMZjuTLpiYUp
kmxmy/3GM2UCU66MGAsew1m/lmJ6xE5aUTyxWtijfvSrhm5YFT8ipXjqB3kjbKotx/lZBMOHuNh4
YpPhRoKeAdr+j8VfDqNd7XMyQBqnP5LAcLY95R8623tUiGO3xmQ+Dm54FbvpQ47/3DWcTVu559wK
fyChf5v7/NoJ9Ucls6vYlMyO/Pkrb7oxSubltmSePs/5zlxqEiPIMM0lQSvxo9X13DJnOlTWkkTS
tF680udczwo8VpdzCGF69txFtroksNR0sWW2EzS17ITW1FDfo6f7lTu4pMDNMK3NXlpX3y7NcIMF
8pMuPLQOPaE64Q/IokLCjtqTiIeHQfXUMt45942oS/rI6FG6VMFz4Lc7r2wewkuHvLNojdbYVQhi
nVaN/9B51VeHIs2S+PSGmZbESM8JOf7AMYEKPYkIN76blEl/EZohyu+/sAd+xz0wC/aEeQGNOr5n
fUelxegiUbdV8UElob3P6AD/SrPhQU1UIF6OEHHEr3s1l5wlU6vPb5uLjMKiBv7bWNr6bsLmB4Er
JrB4gHT1vvv2bVqkHc3UAAYBk1yIGmVxV1kF1Zc9MzMj4dAOhq1KkuQ9TCxB5kAZik9KqEtFFUKI
XWeUe+pv1vrffyohTP45h5OBFXgX5/3/kE0QmvUlb7B/SN0pTcjnXQYghekwdbs/ywWs//j88GA4
qnvwlEjA+SYXAKo+0J7rw4NRpTY5McUUnqnN+1cTa8J426CivkUPGbxYY1jTyHSCJYRGbSU/ArvA
1eTRSzjkhWwEVOxsMHbUpQ4+4qF9EkaKpGgKbLSmboK/b0ViTsaCYAo1RaUpOc//+dP8BpkwnQvc
BuiVByoTzcu/bxt+XdmWBURpstRxinuJjKYkqz5jTkIa68lfnuLf+AeXywU2Xw9fUwi15N+X03Lo
CFFL44NWaXg1p3ZM3WFpnok/f6zfSB1cx0PbB6YDJhQ41X9fp7WF3yUh35FfLDYmL7pfSuTpJtWL
Ff35Uv+h0RDQOS5MXheuTvhNo8HYnwzDkksxLKofA8WEbacGyx3ZauDxRwbKOc5jsmnv9NIV4apR
VfcXlMZ3vQwEDROFCLfU8wDDOd+4aRzaFsPwRv9ABSBvJ1MWW+hzy7uj2GhR/IFkN9z65c8f/PeL
co8JwUCpF3CbvyNvWoVqwDNdjjHgpzapcq+WYbo+TKbb7hY3s//y6Ij/enb4Jj3UirZlc9l/f6dI
a/EboKY/GEUVIjoR2M2rmVbuWFmRP9FVJWxqC65iBeXjAybNa+LO1FZP6ORu3dFw/kbi+6+HzA9D
VkArdIXrfbvrJfBVcONErAbTgFEKcey2Gmq8rrL4Gxn4Pz47Wjq8L86FRfX7pTBwJE7o2IfKdo02
WsTg04/Mue7uz1/qf20zXAC4oRtAgmMW8e+7HGRpQwyHbR9Mi+k7MR0+avqJsIkexddcgG4vS5FZ
V1nXAFmUjVFVUViY73Eao0cbGv8vr9fvCxSPNv8J1FnA6b8Tq7oJ/j5p9v5hhv6xm2Q5Pwa8jkyB
hTib3Tjd//kG/P6lcj2bEEIClF2fcPl/f346bxcTKlVsIhkkG6meT0va6KizG2/750v9/gK57Odg
sXh3TaS13xZDJGSQNlDRHrw+1U/wJmpzZwE4e+pDP/2V5jEshkR4+V++4v+6LNe00dj5Ls6hy/72
Pzul29MMHBrhH5SVwnLrhpZvltBDU8Lfx07cHpIhTDd//qy/r5LwWlj6MWxBdnQ9898XbYTjpJTy
/sE1ofT5fbUmF6DazJZFrGfZX5cJACdgw6fCKP+GB/3PD+xciJ0X+NhvlZMxLkLXhMYePDIkopDG
xbo0vPbg9rbYqw45W30J4v3zB/6P5wgoKRUSyxXMxe98qqpM/CHwcddmeG/R+tr9dlSmHRHXYhz+
fKnfFwcQ1BcoDnpJXpDvlyL9qlqaMo73cUHTVSvL2kDO6lf//1dhVYBfJEIBePhyl//nsRF0NXTJ
2XU/sLeS+IR7aO0pqGD/l+uwrAK94pEBmfvv68T5YnQLOrq9I8oRgZ9aYjtiTvG3L8j/bWUh0jMA
bO7S1oEm9H35lpVYzBKhyzHrUDasYiEVcVwYpO8SY9CP4ZxZfVQZXVNuEVuhMfFmi7F4CmQf35PT
xFtE5NpDBxw3n7QS84cs7RnUMMYuGVdiLDl7aq5/LcuYvCmyJ0mFEEbzjlJYuxRzy3yw53GKhDcX
j72r9OdFXE27TxqGjZ6Jk9IqMAsk1eY0xt4+Zjpo/iit1Lc3Uji4K0rXGMBHFW33gUl2vlj8ihlP
m30xQfYOOVloRBQ5orqYcQmZtS1JsTAa45zJcUb9Eue0rWzkXLjoGn29xGX/gc6SP6RnwRet9MV/
7eYRGPU2WAfBtPNVUSRMu+zirTBigYhpaW1sjh0cFBz2JAqSiCgGibusRLBN9A0yWuIunCfCipZ7
eMSK/AzMPhYAiRHpWk89jGrcRZSI3bE+ezChVaTjBWVe1XW0MDmlIS7689P8OxQM4pgJfS503MA1
g+8Vop3kse1UTnyofVdFMAMu8WFT++jI/G40ew9tCjwM23AtxIRBchIms/M//wzWZYH/F86Kn+Gy
LonQ5igh3G8bACFQOC+SAKK646ORhfbhPGaZfJVJcjRo5beR35r1g7ZkQrZW29gwBkSFecWwG/FS
58q5Q0HVQVkhQgQ1h38xf9P9owdetxlbdTwT8bFKtUPMOvpz6zUAVPdckMSExJ/92/zLZv3bSssH
CgPOpwKsNuvtt82zQCId0HoID6PjpZ+1U2C/o8OKsSbAciodwz4RMez+H75L0iBY00DVs2V//y5r
D2tlGVTkS14Sj3Ld6m0PxjeqyWqJvD4ftzKzug059eJgzKV4brNE/eXL/G29tzkVs+DTBrMBMn5f
TSaj1wyaaQwOab1ctxMzHRv71oNvMqP/83Pz2156eXRNMPEw+tAG+d/usjvEaVKUs3FIPCPfBK3n
YJHG3iXE0kUVgolTC0d5kzemSewuyUZ/vvx/fFJuNUWobbGZ/obyHAecDoKV7NBRqp854syvPQ6L
XVub81820d92Nj4p5xpeVKqGy8f9916wMHoH76nj/8fZee3KqWxr+ImQgCLedp7MbHs63SDb04uc
CijC058P3xx3ULe8t7SkreUlVwNVo0b4wx2HBO3Xrpb3ql4Yztef6NIyLheoK6jgLCTmjpfpwwb8
WkRrhUop/WolWS8YDYcYC19fZ7m6Ts+7R7nESzMhJp4KZSIB1aF6FBFzyi46VNXorxDd1gLl9dOD
Nc0pLeFUbtMeHs6NpS89os/tTZrJ/qRgOX5EmvOxpbrKv5O2BZBkjhalHTW6t9a59Ii8QlxqkEmg
F3PyxcAckuQlo39XiVissRhgTDnnVkM8q9QGgKqxH000D6GIOzeMac73JV2MRR0ZzTEiqjhZ2khN
kKq6HgcASqtNjc4ZOFqtWIA7nfnp+pe8vJZt0f4x2Denyt3RDA1aZg65g+f3j02BMojGbIb5oDL+
+QzwWPwP0gl1DSyV4y+n+32Ei7SfBTb5yaeRwT1SfDS8rz/Q+XdjFTp6wlnEtNkjx6soVPktUvcs
IHB7b0YNSVAV9NaBrzjoFfbjCk4dEM32ZoF3fmd4VAYo2ZPq4UNzyr7p05yUb+L5Zhu3to2fx/4j
krLwyvH9Ei8G0/cXDCO76MYTX/qEgmht8LyCU7mkh3/ls7jFxybUnTxAv5GBGmIuQ859a/H/E6RO
ps2/v2DhcvQo3k3zzLYoMXNdweTMg7zOGUchxbXLNG38lEML32oJLm9mV8zfGUhVN8qDS5/WQmN+
6VE5QOBPSi+Yup0o+zQLFrnMb8U8qfcxw1FEzAYok9QUBzp1zs6KbOPGRXXpFZOxElVt8mxYVsev
eFCyn624S4O2xkJxjuBStBqyFZnmNDdq6YtLsYWQXka61jx19Bg0SjGzd9MAQ2FQOpZwlwdyuROx
DL7+JS9tWPuvpczjp4Kn09d6jHY1gPafouuNle018xY2NcmG7Br0mOvhRmw7D9/EGR6M9h7MItLF
4zXxv0HncNZSHMjLfltT5m7DoYoP159s+VuO7ydWoZtHh3ZRCT+1vUmp7pC3mtJARIAYnMTxKwhB
nb/WJaBDkNauc+NauvQuqY/ptEBChy13ErNxt889I4rZmxpm8h2yRMxigHbg3eisy6JjMAxn58ai
l14mPUSEo1nVs/TTA0Hdj8VmlQW501U0AMr6YbRVfOPYXXqZDveDs2x82zi9cXE/qTvZ8MmMrp4e
LahTq8qf46cE4DwAeM+/8VQX1+N4m/hnOB4n4XiL2GnZVH5bZgFdgPK+9c340bSSD/4yIVUzOhvX
98qlqILco04qQZsQs5nj5Qx0azqnI3wWNiiDVqeG0/IIg9k5nw4Tzq+rRPnhygAeu7u+8qXPRzBD
s38p2zGaOF45E2irINOSBx1gcVgyTaLwuq9j2W6vL3Rpc/pEFNpki1WiWH7IXzcEEhtaK0SGJywG
TGsa+N81PIAD1RndXWeD58ON7/v1JZePdHoCfcYJvFG8SCClHi+p+Q0NTl/mQQvz8zVpjIYZFgzD
XHVw05Wa9yKiOeDA/NtV+ExcX/3Sm/XpkpHeo5hN1D5evQpDF1NMIwsaxO3WQEughOTZrXbVhVBt
4imBAisizg4eTMeriMgyCzvmRTpWaD3qDjwfJoTDdxN0zv76A114nfTLTUKmJ1jxtChL4tLw4EKl
wZRMzSFGMAamT25uWl23gIIl1T279b4eVL9Bd2G+sbpYAsnJ1zT5mC61C9/zbKeOfdNWENBYHui1
sfNhNX6LIhvQadbihAuH004DP4mM+BADk53uTK2t/otgqPbtevLHTGziXjFI1wp3EaOKNGg9sVEg
wtfI5HM9WNl7Gpmx2If5jKZCgtIrsq4FZjlctK2bPUojTlDrcExAmLoW/YzQjv4GmXn6NThAepB4
iiwNUl5dvVx/8xfCg7mUGZ5rEmBBRx5/ZN8Ch0rWlQQp19k3o3DKAMcqWhVMVeExWfjRalEa31kV
yhfXl74QCHEP0uHB4MRAJXKydOiGeRlaKgmw9aLriuRIhnRe17s0mUIhXnyzA4Zxfc0L7aQ/97Jp
URVb4uxTDy2YZ11PMKqFkxtvtI5JdOi7/bfIdwdAfmnovCoUMNQ6mxWeLcB1h59D55vBjR9y4Qyb
Dt1Tx6B7auK3ePziM4gbKCnoWSAY46PmVUn9kdCl3Uel2XxDRxcYUYpo9lbH2PtTmQOPlfkA2QPx
9PjZGNLuIcGHrl2nfuzegA78KaRPDgT9Ll4Rty8/7bRTjRIj/FW9iQNkn5uPuhQQyAF8ozqHpfDj
6GjGvYhn6+PQ4w4vFOSpzi9Q98JzqtiXUSY+dnUr9z0qToFfmVGgUEKGZgpCeY+467RuMx3U6Vjp
KOha7bZmiL/1h3l6TP1UQKQAvr/OOq024fRDegFVKZM7qxvmu6GUMKu7HOXXLJxp/KEb0Q9DDZuz
qdw7o57Cj7lKqxcf3NGBx0MxVkuHhyKzzfu+rN2nRbXlMdOwiFlljeYGGHPXr8poxg1XsPlQlem0
SYbii1mqaDt6aNLQS05RUKrruQ28yMb1HTO1AMK7EgSrWG7DGEKLLBFSWftZbKwV5eHer2brKcVp
ctcgNf88jAlwQ90A0Qxl9tW18uYZ9Vv11sLii9d5KEGZDXXtb3n7LQRAcw5C4MEboy3nFxvb9F2r
Q0mDPiz2Q2gb6fr6lry0I8mDMHhYUhPdPsnxkPexVQU0OrB7p3dQdk3n7MEU1b97sJAbY1NJ/8/E
V+JsnjahuqxDbU0DpO61A/qm01rHHuqutWq5TYxR3XiwSxcZWfIy06L1d9bOMcZZazXRpMHif/tJ
Dmq4ixsNhauusf49Mzexz8FimNe4pOfHp3oaZ0tpUU8ySca8EbmlNolnRg+6BRjLY5B3Y71Lj0YS
sthMkfcQTo/X0yPpZLQAk8AE3vbZG5L2vUsHyG5oVbQP1/fHhXgtKBLJ/pf54FkXvO7LZDStOQrm
aDLhVpjGQlGBJSEV3NZOxjdi9YW0jj4KHSIDeSSuiZNn62pALwLKeKCnHjygqDc7eS+VRaecF9l/
Rs21irYRO9S58VYvrWwzpBMG1FyKuJOVY+gOjdJHnHDNhCYmxioTjTL0N42118VwDGO0vqDaxNF4
IxW5cB3T3MHaBda9wz462T9W5BZuV7tRkECleWgqa/xkxIu3qJNM4J8bKLoZIlgJems33vaFnSTo
W9F8ICYis3Jy+qWpohHwdxxoSk8hc/s2tBDD2jVuot1YyjAuPibQIhxrlyr2tJGrxQXozzZhepJa
7rh1I338MiAwhfWvsD5IfazWTjIw7+7qces0cfIwCyt/BCdt3FNTd2QrKdYwpC4P6PH5tMCq/3QN
RO/Kq6M/+iiQhtCji/cg4LyXyLemwFG2RBBRGgdyGX8lYjbs3LraPnIlkzR3gDyxsrUSflsTh9sc
eWKU4aZKMQZLS+2Q2uF4UA5eXxtzEuKAvq/2q63i5iviqi2mAzFsNCduwJv50xwYYzx+JYF3kWtV
3SHD3gX3b66nVU6b88nDo7Vetx52HGvbZii5CnvHutMLBlDY2g+TSzt2EvM6WgDBIN+NeyzBGLai
eY0gU5tmB6teIOCDAPk5TcVGgJh+6KQat+BzQX8kBZLOVYT2sQdA9gFrJ/XBHDU0WibEODlFz8A+
UeskCWshK4yQjnM/nV+hiEm0GEVF5OILLS2FeWWp3tzCxvuSSqQyZ9dt4R81Qu0J5uRr/Ec7ekWj
uXZ8jHlq6VaBrqzog90YCLXBJntzNPnLbb0eqcha2+SlPewKlK5XIpvTl5g7eO8o+Htm0ohVKRCJ
mCTSzrEF66NyM2edDRWCHSOl2LrI2mZX8SZ452l0r5USsxVkaGpk0nylbeCNCNDOQzncyFj/JGUn
eRHjHKb3hrtAbk4LL7QlK24SIw1CreaUeA1481WDEOBX1SrnQeNafu9BIH8wkUl3NzC05pfEqjGv
sQlyaH+xAxDE8dLpk5yH6mOeJ87v1tSjZptog/+U2to91Qiy+wgoVF/VnI3zMqD1jWAccqQTEDOG
VTf1Nd4C0g0lMiSZFzsw1UY/2VYu+3sbF53E1r2x7Td/aprnihbKG7ESAwAQfBh/uSjC/HK6Idd2
uju0wwrjFWAIXmiKVxMbEGvdAg2PNk3FDlgDZZ3dx8Ho3Og/IMveezSb03thk0NDghr+y4yu+TpD
bo0282zEHzK9nxhED1GfQ+wZcxsgnYs/CvJdMLNaPJIYVevDeymaqdvgliR/G0C5H1J3Kr9AWkUo
CEucAXVhSVb33vsGcsYl2MzpxTUyV75mlIbofbuGCkEMZoj4MVDQbnzqCxWpYGhHnkKdwLdZwuVf
PQWFjI2p+o7LzhbNdjQj62nEhwHh31JnmItcum2FPsLzM4T1AoTxjRhp8fef7DTW/9OUwgHirDjS
y9Dp2sJaLgJv+D6FHiS8pptuXOkXLjpmQETMZSIK1vNkoDbIMex8owrv+jnL9hRq0UNRt/PK9UIf
nWJydN0O7dfrecT5q3UoLZhgLOaR5C0nr9apkSuHUhsHtR+qVzcq6l1ZoDoK5wJfK14KmMEycPz2
gBR32Nz4sOf3HKsvAFCOMcDW0wFKuYgyVmkeBQBA5QG6ARM9A1vOyLHDG7X1haXMBb4FbAGW/xni
NIrNDBFPx7sLzax6xKPH+Ngag3jGPQVy8/WXev4lHVwGbUp4hrm445rH+1WfJIKBSR/eTeT2m9zX
nE2slLUfMZrapW45oQTflsl/11c9x1iTMyD+RipvO0sj7ORbajaim7IPQ1gIPfeUqysE/WCSFFDs
07mQ2wbvkx/4ry4ZcWY/tBQYQHztLFY7ROwbtFByHe72JBBWHmLDKeGZR3a9oVDpzfVAovCRSShK
buWIzx6wt8Y+lGmNL02G/9WtSuH81JH9gM3CNJBTR458/BYHuzZak6HaXTT03VOs6+m+D93xRmP0
wr5YgAGAtBjxOuhIHK8CjmbQTMgg0KQRFvec0kMbwzLu4Ekmtw748t2P44jDWpbpMpwHP3Max5IB
on4x69odhTyiKoVp5NoaPCxaQX7W569GmLZqhwi23Cszbe2VrwznCYs+UiJpNuiMg4hsPk9Gz78t
w+RnJ3vxFW852G+YkfoOeroliVsN67rD8WzRmGzbvHuiu2VBf5s9FTRIQx1cWVhvYna6T/hE5c8u
8H8y66xTO8ZSdLgm20mMVd33IO+rBAY7mtqzc69yi2omrAysXQsr758nEdko/Qm5oEM8Gy62jKx4
a9Wu+StWunrWfG361pdIasMsJN89ACjAYNwtxPSBctRA3D9RBXIDca2ZW7PrygrRNGcR4sVTelVI
13vuoDiTQmEAUa9Gx6rfS9uVb9PQ5L/6olm0BMsS8X4QCj9m2Th34zDQiUl09B7rNOdiDMfiAClf
+wa9d7zTdek8+3YIYfTG+fPOW5cOPWACqVhgF4wPj/eShfOGC+UrD8p8wKBVg9isUjipPuMucm//
QasqY9038decoAAdSStg8cD1htIQbVB3Js+srN9Ap0hrZY3Kkxijz0AqQgyFrN7dqI7evTHHzJpa
fSOy0dxh6z2SxOCegZKLfjDM9lloggy2KBibxLax1eP+RzR1FYZv0ztqoz+qIXzvMyQgWsBuu3LS
LBhx3bPyDQ/IO9mr1tuPMzrPK19DQqbJM7hovfsh1OYRJQnyRLS1vmS4eGwyL5J7R/TIVNcAWTA/
mFao2as92l7uhnmK+zxiX4WcVOo/p96IUrEXwokfrDpC3yyfUPWoKjB4rZceCtfT3iZNF8ixlDpp
i6vkdihja4s6kPbFcBROYjSNKCoAmyDH5OvyY56W+Uc5+f2LMQv9qRFxf0BL6luFku7vbIBlPxf0
r1xorN8TESIFW9jNYezQQpCeHm2zNpePvj63j97gOs8VjYsd8mxil4WF/XMoC3eLuSGKWtTYe601
67WNO+22bK3kDa+Lnq84IVQaG3n/0fYLEACoJXxpdGtYAWSdVkWY9k909kf4kwvVr7LmHZlbjaCz
nj95Xv6MEHdOXeU5D3Ox5JPCmt41L0bvIQJXsCpox63nCtEdXXQRPwEh7gkx0z1urjjLm3r55Oga
CEpGgqsFkvArrgr1hrgKXkJjGW5FPc5f66zVcM3APua9iHQjMK0GLfsWLQAzzbSHPhv6R3IaLV5B
+VJBD58bprwRlYgfYTss7EVIxZxRWtSb/CX3KgeW4wQ/XFY4PSB34SOXXdK2E9LTXn1M2e4GY1Zf
0M/CKyp0q2mTadD25zyz98qjFZM5Jn5kyPk2r+4sjYe8rtLDBJLgEI2T/w3yHOLfYWG8uYsmQ+Ez
B2f0GGlbgqTxH2LHgP86tx2etS5O7hxj7h9BWeLs0/QcEpJWlPhdyrRf7YTF28YyffS5fTNHN80t
XSxqpLl2czfd9FBLdzOuGl/CVOY/Og3r37oZyzeYqAMdPvAVQwK3Xtoaf3GSj/NzGCX1vs8FZnza
UBJcHA0nXX0mIBcw3xzDDybQEw+jI8C29TPKBWkixwcVp7T0KZDxWmFyg4akwC41aVP/N8zS7tEo
ECm05+iNovLenzwCngTKOufGtI/0md5n3/vrQYuj16nzYgB74Zek8fMXPy/jDdBMM4id8K21mhY1
4lRjE+ODMwMVRyeeqV8IpNFuC7q3bWivYs0RW10S6bOKZCUCZLrDjeTgGoi3Ycz8vc3KdJ2DntkN
ZYoGylz+ABPRvQwt/TTPsg5W19boffhwv7sZ98lYPFn4GD3IlIW0IRkfa5AUd00EQxcJ3QzcLBK5
6LwwfDRsyI04uMw/oqF8ytKKCGhEzZMHLegp78wPA24HO+hIP4Qz2VvYzQgKFn5/iBEehB0ambig
9K90R39cj+PnrbUFSI1qMEed7O0UGOkoZxQJZRMz6CHc5zhIbWu/0A/p3FRb0dX9jQzk4nrAWWHg
kYaQhB/fGnGuh7FjkZShlOg/IX/6HW4+gseIWb9YEbHrXx/PoTdJU2uBDTkYxx8vh7aK5g0pePqm
0W0EmXH0staoQmJsm+cDwstmWBrRl+uLXigzLCYs3H8e7MczJJ0oI7oiOZnPlPqQdl0FEWqFcV1j
v5S29B/GsAQU3kINUkDD1dgERZ/at9DrFzLKo/t5+fO/6sjYKosc6GQehHmIRyAsWyihk3y6/qyQ
mPh7TvI8cBIeGHmHriFLHq+TMTmKB4bSgT5r5W88msUuWaz1MOeYXrUwhngtC+3ASNd5bDoSmZWN
sMJdNNnpazpMDREB/GuXSXNLejSsZ81znqyuH56jOImQxsEyAlRU88MywvDeAMCwaXAzPThdmuEp
Mvp/vLoe2zk0DtHiY9l0qRHYJVqgIyTwR2uBOafxoK2deq4Pfu3LOxdjTzAyJoPeqPLrnR46WBlW
S+hy07rEhEk434rJ1Li7STf9RGi73ks8FF1ce4/8afpRIom4qBx6e4Q95L6C6btx/Bj7h1AXO3t0
uoMAzfyuIe6K5dIgHwbkt+5yaevboUKeF/2ZdI28aH3HPVY9OH7iPcZZ7HCT+vO+kQzBtlJOOGdQ
Tm2p5n7jTRFvOKcJcMIpv/foMm40adgH5afvekcWRgYqP2F76qGW0Lh7Mlh3D+vvPRKgAaKcXKKo
UAoZY10LGkckKOFa2afSnfpDWGJsQBNHrbQoFKiPxuaW3Fzc+6NdoabvT9s2H7HeiCaE8GdBB0TA
WoxnPDotelJrG+bdyhaYqmT4Iu5kitpiplXhBjb+7zwmo+6jmrq3w5YQYxF1x63Ttnt7GuNne8D+
0zMmZ2sgbrvti4IqMuoG5zmUKvyNP9A3IymHalW4rhbUzizRyzd62myoCSS7XuI+lbQSiRjWT1cc
ymmnZJegBKc8tE0qaLLm5P9GA6N491CEXnehHL5IB8l9BufVXmXWuywTb96YuVv8lANOcXY9hm9e
ozl0zAwm7EaZdfS/8/w5LlMASOjArQuJk20D1AWOhZMgZdx19E3NW4CyPwi840MGkZhjJhYiAOSo
k0Om3DGcvSwF9YGo1LfW1pu9RrqvL8FlejcGG+8zdBtQtSoLjX1lM1z4balOe9BmlDQbgBpICrYx
8sp6lowrRGZQN/DmAg0OLGZ+KlxMja/osixbJxK4+F4PE+ch0fVRdgHGCcTYEKedlyIS0DJ9Kw4G
t/P2sFTwJqhylJh78MV49frriEJgnXoR8hXobt24Bs7rXpYHs+oJ1wb+e9r1r2bb0/Ixxxiro8lT
Ss147mv7v9REXP/6g15AdMDTALcChpMBNsjG43DoFEYEBKvLgBlCodmUpmROzXhjWFexFtOxzgr0
XOO8E+0vgP8oFtlNi8FBEaHOAK/afUn8GQG9shmyciP7Rc2aegK76yqpcXUEEupZBwWFNgBKijjt
5GZYd6XYF+3Im71vOCpX9Z7Bv8e3V/lbWUSlh/FrG2+cZtC+DBnJ8xZ98eaWJv+Fj6zTH+ehLR/W
yingizvMnhGRLALZ1PqLXZvyw4xxKl7imoapgpslmCzEoBLRfQg7Gi4pLKBblNvza2/poPx/gnHS
jgJQVynUOEAoqqj70jgLT95EyPn6Zz5vemHAy1amn6f/2dTHXzm2e0xyNTMJuiZHvElFi+7H4Ojc
SK3+MbGwnis1TIqvr3r+bB7dGCjrAM4AX53CzQzsVuwutuOgUWW5SKBbGOx5sTH+D/hHWlBMG2ww
WNYZAMt3VdWPTpUEfubqqA/o/QeQ1rc6zeenkvGq8QeDsjS+Tgd/ypWdbjZdHNDzl4cuT9FUHLPi
oSMQ3nhz56RlsfSZmeoueS7YrZNEsG861NsivQy0vOlWfRMCHLHdr2WUul/qSZ839myKfZaZeIXF
HXLio+ZuQihCNwLhhY0D7UmAiuQfqrCTrIyEt501KYtAX9xAXAWWonYiWpJdzJgV+bdNNUXDh+v7
5tKiS39JB6TIpN45ORNVgeFi6zYFFrrsUM008DqZqEqR0RV4pagUESbcqa8vemHSCiOPooL5CmDq
Uz5vT7fbnq2ezSpQiMcQRu2Q2ZxeR7yVENkE2DPbALEbQ2Q3PvalY0JFQ7gHvQs96OSybMrYsFKx
YIiSsvqUahX+PTZDyvLGtzzPfMnvbfrPgEnIpE95F8LOozFMwzhI40pbJ00e7vtyRgUqFDnWnGjw
XX+jF84LQYfbhUMJ9/UsvmKCDgZwTAJuc/1zZTXJkp76z80yJ/3npTgm8Eks26EoNE52TIZIcmrk
RhnopIXlBsMFY4+uQB/vsqyO/oetAhcI3jClmsNWO/lgA3ZOYefNdAsSEzezrrwvGkxMnXY29zNE
pxq+Ih4L364/44VtwmqAvEmodP+Mx2+GRaZ5pmJVo/eDeMq9+6y0vBuIjourgDZgI/J4YJKPbwoH
6VSgf10ZRHNnGJvCqJGh8DgXt+RtLuwOn8D2h6KG9sUpktXXxyyOs6gKsh4PFtT4EGNYK7c1uSgs
BU7/n98eMGR/geQzs+AVHj+XOxhIYQKTD2ralV/p9aAo3tGw+WeyNxhQgNzM7ThmkOWX2PZXGZtb
yMDAky+CyI6tg557zmEGD3urjF029HGCTfrJSnB9jQVYfbIFwU0bRl5nRZCACNmY2aQ+A5QIn2TR
Fg5tQnNuDzi/+vPBNFq66UCj0F70bKS/2wyjipQL+0bSegExCrYcKCRtBB9Vp9PmhVAVio400IPI
pKG3kUlm32Nw2f22OB3xBndNrG6baYzWnek1OnEHia41v3L8df1bXwh0cCsX/AGX1vncFD1iChNH
zwmoWNIUvoNQnBEla1rKACQpSW6MLy88+TLWs7gnoQka/uk0zEg6q9Cw9gpEjDoUjmXqk4795FbT
oJ9j7UMe2doQlExa/esu6uZtSnvh7fpTXzpQf/+I5WT/tfM016YehNYemGhjBppli0PV2fomRDvr
xrDsUnoC9omcEhafuxRJx2t5od3A9LaIEgynUHmuqzZoKSkDkOfNrzhUJdgc08zQnc3s8JvZgDZZ
ZfZo+zHc/ySq/jlqLfcM7EzyW30hpB3/nmoYsszIY4CSTWivEWaOH8SkRzfYBOcpwrIKSGydARKe
WSeHDm+/nHAI7jPsDatd+1MtPquZycc6tLt+Sxla/2oqY7FOCm/BLM7jMreohywPBcsyoDyJK7Ys
ZJw2XRLknjIwO1aY+9FIkKrYX99GFxfieiGAEcjO4nKkeVS1IuPWbmqL+g/s8XbuWzu6EZAvvUyw
DYh8IGuFYMxJQIaHMpToPicBGJ8WKWga1Uwo0+hTD51jI5rsqwaGB+9KUfU3lj4/KT4XD7vWElyj
cAGPd4sJ1a0XkDQDhdEMtWwi/Q9jZCJ0PWAe4t1Y7UJ0AF7OjUpgADpyBlV0IboJTJnhQhtin1d0
xFDVJxVcT0NkmLtWVJpcO3IqDmbmRh/xAEEhEFV6cSNAX3psNjBIQhCTbKKTACFzJdHiYUDpDjZ2
E/j1PDvjPO+6Kp9vBIiLSxkLsBcYsXlGXtQYdydGPMVBPHjuD+A08oOVtoLi3/S3/75fWYTrkK/p
nh1KL8H2yLJkHChtGr41aYQ/bAbU6Poq51cKDGIksaw/0M+zhlDfAXAF0sbRj7lOtpWDUK3MMUwb
5EczFVGyub7ehRcIdph7lGeiN+8tf/5XMJ9ztJlDPOeCVI7Im+p2s5et0h8KAumNbfEH8XKcS1DX
URM4kJbZGqeVzxyPKmoTQotb16iPdeRsHxR6/f7KhXjRrAvMJ1A8yfvisyNjE2vrQajXCW2R+XNP
utWjyuHoPws9wsdUpUOZHzphxx32Awm6/T79ImeHVWD3Dnc1qsDW1Qy4mnaQDi5j3FqrymhFvo5p
t1drUlIdeXhb1Q8TKLZyFzp6fYelrTZ/GCZPlgvRASlNjdaCdiP2XfrKSF38qQLxR/KWP//rrfsA
g8ZCwvFRiMhver1stz6WuVvXHsvtiLnDDRLsxfVoV1BKLFXnaRZnzUyNtdqA2FNoJuJu3riu6f48
NeYwbQ00aW/s4uWSOPvSJI2GxxUJ8fbkEvF1ej4N/qXB0I/4KCTRsO/nYfrk+7L7UGbI4rStuMWI
vbSVyVDJx9jL7hl/h16uC+SeXrCj9eOXuASo1s2etUtjDVO068fm0gtdIgEaGqidnb1QuHlD3UYj
a7nd5wQpg8cJW5Rd5PXJvuf+vhF7jEvP5lPjopa3KNmdotCN2NdcUcCBd7ok/zzV5fS5rzLMBWyp
RU+OmTXTR3gHCqn2UM8L4B5z8VjFtlNvcTWLv6turgucdeN2RMclqh48hOyHG7HkPFtzTHQQDN+H
28HvPGVQAa4lL43qPBgKxM81WIobzN4+ZKn4gl9j+HMSDf7Q6P69aH1rPYgRWBAN/Btx5iyx4FeQ
n6Gg4YMWPcMTVmQ2YzHPWRD7fvkSpZX/UCGTcmOVsy/CKrR02d0L0eMsE+w6cx4jbMqAAQ9yo6oB
AeAxTg+ZLft/jRYsBd2ah6G7QbF8knTSzgGgbYPytlDz/14ysf1l6RUGdGHTL8jt2pHv17f3pVfo
gYMjcQEueUZnVfSj6hbWWICRJYpl3VggRsLg6uv1Zc5Ss+XB/lrmJAwiLVSKYSI/KrS6MNcTuJhu
ExNTIJtWcfIFCf2pAIWa0TaGSGzdkj649JjIWDBtp5ykAXryYpUbLug7wOPS7MnPTHA+L/443qRX
nIVDnpMVSD/JQs+F2fpBVjbylFnASI2GmEu8berU3gKwrtZKTt8zF8nd6+/2LEIta+KhQ2fcYdZ+
ehadsIO5RrMjAFDubcBDT6s6mdipoW9Ts0TO5vp6l74lQE2SXdgjiIyehPyqcRlnezWbVGe65gi6
yTM3ziqZ8HyQJbJqNWJ762kxxLq+8lINHV02jkkTgb2KJh0jrLMZmprMLGoLuNdAHRHSd5DWXk2N
N5Rr5vMMlZys0tCja1r/Ewqc/o8II4MbF+yFneTyecHdkucvF8PxhY5YmQATk1MTj0L+kkBsJ+yh
SChuPOuFqMM62LKhfYZg1+mzGtakhfB/8sCd2vgZY2GEv5FJvjfLMb8RdcwLO4h4A1pj6TDR4Tg5
HaljxX4xiywo/TCpMV7zhmLlJXVcrPj+6iXu3e5NH9L4e+r7/sOC7vuBJbH6SXFjPfq1RK0FEAS+
l/YM8hZSjYpw9G5E+slXifxoDYOdYQg7iG/MrHss29DB/z00lp9sOgAq2Nfaqco2MJCcl2goGIZe
3zgXXiankkPC7HPp1onjjwYEMYlh66X4lVbiRRJ2XhuY9JtwTq0bS/0BsZ9sUt+Byo6wMoUobMTj
tYRRVCVeYeS+vWw+6ZnwGmwCe/VRle20RYJQFJvUcORz4UvDxBe0DT/Gtqh/eKNRfh6lWeKklY7l
cOOHXTi2aDTwyxbmpwHw9vh3jSZc3qzWysBQNmZYTtvZH5FoMXEjlYC+a122PWhZV8DEUr77dv0L
XDo20Ke4pzk6jEJOGh3mOHZdWJlVQNNq2Dpa/VX6QMiuL3Ih+gIxpUBktn+BAVplIUMrCEkBOIi8
x49W9auiVD/AI8n7WvjFR60Q79fX/DPjOP3eRCNyNnDl3DAnT6Zj5VaZBqo6Td1M/wHe9l/Bk41P
os9nqg6j8IA71fW3dLDn19Ayq0OPg06+Jj5FQE0m5ULJ7hKEuLqqxRnb7CNUmKn69V+DUrh+RYho
AcBWk7FvZjN/jOUwlJsWVOA3W0ZZvXKaSE3AN2V7b6W1rzY6UI+CVGj0sDvoplSu29Dv1MrEmgdA
cT0MP8LURXG9ABTwBrO5uRcd5x8UYCa+IhjiTIiPefbn3MntBxy+s6Cya+Xtc8MNu53MZ9pwGeHI
2YypHpOedFqe43yViOlGbDpXtHZAfdAhswHNMkg7lVT156XsX2L+DAUP/UebsTlWtfAUsJjNZ7nS
4MH+1NKu+pWZbvhDzaCXYsN7GUYznQAbLKzC0U0HjDzQ4v9n+SZ+3jKJZmwDWZZu4fGpCv1cTUA1
k6BWE9YlCQTVDAIV01N+8vWddimIMfJaKrsFYWCbx0v5peD3tz3yCZmbvJkKCyHMKezv6YhH/f+w
FEUINQgJBQf2eCkvnUl5pyYL4AqpJ7PAX9J3ZiDJY2V8+h+WIosXC46eiu7k7hGNMkK/5qmEXuEf
U5gTVm6tPYqvnj7hCPzvq4HQAwRDIAP2efJguYPZdT5wWGenEA9t5g44o5BZ69lsfr2+1IVLFYkO
ilNuVlTjTuMtfjR12NaknDAqNeiTsmFeUOhD8jrosv6hVZm8MTS4EOEZUixd62WQg9jn8VdzQzuD
wU/trysv3xcotmwpja1VhIXAzq6wkW5qUFJVO/y+/qiXdqaDPizJD/fKma4n0PkcjA298qqOxKZm
rnrnKbqRMaK899eXuvRWF1Y6UwJ0vrjQjp/RD+N8bHqEcZD4nYxVKxJ9XMu5I/8qAVZ/kCU+irvr
a156PNRpaHKioa6fcYYMDWXgpASxi31y8QQxiQ4Ueud7C4vP/2F/8mA8H1psHPKTx5NNr7eVoXOZ
9Lrx0KvC2sBttrZstFv8w0u7hX6USyeQ9htMpeM3WciigIwXpYFbDNiRh2a+Dx3ZQruup//j7MyW
40TarntFRDAmcApFjZKs2bZOCNuSmTNJZrj6b1UfvW072vH/0RF90INkqiB5hr3Xfl6X6b0YnfKw
SYJq//vj/H16/U8nzanJ/MY2f5Mkj5Yuta5gQgRu234fXBz+JOjlorwbt7BfotDMQ/QnXYf/toLt
S2BV9Vkirv3b8Or3L5aWHhItf107bv+XE5Ugt8nwFqTf7kAuZTN2Q+IWvtjnEN6T/77o3z9tftVV
enO9edm1/3LwQN2opMky4uxN4jvEzX7vrq17hsDiEQoV+jckX6/JzIzz+N+/+I/XiB7sSvxgl/fr
MYRNZ5wXM8jPzOqJtscTtlvaYCXwbc3/ssy6XsO/KyGIeOGVj0lvCHv3lztqKoMiRbFfnKsMYfDY
PLSFGGIo0vWh8JZtn9fV+JeP9ffj4Porr+Aoi+nCbwC5pSHydmIdfQ7n/mMt83ynQU2RikVc7DMW
jOUvXdmfLtGh72X0xY0b/DMX+59xrqM8o7sGEpwhZLSEGrl2+zGbQDKTte6hCMOWM86LdOTf2sE/
3T9XIgcWSd4pv7FHK0bhIw77/IzfxruDJ1USt16oxtxbhI1/b+Bm3VSy0rfIq8e/FTl/+pRZVZis
X5Cp/SaGa9wgIxTX4Kors9jpKStf5tX4EfZ+d5zk9jcm2J9uWe9a4Vy7DWZAv1TUYhmMtB8qbG/V
sBBnL8vTukknHqhf//J0/OnKWH9i9ua4pYL75bHc2JT414CdM/stg7AQwkf1NrYXp/OK2PK1/MvZ
9/sEw+EnsTJDpEKL8tvryzH81JFucR4dBkKukWVHXZlmpMhLPOe1tncTbXMColsmTq/D1//3w+Dq
UKZGwKvMyffvM9/SlaVCR/PrlyxNI2V3y1MOXfXZWHR/+u/f9XvHxxlgI6KEysun+OtpUDkjSHiF
QBQpav6p1ZhGR6f925r+T/cK7MirdAB3y28HAJHaWmV2ybuEqeFtSE8y7QggInu57Uf3byvzPz2F
aAGQhCHqu45K/v35cTvKES9rcW6YJxyZff+sUnJawQECw8aUFbdNiqOlZAL/3x/mHy/zSpBEDQIc
+1chzOCPED1yUSAlTHE1LFIfZd52Z6wQ3v/H9xbwnmBMQK3zW11QryYhgm7JKa6U89MN2bfukDAX
fxveMzT7w/sC/gHeKyYlJPNcH87/OUxbHgEnJBThnE6ivphAF4x4ZAfzlkuGNWSXp94nv+kXZzcY
vQvCRZIxY/I5PDI5H05ZG9QPDeCyGg9T6cm49hfnZGcMd9aq8W7cIq+/liTrpuQv9NjdHYYqtzLL
wp2bzuMne1TzayGzWe36YVQPK3quImoa330ZMO0/LqpEk7tV5gmlzww6XrXbFimdr/K2HkziKFPL
Va+wtqs+IUvU/aZ9bX4MVFWXNMsblOo56Jy4n1sycMVsBPwPvXVpvAyfna5xOLpLAPrFFN2073ur
a3eTS95t4qeEohE0KwYnDsduM3cgs71xBwrDaUB62EXIYchkIapg2V3GtsPZml+93XEHjuNLtxQ0
6G4zZ+dgWOYvwsmCwzAOqt0FawgVxHdK94mc25UkusqvbwwyNDD91gE5vltaGU96LZsBpbqe8Nni
YMS+OqHmlJnyPxeUR18EruJHw9rEu+d340dhE+YcE14A8HNtUSMtG3G9iWGWrGvl3Ff4cmcSakEH
zZ9Stbi3XVDyY/GqwmEkaoGIVk5brzmGyhF+PLK5tXarzgd8AHiiHFycDnCyxmsEMdTuWJdHYaT+
HVBMez10MHR+OGIWCMHGqv7pgY77NvcqexyLvLi4dbs9jFaBn3MDlnqocumROG9OtRUFmGZz+Aw4
t9YGU/1u6H2nJiG09r4667rd1hqC3Sj7+tQP0t727mzO40Wion7xsE/d418mLTpNy9zDhMkkACsO
IaF1D64mMSF1uQk+t0rvZrWgOymrabCTMFeItwKQRD+LpqqfzLTuyr88yH96t121Eg4SOhOVwS/l
mL2S/VaZfs4BHDhMS2bHvCyb9B9g4HIUE9T432fUP5LYX+o/bB/MFnF9MGj9ZzL6P8+zC6Qr5esA
O7hRxXuQpW4yetIo3JrsweqFfU5J7TyGWwVMJ+t1XJbe++IudlQ22d8SGP7wpsVfiSqFAsJmPHP9
9//zhwE5l07uxixQ5I1CsdYu+wFF9g0SIEbcPXnc+tNITQyNt+jmLfb95W/Qtj8Ui0w7KbuvAxuY
e7/8EeQ4wngh0OA8yG7dY3qpErEYxSHMPcKU6+GLXXN2/feX8LtPip6Kr5wLZp5yTW7593Uvc+aI
paNWm+e3qq5/zpqZomt0e0viyyJ7PC/7Hfbv566WxDfX2aNXFOGhHB88t9+bgHNzor0OGeGsCRuu
6Vi0Hj77wUz/Ms76w6AcvA9aZ3Y5TJl+w5/OjUS9hB0dxV9aHVzEnSeOGoKPh2U72TZRPVp3H67K
3qyqrmJcA6RgO3Of9KtrHgSClsN/f3a/o9H47KhXcHIyx+XJ+eULg4bV9qJnOkSME4Xuil3rhbBA
+4ufzdmPugsGQjM1ANmXTpPMu9ed3X3Ws4WSjTG/RGw8WiSluqbM3hBiqK90v7WB5sWqDPi9BTHd
akHD9Jem5A+VFogbkHn4YghB+HVa5+clY1wHhK7GQ33nZK1+JgzW/0up/Ifax4ZFDOfmelNzT//7
xkI/OPTlwJCnWLpql9f5HLm1XSUObV8sNru6XMF62L2txXj57y/mTxdI2WqyUP3Hw/xL2VXUBozi
hVHaVthzQl5PFgOvnU7//VtYXl6/4F9OMKKurnWkhUgKVtG/r3HsasO+hmJeAxpXmbRKld7tvC0W
ijYLjsUWGlYyzxYJrvOoWqIzdBtEBYSfUw4t8W5YXe0fCcVi+2DOXb3DlW8dKgczpgxDYKSFI09L
C4aDC3Efhxk4UaQbXX9n7z9+LSqjfzU3JR5Te13kt6aSQXkeVAqZ3C9F+8UAQ/jWFF2QxQrpw1dy
4ORdyVFcRkgfRzNqa7dvLm6edStbgGwgjwqJrIFcpbDuCaDuLynolfs1HafYJpWeiPheE2MdEhT/
2It6eR4HoDKwfmzrTGCmcuMyZ3ceTUHp7wcTZTXOfnu76boBW5mxknClGv+lrIYUOBApX4/bZGb3
giTRT3pw3PO8ifxR1ON8aG3dWidwIeJbWyojj8uZFPKqcDpwrqFx666dOHntfCUg+CS1+YNjxpa7
2cue4THMl3YdnO4xtBs03mHumI8igPxRlwWTaTLUezzejpMX+wBLr3pyB7vxWZxafnXoN6tI9zaX
ljiFM3/qstQEzrECkiNAGyreGztHaIBtXtbFdUoKxM22c6HQkYX90ziX7T5QZf8xaaEP67jicbFS
2T4Uo1k9t4p3a9wVjQ6iwL/ipUtvmdxkccD9PU0B4obYzRCXJA7FyfzUCml8V+U2tc+Gs7HUKI1u
U3HthngE+TSbMamBgrlJ5XTO99XKF5IA8UDfTeEcOJFBtcOXOdrdE8r5fr4dXW1kNzNaGfM9bOcr
oY38NWmbEZKIyilPtlplI2tooZxju8Ao8RyWpqo/q40AmtyQvX+zVatBZpmLffPBk+gjor7zx3hE
l8zKKLCbF+n13cYR54/3VOpbbPUGBu01sLUXd2VJyzV5ZX++VnRXuTLQ8sjuLCnwerjTxXDqlUB0
bn6QMaMoKMq9PCCqaEMSLOoSDakljCxyw7Z+c+3c+unM1XafA5bcorasxi9AyS2QiQ0C36Jfl7fe
38Qz7haHCjPr2r3jSq4cFzylbAs7dEqcmUBZv93Uk1oXpsVWTpICyeEN/t9g0MvZ7UmUczPmKnEe
bN10atpK1Lueats8VHCTvzRlL15tK+vkreW29hFhY3XT8IJ9sXTt4VdtxdzFo5svNTB4vT21pYXR
XWX6xTcrFHhL2x4g4RjgMCFHZolPRNnXbWjDnYdL6iV3yDFLU9RAkRtM3rEcbfdSV1u3AGsORILX
sTh2VW7/WIfO6u7tqqdoRy1eAGTx15b9F5aRB4fU3CKyt06/qbnWIpLeZP/Eh2tBKfTa10EG+W0j
VLkbSHE42BTAL72Yg30tKPlJmZx349UnsxArmEcKJFi8uGabbDnojrwt+qS2cr3HaevfCVmLvZNt
ZbTaut51TZV9Kab+tetaPOPwL1WibJqkyClzuStpsuAVDYnuVuZjMD2v040wGvGp7zXG9McOfk8i
iZOJS1vPZyLZ0zjMPHwVZXAJJGxFyAJWXIzaNQGrjeWPEdcnoOp5a/ebPYzPLaX/wdMwteAoWdaH
3Q3zCT1acOc0YQPrcjWPGWwYCDGZzzbQbobrzhKUNpdAynJ0nUYfPZQVoIp6OzghzsQrN+PaNSKl
QhM8GAD6yFaKlwBo5pkfl1YeHhAxu8kcLOLqSPP2LhLXh/oKlm4aMDCRWadWNE2j+QKBzrN33pwL
HYdNEdz7W8OTUIlFsH0CGLmr+rG+z+t1tnbAEviTTIsBmjRwyvWpcK6GdDVeFRksO4zL4HrFlyZz
azwvpiOPfb4gM+g24byL1cD2v7IMf+dtOtwAH7BvBhmuoA6wKUZrhY8oAutrvJlhY9062TIeG0hV
15QITr96mv08ynzs4vhrFz4pO2jSO6/18tNYTfXJ5QjfoYLvCOtQo8FhOtlXV7OSvHi6dG52S6rB
Del21AW8K851CFL2/GNtDeN+2cr1Qt8ozisM34cyd7bmJ8Kv+qvnVeaHZxOKFS2B0NOl5p+oe0TL
cj1anK6ASDNn+KFkBa0oLUJnO4BptOvdJtLe/VGEQNlvi2zUXuSSLjbz6gqg/iCoXsPzZPrwtiR5
XF40IwvyIACA2ITuK+zh6M/zsiSzYZXV4+x25k9BHlcXg4po9bnwWwsir1OhXEjxMcBa53VI4Kas
QJBCufLMU79gq9oVDYkEkZu5/RwPAvnLjJsCeZSreGhdw16/FoUe7ftS2Is+0crW2aFfwKrfmdwv
RsSco/xkGcX2XFSkJu9VW9t+4kumCYcpJaf92IAjbUMh9XPoSA6zYuxxbA0hEM5GiP69gw+x3Umj
stbdmvMAxiKrzDkZQM05nzdl2eWtdDtJX830p25hL66dvyPNuA+eiOUe/aQZKI6TAbjveuPpiRiE
UkEqwyisuLTZ+fCKFnYttW37qU9lkVEMhUEJvqKewjOD6PSzX+Xm17RavXXfpVkZ3ElG8W5M7x2w
6ZACZC+0qeo6wjYWEU/OYnaRmljoR7IS43thiH8I5b1xtmC822yKwrI/cQSlzmkdneXzYEsIR5Dp
inC3jGbz7rBiUTs1BlO5b3OwTbGfLfm3Sa1aHJiUZ2wicmOyk2Eess9M8eaWY3TNV6hRKcAvH1aB
jIKwh57RwerqE0dn5kMxje0Qz6wZuqgcQ7OOlPQWOK6prTLe6mTRRbWReWY0uOl6UEbF8KCvDeQJ
mzD0vV942Vk2mH8jqP7W2SnN0opon91v5qjc93qErroj7jzvATB34hUKGK7WbciWc5OtJWAnZ62b
SGyF3xAMkfrvVu8H/OPcIsLSQXlBernpNvdCOQHet2ogKB5jK/F8DX4lGfleMOfxVo7+I4MNd292
g7gPs3+80AEfdbkU6S7PsplBga9rfQFGT5Crkan5O85X6UZjOatHs0jTs9LM23AtV8GDoqzhMLLt
EYZZMagD3zDZ6q5pH3vwUp/d1c0SxogtftZ8U8+tpZ0j4mUNnE2tub8vifdZoUl5uAI2ZFkTv0f1
b3h4gL6a3th/DQPZ0LbWCPt0o+rH3rFX40Z1g62ioRAlPLqNDzIKBYvmaO2U3lfuWJ2WVQQUxEOm
7URPtvGAeyO4NIbbnSQsmosKrO4248dsUdCr6rUIFzJr18rm9etr+3Wr5/Sh9FTxipgaZiJN4fMI
n/UEkkbWCdsJGDH4irjPVdiQGTuxDDoo0wd41DkMICM0/3kbN5tRPckU5D3lLUOmtcvnh1Dmmhsg
pdNFtO6vt44JAfFYLXOTR2JyDdJr+MlTyIGd+9XwAtAme82LzriEg9gucz5XOS/Dbpr2XuZsQywr
e/5wLLCWMclsTNr6fGw5hRbLO23+tKxMD+feimH4tBunRK8Os4CkGKlqAzNHJTG21GimpVjtNFOR
XNNqx6QSJte2uF1NmLzs3kImwy4pK3YaRhglOkBmgc6Q6+VE6DpgjdBBZqI5Bp1ePm95IS6F6Y4o
OpjJH/psXlTEjZtyuJdldSjGwbu1l2Y48ufGpouFz796W7NP1tINHXnXDCGuMVd15Pd2vV+aElcI
EEwTNR16fI4Ojia8++Tc32+t6B4WI7X5LyhS7zudWo8UCX1PNBaYzFDbwJkYbn4OAVMQL2PW3/rS
oY2gsPOPNe/8KtZXUvfI3+7pIip/ryv6DJg3/qTjjYnXwZX2FEYiBOKG2dX3XtDZtcgaC+IUx20r
mtOkh+lT0Paweeban59KDn4LMElXddGMORny+WgqgJ1Dlj5ZnmSi6ga9XHYEsgFoDtNwe+CZb2rE
s6H/GmL2rCNngXEYVc3G1Wi3D852JwJCBqvBBRWuKzRkLRC8qLWn5We3OlN/KcZSv/dIhYxD2pZy
z6fvf5STa18/19V34rVtVBF5mHm/N13KYqao9XEeZXjOlgHplGk0pxl7TRnbGWilxA5U9+5V29pf
RdtDeexBL1cRUoWGPlNk5uOcTh75GPgZc1J57IoWJOjy62lp5eW9HlPnG0bi8pPomzLYFSh+fgYG
NLwIkpV3nJeNYDiUAPZOG7lxzA16rCidw+kpLFgou31hPqLs13f24On3wFzkRnDJIJ4cwwIYv/iz
+J6npnGvlPI+lYuX+YkDz5A+eV3DOZrqwr9bUP7MsbPk/oOBmyM4+VvVTLE1tfln0N7FJ3QlLbX7
duVflwYDgLLv3Bt4qAiT8sGxL2UwOoc+NNsynkmZ0BHpvQs3XbZ5j2DAs0vm2/pZ2yLN4o0OaE9J
Rbe0LrNLw1F1V6Hr3L9X1pbtgQzasZuPxW0nqMCA4JgXbYzVTV3ZpF47o/Dueju3e866ObjNrLAq
d9NULuXeD9bhfs5r493Mp/q53myD7QchMKdasB3GjyPupmlSp1bQCEVh18N75SeZ5ESHCqiJqPLu
ywpN7Nw0lvg6LTQ9pRx5vtXYT4mU5fY4cJZ7Uc249LbhQABp2KXeaVg9+xUTdPGFipYiIpd+87PD
bLVFNVnh894bG3Veemu7mfqi+iCjq9SxNWf0hKEk1YDQWC4yMqFq3/iiHT6xZZtPQ2oZnxBC03Gb
7PNVAjDV0fuZ2qzYS3wsdVKUnmacUAdFs5Nb2KY7pgbZ+jHmDlWxpMcw9nWwfKk11aoKxYSiA+xh
9bhpnq6DLGbSjZbASk30mFkBx3Yc4NfSKvsCCeOaGhLo8dL6wzlMU3IfJqdKl7OzbGPHMdgw2gJB
D+eqWOqwhlu2kQgxQXZvdwrd6xgR1wpJG5x72Z1nAVB1FzpD3ccppZN8nGSHZMinal5jo2b9e5it
vq3xENn5I7wpOe00X9S6sxZKuFjRK6qXrsXQlPTsnERihhZAwkmu+CcmPbdmIlS6bbTzjfATt1uC
9UZhBHqAi9qFETNtWe1mkx36JeyCJeTvrkfFHGaDtWdUR/4r9I78loQE60dq2uV3KfF2G6N/fWUH
dU3ZEygXWuTIIjBqDL9+5R6c03jmxSAoum3zjamY9H8ylhwhy7M+G87IfDMr2Vq3E+yDdF/E9HME
+Ei3rjegK/2YxtpuW33IiPQx45nb8iceglw/+tLCV//P40foj/+jrtbQgG5Mi39jGzPv+8Ur8n6/
rVcc9eI423oGTW+6cbqoygJR2WCSTkm1FbHReLN1DtplcQ7UlXmfVKgqUKhV+Sx5rwsyViK7NZRz
yOepoQ8I6mF7CVWRzk9ahmr6Fg7DwBOdjhJqbe+mzE/CbAz38PG29zHQQ3gI1w4oa+7IlFQjZaiQ
j499HSer05a7Ngz0G0eON0RVPWozIjSZmKSBWZWF0Ah9XlQMxuxDap59cIydlg5TEUupPdRv0cVZ
gF8xnv01lLc576i3ienC0yqF18bIpZST5BuwzaOblZBkmZ8WkM7BHt4GaNB/ToNXsPREJzhEgyig
M+S4J1EYEP1L1jC2cio+rlpcRtHb09skRo/ablz7Y1YtRXc7j0wbYr/t2Z3gu8iyezO3iseuDHVL
+03izZM1F36VZE47D7FFCB/12iaXz7SEQAO3RXYdjZoepz27Zm0l+XVkEW+9aJr9VVPb7LA70SRk
nVvnJ7N2/ZVeohxcttsAnWOrdpvnMreJoAzGsZ8voxku4yFlqCX2g8Otf1sKtdr7gHqkS8jxVsGN
OWZw1YbVrpub2iQlKwImO7ExnRdj3VPJ1/kDJaSZERZSqz5xlU6LHUqwQF0T7IMvzaS94WZLNw8d
dutNcgfzMJ2eJztsmidlG10a99YglltSlsGKsPVjvm8VItNH0tVb2qR1rUdePeZEfSOb5Q1tWQ1K
L18NcMOlmw1HMyM6+OJeCb5Ut9tswmVSFnuo0CmdyBNN/900hrEBRpfOtLIIG5mwD0El48qu6/Fs
131qHsal6MWNNUzD+8BX6ex9m3rujsKUMSTm206fK7eswlOBSwasdr+s4xmms0koOkAJBnW8fQoS
HUgXjvKALW40T32VgR7AM/5CRoZ6bFm0GgdXyflLPRmNuquYQAY/syAjeWtAj00gySjrrkmUJCx4
V1EdEi3rpdI7bPg7aP/xqneM9kZzO7M+hYsYOCsDKyNf4E/7isWI4erFY+2kiWuvvdX19jZRiwzV
sjDc4sEMmUob2gdOHKRwCCOoDIHkJVoO8yEw867fdQsGl52sAsfYlQS9vK52O5JlgtkkiJnFTcup
sAjcTDKZ2gHK+woeLs8r8821nNb6e1qKVQFvxGsevCLgXmsIy23n6TmScOS8b5j8LfnhDO7mXXya
rvyGd9nyJgE6baQEpyTTNHU2ouNbvPbVXrxwjAbqk3mPcNYojl6nAn3QQNKf/LEc5T4oZyIOi4Hl
8YE1WzU9M1uSBJtZI3qciToiJPaG0vnrwh5/jik2xG4K+u0tbPrBjtZcLel9xwp0TMai25zbDArA
PL8glmzIbZKinB1e3dz+uTBjI9hUI+K0rHLkY6MfNEWMNN43CD91229tyMo6ZgBMwwWwmztNlH7w
JedRcRldN4HJKNDMF7rTkgAqS00qJKEdDyui0XGZjo7HgalI8LtCkgarefJKZiwXS/Lyw6UwrekP
k98ZzFEelogb4EjbYc+RnU5j2tOB+UO2d0je0QheQTkcDF1kbdLIIF2/Nvyv7amywgl9eJkCW2fp
0LOPCMqmMJLa3qbpKDdjJhw+s5fh4Cub+6r3QPKwlILNF2WSQiQumK+k76WL0j4mM6EfnsQsAacz
nzHsF6kMyziIZanYrFQl8984z+q5ELFp6cxo4h4VmplkVTA4X9vKWtId3V1jRO1SDtu7ayyBOjr6
2hZPZTuP58IbN3r5OQdWYEySR7xBbOXEVNpDtRtUAf2L8VWRPjDG71CijWH56lZjs9ebq0GUN0RE
ssD2bONoSls0h8YjYoMnpqK4P1hFWeSfCSX2unte4qK/hX5ULDwljpxOSB5WEMyTPUMfi+S0Svcn
Xne72JUNebR3U2av3rcq6zLyk3pYhQljP+zpg7VoAoH47LiMsHa3QziWrvEjzerJH5LBZIR7VkvR
DDeZ1uNyyet2hRvtWP5PY7W47LpicCHilugy47tl2dXzBMLEOQnNGU5HyVuEOMV6rBi51txIb55v
mR/Wakz6DEyNYMLM1Crdm3kv3gyjQCZUzY4Bd6fEfnftMuE/jlds/Y72hq5V1OHEAiOtdfi1gwdA
9e7TDj80WdVZu2WbtBOT1ECyppLIqTmwN7MfPqrazfQuK7d0ic2C7uKmq0x0IcXg5z86zLH9bmj5
dg4LK4XiJpigRd/g8Zras2AHuh78oM3vOGOX7rCkjWmTkljZ/lmuThskRRi2095tzUzsRct5xCIt
HdJTHlbWR1Fs1CVBxk56z6A6+ETsBh61ZVr88cCGQHZfUzPMjIOtrd6MNGqi74h/nIL0BzV0R8xs
m/5KcUinFY2Gk6qXKSC+alcisDbveFXwRHgLq8ZLZaymh8Y4C4fbFKnI8GRvhAQ9W547LeiUMuMT
9+R0z0vzOlQf+hr1bpCX1a7oWmGDfe9TFRMsKcukdAkr22svNz7aJnTYAwf0zkRHOJ0AbNl6DcGJ
CMhJv0on7jxikphznJiIDMvOsmZjSVi7oFWaeBthLMEmCIh83vowyjBaFzsDNQyimTDtnfPKC8u/
t9cWELq1ue6PFJ4i+52NbjZB/gHf3dwcyJ79NljTce091d0h3unShNu8K2NZa9+4GGlR15dFeNV8
sJlqNdzCEITizpw23v1Bt0hGZPaVHOF5LWjkplyyeVc323DBW2vnV4SzO91IvVkyaQqvThk+bXmW
IGYRDX3ZZqZxno/KQF5tEgARlEaYJxqte3VZQz8fGK6kS0YqglMuSRYYmZmgOGPNMPh8RQxrpfut
knnvxqa5GFnSWqNBekTTzIBDDS7s+xzOWRCPnqPqRJbEdO5Mm8YYhqLT1klKWMH8xnSyhrlQ++Gc
IDhw0oSmrFpJVFW9jIB1S6ZEhAi8LkzfwOQToCAilQetvFHcpXq3NcIBqi/qOapYkjpM1+Z7v3Ne
YLJwEwNcrUUcjMKWsdky3N9hpPSL92Kjpfrpl9Iqvq+CwRcc+sEir6lqFYANoGUDb1N2g5W47Vpt
sq+BRek/WK0iY6FVLmPyYECXxvC22aoknWw1H1RgwPUoarZ8kT36l7SE3/3dKpn4Rp5UI4B26RCq
YTeN3Z98ILvpCY2pYAJaSa86IY80zD32FIRh5AjkX9opd1BihSPnJ5Rc+2NE8/UONr/Jb1MSeMM4
aHk9IgJbawXSWvtsyB1zCPcUZGSiMWhx9Y1pgQakLW/G+jVkvaJOqpXDFwdFyfp1QlNjJWvVe+J2
cskiODhmzx2uTFm86iENsYj5bP/NCuTS4jDEVaYO3MNqXEMfmD+uhNdDbjXO1TY36dPCw0PbNrCR
ud1Ii1iOWm5wcOrCbMnzwkYwrIlvtTKNQaI6/vM/eNtd4ZuZ8VWhrAzj6prf8MmdCKk5jmvaBmM8
Z/7G/cDs22fBI1sMD5QIjnqhzm+Mr/ZCqoUUU/lMReg/s7ZlkdJXCyNfUxiNy+4RzMrtyA4YPxre
6/BQUx2XUa1NXllDKljZ9KlgheQW663uNxEQ/uA5P5aBrjiuhA/SQhaEpB0ExYd93zSp+0HGwvSt
luyRk0lYiNZGQeH8wFByqb7yKsuaa7wrozK8xFOxX+y8bfZpsQp06F3bz28koKicYebWNBD1eele
XJs/9bOjVZlemGvXw63rE5Ynoq232u2HaZtTcKxyrYu9gEBKTpw/us1Pwx/XYIkaiHO0rWBbZhaS
1Bmz/X1BIcSp04XlXbrV5sBQgclaPDDJSxNPOuIt6IFGEpbS5foOdg3DZRr1oj5SMTXtTge8PHCb
9I4+kuhQzntdt9lt5QmW2EWG9AFno0sYdNcrb4hLITK0xnb6Waetpsrtdf0TLQXTa2sRw0eZQqq8
UcFSpYkRDoH9iReCKXaGr9L3wi9A2lTFOvM52eSWJ72/Bv7FsKf0jbyWR62HTN7PUKHV3ocdkD+h
wujb3Zz6HF8tCbSCBtkn+2VgMn9Nh8m8/jRg646sjgiJ28INrwNCr6WWVPi+J3Zvjk8BiThq4zFc
jXnnmVTWIDSnFbVQ71Y70wiGKalQ16AOMIf8afRKvzjiPCJ9siC7i91OP5paHloro8FiiuXFmE7U
R434iDr4/0g6r+1GkS0MPxFrkcMtoGQly9m+YXXbbjIUoQj19OfTnLuZ6bHbllDV3n/MEvXIAuWO
MctUnT07escGsOTdum7nwq3/FiaQLG+B0s0oWanEoJFHWJ+dN5GhPuvr4oaaVNOHVTZ5GdWawRVa
mFVqRk6Rz2/mqGDUzLrxrgNHMGeQaWhj5LpV84rfTyqY8qUlggDvL4b5oFjJNasx2sSFEPYHKqD2
XNlFcJNtp2/5Sxsn4p53h0in5+HLkJlPw8fi5SAlfvuWmfqy9/MBmNBxk2mJbZ/8ReZ1P3kWY+2R
KAZj8CcX6Lp4cMVCBiGy1SWE0g3GiwsNdYVtGxjiCIzxQtg/7dK3Wv2s6tn6KhuUEmQusc9CVY/N
mTxcixYeee/I7a0yszYNkNJNmmNa7rAwwVtBSZVbzdLgBgy3SkF9IDgeNRtjez/3fh8PBHMjLanG
dcBI2Wsffpf3B32opj9A2rwba+lrH06R8rhoSC4i3RnQZ1grNyNuczRUO6d0tBea4nyXvKfZfadG
x/mzaEJnZiDBZuNU7fzp1YtOFVWribDCdKQf8qbp7Khvm2Y4CHScl8Qv2pM5eiY0V1Pm30Gi8xkq
wL4oAVUpVjIAEl43fr2JhJMEKbk7z4ADLbc1NmyKptSU59850pI1nrgcqCCQPpKMDMSMQGtJkWZh
e1oZeyBNTEP24u3a1Opecm7Ofxxa1pvUOE9o3On5c1NwtUQa0d53PHSFKhnpuEZVRnzm8JCxcamI
hI7qUrnKeE/TgjALK0OaHbegmN/rmgd3erYjVdNWTDXLMAV93HlMHRGh+/ZTev/o6miWtbNwiMTe
rwbex7wRlAOZDQvfOFb+JVh0DdZHpE88irkRze6IrL4fOwKDBr0CjNSdpxZhECG3ynIoK1CBxypf
p0XsrHqwMUoRXGlst5YLdLuHjdx2k3gB2xGMEkazKyjPuS3g44RDuuYejRPfxR5rlBac3og+NDYC
2i2XeUEDZmHSXN2SR0NxICyhRZvCoTGz7Jr7SzJEuB9Bv03T7mJnACyFGZh2AY08Ifh68ig8VD97
PCz9LvdYR6OxF+UnvkCrifzS7m9dXk7foxUMfw1nHSjh04Qaz77ZokTCJbYY1IQPbnCbEl7hTbfm
yZupXH5ivZiq27pSxXk/pACts3E+AenO+h2Hdv40trJPtTfIz8ps6fpxVg8wj1ioKnTXpmXF8O1H
xsHqN7GAKEOXvlrqJJJlChUoPQqUQaxfcHCBd6jBFh/aXlpfBQTVN6oUZAmqAyyhIyih7iPJJ8GG
q3tNvhOdr4sIUp4bt8IH/6RUr7/OToFIR6wyUaEEWGmZm8dmiWRB4+zOnD3roSyW6dqtTvolheUf
WmNZ9L2GCE7fUggHO1PpGfgBidj5sEfxTnlScxezk21SXfsgqX81yym2q6HWlF5Y22WFFo239RpQ
V7ZmcljCuR+1vYT3ehqXttUpF1lGBO9DesaipkelV4z0wSq/akNRivWzdaVxXCZ9hceaHeqcDYKU
lE+vZzkkHRT0Ur5UjfLn+97Jr2MvRKaFqNkUc18nvlLo6RTPkgbN15pD8qefW/PZp0RIbUtPUQHQ
uv4wsnSQeYjWy0tOiLpSBnsyd/bJbPs3Snf7fZAv8tccZuFsNe8fLZJWFs9URV4IKEo+GiI4N9WQ
rR90HyZPQ+euG4KL2uMsbPfUrQ0v94px/H0uaubqviy+NcBkqmgZW6ewHLgeotoE9cgTC5oIdoPK
B6v79fG1bYmHDLh5NBfPOd0bw18zp2I5Yt4z4fLRbd6L1YLvhiOe6cjrf2cHP1q0qDo9AHVp5KcQ
jBojX/XLneKqIWwna41LSmW9u7dVlr1PvlHW0TwPObdBmtEf47Tzk6L65clAUKN2nqKTlv4R51Ib
ynwPdEImHtYuvVtSvQAFxjIau2IwkYj60pCPK8/4tBMB4TsPpmt2ingFSpn2U2HNFAKnFfjYhC7k
6PUpB7PvZRU0YqKuabMY5yno1As1Wf1JT8Y29sZC/xNkGGFT24LeCQkSm7jH5LJCka1tg24LlVHE
cepSi6i39U5OTBx9485/p578v0OLk6/febTg0n8ucvBTnpPRfdAX6vK2mpspJ/ZTRkuK1wIS9Qcv
b/7qWP9FRMSp/9KtRKSAtnLjoBCs7Wy7urXL05TrdKAuRv/eoCpJY86oVtuvjSnrnd8OvhYNeQEj
lLYYPirAJKskBIxyZh1ZzL28Z0R7+ZrgwDnzKaVcxEQylNM7scq/MkmTN0pnjGd3nFqgLpkO/ok3
ajllwxB8Vc4wHgfdtKgG6frAi7xl7PQo4GbJt3TNma9ZSxiwSQ6xGzH70uFBbiFzWmabYxYLM6mM
LcrDxNu4zh2B1BIfY42sp6rckfHluZe26kfnx5tyPX9tJafXNZ9reL88aBGbCY2Lx0sHE5UBpzry
kgFUlwZpqY5Z58aU3iTP7InpZhr4/shHq7YDQqRyNEd1sA/KUd91AmW2sue/MiPNNxRd24Bfly54
WcV7EZmDATW29uCLSTqUyEdALViP+5ErEimgE2q0yD0n9A4/2AQzRgs88WapOAPzxna3DEgdtUq8
Cs9+NnGv64Nz1tiqN3NeGtFi+vNWIER+JwWlvfiJ5yA11cuDp/vVlrBuzom1/ZxHYTzUQWX+QMga
u4r6qw/6s/y9nAe/jLjcKEZ0SvoXDU+ROSk10+IRS7UvnvI2RjCokj1K545k9p7aP99FmjIG4ony
u/urrbnLr6k5VDDn5ZqDrfpL8Sy6mTQS9EpSvpqLJahbzymyCEm8GvZaCTrOg0tla7PC6OX4lm2j
yN5tLQuu5uRSkyXTacY/RkB1jMjQNWMDuDAkNa39tdbxRoIQ8L5J+KqKDSGLmHbk9aDRwH6o56aL
pnJ0ohoo/UXDZP42DYl4MdSC3QkT7m0QXnGxextML2+XLs5XXfwJ0qa5rT0PQ1XZ7U/DSlihG1yS
hx5GOginAS3QUqr6rWWI/UvlorrWxZSE+Wx3fxLiO2hDTOiPyLmGiwjmpvtjdIm/97Vl/Id2ok0A
F1QFky28nUmgTZSNtcnBb5U62sJpKY89YeQ7RqfvqSpAzTrT/5yVr3/YSnNvFTNxGw3+YDIqtOu/
StnGFs00twaViKkXzmIMNtmoUa/JZIM1Wi9ORHe5LyMH0hbERm2Xtk+3nlH94PDLD3piz1oIpweC
AOjtPUy+Jg/GYsk0nkgs3udtJw+LhLQYKlXHtTLVLu1xBm5zEvw/KVSc7tE5svvTw94Q5kr8AFKV
Cskv3EicFYSkhSTOWpu0RfIXQuqu/1yKbiIvs+vPxfHc77EuEAECiYdkasgzTXgkMhlZ+pHaS/vg
OUOJhTBPUP212aENJj/U4ajwIlj9G5sza0OCYrUhGDHbm3hR/nW8P5yCigKezhvOS1Eam6r3vIMk
rO4Luln7VgsN6SM6FZL4SrELCk/+McbROvMJS/blCiaRwuNtOlvpJyNR8GtmMf0ScCJeaOkecYj2
CCLL5D31a+vZx7n3MRfWuz6gIXJwX37ObaD95RPpk3M0G+LMlV/uhVhK2GwuWibDeoDQqAL3w/Sp
49p1xOJGZiaXT7KO75MEAAnEpGu/WAUpGZyCvJ/bMegQALbrgyi0nJkjZz3BUbYX01K/IDcati6Y
6FaAXNy0NpWRNStjbzRwRbtuGosYOZQJm++n8Lus2irdeXORW8famGyA0Hk4zY6T74ZmLpIQGs+P
ulLQUCnljJSNNmsb+XeyyDjok2EPwaTvansQ1K8N7q7Hnvy1Gn4d1dgcnnJNOc+CWvZjJzSDP9Xw
aszuhzYNWhqLkZ4JWGrxrLJ+Jj2lSFNUhcqPl0y5u8TJvpNl9rtNr6mZUFAzewRpdCMDXFTyfzeU
hw8qE7fBQ8NA+EHzlFgBNkPgETN2p8Z9l6rP/s2UN9JymhtDFWaEqU+7bEjbf/bSaWenZ4sLezKp
QkVLEQLlIUl+PI26L9qJ70e+lRTVd5cExlu5CndjJ0sVVonVlqGnEi6SZEz7i2yN7hnGbPgHj52D
hRcJ82Hh9+9rUienpXPMV8LcZQ4W30J0pBqSg9ZE8OE5616yr8b3q/uSpum3clsvLrO1v65UGe2B
nPVosHCEDk1DKdmao1Pb1s0M5lBapelybztZ5Gul99ItZJnnjMiPWDL9FBZuoSANwyjTLHDmjhpe
3+UJaBLBBpQ2D3IkYCaUiKcvetHPG3Lx/vqV7sOgkceEq6Dq4XNNdK/OVF3h6+DYzMr2n6Rmq/dg
pR6t5Avx/qTVnkg9mly9avpZ3RTBeyOfO13v48xy8metSMTJCJb1Cio2UMtYv2EV9Y8rkBKJx8sD
iP0UCYyz5xaxRFyscxXxc/bnrlTZUTDIoqlAD4riszd4TJaSpUnVNy6I7NqSGMZmS6lenef6RjRm
yg3UKW4rd26vMJvLZU4s+apAsR4MgaDfzmEUrxTB5s69iTZJQzezAdRLy93cUSrCwSBeHgv+iRjm
7q7jE1TtKUDck8fZflPLtF6IKXS3CBT7w6As42XJtAC+wZ+OemdO15T+6E8ie5DAGSSxA/d12StN
ieNGrcxZPEdusUlp/d4Uwu0Od/lj3HPZ3by+VFt0mMAzlbv474ZRINMtGscawt6DcgfjKez3bDb1
eMJqyHqKVWHv0wPBrnRTftpF1lie1kWoWML5oZbL1aluFv8cmOvI1VBrkUdG6N7KxCCjlJ6xGuIV
NQn1wX6CGtcHE0LM2Bn3PfuhNIrh1Lj5GPuyFzvNmPszOGQZTdwG+F70X53eDkYyTiU1j90DgRbD
wdaljAjZ8c8UBCKeRpTc+M3Z6uRLQpfa0Sn74IwiBMmiZ/aHOuBiUKXHZgOA+LDODnEfrKChxldt
RGeVu6ar5SnxtWE7agu60ARMPHfh2TIo87AZ61tneQul9NM7xsdnDjs0kYonmGyl/tabGS3B0pfI
K/Q4yOez6XG2IQz78Gv3WdGg6DvGd8PtELvaNCJp8D9SE/y4lMVTSiLUzeMA2TKcc5w1QXcDhryX
3VLTmCIsOC/l+LkUDbdfZkRFMNqxgev6YJPgHJkoSNa4rwYXXaOfQdfpE4gvfMGP0BdrY6feKTea
a5sw+tHgWjGKDTI4kcDSxoLw4yfdGZvIohr2MvfaP0K4UwwmTRmhidA3PQ3DBz4wywmhYcBB1tqb
KhWf+grTJ3oehHTqOAOE/6SZ7fIxTGOz1SVKOS3R88hZMhnZZTLGLkGO0eSaJ6tof7iZ8MUXWhc1
tfxeWsuOvcnQH3wrf2LoXGN+2ulorHc+lepdli91IG3h4sEhn1zDnWJs+uuObLpmTxifi/erfcGN
XG0sVsfdMPR7Qzofw+BOgMblaVlFev8k1zcKye78QD1puypAkAW6jtDYH5PQ1Uw71GtdPPYzhExi
JdbDokuq9nohr4maP7vO4xPQo92LiMvj6RfZQPF6h0je5lBgmWZpRyD7j+DWV+ilb6/p5WMKKIrO
aJAbOE4afPv0Q7rZiyHI3gfcwe1GzwALgF2l1c4vyvpfXefXmt+yC6Fs1C6fkv0MPPXqKI/WaGrE
JUWkrqyeBDc/wL1CKqF740xiqI86YwmoZwbWJUqWndxF8bVBIpedZJZ4+Biq+S3D8rKRvb0eOEv+
1Jn2yUk0xR7wbEwCj3+0Jiw76k72e33wZxBy2dMD2pyLDLojK5iebaCsl9ku/4Hn1TSU8mvBPCVX
16rrx87SYXYcu5+PbFT6Xh8N1uIm/xKVZpzRBjxa1uxsmsohf76Cwq7BwaKaLfRY9xOKhhKvSez0
aIzuS/ozUV/JJmga9QHpBazDtaE4q7L0zhhPT/1ky3h17Z9Bc070xH2Zk/6YzRXfkov8qgXTtyzt
c9M3xr5CSYKKTipsl/IfFscAXMKbHx3CnU7SwLElydbcTbKrtgnbyrZexy/Nvhs9Vf1tpR1+ByWS
p2bFmojZYf0OmuDH0Ly/9uwwlTqWycmyVOaT3/NFqQ5TDq7tIMud59CAyYyIzujPQwFYxGANuFf7
+QY95R/ZGXRde5fW8NVREUC+5R4e9q1wUt7FCanlBNcKsvJK9RMwY2m4G68aB5LbyoBzwaq/NCrt
Q728v2/jjE+wz24Fcl1wKkBQrmZ4WZFuHTT8UdOqd3yuH/bayggq86M30WOS4P41TOs/x7Ze8oJu
9NpxYIVWLO+LtugH06qGvaVlbEbWNEUUaIt9lWeH2kIKSpTEXTzfj5GQ1Qd3prHpzcXnRVlyZzek
jndA3jddlsHqH4nNyGLi4JKwg07koE2t8xgwIS+N29A8nzioDAMzRjeTbyZRvWj1cg1oaKX/sqZI
u5kUUqt+/JRky4dCipu7VOWPyItTnrfmVjOdi9vZyCRXIMA0m3F/TBMxnHIOkWPdzSG4LzOT2gbN
dbPn3mx/x1p/Zpb7Sx7EF2Twm2W6Ylf32L0qUzPiAZ0LjGBbf5PJMz5ZpZW8VJ01HAG7riuqrxgY
OOXbOeNhrdHJ4tXktiLgBo9CgiHSQYZK6wnabl6u51QY7yiwAzKC6S0Mc/62HxA7b5snC3x2RSYN
5c+UfFX/dwnaRRoNxWqzYU/pwet99zA4ZvoKemC+mxa+ETvRvKfar6cj2T1jXJtTuZ18PCFTWf5b
AoVpyCo2jtUPOzWQFdHOXZMjIiMaChF7FWnN7BCVUjY7h0yj2F5meQBBcB+dNilRIrcQhx2gunX3
3OaAbxDn75mp3hFoMH10PEka3h36B+fsmpSL9uzI4t1q84OmlH8s0Hl99OReg3tAABVK26O0/2Hq
JVOxKU7NwOLZTfneEJ4Ia8IBGBPd4uglLfUe6bddVhtWHXnS0hzd+1LQLj7MYT1WwTHXOvw902za
RZT0lrfL/fK3qqZjXfb6jVkVTFBXSLcrd/oyyFjlHF3FNqlQPIWrmprdMOk3V1/JtpEIG6xEk1FB
JG1kVgL4WyzDAwd5w9820OvVG+JmwtzvpnnCBTxYBaQGv9iE+WvXuzyEU221JO7Q4U6XIqRn2bs7
jGPXLOnfjaqj5Kzqhg1VTXMddUtxJlCT1nmySc0Hoa8v6I7e9NpwtmjY5s0s6mJHpKci1c/2NkE/
0VVvchQcsDKVsUAeQRsI2wHxuOh5yM7bQpulR4JoO7Q/bEmd6TThUgc3MrJwY3aY5/ty9XeE1leo
aMnToB6t2+DT1rEsB9/4jH/EPCngtPmB84ZDV+BNocvpBT7gsx1cFhyPYwgcB+49NfMzmDUMGCJ4
QNwKQ5iLwb2xzHeQeCfio9WfiiLhOU+XX5wK3mWcPAXOYwiixoMXu3RvTaDf/Hl+K0ZH26T1gKHF
lBg4gGgQo23RrgN2Jag5vbx896tavzml+wFz30ZZcHflELYNJQxBkjhkggjD/RIyebK8ytiNi4MP
x0mCWEmPrm8DZsyFD4OH88W2VwWLa7PIJ9TSt7xHjOLNvR3PFZhL2/sgDSuDlKdbF2Y8m1tpeWam
e1ua/Lw447Uzk/0CvBAmdyaknJXJ9pKt7BqKejPXPJKR9pbVVPWOLKZp0vxgVHKPDnagY+Pdnabd
OISg2h3nxdhuRa6RiIfmk6vnNKydfJzR5/B4lOWGSsr0eUErwTw7j0cgzvohsToHBs+4kyD6xG5L
XImuGf/IBPI3DtqqP/gXwX8hTw99gIy3aMbvpkpP/Dy0PJtasLFMFr6kYEQZCuNdFZQ9CXKBNjVr
C2d0gbgGiSDjj5ntlz75wEb4Y3hCxm6CFoPXbsHHVp5dc76i/H9QbXBt+ulrNvs2SoteHGCLkU3P
vvnWA5fFGXbzk0qDK8KbC4Gk3DBSmhHXJ2p1y76mdIeFJgKSEETRjRqTD6WV3awG36DtTE8sx09G
1z3NRnnyO//VoFE7cgx7DB1khXy8Ry3Kynx+QBDShlUDETnwYZHhaqM1geUYS+rBnPxUO8J7adlk
N8lqaYdJwwlcBsm4Q5S7oGca6Iw0e6TyNXLSaMw5XKrMH5HYjMN+ThHL2wRFPbYOvU2NbNXWS90i
IoYAY5w9qQ3OGUrAa2R8BawcYBWCnQR0+mBDaD9wmcpDi9zuZwqsfi9xkrJ/4Ei2kNb+ZnXy4Gtk
N2BPbre1VZ8I5ap3yOTeyI4CSIQkPiFwhkQszORBLsWHlbZumMnhmtqoRu3Z07cFlfccqo0ROjn9
aLWh/2AnGPcYXIPPua6ua9b1bwt46NZ1/CvzCRsLF2AWTwtEvxawjIkM4DeYFvu/ioIXa+ryTTvZ
ePdl4aI+Gc0zOs0q1tL6m90zDdcms9mt0/GAv0oc0NF5G8CnIQZzaSIMx4/14KZ7s3FWFubcvxga
IrIMKchm8b0xUnJ+TjqArqHH6VKmSqK66Ky4z5Aalcux9p2zU9dP6erMca95pyDXOBQTEOO7zC7s
rLxhrcy6SO+Hk2hTteV2eDWkfq4r1q4sb7cmD+IG+Wke6/m0vla+xmAg0PJjPcIhNxVyi9j1L1Vr
TNzOaISY4Mn0Xy3iQuw8wgPwnQ3aS64XzbOn6T6bx+KHdUGpMuPSzD0/n7w5Mx+4wh9LqbHz424L
/Sz19q6vyr1WYB4JvaZI/wAttS/WXYoXKOoQzblIT26nVQdOKhfz65JECMLaePGoou/TKj9A2RpH
FQTJwzwlGYtnMMeLzXDZ2iXXvBe0Oz031mMHo/GBbORfWQCcIB0YI6o4U1oJJmObCUQlyHA4zrPh
7zKv5q13MNd6pr1EWmk+TsNKKkbTbbBEvyIjMI5yMe94/Gx+QrrA0yaq32f17O2tavRvja8/NZ6V
/7qpb26rxjYiQ068nKj/D8VavA+apl5rG37VsjHlI1RGVtISBJQVRYdDei4gvMXBm0qm+no5Q2D/
JlpxYWdkxWlw1Li81bHutUTJWGb9aE/myB9kf1A2dcepbchpTolKgU6SV2UjOSIaAjF0n18wTCE0
mQ0ZObZDf1SLNn7I8jQuCRZh4Ey8cNX4boY5jc+pLUi76INmZ/uzc654LJ+Dpf2XmKP1GDjtV6DL
R+GDg0wuTXGZnM14WAtxq1fEbz0KCA5izyApQVlhUue33JWHFeHS2dG41FFoGSH9Pz3HUP/ri/oJ
S7YTBrmy78bNb2TdKwBxnkaIpK9ehg9R76fnTNrMrSXuukGD5MxRScdma2sXzet7St/7c2923vsw
uYz0TbsxMkkA8eqQBGBIdHVCbYZUZ8nt6k0CNBiNhvkBIxZsdFI3D7MmxxfItSqcnQnEzJvxc03u
1ak79Yly5Eowm8KuydxalzVu9PtWka4NCTuD0G4S3XzULBnJEXW6IMofc0Q2JPDZSa+FA0t8PHWk
f4TGuvwtRFYCBnEx2w0iTGQ3q/eqwSvuitIkUsV3Xi1rwlW2mo8IvIPDgH/hs/WIMO4s4X2nZeDs
AZPnm2dWt9yrPrNs2C2COXTNxXrpZu/s2O2F4w/gdXA87H20M1iMUEWhqdjqJ0a2Znp3KMsOfYJG
BpD1qNK7arO2pNPgezk5SUL+of2XGhovRIhs8dHIORUx6tg3u5fqVc5Gd7aqLNi0lb9besaRJUhe
yUb6OxXp25oO52Adf9scdOy/5JY6l++JwDaSsht8djoGh8ZVH1jlnufR62JyBRhr16zcrncUjogU
ONY7sH9XVUWkI219Ou72fprd5MSU4kl2BQ+R2nat/ebqVclnDlx4M3ur3i04Ny7TDHKQLUb64PYk
dTjgbltXuu21p3sjckY0GoE/nxGhv/uje5OaeyiMEqdS8WzY2oYUOAeeEO0pORQnZRb/HAJ8w1VH
DasAZ0IclgsZxdaRGJzmMWgzHpqyO5mojPYq4YoIAV5QqWVkxPA7GFCUzvOcJ1kkFT/doIaHIC91
MgzEb2a2467QhToYOkEgDasXXP/6R8P5iCtzXB46whyPnpZ9Ehq4hsOdVEbWMOOUKz4d2uHCzDOe
+LoiDgKZvlICw4ydiSfNLsmMmqX92Fg+kA5Ky1Z2v3ndPJaivzodYzCjMCEh4MfJyaoCYyGiSkv/
oD90t0XplWdui2pLFM+IrCtVO1uawa6hUeARHbncVlNe1LEJEI0nT3nqMSfG+JmtrT+0jaoj++7+
rArTC4vROLK+PJBR+5NgVr/6vv/dlbO/yaYsLREAtCdjrc6rTYiQP/btqXXFn4m1JkSs+prfDfIo
v5I4EFiliK9BvyJXL1KO9jZMJp71vAJ+yF7TFKwNa53Em1q2m7ujKzTgSiLowaexa47Z0BL5YCYf
OPbPxHsoDNFyjsgTf9WZ+yJ3nZ/9/K6RcLz2kPbEd/ZJ5+5zlw/UxBCJmUPT43qqL+44io2e6N4P
xkn5hMWgPGNXJYMuW+xNQWZKgOZVVOfFFPanZs8Nq/ssxbk2s5I0LC/7YLdT21Tozq4Z7+zvsgik
o64bvLIZWhv2hWIjUDiQVuStbF2d750HYsnDgreZ/IKy7D+9JAfIcnBh5cnQREmWyEMVdOu2TQfr
gAWT/zZ15nZVWRANrdVekmTMn/3Bh0Xx0uDg9n6D4N6HzSO1HuxSIfnSuDJOiI2Rhzti/c7XRlzu
EOvjuNKGKB1vziORpoSDCfQzM6K5s+7q7rlQzbLHpeLEuIe0LbZgYDle4mzeKe4+TQ+ruSj9jU4D
8n3GHp/hiGxyBbhYWHnUlupy/PsB2RY6iruNj5UAfAHHlsGNfxpI6Ah9h+VvECAUaAKaPtZHMEID
1H4jdNMk1IlLDAFmQVCp6z8NaAO2aNWyxyoxB0hxmcUKFJvLrtMiu+mWnaom5hLN9qMMDi+qu9yL
Ocs7pFpuvx1dFyfFYnlUWhMmQrBbmhixrFGRSCoFd/wbKLrJoEGxHnmZixbsA1RR5NsUK7gCARoN
yZ7R3GDS9mZX7oFAplNmr8tLbYqcmWxJT9J09QcvF99EbxLHUVmaOGGcka9uOTbXIag0ErNW78DV
X704k65uWPf4xCq7NovofjkMh7wb+utMrMOeICi5NxkaDvqEbM/SQL0r1GUxn7maMIaqFHvpGtPL
/em6as2YcLWsaYyXzn82CFvFQFAs46uJFvM71cnmNGHxf+wJA1RgudXOWVde2jxn5c9InIkckazH
2i7WW4O9l48nfNLrsoAKEhisPzLpD7sKtQMbByFAdHtYH6N08nc1r+3LAjZ40deWqnJE/VskEt3b
LDtqKBw69DRk0kNkqdT/0bWhB1m28Wjh/v/Ca9CcTaQfofTXD3uc9KNs8zub3vWXhI0mbAObOATd
8TBZU3dWjCAvRNLNP6lsALtHJEtLKFJNhyObsl+RJfa9HgZKJUl4jeKxE/qFa7LapZhio6UHkuOS
Xbfj1CAuQgn0gKxKC9Nx1C/C0yEyFg80uORzBXFDrlE3dGewnvZCaKx49Zo6uSOYM1aQyT/ialVf
RKRN58FPtHd8FD02XdHJ2CDjqN2wCPiHxYL5iYh3EdcFw9U+dexyW8C6HmWWDo+TNswg0Z2zScpg
PBtoqD97pDmXQEouejJU07cONhYph/pG6UjVbl2ae4tZ5oAumJOSuJtL2jnrTq7dvJW1Pj2I1RJb
mOGWMJ46i2ZRkGsB/ftAPeSMUjPV3rQKt364oGa9uPZKfNiCQELzDUw6XZZe3dSYbn7jWvthMYO9
N/jctAm4ZkwqxdyE+pIkL3c/xq9qCSTwlCJNfbHxM44mNCp9LPY2Q7uRW3C1hCB2GMwyBTQmtR3u
x/wZbk8BWJGhaCJSGIILGafZpsFi+kKynB2Cvi7PcPbq3Uv95MAxgw/Ul3gHcS2LR0jL4CLwrW4y
AxUEUoKB+qPJeVNECtfh2NbDOSG86zDpdfssvSGjqszO1YfMcuu0cDuy6tXqo/wfR+e13DgOBdEv
YhXBzFeJysFyGKcX1tgeM4E5Afz6Pdr3rVqPJIK4t7tP+9C1lVzcbVD54z2xlR3tcuDBr229CXzG
OS4ldnQ//NZd4tsPsHBYjksOfa+u2F57FswsLgpG+26D4j8vZEiCVUriijlskPm7RsU8co0qQJ6U
8t03s/khYCsGBaKcvsy+ZIVXO978jK4sXy2HZXnUAUbaLDmoaE9YzrK9l4SyuADw4q7KlJlxJfze
XjXOaGIJaicMzg6LlJWwkpbc83I3QvmZCaTSap0dXlABQYEgbF/d6Wt+RsYfss3JNOf7K5QVF0hL
HJ8Yw/CQZZ7zYbr08BJKGojXskbe1Bn4D7YFAe9nQvsfSNqcHWErzUczURNTvj3/czx6UlFbIMiF
7eBGVKrnf/EqNZt+CfkT0IHC3xJy6INMJe4c4t+PRk9ZKZYeDk0DqyELOVGk29Ecug3IrXidMMZ+
3QWJFy9c2O4sZiNZiCaUiq0lgYeowui0UT2BBpwKY3wAONfiJZJNvg3Tcfirl0Kem1Ag8Gm/uWKS
7Gam4VwdltTNj1K6aLJA+PozdlbUKKDzK9PJwbjNiN6nhIKbh46A08bE7g80wq8OOWUu6JYq/p5D
fCmzWVESEwbZgxh8P+LXw65S6PkEJEKwrmNfoi0SaJjfegtwBbfUCKCHRrYMYW+M6CckI9KWrjrr
JwTJFukxwJS0hPmL59AA6BsYIrRtN+eU3+xG4Ev6qauJu8pgtO2jKx1j25kZbVS9lUQ47PAPWYRE
X0lM69sYiKXcNmMPIcv2FhwdMHr9qyUWMhd2uoQ/hlBgMS1HjydzSJYvq/VSfseD8+1kJHlXVtiI
c2MpSBgeSXjXHOO/4Omb17DU05tTAlKbmhb/g8JYH7qhv8kyg06DwON/4Jn1Ie8w+JuNcI5C6y/D
yM1dRcZ5DXU3XlusYVjepMbG51T/x/qYLTHcqp0eDOfu4HDW/HDSK/GdFJVR+Ids6G5Yi/sPN3V+
YDYyIhG9ZkKM5TNjGgqxK1SkF788okoEbJoZDJuROiQzZShJ7/6LhKKrCH/5SAo4Y1igq218KCre
rqVt8NoT/ComnhHMIpifCJ2gZIdSNbeK9nO+Luuba4z9kOWh2Z0SlmoRipeBsfz/kFSjmX00qfs1
9b0kysKB8Jedy/JAu45xwsJqYSVyO7k3IIbAkeyMwwA0mp0/aK1r7bAvm3wOgbUcqtGNKiv2twlF
gbuUteG+szRGXEamdmP09KzcYxLeDtaW85wBh+VehQrvgB5cWbBtOUtDsNCLap6pVyLHg3pbyhWJ
kPyLAhXvvcaiv+8aVX36wYBprTQq7j94wsvIplfiSFeWPk6EOuNVbPYOPuBwiIZc9s9YjqC2dwtL
09XgO97IlkMSPh1UtpFF/ca1Io3yPMnIpeF65muZWxJ8XKfCxgyeJ4yDB2/mRt7EAZX2LPKGlxwI
4yF1gH+ApuxP5JZYkLVOdwirQT0si/OeZX16zHwtd2Y7LOvE1UuyLuBG8pqdmn0bDOwLrbI96xRL
RD3OOIEmGAETJypON7x9HI5WeCgm3cMLsgrxVRvB+Ok0FW150nLhv+AcdP+RN2gwIqBBIbUt67Ee
WWlzAjGN9wFau/xp0io7WenkP5NkytmHmWWK62toDo3TTu89pXCwBGau59w25+VKgmN6GGt2B7os
u33FZ7wiqVHA0mj6F2Pq9NmkVvMxvq93FsZP/ny+bBR3f7ykqueBEtZtbhu9VVJWhyAPYxt2Yw3s
iLwOmlPXnTovlld/sYNzh1nuaOnlnqIuMuvNK1v1XMlen6bFDy95mXgXjirnnKCDXbUXk1zzVCV+
y8n7tmxXbS16fN4z8BZv8wgoZsu4JSJ2dtWpmGI/BkaDc3pFjqn6q5zUtEiN9SKCnC2ixUBMafwS
t7SBn50cipRXrCdOtc6Jyr6zF5RMJf24SzGCfEPGrf6y1zGec3S9X0PgviHEx0vL5SonfJ/IDWzw
99yqwlvF23vTuPN0xqrJzqJO8EgG8bxH2dZXLlX2tia6gMVH+cbZntUDXA8IlWNKKL5zQfY5VVG9
4Wd3zgF25zsRgub2o+l6C1yuNq/Src/iuV1NTNrXgADrBnkpuW+Y285eV6aT7CRuSlSlrhO3ymyZ
nfllswlSYlqVsPrYpgkfGq5dVtNnUEu5MazFvSzQYNYtNkZ4BfHigBoLgpemYuUwDFyiBrNWT/Aa
OpxYRr0Nl6FsiOFI7+ahoJ57wyIHAOT4I+4S6w9EALEzcOBvHPce0bPJiGwdE3JYEifmPuhn2htH
NbwDqi6wXsTLyez+F6HTbBNqWCbdotyttPW3ypIvviKEDD/1z20qyKFo/PoN3eTv3uS6z7XpIkNS
77Sb2SDzuiq7h4rVAcawJN8rXI/OSkOwPBJjTIHwFNUBgwLRqsx9N3SeRAnXsk0K3/EHZiEGj3iw
XilMcNZGgjhJiG3wrI308+CJGr32qenKDiJmWK+NPG/IbgCL6i0Qt1x8Jv1lpcS2ClssQJkscEm9
jF+shPh5a4/ib2qLf4OV1E+yHMTeobsXxloiDgSAiic4BFzHZdbeHNjFewvg9ntbdv3dgGclxx4l
aGVAHU/WkqQmiXVoEaCmmsMINYaPv0sileAW2ytzUO3WhvCxU6ht95DochszX1xhRE8HPL/6Wc9J
sB3z1Ew3Yl6YUDT1X+ZqEhUHquVbzcuI4HUDWtS9G2OGRjlqanNgFgTbAafntsJwsAmTWuxGqFrA
K6j5MC2JQCv0nWCFxZG8nniaxL0VL/Wrr7Ih3Skq47XEZ7KtAys/CV+MR84Xwi0pltV5EssbokZ3
HF3ZSSwaDvID4Wv2ndyWihjvo1G+CoTwv5Pp+a+JWNKPcOJe7amiPEnD6K5hqbrkUCSNvxKzR1bL
qZeuvbcq+bvQxY1FQr3l+c3cn2BJzX+LHNKbI6aEYSv2YAzUyyHjZvTAc+2tJNH23ZyPwZm2j2Uf
c/w8cHbVh6HKTERd2VvvZosMt3JUKq4l4gDeQSt5M+bK3yGkE5TgRwev13LxSsrQ/khHf2kO1eQ5
uzigIQVzsrn3uFOqHYBJLPkKH0zpxKiMbTp94AWx9ppKT8LCtZiOQzNZ/zIrT2+6bYK9lxGnBWTt
H4msdxqb8+htPD/+9Updrd3ZNH55dpjq5dzW6boN0bGZsXGGJSyVjrJx6cewBx4Er1P+RQ0Gvimw
3eLgu4pbUuiqv9R6Zwcg7yRTFEuWs6OyfNPzusGAzFmGG9CZtkqM03Cg+FCWWwKQidqV44zWOKWU
E218/sznXvTftUfBe4DV9tga83DzGlG/Y/rsorjH3WFPnk+gISxfJqAybBpCNlxEyKEKs9dfVXXV
QAZ1CBEk5OBVPWQLrkKwLydPqPCDrzrZM4/ciejyvnvqHnGVZeXRMoLqpkjgXsrCs2j4m7HnFwMO
PaBU4fyCIaXau3ZY/bBxml4TtSCVk74oapTuMmeZnxHa5TKvyhsqA9TBWhXVUQnRg8w23OITtmaG
Rwj+Hut7Q12kVwQAf4BdPyIRGffMFRPkbFrQZd2h7l7zABwRRsNSviqTVVtnjhPitV/vhonDHLpP
8jvh2b30oop3HgfpurNH41IKApIbImY8p8isqxkl3CZqZP2Vxmg8OkmYLA+GDGPKbuLSBtc+isfZ
AUBZ5aW+U6EcefIdtL6e1cDRi3WN9tLHOdSgNjY2LRojWq22Tzm3+SjlCH5LS14c0HPpCUsy5x08
BJAbq5kP4HGyx3SewvOE4neeza5G8qg0bS+aQDukyMM41+k/7kHFno3CGFFL7VxZDGWPttmJreiL
IGp6VmDmcrd3uyoZtknWq4NiZYLX0tcxKY583vdzvyCm5/6aCh2Sh1xa+fyYvGSwkcB6rmyc/BfX
dcs/uh66hW2TGZ8xr2X73plb0tppsAo6WLBR4wVfmkXsyazZMnieY+2wkleRdrjNrQKAAIQkTIlI
kXTTcKOFJH9m21/gzszE81KF6k8C9/kMjw0oN9JnxR2UvPnaY8cAh88Jrr0Yi5Pk5FqbeY94ZyI/
PKLr529NYxqvmC/g0oPG3dOEVD8uYVczhOFtfvC4mr8YQuq3PifT1SZ+uW9nJZ6NMCxXZINJ86UV
tCjWbslT1vf23jAwmgLGwn1bcWFFt+S14pvjgSUKrzwWLUwNCwnLtIR24M9wRQoV02pZWxuX3FLE
a6H5jT0xvpEzFQhxAYZu/pq9lXPfya2+Z/c8Mhz4VAfVABCiMEmqKw5VGBUYl9de4pzqya9BhLtU
HHtZjxvKQypJiNcW9i4T4bAbW5KaxEe9KO4wQlRzXW9ygbeggzl+xCYAPWQkYezmcbXDwVuF60Vz
qGGxH7rLMg7Lnqqo/Kg91R+CwfX3I+QuK8JZQko+n5W0KVOQ+V8KmHHKzTgxMrPk+6Ri64VtAwMh
tmUCAA3g4sYdOuLdqnuxmtS+8YtRO+64MbvSlAUN5+Zl5N4BlMWT35CAkh8HpOTJaqvig34GTg/d
8uDQbTDRRRKkNmHmvI660k70RtYI9avatfMH19flBWJKe8sYF95j3XfYKqZl+e2qPFhxgPU7p/GK
M7eV5hawIb7aFkVAYeL7q7ZTzF1Q7agPcmXkpAS/xKCS9UTcHW/goB99zu819lzjrMxleChZkV36
tkuQ0EBlH5UGi+D5xY0ocsHPU3GHMGFER1XmqqfRi1GQLLZ1VxKRpJybqjtR6UHCiPabTVyZ8WMH
VHftpja30YBkWRmZVYXUqWqFR1IC9mdBEJ5rGV7xdIRwAiV5eZKFgJxt15/cDcLenQNsOMYH/dzp
Ttlt++4ps9lpWJ7H0jSy15FsLOCQtLSeM+p914OT0HhihP6JWC2Poc9L47vNqg/t5v4nCgh5krIk
eZ8mGRsmdGRr2MSGE0PMKe6e2Ll7MRur28OWM7kMsxItvJhGdqKXOx5SGh5MayA4rWysV/yCpPfH
Y3RGmosB3YCpGX7JebBTI4gUIazFb+RmwyjxgrQkbaKnXQIgeKMyjRWmG+P2masuL4jYsGG6gMLg
pGyy5drN4hOS3mSSSLFBlEst1FPDRG+uvMEbjq6p0SbqTKpb7cDiZcFv5QDi/SqB4u0RqQDBdRVt
h88QPItLpCBrudKANePKlpTlEQrMtGFiCwk8tGrDcYhPxujsR2zCiCX3g3wVQ78DsdwnCPUcbtxb
qlpZuxEz4Ab1tF03ZKeJz0JRJHVzh6TGC7DDtKfBPPIxOz8WRZmfFgC9O3gTxiV35yyi3YOMVqOc
q64UGkkq47eZalK8l11lbwVmoC0Bez6qXKPOyIEtbwAR7lnKwrtayxITJWzrkEVigm4+h+U7X03F
by+1d02u6v1sJMjRXeFh3EIKxXOUUQqgQbmvgZvLbQgl7oQu3kT3PtKN4NaCDmB0IBtyF/LLfew0
EBVcD8drzGAdATCxosCVw36YC7ENoR1+t0q0Lxy7wVpJ7eL2qpqHzsq44s5ufCa9kXFwt/HZI7gI
7kzZP44Ys7/KhW3otLn46f3U2pht/mBq8xUUW3vsOgNjzWS0n/ZU4d2pPA2DI3HYew3OrzVMTzkj
YNQ71f11AdNqFkMKI8BP/tDIzVc1l/BGcL7vDeUuj26qg6jmvbquySOiKPndYVkqjf+XhW7tVT4j
q51/Z0JKJkdZRzRuLBfVwF4j8yRP/P1BNEodn6H56YPVsaNOFHGNxRzFP8mDaG/GuilvUliAQ2ed
Nf885Tr7WmCZyobRudiketfNMst3XlvJb5HM/a5favkjzMA+B12H2D774lBn03DvU9GXYLG4EaWV
4T4jOgEeVapVn53XQo+acQq7ujGrDRwscajAIFD4wU6I7qBavcLiwrtnzfaEKFcwugqL+ZS7OOA8
3bfN05Kk6a0vWghvTZffOG48JOxs2tKeTXQsrz3xEzSY7X2/sA4Dm82jP6tsb3LinTQ2CFCMwYjj
b/IJHVvJ1rKAb7AYcIZLnvP74u4BsnUQ804Jmd3QF7ydj7n0j431kpVTP+irrcZqBbDsvrEkOjw6
4qvrPH2s2TfteIUQUdWszI0pdq+FDaIG8pRjATGN7/e1ZTyMXZc/QSYfDl5WZtvOAjnsOEkNnL6A
pdI4trMxVO3cPAzBj0Nj+G9wSc09RX5NyycFS9JRYXY2qYA4dVIhBwzZPUwDYUBTkxLPBMwdL7IK
gwwTNEGDqEYxPVY5y65mGVV09+9uK9RJZmTKBgCN8ZqBIUA0rQjV3p9KCwGtsQ+WBmWnaXx7Crga
P4sYJxnQ2waylpmwnJteZsur/zS2+Vt2d67VcE94sDXL18rWYj97brUZZG2+sHvto2ZegIT6NJZ0
qUOwhTQS37+f4KWU1GdOXUHgnMAgNzDpNp+srN6QdOxtSoghivORe7vAnb9veemxgRnwSPFyunjJ
InDEWFl8c6Ro917Tu2+wE4x9E6OXIaIPV6MN5N7qQwSONshPLX7Jr6JdAJc46CuUZ9CGi+M0+MPC
svhhx+ac835GWAumOxQNU6U3W+1bjfaww175S1YfJ3gyEwCVLmukCVXo0BnuhFLPLgDZfPhLc1i9
L914XKVFGuNcX/wjOgRnGWzKVTBDA2uNWCBKDWwNSTenO3tojbehy9KdoN9l7c2tKtZ2j0dTmTGY
BgcNi81E+Kco7Xmt6BqYWGJqy9hmypm48MslqnTvf0OC7L7qgZioOWdUbTHCtj9W40C9hU6MibLy
LzGTDtjqsPs1FFNjX0rqPEqtI4N8CAy8Qe4qw4ZKY0OrPpg9SOrdTJEhy/4YjCw+wAC1d8rSY+0o
ojwuevnBBFW3X+jNpMMISEYU8G59duaeltEsN8kVz8M9F0ufXsX3HcHur28xAxylnAtbkuprnErv
rITHMesixlV0yK9scsOnodXli3Tujs7YCU/25BY3HrAb9/wRfOLskbgCqc7UQq/8Iv3HJU+KC47W
7jEPUtZlBPc2CEH29a4TrOl9ATNHymTtmRzxNJUt74Sv5k/U7Iq2nqU2mXsGEHd0CfxNvWGy14Hj
ZYcgJROESqXp3JkkgYGu7b7zmllnNXaVucHtqZ5Cz8GD6SskclKPGw0+AtE1zdo17b58KUPV7HUQ
2DeF/oxXS7lTRLkPAXqh3yrISusKZhAGcGYp8ovjxvZ82Lx6LPWvY0uyY9XdfxKkwZMOUbnsZWaX
mbmsU+fZvXkL5wAOJfp41uha4vfO70ILqwFo8vfSxOHQ8cA9edqbrmVy62hrXq9qTAxW3/Yv5Iz2
AbvO3dBWacxFhbqqKW1gBJN+BKwQeO2WGWi+cffFnKZNfUB+nZ+l4J6opQ4+qsJRmxzr0qOfLROv
E2fcQc6UZiTk0l0mdyqixUTJ4SbKt2kLvSe9BX2pSxyaImLNXBBgeO6081AFeoSTQtwXALq3oxiX
Og0wAoQaNfoAr/zmJcYwGPnWUG7QJg3sJVwLimGxnjrpF7+5rGhf6jzHZxYuUiyzBbFSrofenh9D
vI49EACBhcUA8lXYdauCTrufAW07YactceZ7pNHJrXnoaApL88qf6ZYgRRa/EsQruOqJxvpw59Gm
X6/UP3XqdFvaaj7Q0r8dFhHQhKqZmo1A1eehSHBQkip8rrymXcsUBIvRdh6X/QQkw2jDi4vNFvs6
l0HEp/QU1OT+5UIAjyE/fyNU4b6WksO6NE2HvVeKvn03xE3WrZ3t+kTMun0w58p8apRRc0/Jyp2f
4SO0PJsHGFU+3GDzdva47geud0WNVVtVkHDn3IFJo8fk1OuUUCSxGvPRiXvNupRkBoyyAc/ngAVE
SKaakVrMTZqP42uBdn4x5FI9saElkm2LAI6MKaLBhK4zstx1eYPWzT7PBtOldwL9QcXDd8xWFyy+
U93GLh7SDToVZjuYHZSSGLzJecUXy6ZamuWKix67EA7e5GBNejjl1ANCcYeFA+HC/14CrlsrSQMP
gH6C+rtQhQZPOxCL1SL47w0egudc9f3e1SLZ8RIDtFgI8TAGhRnhFMAtHHi/bjPam5qtNYOsJUKM
Imn1xjso3fmEX7/xnuuHCZLBoa8DZ8+qCCBwsPiDGc0trq5VI6ARADUi9YIYjjsVjwUhB+m3/0J4
eM+tb1enpqAiXHviY8xF+q2XMnxOdVusG5p98fZVfGQj1i2/toBZoLGGe/Iz+RM2jPJnkkm6RVAb
P7UTh+es820Ev9Yy9B4MLD7oUIBlWkEph843jHdLlR2+MO3mPxZxp8+iGO0/eEAIo6U0eL6P7mh/
M8uEFF2nnN9h3zhMTNi2XkLsOwCUU6bZDejv4mYstb9EZmmkn1NPiUdrCnzetjZhDFtcuaZNSwHJ
Y1DU7ltYuOVjzkLwCp9oubtGHQZTyNKHZIDT28xddhj9wfoEje+fQq45yaqtTP1uU1m2pTKp3ovY
Mv7wTtUt5j4CjXYC06pNrZAVXjARsCzzy3KP5ol+7I+ukRtrbvqS/RmBMzH1T2FVzLsYp8FhmHv9
NmZthiiinf6h69psZ9OOSMeC3YqNzVMyrv1BJ9umpn/QzwLzRQ4NXdIS5ju7dHgRvuH/065ZfFpx
9StYu0WIO/FhAeK0ZnnyASsGFkRt7dzawFxGP9M7LObzVMg/w6Rp6A6+kFz/LnlcEJuezjrX6o9l
mtXRp/vrnzGF7lGPmD3CQkEEjfnpait+tmPPWgvu6gyoatMFg7Udhxy7GuO6v3Ud85ya4KprU51x
Pb4EBn8rK0NrQzcs0CfC31FrlQUziiV3aSM0/tg75MuqmnNYeJ/sYje6r/Wqw7LZanHNTGhNvIpX
FD59krgp9n49vWK+GZ/KmIcwk1xTfbNJV4NjvXDROjd2/NUqZT0OxAy3urE0Bij/3KnMJiOHlUJw
+K/Ggr65MHe+efnMUdXb96ZuoGBKI7tgwS62kGGIaMSIOZaM2YG0LBe1o9fwXM6+L37BTRebUVBz
AoyjBBfK90l4/yqDjl0DTUQmvCPioe8dpU5Hv20etPbe7MFHIEv13VIxAothqE3F/5YqcFA4sbaV
BJgE+DOBP4QWPNDMRIptxE3IxMIK17gYgFqDfjxx2f42fG7Lfmp4uLgzvZJFAbSp6P8EmVnzAMTi
0OTk0o02JZ68mLQuhR23GufBVbNzJZBUHnTYM+342chZVtpUdmEug/o0H2rk2KCPn1qgMoBwhwfM
Y4csHF/NGMqZ1RLlkoXPrxZ2yUk2wFpEhvMyNR37OLeLfxndYYhi18O0F0AEZ5YtsamP5KVgmT6Q
mRNHiVMnuqf9NxwI/oVHa3zg88J/qOf2ki5wCGZ/+NBN2G2yiqB14WSgCuGq3JwSrCHq0bDJy3ve
J0kx9ZXMr7mJUzqbXHEg1h8exqCjw8VYCB1Mnj5DB7A2KEmvbcIp15roeVWYs3fUSAOt44M2Likl
wgXnr1i7E4URzY5r68Eba+jJxcEp+23r2OeZZTdYmxAA1YCRK3HbcDtV7tHwICAFbbwLShP1FI8J
wWlC7vS77UmXmjxM7AXDOe8ZIPjkfPjghyBAMTIgb7MhAUMMSuEHcFa6rcv8X83eHp//QCiM/Cv1
NLE4ZiZ4ZA/L8EFaLTwN3lLcYZOXImju8Rwv50Jtc/KW7Krsyb/4vbcc0e3pvVL6XMTOQk0HaJPx
niru4q3u75zE0I+gFLzMqrmYAmguOAVCnP+/1oiKBHhilWeqVVUaT35ZOxgRF2M1snBcFeSpHi23
/QPU48w7aT1l6AYzPNcos+dnl9fmesFjsbene/9Nrj8a2zBfs3EM2CVn9+9Vf8yB+ZNO1o8ocPfl
7dDtaA8ot9Ri/TWUHbOp9+65Vjkfx4TlLvGSX6iQHNWDqzbEP4ytWug9iVuWr/4ILDO529azpR+I
5hNJMAzfRbaZrZOdFkimYfcFNK1YWymtRMqlByMnxIr6uk+5Y1zkYtzyxpkjGkBvrHl3mcpeSW2U
mKPCbc8oySNedNt8oWptuqeqy3ugtW4us2J9bFKug1iakLsQv74QXeRV2dVi4F/BfmBPNfrbgHd1
k3KGltiWYTMnvfolWnhzMMvtp3EwVxWdTKnJwC1LDVFb2M4xSf19YKKR0YrHjZsIFUlL44cyTtJy
/bs3FlBEhU0qof4T+2N/GkHHrFTl9BGXSfDrNIXiAd9RkXZuZyzpBW+DR/v+vl2CX9F4sD9E0a1n
wwoi2JMMjw7jOViJz94lq942Suxo2lU40UWFalR+hFac3pTHXl8VyYsxKMgGcbZrpbE3QqzJS85K
STr6IpsA3EQH1DvJbqpm8+7bF16ID7bDQMG8j50KPIT92zU63DrSpngkwO4ul/BUCxHFQ0NhWB9c
UxKe6wln2Sbz42fcaS/N/REvOT0Jbrm0BZfjQ01xAKpLYO5oAJhX8j6c4M7WmyEky9equ15Ua4fU
EdngOW/48630XHbp1ZyojcRhwvxLKYjf4jAKqK+jo/jRdOQ3PuyrTO8VkSbViLEPNoOuYZ7qGmy+
1dJdN7ofBfCnykHDKCoIHpVtUhlG5xGFFWGka8Nd1156GsM03sbMLERr2TotGdzBnBuqBkA4qvJk
sRVBXgApM83SOfbOcq4NeRpN+2KlrsK3Jz4nPy42+Ou7qBDkpcwsm3iJztf785xbdLLp2GS0A7RP
7PBRxGobmPojTuGLtvz/I8vAEsZ66YwvemHnk75UXYlNj6LXjpgZ/3vvwWY9jq+Il2k6d6ABfKve
pgBJeLwLtY4ly7a5Cv6MjW/yjdC4pQuCv+2UnBIdurt2Lk9UhH94rvuzhIVPZFam2z7Vf0f40cdK
FMGR/Ro7CYdldGWAls+thxA6yD+TTM6O+BlUZA+MWZsU/ZX17ruXxD8gUquNL7oXGAVfkKX/uZV5
4Jf3bAbVszDzGUbGaN7JOLjgzZQJvgrctdHBSxcGUnvQmmCeSOMGW39hUkbYPYwILncU2VHO6jz6
wTkrgB91mf/FeZvvyHPOmxoPBmbreby3/j310kPPpNloOwWahX5YHV1WNzwx7Fx6m532SvJbcNOw
I2fcPoAuIQ0s6kfqoM7sLEjQjXcuZJ388esOt0YH0T5MPGwkgw9SEI/knvppiAmif+9L+5zaVAgh
USsanZKNC9VHYmGIkMSP3HwwjVNjsQZDR8iR+TFq0/pVpPP/5/HNNuYzx+KHYF1LLhQhm5h+yFpp
Hlh3USQ3SF8w9Zv+2p26MRrhvUVG6R90L55yHBeSKLWtCDA6+YAf+F5wx3p2v5jsNtKcsbq0uLO3
T5Cxw7Wc4epIKbdjLZnPoFdFdhhekRxpPEpzWlBEgmRQckvqBkzDLmJ11lkHUtL9FfcJy9eRe/+I
IfrJaCcOW8MpIdLqiKXCCwGuC/Rjb9U07l+q8s48yJ931ZpoKHvsFPOldgK56xjMV04TfHRy4obS
03dzYueOopmQ+/K0nvfAjIwtO0uolgFuEC4M0lljjFVPZBatNRllKGPJwp5wajlE1Pjs+mlzLIcB
EGRKBCBo+mdHZ5/U6wJJy4pDU+T+xhoAJzLHP1hWcE+9WA+zMi5W4VGsEIbFVY6KYTxrw09sz3d2
QvokSux9tKS8OSYRQzBk+T6YkUncwq7eTQLIFKE42TbLwCAk/Wiv0iD91znhE3sp1t73knLScbGd
kS32EZAwd7xbjSijHBoBvgui0ljCaO90M310eDrhW4hXW/EvnySNwTqTL1krL6TqYahq0sOFmg4Y
aQ61sXy3vtOsx4CJbciHj7BN55sIKocGTtms7ZaIQmM7P+Y8YPToIEB31ISsuL5CeVqW5zToL4Jl
LAZJ4r0Bm2p2pufApzpOZbICpRt/LyPJrmDiNlbJelmTcL7asrROs0PyrIjTl7HCQUXryakn8h3l
gfhdcgEfSpV/qUvVwAjd6mxK/aAVzxlkFyLgYfKZDzD68iRgq9u4ARI7yZh6xAWwiCp9KFXYHW1e
HAfbql+xu9l7NoabLs13EuUgSqpZbIw6b49cwcfXoLYvI+zwjde2FWKUNzwCJGx2Ig6THRC0ZJum
suRfn4PiafwwErFxNGA1MS6zsgfNejFtHlnzPqfXfv+DjYjDRJivRuhxk0iq/qbt/jxK/xOXdbwu
yuWtDuk5o5EqNSzcRtUt7ZJyN/AmXHOjV+Co5QvUCWy49bu8d2pR/QJyxi2rrV8X+UlhO+GfTeKD
mNhDGk4vymI8mwv3ySemsjFJ9q9EV2Gz9Mt/wQL4gHz7H2iLY1T24sEQNceSLn4Wu/nTLl188IHj
c3IUJ+yEdBtg148SrBdHqGgnjtf+0jdu9wUfz94L3fgVIAiNgdlMaQ0kbbbvcVchI1kPpah3VVp4
G+Sk+p0eYnNTeWxpsQbH6+E/ys5kyVIk27K/kpLjRAoUFJSSejW4fWd9bxPEGjd6UPrm62sRNXkR
GeIpTyRiEu5hXOOCqp5z9l7bT86AN+A5YKDbZaH5UTIHwbVo3ArcwqOHy9Jy0MMAUMdzRSK0myKd
yaV/aiwDQNX0wVvD24e7UnqUnFlf7mhxkK5Zune1GF7soHh2u+TE5Q74ON4A7hMcJUvQKd2FiNi7
sJRvI0TJmaa8hN5rmPm96Mx7OTsvnRBiO0RRf+gKsaESjdbL9hQDGEQtixYlfQZndcUBB1R9AgwA
PJnECMJJUnEAxLOejaEDp9+NcWIlPKxRv/VkeCN8KqB+2iG5WsDYUiHddEGYRxGIwbIZN2Paf5SO
ybYuR7VtmiUJsUKf6WZ04FS571D6r0Gq5rsmsB4s233Fu04fa8CX36PTXVtDucb99zJqda2E9eUb
pbtGRXFvqOlecHZKO/nkDki3EWF/gabzNhHUfL4b/VzE0bvymvvWIpBGjRT4qG2aYdyxA0mSY8dh
hf4MqTysd8Sf/iqxrHA9RtUr6nuwSnn6JRa6TTKHcB7bZtvP7PqLaWxQjb8Gk2USwehgWZqc7mRr
eQwa+dT32DFSW2ZretivBiXPres535UHA0Pg/ZEGfVh7Gi9k17S8APVHWCb3CoPGdqSHgbQ0RMcf
XKA9RdcO8IrFFPyOgBVheDb8Koxsw6JDKttgoYjPosM8jp+6mE8qVFQ5icYGLXEJxJl3HNPmi6SQ
V1WO5roco+CKmkDQ0+me3cL+8HW2YZPfptZCw7aY5MfIoYUn73zR2oeQqQ21JfLqIU+izeRWbxNC
OCK3p1PsMN31e7w0k6Mlamn7uujq80z3fuN08h6cwHdOtp9Gm2DDRGSMssafkZFEJ8j7s51zntRM
mjm6tk7/bDfNvUc+3IZPkZ+rFFpHMgUkxI/dORzlY01ZiJTwsyqXQb0qeacbnkOrYiIIgRsjRMdZ
xGrs63qW7w2KYbwDeAgZYz1XcTWseaPx8qTt1+g7D5Pbnits7jzt3bOH629wmqfYDj9jC+dV2o3X
pK5fcfBAtI+ff8gKWNBlwRkQRTTVGRzl+TX04RhNHg9+Idl8nOaN3jAFD2HeM6kDq4Z1cO86KPza
kmfXW7yNjf9WlUw/rKhnAtjiTq+c8iUfoCQnM+OuoDOoOtNnxyWBpCjNN9s0n3vizVZRU58xoC2C
BSSDNvKhjmV6M8eI0Torrg6Z3/hbhp036NEeZTWfMM9fWrsfoRvicfBKzb5XNc9ZMrGJpfqaOukh
CX2mZmlu3dFNyTegXc7o9IAQFdUbYd/Q9ZP7CiUlccTEBtNjP7SjvolKPiqHPAT2fXGOw+nKj+UD
rkjm45jE4am4t0KwnCU9b5fXtGotfGugX0hp1uriNYrR0VGRPGRZ8mSaxo1o9dIZavfawWHiNHAd
UpNdvWkhTcr2HWvmLblKZPHE5lfi2/uRp4jMlxZ2cXJHYs4LiUq3Deq3lQ7Cfu058c0kxPVoxrum
idIDOvsrK2VTjmLFCzWwXUVW+TiQph2p6hEr2nomhonGaYRAAPhKJ2A5eUawD0E3oTEhlpPeEpr5
6syB99p2SmRJNtaJUettqybSRHmbtkrJhGQsVoJEv3kAmGpzuqWwv27j9t4kxPsCqeOjazUzwALd
fkH+7VTyqxJFaVCF0U0jKmlFONtJ1BEZYZIRkppSXM9SBRz50ICCkr+PIgb2LfqZ1vZWHlOWdU2Y
BAYx2hIpUxuit9iMAKf1dL82ZOt8Z3adHAZf8ChNYEFzT7zl6fxIKjt7vcEBv1bjLZP4fB2WNRKt
gPxyZdYPVawgF3EoihXBbWIGuqKb+rl2E+KZaZREWZReNQ3TsMxxnkD6YYqO5J1s4o+2plqqqM45
Y3bGsQ6t6KoOOTBLnD+7dmxxCDa3YTNTJGTDxP8Xf6hw+Gxi68rw7UtPIBf2xuhmHgaJjtNGOT6N
RwRVbwk4+03SMGVrQ9LLk9allTKOF3OeEGtO5fsYI3DF0oLVlCnHjsjDGmWeTgm/DMiWtOJ0Mw2p
syF45K5J1EXq5gKd+wXQBbtdWxSsRHy9xjSwU9BpvkATg4Mb/RE3jZjegFO0ycUApAZky2YCttSS
WY1LPAL7Cgvoj4DcwbE/pXB8jKG9eTRj5nWuAjWNBPUhbwHngZnsUToV1nrWZr8Hx/C+DDVsoXcU
A84NNhZFy7Z/gspfrXKTQLx48W7E6CEYntAfK4voq/Dih3KKvue5726tLnxvO94+XC3nlBxpBsk2
1NYRoWaP9UH5MckjTKBWwurddVRJdejKYuOrhBNVihhnIOsUj/k+r+z7wYd+4/b9PcQSjlYx/Aw4
Lus0NMkDL2lWmAkUoWp4tBevUNz4T9JuntAR/ixS9IPv9DUWSujkrYZ0BSj31MYTMypt/optkFqM
C4atG+TPjTcsZqE3Gw33Bvnni5uJT5McPoLkEdYMJf3Pgqm7rMks603+Cr+UrMFCNhnyeJa/Ffz8
B6en5ii8TF4as/52aFicOaOj9h9ppkdKPeTz9OGV0dWYJwRcmUH3KbjsKooob5luE3ozm68lYS+P
rkpxlGI7I5Y5XmP+WPT/sv4BAXRBJNyuYjN45xG4L+plfqcB3iWld5+SBqVNJhqJPZ0Td+6eKeau
44Z59jTfcLgbkLmQctIgziFs5AgZ4kUXjncTd31wbpmvPCSuzs94zQFPkY4KJacm9yx0mSBkHkQM
jHP2dcdE5SdK2+ETNmm9TbHpI7eTBD5g8F3PGArof/ukGpKUfmPGo/qRVEoYT1ONNA4t6MDncNoQ
OBw69xUOOe+1n7R1NbdYE9jGcuZNtJe2NuEaG6Kdrl1aS1cNos87JVhoE5gPK0tw5gDYQnQfjXnc
wu/a8ZekmJrGc+6q/RxYYj1CbtlKqyFpKsa2oOLwqfU4FZRWMl8Yageb0GZcW7K3SOok8h4kNbIS
K4LlSNRBIgvjRkBNDplEA/C2r6FivVWR86sBkaFACMKK6fQOUew72kF3PYysatZoXWPT3FQZbUzC
P64IrqeAUSaC6pDGQ1vWdOw99UYLKD2DBkBXZNTOYquOzYtp5ltAQqgXpbfvfdDm9CkeG01uWjQL
YqHqgy71I0KWbpVK37kwpSH2iZCZjCjwdt53EFV+6bAH2kGwAWKS9N5ykxezb+M7IPzvruhfhjH/
bAjnxoWr3YNlpZrJmMavkJLF7E4fRSnPc9Vw2nefp5g8akjurH3S3NK9qfdZZn5hMb9paQqthULc
gJv7G7PuAXPheA0xjBsUyV3acJcswQGkJF7TqfTTNHrWtgvcp9qhvcBptjn2Do3/uKSg98kZW2Tz
B6nS98oVt2KmF83d+xobc7zhL15o8jHuwYS5mpR9RyRbdoLtXT2SbObbO0NkhGNUpR431TKRFoBh
mPBLyICWreGo9OQnTnOxQDW6nTQ8yJKgOIsUwbqXT/eNaX1jpsKEBwqYrSx7w/nuPti8DWuBDqHC
P7TSYxvuW9M90fxvOjFmBwZNWE45c2ANxVU8+OSzF3CaKqRCzbvvelnF0mCwBuNw2uT+iFzUlqIn
tiIvd8Nc/YCEIu7De/QL+84EDLJBOb4ZalLxaqLZiqqmWRYGOVt2VIOixCrHYtms2ng8I/29LuGJ
N1qkawgWhl/P67QW4Q9MK+dJ+DXNrIhAn1tNkKXcZFkNDq2Sbr8aNIVXXrQPNpRoID0715vODkEB
a2Ksvt3Rfi70Iv0BVMBAnwcbfG28GsaRtpNj2lJtVeRAwk5oek/kiHJe9yI7v3BEBu1K4y6kQ52o
LZNjf0OzYr5UYPiPrTQd2pTKgzUgIKdKOKitiYy5yflgZRA8MHG7+FN+PVNjz11xg5jsngXxGCKc
p/uXq72doiXAUmlK0lW1UFi/dbg3iQm9kMhXbRBkjJuI4mVr5eEbKdG0CmNyOvr5WiIkxehCfrge
FY+mx7DOqFL0WqgGi8QgwiWt3xkvX+UeopIYRfYhDHjqW0xcO5lbx7xi9Yz8H7JhIWbWZ1/pQ2OC
9y09BHZp6KmdG1fyWDjoOhKbzWMMg82Mzpi6lNDashs10hxxmVOWvEhDHXN1zaLWgpHEHFGtUz0b
l6AWD3nW7Dqtvh0ok17ZvHf+gBUQlfG6m4bvSXKSKDREMKKyckJNza49dWV/9IgkWvupmJ6rzPsJ
6gkLo4heMABebA+DgMGiTU5hiNgQVxHy85+5y77sjll5Rid3MeZhKcJkuUKA4R90a1VvrgnVFq0J
sqZtYdVM3xlkEnhgdA5hKDR6kVg4dTG85V1QeqgrF8UapSaAg9bxkfbHqNQ+nNJdbHutlY5bcFAt
YV6+ld2T8iiBuHhyvqqiqk82VlJ2L5NaLEUTwUsxs844Ke67JB8OetbAnbrRTV5zibP11FQhW3Sb
JFH51Exev2UlMSISzlxEFy1Yq2RnmGN3CpK4uRoomgHAd09zNF4AYDwxx96huqdyTa0Xkscx//TB
G0GchMK5VD2dKPaIMz4Qpt5irzjQMr8iaHd8Y7bJmSBwNUdQ9ZjhuacAQH3ogEn1i+ncRk6wa8uE
xzUuPlJMQbBTTCgQMNEuMVXNa0Iw2QHzcbTGutSDsIPozo1TJ1gi+uSwvsPbJJoUUV844VKLyuGr
Z2Vkh5qZZKiMpmBJUx5tRaWVvyEHNHqclVOfM0nk9rpMiepEXG3M2wwWx9NgqOwOEiPDERKWxyuF
tPOhEEChDl3e548EKMGwJh7pjRxh50aoKn1GcEbr3wvnbNzZ6DF+seWa4y4aLE/Rx8jS2yBidMfu
GpBrAYOIhuUwYllpIfKYTuyzK/dEniYJLRXTtqf6QJRSnT8rqpdgbdtGvSto1o8bsoRpJHo2Hvi2
qqn1Kim1hXCwIlGOtbPfQXk0AGo1LhiCtt9Emqo/UUX5okLXOGTg+L7MpKzOTp0D6mHuX140sXrb
SuNJWgLr0odu9kW4xkg5fOcI8xWiBdWe0HyiDufh3NfAYbYK+9JJonp7i8swT1eByuth44i5hZ7F
W5s+cCwevW0wzBQZziK4rMhCu9OZjoEYFmZCxLPP+0wCTotau5EcKmhND6/0ybObvEHn4YW2d+0Y
ovvMkILdBiNd8rDJEfjYS9AgfpfiHQRpukFpzZemAKwaeCufIE+EeybyrCNBTMuwbNK9DwJrD6ba
fTTNKNoyYisfZi+K9zMqnWNC3O8JaMZwkFHlvIUOAV3MS2c6ecwfahQMXZv6a2z1MSBp+Gxvgobl
A+4Gls0KU9Ya30V3N4q+3wAMoqHg+GUlSKZ12XTD1s44hsJ+t0/V1MgRRHEjtyqWXreZc3JFoWTp
8NNCgHviW6vtXQLt6H6McQeNjE2cte6diBk7BBVOgHY+XQV9FPHkc1D48mxn9je96eVHwiv1LVLc
YOfjxec8NHbXbSjd96zuSMksHXHoKxhrrVGCkmwNRV5b78SL/YoQOCFjj74JcCX6p+FxBA94QDg9
39r5DKGjTQZ1U5uiPxCuGV3BWWw/srabPvBYdk98JfEt+j/6SmXsIBpL3RYXXCxDUjMJG3OvyGEF
0EZnWJF0CoYo2ZA/EN+SL5IdIDxAa8BZYI5X5CGm0bbGqHWn8rR/B48p0RxGeNY2dG44pdOR6VPG
usn4KKfUSu/smgHiVWUTx4mJlNaYNL6SCnKdUbm3Ke0AWke8i1rJsyw40zkB8oY2H/bMzdVRlM4v
BFWA5plVlhYEgMpa4gQHVlMxXoeQHRg1cbDOpvQevgaaInWc6vQ7bct9boUQW225jo3wulYcjcIg
ytdG5TzGoGqQTdsf0ldvpQSM73vWyQIMsjZA6AAKSz8NTG6rpoVdTdeMIZJXzWRXoIEgI8nZAAU1
Tixe9P98ddUP/nSMSJWh3mI5Sdycn89EoViT2XVnl8FETW0nAzTs2qUNHI8aKZR1EWHTEAUHOTM2
jP6kJg/+WMdTABKNCNWbzNafnBA4HIG/oq4ygcsHuyQcQkxvvbv1TeO2tDznOcrCpxCiQFQxbqsq
+VgyzNlIaTxB3LkzB9dYW4JzGhQ0VAW1tx4D2z1Grk/apwY+J+0CD1yrUZ8jymSAAMLPs8PHZjCr
DfvmcLBVBGJyyTntoaJ44zSt2OGIj8nCe+1rmnETUwNWPhuGKSfmJpYA2MAaM+tqiEj1hnNjivHQ
mWEEIswU2xRDE7IYDjQ5+2xpsN/1IrpzXVIuM9BLkad+Fvs6bhsSfJvUoZ3EAECIxj67qkKbJXBI
gumZ/DWt42rfFeazVMBQsItcugbcECKX+z/oJIpzTRy7byDVabqQiYkYKScmg+O/Nmm4JZ0D9J5o
p2oBmGBQeWCW+YVzRTJHBXtfmaSy1Am5VgBxkdPIjIjJoDtFkXzipP+TMeE4hby2a2gXH21B3TC2
6XeHzZ1Dt7rzSCvi3eX0JrPBWXUL597ru2jHJAlkVFA/TeS1r52y+emlsfOBz65EwZTV59C2lQMi
sDC13jsohhQFaXmAfjtsw3rx3hqIaQLp/6RteEXlSuhyW92Jwu3X0lNM/2JFXuCMNRHl26tyWbk0
icxbnRffKjKpNPRY8ANqUPmemg8d+KyGzqBjo1O2C+enG1OYLfCBZ9Xe+3H46nvhLZiyjm2TWMJQ
4M6yyPJae5OYNrbuzzoLf0RpRZuqqo7Lmd7FfonPlAdZG/Ip9eunNvHPXpK/9uZ4rmW9G8PpM0Gi
gO6PAmMuUAYXRkLxlc/rqkGmqEiawRcWwmKVJgNDipzEwXOXJS2kCZYAV8Z3bs+Nom0KECQiwcEj
shdg/PBldvFNadZ3RaVIJouLSzrG+6Q39C7ph/esWSJXZbQktDfPTWp8NVbyiy4v0U0G1iXpjcRX
TSqA+R6ebVixjZ/Ik8OonBp6vqF7ivqB7WQMwRLUrnUtE3os/dQ/Z82wawi2mFFIk6vS7CwDDJsJ
rmFdthZ47dQ/QMRlWKizt6wJXoO4+FzO5pyOngwZvdokAWzcSD+Z2vzEzPg6VuIicpbVyACZaFn5
x+hPj/lIKKXrPzPPCDddBLuBUC8feUO9q3v7VKMpJGD+bJGgZMztrtDgjSBvXgkq5B1JnxXDw/CN
+3WISARfaaeOt8rywIPJ7pw5A8acqjw6eL9AfyWrsbMOCSNLnVuf3ohCpl688QRuc5gDebWyq/6S
L1MTN5fnEbHcBtyOXAnKRaTeu7ocrxAQ0gSAMb6RDIvXqoesqpsIYuxE75LET04cqEhbue+yQm8l
7w0rD3I2onmMo6S1b+StsQJngyuJjsId8+oPUg2TTcTsDOsF0IParLap3dyaDlEIRZ0xJKmfbKN7
Upi0sFM47A8VyiInpb4iI4ijqRLOlmSyk+7rnjbPUG9hl7I+5MI5Bwg8cefVN0kXO8DcqB+ljSKh
86p6B3Xsh5Y46QOdODPFkStesIc8ivsrLE37tuqvae49JSM6UJG2Dyo1QDoZvNchjjSAVj9TujRT
zMZjdsoRFFBp0cP3UR4pHjH2Cpvqde+H9S+OPMkqrZJntYgdem6AX+pjzbhzZ5fVYXFXHKnU45Po
EtL6kBbYWXNFo59BrB0/xOBKcELmNAkm5tKBsa7k8BKFLG64Ed/MWhi/7ESdyNnpH+K86s+hi4PN
L/PvFB81fynzaPrrO+qEZ4UVcOsIN90URHquoHrEG9ThiFOMs9KKGWAM7sD1d61JslDJHgrdZREn
MrDXaf5gaoS5Krau67gpV343fjHjpqaeR3R3LeEH4BVKzUyt8bB5zeGP41bXS6DkvjKQ3ChzRvvA
S21V3QNEeIa/QAdsG6gV/YuzrMyHUnFG6XpGBcEIx70y2t1U5A95bL2PgTraOV2UqcueyYCbn61A
NWtLTi9RIUjjSybEjsRthV39E9AzCRzRkFkD6WuYWXp7k9hewAJoDyZ9bUp/PdJJYX+xOJbMNo1+
mMA7USZXqRt90X4/TLrI1iqbXtMohKZCbRCzt+Y20wULETpsABfEpjzhUkC0XHAXMjvfwZsDdaoG
Y9dZVcsPyc+SOfpbmpW7sPTxVgzyDK0QMCctyCRx0xNs+m1to122hqTG5lt7Wy8yf/jXWnsEt1O5
cFfiPkGcwQA1qLMn8uxvDURdw4KgsvmPUqGirOf6zkimBytubvAakX6cTCE2t+jsx+6FHNy3PjeR
FrcTD038FXrWg04kVIpM3CJ734OsLZb+cLih0X52vATdovc9EicI4BHxmWVa7OEVGQqkzxy0RCFt
zY3Ezz+6xBGz+yEBxeAHesiYxAVpit7igH4SFODQGRNsASOQZJaPTV+aGydmr4BVxqpdekt7TPwQ
yspxJAlQV+tgVTNxXHze6UtqdVsZm4s8qbz0GBpiRJKLb+aQt3AWQuAo4MJ7JARkoQA74FHJ1qar
n5TpA8BK+mJDWh/xq4P/OfCwxTm6NBSbEgVa7vVyjXXuOneIa/DyItk1TOMpWOpdNgQ32vY4ryR4
curYumCkewBuxyepJ3PD6fh5EMMvCKnjqonIi0Z7fiKn42QUdXQMw/5BGu4+cnyUbbq8pv5c0hcy
wCoeluChIjqAfZ/ddk+bHqOB2V73UcsUNpE/s+efUGKxsEMsO7olSBLyo+9zbLAkNI6kSCbGsA0y
+km5oF4NTABbISPCDvRik6Y7g0ER5XMDH8r8KHqOtDKPbnB4vzVGeT26/ksjG2JhsH8Wldhbrr5C
IZBvfTbaqZK0hHV7qtGDrIfS+Rza8cOLyz0sAMyZpnHB3PqDAe6+n6JnhLI3EN3eHF1/oEjnFcjc
mklaTkyBEAeGVFtGvLz7Jv56Nc8fUcWxitbnh9ksGJQY0QCbxHvYDHsY6OQgBel1jqkCUaj3QfbC
I8gpzijQ60VGjovLjfLMzFzryeroBwIDn5oIntecHa1GokuTv/LMuSZWw6BBnWzsofvWCdP1eFl/
VfxIWXhNi/wzaiek74klNknmL1Ml97ZmZgBnJbkBck7/NeuDjRRINXu/fOyiEQAeWTNo46YTAHiM
uGMt17IWJ/TSjC192eN5XQ6qTXRVenkCjIN7gZl8b+sSurgHt7AXm9LCKpx28bkI/ftGe1Ai6b2M
kXqdRCWXNtZxCurFkOetYye5Cgz/TszTvBhFHqRfP0ZGfEJcWey0jlM6y1YiVjVACZq++XzOuxS7
R05LrkyKT8RvsAIjwmVkU6DzRHSeRNZNgLxjFZM2gCGieUKdmzP14bTYx+mVAyc/06wXBfUOs/X6
juBKTPgaV6uIqFRk/BQCtIL8MvK4L2jOyKOoCm1s6pA2a9k8jtyMTZ1U9F/acrpkRfGc5PVtDEl7
MygLwLiJwj5Rh8oH65kH2C3ntPqFGeqbXRj9TWG+R2VNccdIDJKw8zLB/9/UThBgIufbdBKefjkh
//Ci2j4wP8IYZFqoWxxqQ2UU/qHh/1ihU8MP6+XDhkn0uFKufDCZmTz3gWAaie+ShmnJDyq/Ok5v
CK9N2omi9PZtnRUbZ8xRBoR3NgXf2izHkz20BD8r7jD3DGGNzhBJWSgSh/IJF6GzLWzvOe7773EA
iUpy2menIbk2g791ZpJsMiGQIgLz7SQRJoVxY0v/TmI33aamQ8M9y39NiStoZ9Xt/BKiXz2LkqKI
KUjbasZ2iy6DXlRzbmbPe5eeWeySwrKB3iDdZ6QYMuIAgoQ1xM8DjzI3VniT7TofrHWcVN5VQkbK
OR+hXtBcM3GJwJQUBF26VL3rqewxPJQGP2DVhToVr8onNoWpVJvSOZsEfT43c61N3yWBgndREBMO
zLP8Zgtur9Le4HBNu4oEnzGUtk2vw8x+0fKhykc0vNjI1LBkLSpxyElRo+2mG8NjeDVAFDET+Ka7
qLVtfxfO2sc7gm4fCGaV0LUKpR+e5paz9VaQBH4h0XQIoJO15NsiZguiXYHVAnAbcsZ3EAHFh1sK
BH9aD2QaARQjxA663ZM2kRDYcEc0qlK4HmutQ//D8wL/3PJ4h+scCNiVpL/RrInhopiOghJ9uILM
8j6n5P6uDDoITy1G6XuuDmqBONEbZfnpr5DzJIo8vzkrTOQkB2RyMY9DTkfSVAxGSqtecYQlycVN
LiRz1z/aGzAl11T9+alypPMENiC8zm2SjjHNRkjJLRpvyHC9kKE4fbLXTgteDJ5PH/SxGTErZ5Ga
z0nrEQCJKZ2+0cyp9ZVOM2auWLDKq9HL4yertQ0YYalNYG/WJ5BuRhtaOYkNdCzHRFMHQwOw3/sQ
TADR6HRaFz35fZ3LxVjGWrTDi0sILoJ2RnIJ/iGrzcRz13Whv5p5084kgFu7yaiqz1qxFjG+ppwW
Q+O+zpbvf/kYo29R4nSYW6xejm/SyYnJrBNFL7kpJvvgGVbsHVrXZWqS+7bGhGCYCQEVRUKdr7Oq
ffdzOt4Nfc+15miwzU3l3QR1ZET7mBCRBzcf1W2mIjmsZoINKKtBUc6qoNhomELDEmUUcF+pHhIW
ula5NJkQVazgpJFR4SDGveM7kdQ0PLUnJEHM9wtPU37iQ4zaRzeUuY9EIm3ddd+FVbIl0ZUSvQ0J
Ti1HWk4RusgtyKjkYChRZNt8nNJo31kZGyqdX+9ZxV32S3kjkqom9xL+zLQzRCAFfL+VEdOrP9Np
sF6JahDjB6ENnOjp+NnVHpgMidt0CL1kD3U/MlnWSQhbWbo17XUABaZhBfRaey0KWbRkQ1pevOpI
7f5QiWd8tgaS0i09GazQ5diwhhpRhQS/SmV3yUu0lhJK5z7INX0xz5nC4DTWEStDHwTNPtBz+mJw
cLmkA7w2imK8loglNFqdkFwGp6HAR4mewRXKJjJUiZjNST4QhbFeBim7vB+m0wx1JNyovgVU9UfC
aWujA8VJ7m2rujG2kbCbQ2z3SmypnWaywBwCIQOoiuAQqxeGww0OErpyVJjh/Ch8PFEwgnJ/Tab0
iCbGclHT0m1Bmz2CHeHdKVXFqNCjE4X4RBWbsPE66zjOYN1QQZCiib4QtzLMXdQqsHs7oUlMsEO9
serOup7m1vrhIAF/ocmV4ZxmgrxwC8MTQYuv0DznJJneAk8GdY5nOOu3fd+C4iUHnNQ/N+9ePMwG
Ow2r6fRHUJeit/6UkN4SXNnm1A+kvov04sXIVzeNq1goZ5tPXhqTrhnWziT9Il1o7gZbhuR+JBbK
CIkedxvnEJquFeS5fIU9Lgct2LVXhLYjF0It8G5q2NMjU+RFOt4EuyxnKIpJmS9h3XVyWRuSlFGm
q2kkWMkwd/s8IjR6QAuRU6pOHIYHoB3OlVF33Yz61c/823/x5ZH0KcLo5HIgXQIl/eY7n+rBWKNG
HV+cFuXYv8iYjxKGeOGp7vBpDAUqeBGQQZEXEyT4yP0w+u5CJ8TE+mJAr0l4LI0mdvZR1h4Tgz5l
nXjiiezCJc/Ric9oC+VFiEQwyNS14aAPyZpXrGLeLgK/sIurHk060LXnuiqRRgVQDQ6kmcafsRNR
8fW+kRwcXaIjzY2SItenTXJbj4KvPSbl7vpfVk/rUfRWecQr04ZoG2BvEnYxZw9tn7Tdqm4qoDqC
d7Kic4xVxstN21q7vdv1z//8x//6v//na/zf4a/ytswg3Bf/KLr8toyLtvmvf3r//If+///1+P1f
/4Q/59rs9fzjW5at6OXw518f93ER8petf9Vd3+CVMNQRuC2zBTBQm67oI/AmtvVQQKPajD0P/O8v
Kv/uooIKn1A+yIdC/PmiNGaCSEajf4ymOIyQ9Y6Ue3ZQ4vZEyt7J/e8v5/z75XzXsRAQmoglPWv5
8//2O2aVw2Qki93jjFUbZqkOmjef5Mr/8Fu5f3MZ3+e3cW2Trdi3/3yZyhp7Y0b4S3S2BEniWPcd
S8yLgv+zTWojOf/+t7LMf7ueY/K1uY6pHNuk9P3z9QZ39DqDJFjy/FoyJSShQGM7jMe+aDKAVVZw
7pb4P6BV5V7IRRZcL8fV338K9TcfgvO9YwkU5q60//L8yCAjoqY1w1OA2TxCI5qlr206259e3tU5
HZysyjatVbK9ZKMlis3//PK2kK5jcxtdX/7lnpd+CnqZsImTWwzxPZt1KyhzRgpOyYijZqtcEJ/9
yQWQcfz9pf/9qXJMicbljyt7fAl/vv0URnOUGzm3n+SSGceXPROAC8DR3/7+QtbyRf75HeVKaB0t
OgqMy52/fNGJyGts7MI4jtQ1SM69FItFjjXkxQezd82G5DENalSFj74LGVZ2zmRNW+SpLv2RyS3+
wwf6u+9ceiwdvm8BW/jrmkHGEdlEaRye+tK4q+BYbjTO9AM+xs85sMXGq7W4L3qCTn5/I/592eA+
0HJyfC5KLsFfnjWbWjIwkbsdK9/UNxi854sbp+E9I6fk4X9+KdeESmN54Fjsv77L9Bb4Ng2eq8hO
2bSsoL2tfYFQtvKt//Ae/93ddIUjPVs6/Gqu/+fnqJr8NolbGZ4aw9YO3SsLGD7SY00G3DLHgNaS
eUwgMdojjsNj9Pvf9G8v7y5PlTDhiP71DerToK8k0i46+l6DUaGIUSrT97DNEp+Zo78qc8rXjbbV
4fcX/vflkks6rJempxzPt5cP9t9W5a6cuqkcjOAYIK09welsX7jX3rm1aHmUvEivv7+e9cdz+Zf3
yHLoiHq+sKRpWn+54pDXPn/aBsciTiax8xyKuc0UYAlgKNWmSB5JyHiOqaIJxRU4otf4vzgdgpxf
AlNoAICII7CqXzWYBfFw2Nh6NoBeySeRxNd9l528SZm4XKVStHrNoocgb0QPv0psCcamp9sRrcZ6
ULcAQ/C6VUn8bAyVFXHQrVEpQ+8hn7SK/x9p57UcOZJl218Zq3f0AHA4hNnteQgtqZlk8gXGZJLQ
WuPr7wJbMSNpjKmasjZ2ZZFJD8DV8eNnr61xHEuCMoJ5zHuhSkEttEVmJualdDk+LEiLOY/TLnSv
cv6zp4CGCMsrzBaGA76s/cEzYxVXIAS5A7gh9ASQn9OlmicBdflx6jzE1CxeWQb+BEXYUyo1AjQx
Z1rW4RwycFFdzX1ZNxtSApxGaySK32OAmLfI4FCw2aWikfoLDPU7HCCpbJsiAvSBmqC6hqhMJb2v
G4BtdNytokeb9IG76AxeJsCSYLyxy5SzOJmAnMKGZOTqk4ONxGFLqUCeGzpp/3nS1nWzqLnJv+4o
Xt2oZdS/4K5sHC2KkjxyRSacIKCLLaJVfpOzkQnS36WSZiD4irTlpJWyP464MHhA7/Wuf1L1MbgO
FSekRCvDGGFeD7K9i3ylxPzJI3eTQOy+jbkcLrcBDGtIuHoi71yMmzZJVNmXnGOoOwEpyr1vRGj9
00U4SFU/6XhMLDknU8KAK86tVXI7Qsl37txQUQ8bO0vgxt8B7AFOYgf4Fc47bvF+kCbnpX89zqdV
8HSUWwasgGl51ijTOJlX5Bu4gIyC3Zi74QJKiI//NY72mKWPSwtPoOVoBdbu60Y/WZpZPhhwZLZU
ndn8a6O+rWZtYNgBJBVFunOzTnqyqYZlPUu/xibz69Y+eURasyhjlpKcp36yZA6qautQyAKE2CZa
acWvOrIeAweLrI0qiv3tCr6ZiNozS8hn7WomYbJDy1y5njzlgG8utc1RuPNzTn+oN5DncrzMN04Z
5ajeFdwVlyYunGeinE+WSpKoluTgaAvJW/717XbBWEaAQP2dFVIf1XeJjIHJoyyaOyFMQ071Y/j2
9Sv+LLrUhc6JwJTEVVI9CZolHFa1waRwl8swnft2SnFKSvRcGgNI6zoiyUxFx8IrMeYKIR1yCVO3
f34XZoUgvFPZGe3ft0bFQz5PaeEOpkq5kTkESeTTwXRXpZwZUtOQOZk1ujCFhqSO/UGzTmILPfIZ
UUUR7PAqSY1NrBD6HRjt1kGqSXIPzaZ6tLWOS+10tGHuZ4UTnwkoPxtdBFQOtC+dUO80vAkMs81C
qsZ2tVG2oDPsu1BHl04d/w+dGrRNjkPNn9/8ORFxPWpQ5zZtwr8OLEubsAkCBwitMv2toERkFirt
C2glHJ3jiRGTYTklDFc90/An6wXbE4PLtGwWK/1kkQrckhKkgGODrCiWBz07PHp62s7tzm6vvx7J
n0wegdjWYDtXbcKNk8Uidts29+BR7DgbTLIIbvGylFA5yMwHkZMm/Lq5T44FQjNVgS4YPYQ8jac6
VVAkWzTezkb9wP0a+NlwjVu5Is6M2M8aIo7R34NhgxPYr31H4dxghjFRuEBRMFAvH7LkFr6Nuubr
J/pkavA0TELJKceRxklfmYa0x1Lj+GF5ZFHIFE/mpV54SAb7x9CaAp9YK1imPWSZMs2CM4/5Wffp
FMyqjsBQiUq0Xx8TExo6S8B8ohjJ2ua6jbQhE/ZDDxdwbSRKkPz5xzWkRiCsOWQnHHX6QB/iUu5/
qrHJTLn1wpKKduS7FKnB6IT0aA1t8wZhtfY3Kp4f2c4LExteclyW7fHrl/6elPh1QTIlWykfRaP6
8LfTfYslgl9zScl9BIUFuCLhDaJQzNjMkSkvevQpbiufEnYkBFhUlZmWirySgyiOIndW5ZwZ1p90
g5SYr9lofFggTweBzByrMLWCM6jVvpA+hovWoMpW2i7d6xwy118//ifrg+QfTnmqqoP+PZm0slU1
tRlzZavEijh2nZrtIj/3bwV+bauvm5qi/l9ftEFLNmPIsUzNOD3NTo7RIiK03QbUwz50FVUVAlOi
fcWJfDEVkX2vMxR0KnfAZ0bapw9p6Ry6bJJSRBW/jrRqCKxGjKOyzbEr3rRdqC0xMlQXKSf35V94
SOqjbcHhhyTVyRwOZSJxSRyUrSmRXietMx7Loq4WZR3q28KtICrlBtcIIeCBr1v+7CEtRrLBcNbo
zJOWhQiCVq8nv7fO7nZwKeo5sG5cwq2mufm6qc/mjAadmCQBo5Sk0MmS2FNaqKVqShSKmHs003qZ
QxFT1JEIIjKWrq0ccYu/Lc1o3wTmDuh1s1C9Fmki8ghfXJ75ONPu+evIMrXpeEv6wDad38LFPB88
PcbTe6co4qa3uRdz9GWD3i2qcMu1qEICiIeDRVqtB/S1qFUk1AyvfBiz8P6vfBY6nw8kIdxaJzs9
ZRH4yvkJt/og5dZVkNyAsojngaohD4YVbHJgxJ8xjWZVr1C9SFHuWMrHmtq6NOzPrOma/vub4eiv
8Y9K5s7Rpzn5YY3FEJEnj3t/FxXaVI9OfRyFiA4IWk8RTrAm2dVetwM2wBYVhTNo9+G9sDjBUYdp
fM8wWovPfaRpbJx0FjH9FG6S8XHEaSJTd0ZPlxqxpgzj8afRl8Gj4fUesJ4B8ZKrTfUdQycgnXma
Ii6idlp9oz5CF+dW0ZmY5bMXZFAAR16TDV7TjJNdT0ECRxV4pWwzt0CCVsZPFELB0a7NPXIU+8JE
B4/LeaHcuVZbHbOwkxRUSGiRCvS6r8eO/H3tZ4+3hKC7WKR+i6CI/Ru9kQRrpPOjS68T/Q+PG4UH
keJAsjbweKfQY0xFtyoR/HGYz4hWJlU9XKYkEpyVMNJpuQbSInTbOETZFzJ1jBckR/FNTSwIyMJv
NKQHltYDrIvDologOOGKLVLM5IcWRWN+KCmgrUkiq67GCVaJvpEu8xGthA0qd+lZ+aw14OcvKxe3
dyRlqXts41F8w5PWAyNf9SQ2iqFnmCuEmncYpgYXmOH0Ao8aS3vJNSBIlEjAEKPkqSC9U3gtl2Qc
1oG5KQkwvJlHYSK22h5FU7DoFNyoRG9jaBMxybmdpkwswXRNx2xStly6znIP/xJdRbx1Zuf4bXyQ
BiYZzFi1NY2YSDuZzlRYUyqCGee2e0PDCnjkXhwhCIbP2Sp+Vn4qP78eAqch4GlzUyz6Yb5aXou0
cKA5xIv6UXnA7sh4CZ996oHOPdrpfnHa1Ml+0aAKByYWOFtVH1Y2yV7MBDCsjs4kLM490ckEA3Zl
9YbHEyUmnBUZQMMcd6V2h/h1VqlXHvd2YaCfWWSmX/pxjTl9tpNlrwM3A1GNRnFjvdMBsuCva8xD
R9k0ebioHXFm75265bQ9zpLkzhwVR9T3if2h2zpv7BQY/c7WGvJmFlcIg+z+zFJ1ujhMz/SxjZMX
GUBuyMe2cLbOaoCMmhyoRgBN//X4+3S8f2zl5M0NTuCDJM6dbQ/Zc9WscR9fmgcBXf7RfcCT7Mx4
/y37cfpUJ6FZQi5gyBTenD7Mx8t8RQmHA/UQ05z1+dn1W9xy0po53fR96KcM9IYauamzhbK76FGN
3RtbNJz/nNIOJcvLak/O8+uX+tlo1A2WH5LwmsOlyq+tctUcoF9hphlYtlC/+GzUxQWCLvBJ2oKy
mr8w46YruunKSCedcxKc4WHVFgllyluUEpS7v74/HWPFo2zrzJN9Nu4/NnWyOiap0Du3pKlO3w3B
XvhnHuW3G7mpwz42MH2ADx1mReg+ofRMz8IAadbi6CEUocOwkOZ5yjPrxrnnOVkTC2i/1B7xPGji
Z9h4wuzcfD0WPlt1Pz7QNMs/PFBYSMRABQ8k610kLvxxKZozJ9pPh9uH/j+Zwk6I6JPiemdLAWr0
TBELNxqrev31c3y6UAgOzSoDm2Ib7eRV1fGQ6bVSvi8U3Zt6j5/x1C98mRo7P3c/e3Ef2zt5cTb3
Rl0UVc42zYFk7AwkF+7q//hMJxMV6EujFB2LXxUTg+mY9FJgCLMHFXJcLtPMoMTcetKEwt2ZcTlW
iZgXlnum+/TTAHka8x+f9KT/EPfmFlxYZ8s9bLMw8mI79g4sE/Amdgu9IFX3OVK4JgvnsASvM/sp
c6Pb0qEsyk1u67TDqxhRRRvPTC58ODCR1XDUFeyNP3uuPv2kJ4v32JS44/yzT6D4Ds3mbJ+c6Xb9
ZMUuu1iiw2GYYdOCrToAHf0Ape9Mx5955e9d8mFW6lHH+MroePHio06Ztj42Iv5/vJ9uwFZ/adv7
0Mf6ycIJRQSk8fRY7+vahMNXmDwW7M+j+3CuXmYaMKfRycfGTqZqJiPPoR4XhnvxAqoW34Z6yWsU
1JKoq6g+c83+HhL/3pyNSwHJdS4TTrqMs74URs343TubKWom1z1cgrd734fGewXi0Zlt6PNB8p8W
T3a8RJGYbE/LduzflObRE9/+0rotKP/710Ppv67bgvzBUDTTuh1hiLdO9J+t+/r1KDz3FCdjwjBL
teEunM3HOcK6Mmy4/OfOu+faON1PU/wDKzfhTSXhIhjxc2vCS3QI1/+3R5k+xof55AivCaspzkrG
abH2h6ekPbdYfz5n/9MjJxvCoIyj3eV0evTMRtfeNuv30MB4Ge+z1V8bYqRJyVxKw9JPU4hB5vSh
VrP9gJlxxMZHH2gYZ1b+TzvnP204pxPHALUd9LQRDZfmwBjDRih5/rpnPotwxIc2TqbK4ILRFDlt
QGP2xRN+A2fm4ul5z6LWRJ8uSyzHMrh3PnkIW6ttqYmk3foIUtzqgrqegxE1L7XTvlUsPtG79nG8
/fqxzNPRQLOYc1q2gE3HZZB6snULrzOQJGI3DZEU16dEAUKlUoNRPLucMZBu44iFNwna3ew2j7oO
0ng/DvV6ICUO3cdu873WDol7kxqujxF25Iw/qU622scISFu3HGzEnS94csuQpF3hebe+ng3xTlEd
BKKt7WSbcuy1jUmuHkMscNDDqIgngIfbrLbMJzu3FBTbDtCzheKmIITjQsVkwlSHjmqQsQIx57sD
hhKZq+DJjXQyeZQh7qormSvedz0aAT3UTtld8JuieOkP7UislQJMPWSulbzZbt3tsRy375Rq0H/q
esx+7NoCuJACKngLjXcgTwtJv7tSx8xBFhAFzqvsWxxF4dMDpEqaPKnWDjaB7nr02qxf5IozRndf
99VvZz76ivyorjsqaUlumk6GSGB4Nh8Iuw7mVK7s4dBKdw/PGUtFPMezV2P0PHvRyiTkwALc0Eyw
oKjjSzfRzMPXn2VaJD7uVXwUKrJ0PgjGc+TNT9bcMq4cNy6DditzvN+spIaBHPfDS2sn1jK1VXHx
dXu/hc1Tg0TNJiVgNrf97+P4w8pYe25MAXDabMsmUMuLKCjCKzwFVXC8lTDlIvQb58pIIWHvrQS5
EEaUGSpIzTuaeonCFdNvK1n8+Q9l8mmmwkdc/azfKuOA8KHN0Vo+VGWuhbS911a32gKhNuHjjFGI
TygcWnMu66oYlonZGtpVWGdYSgB7twwQwanvnjkq/b6ScJ1MyS1RJpWB1CP+uomQlWxkVarjVlLy
urJy502HtgF6xLVWA0qIzF7JpvohSsQkX7+Q0xMUaT7V0dA0sZYZ3DCfxLXIbFQiZh1jg8xz5q2c
+kWn6j5AbYPTWXRs/PrM2n+6LtMko09j0ZSO5Brn5GG1NotNPxXDdqpMO6CvDy/zNnGXXz/Y6Q4z
tUL3gee26XD7tJI5azy71RUY9D4+83NhKPYOmx6xxIxg3H7d1GcPhMSJbYACKXau0xAA1NKAn6e6
LSXJ35nU0vx72njYw3/dzid9NfWUrVITzdXX6dhNFdNRGo92UJ3U29GT7hVOJz0LaBtuowqpXJ1g
Cfp1o8bv64bQoHlQ60BChwqVk6eLU5OLxmAct009KM3Sg46KisHRoXTqcaEDvbAdjDtI5VZvuWdk
LelqVtW5xcXIQ2oChEW9UrcKvK3EwQs8wcp2VjeVuKHqUa5axanfWr3B516aOpnSosywJIHqBpY9
Y3U0trqlgfxTQAhi596nCl4wuRF+8/Kwux0VNC5an1w6tTVBtjGBAzFBlQhYvjFfVOmofR+HGE0F
Di7q96KKzMNgjfpdCWm7XbS1iUeAObgRGVuYP1cuRTmoygBQXdljx9P5qt2KMx35ydLITCPLLnTu
qqhyP5l1UTBGecub2ILchHGeOh0+EUFDWn5uR8B751WFQcqKO5x44wRcMM+p57Sv9ciLEqoUOb3j
MBPDkv26rz9Zhij95+6YddEyOEf9ugxphgESO43GbQw3fjkKHGFqV0UxKdR+fEudIvKgFo7gsUvM
F/dFGIsza8NvJ6pp2k5NY0shUDad3pw3Rm5ESjGMyDgmBFfe5dGV5RrKbRmOrFKGFgfbOCuL7lAr
sCQRvbivgWeJb0xPTczsRqkb1nLs+87Mg0+2ciGYB7qmgqakdP6kzwpJtWZoAmNqkL9TxuwU7tMY
jGDQOgNZ6azUMqptO8XqlGXZF+53Rn6arQc3QSv+dT99srZNhSvcn5ls5b/trJmbyqZxWUHd0FlD
o1m4foqOytLf/nQ7bAqTFAOFqbBPKyYGIVSqAGEPaNJVoazLaAFRrb92gZ+tvm7q9OBO5xhsy1N9
vKpP16W/Dj1MicJEOBVKkyEWh141a2yuPHcOB1ZdUClXzIGViW3QRo9/oWGMh9l9qZr47Rkx3VZi
rcn7bVQ/a/FTL54197Eay1llLjsILF+39sliSjn+v1uTJ/GgnjF0epH2W8d+xoRF63BCqm9BM33d
zCc7xS/NnBx96jBC9DdwRKA2d1a0TxlFlpRRzazqSWvUfzzTf/+i96re9V8vWT6UyKfqkz/+z/o1
u3hOXqv/N/2tf//Ur3/nf+6yhP+d/sgvf4Pf+892F8/18y9/gHsZ1MN181oON69T6f6/FGnTT/5v
v/lfr++/5W7IX//+x0vWpCAObl69IEv/+Oe3JgnbVDvwb8Hb9Ov/+b3pEf/+x+w1DX778dfnqv77
H+JvnPiokcZvF7gI+xUzt3udvqP+zbLQCfAtChMp3yAS/+O/UuwRfCRx+t8IRxn/WKAhD9GnLbjK
mulb5t90QjNnKj8xTSIZqf/xr8e++kdw/4+e+FyYpyP/+OUUwLziUwh+JfVWLPN8zl/nGcaHfplB
v0KQOewljk9Qqo1onvj2eEGV2vdQQIysVPL1YWzqF03sASiyN60xXdRa+l0RNeMWe3BLzNQyBruD
OGkmIeqaHBSPEkjAviRHQclAcuxRvB7cfjmOnnN8/1J15P5MMz6krupgDTiuFf5lN6gd2nF3fAUG
mq3HsbYgZhpzpxrlwdNzebC79tHrfW39/qf3/47mFUc8TshL2ZTRHrH3dyQaGi6GGvUMaNYXvINH
6oMuOtwZwmoMdw6SAcxO3EpfjolZLVW9v4dVCuAjBGLgZ8RurtPjYhWVR8Dmk9i3HBdtXFv49QbN
EnxigTLdzvYq3kX7piZ77o/exu/DYG+BKXGRkyJC1sMjBnzZztemy0v+1LnsEqxp4ZqPbizlRIGX
uZnMjcDHgU4LqGzox2tMdFx0rU0MGAqftDp6HlCf7URi7fJWH3Yt5+tVkOC/huoYwxJd3SmDcQMS
DpwrmN4lItNS5DXu3tEVkAnIY7nv7FTHeshKH7xLgNoWEwX3rqhwijXHcDHIsuKVYSdCIdfMLlda
nLi3WRy+ShcqGrm5IA6ttSLaF5n6y8p2OQDRg3NqbMu5zJ0fhFVibil4p7QCKXsRvlGitMnsScJu
+mhhnAOFcNFC6SFz52112UqtIyQLl4rm/YwK8y3LuushlZilpC8A2MIlpd/lPE5LfDZhli0b2wNB
T1XMXEM+PVMzsH69weVwbW3NcfI+HckiRNh7aLrAraTJut1knMydRQIEoUhwIMibneL737n/vysT
gOw9uMFtUCRbo3B/oj+/QvNXLRwgbbNYlpusj46UBgZraV8HItX3MBQXrafdWoNXrErqvCiuEush
9o+VWR2lWcwTHTfqwsUzkHLZyzayVo26gSo1IfbqepVZtb6vWjhhEssgncBX7Vp5fP+igMbSqSKZ
lx7ujkOK/0S9N6zInSdectl4mGUlgN23kAi4VtVWuuU94icd7kkthPts7G+qDK65LOtshw4VnLKs
JOUiWTwbC3yKjAABde79lJhLMVCSHyls+KrDKSuiE9ViMKGu4t7mNYa/hKK+DKkvayPxpqsxJnvA
GgFdb4QShfNMhT6WhAL3kNSbUvnclncDtg2A6Qt5n4bABdMc/Gpa3LPodouqUAvOK4sh9NQ9igAw
M4gAFhSizj0gdMc+lbOiUDH08yj/1dUC7KpA6o0qZqqZ5MVC7KsQepfdmkjo5+jmFuYbGLEG5MFm
CaYnKZNJ9ykUzo1vUR8/8qlRi3gd/6U37tjQsIaK8MQJrHHdarFcqLXuHtDfLfOggqDT4oSajplc
NABlxz5FsO/oIyoMXBK0YJiXBZoXo43nXdcmQBgpxQl6btVxbvEP412TQ2FWQ+9YKE1zaeAPtrAU
gMXolpbSQowk07tUL3dNocPxVt25Lr/DCcSRdFyzGedrYsqNWpUTyNKTrDnZnOLJfDJszhZ4hwPy
wCQShTFonCDvrxSgpTNQpfHa1dPv5AJvhOSHeit7qsMUc76Gy34wJ3M9qcDzK3WxCsNkMlNlKchx
4qnqJJ3bMMayMHSA9GMoUmlWtobJkS2MBFK8q6absQq2WZWrSz9FsxTXHgekXIduPZAnSPV4qcbg
kSPNfOuN0lmYZOPmbWY9Fnkq1zbmgoxZfNw8HoIrEnzTGmWumIpcZbm2SmVETVbF/AwbExoAIHlI
J8YijvQDXYRBjFYQu7jXPoRXjYPRTLfzRxgG7VLFMwMqzFWb4YhH8g5jlH4dRWBBAWxHizjxfoDS
RlAFOW63Ao0bz/pi7ID1JbdtVvKNo/AR1gD1vQXuwcdRL2KvouAKberSwYFBDUJYtZypZxE1rej9
4S3qTkZFFqfcRMtnsokeI2EFGD95uOxJLFaS/rKMYmPlBj13dwPeJD3eRYReNlZqrcBVMXrySlHP
fYCEbTrwLxoVbmOd/IiSYM7R1l9kqZ0DFow3dWgM8LO6a8rbgvaticd9zhgFAubOJ01eV6sUaEdy
3GZC3NocXmd+DXdV5iUdVe+k2x/81P1mQLAAHTTe4sjCduRi6xZmvnZbaeaaSHhkGSXJ1I8SVyDM
1Vd288MuoaMqMrjJjLyaAe+9GSJ+CVfw+G9CZEUj2/lAXTUtuAFzFwP2avYRwI95aXEJC8c1TYFZ
woy9CNVs4wEKwC8n24Kiw/Sp8dnZ8ntRaOmczRS4EdhejVNTGbrAbRI8tUTTo7tKTJZwJVx1RiTA
ELULU/QZnMyg4OVe5XgDYGBX7JseN1lO/Dci9HpyygKCrtGoBwNEIFkA+OBdhsI1UVZ4Q5dLSitJ
I0fFZWgVP0ESaQvR4RaEG1ldilluVe0aqv3hvTyUt0KvDf1RIvzu9Ng8hmT3iz6/ifywwKmqTzcp
loOLNh+qJVmEO6pT4H3oVr0EqRc/SK/FIgv3IT/5qdZ9s4Q6lOAfDnJGGqBrbfyiluZkCFAEjEY0
gOtQ59RjOdjaAN0YvJFcSC62NYfktVZ7zBUv+dZagb4Kk8tc7zFKbdQLT2HUj07Rz8JojC5DHAaT
crSv/ZckQ9ibqA0K7thO18CyRvIK4cHT6mgzFi5Wi9ZL0Tb5AiHh5FI57EnQeCjd5q4D4lSD/tPY
/nCTkPacOy9Jn4hVoBovgZebW7Dmd2WWHSzFerb0uFm0qZnuzfwi9+1nmXvHMNehvVnjsMJU4Z1Y
AQ3G8GOAy8YKKetkRQXrstdDIICAJmuruG+i+spHvbnSQ9taRap+n0NAX7ZR/6BWbA06RA8GI/o8
NWgAcIavQg+uygRcpia7fJ2w1y3KqHx1co/0CToOeHr2RVZl2EuP8cYgvbpkrVMx28kw3429l3wg
1zsacUwuIaix8lRjyGaXRD/yMMlZBUDW6zFU29k4mrjD2/Y6zGHg+W2SLQ3hYvyNwRLLSfJojVid
gJVahi6eLpKC0DpqmK1ht7aht0QqNhKaisEectrZUI4/nBGRaIL7J5P5ux8DAkE7qy3wR7g2XGEf
w1SBUCbVb0g9bxN06uvENX5k0KfXsutnRo1m30pENGsHiQ1Npm9HK9qVve2tDegmVZxHq56TxxJ2
I4wjuVGA6cEBK64LX7sGWv9gRIhHFfcpr9j/sVOqqFtcmoWhbfoof4r6coGXn7IkwraBTss5+cWL
UieeGSN1Z9TBbQ+MZW5m3tp1G3jkBSSVLgjYICCPZkA/7vzaviiw4ZohF4vmYx6OWydLVbw+8ZrR
wbDl2I1CzsbERRTptiqbH9pYEhtr9dKiMgHKknethQF/o4u7IykRTAiJPFSoIjBzS+wWOly85SEb
m2ATxQQN1coL+dCwTyBTquw9osVgm3OL6Q33AYvvdZMEV66SX7H26JduU2MV0sXLHFenmSiMV3+Q
DgIKVF1KaFy7pY2nvCFmyCDISIX1XeEwNxsGwIIoyrwWBQUoCpiaed14+NQB7rYpWSa6WMjIvsH+
7phA88Qo3dzKVaUp+nXnFbueK/BV7sLStctvqYi1axVLdrAA13bj/gx1a+GCHsPnofnh4xYGxG5b
hZnYOU2e7fGh7UmJFPdxgFgmSg7cEddLUXJBQULohgxYs6SEBt6OFQRLQ8c31xTuBt6Uh1Uq3/SB
za3CPrBJViUX6TCuXbUgpkjTl7HpgJe6EgdW/O7Ham4YfosNj6wWTPTXqjOuurwsOZSIuVNSim3y
YdaxgTm6UnNPKJcQnIedg7Ax42g01xvcdykEtGcqeeSFWcKL9JPhQnf7cGmNFioZbFtFHpFiTpx9
37/YDb4qXYAXrZY0a6KCh8AejwplqVgCcThIlfqxsoIIS2MeWM1vIG+a88gyLYqB8KdCpJ4vEx+7
NdxXkHvC0KriQzGOVwOc75Wb3gSVqh3R+MoFRM5N0+blrZOO97VUhp+eeQWjbR7pSvgSOtCTvClY
qECAOioZUJ3CKdLduGimocKtkA3n37bNfg7M4RjCc713/Ry+o55WTzhwzM081Y6BH8PTVZVxXXJo
vRg4Xh0cHOW8Pn6DoYYVqNuZF35rmRfh+5canw38MwlrxPC9wfj24v3L4Gs9DpyTiZumDRd+Ouor
I/FwiJ+PqqJvSgWSvUIh+nWUxBuuQG7o6GABTwv6HVcfRDBptxvC4pCa3YOX+Os8h5BTdcGsBVl5
2cunMnPDFSfccZMoUyFz4F6VA252bhi9ISfhVGZ2PxrIuStPrFvqm4H1HeIIe4nGBbIQTT7KUuHm
uL7wUOkvfHKpcwtWNgGk9Whi5LNRJd51hrGPMVrZ23Cb50zClU+MUOBwva4QZywYBmEbPBJgHJvY
T1Zm594FoPpm1GFGS6hCa91aanUurwOdMAa39ZkjI33L82NlGyGpqLt53uG8Vg7jsOgyTC30fmVG
YBzLzNpq2TDTrHbXpMOxH8wIvxekTCXgu0qG2UaPqYlME7faxvpctXPswD0C2igxDzZJyQUTJsff
bx6htFgUibOBSi7nTgK4CYOxxwI3YcsMN7mhdlupl/ddTdjUqwCxfOMbGR/9Rk2bnCuUamdHzVwv
oMQ3QxMs87ofMPqo0cFxlmL9elBUdvfVQFHOCnOQnIMvHid19ZKzXe+RYOHAju2g9L7b0MT2qsT3
Cl7ao3CvzeBoVvm+SJsVosJZ3ZMrrloMRzBUgEgugXBIVyzrkCLkrmKIh5TJ1F6wb6RTzVJRPZXR
ZTR0i6ZJinXgEWpUipFSQw8Le3D6vRaFS9uJo5WvYVpSDPbaczKHc40ED2wZ0YLrmkMYEQ8rCfS0
3vGwEPfYMkKB1JIb82reatDHZaYdChevby3OMRguunJNJVe5NJsu3Lam+nNIh2TVZ6W3H1CyzXJm
Iui7nxVXV9eOay8Uo1sjds43VmFshddftCoVdKaSQIes1H1EBoLri3vieJ+ZA52z8npzW7cWzm1O
AstvxCcs1rqlQSrKjlJnFuNgVlqiAC5808Zdd91bacdpl7OWW0hcdQeu3hKDX37RFNnOJgxNKNFx
fP+Q2OF9WrDJdV7UAYAYlrLkhTR1dIm75Pc4z/BaJPBYqhVHGz+F3d6qzkxzPCJ5BzgHlMy9VVnU
rBTDJsgId93h1hHVrnOegQdiCJiz4No4Yg0tDnR6KNDD6FRakOReUSk5T2T0FGrduIqgf+Lhy75W
6m+h5j+NNnt2hqnjFFpo2LeEP/Kw5fs692dd7N5rrnmIwuwu1obvUnMPjVPe6Em/85UOinYeYatn
G5txeLFr+O1Ru/UoZJhpBnlALPPU2SgDfylcEHuAYvN55dqHzi32UWIUm6ym5z1fO7St0y/wiEOu
JqPjwH37VuGaemarirNWeLOHxBi/p/2ETFU9Do0jFruBbK3raAyuzOTYiHBcVSWB3eiSAgoGQgUT
lMcMwPMKszpW6L74lgs0NEpB9B2O5O9Q38wG0ey60rBmXFOGNx2GD32DhVjgQkklOpl5bbctIvWe
EaLoz4Dk1IUl6nvI3O1ch7/fRps4MPD2HMPrdLDxv3b9bC7V9BY/polvOSMcvXUMk0TgPA4zvBlC
FWKwgcsDtDSUcaTVRuPQlOE1FneHaXS6WfKN2fQq+2DeAoJviMNM2Yi5CmwEOUy7nz4CbL6X0FqU
OR64rqH1a13p6oVrUx4wjm+WkV/iVX6F3v4GK6dV3HoPhSQdUzTyok3joxdlb6EPtnsQ5Q8uqG7j
KFs2/QDYUs58IfJ9BkAFr6lmoXTwGEHC7wPOcYWtXRB+FAubPB90vaVfvIpciIVwS7GgdOHV7cQc
U7+OEh1SqG2Bh3RapRtAnmLFoUGbSbU61kUFyMNaq223CdOXoZTf2BJQelnuphPlTdebt6Bo1Ye8
w//QKKtLz6jKS0h45SozIvMiK69JKnab2ie21rxrdbCuSFIcNXKYwE+VYmv0wCOAXl95WQa00aO3
s9TAi6MUj65vQGAeEsRUuSbuTUk9h2LAWU+c7GIIlAdDdQlk1EZdmRgQrjIYJ5xR6cwwfhj5pTNY
+mKW+Gl7dKPm2Hb6vQuWgwQjUi4BMmQTk2tW62iA6tvuHO97o1ekI4p8P2CgQfEZ3l3GYXLFVgtx
KZV2TT72eUzVYGOV7s1I6NLowa7044vKaTiF18xJbV+GBDVOiRBeFe0Nl44YMAJfC/T2piedq0TY
UPZTbggfm61jKHdl3L1FbrNR/z9z77Ukt7FF234RdgAJ/3iqCmXbGzbJF0S3KMJ7j68/A9K9Ujd2
oyp2P50XRohBIQvpkLnWXGNqlHTnyk9MriFH2sGTlBFdTquXVm0OaOO4wlgEI1xPOekcZ91aeVBq
8TNwk2QlhugaSApXyP4o5BsjaE5NBnJOTXHeAtuEXRRH5ZLgmJ4Rj5mEWR36aJgl9Y/EOgCExWMa
d7ok1IJ1NGCCO9m9R3bvMB32pBiGLZZh1wOcWxt/KLvCxgX/Fw4NZX4di1FaARwqVn6zV1oC71Vc
P5hkPSEt9CfBkiiYaajOuGuHlv7YDBpblzT+HPs7s2ssNiO+PC244JCg3Z9e1B4Rgt4o2o+miTC0
V/j/6kw8ZAkBKh8xQf3oEa9SyBatQsxDV2YSb/WqyFcDtm477ue/ZP0hL7DHYKXdSiX2i7w/mqGB
9zSBX64g0a+DPHyOavUPw5IxAQ9uxg76plQdk048EpB1PAYkJL284SP+E4D5M35hpOX0nPg0yYlK
0zfqIFqnF9dc2st923fYpJnRWnTFL0t55l7MUdd4DcthV2GHHOjGoytLbIVNuDabjBIICWN5tdwK
m2tVji2d7jU7s/BeJFv7Tg1VYXXJDmLoozZ2b0gk8BIGMOkWGyORT4beX5vH0PquRt+0AkVuafgP
o2uTYImz60Gwt0bskCs3SoqNFAxvsoLDjQFrXv/lkYHBmqFch1oJP1zzr6pSTO6YhOvj9sYsirVX
a0QjRYGbpHs35ngQsNdvcJ557tr+rSufG6XrTq4g6p2FmdNpG8Rj0hqPvF9WAGPcCvdB2D27BbBF
HKRbCOJWwZeudtsTtPsTuhS+OEPNilRRC7jDTykpG2aV6vhNf4zGBqabKbhFpf5aIQyrErtWYotT
uRE/pPDREi+yd7acF6uB+tyVWV+NMICqHKvYeBDGDj7nyQizF2XEEMAu3Vu0kfuKcMXKitkahiC6
aQVGh2P1q5TtO3zCD0qvvgC3voIPdT80Vr8xdRyfa008xeEeiyBrFUg4ENl9fzfi/BTpJj56YwOQ
3SP2p2UmnwPgvqr42TTDYxtjkdVaGXulxCSKbgWsd+5lsrGGdP5mwXQeyWus8tEL1oQDgslnENIV
kLDGflTQ3dehcRqB7axHbl0JfgZbSe+fg1pz5CKBtA01bnIQUY5F1x1aTOXU1jtQfwvnu+qibQIi
e8K1cu3qdgnBo0gTCLfZ9CUjewhjAZqkVFZpbT7GEtY9I9hy3OM2YYkJSqPWIH0b71T28j6U1E2C
8cpKmI0PDG1i9pfxIwGth9HHCtXHy0Kdvv5tEGzaVn4sLO9XEVpYM1aYCUXN91QDSkKHibWH7wku
E+Vea2JlQ9mifOiT0jFTFV82n3R3ZlS7MMQ2bvKCDTNpZWBpk4AtdnLP/wlN21/HPsRb146PiJ/3
injFQGdC2deJUxjWHwI6ByPF3cLHolrr7ZU8RMByqxfgutwqfOMKiAbWWjjyKKG2JjgoVo1Yx3VA
3D2fanf78RfwgL1tbhpQG00ibcwoVm7bVjwTh6w76Hghooe7ETdEoxpK7stEB+wOwWpMWfA6ADMB
kbmRcIdITl3QdyvJUw4A5+t72d1iOPpHnSb1wVB6jNrxkaS+lbjMShItDkzAHE+iYcVHIviNS7a8
VepxbZW9ck2N9OsIDttpuWg6cRNSj8uXUPha+eAjhUhTt3gBfs6Bm4BLyA/AOLzjUJz8LHFU2sPI
T3ddDJjNxjGRNRr/iO2uRsobyWi5pPqENCVvy/5Y3Sl2AIxwkHGjgrO8iZWSiwyJAZhuGYrfCkg9
pL2YqUL+pEs0yGdJB/1Wuu8aw8AfJ332cyu8aryo2QWNzllVq65wMsS+k4NWPiYd6FxycHLgcqkd
YgpuuVfyuCPDLa+qwg5v3DyZDK+HhoC7inUAKYaHEAI6Iidu+ZCff4eN92AMGGr6kXZXQxQn8gPP
uHHJ5phpVnFRVWuslP1tU+n9G/g6AqVRScpcl1jE0vSTa2snuLIQxPBuyZ3zQzRinLiSmGjncK3z
cUfJiD7rLVGxys6xpjaRZY9YImQF8XVLYXYCYwYKM2hbP6SUpbKalw5382PVk/KqfP+5lIlwAqR3
rzkbeM4ILXPfGH34fayiaxkvGBzKmvxekdgQK01bky0uTsC5MLVrSIqrcWhttO6XMrjljUh8sSo6
ntyIoj9VIA3jtsqu6pRIsC44HVKSf4IZ/70SCZYjtjk4JNl++cK+bmu93sljFe4yUdwNfqKTH+WP
LJG5Xoe4M3kxzmR+63EQIfYvYks/mrg57ZDoXlealR99CzVezIF6JYyxv64on8ZSsJ0Q6BnX2xgH
O0EaLuBssK6kZGOasNxjNVS2GRnjNm8lhixPt4UN4c+X0KSnkfqYQ9FbNfZYbd3kOZUIKo1Kt9IJ
9PtWhLiXQs6iw30knfgUfPHRrif6xlQyKFUu2UkXy2lHT3tOw2PfcX2RHILwMbGLgAhAf2doZbkm
NT/53sdPvYR5c9TX15qd3jIsw42aeiVWcESZIqnh7jwUydUoW2+dPrJeqCAbU3108i6g9h1R24qg
EiLcPntp8uINIRSeoS0+5qpOCUOecQPGzwyzhgi/IKVTMa70MGCrOfHkY19d5bhHE4QaiAnLmIyU
Rf7N61XuWXn3mkRrrYz9XTztvGaum8Rd9evAuCW73Tx1cf84tBKJWsyueu7dgUs8FNZUtQ4Vck2x
kLZFbbwVBYHZrlMLsPrZgzYOTJmgOFjcQchZEVkssdJLSrNyEqQF7M9lVB9zBfVDapocsWuCgUjz
d3WoXiES7o52qRIVMTLdEXIEiH1MuS7lONcjtdhlmXYbg7o6FYZ5Xxhytx1HP98amHDq6DGOeTQU
Dkpvb6VHQ7UvcpmMPOlTP8DkR8F0yA8pHaQ0J443Xu2SUorS/kiG9sV1fZfQ8PBWjlV5lcVPVeNJ
5DZ6p8Eec0WK9UQV1I82jjk65RAm8fLY5sLDiiruHTnxbvzO01ejJDxsE7GCyQLyL7ZKetL8HVRi
uloHPu+qbUvbGI4hQmdPRCu7TvGvCvzQ6QgB4WSRc4HLjOxIcBWPPhjjFQzAcNxIkazuMZZaG0YS
bzplVMjWFiwCQguA1WuBXEUvj1wJO4eb05sXkOD7648yiMWeYoQ1NlgAlYBBsmgU/5R0UCzJYYBe
waqoMhJI5l50U/uVdfzrD1G3JM5ieK1K9T1PiXbWyJBXWAhv214OT+BLwpMZ5MQK/vrvpNmj/g2P
YBnJdvaKtqs5j1C7qeknpUOkEebknzuzx4cTfg5XWD4bCDd5pNZzdg7Akfci3pVur+8BP3Ug7b0T
lugrrDKSupE2aEGqFavvDnbncwxIZZvH2Y/AvRbSdRSpE3pDxNtBiaoadRsOKAO8wE0CexZTxR4C
nKftlMpvoZnxRya05u8/DHnDCeBQye2wd/EupzbwCtPD9CgrSXqMqRuI+MAbp5Tw+47oKddbg2DA
USL7gTVfVTqxYmGPUrj2Hn3JLtWJLuEO9U0qlcd4MK7GbmovJM4ItHKt5YhpK7vc6Cqx0ZwytPsi
V66MxsZlE4o19yh30yfyXY5PYqRzCUHQklz5ZKPkcrgrtWA7WuxRNZqD0cMvHbfz+5xgEXLn6qnT
0KyMlvHNNLqE805A5xeTmskkmT9kR6FGVLtgJUZNjmJED17JYVzOTe7GPd95u7hL9PJtrL1+1Yn+
gWzMXpHw5FL5CknucMLivIP02qbcdqBhl9Zu7IuCrcx4RR1J2DjJLRWRlPoNo8rnopa2bKZ/ElLB
VqdBdp1of8Lg6XHlgaYSZO7aVcQvKyON08XjnZyFd4rOBdpXCR+RcRiS7LYhtzNVBa28BL/EwEeO
XBeYj9g/XPIJ5KqDeusN8jUlUr8siYSSLkfPfWO92OT9Lemtq2JOU9iNUQhVcjwk5SEdcUd8jdXs
EPX0J6bZv1VOvUlk33NqfJb7DJ2b59b4fP8VonEPmZl/c4OCVUB+ClevYGXb452k5Ldpw+nO9JuH
OPV3oUUeUSdzQgiqdzxMXuJs33gqOeGIk2/suvugU257e/zOaVeuzD/6CPVMSTJ/EhqUa+TYm2bA
bleNkM/Ez0m+9xPMbTklrdTK+CZLvbui4oRIKqsB/4OjhSvzSk7aU5+me7PpvteK8a2zZTi6AZkv
e1P7v7M035esHEJwh7RBU2Pb13Vqv3oKOQddsk7FFUqeb/C9j0kW8gYcWR0sKVaY0n9PCgT4gZrh
lChFbzdjnp9gcf+KDIsEUMZHachuVZsreTjoju751hrXUOQdcYuUJEuCdl/A7ou5oaWUdRFvSjZ5
j7E5hWUciWNkWn18CBv1mxn4O/LYWO/Wqu50zdCu/OvA6uq1+yi32u+w9w5Dziqz0G2g4xk59ZCR
KDRinoSAfroWBj1CcrWdO9wZrdusFct7Clt0iWXmP+hBojulLZ0QnB9UMj90uxluawZHMVTeBUY2
p76B+jQCL1lXbYqcpf+XNvR/Usd+Lnz9oJS9Dv4oSUP/rufy2A//aklm+/+ghnbiWyxraP9P6U1K
3PT1vex2+l/+1tFCQv2Pocs2FKK/Va8qOta/hbSSqf5HR8Fj2xqKdDA0xr9CWhKA/zEBbcEfEZCM
TPS0/yhpJUP9j2rLQKemGhohU/D0v0hpPwq5aUiD/cn3j8bfl/uSHUgywyRZkCs+yKiaiOlYcNqV
N0LzL9VjfBTr/tvITL5tV6VCvAONlSKThcmjH6kbxn/PS6bL51rgpReYKdAH6IB20mmmUzctEsXm
t4WHiIGtU1MYzrsh/f/kx+99QBZ+/ry6RQgV55eMwk1XjnCIKxptMySlvzn/9I9FEP90zpzxnmKz
BZ4CHUmJwKtvuqOSJ4fA+t/8RP59/Ky6VgqxmdZ8+icCn19IyGhi4hutNf48//M/1tr8+/xpXN5V
RZoFyS0jJvZANpFjohncU8O8zYPwzqiyB08bwk1XtZiNWtKFgsyl4Zg68l2LYSuiKnH1yKGMwlo1
XV7/EdgEJi9MqKXxmJp993gO6W2D61HkWJWBGzvuAnpibZOyTy808LFE5N8em9ULVih9Miki5xu7
3ans+tppS26ARGELQmPKd72qbtwhNi7Mr481FP82N1vho7AmFwjdd/rJPXQUPxWsMbDlHtGTNjly
XlP2LiyUhbWoztY5yUgq7lJEt8kQqe2qxiVP30oWKHgMZaPBJxrNj1mfn3hLjc0Wfir3AkdegYgb
zUejZcQ88/oUl5gCall1yclkoZV5fYHtqxnGVipmeco3y9oEBGcQDpE5UL0LpWIL03nOeWyroLXL
nvFJ+aCPYYri2paTC520MJnFbPV7stLVvUonoYDj2tn8rES2d4X17fwYLP32qdferZUk7AzfMwzy
o4GrEV5OzU0dp+Gv809f+vHT3797OjekMo0tppMc2dcw9W/jMHlMe/cCqWphYYjppd49vhQiF7HC
4w00oWtds7K1TBYo5NSZFIk6WX8pF4ZhaRbNlnxWVV4SaWgLoOg2p8Ju/jTV7nubZs16JH+wOd9f
S6MxW+mEgstBNriMG1birnXuoNBUh+fzD196hdnarnqzD6su4RWocvT2sYfG74j/i205OEgaD5rX
ZMmFkVka+NnSjkWkeWUVI6YylCvMpK4t6WmQLhFWF56uzEqGlLIMeptYoaPW5FGy6jnttLcy7p++
1FFzB5WmL1XMdxG+TI9vZN/Y4rz2u7NA2eKGqH9tRs3rSt1aj4uqgtw0uc9ZiNuIdeIOq7f+TyQ6
ztdeZba84xqtZzVOpR+ti0IAl4qHnJKItV0kyb5oL47IwsSdA8l8O+rsUB8sCn7qg0spwGaQk/rC
Syws87mzWd2opmTHnYkd8yPlVfuU0g+cy3OFxF6f7M731FIjswVetH3SR1BnHWjdJ78ft3jfnbI0
JPVsYw1U5k13YeCXWpotcnkY8EksYmNrg6E6pmlJPTn37GMj8Kwfx6HYx9hg7s+/1ucDA2/j4xZZ
qdqgWY1uOkNq3qD5QTFvGPdfeTbR0Y/P9sl0u0o1Wg56uaMcV5OsG2Of8w9fWuOzHQRDUMyEWtvY
kol5gyLz0wy858ayX84//vN+gTjx8be3eA0LIzEtBxz6fjClK8ww37726OnU+O6r1KHNdD1RGUSE
PHyDyaRq6DjPP3thD5+TdpTBjl3bCG0n1R6kHO9Xf6WU2UYM8gWQ2FK/zDYMPcYPOsoxgoJ50xj3
Ac6mrZO2aaRcciD4fPpTlvqxe0RhwBbpuc6geAGngCsncWnDvzXdR5SK57vp87eguPljG1LS+1mA
EM/xyUo2Rrce0GKef/Tn8/K/WFRR3VdFqMWWY4KIeBgySv5tdGfbdkib3deamE2gnlRTaei+5UQu
7KS6eBxBCzZIFr74CtPIvJugqXBRXfid5SBxXfVBcmdp3imISKuc//2f9/5/eTNVBpksrebLpnmB
sVNbKaVMs/vigXhu2ZNlSaGQ+Ta2vop731HzjWrvNYWO1j8xW/lL24+Yk+Q9s+6Iz1kmFfeafhgC
PMwts0oOZiSKC7fgz+/dYu6EY5iiQP1WhygZ1Cs38xyDXAjoA4odg62gICdGSa4q2/OD8vm8VeXZ
9y30sHCWMJviRDaS8Bkow0hWaWxe6K/PV7Uqi49zSq8kL5aM3tgqldzflKVrbsKqxc01Mt0na+ib
nas29dP5d/m859Q5SccT1MdWKt/quCivyrpdU4uJXqwo3+RUeSz6YVfE5RG214W+W3q52XYyBm2j
kObVtwmQMgrl2k7zrms3DbI/Y6q22q1Uoad5RplPbcD5V/x8o4eR/7E/RxyFDKqBWUMgTzpj+GE2
aoL8T1pRRvrFNqap8m4fiOSiCZBtWE6FR3jQP2d2dkVl80qzpAs7wecdx9z92ELuqrWr4kvvsHac
WvH3Gp5LK6OzJ4kKFUlRGD2e76/Ppzex2I8txRTQKq6F/p5aegqIpVUg+lPbDReu+AvDYc+25CjH
/89ueDy4Mmkjq320owifAl2prTBUHC45Ry102JxWrSE8QJxLO1F8lyIid+XsQaVYPlEe1fGSt9JS
X83mVp5hIQC2k5dpkn3ZyWvKcu7qmiLC82MxQ+f8/wErMfdh8YsY28qKBgK9QoM7QGBQKboL4ltL
DnF/N466wKgkYWNtst+qRTGxlftvyIovfP+X3nA273RPLVNP54xRKv6mRUvq+8rairsLL7g0G2Z7
qdGVWV5jJOVYgbEyqm9E/ynDeI4pVTzfg59/QSESz2Yz8q4oVV3OSJJ0Kv10A/7pQrR3oWss8fHR
QU5mKbdsClVcA79VFMb674Jw2Nd++OxwZ+d6Idh3TQeCoXdlGx7Fy3Egb7729Nk+bFdKXmQu3QIT
w1p3ZvJDQo51oc8XBtWc7SAKXrhF33Lq6tEWqxiZaWBAkT49G7JrXmjj8w+XMOfbiGxFZWvQhkfY
Df4X3LBwvJoKTsM2ZZvX8lWTtVdSZb9+qcfMaZ95t8VzpSQ/TpENeeXxhHHQwQd1cv7RS/0120Wy
wo29fGAiyYKq3jx0cTvKB22Pa2Lx0I9+cWFKLUxYc/r7d69QKEhisVmmcNJ7JYS0KoA+oLq+cG75
67L6N69m4uv8s1eZs60ioy6vg0tjOpr7gnKhWVWu+ogO8Hs2ycK6h6jztymlfpZ8F18EUk7r+LNG
Z4sQkkUgGSKyyc2j8sahwzFdHAjdhtuQiZ4ETIaHhMqFNIUxyManMGJTE+6Q5eHCTFzYYczZQi1T
v60qwQ7Ze5ipufiCJdLXvpVzCK1aahHaMx5NlUO+qXvlTeo8jWIBFSFUh0Hw+fm38KmcsweNAQRc
5inc8fymdGqS9k5gRsHOjvpwbaQGiv2KoqmvNTZbuI2aZdVY0Bgy99tYIK3iNGagpc0wntVQW55v
ZmFUjNly9dAFU381fVhQR96VvtkcPELbu/NPn8H+/pnrUy76/VIyAiFaAkK8hSspmwix4nbU1J+A
ZtBCxrydXKk/OrOMgXFMgkWyA+vEQvis2/3XAulCn/Vkko0SNacaCsnAY1JjhrzxR/LUrdk/aWr7
tX3PmG0agxepvgCj6pRFX22U0thBGbQuTAZ1Yfkasz2jzAO/gEhtOvqj9Dj+EbzGT2KNVtKJD96D
chVuy739PO5oeE0UaI3qZNWvu425S791W5TOa9zv1vYmvDCuS7Nm+pnvdkg94jYfTith7LpuFdQ2
1VPaYG0uzJrp6/rJZjWpG94/vg0mcOQ0OwLlHoLmptN74uDeqo7lG9AVerBJhpf60tFt4bMyZ/Tq
iOKsZGT3UFv7ORlaQUGv+71XqnYto9y/MIQLH2JjdpKoy7Cry5RW4PskHIGSa1vRKLBnAG35PlX0
DRbL0wpA/nm+GxcGSZ8dLzRtQCY/qlxQDKN+Lcek/yFrSnTJ4W1hN5ybIPGVh1SRFaFTwRNdoZd6
0PrhFTOxvWmHL5YvGV98j9nK0iPNrwuFhshBbkKto/xGNi/dF5duDn/B4t5NZTEVaI5lz1QeivWQ
bRMAm8Gpo8zZig8lQf82/Q6UWKAVqJGrmuJ/M93+Z2vUZ2vIRbmnSNNrpY360Gvi1o/7G7krkTtn
qImz4MJqWjjNQM/7sJhiFP1jmjRc8ISnbuyhDHcBNTP7KLJy5/xMW2pi9mnvGqVQWoO5raMyrnN7
BYT94Ht/fu3ps5VjDr7ZaUYfOZJWoP7skh5TlPq1g6F74fdPX4JP9ps541MvwqpPphNZbPpHpFMQ
QzTtUa7HZzAr36NcP8V2en/+bRZ2G232NQraKqooaooc7kW3kHvvZYGWApbbgyc11oUls/RCs696
3Y2h78tcivqoTBwqPlE9Y5C5zpvSBpbvU79p15TthfGlGOnC9jbhG99v2dxNRzWepkBUP9jWg57c
asMrueWNIL8fZ9Q4Rl/KF2Dk+7Gl0M1bGUIuN9XIQ3FmGtGLNJVVXNinF3bNuR4FebwhlzriDc33
yOkb4zp0zf6LD59N5TYcgfv3IKBsaeulwVWHnPz8tFr42XPNSRJQdFukte8QrL4NewrAkyi55Ha7
NGenRt/tkY0okdvCMXdaDZvG4LtVWKuK2lyr6y+swBlh+J/dUJvthkEpI3dUWYJKep3YT0FKIArC
UalvqeOi4ARExxVU8AvNLfTWXMFoVxL1eXwLHbUKjavWTxtolW37xYzN3C/XbhLdHRo9JAVaBk9x
neN4TI1ZfNsaive1y7A2m0pJaFPWYRmhoxvBfeyGj+XgV84YtVBXfOD156fVwkYylzEa6ujL9nR2
9qPqBW3LnfBdE+8CXTvWuRLce3H0TdLkCw6/C8MylzUakMkpqjZDp5QT8VoMebJuq2a4kP1YmMVz
J9oUM+HChLrneH24izJtQ9XoL1KnD7FbbM9319ILzHZBggUYxnYqL4C5+M8pOEE0yvPTu/OPn7a4
T75T6mzrk0EHArPkrJKa/kFq4609qAeXSrTzj18a7Nkyr1v8aCohcxekoMOD1lQiyBvHvaL+kUXu
iSPK+XaWXmO+1rPUZK0zECCm3uKCSuaI4UhWoNCofjjfxsL3SJ2degZyNYVIeJdCq781VnZnUGZk
aFBb485qKMLGRkWzgT7aXxubuSQPzoMeQNf2ndjXd77u1ztEoS9ClJfOiwtzay7LIysIzqJh8EM5
8BB9aodezvfne2thaYjZvDWm8k234ZreWMTm8+y1tIeVqo03ptAuRTsX7gtzw3Lfx783gEfsSMlw
ZbtvQ+47AD/WLrtLTNn8+TdZiq7NFXp4ySgtZGUitmW6q2vrZxjYx8Iyrtjf92PjOk0+3oUR1y0l
3eAg9HK+3YU5PXd4o8jdGKWoQjFb5N5KVn/IFlhJf7h0LFnqvdl8zqg1gvvOldiiGt3srUM3JPD+
EWLEyo4C2s3XXmN2kndzuZIHv4QPlBjwU0ajgUY01lsjbNsLTSzN49mHyzbdAhO56U1MOTuqfZxc
JbX6NT2jmAv1fKLCAUXmviPVnk9JT3wV+eVwYXItDMJcphdDvdDdluNb4rY7EWsgPSjVeR3q8EYN
dl8agblIz1BhFFgm3QNqKXc0i7NnkfT6NoL4deE1FkZAma1206+Hqq1iajeU9CkU/naQjPLCCXdh
HcxleTDBswYdHgpraczhHOH1jFyycVqshi80sTQK02u9O43i1UDtuUEPQXEgeyGJq6oRr5pVHOos
fDLM+mt5q78iBu/aSUGxUepNRK+SgttKBcyUiK0efq3IQvwVMn33+ATOTpdOKC4cFO8jUv1G+0i1
+aUNY2kgZis5q7WmDjRWciEL8CqeBXxkFSh5HZx8TwNIdH66Ls2l2WrO1IIzT8F6C0LZ/KGKDqNJ
agMveUYsvMVcNAf+KAuDjukUxmZwUFL9SpZ8a0tF7SVz04WDgjwdht4NQ+YNupFSC+4EqC9DX+yb
tPgeNMG3uJd3ueJtm4JD0BAczveXmPr/kzPcXE/XaFJrqrJrA/A+VTokiRj6dQv7Rv+zA5LR6U/Y
VkPvewlafS0raJjzdUG9saX8OWilQ6U3yP/I2hTtd4BslO1dmO1LgTB5titEidzlKpYqTlWP16Vc
H3oTQznJ3wTSoZVGQlO37ahsga+GdXcjxcNLpkoP53tlaZinv383CCqwbTx1SBrmILEEKEBJKoE0
jN/PP35hx5gLuAYqQZt6NCDb5N0BZjoAtdja+nYNCjLyj6aBhP98Swv3WGWufhVpVyrCROECGv7G
jyk3xxTiL6OiY5diz+Dqz6MVXZmdcoQAdamgban/1I/9V6Th2Lm5bu/q4lpOH1pisJeGZuGNEBbM
nu0nrqHZqr3r0t8p+0al/qET623v1fh3H14HJAiHwrjQfwvbyVxnhUmVzzVEs3cNNQkrRfdusrrc
nh+bpVkw26qKpPUQ8PEiypht7K6FQOMBavgBdYHj9IVl9Hkjyn+pgsLBSDDjcHdepO2x0LmJB3tj
FmSDFHPjV8aX7rK4GX4clGAo66asaGbIy7VfHKS+x4nirtF25/vq8wmFD+rH51NghjodTd2uVAXV
xQ8FZgpDc+Gq9Pkgo27/+PBGluAelEj3Mz+iwF2rUyCj7XBhmBduAMpcC4SmXiuU3ut2EFTv1SDf
tdWGLa2iDFv4dz64WiXdYgiyQrt5oc2l7podSVLQ81iG80a4X4arpCI+Zmstdf4WyovzI/L5d0qx
Z0s8FYHZtq3U7Pvc4toKBibdVJbtmAPchaa/tnk9xY0vtIb3DoPx398pZS6aVovSxGcP0iqODrp8
K40VbJuDH8l+oB1MvpmP+kB57o/Ozspwo5j4p29rwTjeZXA8+k1F7NR4Q8hotcHKk3oZOlLZqw1k
Joui/Z0tjQ2Egr4DnzBgOnanxhG+dQRO6tI94ocS6Ou6x6UANoplR9pOamygWbqV+neyyCmBry0v
p+y4NMvyycytAbUCIPeifNIyQ8r2XQl5aiX4mplkdeJcto4jfkM/gcon2oMiainbufBMiiMx5NQ/
lCX+lg+4qo5w7EFdZDuFZJm0tbFsDUaQiVRT3ypa5Vs/vBDaKDZ+sqUMp9ht68JftRrn0tTpUVSY
d6WSuBiG5L3AzUDHBOQ+L6O+uyL7on2XcTDk3KqFBXgPeNq6Y+OGY6wbVYbSL0oFL6Ic4oqyHkxP
gwQrqm6QV0BqMS13otbDwxLO0ViZ2T718yaQNlEGYQW7wXJotZPZ61H9Sw0NPc9XttJFubLKVBkt
8WoIca771dQ5h2jgOA3O83ddVteNuUnzEp7BliKhigHDkmTi8WsbGRuCbaDiezuuBQyV+gZQfh8C
sO6jRyW1amnyTep/KODeMEO0Kd881JV7JNmpGzeJqcMDWcmmnKTjlS9EksJhVONhuPYSvEZvTCqZ
u3002Zn7mzEY1B9JUJwwDz7EipTG+y5VRQ2f1TYD696rKqgNEcDaDiGxh1YgB60x6mAkgLA0Tb8e
Wj+r/Rs19nrXvTIi4CD41sAvza0HDAjUMjqCUYd658hNboNIcHWtTftdr0ylJWshl67tbUPTbXWY
Xergg2OsvQovdS1Ver91zFxt1TdI+SS/V43u5yNp4xT8h75SemkEaCnKvOwTnLB9fF+3aDhLG4h1
3ch8MPumsrUHc7BAf23GUdcz8KJ9LPXZk9UA7ACt0zWjpK1Bv3n2n3IuIpgckHKBaW9Gq4hAq+Bq
mwonBhHNlu96Wo44KU1lqwR8wu2he+mxpABPlwYGPK5VlAe2/sbtQ8ZlSfFFhwRIjcJQka4KI6rG
rt4lno3N7M1geTFANKwdog6knZertUp3+Rp5Ss5j6gCNq0yqMAAg5cdxhPlxJSQtJBkHydx4bERd
Z8DKTeabvRsiSZW/+6HmSa9jkriRcQz83DAbp4+VyvIxXMq8wP5DkSotTYgFaGb1q+H1Q+O60Uat
tohssPD7p7azW9BzTeoOVv0Neyl8atY5uJ7kR1wXwrXXPeYqcXhyI/a16wAusf2KoHVsqB2u4lHy
H9W2K7z7yrRyoJAy4EfrMQgqtXuVuVbgzqHGeixUCtwlVzlJhZd5Ahxd4CtQEqtAx+7H9wKMDKER
VQNLvoDNz7/3xr5JD4GdUKGxLakKCGDOIEL1c3KtejtA8bH9dKgOXiGFNgjULmoLpx9z3fdApnf8
1JPFyujcDdk4C1LPEFPIjeWRyRNvUr80gYqLykqvBNfp5M+hwFDEe43NrstdkMbRUP4ugiQYgEhJ
dqqLk1SHcEsdXQ4yNj9oNFKuriuvHNRviQKL29iEKqGk327WyiLbCtmqsye1kivS225vG4Vy12O2
oLBBhW0e0oWN2Say9phErYD2xDFa2AAwCz9hdK7g5/cZANZE9zwTkhF2kEQszJzQl5LCNrxhWU1M
L1VqcYAERFQUwQ9PjbSy3kaq3Xr9NmZvS+AmKq6Mu0Ah0iz9DdgIA4d9nExIUSUZaxizbVel6N4z
eBN4WYeVWsYpEp6kifTt2NqTC7hZ/F/uzmS5bqTbzq9yw2OjAkh0iQjbAwCnZ0+KFDVBUJSEvu/z
6f2d+v+4rjouFiMq7sSeqBpJJA+azJ17r7U+mgFgyHNCiOfczyB8iuRLrAv83YHu1E0RJIWXiw7p
UaEvJPROxrA824VnaMe8yidrYbSxLN5bMeeRy3xLZrJDJTcLJxbBYDqY4klSJCiVzM1JzN0PJm5J
DhYLUiuNUhF1/fKkF7Nd50RX2jGgC5uFjIBNBSSzyQK1Spz8wSC0+Fsu+el36+I2hgBj4MRGRlSf
2xTfdeQhhM2z05c0rKMKKEzm1wY8Hs5+meflP2rLBou8EO0fowc24okE3DxGUUfsXZ/H5A8sktgz
3xIeoBefA040fMsnMo1r0oEH7Zz5v7LJvczEBLZE3Wesn19WPdUFveU4j0pS4h3RZ42f2ASYIaG3
9ZjU2WFp++4LMQ0jidPVYFXtQUk3qjtAOq3T/Vhs3bSAPrVmi042huZXnRJTt0jeA1LVaeT/mArv
6U5mRpW+Eu5sY3jsR2et4i1WsGkVobn0vfmzrHN3nnyvLrPm1T3HzA4ATsbJmPwyTSGZ+UPr5TpR
n2R9go4tRTkm30XqEec8TYXyEHypuIaxUiygkd6g0sA+IsYefC5Z3YQIAoSIqjYznbDJWK8wtvV0
MYg2t2pL/BpZiYcfoL1x5YSFTtp0Fdgym5XrF5BFTDBzrezfSNvJEaI2uheZmd8qnfjjMFszZ4Rc
59ULoVWRlstXi9RGdb+eAeWNry2pu75OelK4XzRYFudgYBl72v78cKt400baWBBz6RUcHTZTFinP
oz4wy+UbBkjHeDNLNY/PeeSQ34hghLWsJmV2mc9hs4NHAr5wO5F8MzGmD99LE9e4j9O7sb6u4wzV
+kweyeQDBp2k3xt5bCFz4onjUQWkoFrXL212v6BPYmPddyQXOrsednmq76rWJpfZSSNj3UIq5klj
RXJLnxUjeW3U4CwbY44EXlnbrUHs1EX7vdSVOQZxY41wvadYr8OZHuGPtJ4tYlk1WypfEVn5pidt
ZB7kOKX9QcxJJ47Cizvt6AxkAyvyDX90TRZn27rIAcU5EsG9r81nU19UeOl0ZSsiayB3xZm8iQXb
2Gkpau0L45JUPEosGtziMRqbW8Nxuso349n8iXDAjTZalg/a1WjLSG35Ssg4SW5Lp+IRA3tO7hZs
xKS6d5aELKxS61oiELtJiMCTGb3NcoEyQ9hsSYxSW7quuikI9f8Bpxp2TLXWjuVrJlDhLwYwLaJV
wZp0O6LASmvTmt5aUHQtHqrckieO2E5RcGp0tCLeETTnZQfyDGbtztQET0xuETQ3dVM5YDI0s6fa
iLo5WMbJ/LmkCTkTRCjakZ/P0gTFXVWK6MdY4+hp8YMR87uujOyrdu3zba0x7jtOttN3nJSMLH/Q
+pHfpWwXwz5pKwLd8nq10Tz1mSI0RQdTwhKXDpM/lelihkRcdIQgOELMgbNaDXw5Eh+H67SWYnlf
PcKf75oqJ1VN96rhnQNl4wSeV5bEgxO57N7a8K3ck1pJikYfYqifpZcXryORWjAOY6U3XlgmC8GQ
zblDFJKdFWkbO+kiUt7qqDSK7SSSpLpaliLXN1laGd8RUsHzc6WhgV0UE6HYeUGKEjFxNosJeKxq
OMXp2gpSVkFQIk+x7cY3GqTlR6WjXmdvmAF+epOaYGM1BcscnIZEnRLHUtom8bzJ2zupNMtDxfk1
g6kYQdZrDTPXw2kk1mZDXGVhHFldif5HIrFEiBaLc3gc4NAitIx2gvg1s/B/0VYbVa/Vy2m4que5
aB96bZp/mbpGuMtA4rpBpHk8Nt958PqfU0zmnq8W3ZY7a4nFACOY3fzFXC3D+zqA7Oh2PHjgWdIz
3uYQuSbwSum26pHdDuJj68iJmhcue77B0dhB5aim2D6oTu/WR9seawNApi6TYLUXbptb2EN1Z8ku
afy+qI2FVngLzUE4s93eJlGlyYC/O5os4MOZpSadeTqnueXfHMMhcq4GYWsE1P5WvG81IjmOXjEN
X+EHKXygazowv3KVsdzgFDQJ4es7ClAjiR7xo7ZqZ+eq7n4aUbOuN15qyukGYElVIg+WnM3M7OCk
Vit0rDyzfa4GyMLSf+haDeGPboXoHqOumYy7Vp9bO/zvjVZ6Zk7o/L5IenODNzHL3uPWKBtSVG3Z
5y8S4wIn2kwZ049iZN8bP5m4nNsyf3WYvmg9TVNGkLSItV3dU+RoJWvkSWvmfcl80JEvYNs/aUSY
56/4F99JntsHf+iktlWZJ63tRDuR7Stnl665T4pfUGDlghPl6sPRpGKojJWokms3Sgkor9lAXqfm
sQKq2nZ0mwFD6PoWuCLJ0btEv21LsmOHtzXdO+Zb0d4n7o0bDb4tP9EuGb9rRv/qp75oZ02TW7nm
bES7871NxgNV6SHvWyq5m36Ng4TnpHCAWMUu+e6w0Dgta9N74e2rEdAj3NXU+CbbJnBRTnIoPIMF
yNULB3PeGuhVjIQAe7Wtxj0CHL+tukDr3ZBg7hypX5w+EqtK4/20LjviMgM2VV95p6WPTiRHH+ZY
P3gRsHlpbqX4NTmvnBUOoA9zP7JZFpfJn51+Ow7TDrxdMDmnIYGRSm8jusrpnqXpu5Wam1zdEdHD
NAZ7eFwEA2QduBuWeZVwxLc1fQtZnFxSEUgIiaUWnXQgamv2kKa3jXyU0y8iSFiJqOYV38sBI7cx
2v3S3oxVfJJwCZayPnVwU+yFw/E6AA6IN5F0KUkIoLT7B6ydgezvYxByZnSjiYycx++N24adjeWk
56xyB4w00Dnm1O176UzBkLxFbLENaMuuBUcs1U5pkOfps8SM0gn05SxYkIfScM3gWa2PJkWwF63g
XI55eut0MFa9dy8HeDzxpyGGyLZ8clYwTseGFF0zKeGauyBmct/GTl2bW7vuDi4jDjPi4EtQ+3p0
zYdp4jusUESKR1nekUks1oy1HCpA+qIVnzXRP+iwyYue54SjVqexyqujAz4Zr1BZKD7+1KZh2z/q
zhUyiX+2Hlx6bVlnJCHxabQrhOz9hugXkDH41TNa+OcUWMVZkljS9J/ZiY1Lb/kq2P3pfqCZbJyf
4xTvCvNWpePPldz0Tz7SB3MCw72YE+h97E3aGSFEPOCuK10rtHu50Q3sbfn59SBANhNPgg2UB/9T
gdq5Z/wXK8elq4gTl5ortyaouS0rmmraFVvGCJiOKnMYrE8GSL8rrP7i28hzl/QPy2qvsQctHUd5
m+QO807Xpo5o2yqxG0Ujp2k0I6gMyrUFTSSl5/XaFRYBEKQqqEr5C9XEcCuycRqBZWWV6sttK2t6
RMSkRsvSnQroXpa49qDXAiOUXtvs2SO1WW0KzVga0+901wDWRFJojcXJJuU3b329gk/+CnNVM8Wh
H1CzEDFuLLoowM85FSfGcALM1zI8rIp6uYJat8KLzThb6hT5Oj0XnU4k0cJAm2Bu51X0yRzng9si
L6bPtD96TggdsbWTrU65F2oOD0DcRM1hKq3PnBsfDFsufV9QdmJvqdD6OPQ/fYqMxDe9/puXu1dd
nRZbdy4+mYf8rl/4qwfgosMvk9Ys27XOIUEMhHtvZ9V5P0DD8E4lhW5x3m8Wu3X3ZT32/bOXdxxz
fWdKsZEEo5ilsYtUK87BvzGJ0DVt0XirDFp/rJL40j/bST/a/i+mBG5PBzgWdnJwU/dORsPOiEaf
fnNYdk+6ULvVOy7YrzMO0X8/lvjgFlyae6PVqYc6teKDyKu0hZypidCdh3yjbKd5dgttvFp16zNd
+weTo0sH3lhDFY2oFjZFWr4ZVrsrP514fVCiORcliG4sq1QeNom0rGKwQDVAcIT/5czxT3WrB4sh
vSdaIvz76/bRcikvSsJ8bL06Hfvk4Hgp7YhehTOigFm2TAMa+glzdEVS9N7V1209qE++6wdDnUvH
MR0cL817XksAUA5MCQClkVwJFUgJif7kg31wjy4dx0QQLaVFMuwh86yraaxv3Yoe1ljvFjsKM8gy
dWM9drN7T9j6qzF30kdoc1Pxz1j/TKj10ee83MpzY2jatCs2k3s+SVb0GfLVEyCoi39mZ6V3+ucd
wV2IQ2UFLza1OXyv7AHghvXZzP2Dl+rSgKy1PRRxBgIbemPgmfTkap5g09oaD8jsceLe/P29+uhW
nf//H3Y1Qd1VZ17DZ6g7h5OIbcyYqYvkE4n6B3fh0lvKrD0amrOqtAQl30xz4CX3PH+f/PAfffWL
G2AZ5MtVPWtB1Ln+Yn2r6jtXbP/+wnxwAy7NnG2iGGFqM/bUfPoVRQUgenM/21B36iagv7b/+2/z
wfV3Lq4/00ez0yUjJBfUm+o4X4A1/Psv/cEG7FxsBETyT2Nq4pLRZsCZWsypRE9/El1efVISfbRe
XpR7s2WAOh1wF9ap2z9Iy9CCmudna9R1siOpwiMK3RsgXGjqk83to6t1UVPI8dyBWNntE+IFTm0u
xr1M58+2lg8ep0ubXLuuFs1v0HJmQaFSQa9Dr+x7ifvPpC2GffHjV52tNTF1HjxP2GvFqN+6GbmC
f3+7P/rpL3YTqrw4sybiuMsqd6vX6dzWhriUOnb3bLTgMu1PnquPbsLFNzJA1vXNiPhyZfa5s8Ra
hD2tvE9u8Ucf46J7Ac8rStPzTLWN+1Mzyn3XWhMNCVrif3+dPjjjXXrBI89jSLdgjKMJru1cy4kB
+Divmpa/K6P5hgiefqSlUZdjNvxkR/zgkl2mbrWUer3Z8NzmmPoP0Tp0m6TurU+Wqo+++sUy2M91
GXHk5qtP6X4E3J4s0/HvL9YHq6B9vkt/2B6Mekxnt+JuTMaVDTrK1J/XeaME+JvlHz5Pl/ZbI6o8
UzZpvAEiNnxvF6Jh8yHL/+EnuFgFBRSNbNUloDEo1VtXKzaSzM1dSU9nq8ve3BId88ld/uDRvfSQ
FhUZ8nqC5U6amuGbsHyNpLkhvTX75M376BucF+I/3A2wc2sOmybZGFmFInWaHhge4Ku0qte/v90f
PEnWRdFUW0gk1VhGYcoS+GqYWpz7YsiSTy7QB8pX49Iiag7zImoGaXuBDIChAprzPoEoM2VbqoTA
7ZftSO8qc795Rhek5nupd/tcdS+dJJQQb7zlkQk+07hbrGs7NV+d+OQx/f390/9Xsyr+X6JQ2MbZ
0PMxiOLQFz//o/71H9dv1Z9QFP/6e/+mUVi/mboE28nWbQvbMc/G5X/TKKzfmCZ5iAQtwjUsIc7d
karuhuR//jfb+s2C06Z7EvOmJ+XZFsVs+N+/pVsmX5S/pNuOg0vyf/2PP6Eb+ov//iNn4bzM/Z9z
OcFauo5kzzQdaQhGzJcy7o7gahqnpJ8WcUVexItkehXDZLbHz6yQv5uhLr6VQQSjLVCl2Yx/L96T
UWhD7vZ8q1krTnStkY8MkFg96y5e651Iy1NaZ7tuHo7eEj9nrfUI8MUvF22jCrBQbruf4+6H1+o/
c9rwiDhe2HH2rakOXZ6f3Ca7azSas319SxbXwx9u7N2/fso/XiakYP/3hTJQDwqXj8Cg6DLtQhFf
taS8hbRip2EjNeN2PIM2yWdLw8TbFVUbjBi0rFtwDO8WlCOmeQFTsDtTpQ+zOLVN8aI35pU2dzdZ
nmzlN9SHmh+l8cEc89zXBo3UIAnBxwVK5K5k7zHu046W2TwUbgaeBtZGJjRkks2ZrwrVRgdsHjj6
eopBUc5Va/iaDgnUbZLTbAAqWr1TVmR37arB7nW+rRFN8jZ5WBlzx5M8JTkKh8UWGyaqkW+0DgoQ
bbpu5rUmMYRURtMrggLlwWAQ+ya8luY7g98KeF6vJyc30R69zvjZW+5predrfLSrX3FuFSgdmIAm
dEsEqgnPfSOKoEMdMEK60+6dIu0B3y7Xcb1uI70/5rq208z41VFrSE8n8genPTW5exep+DBUyTbr
GefF80afssqHQ8VwswdfFt3PWk1bzor9RRmHUpKHGNGWc8WVZmZ3SZLdG5W294i4zkVyw3hyc344
KnDLRg0UK+Zcwn2ufQuUkAeFdqrmzdpHbzn+wAEQObqIp2hBGFNHYlP339inXK6g/lPWgulQmAzZ
Q1cw7kEdlcbLZk4sRGEJBFHxWHrqJiPVYbS1JyHiMCqHO0UgqaEvIcPRnSpmfhrnRCtuMwPmlUty
38Q1gmGmMMahMvNdJtI7kOkINmcmNcSOPkReu42d+TZNYKJGqbaHBPwN+dFVLteAk8VVvAjL56wS
B7Nar9v5dTbta+yDCIW7JTSyUfoocko/mRgKgbX0CTbQg8kyXlZG0/7kRCazR/XdTpJHWAMPuTXP
/EHCD1ooXShH0y9y7W4i0wZfX/HAsrzEW8HcwfL0ZUe6LmToGTJ0XIqUuP1hZ0ejsYVJjjAAdhwJ
Gm4ZRFCWwkLU9dYuVaCVOV+ZtfMAIHfbRSgjVTu8rn38XkMHztSvrvGCLp4f8RNZO0u9tCt87SGe
6Uu066szyL3hkV6IBmU3pvlZgFOg+qDFUJ3fUAagym9bI9l2REEhITGvRFG9DJV98gbjG8g3PfDi
5qYcxEr4T+m1N7JKd3rGA7FMYJMH7R7RHQBw51sUexvlkMqQj4vj2wKBkiiyYKzzE42nr3XClcAO
8tWBV68L7wnFxW4oi2uLGP+gFrzmlZSPvZM8dwAppWjek3WHRPi1ltFd5pa34wosL503tTttVmMB
7dbc2Pm+buxDrKOjye23pcmfu8S7l0n6HBuwqsd2bydLGMv+q2e2fllTm5UF32+I9qWu3UdW9AsI
4y/avrggSS9v0udVkTXh5nduZr85VgX2eriK/BYpjC9z+YYJapN6lPSm9aaJ9H2timNvyJ/dzOis
sd9ci0Yu3alEXGVlfqcPzY8VYHLjivuo7PYGoz89d0+FHDeNXby0zX1hO/tiwvQuXULhhvyWmMSx
aB6lZxw6qI6xsrbkMl8LBeg4Mg6g2zaKobt0zV3RGAoZb36q8XB6fXGb5+3eifq7cb0lNh9Q7chz
p2HIa4f4UMfxdujTL1YNvV0lu3XOTh5CELqrX1nY30Z0Rq0KjMUNoTzvpdEfgWLe9WrdQp+/Q7Hy
gMzloDnaVZmeU+yG/qYss1Olml1VZjeNqb4ZlrYBfLpfIi1s3fjLVMdHyUwaueRhaJJ7jSSf/nth
VhbCr7Hzi2i4Lozx6Hb5jrR08FZaWCnUecobNmaU++2KGBd/5y5FpOnBC/UJrLzvwD5zGG1uura5
iSLn1ECXB9IK2rNx31ah/6vh9F9dw/1/xxs7jyw/LvN2b9/rPxV45z/+r+rOsH6zdWFanrQhLaHY
oYL7V3Enf3M8x4NzL6gYbB3hzH/WduI3UwgHQJluoG0X/IH/rO008zfYZNQZVHy2xIzJXOCimPu7
4g65958HGlLnKE4AMXWdYXmODfLsz6efVWW4zlqEE6tTnRq7DhWglU6Y081yGJYpP6nhSSzefNWn
gscqKUgJK5ezApZ3r0kAMeaxCjmF26gHg1xb9aNQU/04Ju6hmbJwTYYGzRoyT7G+jmj9T7DoeRFN
uK1IxqYNzi3cBJ2h7fX+vZzLry5ok4CZp3utzdp9MwDW9KT5tThbE4cEx64nomWLNdIMK7d1T3Vm
n6MUQA2XZrrJMg/j2eDBPeyWa7Po0DtbSxXUmnaMRmzFeUnYNBuy1zRuqLoYRGY7a8TX1bfMVsU2
Tuzldhr0L22KsAP2anVCImyGMGKbgEQmMzDbFtp8a0E6tupfjTYEsavfnI/DN7mTdAQhZM4hT6bb
1SsPwhzF1WI57JBK1bu5Z9GxSzbO/jEz8clVel7t88jUw7nNA81Aw2WPXv7SJM3TvKZ3tgHBVMTW
s2m/pHHDnGwSy2ZwzGBN7BwasYz40YY9u1x2M2b5buSQeU24anKGT8qgcZI8KHrr5DXxQ9FV5tNg
mOS86c6ytQeTv0cy5mrN5+vRhbJEDEpWwdfFGyHvCOLh0lx+kcrh62Zt2ErEzUM85E+GzeevtDi+
arTOehjKJyr3Y6zrfjE3dKRptYfdmBXX9hq/gZt6d3NbP1lNdOPFiiopMjo/aS34s2PxwlRIB7Pt
BHKyo52eHwRSZ5Jy2XC9pFTb9IxWxMwJ0qNfg2Wd6k2PbHVbSgQbFD0qmJ1ufa/LXv8+IAt3eArJ
9Zs2yzgSFoO26miksD1F88JILZwHxw0Q/eubSNEi9rrDmFtvcelSWPTuMyMBuTXjhEieKXvm8Sy/
MKMqNyOCMd/S4obs6xolvlz0LcqUdDci8LE4rAWDXhpbsix5MmZBj7scAmsSpEyP40+r0Y1jPtu3
tSqPlYt0Rk18vgHtti9RX+5tcPdEXUA4a6vtMnUFYQ5VT5NOhLZBLmZr1qCTjfQKPWlYjsb0VOQq
fjTYHaTI1KNnm6esrbdo1lRQIEQg7OUuz+1vXgMJRaZouxe5c+tpg/knua0y9EoFe8QmsxpSndPk
sbOc5FGD+xIM9iQIre+SIOni+gmRnbc3livZwRDv+7W/WZMxWGoneRrLaQzc1ILnyUnnKe/I8Tek
Os0RBFTAfLsu09/xqkgUi5F+px6mefROdv3iOPH1SAjNNmag6dfkwm7raq52dTb4RFpzti6xbld5
Gg7e6Jc5eAm1/qib9IezasN+No/QCZBPO2jMC9V9WSfbPea9ftXJRj8YfXWvCsQzSUE5HMkmwGi+
BpZ9X3v9eNBae1/ZMU2RtKf4y1x08HGGrhrxH6ufelb6EG10pyi3hY6hUWg8drmu4KOqaNMMw3Xf
6Fo4r3O4JMoDuX6OdXVlvyUpX/lrHk/Hrs748WLVbbX8YR5hlK1xvE9Hi8zghLRmW1fuYTaaL5FO
knqq9UPQN9FPjmi/Znes7tLCfdW7TOyzXLeCYexBtfI2bhLqOLO2TPBqgH7Bm6+d9tPNKSUoT8LB
GeZdI8YEwvx8b8iy5PCVB7UHRXKcimdg8+pQ983AcxIgVK2f8tnxM01s69SznqfU6DdNgtlunfo1
jEeoLaVdnwZVcsIcmhz0trqKh/6aI2x+L+3mjXe2IEjKpD2wwtVFWdtfD17hBHHNobsmBSGNqD4X
4zZDYR3Wtn5onegnThyKN0bCYyc61Prtyyr7OCzb+kdFJeyvGltFP1jwL9ua9K053btrs6mt1L5f
XXaTPj2VzSadkffYed7zRTtoCOWLLu3sW5Fm/uJGXYiekSfcHNwQarRMjasIj9t2OXc00r7AGFR5
UbhCg+env1JDdRAEPXVqnMMkI0O/6orjwsnxGMfDPmPCe1tS7lmcw3coL2SOvMguj7//kqBBkS4o
A+FWj1wcehOSky66QNXTXzv/6+//ndLl95dBdWGnOcYuTTjLlLsstVGiTfcG8S2HLh7OBG3vPRbp
djSMb4PeYeJJ1rtEpzWp4wkLzhadAL7E0bEgJgxD+jQukQitEsyfyxnkoE70Zj0/XvFLFn3DQQfI
PY+5fGO35QOxYp6cfo382suOuddAGkeht5cDOhgcOz/0mSeS9cPdyspAclOId9NYzdvVQMmWmP3P
RLTDRrPRpFfDGWxiv45o/hYcNdi/HPtqqCdY13H+a8ohosdNtde0SQJK7xbfQYe+GezkZ1Nr6O7Q
Q4eIsbldQo8OU49yVJHndm93nbnva/M5dsY6HHOUqX2iQhjh487MJ8OXgzqREFztO0AlV5XnHmja
t0GSLzlKZqIxHLauxeCiFWbkHOceHWzM1etb45ccnUM1tONVMR0iHYm4zdTwEGvmdoaHvTGVq3wc
Ito26atfK7bg66afXuHHnZRtEg6jai0Yi3balCcjimYusnJYyKwr3HLouaf1UcjmxhL4CKshpkUh
hRPmWjk/cmi/x0phPFpqpCjiCN/CMA6iSWX7yWh3jc1LlkwG8iXkjLNrAXGXZqDFlrlzRmTBRgmw
HJXMiCyq0jZR9uouDWdN3Uj3K5n2fr9WTsiLk+5crS+py0pceC1TBqmhmrflModaPXc7IQdaGU2O
pnWM7pCNM26X+k2KjuFWte2y03T7GrdEEyA79xXnP35vjbbCapcNInhnzrC/FdBGtb45dlkuDlHs
qnCcZwNxQtzSlxg8vxL5dTTgWIzQfvhdNlks3MOVp8/PbrswvCEuPYvluklWjaNNDCDdWMbHvHcf
pC3Y+wgaYh/AjyXKNmClJ7a5NX/MI8n3JSIxf7XW3QIDoUgwWU69NO7iJRzV7AZdWVo+nRRguk3M
wddCG6l3xHBRhURuV3JQ7fUQ0xYyuicIINUOCzhfcB3ElX7+xSse8iUZjlEl7ptmRKnWYD3JlrvV
UU/uas94pxqSr1LMJnqPj3NK2a80ewYkUNws4GzuZbbXlIl+CvHcahv3lWb+1HIMuqPej2HW2UEi
FeCeiG3BjN2gpnwLk1peY4LJdkUNlkQ5w7ds7gSZ9nNIMLvHtoCwraRVuOmmOttGHLh3jrnurVnw
tqajjgS5oIPmNkdcGfOrpZI+XKRdhO1QVRtWW9j0rb2dN5VWRUR/mMV9qwkZ0MW8ynSj+tKzzmLZ
2ZvFbL3n9S9OOekNEfqEcq/qWm/XL1U3pXd11OL+y3CP9TTLCOY6RGntbTWsJ74yKsTwrKYRgYAc
2Mv2rsD2IQu1HwWLru5O5hdDnESeqtDS2GnAJbaPqzc+N4rEfjx6W1MN6bUBrecIcJ2eZVoXnm/m
dXcvO/3dwDUnSzTx5cKVI36n990B1Ujmdf3W1rAQ5byIs6leEB7/SBctzNrJQiMGer4W3ZeqmK/z
Ve/9zKAAr7X5UY/KGlMlrdMSN4uNu/CUJu4uGtDpS2m09KWL96mzVahnB28qM94nd7yT2vr990az
A+zHa3GSR2aKa8aWt50zyhAntqJ8Wpr6dpWFtddbY9ct+OnaFDp7G3OxShEKO6sDIQn3tGepH9xy
CirNG67zTGM45dEYG6zB3tP5bzbDOia4Dpri5CRW+wyCNfWN2rCudXMa9hQhPfTJYBpsXlVzYv91
MzaKfnx2NO9dZOb1NInHCd8kVeiAcH8IJKJro9fWr3pXqJ3BRdgZcjG+FnYdRABgWAr1etc46Y0a
+WvgobptquxbFnd8gYW+sfHdXI9xc1ipsWm1RN/rtX6tvIz33S6v4CRysqEm92rOUFFFZ6/nlfez
mRWaMmzdj+Z2YdPF2pJhlHLS2g3MKNvOzASOBexULDlY52v7uXWahwwv3ns6JXeQdOTO1ts6dHKd
9txOGlAY6RO/DppXH7yqa+81Y3rtuqZ4NatGbej0KGxGxXlZVnqwLOmXuEvunVUUnJkmM7RHJ0ji
0twp1T2LxtZuCOsMMbRuiE7MDwXNWvyq2a1XRc4eizJVfKuqTZl4ZaiNy9E02jKommHZFDbC2bi9
AnpvI9UhJ1ir9Guv0l+QKhc7t5O6T9q3OJfAi2QxwuvyGtVbGgj5NZPPZzpVub9wo0OFx9Mv5bol
REfwMthdIO0KX9Ts3ja58yIcqW4m4vQPiO1QirTrVT0phiBeb4UEMprK9vu4JU26m8LUyZ/maSiD
OKmfjaHTsbc08qbPzRerSLcaKoowb3lNZJKMuODGW6Mrh6M2TiporOVtUvqpa5k8OBY+AputA2xU
f53VSh16nOiJyJvN2YKktDjaEIu8WeasO07WVZKl+nbpyQJSXBoijkdoRRzSswTb85pjcJSRE5H6
z4wcFpTuqywedzgjt3bUvEIanu7R+ON6J9iZ12Ue1vjabIijcLG6szpKhXmPfuSNt/TDyVhpuU+t
d/P7/9JypNmYQeNQVTlhOOdfcGsHQnn9dbVVpSJvwSg13JpWB7iBnqxHTNFuRsUY9B3hkHHJRMEd
yu8MxsSJ84e47+JyDO0YEXAa6YG1aM11EbNJpa4x7WYPA+oQRfppJcpdjmW6acqBwnpcjPsGO0Dl
qKNVz8EwmdUx04dr8b/ZO5PdyJWuu76L5/zAvhl4QmbfKFN9MyEklYoM9mSwCz69V+r+xoVtwIDn
nghKSVXKVJIRJ/bZex1ntvZl+lhapXmyW/UK+eFJ91oRasJJdqpog3s9GE/6LVFVFvqeDKV67tX8
kZB4i/JF7/bE1YpdkLZ3ukYZTJqWQ3Lhq1UxKyPMSaofVO7f15j9KydGlKirJ5kN7cG6CzwujsIH
5ect5figO7Y8lGx6heX/tUmPRDM80XXBuhB2knOu09X2FkRYF5J4JG7BCILMIeVr/ridoe/0zHsK
AoOu3e0D7rJrM5XwQ+6dMTNWaCQYaUcKz8ncgIiiy2Gu6b0jqtBNuOguQwslY44YjoipMp/tnjBH
OkOfQ/QwauJc5ii9LWM+WHTF8mxyIW/StAX1NNwit1dHqvpBy5ZgPZTuHDF35lC2nhO59U0tGo2t
qRYtsjsIPI2wunAyY2u12MWnOVPYul3wMCbyr9E4dKhSKtRi5rmmNagbnaNjozeMks20gzF4HT0w
/ccN8k+/G5sV4b7i1CQ6Gc7gmT/CsjEqfsbKNPfemZ0X2dCUsrkMeOcS1Rwrs21WHWSCSGdI3T6u
43WsSmOnGuLZnqFOunWvlnZkhkiVR1ijH5wp3vkowGaZuCun404rG/3ZGMWmBpTBvpHLFbOgj0s8
/fDcq62QLr1Q1Le4bPYSB3vYKHdexS063syQH9MoHjvjAeeAS0PH/+7H4L10JnozNucn2y2PTrsQ
c6mzBWEmqXZoz2aE6Hwxi6NPdC8SuqDUHv0zFsU06oL0U7ODl2a+HQMZE7GetYuv6jsKs61ZpUs0
m1Ww9ovyolLj4sFDGOpD3S785T3q/MVivRHLG8/ZZOeaH+1ytJmNUHxX/fS1mDxzykEyxm+eX/bb
BV6Jr9WkFXgfzY5m4NK540q5AELSmOIBtv4e7AE7bedd8tugXvRKwrR2sZEWje0MjxfWZ5ehc6FG
D6hKxpHjKzII3YAudK1gODrkAgFPCDpT+SiPt2fVuSKImtQJk3q8qycJIsVoV31aPtMrIZoLAOTQ
zfNBdEQQGTb/NzHpFETjOLl7zJZL2N3C1+BsTWJMeCKFEofU8olndez7ehqJ0j03zdRu8q6LDLqE
GoUb8b8wcPJqnWo/oushR0PxwMMaX6XmOPetZ61xQGunSv/r9eovuyqBtILDQyVv6y35y9Fdnvt6
uQ7BogOBJ2I4crhjj1s7ecrN67lnffLxMy/El6RA3nXrc9nMYheX7ocdcHFSFzO5xXj1am+b6Q/0
hJb9QJI1GiB/HKHUbMZSOZEFl+sydvOnLB519SxwYzfwL4k0lslx9sqVNbb3dak9V17fXZO+riJm
TXXhmM3HbMi0kxDOYTb7R/AIq6ExtXvLXjMQGQrMQhCdlMIUejrHeY7foztKosO5iopsk2RYYirb
JQdVAihqxXiEvxOvBe0hzmrDpZvT1WDr5GepinEPmptO2JfKN2+6xAopIdlWafFHy7j/ucd7YqJa
hwoYHz2NSQxu4xcRCFGxnlNBTteKYbwELcJxRD/gcalvNunuFhuZ9zMw+h3084VRUflfWCjGWp/v
RwcUiTPKjVKu/uB3xnEZ1BUVoFhVlv6a4MwkZtI8G5N8y5b2J/aq56VGo4ci8FHmq1nZ29mykr9x
Vu1mPV7bPb7daibWJ6t4QFZ2yPZm9sbsg/5Ak+kdwSAUrbXNrTHbl0GS3lKf73Fi4P3UtoUw30ob
MEG95PByuo7Cti2YD9GFWTWpELDGYzarey31LnrFr8t4txfZreeeWFlXwFNY+T5KVJr2y3bWWSCG
UYPIkw9JyDRx/upsUYGyLYC1eSTBxq2xuXyW5mBDVfmof8oetSZI5JvPhk2T4Nybc7+OE35wGYrN
ogfvfTy3HIIljVRPi7wgv08cc1cZzKSDV6RHzeT/lbJpYdlnkV0Ed2M7/CxK42Cq6WCTbOsSLOaz
lujavldfjk56kLOgx5iQ4A0h51CWyarTx3HvAQcMndQ9AH+YEcyyW6CvuEyqMsPmlnbX9K90st+H
ksRP77+byuE5BNkHZv3vOE9Zsir+XaNOqXbtskKsHY3yoY+Hh2TouL/iJ73r3M2CrOTqGnPKxvSc
FPNw5wfxCxeHycoc38ed/l4GGjdn6RxNd9QhLXM/1sXWqYMD7nsd4U29CJ1aNoYp7Q72RrjLjgN7
5LVBFqVL8wC3cldMS5gyc2uQelRDOcCR4Z2FM1wd4VN7ldOqNqvPKatuFoMlZM3+W038mAywf2DQ
qUJltLRFPsWAr0bLnhm68Ebj69z4fC/mJgpLA6mSG/vDLiAu0qBvQlWjbhvlTbUS+AWouj1PXOKB
HTSNoV9llRdOzScOgHvk84mM5bKSW8/j1E7Oae1q3q2KjD8cEluocI9ajaEtvZEJ6p5KBzG1SZ7t
Yv5J6J2E88D2j4i0z/r+qlL/3iL0HJYW3YZ4IuFq88cxDBBSYCkPrSR3v9j2J47PQ98+WEGbr7S8
eqvt7rPlEmCmJnOZtcA4DEn1GszOj8KTFPblfIUxk6yBG0SWTSpvLv7aDP9GvOzuluScuO3VuP1i
4mCIOB2/ptUdZ53fgKF6Qp/925zK3ZRnOzfTzmWODSUrwnEudm5lM3mo60LP7K+CeiLPP6rAP5SG
SROckyLX7dXSKfTyIhyWGN0CF07JSPBRIj4QzhBbIzeI+o+nSqiXel5OWZFf2E5fUk8p1CnO/tW+
dNWjrln3NvnUhYRVKGf11yh+DHrXzKstD25hiG1DmW3mPe6kdlM3vGXwSqZIyIr3TW1kjBepMbrj
NHCN28nEitPl3GIocAJDYemX9K/qexgWdwgcaqUXHU0bH/BYEuNIaqfHdCj3BcNI6Fq8NXPvgXas
nn2YVmFrFoeAYQ5rzyIE1VoRbKucjL/jrlqn3MFJe/ZtiCs5w0QsBJe+2NMz/VY3P0kKcICry12J
0XjR5hRgyISQimKkAj3eDCMcAiV03my9460xtLUwZ574UlRR1zlflUSZuNEbEkbT9LRPI/A0h9xC
6xm1/DBZ6QOsE1LVeRKpSX90g4rv1IyOoo7JhLmmKFtm+8VtoAcE+bNro1OZbQcxQ7711vCYMH4l
LIabIJlHgWRVbHi5bjJ8WU1+7OPxKyi6k9LGx9p3CHeO3rKWlQQF5dobXW8p2Pz+jvV1IaWcGMMJ
VsTabeqTyrx7BeZxKqo/3qvoNehOxlWZuQyXnF01xZvU0ksIe+3IJXdM7epA4aGHbVneMn/DH8Sk
k0E+Jox3I9iXsv9emomRPbRgK1F81dzlrufdx3Xx0fb2z1gZJwF1N+ycvdeA6ZcZu4pVSkJY/Rpa
BpIjzQomJ+3KpI/iyefY4uTPagCjoMdPlTmfbI89/BZoqUgr1bclx+78b78wP4s6QfPLD05NRdem
7WNhDRtjpG1MTjqqkhowWrM1JoxYs0Y0U1MYOQb/G+zWxi+uozuZ4TJyPpiaU9mQzwbIdZBO/zjU
ICTL6qARbAx1FUCDyq/WQE7BBOEWdl4K9QUkrBzHF2vwfspqfGQOxLNyd9RFoe/IVdarE4c6rR+L
kN5vEVaNu8azd6gsNmFHXWRgvNTF9GhZ8ZOJlWQS+cpM0ufeLHd60DAOq95xYoZDq/zD7Yfhiv3E
vvZkecyQzjwrLOPipHXxvdE0O1xTl7RJvlBYHmM/EZEzFT9NwntNrxzeXwBuqlr8nSgdIpvOFlr/
yZclhvxdn5pZlK/1lApF4wqkmczRUARgEwaJzQ/iCJmM72Es99ifYXcN2p6ZkLRRDG8LCIkSoI+n
UE5jQxm5XPPlSVj5tfGWm3mMX740qL16kV2UyyYpqI1bmx6nvjVs/1szAjxnt0x57qiXNkwzL6Fz
K/aObT0nrvc6Nva+vmnYRf5cZ24X2Ua9L5ni5am5iRZ9pl9XfZQxtUsKTQMwWYeJSb9mrXpcemNl
c26SOugYewxokdm7W1gudDKu1L7tj7TrrlZd1gh8dz0NCqh9VzE5350mYQtWxtkY21Uuh9AUYhX7
fpTME0jedxfSeejNZYqQZ75kAewxIzgPboCnkOJkasQK90e7EXOzxznQh7LR6rVj1j3MPGN70zjg
6dBiTFipsplto8+eljg/VUW50/z+mN56FIX7Rk/xrRrlG8VzvyWguFcdV23cbNNFuzdaqIhC8pdv
ASejnq6txvTABLAY0Bl7Sz6YJ1KDZm92HJlWTc39BTkA80HxV0+Hr5r8cb/4Zx/DX+WeeguKQuuW
kFMM/2BjKQwQ1DiX7VMHPwTn2lOTdXeIB3gwnXNlfGfgaXMHf2Y9gO+zjiqD9GnDkmAx1F39ooS8
FhVoRoSdsO6zQ1Opx2yoWwT9H295yJv6aMlx4+DYUl6wTpCYqwT+GySq+6rEouVZSxLBQfyjzd0h
a7VLw4Kty+4DeY3FIk2eJaJlMzbboTHs1UL8dlJovSgjMPWe43K6+rRjmYNO4Tv0w6MeAPCBbbeO
b8VzUu3jG4FEf7En8eUZ4u+i5GPt0W0wBG+WpD3qNWYIlsckb1UBtypaShnMn9L4xh4WCu70JM4P
naQOH6aT4VU7ZbdXOJunav4Z430+ONc5ozgpk+e8aRmTnjzAFuwRNlHmxxhtqabU8BF6OuNukOIr
K51vlfhvUzqcm6oamR8LxrO25dVGaMUbSSTEX+yz4fY/prCODPM5jx7T3hXLsxeOtHVW9JlOvA2P
RZmDOSumD7OoT3TtVugUITynV3pxT0lxnBftE2kXGwThd8Cq1wGVux6bt+q2yFiuwgiXf7SF/tBh
xm2S5cVc8gttnBed9Q6+Wsq27K1wYnxg/AVRNoGOyuke1vE7sE1Ox/FuwpUTBso9z7Pz3U/Yg8V0
FCK3ti2gC7aXd6rEeuVZyY0uRrmi+VoANXZYEJE2EoE2qYKVUhAiwAyuEguHgjW+Uaq3e5+XNMbO
p91aMrSn3aD4HxeL9VAkJ20rYKQ1yrgfnPxS+v6nUcSf/pIiz4qb+Qd5HyyMH0ASjBOKXATnrU4x
4jqsWW1P03+AB66bcoMf/9wIaA4JrkinjDSHcr0tfEBsSjyPenDGgbx02UlfuDBraXCyGj10IauZ
d67tvCbOF9LYC001aADLNK+q4U8u+03FNezNzBwlULb1FF1BEaebRWGeRdbfpWK+2sQ1xrIZ0Vrm
neaiJwYDtHLh3Y5GIgho0lDK+PdmV+yNkU1LQUqInOZRjjw/3ZruMD+s0wHgZeIa0L5n2h+OmdYH
N3Y3ZTmLLdL/3eg41llpHrU5MLTKqgRLHRjZohiGUEErA03CaUGbzK1XsS7WDmqDZzXt3cKiNDMm
srILdENZYRdb6nHL6NSvKVfzxfwzm1JyIO7A0qX+IVZBGjFCfNw2YF8xhpb9mrj/yaaBFTHf3Q6b
KUNEKw/o9N/NUFYAwLxzNznWTo3Z89zgXWmDvyhneTiVGGsMDQ6NrpNxaZgYgW3CLyOjSOJVaZyC
PLi0A14tlACCMFV2LF0N+cfqt0HcfDkxQo7Tjk+TO1xLrAJRrW7bWtNz9pvT6JYCoBGoRfSM10B4
L9SFMPFoLLKKVF7x5hrOVoyYryodW32+73pjXXX9NbXcnzqbsZj0cyh1jDtwGbEpYRfObhd5wZZ7
MqfqWCnOSKaGuNEuq0RgvRfmpjXwfPYxNY++1TQa1EBrlxDw3HZsKBRNFYTvxkMH1DPKIwZqnmxp
n5mG9FoIivQY77bEd5Lhs+ZGB5n1sVQoCrTp7nU3ewho7ttl34WvwYIK4hqQ7KzhOvvZvuAMNSaU
UIZO38kX9SqTAWd5PT4lrmCrz/CU/BY1cdu8tf74UOX9+1JTzc0DC/8k1VqaKupeLDzTlQENC9l9
9mmDImqtmC/qp5Rx1IX7arS/tbE8OGBgQ1G3j643Avsw3JU56O/mpD6qXjFataBlVywXYfU/cWm9
BKS9XF4tbD+ejvlqABsqzN7ZjJhmV7BqmuFuxruPpb20ty63u+4VEPmMrddjQQ6U9lRZ4CZL50P4
ytqWzs2WwkEjg8uXaa/aaL4A+YLmWucPKMdQSa0NPpJg87v+afjzmFgdjnF/7ZPSXVGgKM5bFl76
KV91ce6HDNgZ7PnsOO1fmzKU8lgeEYt4A5b+ET+Lt4wHhbyRjOXNTVDrYTJE9Si8EOv+Z6PdzgyO
vM+V9TGKAl9zRs8nA6BWId+COqLesaiEFt/56dr4Ibe+PcojgEOBETI8cTfECuel+dcCyhZ1oxIr
eotszmBIIwvTAeLVC5A07Idm7THgoDno5gQAb3kvAoCD8Ju3DMvc6l3aA6MdHoGf7gkA9Fa7JRcc
b8QN/zIlPid2vHKSXM2I7g/FWlvd/h20YGomPJL41XGs5DOEB0GxwfFmorJFTlzXZk/h0MTfadd+
1M4iQzTXVU0kbscT3LYs6tuu8I9wVnHcCxzriQ0kCWBSKQ/gaCfSwv4gD7+P4emdHNQzVXGmtgP5
RkVsH3BQpKiAZjqBEWHFE958LEpTX1GJe6FlQm3qtOnUBuwFdpcvhyLvl4ORs6kb1oF8QUzdFmOT
uX25SnR7P4q3TlBZlC49iqBbjIMlKUjY9FMsHC1nBt1nSRJ2hlMl7eUaW9mnBvB33XtlcJv1VA2M
nigxUbrWmwo6FRlTNYeErI4V8YbtxPHp9xX9fsjGfFqPefZjNKW+kwaZm9tL/vdDraz/eohFEGW4
dsE7VJOOLOXoh5Hj7T69vTgVs9bfPvx+ZnWsShOZ2J3W3Tmj3RziLL1xucfm8O/Dgp0xhUi6o/6F
PTr5T02awYACOUmWhyLarpeVl7JLNPrwArRw61gKHUPSiwTrzaGHI/MhLUvEw0WBBJTzd5yiLxvI
35G33McLxTrdyMnzt0Q9QHFr7SGzaOj/fvj3oa3r2c7wBMe2AcVtEj2687Dgq0TE8zmk9rfKIemb
j4mDxfr3a5mTU8f8fuP30+VuXjzWvNvP45CtD79f/fehIHsGPbB/VLX6DGR57PNi2qZG0NEX4or7
5zPf5UA3A+pnWi18i8H4wzEIGxeYIDqYtw/27UWkikGfYz8zM5pa++DjiYVE/WKVdsx0UD+ym7rZ
qNT+cUpUotrIL85M2LIx5/rQ3T64oqkPhI8qCdu1oN9l4lydYVZO/qH1BHqwLaPCwdIknHo3L+Ir
LvTvxaXBUc/zW6/FEfcNdLQZP22dmmvSYZyQetYOgXksTIz0JRm7hzy1SI8V5Ve8dKcuYcp62x9K
KU9e7v0Y49AdjN5fg+ed7kiCbpKfoKb46k0Z8IsRxBLBu+/YpHoal/ZFxZeZm43kX25LzljXOTfw
WXfY5+w+2Sg7/dIRSKKgc/pVO1X0rNwc3yQeED87joFuPdEyHaP9rHnaRksQ132JalRN7XowY3nC
KrEwVs4IuPfTdtcjMAIj3PtjRVNADvJC4zJMPBhI+DFxZmgX07eb95r5nx3nvNWMZyWs/Yl5e2rO
r+Y0HGZHbbRO+nufplyY6zgetBSUWxCkWHtHWhaaa+0NjZ2kBDy16xa68LIskFMI6jkYBt2gdnHj
qNfB6sqTdKi1PCFuYEY7qlNbR6h+iyFw3rG1DxiMBxCmnlbdJdpXFs/ZvIGmWKzN3vTObaM/Yaql
crXuJ0JtEWay4nZAVnv/m/tCWd1ptAsZlUqr1h1LNYfx6gtxkNbYQgc3rbvmKPD6tYVm7fMqMU6a
yQCBeS45B/fTpsn9U5J72JQWXf4pLSqmVNYl3L6sJfWrv3fwdw9FM7wbemFybpwvXt0jZ1JesId4
99LP7Tsru+kKtjc9QbwGLdk5h6YxwLiNNl/XpPNn7GYE5Ib+d5tgF/Gy9oMbYtvO/YvlM68INKe9
b6tl51gDxPAeUrnlRGQbzSMGoWVdO3uYef6jNXMIjOHPYkNtdt7StStF23BfF7xkwjbxMdeqMCml
uLcs5E6kUcxUXZbcdUuyTcDLO6Nun5xh2E94IK8YVkH8M9hh7+XY7maX9JlyUUMSEZpLEZwqnGk0
wtGkDBfocaOZ34XUvSuUdiJXWnasF/o4CU4qBPPEvGe+3UqzvXzbgeLZdJKfcGm8hvWkunu9s/dS
etVlNvUWnZwaKB3yw0Ar7qkKyno9WgXCJbMlw1Sl9Z0QQx8aqZ5uYiMWR7dIae3z966y7MronLff
a0ItpBcMDrO7Ml3uwdXe5jrU5ZNR5i8JAwUwuhdMpm/ogFma+DZm0b6Lqj60ObNqk7KwDmDpCqi1
uQmayrTlKsHYsHHL0d1oxGibxhQf2mR/0bADdm8vBbzRueD9KHYsHJiVJ6te/V5gYx2QYOOFpqQD
aLB2OKAxbrIhWEcOYO5BcypmJ7kJsVdNQ/Mhsr9qaNbXXQcGyaurszNg1YB3v3FSE/tCVr9o/bCR
zMwiO1kKAr6YpAZaqaeqjG8OxuQhZ94Aa4gYd6YT+5Gqg3hTyKzcVtpoY/bNrOdeAij15kHtyMwY
T79P9pb49OIB6NNIrOJ2d8Um20nLUa2uE3/fY/nZB7Uv/zDnlara8+vzWDs2AopOag9svl3U0xEn
tXaeKvv5RgsnKMEjwmzO3hLyrpa9iPol89YE5uk3xYF/8qQXhK5Z5Cc5j9c2sI7AwjDgGvYSpQGZ
199fOVkDfqHWlLeCZ96Au2TPSKW5HvIBdaBv9obTBZcOUj2mCs4LqJP18feDgXXqn/9kQY9fM6og
JrKT7Uczc1ZG2ZUU3kZ7gutKJegPT4RMkr2K+3XQetSdtLhfppoMpa+dR6BuR0V2euNOxAlyMeFD
VEZ6UG2Rr+n/RVYVNA/mKD4Vi9ts1RGRxvouG7woG4hJskHJhyZ9mxshTtjZZZTbkck8o30St9gG
5w5zhG+dLDD0JxI4m9TrrVPtUBkr+ArnJUYxqSabWvJ2M8oFfZAt5TCnPocqWRSbrgxADVf6tSaY
YfYuKxkrdZJrNonHbt1JRhkIGWzINMkHmvQvsiX26U0uqIgx+abduJx4h8aIMj7bLqjAwEUbsRVd
1q8mY+bc9LuIBYl9TrEMvOb3nmmqDY2NASRUVmxt2BN70aFDzuonrXu1dsvbfAmxk4OeohJY35k5
BRwRe5r7RdeskDqNo90bzaroMlYEYyZtOo0cOmYmM9y+xLzf4Oov1YuVludYBBBRBGW6Y9XW3pkC
sZWyyFZm3tZ3A5sBEUi+1MY/fTdeysyCM5qgMv6++MoZ94bJljo2C6B/XdxZOkT1GqNJprfPw9T8
HfD1m+AVo3hO7L1VwSdODYP7GrzDzEyRcGQEBE4MjkO2KuG8era/zwmWnpjtla0CxwnHwrHfdccK
wRLJOwODWTjVc3AZJ+s7MOxxH7RlcDHHEY3Xwet5s1GR81qJ4pLUfv8tAwU02Crax1SW5XZW/Q/z
KgQGPNPdNG07bM1moA5JkSGJxlvPA+EDl1EnVDF1em0LiZcpTtytDT78PCvrcSYlwXxk9WZJJTaM
ULG3+G6pfOzkBWg0+1A+XRmx+eSJ2txUU9Gf/LYOdr9/f3cOLCpaTjezcI+B4ob/3Xr9rIR6bc/e
zu5xKw6B86j37XKpiIKfzIR/FPT8NpWTU4X/RCGEefne6gFVx5YkdWMt6zRjH8P0eecXufctPe1P
syUZl78lI+jnpi+9J/CW9WpmUtllxM5kxOa8mzS33TBnjDMwnmGolChihuHuuW7QYWfM/ZPDkVWP
uUJYHsejwsMZDo7au+6U3+OgwSjD8N1Vj4EayTc92At3Tl946corgvFOp1w7sYDnB8ZDff4+6jRQ
i8JPqvPk9YfBasS6NRYGyk+md82kLtnpUrWZ3OSzsnXzU/HJlDM7+vZJopVeaBeaTuWybDC1928I
B/1mkhjZ2SErQOgxJ6SxLg7/fqbZxYnLety2bTLtNK82zzGAgk3ql9Y6nkxAnzLutkWmUap53nwW
sAnCqfUJKntiAJFsi02O7W43z08mDoRD3NKAEVZqbZOye63c+tPjmNr1jvHkji0ZtNuBcpJ6hyuY
FMOizJLrp/mbrfW2iB+60rERwJ0RcmMdQuQpX4BVA4yl0TXopnhb5hS/Ob08DWNmVyt7H1eJtpE5
nVXV6uYaSWe4W2LuYaMnkFDpcxpHWOjnNRblnymnG6Zlg47Rjs8SfXytHbSLZW6IvbOgnbSk31bt
FKwqUxGSvO0hGXcbt2+vIqxNSOMkobfSc8FX1JsKV9Fd7JN36UBNfGlpc1pUVb0ADAPsRItH6DPM
32JUH5Z30pt+ek+DIt7KhsD3EuQfPgf8F3oTD9o0ux8M8Yi8wXvt8ql9QdPy17bWfno5mSdGJPqX
uWCuBnnL8lsTGNOgOCxxpj13BZIPrufxDsI4rt58OJROq68xQrkf04S+npQvddmfa50IoJ01zQl6
SXLNiYzSy/KNh0TlNau+Wg9Db3wrrWA3mSnhcDW+Dbc6DhPDPd2BD5Iy6YoZK8YjlqV0pSV4rxVF
8zG5fUMwVmXf6RrqXZyPm8XROdni/ghHX692PMHHlMFR+OkNm3BYfLElUlisYSVRovE41hjWkeIf
/L3dZltVG5+usS5003gasdsGg1Nsfu8VJNae4kxsXG1Ac7fETPKNCmPU/FdoAvLekdY7BsP0o4q0
OhvfekH4KFHDJmFKw1s32x45Ntvb1XbZXGJTnDEZfzDjx/3jWFw6XRG8p8n8vpjya+nq6UJ/St9V
y1ztLV3XNtDjYRWWZrN29Kl6HGN8iW5WauyScbLVJnYPLWsJKbQweisbcTqvpiePfhWadOXvGcny
wWAkuW1N7PUz8KmVjCXWpTizkGGSdtPNcboz0+4VXxLTB8oYHx57GKOOyCOwuz4mvjgLWy7bf7Yw
do+j65wHXcm/zVB/IgmaK8RPtRscI0BK7Nyzi9CzbbETc4lVa2OW3jstBECf08ybNgF/SHJ3bzC5
B8Vv0v7hUv3/oPqTan7++3/7roeq79TDT8KIs/8FLWT9X4FEx2H6FP3/8Q/+yarb/n9sy/Ac3/d1
lGzTgl/1T1bddv/jgOQJdNu3XSbWQRT6nxwiS/+PHjiBHRgeM8gs1wKL818cItP/j2Paru67hLZc
HZTQ/0tUnYDY/wLY4f+m2ghsnbyPbrs8u/+N81c2ZCTa3gTS3A76rm2q+WAgJi2JKHbWHE+Hqe6Y
qCVdYzrQPfNWVo8WHC+iNI/ST7Z6nCW7qmqJvsVqPHhETw7/Pmyx0ax0i5k5WTkxGy917eEAtGc8
/PMYx+O2SJk3ST9oODD/wynYahD5rMBmlN9bPrq0Y3LOeTNIexUYD9Xs7ZF3k5BDhlgHpv0UtOmE
Zwc/HqH5te1W80r4ZIeVKHXaKg3W1jyuIqZR1TvRNZiVh+LHqYz8UCYDQY4nHSTdOmcE0DZJZ7y0
/pOy8IRZov7jxlOyKRtShcz4IEzHKeaeYUdnfZS7LgmK+98nhonohZiM/j4A33U6lMPKwW7TYPiO
icSFOe3TLXO5clqUZrWVerYC6dZfYYrIiMzJOavYikEt36cENfeJUgxiUia0DD2uVmXzkMy59qQZ
9nbK6zMGveSlXKqROR32KoVsY2IkODn9km6QLNGtb+VGD01qTgdmFNTznhHHTC3KbEwpnVOGSd4V
22KI7VPfWqvSIVbrVtNVypGBQ9IfIzNTCKHBgiAEGJfW2YPZG0fTUhn1IsOdiPyrOxAs3oqNDXII
+Yn75eQm0ieiVROuzNrHmvYQ4tPJW86FKqxdOdAVDqRaDqOsihCF58zckjZAwlDsHkEJ50MbwCR9
k2/jz0J3HhuTs2zMnO75PPnp2V9geoz9O/PjcrAmLZTj/8HeeSzXjXRb+lX6BVCBRAKZwPR4S0/K
TBCiDLz3ePr7HVb13yKlS0V19KQjbg1OVJUMCJxEmr3X+tZA9ULT9UIc1a/aqmaLNapN7AFGAvYx
tuYT0NhNG7UeIqeOYwBGLWuUxprQk8cwrpeV6+JaTzmJ9VFFgz68UGt6qP5xAqZIUafS1sd5ctyN
j9K342yDsLptVkmIQEXBkAmKYtsgmkXZ2c4biWebAZY9JWWSscUsgUC93Ika2jUuUWOdTGTwmD7e
UHyGRYb0jqIhHbjUZBkM0p0dG2vLJhM3GYMlf9TcCHvgKOOIayMIt+C8013lOB/Q1+cre5YUQKv6
KCPHAjJRZ+uhwH3GKu4tifkakaz6bI1hmy/MXIXwCNxTXtsZnCwOlxzPRzKaMfKzQToLXuqtEfc3
uQu2xy/QYhKjN15kKgYnPcRfYzkky4D4hqfAK0/RzM47tNWN0wqPIxjkLezL13nrFSgrbUEKdsvG
1PRGnCYEI7nUzLa1Dr7jTDlMTSYOdmL1K5pn2Apg5KWtd3r5KCtvDex9vnLZPdNV6YaFk6kdXWJx
T3DwxqUivHV0bh1TnWN1TIkhsCm/1VFJpWgVlnsnVl+r2G9XCgv1XvVGzzDS7KM9RJpYAMMFMKl5
R+0unpG+JoxJ5B9AE/BaiTDaJunXSEzmKlaXM8lApyNt6wdfU0vhzeuWvYvI9mUctDHgm4AV3Us4
yeI16agt0Wl3rC/kQFBoElDdZ42dhwV8MWYVlGkEbgu7pfqsFT+OVYUeCh/zxi9MF8GnviuBNB11
hrIoxBMaVjxWJiqfSBYKZAG8raCGAgSxf23nnMENJ1nbw5oRCfigxZIVQCHNY0Ksugn1aWDqiBgO
qTd+iZCg63AU9ra7HQgtxXSHfVQXjrmJHO/7RA/R5yu/DYgjs6QpqblS0TZ8OmHRzMGMWsItSXbR
nkWtX7z8Py8n3y0jIJph4m0Dp6c1Hbv97RCn3b5U+SdtVrSZDOBhaY0bQKcKSRxmhEOX0/PZKXoS
Vh5UWGo1TKC6bQ+DSF59jGm7i/z6TisiubIE4aAnZortpShvuJVNFTLvmGl5RbhpeYUdkO59Cs7J
1qNY1wRPrSzT2qVk7556HVHXjUOadiij1zE28MNFpzmMhrEpbdf5ZGOrp3LHrBqENI2G1D44DdCr
iQoy+qjbjhPbbZO6JBOZY7Z1Si2Ooorvm8svVtqrViWyxHokOrSxOudznVBJcq0vsjLrNW9Kf3CN
/tGlF3T2vdxexTPmCypXxq1F4fwuQduyCHzP2ZaWe+zT3PkQd815nrv4WyetLw7EvcdkpMREgSNa
0PKOlrpW5u0cUqmicujtc9Vuy1amV5lh9gusCPQGHA/9VkPgVtCq3eQ1gszaawK0wivuQi1CURFT
M5N1VA9XoZVdZ1lk3ycFNZbeicdro6EKXjRmS1uTcm9ptY+o64jSts3kO8p9SR/429ijxCLLFrVv
MGqEqISrDrrWS8AxHh5GQU/T0VtSCBzWGm2RnGIbG3Ig82sz0Hg+SEVQRp088AfLtayc25pXysuq
+hSricpuYNNmUQk9n0wrjHqX/5xMZo80iLs1UdbNiSE1tIuXf335EJ7Z7c3R2/om1Td2VLj9oghT
FPuv5uQPdKlzO3MxGLbtKZ4JqQpk/72Qvr15+V8QvTqEQFLtEu0cA8hc7cIu5+4Ew5gDDM3fyY/S
k20iRoiiqt+UrtudrL5y24X58mnnY7wjCO3Wo423Fi3+NZ/jzgmhcKAn/3OdAm9xGKJ5kXwySnAt
6RihYKvQSpI4Fe8lI2xJCkd8jnsJ8EfDOcDt9OTnTGNhNPmoLbNum/QXNAIRQOe+aW5KvnkCzIJ9
ZczJVWKHh7K27K1rnkwe4Kl1mgZXXTrhjusu4T1DvWpjxEG5Gs21Tjlsz2VxQ4wgC2ouxDEbL46f
ljbWoG9Hz9zJ0Dd4vW8igeEiTB19PQ7BvI7y0aBthTMBnJj6AxfXfo1VumxWFbtVx5NsV7WyrTeb
VTPhZZ5TfsyyQTffqe57bWS37SwH1q3iVPMCbRBp0kCcqpW2kn5XBtpCuGJMZCr7X5gUvhbYSCk9
tbsspU8FlwF5tx7pKnvDzka4FYbNZ4MCKQj+LDkN6GK8tM0OMXGkC1sZ57KlMdI21c6Pwm6Nhq1f
efTvL/gDs6hv2POAwpkzsZz1xzlrYzTukJ1+ImH9hospXmDG/4fq+fIkXFOyZ5ee1p68HBB+xuvW
IyXfqI26laWK9oSCGHJDoczVSKsOHBCrqYOa3EkMFzWYn+8GRfvOtkp8nBXvc5ZCVWKXthoBLV63
wcwaM4idAbjuU6jqtaXJLzLq2N8aaTUglieAy+46eBryM8VuexcYvAiJKL687GAcyY4ol3WyMUZq
cjpWqNhtPGiWG/9gI6avet99Ms0uPXWz+cNREiKNG1mo+jdBIuUW1bhzCGQKxTIpPkVDQ1S099A1
XQxdpMuvRBV+0H1arewoR8cVTmCgqA2pXkTH0m3zTQUhmzK/Hd003pcWKqQfturZDvJbl+jCnZ80
DPXEbxCJuEs0+c5GDIW7hqnElh51tIBQkNNf8hyzYX8Rn1DhXpwFIXKKqcSshSwVS6O3NCznqmmC
jfbMdq2gN5jTxUpGRKIr2Ut4NOaWeehjPqA1SF/mGSlus1B91qyII0Zljkh0rC6NZh1728JOrzm5
4In2OqrxZnyIIMDanEgOsQUHQJV7VYwxRKXqvppiZ1tk2KxU0bdYHzzcTUVIKmhf3cSFB8YzST74
l2frYiik6YRrty0pU9cmhtbEsur7XI8fKqN8LhOLHyf3toZVfqwd5iTUIfyYjv2Q4j6xKb6iczee
6QrE3qV0qsO7UBEFG2gKrHCV5GIY3avcScIzWhF0sdEnPWkbYRBcRhlYxwBdqJneZpeAlVnUCOvY
9SbavE+m7+SFKaChdfI0xdn5/VfjTSjb5c1wtXBtoUjPtEH/vkGvparEgYX0czUBUF3UPo/K1OGN
kJqSVPhgZcm0zALq7b3PcGCX0GOoityZ00JRu0enn58ME0Nao+07B/jLpsicu5JO9cLyvJXj7In9
u0hA936X7vHJrVnAi0UogwewT0f6fvhL8EBjymqmwxTkT6ioPuFv+ZLSpKXE56Z0eRYuOgW6WqiG
J4smQJsd8RRVKJ/ZEAuyxZrKQ9lZmd9g+2LOuQBoEVnZSOHAc+U1y8wA44eMN5ng2fMt6zoO6vbv
aeZ/6j1/qPdYDtPpf08mfPrSRl+/5P9riTj556rPyx/7h1Bo/WUDl/agDbq2rS1FAenvqo/gV2yH
so7lOIpdChTCf+DTtvjLAxzoMqGD1xLyJ/j0yy+Zlsvvd4Wmwe/+m6LP22XUYgDZFiUpKRT4N/Nt
GExLUz4YRgmkAS9K3d1G9i2Bib5f4b9fNQiwza0eiZCD9rG7pvxx50XXlkTUEQJNQ55kZCUkN8Vp
CjxD/ZBXT7J8cqbHcHg056uwuunaahVvPaTe8bhVPnvnW1V8dfVVMJ60f+eI+5fn/z8D9U8DVZAU
8d8P1Pvu22tGunX5/X+PUOn+RdnRlYxQW7u4Zv8zQi3xlwsVXXvaQzfnMRj/M0Qt6y+Tf9g0a4jq
6uchCnlTWky+nucIwQSsnX81RN9UJS2phaQkSaVTQOZ8m8pkZ+xEJqOj8V/1IHncDfya258exW/2
UNzFTwh2zQ+rcZfxsvFp2+ZbBLvjesTQ0Q2nEpAhpQJ60BiLurTUbUtpApGLHXvt8v1r8nK/vSbb
cwEWFDCoyRL1etfWpaFXpw1S3hgLdzQC1EMHS8EMZLJD7NDN+1f7zR1a9OYkM4qE/375Hn/eI9rA
020v8lDTDsXKx34wlx8anZ1jdOf/N1eyXY5vpke5+pLR8FPYQzVE8+TBA1zM1XnGFhSRU9oCC7D/
lEj7mwfI3l8xszq2Yh59k+cyq3AukGsQrlDl95jBnlPiSC0v2Sc1zZ2q/8Nm4hJS8fMu27KZKRmA
8LQl66z75gnOdUDlxbRw0Vq3ArWFJs8CfdnSzMxlVSCFjv5VkgyDksq+FB5FeVoGxBe8GSAQKuY2
j3MYmaW98/UHk7Sz6I/D8NfbUubl1WdtAqMLQvP111UWgh+iTPXC048dp3JFeP0Cq8fJ69ubtH30
gu/vj49fvjZbkZpgXmYN22HJeXNbqE0R62eNQrvar1x5W1fBMeZ8oiEfCna/71/tdSLIy0O83J+p
6WswSt6O+8bidDZMoHNHHKB2jKII2cP7l7jMm29GBuHMmlgkbse13bcj3g2tIko4qoJqC1aUPk+V
8ND9R8aHFEt4NmDoguO56G1zO+fOIolBL4mH0KcgO1fXEG5vu6lfASm64HhWSfrx/Z/vl1efuzbJ
r/boFTGB6zcvpDEaaRMi5ISScNG6EfidoZoU1s6SYv3+pX7z3SoB10kz7ysWkstg++ndb5MaHoYG
+hH2xqoMGwoU7iKpi7uoCZYl6IP3L/e7L5eADin44Et23wwlGVLw07SzOLDYpHwzcaPQf/8Svz48
3j0lpHClw4JmvblEaXSJZcyUCH1LXFM/OMVR95AjG/Jwj71/qZdX7fUMc7mWrTkFQotmV/j66VVp
7U+A2EiqNyaEtE76PUMMvzQiSYZ5MqBw7MfH/gLtCK38u8op1P7hJ7jUTN7+BPrvlBSLA5N8U1Mp
LC9KrZJ8RRnWT3NjkTGe93sJyHfvZEjnLZLmg/qeRfFzqVpvncdFevf+z/DrfEQbVLHYu+blrZVv
hlBhCztpRh54QpIgS751rEf3kW7jVZJKwDf0EJXVPb1/0beNT14MduHSNh3PYoZ/+y3XNEyGnNgf
5FHmow6MH8L1AVpQ73n/Or++H1qzKgreEHbb1tslyw49whhaXkW7+DZZJL4osKUTDotiNRTlH15G
8Ztvk20btVRNagp1oTfjiQj0JC3NBPlVTnmW8/zzLIgytGEZUsOIvze+hXgq/tgL+6OXyzPqzt2/
v1+eKM1u0/WsX5YwZaBorMeMkklFImRYPVsWnDO3Q8Dr2+pD3iAwfv+Kv3lfGTSoILWpmBfe5upq
QfFcCRZNX9AoK738Wpfii9kNXyFfNH/4On/3hF0pWVuExxGK/cHrN5Y6bGCn7aBpO24mebSheC+i
Wt5byCRHe0T7BEg8tsGquo9paD28f6+/GbUcKC8nSKF4Xd5uEEgeSSamP0Zt+Fzi55b5PbPKHybA
314EoY7lweuwOW++vkUZmPB9WcYX2DBXVfUFIh7F4j9Frv7uKrz0LBseWgZPvtmFGGKY2+ECjvC9
m4nCS/YdY9T7T+s30yuqCw4zOES1llK8+bJi2kS5abCB0yI5WR0sBDTh2159MZxzg3HPFt24qmW9
8QBRvX/tXyc1Lg2BnjM2Y8X13txeEbJPbfPIXVDh2dYGNI/5Wwe0Nay+0T9YduOP96/3646E6ynt
kHLANAPb5/WX5k693eAEYRJlYzUY06qX/rYXz42RH9xoWldKbCpd3b1/1d+8DkzZHASFoznRsCa/
vmxBREDiVz19ELNai3h4sjAqd4Fazoa70dlEBa54trLo4M+kHqCUff/6vw4iLs+8KinMstd7+z5Q
gwsmSrKXlshjawMrCJ5DdGLvX+R3j5Y5nKKMjYCHA9Xre1RlHjg5aABwG4eBVCEX89wUf7PGeJWR
Q5MW0YVz+IeX8Dfjh+tdDjs8Wane7qvSbtCUWGkwlTncN9ninz1o/MF1jJkoghoc6T9c8Tdvi6d4
lizASpoKvNDr+0QePiTNZVOL5nVREfyNMPSxHrxj4hPiNHjXNlONjRR2Yu/6/iO+vIivdyHool1e
Uc39AsZ686KiQPJBWaFlpH1zk0WVXJSZbv5wg7+9CKUv00NRxaN9M1ZVkPkd/LrLRSp/Ec3ZF3Tj
V+/fyK8DktO2JQghsS1ee/PNNTIi3lmcWYAjO1KHsYS3Sr0XcZLfyehfb2Eu12KIkFYnXOeiUvt5
603FQmTV5aH1Ay6iXFXNLWLK6jZoozj4w7P7dRvDHXEwpefkQiR+u8h6cZBLge4AIUp068z2nYn8
aRF58xYc2g/VzX/scf36Ary+4puNaTv6JZEU9F5GhXkiYd6r8JNqfx8EJEAQ496yX77ETXX+vDGU
jr4Y5QS9MtVY9aw+WeoL7zOfRHueK39iT+3KB5hp0cNQ9eLr+1/7794dLBE06tjqsaa93U4Sf+TU
blWphRcF31zcemOIgxppx9fIizDFJoBQsgzaQ1De+Dr98P7lLfvybv78Al3qWTabAo9Sj2LBefu0
QGHKfDIfph5Yc7T0U+2Su5mxH+32WRIZwQ9oYSF8j6BO/O4TomrtbftpcOyjKtxMXAuBscBFjkbp
6oa1MWfBdGXY/ZgraUUeDiEwW3A9Om14j5OQHcaMMFKXYAmN0cMzMKljU0dPBDZQwdDBlG4l9zXm
7tFY5laufONgdhlCvmzSdFlMJzWnal2Q8hCBokpJ4ngSoh5B7Q5ZUlf7PE9I7fhohU1ljDRVYPIV
W3Q4SESWhQwDVwHSIwUOdFaZzgK5WJ4mZb7mZJgVchPZSex8r3QLxU2OnkiR5IblJGlkGyUhvcgy
ojlAcVyMYuo3ogySclP3bTeRADiEAo62m1k0b9dZK1JxCqNqkGJVF4Ad56VbsBddjUmB1c8LZGl/
baMBQpRthglufC+OxMD3X9M0vE5i3O3PrZWn+Qb9fkH/Z6KBOtyU8dgj1MK0ooDZ1mFii+d+MHug
LYZyLJjebdU00beegtN4hf07tI7aDCp+gQBGXDMxJye2Fv44V9a+6wPPoObQa7CzCzQMsN5105YO
bs10wr5E6Ese+8tRNpa1wIyHpWYT91rN135BZVIBVp786WQV6Mn3UhlR+jRIR0QUviQpqwI6fOga
3cJIysb5YKUUkrqlCRauvK+gY5C9l89ziAFclxy+PkuVeHjS544cFZAywm/miEAxaKvWohZOOz6b
mRyzjW0pQ63c1imnZFEWqKy+qqHy64eurzGxrBCGMCAwjWdOegXBVKWAr+BwZ8c60hCLC+h9xRmu
LVbUPumy4IrGi8Qvk/OM9wAgMth6M7ZpoA7+WBTeU1XW/nzj9t3kL/0APPt1j7nH3ZI+NDbrtolb
hD2xL7NTFSBePYIFS4ybIPDrKt2XLiy9L1jlw+as5gDb8sKhGLSbMtBSKQGcSbWADlw43yG6ekkD
iaBuZ6gnU5lnixyW3qZjO7zy0bsV3ynDR/7H3uqa9NnM54zfYtqiBILSpVqN340um8PVWEcmUlXH
9gneYYSWR02Edns1dUSW3HUEDWlZ5OHRLYRCFWRgG0BY6IqpmCGGBLazkrKoCX1BsgX2nwLgkpws
HAiQQgy40YvSdOrsE9odJ+wmjHqgmCC7IV/Ap9kaWe4+G42NVHg/5PSVIhL4EOCrHt0AEs6mme5V
1YYclpCSyAHJBbyVoAqXGWtS3+BoHcAILLIua8oPhHhE0W3nZbX7Oe2RiLpLkE1wzWdnqtXJVx1q
d2kXkzg2eZLRv61j5VYHJu3A2016IENJhYMTbEqDI9oT+Nnx3o/csNmDqWmjGxulHIYF0TeDSQZA
mMANXiA7Cx0KkNl0OYTj6hfzh9p0TPcHW9vp4nBxLXLtoU82QvwAYVGNTInU8GC0GGPCof2CArY3
eVFoSttOJk2ayQNvrxFjV7sLu6YF+yJKzHrfLA+ct8Zl7DrDbQ/7k2CeIYAZvkJ+5UUPIi1aoK+F
HysLvo8e3Oy7ipMWErudhFG/H1zbH+76QDrEljaTiG5DV+XTgdtOC2A7ULI6RFFQBre8fgYmtlSj
GWgI3eKcHUqIQYBFIdz3fxes/l932v4/yhu2LLZo7/TQ+i/p85f626tG7+WP/NNGM/+6VIAlNlhq
rUoq9k3/NHpNGr02u2mOZVRFnYuE559Or3v5JWqULNYSMROtsv+t7tf2X/ynVIgXqHH+ux6a+7oW
xF9uc1F+Mkm7hIr+Sxv4p8qs6Tui8As0aQPElTmDaPHyIZxxZpIJoALhHekOkdgJwkwoWUw09whd
HIrrJKP8p3i1YYza9hY0YHPVBekH1BM74uzEmfxzlFJlscukb577aTInoIvK2XcTUsRGjsseLkck
K/8gzNk/BH0oN1TI0CKrAQutBhbVewSxDQbBcfOAat2F7rFQUW2gWfusray4Ar+uj0YtNyYd7VvO
emuji0kUzwLNRK/yBzYIh7a4yTV5K4XdnoMuL7dR1otDiKxoCYauWpFzAH7QRDXHEtcus3D0CEYh
JzyJAPHPwtqHRZUfscPWy9py5mUfJli8WVj+/gDEjASuC/fC9+Kj5ZvxsbNApNXxzBkCcd7C0Gz3
2GfUx9gGe697mKNmLP0V5bHgD+dtttuvNnps7S7mD4fDhaTKRwvxzQHDxWA39057iRUYAaxAOty7
Gs1e54pHZDxEOxW+cj/Oahy3jkc+Mmq9Ysu6d/RnFE1jHz7CSB/OjWs1i7u4yMxbVODmLVqxiLWl
z9duKI5+ZQf3kafmJX6K8NAjJSAaz7+ye2e8c+PG2M85Xl/VeKzPQQ+h3AXcSo6rlP2z37KRMqk/
Fol9cEnMspeOBLuYde4+iN0SCCSn201ryqdknDTzWaP8fQla28iNpSTrCg5bXVxlugeIYsD+xxIo
b/3mOu46G5TAtLbQQd30I2xvD5bDemjy8mIiy28IdXt0VW1fe4hzXyLZ8OjVu3xKg5JkEvtzRZJp
l8fDaezg7wVIKu+7ZC2wd29zt0CkhGV3a3EMXqS1NE9isrlNFTgNmLC0O1ZmdjEfP7ah7g5+K/Nd
edkHwhJbpXargQqm5RIZI2FVQfRcpijVzQywtJowRDDu5aGb3XCl5OAfwbs1RhtdIVQqN3ATwblk
JJdMw2geZI7uu8G8sxIlIIyXBw3YIL9pKp0tFHvbdUsiHCJsEkrP/TiGN3VxEAVy1c4dBi5QfpSZ
y1FoTD5J1EJw0Tp8J+ZEQrSD7vcMUTiOVlU2FZuKKJXFQJovSnWe+xgTURPERG7UukKTKkZaH0G2
QjXqHsKQxhec5MxbYT/rsMoDNyO7TgMU53QDLGXUD6n25RX7qvY04Ws0vaQ6os3Tm9Tpv9RdTwym
TWZuYxhYIMf+HKVaHwH/ZJgMj0igfsyZAdTGHJG5AVuD5gDmwaHDvAEskYGYc7/D6JVXQqsd9v27
EZTWp5kAi8XQ5gUEIHfN5BevS+KOr4YW2FpK3O+avObpmu0AoN6if6D1Qm4lGk5JavSpxNfRxhkY
Iiu4C6pu3FmDlMsIEd1HXdgTOcf+bZV4mhxp/lLLFNgnLKJjE9GiMI4miNIEaASlLhGNRv6NL8VH
aAVPWDnHHZxO+aitgkRq1DCqco+2mfrnUaA9BNW07sfCvH75UB1O1EJcNsyzX6yrjti1yNdLr02u
9Fw2UISwkvoGwsQEAfAyqFMB0syLrvp5JlSL8KWFG9acisFSNqQ6RyWMibFu75wMtIxyo+gqVFAQ
A+lDTxu+Ez6tFsi0u+0Y2/nJyRGWBX0VHZIRckXuKueDlOF9HG9J+wlva8MQTPA+EqHexmIQxZQa
pBGSVIDYH3Z29+iU4boos5MR2iMRAXwkBeQj4ZvOyss986Q4oRx5gaGD7Hvb6W5NaTR3dc/TtBxr
SVYIgsImLc667Ivz6DvNch51DPUSxod5GaGGh50ZmPhA5ey6ruzszjOGuzntAT9bHW5xJXZW5AAD
tKN0VZSp2Eg/ba7zUo9rdtzUD6KjY9TOOXFD56wv/1bt+qAfjiNdoUU/DuoeXYGDxwHLldnu29r4
AZydhaoA0bGwRx47z5p4JbZw8Nbm+AYBvXVws/aqTYhqZF87HwGMTxu7Sb+ElXCOblch44NsvEka
Ou5d1VSblwcyYtaFsDccWzn0f6iBo8t5XbthyUAFCS+V1hrbEA+Vzus6kWT7HkxzCVUe1KwwpD73
oV+uA/b/SwdA+x73w2NsZfGtxM17Gyv/A0tltoimoCEx3DHPXlWSPLNvrILpN52dde6zyKGR/VHl
sbsrLcu/cpx4WPWzG6/GPBwJJrNXHMO8ZVzk5Jzl4DFqQonOqoRGDK3DXA8KUknZJDhBHOfjEGMG
cLu4P1iGO27riFQuJ8R+RIrZiTIYxvYyZVT2Icd+RCJLsuM+ug3xoEnh3O6JMKh3acAbUV9CN3mf
EjThHDhNuz4Yie8ekgIs65jqvcX54DpuQ/MEtZ6IsSzuNmwS1Dau8nolvxplkp+n3PeODP6lEjRm
bTdoV0QOxqsWZwQhKjp4UIFq7qIBtq7ztSsbn/lORjcsO481h+b9EMtPXutFH0eTIq7pxQ5p6tKE
i2mnaxaVZAMwLH2wgBknYXztx00EnSW0N+Gs4psABJXvDD90G4Zn0YztCs0rwVUeLizcfOWhdbFi
MXbjs5MNMF+q+Fj5El9DxYkzz9Ju1/jq0XKJTrMru9k7KX9jrIJnfgYfR2QcHY2guwLzR8a2kY+n
wq4BnPiYsouI/B3l3lh1Lh+jjjB2Qu0wp01knMC8i256JUnwtChjKGLrVo7XPVlxuaf06Jz8KEIp
bU0jS6rdENVdpPChjH3eDYibM17v2S7Ss1P3hFQRy05WWZRszYNptvIhcAexDW2CzbJE+SeiPL71
fh9epZcTTt4Cq7RL+8bOMnflT7FxjDIiaYNAnmevJWynKfJH+o+3lWuwmlRQvaTcEzCK0HYEuOsF
7h0YNEKTJoig9BXW5Hsa+2As/C12nAeySpKz1+K6IqbuGMMfTmAo7sGXBSf+mLWfoG1hfBJHYK/i
aGTulvFW7ebW9FD6IugVbc7dUjG5DoQJPVnw/sCWNLdkBWQLac/J2bl8zNU+bmfcUrFpblsnlA9t
t7UrZYBBxIuABpwyjjM0FN3b+Xoqy+TAXIO9gyCZwh/vmzIb6KYa4yqroWU6DfF8qaHRW5CQdzWN
Ui8haow3ljug+gqn8RDMPompk/gQEvO213PMZJChUrbTIVoBeIfLgW6FFK3mEKfeFS2C+aEuasKj
ojpAwok7Pgq94DpDjcReF741EDbiumr3gRiErKvHKy0ggxKqeIUxd9nP/QcM+cNnimXdgmgdG8lW
k95UfQv8kCzNOr4ZnbH+lsLCrk/wMvQZXr93njgMcAgf2r0y+3IDz6ZbG4IDC9XADF5DKreAhN2r
Scwu6SomW6mxXODIj68iK2d5jwjV9f0RS5ddXTJ+K2uNFwpIUzIW5Bt21acsc4xtiSL/nJBVuqxR
6qxKaSYn9nvJCSh1bVb+UUL8XjcqBj4ZdNEpmJPoNFd5tSjtkcy9wQpPpkNwMvSFEoSNcLPjbM7Z
cfRafzUoDLTqcoYhsZL8aaM8Na56HP3OOmRWENziXt17kzZWRVRguhVxc9tjU7rRxmFuKROXstbP
iXI/GIWWRycR9oJiGD8nMWDnIh3XyZg1t1YcnavJR+sfdAaABXa4FG4eVDsFy6ojFAIZS3NtZPUT
DqwJrLkLQNusx80Lp574SHryldk80k+6goP9wyrxSNdIRpeweerNaBCJ5BMbteyI1+kAgy+DIUuP
6ZQRcdURKtX6W0eUDcaoPWXZYKmqOLMINY28LTGNlDnZcZ88xgEputPXuAUEkpefaZvqgzd5BTsy
nASmMXnAN/Cpump2dmrG+Fl5Hg+C92q4COgJmLVgZpytiZqvaEmb4LDCvJU2dPtMvRklHPyOmefU
xz0A5wJGcFPCTnNhaJlBOGySuPkcWOXtOHXktuXucI7bkYGGu2RdNbo9vnw0nApYSG58vwdwzgEd
/r2Tr2cRticQdk8iAFAfjZY8+3AWyPr0zWfmkEUy2OF16z0Xurtsf8x11ZJkmvZZvahAE25eBla7
Ab7tHMD5uIdpSPG6vTysEmQ5TGvz6LG/Ah6lzuBJ/UPWdf2x6p3rsez0qfD6+zYX3rFpRmxX3KOX
TodLAPyhvnz0PkDWCtzR2p7yEid21O6km5/8zrMP3mzah6yuwGkSk9xzqiCTQswhGA9MURQXbWpH
izjknaO+ASjMiJtNgr2a8nVvXXeZWPeq/k6VmrDeccILFBSkwFcTtMxcRHJdh7ScDXodq97syiPH
zxUuDXGeGzir3aQcnMnxOinm8RRdPmqII5hEyqu8svHZxdQLvXj4HA0sDCUHi3NPXoy3ErNnbofQ
CI9day+pgUOvSbEBWkhcNuPEO9qY4qaGGQoEMxTnAuuskYbzOs3a5qaAYLRJoMIsQQpQTz1pa4pO
Lr7MDXqglAL40Ez7kPi148vHhDFDUVe8zsfo2BMbjyvfPZRDoMhMmLtqO9K6IRwhsPb42eGUNQlZ
A1AaGSmqYZ/gduOyjF0LEzkfA1CAja2qG4MIgKFTY0PtscSoXqgShx/UnIUZ1TnzOviPyetXY5Re
lRq6fQ5g94Ak7Gmi7rQLagcjYdqDHBDZdT5NW5968qKZQSB7YWmsJEnr23xSzRmJlGqH5lyylk1N
O+7CMt0amKX30vDw3JYRFvQcVm4e4mIXJcahZmZBKvQZYviHsgkLgiJtiV27MttlSVl3OUBEq4ph
PLf2BBRP9CSo/mcX7k/hlnoo3P+5UDtpyOw+LxtseJCX2ja/wuLU7NqysQAYsMSGVfyYQWKp68Qg
5HEoVy8njslhvsQEtp97ZCDVhIP3v6g6ryW3kaVbPxEi4M0tvbfdcjcIaTRCwaOAgn36/wO0z95x
birI1gy7SQJVmSuXaX1x8Lt/iHpvb2Lvl7H7XYrvWTiGuAMh7iJVPPp0x5tTZDev8opnLwp5tcry
O/5Ju2w+ziwA5jfyUWK0GKbkpEjjhWZ9irSlDBrHn6lJejndza5IRsElm3IZmO6WnE//C0HiDxdF
60PfL6WsURrDFX0mUSU4Nbqz/FOHgLwyKB0OtTGjs8YZpLo/9tZsvN13xbvEx/egg6+tcbXZ6VE0
Hj1LNXOem33A7/Bg10N21ZMsv+qj+oWz/bhPh04iHJ9swscq/WzVhb2VNfL5uCTeaEXupFyrRMQ7
jOG/+qkKd8sGV1cyJvGs3ATQNC9OqbkHR3BYRUO2aagCV7ZTeiflNQLeOfgCNmcA1Und3rKENM22
6LKtm3j2BadDb4Uf3fh341xevCyyNSQ8zrnKpBL0sQ5eBT1Vejwaur7OaonSESOzm8hWeSSiu4ao
CWjIzteKajeNo5Tc8iq9Upb/tlAc75SpOmpP5VckKwenIfLbQyB/gV3T67VReS2o6DZ/X75xc3pw
pmMPqFAm8NScw6Bwk8jmIVupFxwoSV5Ol1D3mnOWk/pQiw5/KO7ckLSgQno9zsYHp6MsXBbEkfS+
/nRlEJRv3BYtFZWe3PAfKHJMemdTF26zt6v41bm9drZVgh3WQGzjsqWZpkvQAKTXbejyFi02gZ1A
AXhrsCRpIf2/M21oNwrDBSxcjZ/dMDXsqk53o0frblpY0D2wvVYwk4AmvdFcufhI3rQOo/AW/HBW
f/1QRjLteSPRFZc50lc1vIPq0mJrmZflURd0CYZYHomaDmLlrAUhSYiWvRZehOshNmnk57rpXUN0
d/QLZpG5EV8t0gTffodfvudRQuBUW5eJd5O4zN8KF6Pcb1mSyW9q0vVz1AU9EMdHBHPoobpIf9I3
6cyWRsIEYvfraJXiHWJ2eU87h7S/xl9XuuyODKyqa1PHMEoDrA2pyu4kThR3ytJzUw+n2rb6a4GK
7ml1YU+gn7tz4LQ9Ah+H8WbMf7Wi6P416VBPviv/wSr7YGIXvNca8VGowXhERvjAT7baaCZ+AjLU
g6tdUS/SweItw4vXmfL3OGp9YvBCFBUEMBzTBvMYOb+wrKKDwjEsXlsZd2leSkCuzvqaEYK5cjiV
IHEPOBXO5QYcefc6aR62r1kx0hbU/ZwChHPCVD+72kgfeS9PVUbgaKvF44Er0dhkxCbfB4ugu1Rd
GRiAcJUBJ1TQ6zu/5PUlf4q5hqNJNrbn4HnfSgIxiIUTZ4mwFfF/ZW7aVnI8V3qMRcPUyZ2pj3h5
2d0fu8eFzOrdBmv+hITNsbVv5ry4XunvUk4m0sCDLQP/8kTBQ0OG6PeMYfJqSBIXaI8lC5PuMHji
jyw1uSYdtN7mfZiMK452t+SOEWND3vpcu01Ze4tzIgknEyLdiSyDbRpikJmZX1tcck5qjAE4+/JL
FhJGsiwamiLMVGLCHmtzPyGIvCxLGKYPT9Q1XySclbWlI6zPiuYop9K+Jn1oYUBSH3RzuiHhx4/C
aIqrmOwZwjSnXa95EyVeKfeJESGNLC1t5wmaSF/vILu5ZTjOaaspRka6tkZB/21QQb4PAzO/zAU/
xAVsYYOQeIBy0nMCVUtj5XUaM2HRKFJxLbgIBmHEd0KI/vShoWMzS0Y64b5Yqnmj/2pq71hXE5Gi
UzJAZzPPbeW91DBGT0AzbB3yzKEkFPF33/o5f9tpmvtf8B/44XJPYZJDYKzfpJ0BK8M+FFVIO2FY
18Jy/jU71/wci9q6moylZTM4a6OO11VE9+7qQt0yOecqF9LfVYSQEmnfUIImY73Bzq/DZY1vSrjm
t7n4OxAtXe4EMvWVSfLVNSQPFukq0EWYOQMWnJOJP/T4MRLOTq+ti7dTWxdPhURM9vJmx4E5V3ni
mOXjdyxg0x+tOuHX6+/IKrb3dEDpuay+hpnMr9JmhtloVxu7mb1oh6+VaVinYl6StjbIszc/tMkO
z9ro+zDHCWujRcbE0NCusdAwUQRBvhrWa6jpkGim5CX2S3kpzDo96ymBfrjyn6cUKbVnkRnnhngP
ZpT4ouZYgXQR38LilmKA8ghTvH9yzc0ZGPBUNcq7xcFXmrHuEkZlf8mUYa8LUFcIHwX+GG36GeMA
8Bx2DtYKQtX9by0e5rpuwOWCipbIxVR+qNjvXybSWshEZy+ztWMck2mVhOiwQdEsQuOUe4vnRaMQ
wM9InIxaoszmI1y6JSgevBlcz+n1qnIHoCu2Jo52l7gOnkHi9+d+ivqzr5XHRjPE3cQ8t+fSPpE2
mXGUskRRChVhsKhke1HuljeF9ZG7CwlgTIPgJ3TddE/Oz3ghyhmr6oFQubotradp9/V6gpyFH2BO
ZIKoH/5MfmMXnD6dqL97UfZWALwPy0ybXWhO/Ybgq+DAAPwfTMeTu/RKRvOJ/tnnUfRw6mjal66C
waHp5FFZbEvALu21LPgmnWJor5NxwajSOQuhbRscme6pEEwf6h7rj9Y2d4Bu/q4TyvqiteRPOBHO
yu7w28rin6mbu6+xwlAC/2K6Qdf6YinJ/aIfqVmGF8G4gHwG1zIn1l2PZfLCq4JMriFGlDXXd4lR
JMfGsn5OuW9+6l0Rro0Urk87mmh1aNE8uH/XpppN0UEZVpolgwOOe+l6qO6+0QR7f8ww23Psfz05
FBc9EDunoM31yAP7xuzynWqMDvEsQmQfpNtE1uMKl9nmmDgKO8suPE/lzLHwudAaJzEecl4ybzxl
efu1VF585CIu35NthFvu4G6NJay1Hx35kDSb52UpWlorNzbdjZg9TuIKDXgHsriVgYvFGFly2yax
5HkZrPxd+n2Xh/nfw2459gp40adOP6miQoxU4cQ1FB0zQFze+hBlfwNFqs874qHyQd8wN4ovg01e
QhoO3qp03fw+4D5z72USXexg2EdG8clh7v08uozScJ8sRvzS3I1dtto325uo+a0A41KX/roi+MpI
hxtzvfQ5unV4DoLsT6c73cVuD1XWZBtYIhjZ46R5BtUlnwlT6Xhf1h6pfBio9FbVXhxbaBvbpGPV
eq3B3BuvZzfma8TT+cCWSwiZEUbf8qgXpykuxcsOCXwZccHaOdgy3VFkNBvHzLRNB5pCyEs1kc9j
HXxbBtdlyTAPimNPnHM7qa9dGKmXrWMaSlRbv6kr9glM9Ptb3vIJiTylOKtS7yy1gGvC959J6DMW
h2PBXeM/g1zFuOu21r7AM/fazOWbF2Z/krIkS8shLGz5QEXW53fAzvbMwOZEiFWzr0uX6t7LDGjM
DPPXDXjRxhS2hI7H5bNqGp0owoLW2qD1RV7pYw9VWNtsvu5wZ4OPEmOlczSxZWb0WNnr2ldfnTHX
dwH5rmdvXvBlJ0kOcUKPGkOv7bPwdLbGeX9cHgXzJpnG8OH7yghX+gy+dJhMnPwW27XJETglaC2G
O+7AOG3Eom15arr1z8gvyv3S9erwYltyd4Fp8BmJN7VKgkuENuaCZuI/jyANyqPEfDVONiPDmblO
z+wguvLR/VCWE56L2s+OrYY7zWBX+wkLzgPzXVJh0eTiJAiMdDFJzV37GFVfRWz9qzdAoeA/wZuk
wnukdekPqxzOYcNRMQwkqSFJyQ6kw8ZEqAXZtdDUuR6tl9A8AmTr4azAgCnEaBvqEWwqTnW5Npzq
bdRhdsyK4AMHWZeOisqDA9zd4ugXvVwmg03lAPGlZ2Kp1LuG8gvsSNI1bNDmTfotbihik02l8wvL
Ib8h/QjbLoUR9TCHZUlGWvNIt3A1c1tmhbYi0hNcvgw8kjt7UnKEc52KwCYWHsgVTDa+OuaRmk8/
84b08/JIQOY+20b5pzGtYmdMoXOe5iWeR051l9wNUea4qA3WaUhc6xSKaTwNL1ykNWutoB1tpgis
ZxageWuozXKPXzNu9EZtPxIBvD8FQCqGV6YA2pQWMEe1Q2tTEwa965DiGwdPauTxIAPUNqAA3rXs
nH8zoUhKnJ95YK4N0YSroFLqGGdpcQigRT7cYroEnkyOqW/nDOJYAq8SBzsW3zitm2sxL4g5iYio
wDJHr8LfenQ+VEqgdGI35ZbTOblWtaNfgLvfjnDYNTo+qUGl3/F3c1OamTJFmZnl2ZfIcdNbZlH5
C72+IEZKb8uPKMg/4FEQYFKaIbkXJVFNqPDI+A7inec29UnEYUjOZpUc9Mh+EQtdzVTkaDwvi9PW
McCyEezYKJpmXyTxw9Xa6lAdomSoLqTZyMvySIn6Xgmczpn/iQtxEOKyPMomke1H1/w1aG59bG3j
g1n0cFs2H3DoZiXEbERiZsFVq/uA49i+LM+wzmux1yI7LJu3e6WbLgm+NadHGdnFpmY2fdbJKCBE
eX4IuQxi/7zfY5BEEb9U8vPiVkF4zo32atvhl360xK4nVUFs+7rn5DY+zWaKzgZq+bc5dPVep2/Y
5Kh3122MYs9rVX7BZ9iGyYFR39EcmVy4yj/jRIawZ3IGcIDkF+668/Aqts/Ya1nnnlQscDbrKKAW
QtCribbPVNuRiBmBXM6Fu5YFziasGGwsY9JlgT+qX9Lx11iD3C37xrJUQd+SFVi/cdKh1ivG5zA0
2RcDLGXs5GlM1CzySd1+ZjnduMpXqkihE8/vPvBd/MaYbq8n1/DRVhUGdmKi1kDuI+xjkN3s4fg1
d6eqvEsaRYOxi/VInx3xg7/o4QIhsmN6TUcCh+NUYAuDJJXLp0ggpWTjGRWkzXmh2mMPr7JwK7r0
T9lE8vy/pSGDi5DJ7iXRr23KPO1fy2L52gd2Lx5ZSb3xRE7QjXb3zBos/KAIw8Lsg+pXEQ6HWMbG
pskqAiG4Jz88h8B2cMCXb8drX8N3ULi4HbRe0m1DTWH5UyjvhHOTd/IwRNjlQ/VN5zfefHtI/i6I
+fatof0gzOoHCe31T1UzBvWi4bPAY3hrmmTd+mZmrwd0WPAnJrLcqtF+So+Gx0UV/Ow4ziIXMsfU
Ovp3J4cr4TWRuJCxstWxdjM2URHzp1nSIUqJqmNVe/m2aivnOM6chGWBGVZeSCxZNZZzZIfUmVpD
mlAZyn/atW7F2823sQ5dpGnD6mMM7eZkY20SK2/H0Ns4ocw2T8ujZeklTksazUkYnOKBnSYymuRW
m8wGg25UuwY5wXUaxU2Ivn+hXA3JCGWKW3nK3Jc90w4CIOJnZtjxHusgHJFQev0Ff8nsNGBb+zl8
B3zexooA5f8eLhKG3RwYfo4/l0Ipygr3ge3Vw4kIn2lbZzgsIyI7/7fwZ2tcwzJhcPeCIZOKTrxO
fbZFewQLQbCKtI1IVBhSfq3f4iIJ7in54ccwMSNGLZGJBsst9suAqXTK/OAljHL1jihQg8oinvs/
rP4Yh4qCoVhRhwdJnM9uSrINrL76d9z+Uk4WnoKMgT+G4TnmSZ11tuAdn0uZfsXzDh4hCWmPZTRc
Vegzip9WFBbv3J3A152352fol/UZ3TVb/zfeVP4NLQR+XbRST1yVmk2rB8+26SdipaKZVUbVNFjX
zvX8cz1E1B/17MiWUJZv/k753ORtuF1zAjOmEQhrEzBwEniQt/I01FZyUt6q8UdhrPxw7iC4UVee
B2Ybz+j1wnJKU5cJuiILcanXlsUKwPCplkDAJ5+gPTLO2ERD0NoxfOMnnBJj25N8QrSNvi3HyENE
oH51iZ8/7G4eWwdafNKYeDqanGZAUB5zoieedR7+chsFxNEzi0JBwOlPP1nJGXRikv0z6SQoV+He
W8X/bc44BFEb7tU3vv7vyuGDH096Cbdu5fRJ/g3UgYp0OAt9orLLxu5rm2N8LFwujIx53h7mzMsD
SCMII8w5CF1zW/xeJod2SJ4cmA8fdkRaV5E7jDZE2RyHgUm6MsfuWLuC3F/VNFdPghpnnhbuY1Ce
LZ12/6FX5VpOrs29zkcxGIPzbsby16jH2sFn5LYXqYYf/Xz+mwSfH1CAEimul9/rfui2jlYxWhYe
kVRZDuk6Kof7IAaCUNr0ifP+P0OMAz7YUvoMWgk8hQfhNsUajZf3X4Olis+ggqxkQuxJR31aQYeI
7oHpabdcj4llhc/WIFZPKUirNTxBXBtz/Y9h4FNXyQJuu2Wb0bEIun/71vwKoT06tzOQ72RYU+Qu
E3AAqZMOAk9SOo+g7mTrICJXNTAJLIDEtCwRdRBOFpD0ZjPoRq98Ej9gTAF1bKcp7c82Zf2m1mYb
Vkf157L1unPn0b/ZXdKTs2lW18mP5NWYF6+dgxuK4ijTaDgTY9Gf4c5+CbrexYeTvR4RGSftsrh1
jf0vgQ/pFgZwiJ1eXT/0DlO62K7kOjLtl7LD8ZSLoj385exJ6L/EO+TlJUn7HbZn7s2d06OaFltY
3U7lXtV69aw0+JUw1JuDTDtuuiKcyUlxFm96bO054VPamVTDAQXQmeAC0Z0ntr7VRKZGB4nhuJTQ
y1VbZWrtk1xLNC4SpMPUQubFP5icQiCGU2SkR8cJw2PW09UosiX+skGp45tNkzJvgby1Yi+fSHKi
e6hDM7gEknsEBGY/qtxiApw5MFEhKs4kDSTpTCdKSPBIjEpvT6PG/qJB/SL+MJNafIiU1XwpvnTs
DgUGv0+iZOaop5TAk5keNoVNuk9GpBMtwWf4f83pbUQBk3viGLtIwpQz6/JgVWNLNSnAxTxr2NYd
oySBQm8d5czCdTQ/mEYmcO/KVOvXldStizI7bY0Gh44uTeuTWdEobf2wnE4q7+2/F1oyMTluQi3C
740t1pyLJKx1TAY/4tV6TrtpHa99w4WsXu300MrRJQQDIk8SAdw2kY9OlG36bkGKynKN3PKh+p6U
voY5yXRqw7p6F2Y+bYYszNdZ0apXaHhH/C+oIWpbXN0Ut5J6rKgvoarcRq7CjZH8EyDueuAc4e47
SoSjjp5npyaOF9TV8qhaXAmz1m9ftRPjZV2T4q6Vin0sVi90DZifazjJhyHWsHqh3lXXwCIiamzb
TDUB4bg8a2at34vSSXbwjPBWNgMsjpfheS6ZVDih9m4jojOyUrDNmZyeywjSU3G25myy/vICg/aj
H3vjW2gDX5jsjlh7dpgmB1+Z1alHnmjpOoVp++4zcrBIcMy6Ovodciaua1fXSTbDQ7mC5WMK3fyM
6uiAz4jxRCvYvphH7h0E8K3S+w8x+XvXrI1D2ykfNCt0H3Wb5xtnoA6ryPvaImRxPshk2Nk0w3/f
CS24vDnz3QYr8umITl0DzbPWlkyKbatMySXcFv86pvoNPELGPeORJvb8RwP5AlnLpYp6uCmzJeny
qCEobfa3YRiRWb+ttiw4iULjviypyyvnRUdani5+T2NpfMRY2L4qQ83fNDmkU+O8XRMLT/oT/zN2
qdT02jjVSpoHCObNV0MOnF5T86mI7NK9yblpVnXWZNlAc2u9V6ZApuUwbFKsqTc0VOZnDL90rdrm
x+jq+YHhUPWJk9irJ7X2Vx9oD9ytfw/5yM4z/6G11fIiRnnRQxNi9MQ1G/HFvABGD1YA7ggTlLzO
KpVbt0+Ka5fWd3u+R1sdTqiMzDUpr+N6yntSdmeiGtQlAhvjsYZcYX52hSl2qW63N89Rh2GEDZjM
VN7QaN/QRO2NNcBoJx2QnFemyNTTB9wDym2TkfOiMePxBME4gHtqU9U5fB0N7noApcodIPuMufpq
VU5xNALRbaSVuEDqJYYeLpV5NZgBOUGpu5XY4m602THX1Imt7hK5033YetIvrmQC9S/FDA076CFd
W+1u4rZ5FPMvK7stDdbs1+2r06ASuKmREPBUBvmszOp3Bzhd2654W94cbxhKphumlRN9RniXDyXt
KEFiiTXKvxswe9cOhps7KFL+E7QhP2dK+1nhU38Kc9qHoC+KDy3P/5got9insAouqHjWODGrddy5
9sntm+ALGMGXzE7De1LDt3dSlqTpvnohc2PyaMt3SAuyTjyou7HuIv8YhfgYDBk/8Z/djGTV3YvA
OAwZHzwiwNreV72foDDXo61nYpoakAggCZc0oUMtPQFXJYR24rq8tTD6b4LMqCOE6/bhyIaZEKrD
A6bQb91S2n7ZKx0XboaviaOdwgbQDZMKRTjZD9Kc5YpAOEJfIo8DGrL0ayT6D6ikejcaaXn/HT0H
VNGE3ScIvCAe/r0NS9Nx9/oIxQ4SXb/Ofbz3oa51xCMLzPQJn8ZFNf5dxGO+KUIXylKaJTvu1GPc
9tjizrdyWWn3ZHC8I3lt3lWI9ut885B8EMYU++OfQunhnfTf8M5YKlt3bWbtlp9VDAghbphXs/Ld
e2XrqwR2AeOELPjwmD1R1Jb5JwOgad27mfc9kV98+RzbB4fS9FNYbbHRY8KCqiF9GaP2I2gDF65V
bn6Bi7yJ1ZSdsk5Pz1Gi3X2/SA9m0o8XfV460eSHMbbe/DIktGPqt0iY6f2iZMr3QGvs6POG5qae
t285e9fD4DkPJyhX/SyhWRZn1tFIZ7T3dl1fClAVBtQsTDq1aybSLwHHfEl+1D6ZP5khr7SZekTS
YAZHPJgX8gNOSAyHExJGaxeZuoO+VOi3UljpRx4Rvok0ddpSBVaHfpoa7HMN59Hp2XcGR/oJDZDz
WJZktK9FprcHt74YqkNY6ANBBCqLiR7NI95hS2ZkW5n7NjbFOfDGAnd2Ea4KtgHK41ncg35536Rx
fVxAnaTwcrUSrXfIsppssWCQR+Griz0zSRUjeHTnzdGbC0i5DMVSWRxsXiIj/vYM0ZIEg3nReiLm
mgw0jRRGp9brltm5Pl6WhVMzWg8ZdJmlbWVg8p8u1hrAxyO05sNn4wPodhQt16Erpitwnj5F8KhC
+2kBsRBWBVg1dUyCgYHfY6DMY4OS4tKO8VFhX3oXRrayJGUXFfV1poKvet/6JwsUkc/zkibWfx4R
lzecC+mBi1rd1tOYPa5h+9otjKksNXdtlQcPxY32UIYFhW3y3wFWyqZietTB5Hh6XTLu6wmMGfLI
RpORc+Efk/sybQLssqmv9O+2OzLIKbVT5w7TJZ05HsuyPNXLf5p+bM5YN+GznpV1d7Hs8akPtOfA
5r/deuzP3eD1Z6MVw8HrqoPMoolrgQZqbMwmXy3PK+MNxaA5Vb4uGJBHHVFWiB7IV2/I00Yse3GH
Ip8HHhwh5HJF8VCmuyIKjJXCzhd7fhZYTt45sWhB86nHmdeS2skyp3uQpOY9hPF5jwCPN64LIXGK
DHOfBZLuZJ6M6bj33vCWV/jnM2ZvTAgad7cax5uIV4Ms7C9TogKGyqY6OE73ZTYgOOAp6zw1G5Qn
YJtyEfVWKv2WezpZL035k0CHZG17UfW1CJj8qsq3L4WNRiXuI6jNzlju7Ybh8DKHWOY8jV0/6T+t
vdtKRg6iJyKDSdCpgXOjoB+ELZNL8spjyVhzHufr87Kg/3FYePtxiBHnFQmMkf+31B3xq92YEXI7
6DQ186ihd2DXhiaVMk/MN5wQ7TwuxDi3KL+lmGbvi4WFoMyo2tpVlK1b0ogk8pw9ihUSnOelhBR4
aknRgSnNVFEV2yzqGcLY+mVZBrvVL2SFwRgdAHOs+iqVX9xswxBkbyc+1EyeZhXucaqHGBpYyjaJ
RXDQfHG5Bp0kyjgBJ/4vLLo8QjICPULZCfmg/9+t28LaXDOjhUU9zzAW1tGyJGP6J6rIh/SmLH3h
QDZhvscNNhFtaRA6+7PPYAoAKr/hX32JNIDiGPF3hcf9CytSrOu7+fuVagT+1emSZs34UgD+rx4U
CTExojSOy1GUWcgdQ0Lot3Vt/wqFE98WYgHuWL983b52PWGFbeFNmzooTNzHKIr8lqnWUpd2dGEr
C4eEo9Nj7RAbeb5VuSP2g56IU9QH1iENPQt6lMrWlqvsXdQXMNj8kEZpcPSNXZvTEUhktkBQN611
k93slb8O29G7uY4X4USPEm8Ps6v9nYEdV4gqXvj2E2Dnk1Kd8wE+mqENLmP4p7R1aIiaJz7NyBm4
R0D4OYGXAyeuECPB98B40bM+J701fy0P0ljfZEVYUGQlfGjMWvvN0EUEqGqYreHvEG6Gvh+cVTZc
gJzdgRmdjZXoXFXajCR1K8DbOHWjrSzGCO2OVx8GdzwxLU63anTQrvpzFKhPINXCCPGjmpipJiTg
xc/9F0mUW2DYEo36GG/ctIr2f1t3y8BQfAH6i3AqTiWsLxhGbX9JZtrAsqCFBM0eRgKEgideZt0x
D3u+JEV5i2515uUENL8ZJ5RWcQ+lcOiQUdFTzr8G63CdaVGiXY1C6z9w8tuNyXpRfS3SKlshlKyA
ghW647XvaAwjm9zyzs8kmdLjcuMs90xRM7t267ghE6aKzs68LI96GREQmMls10xw4IO+jnBB9eLD
JAMd/VZSXQ0iEg6GJUaiRf5ZCIwDm3Ni8Il1wfgjBShYj/DKV4Fd9qgJ3AAOCMsQWdHGrtJgUw5F
syv9rqR9Hf1bb4T+hz+kn9ejJCHjtSx1HME19lL68rrbmCUzZzDtSZ6syT7UM5N7WaISCUfqBbcq
pNNYp5gXnHtd727jf5fMyM591G40Jf6BX0H6Zsnfcw+bBncPf9DYgmrnbpe5dgow9iQAJHcvKTDS
EXHOQRBwv8YhGDuNGaVaFlNUIaH2sJOzTAGp6AkQoNCHRyuN4CrL9Df4tXtoHBk+0eFpT7TVh6eU
FexM9DDXvnWsaxrZ+TGHg3Zc8Oj4EhpBeDVlwGXpp5DeEdGscCJIV+7U+AC1EuFbaJt7qx+GmUYP
/r2AF/PAIpX+eIh0WewchCLMtkQRnBprlVEywQUA/I4Ntr9WNnz6ONtsPQTAf+EHhAZ0Mbxveyas
L4sORjn8plDT3/Ukqy00SPs2Vl12KMNi5fe+d+Hn+rVW4GNa8Sm5xrHJlxeGCeKSzDOvZQnnp3hI
9MgL4w4KsaOTfqv1h77Az4e6bt4GnH+syHlgp0CL0mTyo9LKm7T66uURnLDqoS9A37V8hnkETNag
cpo7eqeSbmiVLKgfWascy8I6VLr1s5ea8/Qhnl/TILksz7DBgUFhRH8Ko3Y3bdZZqA+V9UnON09x
ydp7FnIZ5g/5PM9fyJUqnbBpaXcjtEw+xHH4NVS3kV9RkXAQCP/NuMc4ei17RVSKnU0+g7GKe44z
vd4PDIc+CqK/isQmLmV+JmUza2VqxHOut12+SwUz7aEmUhbATfdWgUphiMvGWxPKHp/QE0OhmmvX
fmpGvEiig4A+viec7NeUNiRADehdd34Fa9jqBTYYo5uxNcMfCuef4X7h75YKY6k5yhgH2hK+eZQ4
w9nnnDlkHnEmxO0El6nWvJ1G4NtqGghJ4x+A1XtH0gLF3hZdD/MTkAyMSuzwSReAsHVU98HorbVR
Wj7yri7+7UcIOOf7IO/ig5O5RITYlbXWohjDKkPHq4RHI8Y2ZPRGzltzypfXhuF3C/YFHzVx7qgy
H8sCLBsgRYo+Wz8+1Au4rwUvqfk2QlEbo4wZ9JB/tFLLDwu7TGk/clNpLxglYtXUYf62AvMbxi0M
sTuEAXaN5BqNfL+dcHHsN5VmEePWDdZG92V0Aj4T1wly01aU/05J655LZUWvvuyilZ129c+m9HD3
SL84IrMP6TgNr4J2liZpPiZnKpCJw/iur6hyM65Zh77/SS/tHHBeuSunKA4iCYONU1njN93NN6X1
B/2E+71D+7hzs844JFZ+shtjeiJr/ofspuJIJzOdtVZPH/qswstzd1yXkJcfy888Pz0PFB2HsggY
ewjHyk5DA/dfi3QcKcdyk2F9887KsL6UsfevPinmocCELUNvpkpZB6JGR27W0r2azFuuahhSWN8m
HkCyqS703uTjEpCLm0I37CzBtKD0o4gOv26uuf9OpWoe7cwWji2wLPyWqK6jYuuEsb7+n3hOmna8
KkuO1i3XrzxOcryGdjo+RGFShnRcllBe05PENQ429aQdzNRg9vffobsvfHujZm/TwGjQvcfjZdlq
DTcktWcyLpDOW5LMVb1dfp62JKZhVdGm1ixEzbV1iJUMtfOcJhWPGvqNjNx3Y8qQtZsSujXfn5Gj
PyTy4+9QskgNToZ2/Bc+7/UvISJr5ilCgXkB6KvaaC5ARloC+ZcMFVIXOjdaKGPbAG6vlgFT+pei
zX6i2xgSBB6x5EtruDSJud6/mGEbO60PHowfy71LwnS1MvqxXv+1MPDHutoto4F4HiiIZnah0PJZ
Wh+me8EVjEasUXuCgLwD5h0wXWmEdlNcZIfc5eCVs/xet3TigMZ62CxPMVqS+76tcRlO1Ii2Lh5R
hs5xZnhkFAmwq2LaJqDY8XeYksmSkFm+z0WNrM/vCFi26v8j7DyW5GbSLPsqbbOHGRwai96E1hEp
yeQGRgmtAYd4+j6O/LvYXWM2s3HLzCLrJxkRDvfv3nuuc6HBxjWYf6tlyTqUHSrPbCRPYc4vZA7M
sI2i3wGzQmAS7u1ehQazfYpnsXO7JNlAA6HlPtbSbF9U3XveM3nxNTw/zUzCQA66zYGV7akY7LTk
H6SkvjgxrCPJmmNeMiNbtf5b2MY5o3sTkrDrZG8plnnEnxLXKlOuLUaHZCO9dDpbcT+d3agb1tQr
jetJeWMi5ZKBVW6dmjb78NNA3y13vABYE5U9Fi3tFOfhcxhHUbzEsipe8IxrayPPOKt1hvEy0T6z
8RI93rZ9Db1JWs9ST/TDGDMdnQi8PFNclD4Z5rdYGPExksGpNLt4H/r9L8JRTrwXPFrqitRTTVX6
JZn830LwlrCVi2RZcucpg6dy8qjTLlbEgsRmcDWa3tQZLet77WTkxd1eJugFOKx9AndsbCb9vUn8
B86WDCjW1DzB+/sNB4vMsCK00M5ISjeISDhBZCe6hvlQaaWu4E6PT06b4vZmLI8UjAIYsgYeUVVG
amEmC77WtEsjhbExCRfsai3L3vM2wKjSTU85e94jHOVxzNr33kO1NWnzfCyLlVnyVJOaqwxO1QEw
782Io/YR+wxDHaP+zsaVnOhkftMsUsSTsiRyc2VxjWMns+k8BNMbnmW595MKf2Og9WeO2wUFiKQ6
lqyOVGbCPEh+OlH/AlYK513hXmyO12vDrG6VOltibGLjrjRrh8P2Zz7FiGQdvZqC1DRpN+srgje+
RmoBTdpH10MrAiraeOa5bVvuxYz9sYwcjOdEno4GPI1rQ0anq3vH3XhEQA1D+luQGtj5c6A8ADz6
4twPpbkdu+lPUE6BvbXiPADoyykOi1ACGMISewdy9Qm2lc1sJcGTZrX5Jnew+jQ6qYZKLUUNIzFn
CA3hozXxx6nQAzHiDGGKCw1YLhoM6xKpV+gSw7Fv74j92CdG3faJe5a5zas0Wonl0uQmNrY/7zd2
XuOUYWg4LV8JLsjHaaHejM6zbCHmInbqm66hdhXNV2faguN+9p0nZvG/RUOEtdaC6Vg6wbyOOjg4
Fa4AuzUf1CoaIH+RsReLz7KgjdZrO9GjLaO2dZJN86WNK2lg+NO8NXB5sSEGaFy7XT673cW0adUi
Rs2JNb1KsnknQ7Me3HTwseL04/3chrfASbjvmD2Nqs54SKzOfQqGyT4yRW44ZexkVZu7tnLe/J6E
mFnHsBujRs/PNe7Kxl63rf2DYt1qT/N6LemQmt70vEfXVj5MAmXV+fOrYNeZtXnRlYA7qcX3Yewl
WELXkD8qZ2tm474KBX8O/qQck3Hw0HtLGCHGn4FrpGQ70aT3zpzgIDokJ7Ao4onhXrp1HPsPKmtN
VxXinW8N6b327KNXhY9aG/pbrh7mekQCz2p0PqG5v0WFY/vrvXbvNkzOP0fpZtWMRwakOZijce9m
pfVGvVRVrvLKTi5aX351XXd4pixleG4T+xTPcF1C51wbbnyXw2yRfUGHzLleXf4ukdOThm0kFi03
t85/lwzH1KoOseNo/pxfl0US2lcIxfEOF+s1HLSQZGBiPlkebwmNHF47Yktr1CxSMgw/4YF6jBEG
cd/QtWecg0xBArQ6UijXbpn2qBlPqxatzX5pmNqP+I+K58aR6NCg87YhKayzydEcxd2ajj0e8eUP
XwVpj5jMkszTvAMP+DuafcJJCLXncozsVaAicYL4xqXGzMDQgkT+cyfpGR7avOBdT1TNJ1S1Heq2
Qap226e+My9pZ6fQSh3/8Hn01kfOIl2tr3lmzeeFChJRe3+YsuiE7MXTWz3C7YLkT2k4fFjiTjuW
uelQIK+TUlLfkjjuTjPUTTaO1j6UMCvvCxVAWPKZAI42JO01Ma13Z5rF6e/StZ445YmSEt3iqmH/
x/MghjdwZeE2kfKddP2Eg0f/ihV3wPDuZRT6JsGtEa1EG61+IwV5Z1xUDVqeF+wk4t/HxGVR93v3
RN4yo5maVl+Z4iRJ8fS+iW+BijAvi9NP3pFI93qM4rnAfolFAVs+PbcW0zcp6/e6Li4RzrtdFlPE
l1l9vHUwtVPwGxUcUpLpKzPIlTHDHco6nPB266eUGSZVfBuqaM0kdB/FrnNOoe0wSM0wzKiv0A5X
yJmBy3YqtH2qwrSZVmknkY+U7fRhn6/BVMM1UeM6UfpoaelURFfL2eSx1+IU5BzQR9GzicNwV4UE
lnThPWzTHzhwlgQQeXu3HJ7maeOj/hLGsaObp5blK1G+0g9ImMD3r+yfXBomu3tQz4eJmeT/Kizg
VfSGxLTGjHX5rkgN44qGRKop0k7OklNWC2l8XEwc7Nd1GvwaSIS9qljYK8QjJ8Q5pEWReTK1rniV
3UTJVm+/Z3HzqKueT3ZR3iYnDol+2fMm1kV1N/bL0DmM++ZWFo9anXCZRB1RQNKDY9ZMtYqB6GOJ
prlYLd0F1pMynrCQZRq0oBX1i/0TSch4w8gHcpuDwTOVSXXgHnTzVPp4Wca0fkklVBuj1IetW1s9
3soBjxwvwkTybjYBD/jmF7/FSevFs3b9RyhzoiZip7L6FdNvJPBoAJFjwmCdOv+t1KzyWbfy6lbH
lMlrxD19XWeWFQbhQba8D5sQj7/dFvWpUxCZwADI3xT2dMiT4ruTBPl3qzlOQ5XuByOxV1z4Yh5I
rn9oHIssMyN7zFe80ofGmm7ZpNmHvjdvZdq6q55hxo6MBVu2k9fZYaTXjyuu6/lU5wQ/5ERamrMD
ljI12Ul6A1wUOhkfeBxfIWYw7AZY2CfN7Y6Z4KyrtLNagOebnO7h1dXPzystSow8zsJ4LIZoSeEl
eKI+v3bNaICNpVU8AXtMajQs7p5aSl03r23+a+7wnxYlGEi/IvoOcil/alxRnkERKEkhj2xIBQX5
He6h0w0lcLyNTRtyLCFXjHmB5xAcrmhTuyTZvXZk+jClX4oxNKZNGkcQlK3G2lT5bOL6iM+zuvEl
7DJa6o3HIa3/mX7bobDOk/9LqHsAqHoyzyr4PPq1YoBU4bbThgrcGDvB5b/dDcNHpWHE/WtyWPwN
n4PS1sF33ZUTZea5EdRXDeoLKdT5FeoXn4HOts6aev4sC2KVqv/lfrv14o4xsYpPAQPML7E2v+W9
pCe1gmNR2gg2d6OzpTIotS/9bMRntumC543QzvZYvQI2+sfOuUQbZkkAEbAgVi5LhPHrTN/VayK/
QykYV2XBC6wQnLdcuTK7mcOsTIDxA/jiaNVF4gdlAN/+zM58UUzm67IkOUky1z+HAU/Jv0vTGvPG
4W6UYl1brCHRwEXKi8hm5NhoL41VgHvwfPHCYADXDe/o3IFoNDp4ZIiLiLE5xbJ47pUKtyy8T7NL
2yQ3jin0tSuBVIuc9DFaOzOLaKIMLAjPsCJvxdQEgmG1y1Muq4+LODxa2rvJORGmmLj3nNZvEiO7
t7ic3aRgaB2Wvz7zAwTMxTHk9m4pJFijWenZ0Yq5hFWQvQNgH/eRCqWWmmZdqEjFzuo6O6bTnHbx
Vm905GcC3+XwZSgS/fOey+vT73nTPWKjt1b+VI4E3ce3GgTLzhpkdk4UkwSfSkx2qaCLmpBnuZKZ
tw1HxzsAivsnNzMwUTgCooL8SHrQUidIKuMHAqgc+wmJMSbOmvCF2/Rx8ix8deZI0FzK6ZrX2q8w
TYoTdN3rXHHycsICD0JkVpSD76QlyRqDkvKj/FZqAG8n3OicjcQQPtJ95wpocBmzZyxoGCdH4qrS
b2E1Qn/rUVBfbHvsoB2GVyuutwTlkmuq5cOdP8Bwnwlo7zqN/MfysxEfzKedj0EQXv9/8SsWLzoO
mnoFGFiyqXJhXe5stN4SnlJLM18z5rsnzcw4iNLu/SFau4fFg1pak30/D7gARinuqYA9FBGPvFHS
Wu11gPzXfnbupeWnrzz1mWnOMZJGwjF/9qv81ptNsOYkEu60BGrDKu5z2nH7qVs3tVG/yHz+Zel9
tmKahNVOiZPeGN9ILupPPbezbZGLbDu7pN4Ne6Bd1R+1i6gIiC62RrNKONh6w9arTF6zWKZnEWY7
I8aTSe8H+gL+bc4lOeSfwf8yGOO87bmWrv5e/8AWEd1JCKhJn+BcxQN+neEl49YBdMhXiTAIKbu6
rJ3NrHfyRmLd3LBHees5HiEuLnehWhJay70k3KYugEMrz3ZNRLrNZC647o28hj1OXm9ZsspvLo4e
/IQ9Ze5rkPw3O1OB1TrGGhoCtrSBFPkE/5+WJUvsYyL78bzJU2BibFXy6nrhCoczJmhUxzN3SQ/Y
taRy1iB7mYxY/+qhxf+nvloWT1GoqMOeN0KZ6U21+LxPDmmauhjTimxPvJxnro0J/fj5Q2mOn4eh
5RgUh9l4pgZpBctW4uyJyIhBYvr8CsEn2mq8/I5L1CdRJ6i/CYzZb62Vl7jZ/O4VSNnLX0Nv+/Uk
7YDKeBBxJLDClYfz4LA8uTIPkLkxBARD0zHhRTHPXREMt2WxKkk/oimfY79o1pMILeS3Ibwsiz4y
/Ib1vS2UUodfJIRij1ZlqaXxmv6UGodQ6cV+2OonzwVZtHKxjmyYH5F/k+F8HjvbRdNupo2Jysof
RE64JvBqOpWXgGVo2NjY+UgfAWYiQMMg7pjU7safxujsqgU0Gcn9VmtduIvxq9lBrwTkjRnbVl/i
5BFKUDbWDv62NU3yxgkLtgGxDOGZsuGX2NGpR7ZKPAz/+h+Xr9zOyXefx9hoNA78rg6LDkHOkdDG
2W/Te9o13Z6JB2OuYbSyMxNNd2UNQb4xVdLAVstQprC5akbSVoVboqvGK29IwPdwS24pLSBUxEfg
cMIazKsZwXag9APUaJy/ITu4awdL0YvWhMZmbtD+Z9fvt5+yfx5oZ8HtUhkBItP6jh2p2RlEm/n7
s4g+Jt4nw3TnFNHPZBBjQAgZO3QC5o4AQV2i3GGecqAkX7qIcnkkhvTLIGNuySpDXHAgthPgAN2S
LU7C6Pz5UB/j6DGpsPiyZARqLpFKjNfwzvblFD/Ne+x9RMa0qp/PZZLN0KrCJ1er4v2SZnQVWWr5
akk4aoOTHggt0WdvOicPhPHnYhFZJjIV4AXgr2qa+j8L3gRgurN4VSHDz+fb8pBbHnfa3KyJ1jsn
4cbQVJKmPZV8WpfvYoVUmEMDXisHwFRNVhYnTzETSnHS5mxX9XBY3Nm67ahPl+b8GQFuHKRm0FZO
+wXEw2J4gAKQTMm76R76d4xi9dqAXrO1RBJdpN0zo4FGL04QPVb/ZoioJ5O3CMLW5q9OWpdAQ/3I
+SaBHh59e/oSLVOJhrnjjrSxtTfgIVMeBB56cE3zYcaJ9YAEHCGhlEw0XejRKIDHDmsCM3cx7ype
cksFncrRLD8XCg0weKuFNyw7KGfZDXzj6bIsTTPPh7FrbuxbCTOtjkdg6Z7zMkYzYTqzWb4d6l7b
6ty8V55FDtI8poKHRNnnDW7vOitPGk4wBf6sVlZSdWfcoXxSAC2djASkVghwCXs5K1zbH5znNdPG
CTMMKUNNFqFCT6WI1LSyDZ/buFWQtOEaevEIB2uqdvOEwbH263SXIAW/SosylLSN8pO0GfhjojdX
k/p0ZlxTKgbpfFrZq/uNN3Ns+TvjX77SGwxl80Sm6CPPHKQwMx3PPNzG86BcS45diCPhaOIXesZz
v70nwA6wWeTE/AkjPrUERPYYC0eUtFqxo8ALNXAEScsQP+Pf67B8F7rm0xhWJrJtYl17pTFHldme
IRRulhhaaU3/pNKSoriz23Z4pM1vYfgcxhVgZp954CGtI5x7cMs2TeoZe9lK0sfeCe+981wnzAOz
rPzJI7ve1FXyLS35h9+UNRqY6bG5cpDrn+sSU8b0AjNAXrPYHF9KmejrgpHRQe+ZnWoCextR/voh
hEuVDfsl9Kogv+bMTxehY5E8ZjU08ROCEqRejDgowU3im5nc96JHALFmsQm6NRbWYTXkYij34Aqt
I/CnY6lm+rO62qtLzInoDg0IPTtoTnNlrsjWmXrqBm44keCI693i4emsaLp4zZYmTQjqRt3uQtpF
b20HDwr2oLYr+klc8MFEh+lL343d1uXSe/fVIpjUEdq2k23rBg+el8mXoqnHQ+lB1aniaEcx4Hwf
grYBn4j4Bjk4ujOhYalAkVVGrkPWbO+lMn438LB5uIGIcHlE3XyE3c2ct2+VrQn+v3s7WM3ZuC6h
gGZORYgegvG2qqz5EludfRbGlyFFCxbqbbC4DBa/wdj2f6I4ro+a7ggcuzNgwA6eM0xI50r5pLNy
xU4Su0UJ6V7byS2e/SgG9BnpZDPa7tQmAn48Z0GAfV6MmqXZn9rKIrDIUsM76ZAbRgWAe6h2uoVW
txyrcm793IbJ5UULsF0tnWn2h9Fjlj478EAqxKugsDig810tWvdYaDRYQRLmosUFW9xtDUVTT95K
2VgfeOlp6uW2eMPX2h06idckzjKJzmg6v/r4Azj66yxUDh0f9IMynQqxDrvPpOLSvN00QjaYnqOa
4HQyGT/xfur7qg5L+HSzfvcbCsZ6DtLrZdKE7S/+nDlldlitYtoCd+HY7JPIyk7z7Mc4Yhw2J4s8
K9hnhYhbzFyubhc49eZX2huw3Cs7Z6WWohHpaZqO7UwB09pKobWVhiD0vnDnwJXW556GmtTt7p8H
NwAWyQ4uCtNpN8SihCaHNVahSZfF6icu3OFYIGjV9cHGxrxDengCvzEeSSEA4wuz6oid8FuEbn5n
kFtvObnpB2Ex1mrSmXMihBOxHlHe14vOF5Y1Tpva24tO+xPHuNdl4DdP9hS5VH7o48aGqhs6ov8S
cBxZSHaZmsAtX+VqDFe7IC4rNFFuq/KwQCqMiPKgIRiAJKnTER+OXR0PGa1j3FmWKwzSp31sjPQp
G1wmkZEmOOR6mrmKNAbEqc6Vk2lTsQIeINZVh4wyxR3GoFFaA5ZHF1e8YCDdhk85bIWH63DwZ87q
cqKM7FM0z/aJQa6rrGkwzeaATDOsFTO3p1f2trMHAmXNfdl7mSIredLaQTUfeS8h4wOyj667tlV+
egEjLUvsfsRhjLKXyi9wgL0DlOsBBZQ3483Jj2WpBvmp9VF7pAoW4T7khk8dQ5utQicBfNtE216b
420MmO69cpwPO2vnbeIK/h5FOnzSxFCuvItSk8wGq1jrzZjZmB4fRs7rjiW1+7JYVeuv/KZOdqQ3
3c1gWrzFLWh+cBex1g8GVAw0t+vyVZnWMP8Ge61rgqfJ7M5Hok/Q33q9GBimt2Si4fHtexsabYvM
pXd5ddd1/9ElJSFPhOXP52ZDaR6BuXneOfSGb3WXCBaNpcPjfRgCPDrlUJ3GBTxZmc2Hkjxu8yDE
TXbS31TDyoZOtnbVAJIcdsu+inl1wTMtizf2w4H7U7TS+uhXpYfO7vN5Hzn56X/UfTxKTn9l8R/I
oI8yLrr2P/+P8797yD7p2dQoE/+w6XXT9X+rpktM/L7DJPztVHAhjoswu5PSf82DeeqJNWPtW5Dk
i1hKqwb+E/wlXFq8E8dpe+sb9a8cFs7J17OOp130bGAGuY0CZuZgObyHHRzzPlv4tW0NGn08GzdY
UZ36ngBeBlLdH8R6SSJODXFE1BFEIxciNEbM8rwsVNCEG7dsovVSfjFTYA9rmQ1V3IYikNelpAN1
qOUMR8PFwiJoObaohiBtU5SgC8xS/9oqOXEGG3RyYU/uxxnXf9a4D906do6mn6A6k7QcYw35ny3S
GOrvBrdeJmqOc6nJ3554qbo1PK8NLzrNbLrMj8sHQoiX//erYv9fTHO8Xa7J7d4StuXy+vxvpvns
SUszgERvzQqzeubKLY7/Dq2dpagHexcGKKIAGf75mYAMykdnCE7LL/HbqL+r35VlgOryNFQt4Zr9
mnUtPFM5Zjupvu3YZg6J1MTn/2q6g3cJ8yxc6SriZU2afoVt/xyb6K+bxVkcBglOG/xK0NHVD5ci
k+WHWOb/9UOiaSvDBs1oBg0fOO7amLKr9mnR5f/+bNlcO7XDLj8zG9mQPEe6X37x31+3/Gz5xcvP
It35/7UYG3wg/614hOJHn1JsppO+oKra+LcWTMuIe86HZrjXAPbuUxuk0bJ4NYfqyNbC7fIgT8YR
wwzArMgjE2wS1VniWXrwJW6H4Vn9IDJD+AqeQddHYDQAEWIMd3GbbnALzQ+BZQimMBDLXsekTTHc
1ZkIFBd59JM6V6wZuBSOgzf+M5nhnPp7njk0/OWHDcwpVo3DgLDlWjk2AJYce86PhZX9ZBY9PRt6
3FLhNvQXXu8ImoF89sOgA1Jpac8R6RBoksudOdQA/tdGeVrOCIUSNs04B94S6ZCLmhRDNSwpA/l+
XFXVYlcxv5a5xTWs7YF/9raBKK0YaTAu/I0+MVAagm685eWJEQywmgmBC6OMR6fD9CUOo+ze9C7E
UHCbW04JM9PQsga5hdCZAtdeWH96WBA/Jyu10tWnlSNtcYwdY70cxYDbuFtviKkGiY35JNQSkoKH
jmazQ1AfUhy8oez3jQ8Pwsln55Q4sFLC1Ok3xFIrmG5bOesu8VvSd0JzrLvwRHqTHGbGqJV3hg4x
nu3MOPAflfeZuOHR08WfmYTmnsybhmU5nu4Gz9Yl/xBDkIFapY/7vGY+xThx2FcEshBa4wocHl6z
yubD4edwbmsFEnOLWNvBs0pXpiIS93MGLa/X/SP44z1WvPDcddEmUQcEU7nN41TsPRAu+7EOxt1c
yOYq/GZrCDHdKL3N90X0o9BqSkRKu72DH0no0IqjextdadlZm0nb/4Zi+NMsqngVQy89mnbc30ET
Ifni92wtAYnWFPUjcALySuaXiRbtvafmhkC0GEFWovbXMjW+l2XZQXVBKa9qyLZVSk1F3yA9UmlG
fKHq7OewnBedOICqqF0jXi884XV5B012t6FCHx2z1S49jq5L4g8ZF3yOu9GIkT3JByo/hgi894Ap
fOpaprAY7NFBAq4oAw1y+0E0wMlSZvBtGCNv2f2xC7vhpY+UIyFw39H/d7VbhBcGMTOAdz4AdJSv
looGzbemDWcksdEVk7xpg37fV+WvOWeG6P03pif98/noBmkITjqaKI4oxgYjW4wkhRziOZSOoIGP
h2lsT43iVS3LYpsghf7hz5azc8YsudS0J58agxZoFYEz74LX5jGwrVNs9N7UwR/k0ofT0FHoAbba
Gw7/DNEYvzo+aVut8Iy13YXm3uOvvmLfzyFkZx+p8rfkGIL2s/Drn4x2hvUCU+ocCjxiMpZbTIkl
HSTQoLE3Jyv0N+vmcHHf0SGl4dVDKm7N+rI8OZfFdeR4LNEzQGEFp79LDV4kKsvpsEy+MjeVe4Ep
2FC+AypKiIwlDJw150OR7Hqu7V1m1HeAC+MmjJtpLxiYrgMs92sc+dFOqiFv0MNZdiMVcLVbimbo
T4ZDb5F0oQHu15CWxrMlX0uJ4RiwmHEVkXixKO1Z4VmqefegLIKCzDb+QPsJZombWwbyWQroNVjx
rjzFWEryaUNudhQ1JBYFGNqfrqHf5+9SR+Kt1M1p50hBMO5fC7ZvE/yfVxBnCipzO3veR6IT7D74
luZv6NHj/lpnVLSkzWAedFTWGZETE/roZTiX4be+J1Hb7wzcZKdlmW0eBkOiSkQrcsax8tjEnhtx
w9QRdVvCxg3bCndY2GbqWzlTfmURt9yQyi9KYkZ0APrlhKEu9u5TbR7IStSXsi39Vcsd+9A7gfcM
Sozi5tyHd5Gc2ZWYNyvPB6KzeVZcP0qe42ML/4NLiClPvfqq9jAOkV8/6Jgl2IJhYpNXv0VJ9CW3
/H4vFdDIUln9HhWS+5jxMfT+u5WDWqoixrM4EfNLwthxD6ZDf+3j6slMpq09aT8gB9fbYHoN/bDf
h1RYIaDHZ9uezKPB/t0oh5amEO5OtBp4n599Qc1AElUW04g52AjSauCCxi7mQZeVK5oiYuahc7xr
VMGMcAX9D3hJHOJ5GbjlqpkuLnsEjND2+hcSlukWnhRR7OdoXwXDaxNbpFRaHutS15qj1xjiQkcI
RsKUPE8xiK+ZCH5OKFlY4+kb0gozwZ7OJEjLvKuX5tM66AZoC43VncsSHp/OBr4ttJY2dLiZ8zwA
nGfjpQisAVVauPeuSbqH0/co4c4hiyNY2zCIdzFqzQMiMt54HFcbUIYDslzmERuM7afeIkPqWOJs
1aDpO0HMNyw+MIVN6ZpakfdFKW6sIdktwrHd11+qCB/MnBbNpeMfa8Ow8R8JxuhiNmGEw6q8W0Mv
PsJSfKsLaPgM5C9dzoDNT+c9ad8NxP7ouNwcx6qDgx3ygaUN+RHMzAEhSEF1a0iTdCInhjOwiVA3
tV72m2WRafcemH4VbMrydcnTaa7j7qiF/YkTyz06ebsn8jvd6yI3L3FmcT4VKWy4gWiBF5PQn4IR
4t9A90UNfG1NcHbcuIzb1whizokzVbyxNSfbD60xgeSws7MFwd2n0+8+xBa4dpSzXahoR4NQI2Gd
oEHXghlLDDP5pBdWqkIqTLKjrYyKM5r+elCP6IWvzLxrRAb1vsQF1u0lP5W5Rr8iQGVxxuq8/cx2
spZh3UBTLrNjgHhjh23+mCbCZ7oBpGyYsx91Rx5vYU/5TIrrEQeeOUX2wxvcX22HBFUb0zdfN28J
wWSwNfJEHwcfBJk+4GoHh0KGoFSzeceIpjqUTMDXCeTspzKP5lPaFXfKhsfjbBjheVRLxL3T0Ofi
smSN9dp7dnxH7AWFiEfybpu/3MxW1j8hQhPPdYkPNClY7VG17fWUZ3D2D1auZvAZVY2AJcSCXTl4
3xwnHS+BmqvUNP1eWrFxiZP6nbgyw2puM675TZnhl1/MzDkgugPzfAVu31s+IJCqTxPghniU+4Jz
pZkMGiFQuBnLldDLIF6lSblaNA1Tj381TEF3YYdq3tekBRs7oeXPtp9kz9HIBjK9w90arTWNWJ43
l+HF06d9Do7/i2a6eKjjMn1ro+IXjEpKgSj5aAo3ICzTFlvyZ8z8lTmmckhMYpf6kjMfXXl9eNLs
aTgaSPwECEi8c2x3N85o6k9TILQNY+R93EaK0kWf1cojmJC7Xf6kZUCC8nDESVSmh4VThQkBNiJN
xIQRY6zlg36z9A+CBwgBRmnjkLslIBWUebfFy0LUYYT0OiOvaNIEx45Yuq4CgYbHGPyQMsfY2XA/
KdmLJWMp9I/WploIxoOCIqAlZ1X4U8O2s244mXNCwjuTOhDErVonIkPtR5Z49nssgucoD46tklxj
Co0pUoVF5RdhevDD4iueWnOXUAi5r8z5BSII3Pskstcj8k1WM5duFbyncMzd5HNZWTB9eunpCtMz
Qz7IU8guvG8scMnk5e1dpeb2iHZA3AvtuwnfBrPjdNCd1L7kTvOwc9s46GqeOOCtPrmE7ixDyHE1
al9NPrE7v7F/LI2GeoeTMIZ5qak+kVR1COBoDbl1tMlKFzKDaNU8zUyXLl2SJ/j9aDIb69Hey0nf
+/boXZPSBAHL3GGLX3tprWvhmAxGCgqNcqNNRr1ML4s/4M9S2LBPkSvjr23dnxDM4q2WWvLQt9q4
LvIZ1sjo6DzSihjAu7Ep3V5wZcZPaLf9NqiE2Od9fmYHc69WWf9GYODKguFgnTckP3Jp/UkK07rU
MuWabsgXcsoMopg2b+uhMt88/FgTt8OLlfv6NjH7n/GohWsBdo2nFZxMo2RqSE5s15Z6eQ1tHpiG
Bm4lDv1DqdhFpR5idB+9i+UDY8IAF69zpKpzMQ3Jxsz64mLCjccMCSBhWQjgbfpIWHwIEDizlPIg
hQuFzUPMR/btiiDeDPqmvJsOJqPApowQTW3foVc8w4LfSbPpdzWmla3mtfW2r/gP+bOY1jmcHrTp
XF4qxb9NTJzaehAeqU+KQVm8kdgF1cXEmP8YLPIZFpdI5Hxo9EI/MRSdT/RlZfK7iZXwMDigyOpy
TF6wcsnfaHeUUtBLdCC+QV+RiuXb/vgmsbm+5AM+fnJreWF/jaxXcoEPEBybxd9AzR+RHTPBd4EK
J4vqu40DAjdyPF81RqEbS3qgxgM5nw23x+cdmq8xqJUr3UMTsJxUHrrc6RGBg2zLABOTCQGF3JEv
9sQsqgSiBuS5/9GAdFl7DbCGIY6yl6QmGaVPhVyvUdWSa6+WtKUsL0naFje8Hq54eGmHzJdgiMba
/pHMFn8uhvQX2Rr9fhkruxLktqOBA7VUdKJTjR1RYsa7wJtxcurlvE1ny75JhcR3R4daDbqudtwf
Nk3ltJfWZsdVb5NFl6JpLTnjDLib7kctjYj3E/xQWwWJCGAQmAhJE3ZqCcmc7U3d/oGkzXx+JHo7
y7Rdh1OcuquJAkIcJAaCQRqmPKUY3qdI3RsPLz3UzhzRJbGLk97SVmXndf1iufFPg+67Qy6lebF7
+ZZqtAfxZ+z4Tb6PCu38GErfeIrDYtdkuHl1kLNPAckDOmsftu0nu4Eu8rVuUybBDl2+mnPobeLK
eNYUtirpaEBrO+tKCEWcuyhxVW/bvo+geORKuuHs/s4/sL9rlTCLsJBs5m4e15+RWFflYiOcdGNW
d5ue33BhztFcKJuySPhtSlGzPRoHzeEgrHl5e5EYClUadFmoHpl2dRRiJVKOwmUJTeq1QnPNW1iT
HQrSbAyPsCNgvJw9eFqFSH+4vOY6h6PMUjH65+lJN4Xnn6C8Y9COy+paexg4pBv7W8ZK9ObEqREc
c9UQoO4ZZOE5FjtW8310OkU81AQVugAQTrq6mixfZf6Dv2D10IqcoDNRglBLh3XBwQDBlvBdzoF+
RS7F3PUGGj1FcYwj6aK/0JzypEPJP3C5gz3Q0OkGduBXrYasy0lDU/zdep7PlhXVpz7XzzaUgXvW
+4D5feN1dgllKTl4EYaFRetXUplwGJRrXMZkzDXTe/0v6s5sSW4ku7a/0tbPFyVMDjhkLT0AMWdm
5EgmyRcYi2Rhnmd8vZaDVHFQ35J0325ZGSwQkRmMRMAB93P2XluXiEkbpDS70SHzx81S/QwgG6Up
3uTVUYZqN3ufufWHuJqz28pqk1dbJpcvCLD7ay0bFgstuGtpM9GytOSwFiHUBdG9bveUUoMuzMxK
Ptk0BlfZ3UCzzC7wFOonJE0u/lYCHcubsc36O+m+xV4iznG7tgXDcX4gYZqchhyXEze48GKYYxlM
Biav78hTs8p69H3OQ2wLFodinb6KGbIUTZmmssG2SSc0Sdpq23LeTkN/UM3sMLXnM1TH+22B1lf1
+2wl+Lxt5+FIaNJdz8SiUDosXa0+Jem/C9jJDSYnBliSS4dXIDPGkQlr9GZjMbcZYsAR7jPxXKS8
TB0rBMpS5b4lqfdgDJl8qCoSHB1yPHdIFPIdyiZKZR7G/oQbQqiiJoXhDACdWWIcoU92+1XVE6GX
efx53Xz25BuiL+nH5JT3t8kAeEbUJG19NyDwwT0gK8jMrb4zvQhVLjJ+jGtdKZJ9jRSYVEBO/8Ry
lPQDzN1o2e1dqFFO6+uJg93PDxJk4z7mg/FtfUim+ffG6BcWhdjjcdN87DsSdjiFU1L1+N3OMfXr
LDH4RTLT9nHf4a2DhFxr8zsnKc51PLvn5A+KNuGNgNcJHRNOJhStT6lHiI6UFLaGSecPAlaCxGK9
c73xU2MN51ipXkrD8bH215c0s/JDZP8B9aC9nauy1PZNocWPvZ793k5cRCfuSP7qGtFVYOxpgEdl
0klu7DXl2maNoP+X+9KiD4zXxwDYUy6MtRb0hi7ix65UHjwawYcsz85OqJEbAjK2qcns7Yux2vUO
h60hl7Et1/bIyn/crVp6GRZBAGUy/85HMQ+sTfeePZOBMsXdnd5WksDm4kiCaAWuq8fkrPfkUiS9
7cdnR41XW/e6IzkWTLG2YizVwUsG7AvpUUf2403aUKVIsgXutA4wI+3uJTg0ZkdDfjsz57nVW8oS
SVgkLIX53SmGHDjZdBVZbY83ZWWzpDttNg6b5fCZyfMaNAKCHdaKcS+/ahFpU93BVn4jumi5s8zp
XejFVGma1dxLlW5bDcOzZvb5yVyH5NxE4c22CCKV+bNXTdrZaHV9R8+D1HKCu/Ml097HSMBAynOk
bJSROm+3xgjKko56WdfjziplvSJN7eSRZK6HJhzDY5OhF4VN9qYzqY3g5vxjkVr3KqrhlYoqxRAh
1sOqSouhtd5XiEbOZsZcwFLwXoxW68WrDPzKMb17WqLeMUE7cN02Jd/gCt2D1IgiiNPGup873QSX
A5Iq1+koT8byBcZNetHyxrqyLg9wBlV3YGyMfTUz1ArEA35UTyOlb6YUeqMfFkWunTQ8MR5d4aCN
lbbcgcMolDwpM6M7qenzCUB3dZvHtrWfFht9qkJBtagAjlL33mZWP91pa3lKTGZWBMAQRt+OBXwF
I3sqCpuFYhQTWaPjcc5x0ByotDqspJ/cDliZZi1kQMyteD6R8PcUhZglOfzEMRVUuBfwyXheiL90
DGWVT9EK8ag0b2Z3mK5b7jCd7jPefwOx3KgfWSjQezD5orOxeMHyRycfm2Salk7gxrVyJKOAaIz6
TLTxC5S3aN8eKKfFSPeUaq+8hl6B/qws6ofcqe4keTRKUkT8qOnCd9INaxdmJiu8Kp0eI1m8kRji
D+XKFzsraWfbDx835Rk6qGOo05hRoTtA00kS0uAVU/LoLybKycBLoSIoYf9emt6LPsb2MYFSgUkE
0T6yWxxJIea5Ctw5QeIINy8bRLjfSqTEYx31hRWIQM+zgFlFglYFrmfbdhBpLmpRB8AEamTuWBPq
mW2DIqY9ZSBPvpdjtke60xLBFKJxb11iEyeaWKe8XUk6TJ9yTxfvFs6clOXlbpy+6dEAahNzXdDI
Q1JqX1IpaTwQ9qMTlnHxbHEecFkEU8U01uthcm2bJiWOtB4RH2+6BtPLyZuJXHqmesocvdUyfEDt
dMjny1bJEKsxnzCq9z7+6Bmcz8gi1ylxGdCl2biiiKGJgOjS41LSguLCejcnRXdPVVIcbdt4wAkI
H1jKa23N3tWVicY3+l6X4I0FJSTk+LZ9JzTzdy3DqFIWRQhuSrOfiRcLSgDPO2QXeA0aBahUC9tM
LXHHOXyxRn0RgZ3L+rDoU3T1iBk4lCWE6SF6RmzMxEpoj5lAWlNE61tFEjxaUcYfooSCafoGywG0
Ck/Lbjvm/wdvCctbGU7AGOzxMUvBVI4FQ2P1CI/nW2wOeVF9qJW/BaRmeNkezeONvskTVIsE+tfM
tR3bEOzJc8eM5J7w1BxM5trckGAzPlOU5yiXtOmQAk3kvJJYPYcJWvMBb1+XwwKwenO6nRh7lzp1
9wIB7Gh7+nFwzbAl9zJ06czp79olLm76PzcrHk/GcF7jwsrwRn21jFolEght0TwKdtZbUqasB8JX
nac2zf0ObeNqVe1VdmFz3R71hvCHCne0B3+xQYRlxz5iCHEIHbuG3DFn7r71KIDbYK1YyYfdkaiZ
kEFFA+VPS+OKfZwI1+LBAwN8Mgkwm00bOgv09OFcWWRPSsNBSLRQm0viKTvOyfQyYf+7bJtuIvEj
s+e3JaCSQ6TcBdsmdqjbNnmOPkU95ynwfcrUNE5T6trqwrFdPQyl/vVEcZUlNWU0FQL9kx2lBzuE
uI9LnYUAE7xgk0ZvIukFPhMrWky5+MUFio9Rov6xnzWoghxhfaCEOBTZLmM5TrxNmCanzafZqMI9
kjRyfq2s2sHs/WbI7ftcHpmiXplw2vzrcVPcxXn/sc2nDtNRI0Dslt518dDDDWK69LolOKGxEqFW
iQNOhCnYMJORXRkHZ4ITsu0OnIFtt46XspYEsG5LnzHAZS8umXFrj1lxSerQstHH0GvtE5Qdppr2
fd8YcwaTaMnBx9CjmtUxHzd3pIHbcBKme9Rsdxn40qm82x6zSJGfJq+Pn2wsITTxVsnyrv9ok7Fw
nDsSPwEOujvaKxD4lDGeElVxbYf3fNV7g+jn+7Tsmyea53+UXWYfW+4jFxoG+yrqsSHN/LU5CTa7
1MtL8C69JCyFRc4Op8Zy8TpQeUMzQfRPNJoIW0hPayQ4y3N8W1k872YqmnvuXuPFiLv8uNlIYhzt
TLaz88yMiCoDHeMq0Yl4GL3LvDXO8lRjCBodEU4yua3UxhnqvQPJ8SyUcDdS6KbBIOaW6T1+HWrN
emqj67IgEsXKQhlG6PIq4g9rtC0dtP87qtSBng7TzVeHWGEZVMAz7qsqxoNFPv92N5xnHcXwUEoP
S6Hdkgg3rw/ulFg3ianfdzKRO/ClxMjpQJRbpdFaYWLsEMvKYGMlbYgQcrbppORokmKzEJLAHbe+
AUCpnWdzGouTauNsK9JBXR5Y3HLfjnkb6n3TZdukhTNdnHV6asA8/dAEY+LoBVjCUPGo+YWmFH+p
RWXOqOJ3U9H2ZFuYIkAFsmLl1ezr6BXzIUTuva8FIDNYh3RTOPMOUY0ZqVO4bKQWNJHVJjfdcWdj
C2HY10dXzQnXEsK8Y1Gr82treovpNjxA0Lw4Rh49SLWBUwd8I1r1U7lSwsvxv+5I0ZH3aeZ0Ab1t
3Jmz5d4P0Hwtl3IB+PR4n/QoHza7swQxS9dzsz9H7nTMnOXJMUv7Ni1WceATxb47Y94sNPMpYkV2
42UTG3d26Qm/blEfmxNVAKQm6bPx9gIh64m1gx+7UXpL+JR1zGPreYEvP/qL+oIntQlnxDWwGIo9
yQxUjOmYba4cQ1VZ2smcaBeBe0ckcMnWVDuHOZhjxcQdaTzcd03o0VF3y0NpMRbpfpRPiP3iU1lM
ZRDGzutoto/Q7FsyCm5N+mU3m7OcBHf4GQOplrIK3yWaNA5rgxDSjXClY1UMJYBPUHlC9VK3jWHz
WctK0l5Z0Y+ayi65AVQSCwnJ11tKa5IhUje4/riCyn6/RA3hwWOC121aQ+MYGtPDxlv7HiNty+Vz
rrorFMwGgG9gtUXEMNg2CGa4fs0TztyBO8We1gLOmZwo9MxFc46ngiRkzbIwLljezUQ388YiZYoe
9n5LXf4udoxkSoktXJMg3IT3zLGcXVhRx40ZINzAnRXMgZ2/AyJER0YgGWINpHSWPfTsEFlVFrYf
Qu4Nh1r5zwAJTRRlqtPcWUS+cdWgOiZxPBIUog25szdNZJRuU/d3EbYb0jlIyHVGm2gKyaUGMg1V
QFcSzUhV+Q2Jke6hqKFuBPaAEL+HV1SSrJjHn3JkLKA3Euc6VYn5Vc4WN2jasg7TcjNZ0clQRgdN
OyZW8pS763g/2YKC1GS+MVlS3o4OJ0YVmtE9p+2bPmzetZFtPDnCLCHm6A7oYbzyPdqIQEaJdRRr
+XlZOFtHknZRYjdoiZdGebna6GhoXBs243Q+6KTw6YzSbSKSxNF8G8US4/Rk2rvVG7B205rerzVu
pBVcGRJdt8YgPs6QkPSS8pBdtespdJNDbSPu3zaOukaJtnxrDCgcii5Wf2TBj61Jt6cL5912AGzO
YRKftz2+pMfUBje2UfETU5HkqJT0K5aHPmfQ59pQPxjaEN5LIp9QKSKpplxeE70YMIGaKetiSTFT
6gKqeAsOtTiRpPm4kWZ6cyFTW6/2LuiKazMglI3qFLg4lPF2HJ4NaIoxMBY6F6uaT9ioJm7cxrqJ
qP+fNgSOpSq6szHf/LWq0Bb/ReNmmY5tWZAidHiahvOzqhAJGB+3bfJjjRlwohdwcokgCgayFoal
7h5yW/9cRu0L8+yRnOeIv2MFlLSLZU5iddPcoH5aLl1F8PswUlFuRoBnuZ4xsHFTxJkdTDP1dlYw
4YEVJofUZlkWxthVONUdYz5bE/MulyHqO2iYMaODIkeQtNMkDGZqN/jTozG/ZOmpUnaRzNPpu8YO
yd7k615mlzWA8tmAsej2Hj0fUI1clv+bw+T9cpgciAdUsIUHwEwa3q/iy7TXQVULlmY6CUQ+LNDd
qGR626YQ47dH2y7TzIVcvguXVbIIVbdi2ziV2XNJGh/TXtWru7i+F6NtnyjscHXXE7xO9AS4QdSq
21fm8LjtmtMR0Ql9e/IZUkQ1TQHlvAPzE5UIxwptaiFLcbOmkTncLToiNY9Ejv22QuyUAeQ2NbT0
fc+cadQuXZfe0KsSL3Cecd9S5ub09SjgMUHpt9K35obBXx85U/9VRenolqELdfBMh6v5r2pim/Wl
KdJiPNroUZEYLldHbWoWi9fV4ZKBrUA/bC9Urvve65guOprbXbZNb2T910fbrv3nC7lcqW9Qo94Z
WL2/5oqjKsVSQTrL9pT9Z974993tEWIzsZurogu23W2zqjfp0pNOa/wiyEtxgiSak5ttk9v0T4C8
cktVnvhZAZq/b74/Z9x3JvbR7SUjzTEGGEhPLL17YlRo95As3J2hqC/bbgKD0kUMnV8KC0Tj9ty2
8fpCnmej/gB9x3dS6uV5p3HW06UzbocONQx1K5wPpBU0e81LItoKt2EHFEG0mIcsnI9bxPD21JYz
vG3aFhK4mxmvvzwfQ+v+GkdsGoQcQvJEz/Hnc9uvbr+xpi3zSCrI+w1JHKMcv9hejghvQFs/Kwn2
9tz26vdd7FjYtrf9rw9/eX3b3TbFCul4e/T1fZqpOud6HrAOTO8kGaCqutGuOx0/QECDkUaZ2iwm
Bajd9jAylToop3c+qt/5/jOm4pN/38WVeR4FZdWoVWk1io8w0OK6BexFTzfUAYSqXZfLXcfUN0d9
GGKlzat1vqUWM98ayOADeHakrKjnvr/wfTdVL8TCHGFGmvkl1WR8NfP2alYlN902vi8RBXFvz5nc
Gj3rUmGPqkugN1+zSSM13dOS9UR8ZnJeFZv7a2aperTtsngoARdKUvecz1zkm4eFghk6RlaPpQc1
APFwh9p0ScGfqM3S5yxFwj4+AKq8ASlvnyIAGDdbk0t4TNoVodCOd+HJuTaoCfdhlFq7nPzDh0Ll
NJASCWFGybi356iFjfd/fb1wfr0hOYZHJrtwheEyhReu+fMNyYDfZIiCxZuRtw8F4KY/tPsVsOAz
E9zoq0YAa3PIip9BrxQD2wY2J+DIArs52UdmuCNU7tsr9dhgiCIjMT3QC6emlTnliQUtyoRFNx6m
rjYeQPKv97r5vO2Y+PPvpireG6q4vW061cGKVKn6/7o74Rz2E4sB3mQvs3TyL7GFKBBnvhLg0WWN
e8+5EtD1bVPHKH17WIDbUzDPvz1vIWuj6ktPp6ide0cR+zZrGeUhE/MHRbeINYW4yaGyFJVA87Gq
dbHX5DwMc0ID/vr7sP7J92HbCJSka1uSKcIv38di9yndGSGOCZPNayGl+RhNGAczOCo5mpvH7akY
ONBNKdrX70+lVWickhnlZKZ+qdNdwBPM/Lm706YclUJh61qGnHHnee0uZllkM1nVvNAU9jzsUrjX
fmczXfzhJe7Q3YEohvkoiindN+Ca6N0Dp/RjlQXntd7+r4+ArYwVX10y58+4YxBE8b9rmoblOZYn
jV+OgJdx49Jlax9LYJ1t/lkf4Uhtm8bOMxWZuHzb3550s5iwCLRZvmR1caAHECOK0/M3iBzdI7p0
+HHbblJpZ3DoxIIxn9ZDmu0qmbCKElqZxbaV2xPOPGHWjg5qRYiouiW5cHvhh5/Znvzh9bDwQuB3
pdz3VpkcGxRrR7vop/d5kWF8ia03uW2KG/fhvzlU6lD8cqjglRm2gX5PN+3NWfTp4xMWIXxGxv8J
xZIZ3uiII3fI9MzKL38GJUFCtJ5/juLWqEBoc2AGgYU1LVskEiXtSfgqzPkBAHCLczUmvC6cV/w0
H5kHMqkradF6uYXx16mJUZ6j3TwTjsDYEFepNtaSCiYV6dWcWW92M0L+XlRKBKVeNR7jRK4//KR6
B49EbcGU/b7M0zdxnDrnuJhyApR5atsYyBb8vz46Us2lfzw6rmno1BtM19NJlSVe9edLW92jUx6j
EB14X6b77zfm7Wa7sB/EGgV3vrdoJa+c+/n2M3EcF3Qbxvd6KpCduxh+o+UD4XGoXdJ1fCGUFrJs
kna3265AGLaz47o4bru10UpgGKh4t12jXtareiNMiuPL9lQffdzeDL/IP3+zPJ1+fDMQct/ejFiw
9UpX9XF7n5mMYNWuDfuzSQ83kUn3kgDLP04eq4m5GbsXXR8QBzbGa9Y4E2KJ5VoJp33efnToZOZn
bUMqt/rRKMVIvJgRklj1RgWWLUR9Si+tXrVHIOPNZB6/vlFpeifH9MqH7WdljTo3zmfjvO2u80Ju
vD6Eu23X0EYQDvifvr6TpbnmMx3w7TWdnvPxr79179fLB1cO1zUsW3ctrHS69cu3rv45d56jhjim
Ei6yRHCybVIlnu605H3P0oAaFZpjxJoZ4l7S4Z9qZLDXqsM2wckER8TpqzdjHLK0btN3knCxC+ZX
Jyi19eTBBXZMwO6Il8kb30QM26PR6ejqklBhpqjxsjB/Ri8x3m8bmD/TPe1MOyiNHAK+eoFp53jf
qk3f1Z8St9kluFLPjYq/ajmtrlNjXzzKfyCoeao2q4TJt50eXfUcMUnlXaJ5EE3c6TbT6SjbSiD6
fbdBNrgb0roOGmX//erX07AEb7uGeqR37/u1OXLEUtagTf12GQXyaKOrd329PhPYUt2OVWNf0R2x
mujD9pUFYYt4ippgPhP51djjK6Lio0Kxv6fYIw8D7aFj15JmNpbIFl2VduypjSxjilSyAXKcTOQk
Jmh4/MQkdX71yp6CAVidC+k+3zZlgsB9Ozn+5dP8r9GX6pvXsvv3f7D/qaoXUP1ICX7e/fe75FOL
Kv+P/h/q1/78sf+nn3qpCv7/9Y1+el/++W8fb/ex//jTzr6ki788Dl/a5elLN+T99hn4Q9RP/k9f
/NuX7V1elvrLv/39UzWUvXq3KKnKv397Sd1VTYNh8i8/vv+3F68fC37v+WP5t7uPbVJW/+WXvnzs
eu4l5m8CC5b0bEs3LYcOzt//Nn359oqt20LnP/rXGGyZ0LDu6+N/+7tt/eZ5No4BySoexajE0NdV
iIO3l6THW7EUJTPTtZgE/OeH++lb/P6t/uigdX++0nOdt4EdCsdwbKyaluspL+cP90ECzErToXzm
e0z20XDA5c/E2XV+XwVpWW5noIjTUbnoa+BlI8jjLxrRdLSCuCg5sX4oerhSozhCQvANRKg46uvD
SxtZ92NSnNA53hbtF7fR94NXv2K0+NS4s2rzBsD7T1aR4IpHvbfTW283w1Evoo+TgyvIayJ6ms9L
J23fRGkTkEh42+MpJYAZqbEEqzwbSFQEwdQlcacFqVw7syCVTnPBca6nWsFGuL/+4SrXGNX4k1En
MDUlH3s5ZAIQKyEiYAGL8UOikZf+AgGNvIv+D6ehnZ53+rEhYnzpSBsdbszWobdr7gt6yjtH1I9O
CByITJP//SD75wPjp/H2PxuHxy+VOkW7/y/GGNOzvxhjeTV+KZOPP48wfuXbCHN+c2zXcSS2Y0YT
JNw/R5j1Gys0newBSLSOsK3vA8z5TbouZlmmgKgiHLV4+88BJn5jxDmk7ggEtKgBrP/NADOE+3NF
jtmlZepqnPHhcMMweH8eYt4s0NQgEKOEj9E+NGxqAwaB1UvUHmykLzHpwKpJOEFQZVghyzJ8LDft
PZIDVkr94vkU7pBHJuD3yu4Z7R1REF52k/VXd4rptPTGQbadESSmiAO8ByQklh9bs94nBKmcPS71
3H69lX4yTI5hHPbJoCHRbUmyyguWfV1ZaYzcXRnNtU++Efc+wqiIM8luuZs/FCF9MxTiaTBaVDbo
+sV+kuq2cgez0At5jhkx1JGa4opwG6j78SkrJTCvUnbBUMJ91bX5npk48Af8AYkx1kRbILk1Qssv
VfnPFeQ7pIO5DxtJjTUjlsOloz0SmRY4ZJISCf/RU35Qgj9f445o2BSlXzT2pyQWX6aabtIscKB0
Hi1c3UbEMRZKKI7FjDRn1TY4FYmJPH0FDWpajb23nHD220w0B26ui9+n59js5H6CSeAb9T7OTDz4
kWvw+Zt3iBGvaz1QfSRxLxhoh/v1oHjS7ZNW1XTOy6UICBZr64rVrtU7vmPxXaCmOnkuU/2QZJwe
/UwwZS0oz3gVoIPW8WDWDhl7zrDu+3jk2jSR66yjYsKDCStXkHxXkMNCVxhEOAmW/L7lEBu4dqCr
K2fvzOJdk8ZHzyCNt5kL3xjb972erFRiGxb3yeSjigRDNmlfTC16hUf7pZzIDChD4iiFaHZmWcL7
rByovVn30lbeYUrlGrgwygOj7zgUTbyXlB52xO7Qi6zG69gBSUGgxJkCDNOtuPJGEX01LBJwRXLM
qAD6d1nDerpHSOfXPRKS2nprCI32a0pQtLKMo3d/BQRdU4n2ictoggT67GTAsa2stEWm2sPjtslR
5sYRNCzG7ZwAT2fq3nv1zjOESQfOifcpnLa90cs71+D4YbpNfGLdGCjhu74mHAeegnuz5tTs25T2
YmPrEHfz15KS6pw0tKYofQxCe6NnIbkRoxdkMDcgDXicFTMGtFpeQ3M1/TF2CcNZxRNYoelQDEi2
K/hHabeginTqA7JAq1qOc+o8kRCfMA6gVI66n9Sci9RJjJV6i+VRhSuXDwNI+0uMApXT/61WZPeD
Pim7tw1ScHY6fzQyf1gzLGqz+RaDsEHznxVLpBUX+ogJppcCrZ+2N4T1YcZZG/RIvZJm8eWq8iAq
OhG093Z11Fcn0wBl2KdkuM70TsySK4nRI96DLhk06AP3RJu/B7o3+PU66weab8fRBgS21oUVhOTN
IaecAtUT3mnmbO5SYH6BCrpgbvGpBUKIBEOvg06fA2uVt4Q+H3VJmJrhQpi0R7LMIu9R8rYBYl4G
SpG94IMgCT4blt2YrliBKPjjjm/3TTI4vuEZ5n6uzH0kuIOH8hqNwIO7hvyC2eR8tFulE3LT8RTF
pDZD3QGgjyoyOpJD/onsoeFIB+iUF+R4mYIxOCwDMhHIjkvKqBWInBuirnf9QhgxbrYBJK18rLWs
3dF95Opm6Dc0bd7ZcYZOuxyXoJNMuql6DgrgCbSauQynd0fbulrPUSddxjMHBtVJSacnP8chSJ66
Xc2d3uM1nElDoADB1RUEkqCs4dfwIBHWmPBD7NDE954bviw+z3oBu9pd2iMZZzxRO0He0k+x5Fr7
kcUqFI6xC77eCjoXQGBXcZlpQ+3RjZLXvroTkui9THaf+lV7xyr77ej2XHkKjc6XqT9FJXYCeK+n
tdARB68vVeSdt0tlnaBPLiHLejb6/2RvTYpGLMdn5ObRPjGI2ay9nomhBxdM/k73jBqN0x8m2mCn
KHx12qU/5HF8quOx3YdFBHafjyc+sC52UyIZQk/ggk+T362x+xxJi/yjEEpmr3k42wiCvjRatDON
/HFYrcEfEIYFETltfqjnFvZhrCg4ix5aQz+imMt0jgQj9cWVk4ViEu7bTZh1z30YBzUsn0OUZp89
rtN02wiOaFuU6xgwfd2ejk75qVyTxKfWfavh0yHRLTvSDn8tOIXU2sfPTLs8TzWpO+R4qIi5ANc4
+R0597xpcAC9YabyWz2sT3V/tK3JDsJa/6zew1yeIgqEnkH8FeZV8zD1Wn0ttBTeBmY3vNAhPZT6
URRD+hRjObkRw1xyaA14V+3RtYbMX2Fp4kfIMBou0QvwMRWHbfOnGJ3cdSGZEYtZvWSFte9xYAYr
iZhaXWbHrNCOTUQQJDe1PmjQLyG8NgQyEFuFLP6uJ5n9gGYVMd0lHyo6AmN+j6omwulTgGgM3zJJ
OPYutedqwsOT6qlqaydHWLKEdq3aI6N09KP2Ohjd49pOSaBNjP0QlIJRAGgZ1w8OYVq7Zk7fazVk
9QJmuonoJSqxj2YjyJDZwGWxEkkghfVsczVABoqD06NYXLbyiveo2hNjiyswXALTJi4zncWuCUXK
FZYmRljUmNeS6D6KUzSwdXRd8unkGFbrz9nyHOfpu6LXUZXRdfLm4mpYuRW4DhWWQRIdRP/g6upU
buqBJHpRsaCuskrsWRUq8iN9TCMb+h1+MqRtBZVPb9/RPDkmNOSdJeTfh/g62Nl4aJblrqzzZoeL
w8lRX4T0jcvRpA5sRiCHFvoU64BQCrufnMPldigiIrqGvZ3aZF3TJfEbiR7RtdZp53QV5fhcFwx2
CgXoj973Fgou3XG4b4PBocK67G3V3pm5HKO8dosgdYriAaqZg3CFsB3sUilg1BMm7ZPpMZi7xPoU
jxHTMQofZmTI42j2jyst8crtXojkiX2hpA5oF2tBtqTWSwiCgtUe6EE/B6rqkzwVHeqUYHWrRnxV
E4Zk4mropQcrAL9HAHFiQV9QaU89AMoo0bognXLvfUieI9EAO+QPYeJnOdRe6HVjMHq9dVncCNlo
R0wgnpnzMrfxQZuJxpzXmkBNWpv78JZ8UmOfuDDbwzV9nYbeeFPmgquf9D6IjBis2cSNawBgPth2
+zCulTisYxWj0Y1sdM4iCtIGJykVWS6HLlqSDFaK2RsLKeHZl9qS8T4rSk5es9llFNJ3UkOvoyoO
6DeQl9hE7nhm6R1cldFbUiEEPD7sagrRdNJYkLan3pbDCcRqzezdlzHeAwrgT0voPQk3eiHBmoBT
ASZAG0zQCFnd4+TWbd+Iz5SAmaatGqeRqAItxPo1ypPbZdopXfAjdmh6fJEI4BlouHxTrid+k6z6
ouQjODOWt2E9tym6UXu+FBroMVp0TM0TYjv7Hk+kFgMgzJj9pknqBPBoPlXIjXbU5GZusZrBJd6Z
/D7LxM6c0ZCtCVgQB2gcFeKaa/UnxB7GbokW5FrkF7Xu9KgBOQbAq8FXhyLu11IeU2V0Gah6AsEi
tjSdsh0y0/JU8JOEJkV+M8bVueJdWuzsO7B32HYmx0OPIb1gHqip1xG57JjV/LpT+buL1eyM0ZSB
bgy3pgNrrAzD3/OIUuREkHevozE0qufEMwbAcZhzB61QLAEWMSVRba05Y1Jpmn0avRMp80Cxxu+I
MgtJ+szectm+FvpyR23uKXH75g6gXhgzWwKkyqRDT9tDC7aVBlyuTckTEsjoTWQMIMAMzgXCciu3
j0+rDW04rHGkkq60grdzPL+CEycjBMFm6+lXKFuB8K4kXnbInKd+14zeH1mBUzmU7WvjrAdwHG3g
WS8dnPVjnyDtGhC4W2kleIcZbmlPKPYx65nieRrNv2XMPlhTCWlA6V3XaPqYJ8NtJGcZUN6OWAdl
j8KKHoeBG6CmkZKX9Ieq4Yv1MF3ua3Mmtb2qmFCmL/agvx3QCO6myX6KUnnfZvYZxVHiY7SnkjJU
A+jNFJyJhDLB+62sy45r1H0YQNNCl3DU5bU50q04FTGDmggDbUZY14XQEY1ZD1zxms/JfrK96WbR
CnRyuKG7gr4Acwmue4jFg1GvTkNtM5WJGhBO1UKfqfXiW2vWcE6HWEhc2zsuZL6FFpNEE09t5xzD
JEn3lYUMo02Ku5wp+IPjguIDmsTFgNVvU/PecctEYfbeDAOy/ka/M0cub0UOhmRUUXibGmUKW3Ei
wAuBNyhnakLcVUuqSbNlZEG1TpTkGyYwlTV/DmGJ3NF0Cawl/BQDbj6ZfMO3ucioMNG75zJyyroe
0rSqE9O2PThehPqlqTRg3MOy70YCDbxZ91neoVucqwWB/cj0HoQAdOi0PLUkpO7Tmfq25VXUvkV2
m2nTmbDboLRIEbdogXTteQhL88UyMOGD0hgtLz8N3vgwUskCUAd4YiYlXGZj+RSPJXA5TWX4aZ+X
klDRQmhIpGZ6nBW9ynhFHdLOEgd9M74PG8rHPSwAGk0wqyQowX3eR9AcMoIKzOqQN1MThE1l7DVd
vyUX3TsW+dJw5iYno2kjnxSRGDQMWBCqfU9egn22jRbpx4R3j15ynom4j3Pv2U2jHBWo+RFlOxrk
Hj1Maqr7X3ln6AbaCYCHcbggeS51cjdhpFgm4Ws6SjJicpojOi4KGBhPLCToURrKgwQO61udx7XN
ZZFrenR7Kk1/yXom1EPbnyMzGx6ycal8ocfxAQtt7rvHhXr7nVioE+YNcRi1t+yrAUu9SglxEDj5
proCd+MXTELGUcun2yVKlHHK83Mz1m/cjI6lZB1rDE9i0LrTtIxvtAnnSjkBg1mER0bFiUPgXrQY
iLgHAfT4H+SdyXLjSJZFv8jLMDqALUFwFCVqHjYwRSgC8+SY8fV9oOy2qsxqy7bubW9oJilDSRGA
+/P37j0X2fA2atNuOw6VexAzWRB0rjjYFZodDO38RWQn42EFgN6ksAMMaW2LKfwMi9UrpZVBqMRn
06brSvrAQQihLHZfNjfPIV1Jang6Ze6SiKc7/Bae9ngdM5ijRHkE6be03J+j9rNPLLU3zPheH0iV
tc0HDVP6MVGbZTQ8okhYfhrMQByh4YwZU9CN+OvmRDEIJfOetojT75aIRDKVoaxQRISf9XAMiozi
j9YSqC5xU6bRcwrMaaMZRrWfZlzQAGcSkn1Sjk8ujAekXE7QmlNPsIZ6sMs4gt7BtkKngw2mtCk4
ixT/vurhaqcc3W1qDKVNZwTmLIq8G6SenK7coT6b+fh7ArQYqCmzzwJ/NMUPuFG6PiFmw7fCconu
ycrbRjWneo4PNvPUPJ6DenZ/rakguzjVRgIn8+poMPHxbS2sdoIIjTIsTrznbTNTnwhjLLZGp34W
3nSvwl9hN/x0C87UCmh6TwpwEE9+M5Ws1NZbr9QzgTr09MLxGo4InZwucLOKxaXIwkCvcDeWDT3n
MJ/9SP+Z9ZyC006UgRkBabIUVkFvwE6dfylOgGzt6VqPVEFjdieYAG2A9+LWEPRjlsyK2G/EFkrT
Ts+8bhtiet4LL/MTs9eO5IibhzUmsO3EW1t0WeAcuYG8gZ1+tGMIWBzB6Rt+lrHxrmtoO6fByfZ6
5nAnSBRM0PPuI+h5+9pLPguRXycNmIcZ51C7oiQ6kPaY37gmYToMe+eiTgLLqEtq+AnKwMzK4I0e
tbk1raEoK1QYRARDdTvIlRjZPkbnULWM19ELcKQkYDADdpxfI+lBnkb1vptsDOkMmn28j9bda+aG
r0vUp9s+HMDeax0eNMImofqDP5nD4VBAJva40Deqk3cZjr+TPRJnkekPHFdtfucPA7LrphDhMZ2i
42TUeESmV1WR9YphBVIThfwndRR6/8jiqG9V58QbGXBnV2tqKGr7dtsb2lkkGvRX89CXVIGy6iyk
owTOrb3OpPxwdI21qaMAJhR6E7tvddMI2k8o9T0VHqaIWzAegNn2o3MXC01ubOaTW5s200K8G+U3
0YrT9KIhG3Mq93ZUsebr9QtZ9ddGsIGEaWdgoiQfoqXw0diJCEyYiGp3mMRoxvSwxP2ycd37yBrv
ZmDes/scAzy0MSTSMjryaQBpVIdWz2+KVKRb3IZvWc1TlZ2cnk6HTrw3IQTMdQlB8EHbYN7ujRGL
An877dRSj4LJovI3xwepzDd3RtZQmL8ZXLGyiKA0eazJubea6NHAljpl8b3KI/DAbvbmJELzo6Go
we4kVwTz7h0+MC8nvB3jh+xhMthhCd54rj5KFqwbu7B+c+i3dznwIdr9cFY9qU7kaX1qVrJ1so67
lgeOvZ41ks/5B8qPs8Q3mnn2F9TGz3ha2AFl/+DxCO3jCESNq6XIvc12r9vIfy1EGUdHZ+GKZLPn
2eSM63QXQq3o0ZQOaSgL4O4Y83JRmU9j2T3HMK+2MVEX7oQtFZkqsnrVRX5V9QYS5Oq3mpw3V9R3
A6v7BULNkaCupypLfuJsIeuGJLfFWCHjEQlk2YCPL9MKEiuL5CkH160cu94NjXtvZ7WLK4Bua6kD
hSu5v5ko81BiI9/VMUmjqks/peSMFi7PM9Ri4P/J49C0uI9OsWeW23BQgr2S7qCVM0Rzov5EML2z
tVwab4uZHlLvma4qqNqSlgpU6l08oSgXNjNwEc37UNTvM0gYfiL8DisgiOKeDhi6lx19ITj/VUT1
MnczVO70oRZpj20ChzP2hE088lUX8tsn0w3qSdGDg2O4r6v0SR/4wKz+RjRm5S+Affw0vDOJdNvW
wOp9t76WrvYOE4aUJjpiZm3EfrsehjV9CYaufeIEBAZgsjT/u83lJfFhoE73I5uWpOfVDd3zJUgq
/R6C+Fee12BdcogtnuTTmMzxK8tPTpwWfr7U8R4v2y4i7AamQHHFR1DdukwfM+ZL2zaRnZ+22Wut
46HmskIMAjcLklkyUXimMZjjiOTU7lTDIU0T+ICluUch7886WplePGVxHgyTd2P2TvfkpcEkDmIc
WBY6MNhrVh9nvG4TCm+4p9FOAB1bnUv20Cb9zuaGsuY0FqeCcdwto4NjOwsKvX+Po+in3UIck8Nj
6Nhik1f6azHRTnKWkj7ORKSX3dK4QMHL7WXwXBNG/JDX9qHmYE1urvJNdIjsUxN/M89Eos3zhnLg
KcQWj+m6o2tS2R/zYtHcbdtj6eYq0LG69LX2ZhnQL9iZOXn0JC40vbpg+6Hny/OpmFxxHyvGHewA
hZGR/qMbq+7cG7fMrrg3qnYr7H6Flpo2gkE+CDrvW92cTfwX1pvWWwOeBtMKMnaTYoo+aWEz/ana
g5yJPNYTegiNhjCch55uoWAVl9Wt1ht3o2ZA+Dfa1KeIJd1v4i+zo+oyEVLhw/PQfG7bngZ+ZCt5
FMk5T2dt6yEV3Ua6wbrTfnlDlRGyg/o5MptXxvXV/0FX8f9x5It29u9Gvld0EH30mf/ryPf7n/wx
8hXyH7prSJezuXQsRrWSoesfqgq0N/8wVhWTyzjQsByNafB/qSqMfwAKR46H4MHwuFj/VFWY2j/A
n3sGP7EtPKMILv4Xqgp9VU38Uz9nS1Pn7WkuygRkHRIw/Z9HvjjL88XSUsePvDQ59vXXRJNyrBYL
2X0nA4KZnhiJiMDp0RcUVX0fVj2u9CIjwaN+AmrunXRZHSVJf7taOvMfOgNEAv+96sP6s1SW92ch
KWFULm0NT4Oh/2UkPdZRUoLMlb6YWFkop9bMYCB6YJJ6Axg+CW1kYMDGVwWBSUmV3tPEsQJbJPd1
3RknZwGwUSTVM8Ijn2yE3pfEKQdwJZ6o8Etfc1dcbnlcItgFS1sQjYuHQnrqs6mIUA0JDTqSO44z
JmJ0oAFlRioPqSxqkk9t1qfb0syjlyZP7yNT0sOPsRFXpv7JxkyDHULSdRhN8xYzSUCN/WAmVOf/
crv9p1DmX4Uxqzbgz5fQcnVM0Nxiq7xb/6vdqJFz5dhGReQxFxsWReaev1++YzXR+/dHeyRiTbYK
pxyq1VdNRjKwAa/v5aywnNeJe87SdB9FnGAJBRFbPcuj89ST4JkQQ1nDiGtt8A/ZmkfpiP5u6cf8
qZL6bUTY9b6dIiIz6jq8xGUpKeUADNIlmW90PASuEe+dQrmvI+/C76XpnOkrO68LI8elp+idiZCi
NDO1rYjM+mG2CQ7/+0/oL9Kh9SZyGe15prSwthoI4f98k9MFb4soNkcf8ls8Tf0xQzWzIprGhzRH
CQiQfPttEhtoMmCNW5iukZsutwLh3x/OMc/sLt1g39aTlQHwUWkQZhPBZUrezYaVXWTX5pe4MD4Y
BRj77291kHy23jABeLAn7Z6zOjNVVn3cnCTWTetLYYPP10fEdgTgoZ63hgwRabox0kj+Jin7apdD
fa8gkn0H7aCWr87fL0wcceWtX8qwDsqa7kDI4IRwPiLutbRKDmOHeCmuq0tGx+EiQvaQLDI9Bl40
nd0q+7Bxme0soPU+n5h+mFYQ64x3b0AaehzWr76/RTtyuql7DnaxkzNwy/o/QpG6uinPoA7sMF15
BZF1WzuhukF5/j+tAcafZSlcPmk4OOocZOKct9HP/PnyCdAuOY8vx1YwKmR+GfltHDtXPpaZjpKp
9pFWERakuenzaHbMFNwmfypaMiRirQ2Aqkc7NYFGIfH4VHad+9DAGIdLTjgrzNkbTP/ZbZvN3Li3
36HC9QwGmkyXigQx5IlmRGvhO8aphgK7//t700Wj9+enV5qGx8aAPM5e/8S/LHDDgnlC79IRU+j4
w/LiMZioKi4h+UFHxAqXmPHgoAPBR9H8Do/5pV0tx0LS5Evc5qSJEGjR+i2iRQWlIubQ7+99vxB8
RN9qYLgY4gCnNkleQojyhyHNLBLls/RFtBWpFx6pl1bPwWKwJ6DQvDjDfCQ6cbgdi2l+gCghT42x
0G9df4hif8apvfqz2QEAcmwkJO0rhA4NynYoth36aUCofPn94ijSJyvHjQjZm8VtCJ/YD7nsn9Kz
rxl0r2eDoL49UKatIr0F/5WbvLtz9k7LprmnyV5ddbMGJwdw1pKCclSttB+DHn0R1UGxlNVzXuWU
UJFpHJmLy6Oe01lbNMLKCV8A0sFutdOc/kGWhnWnEjN6iaRx6imy7vu0iV7oCga1XtoPTEq+/v4S
2//NJWYJkga3L9fXkevP/0W56HqJTEjM6/3BhW/XKec+KqzsqZqB8y3tW1Q69nu0cESOU+Q/lXP6
48UkhFZzo9vMsHNSTlR9HoA2MYUCucC2dm+7g3vz/WJkhIybnP8PhfIeko4A+e2QGx/D7HV7D6vw
TTGokpFWd07U1AZoVwB8t6b+Fi93de8ZNz1HMpK2PPusIQA+RE7/QoTj8BbP7g8sMdZXVh07ZR66
uiqBFqZQvhqUR4g1TrE4ilTHAZ97eMvJhw9Psdn814vDUO3vP05E/f/2yGCIwM3kWprr8sz8JUNi
Eroxq4r23DgFsbT6E0B7tDnjGA90kENMQ2IeumNMZzwtbfshX19c/ak1AMymgxPd9m4DyxtG+j9f
GiYg9RQy7KI54iNDpWTIRgARUn+1Gw4nbjHOx5KGZaIRSUAXbtizeJ4GOlGVOSMCqdKri7D5odDJ
MRJmKOj0Lc5Ft+qbyjKse5XRJSxtIidy03r1dB4R4Y3MDlOQ4I35NUvIhJRQJMWt+Jl2fWH8jy2v
RUjU2DB0O7e81fU5QrWv7kFUE+bUW9oGkZ6245NiPiXIh6im4sWIp7PQW3lNIYGhZyNhq8GZ/v3y
zezORfxhT/TI6zVXos9MwiUWc21lH0SXh0CWreRezcCq9U672N9JPTOdQNEYV2d9adpJ9+fOzG5x
jnQE+ZX23TppCVKv7vFoDxxQalHcWkoMsJuZTHS9yj87HUtInKCMsbv8phqs8bw4yHFbJh8fYzK9
4ShUD7gay0vsaQ05Slb5UefdU2FU4813TMD3S7XM8NYa40Tjp0R86NjnETjjhfTZn65WlT///q4z
/+0hdnRkmOw/hgl7/t8st6CIjHLunZy5DZKpoX4A8lofVB1qm5QLfrF7A1myB1CtMzSOrUSvUlRm
RyK96f1OeXsouvK3sot1wlKBUc0S5zVco4lomH1liUcejrDuy/m+yiKPo2Wb7RCziQdrHuFMtMY+
SQh6/n4pGqI/w8TAbIva/plRMKHhyfL6938yd/9fTwcOhTeVF6sXTmNwJn950hqvI4HYmmnTrXv9
XD19v+QmWspYGg/QBPRLNLnvOGfXJOJY+kq6xVFPqDcBbCcvNokKNyL0xnW6lhDpmsjTODip//1T
GcrhmFuO7bejGb9MYQyQFsjEklS7udbzZzel4+60QR820R+pPMIElYxabDp9J/C0TWH4XRwzF8ae
QaCEaV2miv1u7tyrql0AY2VrEUg27xESIspg8KZDOTjWS/OSDgq3DigYmO9fadigXYqbjyq7BRqR
fLnZWG9ENgdL5n0w62IkuNAm7N5n06NBrVy//0U+/G/kFJulzip/Egji4gwbkcmGZlaVz+SVpsYy
Lpsymj8buLS+ZmLWIyXFn0BzQNa09l4VkbmS9/WmyclGaUb3zgU8uHzA+hoZ9yW3eiOCriivqRre
UwaCmZN9uo259xqX+Y495D6IrbXxiXbENAvS9kb3VrlFt7dD8UkP9T4ZF4kyL04ugkCLTUqjhsAQ
VBVV9qjTuusHjyrKJlEhSd+UeJKyeSSyzzqmFlM7VXYfncIAO8jxVZScHcBooFxA96hP4o709tCH
aZ4z+Z+eU0vQT5M7cnr2xrA8Sg+iqniO0fbiJvQu4Vzfkz5XB1MEek1Hm0Y1QAKWUQVVMpabBhP5
jhRlsVF6uFdG+dqYLYp5pKK+mTNO0uxmPuAezw8gExlJs7/TE2IapDDl6SazBQEViwloIBr74KVR
uhl6evQm4G6NmAHhuF+N1I7JTM/eSGJrp5P1doweQkRlyJzFdGsPkdrkJAcxAbnjzMPqBKDSSd3n
klHTCoruLRskR1/axxxZ2CSSfq/DhkKZ4tq+0WviYAwmmuBkbw/ixgqj+FTSvzL6qt6MsYbarAch
4gz7foLFENIho4cV3Yg6g1OZOwG9z2oTGshSGhq0VqPEPp+1O63Wf39DWkAWA3qMM+WDDHxQvfaU
in0/DIo+en2QRo1clkPyNCxHoyaczgOklk7yipgHKUxrYlluGDenHlqW2dBvaXe9LApAaWuhtsx6
vs+G6Owkqx6hf8jNpjQPLA67h2Gyp2AYfJGUL17nfhYVDbLkEFYmFKDJ3Xad1u2nSRFuhqkhJ9h6
tK34DvPwkdk5q7TF5WykvJBSZIJ9jcVVXx4bu/zRomFKQQ9tCFnSW4C4YeSRKbGku75vNkjhL/Cn
r72RVkHbG/sOaiyxn8xj0+yFke+nsEb2ouiVAKHNHJN5i3Aqe0piHR1zBzYVC9MdwWN3k+7Op+4V
uS6PYe29AyTZe8UsmFEN23rdqMyPdOp/xs67LlqajSMzqKjRT8P0K+vzirRVmvpTFG5ENTj3xSky
lXZXzIlLdk5IkFPDwzzb1QNQyk9Sm/WDGhs0IjHCcRlVEA8EcrbcpV3IdEG/DNr0u6ymaqMhzn62
k/TQRlXkK4+N0OwZnCB0M06aQkaqm9lXncXWaSyVRZxFg8wqlA5AyeYeAmfJkHo4JFb6ox3zcp+m
05kshJ0bln2wzAOnvAi2QO4x/Uvm5pDW+ctSyyti3dNIx5DI3OlQNDxppWsagU7HYjNghTk00U4m
2S9XBGNuNoAeO8a8UL72tnyY3VDtOhvj3DzL+bBsqyFhbI+R8FSX4WN1X2RosOAmuWTThB+9VR37
PMRWM0oGgboN+VKIizfq4gLJ/iAHx92w7ycecLtWw5QXus1b6Cj3hhbMLRf8d5rzvto6oZFqCAZ/
jV91or8fJ0TvkpmsVqh9jSD24siZNd2ouQheTxIYKJTB2feNrU4IQwdnhioFmIxJVPgWabI7pnOz
K+ow9/HxExSiVciim+65DVN5yAySLCNDbjWz/tUnF09/SGb5G2p/tEuS0gwixRhLb0DKEi16UTWp
hVY4v5KVQJlvQHwkFSXzWzk2gaN4cnUBWHhIOtDyY/ilm8Uv102YAzN4zeeo3OTJUlxL80pz/lmI
5kGhattH2a1q+3uEMxgFnsqKlI6wTh6dzroZ7QEZXLocB2Np90w7f3U49HbFNI1bIafoLnTop/et
9SvMJY6Htsx8z33s3ZEkdQPpf1HnyUMJmCy37W7fG9OZwHln46XICHIE66g8Fu7KnZHjquxN/UG4
lHtQRzEPz77W6IzGrCcdRPo2HUQBaCi/p0+NZTTdWissAtlL7+eZXgZOCQWrcgIaQNreEDGuyC8E
ZA0SHxZE3BrF0WpI3ulDZAEoHQJm6RXxNNu6GX561TpMHHJnX0/aj7h21V2H/BehWf/EZvvSrJmt
3uCYFwWo0h4RvtVaeD8YznhrMeQM+hRxXRwPsNoLBqmKjEiL4W2acADT5unZ5ci1K0ySvPrIxW9R
PpujAWv2MSXLi559+2ITExuMLgwYu10uSOcCLjWjdVGS1oZWeGxCkqyIOjHtEkSN1Zt+7JEa7VRM
qiiLz62o38aR0W3Zej+0pj+oFJFimOFfGav254BwaqDTAYXanZklDE4A/2n066QoUPGFO6S0pPWm
kCTGIfMYUEz2ASe4WDHxxXzpOT37Rm6NB0nGwra3xvhoT/qF1JGHZSqfMlI8dO6xUCoZNGPM1CNS
d9UkkGolKSR8eVWpcGD9E7mD0hM5eglSrW2Ws1d8Ilk3yH9E3l6RbvLNaPt+0edeOw9sfnXh5EA9
1HKNyZr20r64aepHupDlmYzV4lzmVnHmXGFv5OT+djS2dVRbOP9w1KCG3HQx+BrwCZjXGen4bFrt
tt7OrHmb3pD9Pvw0hjCixKRpUyLX5G4c3tJ8fnNyU6G2cUgHCafnvhs/SAJbuxbFcajWI25LwmAi
bNTcwJ92CaPiVUyZxxSKnt75qI3eMAfxkZsnMCbyTJOQ+uEroRGxMe1uOQxlH208K8VowUjppHBa
bLzmXlbYzwfPLTnfs/FJ9nqH7F3ViaDgLW+GekTvkS4/6PbJrWWxZqrZCSFbhElQlGj9sywMt/AD
deqB7NV8s5bMOVgMvbeGg8VPWmMghdESRlBvvLAer3Vq+96gTnWLgq63tcy3q/g9wggIP5lO9DLu
hroACJEgWos+YvJy8L7fpQ64PIN6aOQ/mEfqmNl2zp4WH2OHHLi2/0oieRCtRXe4ekIshEppIhrI
WweH6E+mEYlwj/1Iit8GmKhtbIUBhu18O+oO5KF6CLKkWTvwN+XSEY7cIdhPohNyXyKjpu5nOLk3
MXUXqtb+bdJcdZyXU9fTPIg40eQtzjLQF0egmM/oKGsvd5GcNCjmTbT7Tc+4D/aIO/CWGJEQA+Vt
9RoNG5xH31LpiFWl22C5Am+dGMhrlg6Wd81R3yGRoumWMpC/3YL7gdxCyzrjcEjO+P4TIheaw9jb
znFuDZ9URfLtCFpFRInWjvKpJhwkoAOeMzNgGPhkTGrEOzaIYJmQYSkTzWlZGjsPjQ3sxpA0GvIW
fWA+qxEdlanOP23DId3Nrn3H8ZUqtaQ4mrvrMnEPDhHqeXdwdiJL9SBdmtckHG7QKR/SJLwWeMKC
tDfnrd16q2zGHCmTlrtMGK+o8qq2JxFliO+qkuvmju3eFSmoWY1WAeJuor/sKGg1uefRsP2GWSwr
cvMxusjAyJ9aQ49RfjcWBMypOqYCbi6QqOUgQIHQ04l/xjVj2KrG29XBbCR/55OzKQsOSg7crBS0
aLflScvK3WKKdrcAimYXU19mTO6CzrvboFaXw3gTpubtouOvSxkjb0G5GJdFUg2UytlItgZOQejx
B63h+IYYTEBjaqoO2TvxI5ZekHMaoxrOlukeQ/ByMpf2bnKjEf1QEoRp7K1hKtSFdnJu5uWT/Ha0
zFF/aWyEXF4rN66Ku0C2Dmt+w9mG2OaT1GqyqDXrfSaLtxi8G6+Q90O/hLRmXMl8RKFw6xPhe/bQ
3fSrHHwgNZ0ROfzlZZdFDTYKhiuOlfTbNtM+dDHmJ6EKc0PS1kdLMhEtaowIheHB4fesu3B+d6rs
Lm3IlRBL7PhY8zZSXz5zDYi4QiuxRKSuG8Cy8pStyABANnbxrYqIRJHQ5beTK10/KpwlKKKLmagv
YpSQ6Elvp8E1QbnguMAp8MoBOnoptAN1/V2G+Jb8i+nZYlGpp7IIFGbAjevQRQvvpwn9txY/4JGw
09l8QKaNz1OC0y5kRkokVo+NA9cWGZw4Dh6tdghZum58gpI76tBk2f0GDG4lwC/ccA7rywHU68BZ
tuv8voFrMKGoDR3BA2TfKxG/U4Fva9f6CBn6+JDsnvG0oC6BJCYa626YXt2Z4/3yFvaEDPBYCEaM
CCPRTNBPmL3Bj42bLEOeUYXyuQc1HtnG8kXA4baUAgSuMK4xwsADur1LXavhNIfyMGsXzehjPlQx
HzFW2fxxU756IhO1bUvpHIcu3MvC44Sz1AHb3EtbW588Ycm29zjN5poiUXG1QCFQ/cyjitJ89BcT
EwEml7bOnF3ehyc7Dyk1ySzF7UWKQNRhUIjRLeWHeuQXCNwCvENc4dXIc2DmEEjs5SuN6rfIRHPp
jP1NnyI7wMDDNq3r23axHgtUF0po49EN86eMmRmq37MFEHXjGkTfgsZyt2G0vM7ofqYnelbV1mBD
PgmZHQE18zbFiFxtSbhAAzpGob3rjX3LdBcMRshytfTFr4iSVOU7OwqLfTcOPytrKo9o347RCDkk
g3NnXN1ew4Br6u2OwQb68r5nkWRkehSCKUQ3mHsSrEF+pRU9D7yx9EevDSJvWEtgQjP0LhVrnkpJ
BkPqifacI1YVuSwTAK83qLP8ZFDy0A3ODUXNY1it8k7CbNuRuOWeVo9usC4ysLGbbEcY+GO43Maz
oD0wJ825HtH2wz3ZMhFN7wiQ/BrGpWWGnJ08MvfQM7GneEo/U1t37Ga/W3d8bqCgnJWb7Ih/+B2X
E3mvgpU81N7bKjmLoktWtwbhIh2WIwXbcBN5uJ5q2+uCSQbDGJ+5X+kIiFxsjeSShtT8eWJ+mnP5
ifeJQcNQ+GBpBRnm6IaZRTPsCHfuZLEqWVdCSYWPLWz0ZU/U35jvugpvZAGJdGNU0QOcl3Q7KKKE
TMxDipgHMrZg7OfxIKke4NQTDXSY62Qh3orbUWgtu9aVOpgZluWsBiXmWp1R7sBe2et/yP9uyB4w
bwddr5PPVbxDwXecwgkQUy7bUIRB4kbUZtHkBFI+2yIW536mQ61VpsPPLN5qj2XWKx+LUBV8NRDm
xu9ZKtrfciRyXFC/qtEEcp2k630iwPHr8sgzhMcV7QFyqj3uAXD7TWZgjmzPNQM3vyFMAIsuYLyR
KTPI712cTNeoTKAf99N2IGfCzmgR1IyifGT2vydq6UG+kVh4zkyUWVly6rLmDmDYG56MjHokuiLs
Sne20n/lhndNF8XdNvePWou5wkUEjgMx/yB3bOfBG96atOq41tlHHN91Yz3gt3I5PTXj3pvREo7a
C4rWKSBdA69wbt5MHcJpLaEY1Zdk9ZB6HPGIdyEx7AfTG0jRZRzfNDHZGLr92Of4BB/qQStPdV+D
pmlh9pfZGa7DJf+B5ScPJ4+HzT4O+UyOpWy7jVSpu5NoecvoCSrjk8CO1Ru7Ar9KQU+DL8rPxMPU
3ncHLEApjYuM3a9qT3XTEiZSFFDfrGlX6hbnEk6z319lExPk1hGXspcortvo0GIhxuDs1adSN15K
EBnbdXRkFBk9uih5qZUZcXJLnyLHhN+MwITDyTBDEFUduS8bs2poeRMVIwfjF7Gi4jSGJApnoQ/E
s9kLG4nJ4NbaliLZnLYgzrJD5c5BnuXkoRiU1qBzzM2k+EfVZwIgdX1fjQ99aAQDgOMrbbapLT/N
mAlwbfb4UcAJFk30zVGjAqe3wUyMVOGS6WBKZbMSdy2pXivYw77uzdG+qNOHqLCp5ErtV1usKQIW
iChjIYdHH0oQ1kADaX8/E2JDg3dAoovqC5XVzuZgfoiwjpJsrGkzER4QpTuiKDCO0roY5DvhhdVb
pkU/pEsUjYkWGbGow+0ez34RGveETf/ODY3KGwdQ2HlBmhdXvWvGE5xVgEXjEB6KSMKlbL8y/Xfj
4EchlutTmMaL65BtASi23QgMIztU5Nze2O40jkI13mHVd8V9l8T7yUvCAwQH0ha1aXaPNjp9bSCp
E3lmyPKjPvJpjrc3eLbo4ePk5/lX20Iv+eTb1vNj67kscL1MvYNfFgzFrTVV/cbTJSehWSPy6NQw
XXSrq8UgxBRcJFs86slECZnkl3rk7KVS+gO9CGZvWW3z8jHsqhsIZhUWRe+FjZRVKs5enJGMUGHW
NAI1amzMtBtnau7EzCpWTnSTaB6ALCcrKNCq6Vzo1IJaZmHjW0scfQS8ULef6ahpZ0j3bDrdSkvT
txEdl43DeMHp48u0dPlusVwrUGFr70qF1nAaTVQCdCdMk6P8iEBlJKJcpEStZgorlcfc4eAkzc8q
b2kRtw2WwIOI9EdzUX4ilX5UOYFFxBRvuzxXlLPZQWfz2lTGgGC+WX5pLtQCdCkHGgE1wkBLHVMo
Zqi6wf8jm/5M4uGY0ij3F3rA0ozucsM49HPHOmllr9g4/H7Io0eNjKpxBcAlFsDfWGveRxFOx+7R
VFZzQQxPv8yXlhgIsTbqPbD021iHwqiTqMqd+KvZSo+LkWk9M5qUIgfF1i+GGNCxCsxxJreThqXM
yN1273ns+wWoC019spbxP2YwvzjGaS7cuxl6fxomjwkVyeRyA9khK+fY8QDmCumQ0hEZQ8o8kJ8+
bYoMEz9cTIia5pGMyHexXvOFuSj2BoFJWv1gOxAbiY6IPAfht617o6re2zMs/N2J5VdND3DL0etT
16mRibDWGJRfZ/QypzaDB+1RK5U2ZlZOrx3PsIv+IXEv+UiSTN4Nbw6uvahKL4sH2SxGUk662yaN
LujuXmhd0+Ko7LOR0qMblfM5OZyWEw8sgp5Xhj8x/jh5tC+7GSPn4EXtPiJr1HBJKYlSRgykW6e7
LBS7KtScOwPglaFjSc9FUDOwIEy6v9YLZ5pwKh5y/T6NxvzqJEflUAo5CW42R0UlKqqVB/Erg3QA
R51WFh/kfnDb+y5dkFN7ncHBWTwXIjHwr1n1xuyb30wgCDGIsQvbk3Ed3QVJt+X8LrLCV65+Z2cu
BnVVI22XlMuMNlezKZkxIy2taFI1e1n4SsEfBiH1Sg+J+QKB6Kebzda+B2x2g6SD27Sdd/wVSG8V
GrzO1J9G4F5P/8HeeSxHrmRb9otQBodDOKYhEYJBrXICSwmtNb6+F3jL7CVZWcl+Pe5J2E11AwQc
Ls7Ze20RF3uDHfMq10faS4ozeqCZBdoVfbpxSH7Iicm6Y/loD3TrGQNm6G79ZtTWqBF9grkq/6Kw
SW4DiK3ruCw4xkzuCcVIe4HPzNksKM6RcOqLpga0zgMnLO0pH8pfQcwKJAqrhcIGv7eo/Wk/sXPb
Oab70woBs1WqJhkAYkqHrmcUZXhTVmlOnRIjs0VRfRvI/ps2FMSrTvkB0C3lukTUlzzDhi7Ktv0e
Y3IpKkkUca7vA3qjmCXodNYWNQEsO/WmVvpwNeBcvHOdfIOHrr0rC2Jxq+aORuEWT9hADQwnpO/E
BXZkfj8X13bdRgRw2P11ZCXDtVroDxjaGiasr13WWjdxXMd3kZwtspLDF9Vo0d3bR9yrdBeaHNql
6x5CO0ovPhvmO84HyB5Mn6TawqcjHVmYEUhE24FVGyH6l9PtoEp5Q0ZYF4vXHlXDMSx8AtHmMr7V
2MiuxtbvvOUPhzQjkVRr6Mb0PTDkKqZtWpoaETDxgOslscENhi0O16bZOW7S3LnLR92YvIPhcNET
q77D+QKYshiwt2diFSS6hEhnKLTe3wOi3R9pkhNPznJ2BrFibmppVmcbv549dPQe/PzKcMjpmA0S
RdPHSZXVHWfq4T7UZQ0nZo72b7/UZwsPnRllhOM6Pwok6u1a36SDyh9Sy6wfzKT4leDNO6uqqR9U
bjjoGDN39/aHQVsxawfzwyTjO70K3efBEC0F6Srz3LmXD9ZAP7WP9CXhk41uLMd9I+1xpUVmfm8E
PELOIszKQZPfk1etYbgkRYOALpYk7DUvxaiKXwa5nOAwbFJjLKwz+qzZGzsOxosbRsE2bMKbOYgb
GujOV9mb9peaDte6qpWHzVXd5iZNjrG3f/icqJdFx+Sl+Tqm4ZeAAKLHWkYCbYBzGytNYDRuK/RT
+Du6GtLiUj8FkVzFR3PR6mWVcS7jrEQga3S/6tp4cDRbv1PayYioX/TB8FpO2U7SJT6bmKWQpQ/H
OVYPYUAKgKZZaIc6XuuxvjgxbeWWpuuaK572Q7ulAlQ/YiOp7hNOSkJcddHUPxfCL05QiHTHggMt
suE4EU2/FhXh2S37JjvXCR5EObZJrQcVwyB1Cg7IElI4PPI7spyKi6X5DQ2zAf+7lhhXWtofgpRb
z03xV/mQtU+ZhY/WmS3GFpnBvU1bysTKKvzSf7bYbh11qwCHYv0qySBYlzHuf7IgH6YB7LCsVULR
Lcc2KMvwTHnldogjY+Pro7FW0WhcIbfFTx4jiaNNjj+sSgskWPmefGzstlZNpmalWbeTvQTm9O5u
rFr3Pu/yuzwpnVO/5O70ebpTFJFWb9kjRocHXWYV3pv2rp7eGikGbQ9VVGc5Z9ax6pj2QytFQJqt
A91Up8yl75Ebfb+TkQa8Rpo5SuX5C/OvD3Pc0Q5dBLfBbgmi0tzsTkxAdHBB9ZvCfpHNYB+sEol0
2Y4mb0J0QST6ErNduBS1wlSSZySsc+bfN011gxG18YI6/DU0AgvX8pGPtudUmeZNSAS3vvqJUZ3F
FEbFXDnfEsoIVlriLMkVrdjRMM8Ra5GrdfUlcRWUUTc4TnZkbWvX9lwWvG0CMGCvbAZqqTlA2337
IInqIHJnhfzFvkk0QPysdS5aXO1chqhgJkBCnt9SB53HuNxgFS7Xc19OJ+B5yVrYEWeBapHy+mOz
y3mPD1EGD7is5Pcsl5sSx0QmGv0ZXCCMAAQatLHH5B6kBraNWJ3ePnChqxPIqRpn2q2Dle4uNwKN
HOWXACHLTqeNgr9YhJ5RNF/0wjHWRhb/MA32ESqY7FuFonJVuEthZ6ZQ2zjtOTcyQBENUsc+2dgJ
wZgYwYpNVZKMOCd5fmPr6Loci4x1PaXBz2Gr/mq47Q/3WsxDeZewKptDyo6rkBFlT7ujueqkaFhq
tQmnzNnFwDoPdl7fZ9nPPMi9KZmnayOxy0d/0H5oFVp1LZ4u0cihQuFiLiPY65jB1wHBAVe6Vq/K
XlpPU5tb50o16hJrM6/oVF7NYfQoWzp8QxKI26S1acWRQUgcuArYsQZiT6ife5X3MfkxyWLh7HB6
jUh3UUaUt0hh5tsALfJdr8ZTXWgwhZYDSiKi8Cp3zODKQZmoCJCyjd7aJkuqUJnDAyIGZVhZoT5s
EmaovSun6XYeMf3PpXMJxmbYFU3anuOYnAGVDrt4+f1R5qQVQS0lmuomLWgkEjk1U5tvSdZYzKxi
IbU1E7wSwaHykYgQauuxiVM6N53TWBuC1kxPg6IxNU9N/vxEOseeDM/oK8BjMVwJ8oM2UYDTWehO
TKtI46XspuQwFGl+evtIyRM7tjme9GZAAOt2KP9V/E35j53IHBIVHNrlzOcmcG/p3+WR77LjoNAk
3GTXZ4H70NiN+1BUrwZdtmtzBiMgmOLzuUt3PX57NM9oGSelW0dSmC6c5jkbVgSbNt5MPz9Ipbil
LqZhTx92XSfkUSt8SUu/fprpcmNI55lLR2XbLOqoOlV5dlZ65oXIe0AzZA8ZoQqnnBLZxk87RIim
WVwTBkecBkbj60BkntE8hNlYk0vvo5/Vg+ehtQicCIPbHjPIL8VBtGqCTZ43I2dLy9r8zz6nGKwD
XfS3NcFVpfFF77pjTkud0J/M2thssI7kJyIw1rs9/zdrVdskm3ZA+B+dQSemRnM7/HiZua6MFMRO
jN7P1Ev9hnWoZX7LxwdMqMO2duKSmAv76LRUG3mvkk1bVeMuglMMCsDBPW9OzY5/EJyisIHq0LbO
g03gKKKGDLmNFT8F8063G/soC/tn6k77bAyLOxG2BlLcvITl6WScUXCQk7EzbWpnQSuU5IZALLF7
de/SbMwL27qXLvWoOoi+pmFKFTDIa9BFiF46/dosReBNtX5P4ndwHtggreuX2onghIAufMBMyoTo
a9Rg4Z0caXpi1+XYHvUkSZk6tWzyjlxsbJSO3tKonDSjVufH8ZpkVZLUbVpPmUAR51YxfRHlE5SM
Y9C4dseQpJk2lJ6ZgYzyyxGoSK8lN8je6PXX7eXtVwYw6RXaS7Vv8jw+kg741bT6DvkZpntjCDtv
COdijzhQrqmvlneVW5Z3Zv8DbWh+7bJvwFXH8aaZrXNglHzQZgIwWAYoSoL+xkBodKMS1Z7w0d0E
ZnenO7W44DEfHob4AXCB8fj2i1zel65mXKeB8WCxP74qCREhTHZ2XyenPHCI6SnZRSmEuMq/bawp
u/27ApIezwepMdAQxzQkNQJlGVi1FmvCb9LtKgl7gIoIiIA2S9QzjX5rx+AVHBmNQJIImnPxfp4i
kWOm7oJsk08AH/1wOthupjbAw7odSwq0riq3qKrOA2U0NCuhfMqgTFCUEIQB1wbKQuCMVF7IUIc3
KE8UpBfBxg7dvaNQ22MbvuJ8UtyQznGNZ6m/evvQRpph+Yic5u2XevytjGjUZ2TenHzS2Zu+abyi
V/YJUU54qKMwOrkOYbJTHlfHrPli9SxXXWUjNdS7PNxBxX3J8HLB4clu+uUjbBjbsxTw9Wg6IWUJ
k3QnJZVNST4smuX8Me1b66RCC7UMhlL6evbT2NWkZECeoXydeDNbDtBY6Fc5NC8Bgezn+f+Yr3B+
PaLwlhacfkLCJ1aFitU+7Yv2OR97wrGIhbqUwwzApS8gBi0Jyh0V4o1KR2f3NvJkRFJ1q11Vwfhi
+GP8REsG/8aYBsdWPo8Ia+7ePhS0pMVZY+wK8nXT9FIQq03mfLhpHa24L9vK+ccy+V/da/8hGnZs
VNem49gLBNk27CXH5/fhk0eQsfulPjKSAkSEe0FTWhbbb30ya6+d3VrrHhnOptP5O3HcDsfMZXIz
DKpUpZZPPLB45yRjiS8itq5CBXuKSSW6mRycyTLsKe6YtX+N6fRb0aUjRxOEE6G/IKbEiwticJO3
rF9NRlxOCoHQFwWl6YoOuRDyJsQ3cPj7K/PRq+MoYBmgY01HEFmgPiJkg9IwwrjnwWkS6z9Vk592
pv2KBJvaSluq0YJWeG8FFJ+liD653+b7XCSLwQaSSfHNGC1cy/x4v/VKDW1ZtUSudEVPCdcuNmAQ
N7KH0ugLy9zlIwrLxuBsL3xDP2Mh3+iEOl23bAyuIx3VXaHX7TFCjFdiu34eCZQ4FpUOEoXNzWtH
sPIq7S9Zl6DGn3JqmgX/LgjtS1h/7XX/y5yX7QXfME3QqkHDWozXkl3rcwjQ6OhX2bNK9KPI6KNg
gPFPIkM+SsuM4LKheOY4lt3//Xm8+Yd+N3guDwTaMPYTGhZC6h+GoJm7zRBFOsvbZH5NtejLaJsH
iLPupppjcgaFdjRoqeKSpgk7rBAhfIWp1K77tmu8v1/Ln8YGBQoAxwJ+vuNAMv79bWAa1GIwW8tK
m/8Ym5qdfXRI+tCi0dadYHSj9Tbnzisq4/97l3/+XyHhcZP9d1r16msepF9//GzC383LBv/mH++y
a/zLdiTAQl5oyNBS8MD+sS4r9S/dUFJiTxSGcnWbP/m3ddmAcS0FjjZmAHjWcslmYJ5ZgPCG/i+L
Khx+Zsuy2D8Y/yvn8uI9+J+BzbC2BUMbjDZHcdJk3ox1v82tcDDmIbVU7Ymhf1ShietnAKZgg81f
1WlTYvLMvzcDeKMB6nowuxdkvaNL9GUZBM4l2YBAIiCQIN6r0jyx11e7327mzT+X8rsxV74f78sV
GlJYwnxbAfj84K1Oht7yO1tUXjX0P7Hg0FPEZrW2umw8MFF6BZmXJ21CzCEnzsgWlTrHj7oDAM0B
B49WPNOeJHWBPuPKrW+HQGs9COIkbIb2cNb6eTOoyAH2swiP45ZqBvuVA/f+Racwy6SF4UyLPPi4
9A4LzXMzFBupbiICLfuCdBdewN7YhcCxaG46+j19E/nPm/dfl0Cx/JDvH5MhDUNnRBi43P/DYB5R
qY3aVOcmqBBcU4UuNIJWX321KvSqrWGuVdqP1BfK16Ud/EnU0sevx26PsR23GKORIWIvQ/j9nGNM
doi/0ZtsmnNtFT0mVHAyR9vKaQi2LqqxHTXsEYsJuji0Af+Oo/jvN4DX5/cbgK9fJ6jPtBzlKIGF
7sMV5KDamp4Qb/K7sX4FgmMyIIhbtLkradNintgyogVGW91Qk4HC0/a4OByTLpzVrhqhffv7sPzw
3rxdD28mvn/JYml+NJwa7CxJRTQDz1AlWeupQykgcmca1tUBEv033SwZIB3Zv3//3g+oAV4COoms
RRiwSWxhpC8X9tsLm/e4yUrbiLx2Q1V852f1cHBnU9uEuktu9pA9yBZ94YA2OZKZV/bDS01qOZAS
1S7nlPuluj91Xf/42Rr53lDosDoSp8jwwIlrmLZjLH/+25Vlo5EHsmnwNuQEK4noSxS6N85g69eV
ZVPJgW4CXDXah1gG96R3g93zSVgfCmI5oS16jOC7WaWfxbZ9nD+4LF0yaB0eEnuajyMn65yiJvon
8SCMpwQE0rWjkwVFE9o8alhRGJgp2K0Yhj+vRtfMNr0/gUJFPevRWc43grTPWrfngzNBOeIkCuBP
j86O31wjU9+5tUT5Yb0m1DrNfvMW/BsR2B1N5cYfgummNqniC5MAxHTYqw7Mt1m689WYlS8pRC53
KOXZdfB6GYbkqKwWURxCo6kAL6UwVK2JJbOPpSy+jdNSypiRndrzsjVCHqzUvBuTyrzpke3RByqb
vXQAayYzlrosa02OhwPeRr3E6DA0wF7jAeS8Ja/xsQmOGxhc3JSqfTlF2yDrk9dwQGLt0wq5SuO4
OYisNbZ/H8Pyw8u8TOnK0tWSnQCWgpDB9yNFq1vVvu2MwrKMdwIV6nVrG4CwuvhY0x0M67i8lB3S
Fcp12zxQ5p09Oyd6BUCrw9D0Bh123zzY8dKjYf5RRJPq3XToZfJYDtM3uMaoRPMXjOnWXmE/eYmq
ai05KLRFFbwS3LCXZud6RjrvzbjYhEs4O+1b8YnL9m0z9vu8vQw+3gbB3L28sx/fVtpgoogQy3uJ
K597REHEimT6ufTNR0lhjaHW9vtKwqEbghJrMxu/s+UzncvMfwjnutrCRkjWeqmlGwLIxiOIf2It
C4eWfmALJBIpXSbbDDbsfjU4WDxce24okLQ5e0Fap2N+MltoibEE/NjYyC1NH/tgAruc7tHN3I7p
PfifFFk0oKjQX1hSLpSPJBX2xgLhZLoNrdYEDFe8EIa6CdFZceypod4OpGrsw1bXV10VqwOdV0R2
tbSfcIntkpCTiSFd56teF2eJ9WTVgLe70CNCbVAN5sVu0bhHZX8TM1btvEgvWqTuazby6zYiJjuY
SncXG0m1hl55Nq1R9+gfO3XTrP8+ID+E4iwzFzEilk3njinsP6zQSED8RGlhSu0eSy31SSRYJndd
OTh3Itv7+7f9YUICcKnrVEJs13xD2fw+TyKVdLqRxc/DIoR4BbHXVktAQzqUuXe+TbNhlq5G82Rp
2TfQGf/+9e/dqP+epjnZLZs+KWzjw1HGGZuKgcXXSxBeV2P1NEzmlmsd16WJG1NhLvn7Fy6Ynd/X
7reFQdimTfKKy97ljUzx28JAcqGrp/A/vXTo4/NMvICFmHA961N3CHrw6v0YDGe62fYKImiwDhkG
u8KkKWhbgvdSc/FD7dHB1ccyIYzBJoUcvDN84QQ7Z0kqBAYmqNMgrF8J8bPuChdvraHDssGNOK4K
DBx//5E+mOf/uYkWkBhHWibEGPcjTGOwnbinU+l1BbKGltfEbiUcS8vEaUVfk7jXGkM/+QVOyKtb
BBYnxW7wt2SaXTXdpO2CWpZrN++qTyZX8f70/u9Lg5NEnBRDRP+4ozfQGdsANxATAeXCFHZ2BryT
DV1+0kv2M87i08pLJ8D5mhLpZ9/+vtT3z7dTrlnOJWRyuB8pDSA9qwY3cem1Ve1fITJcy8KUJ56C
m0OczxZtV4ZyB4m5hsbgGDgUCfKhLrd1CdkF1k34yXh/23d8mIOxTAjQJxCiuC/LJf82/MD9prM1
sE+HjYv35y2kU2leGiiFgfpFTZ06Q5nvgPdR+hc5ZNoUYggsIqz1DmqJDQ2HXemLIzBm/2h0AxbZ
wZ3OCWrdJKDk1sp5OpdCp9vUPXZUkj4ZbX+6qQ6HIOqnjiUAYL3/CeaGaE6oF6VnhjrSa2bLeGqD
q9waIcmXV7Ck1sGA6QCqdXE084F8HmMKzkaNw8sH3boi8fn2/+Ga4EkZrGyurf9HGUKxy6A2wxtQ
00WkTuUs3R+4cX2uFV7RduAOA1RAqY6iaiitZXNOJojQR3aurpne1oOOWFxTn6y4f5prKI5guVcU
DTmuvL9VpWh8LOeq8BwaRJt4BJNX5tkh7dn0ZPVz3qUv/uBUnxxS//CtxnJAERxXwYwZH86omStr
MipD4o6n8pF2tjg7dpIRRwTeNbFjNoojLoAA+egnT+EPk7mhMxEZwjSFC1bh/Y+bso3WSm1gHhq+
aQRmnfUS6rKdEocoEMKvwq6G94WgoRQkORrJpK/DBr0PTX7El7C1hQ7SiN4RSNG5+llDhfnkCv+w
2rHIs9czHYLnSN96f4V1MST9OIJRahCc+U05Q3ctNVSuOu27Xne9rO+iB7NpME/l+CU15lMMUWgU
+hPuW3kmU/iSFEIdipxDFvYjxJAEzG4Gzf7692v9wzbAMKXlsv0TwqHs+v5SNWZv2XJM8dLE1jbT
CJWlFNupSPZDr5xPVsW3M/OHaYklWJFA79qA4z6O1F5i0m7xC3q1CnF2wDb08oHWq9Zdwtx5iIhl
V8XtwOl2Rzl0PGSasa7Srv/kAb1huz5ch6QoJahvskBTkHr/UxeWHkcVUDrPDTlAgrEDRgzarRgm
WkYQvGtDe5kmg92BKV76Ad5Z6dfkH5jtC43u8WksaJ5inRnTLt/3LjEdMN85mKok+BbKEEHJPNNG
GxvDk2Z49AsVnXshjk4RxleZjpQFWLUD7b5y9paG3M5tg36jklxs4Xkbd4A8iDbI3G+EZVLlIE7N
Rr7CX4g5Ny7VkKSJnIOsFo+YfjSwHKxLkm12wHuJQYuiq8Rk3a0dXW050KyMs4mvdyor7VA45c61
oLQHBdygWEXe38fTH15OyU01HDiDuu18BKbNg4kYP9dyj/66ueO/jI0AjrSehsb24qzYx3OefFKq
edu+fXycJvHkNl8Lo+3jWlGEEwWgqSw8hAbTt3pSoIN9v7yvDLgMFRvapEV8ICmRrWLQVCyDYNPi
wCEAynrGTTMdotJBCt4E63kM0yfUIhh6aEYsixtZZ5VRnEN1/t/fKa6YCEyiLv+z39HpM5sU+vse
kVjdKmt9DWZqiWeW7ghOYeQtoEHnT0a++MOsLW0mzoUc6SzlgfcjXyamveyFMw9EUb7qqDJuGlcD
G+FOL7H1cw6q/DKFS78fOuBhthn+bflqpXr0POo0RWTnp8e85FBfLCHhEgRskmWftb/EH1Z/aVvY
GRzhOv+513Q1DvokW2ae45fWlZN9sc2qOyXphAq1W1Z9TdsQ4YWICBTDDsnnAw7D8R4G8YPOJvpK
kPv098f150vi8ML+m3wu0oPf37nZJBIQT3Pm5a0gWL0RR4l7F/2/hagdgqzSkdvJnrIp3cJXFuEX
hRvLM61yZ0bFPfXum79fkbM8q4/DnvI1+Y28cC7nmvdXFBB5mqV0qjxfmpCUC8SI81jldw7esE2D
C+Oq79C7Rz6QEzO1ne9txQBvlIeboP5BPlqS6ffJWLfnVlKKmRzLOJauL73epVAVR/WlDfzAS2U6
Es/d4CVBCbLlp2vXZs+egrrlowAtXuTQC3TX37PbJdXOQudEcxrsdZSM2xQgyVrNE2JPAgVWcTUv
0hNyFsOwa7Zal5i70aBkaBsVKO6IUGVgz8lJN7JnYRQc1hd5Aqfm/qhVJQW1BJHh8uH6NWlxPnpO
EShxGot9o2YLmZulkd0z+SuTCtwakanaTVZmXE81wEgxflVod6+lyPNNm1FVTXKgLbk5YJYxQN2j
fvSmMHuO4LJ/tvj94XGZOqsfGWXC0sXHWUraetOakCF49UYDLIF9NC3zWEOf2aoW8ZIP4Zc2lvma
IHUIKVusjBEYfpB2ECLQgnxyPX+YCZbNNdOAwYCmIvV+9DgUcdVkJKlnkDcFEh/6wUIVmEUYbFz7
Egfud1dPkk92jX/YGlkMdXapVIQ5kS836beDyaTD/pmMKfVyItpWhFbd2pP8NpnldW27123byJWj
CaR98EY+2Tha//kTo3aloAjslKIHx7X3351FgTZAgK29sCLJEvdMv64g0ExTGO+qdHrtU5asaE6+
mg3wfYCYK9eK5XFMB3dtBdQ5wxK0lq6jKUp3gR5mX1LYodTinfRisI9hcdGbfYnWeWX6tv41EEaw
wumV300JsPkmLbBbgVl5mkFZye9Whe8Csf8qGJwA2zzJfTEqr60r6oQoBVy6pRnbV6pClhrXmUc3
YgX6xbhJRrDds5bu0gSmPt4tdWvC2ElKXWOvaFXnhpSy50VfjD07w0u+oosee4OhkeuUH/KCIKyy
kz/+Ph29jd/305G5dNBJOIVxhrLww4CqUEhZEy0hT+vtZ3Izaios8aEMXc3jzARmq8m7G12Um4z9
idVnt31uFvsigq+vYPKtmsZBiZWTYNmRznQM9YrCbaNOKT8uCk39kAgf32FrAVDAWrQzAISsirwP
dtIvz1SXOI2pBoZWcjXn3XUQZSb4hthH0tSTdkxm2D6MfYrVS2IPm8oNavgDwCViXKivrYJJb1Yi
nFyvhmESBNprZZraufCHK181GMrsTxsbFuU2xtz7m+ZYljAc2jw6ydlvMqLf3gd3NgCQBKLwRMTJ
1onc8gY/b1vMRNoM2T3ButFdIXLtGqQLs1lVHnUycVYtPRGkTq8kj6wIgnKeZG8NJzBqpE8WPu7D
LsTCNYjmEgzXViZ1jhQU2qdhfI3VMbRlSt+OcqM7QNFxoxMex/QURC8V/tub4idpPuU1Yj93awfI
6II6/REPlEWzCn9ViQXfUPUJaivBr8LZUmmM4bG7m9QY7O3ghp4if5eS0FUajdOp07MvclB4aJFV
g2FeybH3N60bX5UhDCYF0QPHQbB1puahdnF2dCJ5rPT0YSzkDQ3LO6KFKIwCuTfLyrhTOcjpOnOh
h8HJstx1o+Hw6rRnHyng2S+HX0Eezng4INbmg7lXZgI3T1KzEskApgK/WoK9qtQsrkQP8FJFFaZw
H/D+YLffZn20ICPlgG+qyGviCQkOgaeNsskf6xggP2oXTikSMjC72ne/9rea5e/B3v8qnfBXH+DW
JnyJpL0KHXqdFWtDQ06IgpxZY0myi8SCNHGzTfW1TPJgm2bqZ+wL1OjZth2TYW0M/q3pQ3DhbAgY
hrP0utXlfUfa6iZNh5usrKmaN/ajVAVc92EOtyiikCS61Rb2gLNyfkqUglv6ysWWZ6tyIqfIt9LX
UWvdO+F48DMseap7Skq4c7NLVEicsmdWJsSSIgVaVoloG9nFvmcGA3NDso2uhhfyKlManT9D9hzn
qMAXWdEFEiGS/VkDQBK7ax8i4Mbuqc3buv0j6jO1KrQEQkGibfSpiVjrpbEedIpLtVYl2Dp53tBT
4Z+l+KNDdPeaaJiW524zYF/vAWXCz6z3UzxbV0lb1GubmAKhVd+bppuPC+cATDFhvhyI1jAgGugB
66FFogafaU1BOFqVgbEtsPbDlxDNDTYqF4bSGYgc4UmtfUa/32OnnqNNM9UHRcDCzWS555mkyWMz
BQrw3ZSvchrE28zuaAeH6HoKCTtZFuSzil9QEN2zEU/AZWVlIfON+9NIjcGTPYjzeJR7lVfP2oK/
U/SSV61o0VUhgSNPUTxULcFHHKY2IQ0ZQAfDd1mUoCwB61gtym+2nMirJ5XBstH0VZl1LqnsISbs
iaRGRPpdQ1L1IDgLZtUPszbAOWMf0gOoVvB0Mswia8K36y1wnABD4sVVX4wM4ZLUkW5PHHksSlMU
JvE4tTpYQAnoSqVkkan8RyDZ6wEH3KVEgeBBTCbSucGUOfZFljzNAMw1+8Zq5WLomsyH1IZgFAXY
XmHqIsSGe0gZxNr30J7Iq8FAUDWoQSm+y9q4tYPup6Oqc9qMl6qdXkXoXjRRt7suCHDJDU/sU3dt
FWNbL+1Vmp41mDY4L7tgL5yo3/kB0dxZQ9cXQXJgfKUbGB2GdPIM4yUJJwlBk6KrEXeAD6hMISP/
nk2QtnDBizXZW0YCGaVW/jXhfvxuHm6CqWN2KBtALqnOgq1OplNehyrfsbfE6FgtCAowZHXntyfR
ENUB1nN08uYk2NdZZkkUS5raq1mz7jGZO1fUZ8+0KqONLXh33Na5SUtl7fQsuu6u7BGntQFtB8yJ
/tDGbbkyHVJi0TjClxHm3m+QvBHWdMBaDI67GG6Mchnec3O27f4SNfUL3Dwv8+FB9iFx2ZASAWV9
FzYZ52hI4HxrZ7ZcMOfsgYro8pTm/saX8wuaZCRcefxdaRQqBjM+gLy+DRc0oFy3WrBzHNxtYY47
rkyPlqGdhfnNHVlamLO/1QYzckzk3a7vF7gBxaO1U8wEAKYNlEvjjEU55RCbpCvftFZtbRA34Y/Q
ENkb4enLyYSlHOUFVPfYtxRXdpYAYQlIr0sasz7qYf8ygRNJE2NvmTytSBQ/Xcv6PgoXgnF0w9J0
YyojW3NOewTbWwaP88RTxx9su8almemackbLNlpYPxDletITNj+QE37EMlobpgMesSjjtbD6g9GH
2aGd2Q/U6DgRoL0OZnqfSPuBk/R6qsRNMDRe2LFxX8J3ag5PKC7hRVCCDnWlrQrKGlX2fQZpsx7w
Jq7Donjg6BTjmrZ4QxP2IDF9g40+2I9uYPRej50iVaPcOMvIK538SC7LJs2a7NxDR06zyT24OD4K
s4T3sAhiwQOAJ0+gUPby52Sb3yuze2YH+6BVYAfZ9dFRwkuizeMWTBSBm1Z0pjs67ecE3IXMTk2L
RUblL25Q3JnU1lZddBt2vc7qFVlMsQ79/oz0ri58AJFMdqkN1oOxsNzpwl/Cm+WzJfBI5zOYJcJG
Hsoue+Lw0qzgfp2iEthkrj0WGCpB09nfbRF5TAI+fuz6wbJ4hprMv0STs6tL54oq0JfBjfe1i1wp
48ohp8OJZdRWY7SJfahn8lRPgwF1v4HE1TxPmjqAHI+gbYWvc8IqE9/EHEpXskzuxwF1v1nqB8uJ
YXCubGdZYzUKcBXQJqq0rAQEg1a2Z5bjboiMH5Vj73pJCmMp2E1FLmQPIR/iMKGqLPhbPnP4ABSf
uG9p8m2Bz0agJzg2E2x2JDb6fSQTAqJEeAaFsbMFva8p7uBuGVdVMT51YnjkPaz4ycJ9X49nLcHP
0em3lphh6ug7wFEZhHgcfznxdwMbuVKwUjpkzutLlBA5NOMMaG2S9VVoSmCfsF+NLEQWDj2XWHBt
bxrJU0gm0Yr2iL2uCMUqTe02sNu9arP7sQ+fibQMtz6v02ogtoFWRHWHTFhfNwiFV0oMP8zEOVWA
sEDdP8Z2kBJJGVLx6juClEMM6L49EYy32CZDKKasFawXYU/SVQCS0i3DbG0O0Q8wAXDgEZ1H8wRg
csnEFe1A9pEKyR8/aKl9NNpS8HcTbBeqZTMwOkeM8rACQ0CiBnNmlYdgxlDD5y0kPCdX68KmDpwp
9cV0H0tNJWvH1JIVm+l27xMCv/bNbSjCyxI6OqvFBTnyGKPpmUP23TyP/tp0o2rft9RLxTgu5gem
YAFXp22zepc06XVj484BTnGKnfmo/g9H59HkqJJG0V9EBN5shUAlV95viH7V1XjITCAxv36OZjGz
6BfRVS1B5mfuPTcPQcoT+Y3djaXd+t/YCJLOu7ogoUmNANe12pNQEcWTTQlOZl6T9ltzrETwO6my
iacRFKJHnPzcmRRbdQC6r8yOvb7ligKBBdMD3DjaMJujtEmnkBMWJNe89/oSGnJYmZfVe2NEfB/6
87WvN6AFN2w0KPVdiM7+oDUKuLxLgP9SrfHpHE3sgBbRv1QIy5QYlgm+dKmTEp9JvPgzgYlB9ji3
pJwyPyqPPm7o+lb4SmsQnFsEj+IiQ/G+ZHvSjR5VJ/qYNCtrF4W62y3UWTHlxFW05ny+FVf4BNvI
WjmJNBIcShyKMSeUJE3Y/shAWvJlKvuZIRqmUoEf3RYDNYCMDv5IzCCYibt+nQX3pglGvq53jepY
nTXBuYdqQBowop/KvDcQ2Fl6A6G2ZhNtNQJIl27bB8Qi4RFPHN7zekAkqc4q41Xnte1y/e0xeMZE
fFv7jtyT6Jc3IEgH19fL3ezYf0uHBnqo9mi9Cdfyg4+6uDVdGgOWkzv3a238lUsGmMX5L++/e4gd
yiSxSozdCwYy8HpG9+xXbcpEjaraezfpMeNuetPuDDhjLRLpYa0cm69I/6kmCiVDibfCXsyEszUt
thNMS95jMtv5O2doA8VDBYohIBN1WHAHITEDWCF+3QYWV6vOBUPzJH+0iz9gYKIzmxmyw33zle/U
JeBU5NvfbM6o62boYZ2deHRb0QKmFYP5Hl0nZcRM7ao2+6ojmLd1GH7y9vCFnJUoTv3UkYWjCFbs
oUW5+bqfAlz/kckJZjg7KcxX5tdUl5XzPTVw/+T82YTZc+WQNgesAGM94ArIvMATvL+l6VCJdElD
gprpG4m5Yc0Hp9hX8iG/hYZmXfeVh5GMB/ceQ2VN1VEfiKr/yazujY/zfv7/KAROYd2P95Unn3W/
cZZLyJhc6BhPIZDunKa6lk0IWCXTYVyMQFMbh/WRYz8Rcf07jqjEBREyiR0x8MvyR43JEqYxj8I6
J3LIfhnNIvvyrfehcp/M3DjYgjoS7NeL2RrdIdTDnNQlyB5Rm8ziwlOE9w1hMJChocRc7DPQ0OIU
GsbbSvhnFjxIm3CGCToU/nI77sjC6xCiudtfktFPYKWOkSYnRveg8Gn1U4qC60AcHoAd42OrwVIE
hEQrr/6vmL0XYkpp1wL2GJH4u9Y3FrzvxD7kwMCIvjJM5kcQodW+xmi15zcns7N7BmUd7CfghLfu
Yk50XYFdosbpui0VC5l+foSBlgOWF7r2+UMrKp6nsIZ7W9AtjKP/Gwbltl+C+p7sXLDiAbxO7ZVx
KX2o2Mx2DFCZxPsyN3zY/O4Fkf/Rn4bfzELC0ljF1RHhv8kdy/1SIRB9iPxIMEWR7h5e3EmJIbuo
xoG6jdirdtTFoNertX9ni3a7uL1MIsQJ6cqpzM8GODFE7pmhdxdD4WSShZvu7C9e6gwe2Zi8J6Li
3pulOHbgIJvuDl2WdQhGelBjp+fh153cP07jOQnWr1Njla9hxF/dr/lHlxFhMpMkveOsUy94hAEc
Zh0Kncr/sOBEGaP3WtuY7w1GZTtLE9HXKf/H2Ly/qi1cnFr1Cosg+K2Ete8rEwbGJs29KieKqCH6
6gpQBebO841yZ3r2kII2G1vWvJIpvTCO+Zoz6mug0Hqc6HOuKAZvUTsADleSQquPOeBSVM0X12W6
bf2L10GNWjwYrreQ9IoCxBoAa6w8SmJ7R77k7Zmi0bxymgCQKS/kKLxpq6w5xulrx0q/EdICeddd
/zDXhSlYryl58FBWptpMVhLUy/G5Vfa19YCFNlkE5qfGTyE97zlqp70FM3bPCT8esBceCrHAYPSS
Dki1pI3c53KEUWxNTyJnjBAwchILTdpKdipivBu1OoDntcyJlaN0AvQPk8j6KEcfS/+lG9aAipH2
OqiLH7+Qv+xNIMZpQX2nuJ5hyo2h+bp2gLhH4FQYmvsVJDLEzCz6muV8mQVdk76tchneDClDl5Z7
sDraaxjtjcbb4srzREy08MvSF0syFIvCkMy/ydNEq6u8eg5QWt1vdvdZt+AkEc5BHTKxpvlQAzDJ
xpgte9BjNcoKmTNcsn83xyekid4ZFbLzwD2HbBSkStjUMK0ZKlKoUxGElAWFLg5K2dyaalBAq2jS
aKj2LKbnPesjL82gs57D4T7LvfneCzl7C3xsccVcmB1AA85z+mdbfHyABw6gXAyoWZWVRrPJppis
gRapQOoyc8urzT1PJcEE8B0Nfuj2OHFa054D4hq3qy7XpBphZaErgKsgir9WVSDFw7+3q0pAWQ7C
zUO9XOiCxEm48hH7Z57kA/1aFNr9vVO0L7bqh+ey/9EjwCc8ZAuJ4yXhvF5Lost815kF2c4G0Dxc
Zo9t13THTIsbrth/6WZ6HtMgUBRLQozHP4Ns6zbnpuUfkdEQVoH/UjA6YgIFsHYY0Ph6jmYEQx9Y
x+1zEXQuhQU00bIWFeEg2N0Lk2c20mH4so7TwbQXfz+uVTzPC0M1SNVdFhovJU9IZTmU+cixEGFT
PiL9bLV9qmw0UaztciCY1l8gG//JDVN007Yp4KAKcj5Sn6IrDmM4yN13U9rH1ds+FKbv/mQR9vQW
BiMpLvR7aUOwEa3YtgN4ReVbWU9ro75DzqK0hmS1m8YBamO+pAEHl5gdZifWehpwDQuQ8ZksXwsA
uPDRvdiYg2hfzSj8y5w7PFMdxEnpeAnb4W6L2lgvI2Ch1r+HBMcgNFO/oSFOFkyJXVSuXFOquctu
FI6mJ87UvxExgrZWTz7cFQbRYHWp7i5gK7SeiF3OpiwGFE9WeOB8GqYNh6FpL3MwoE+Zqq/IANgG
evZMrgZzNZpjXrzlnjA3HS1MVW+Kq6WI3nARMlCOjm1Vsagb/Sdm15g+OVZ3ACdLMmGyt2KW7wEL
5102MnA0plzHyuoQRVffvcVh7znNFEvChkFVUNT2DcWumq+IYq07AbP8Ksp73dXjoeiqV3S8C6lO
lBKhsA6LTcfuRMTVBfgfi5VhrDv0CxkxqNlcYK8kNbw0ZYQ6PLAJC83JNPM6OmGQjjhGb9kj7oq4
eMBIbRak8qysCfHlEjXexWgngGmYtAhOBqKPpdWzgGGfTHZuQ03OiIteRj+1K/lRmGndZm46BUts
T5S4pYPh3LyJC7wqO6lRM8NgK5FjuRmW1bkUEyI8htQ3Mbzl32FKp1YdtuiZIzipTGhkrD+N43Jk
ZuRdnGzXL1b/BvgP9DYp7SEp99TKL2GHm2mCs7mM0zl3a5pKhreWM5GXg7vJs1f3WjTmGS5jnjZy
PGq/Gfbziry4agyOBJjJaek+AJj6pAWQ6YL+v80HfXvp/hiQCkEtZyvasogHx6vZuMB7cPN2Zj8i
kLVPJUiK9X0mac0KwenWmG1jpEyphzQD1AFwbILmkqW2Xrdtu0OU9WqOD30xnCpmQeBI4KcFM/1Y
Tm6i/0RVhkrBnQmRUc3VZKRblnS3vN5R3dO9O5L8vaE8d0g2mNEuPEQqX3d9VQyXsQDlUkP/Ycak
BiosgX5nX9n+Z9tX6wu5qcQdMGuSpFEokKKDR52+Ne/C1u7FnZDiWL0V6w6B7RACMAmcm6H604YL
sFK9Zk60a0QJvrPbDlszNXdjgE14LBSuLTd4mOhwwdOkmWlml9AgwhtYBJFoUDkM74D9c4vtvmnv
rNVhVEacGMO/9VtZRZFUnSQ2Y0G4YzO198p2TigEX+REJbys4zseZ1JQTAadvvMorTPa9e+l0UYa
NPoh+6pbtwIBsPJ9TFv1WBr1dPQb91fiLGBH01DdhU530oyrDHTgMVF3LfOpxHR4qm2rEYeV/JOc
gbrUBRQ7mF40Bfm76Jl/DFqo1JIjoMiwvtOTHV4j4OCQBlZgeqXMj1hwuNvYV9OJ5bQhbnaq5ogk
CH5EuM1f7uCX56oFSFlUzCMVK9813wawuvI+z9T7OiWDV5JU0AcfouCLyeb+wfZhVSmDoPgleFtb
iN1L6Ih90ZflcZByj/JAsISxrUTiDlAGlixHEkmYZTeeQA94A82tA8gOpsh5qoMtpmZ9mrLNjntj
upjuDY/cGvWZfvwQNQY1T9vARfW2b/bnCXgqpEuZfc3tgNloQbEYjkRrzT0XX7Glugvve3IpiXIa
TtgGqcO1nd3NQ/+RQzg+dwRnx6wrDUXWfUcgRBwSrAHcW6XQFcGIEdXuUzTt84hGhwLdfJxmso4q
4Jwb8oRzXY/W0cyg+YRI51IPQz2Wfy5Ze4Ot0JfLH7Npf1luh6mpNlLs2CEHlRFdfQsGTsMWZVOo
gDfd/JmC1bp6NvY1aXKzuCU1G1oS8+CzB2tHa7iWczFcVeu7sYjWRPHtsM1KfcDsB7VYTO1KmKTG
AHaolMz1aChlKNrYY9nFWuMJAuMFwk9aMOkMrIWkM1A7gJUZS7J6mU+kW3J2u97j6itgcINbxgEP
IsOSyD+OnT8kIAdI6euYrfu0ZuO0dfdGcbNQTNykFDHvEbAZIIF49rvEm+HEcoLdjBwimb3uccrE
lE7LopIJVlSnmSBuvMo1qtid0TqvQ9v9gStUJaE9UxhlFe0we9NQP8wqhFwyuoln9MfA9ot03Rr2
0OVDXoj16Bj5J0IkWG4Vk8fwFhmwELO4VwimS6/7l4GEg+9RMWoGLVkU9nrZ2uCKzivD54FWwAj7
JTGLGSyRoALDrnBZrLVEAFnA15DjY+hwm85Te1sBW+noagNaZOHADKRE21TAGKoL/GTs5+XK+m65
dp0HhzagbfTWxPL97uH//0dQd/2QH8aGEFFMYJLjfdvz9lnPeRjIBzltn2w+2qsXMXGTRUvovEmo
vMvEflSOeSiNsYt9yytwnqKYQ4bEajCnjKcvYM24ha/NBNqk76V5S5nbm9VICo621nTt2ZnTN3mt
EZ2qQrIAnYws7rmM0Nv9yFvuzrYYVERZx23KY3eT5M9d0CPWZx2lYCQCgm2tIyvLvRG0h6gXYCca
Fcti8VPlinKXmUqmfOfOrmY8Z0zeW8k2gDWV8ZKPedr2yjmxI7Lf1F93UH3iAvVkvkqEA1bZwQ5P
fTOyBq+Xq6w2wtf6YGe6RcB1t9mP5lp8t+0cU7IF6RoM5JZy8G3ZMJ9EcFtkz96wN/0PnnXuplDd
2ZNkXrUhAkNDEBNn4PTPiwm+2FLAFqyeS5F4WHZVksANszMOThP9M2+k1EYfdD9dkXl6l8x50gz/
DkvJ+DeMXMIXjEwdXKdm4iVBkRXd+k2tdtkGymVHqR/+AdleG9XdvAp1BNr2XjFoP1VVtws7FE56
RksMzLm6mfNd5i7SOaE8PtVC3JcepJyqdWxKni7N7IgbDYUlNSDRgE4E2LevmWVU/FhGP6VhXypW
AiCin6q2+2dzF+zyobD37XLrqpszM7VnVxZ9PA7TJSwtMlFN95s9AUiyiuyBG388nP13HywOJtF9
0I35Sx4AUM5Vb6eAzU9ASOfd2I8JXShG5uC9bEE9zxq49cpUZ9wcc+dU1ussMrjBbvSJcDCROVzG
EkgbYy7+MUDktxTaNCdVVyNGsNNSjBCqURcl4zBi5GUPZDTBdhdOzkNb4CuwxqlikI/wyG0ZEEcg
QvLI+ZtrK0H7GOyKUAb7FjIaWYlEGlCTxgSYEibB6mfo2ilu/fJoljabUim+guC1WV2KB6PbcI0Z
p6KInoJmWg4VgEe2J9l+irJrAIKcAbwJgrrm4cqp2o2qeyGKNhkIZ7Xs6BnBSdy3UXA/TL9OH/0N
M1a4X41C0VeF1xa8KVNf5xqU7b3ZFwxQOlYUDScLDUMSVe5FGdsHXx7pZ8v8CXLzWdUeXSUjw90q
nHU3U/mRskJixXYyR/ncCfb6N1i5uin6Alm/K6c9cadEp5XwidrpP2l3X+HdSYpfGO1CVVekt8/E
QuunRrCWhcY1YyfdGQFJKBhzb2kppASwB5uATdHNd71FOziG+2ih6Wi6D72Zv9XS3A8SYG1tFzim
CM/UoE6EcUPXQ4EG6N6XFzUGUUIOF7+92IBBOs1dEOTmCXQ+FehoETXcFsngrgERg+rDn3HGh255
Kdj+eAOVozTQcRG68qZyGxpRSOAMBTpIxntdAnIFPvLijOVjNj9VilQi5od4YMX2pmtWRFquTwPX
lioQfA0tOU+ZrAjOu3TsbnddAHeuCG5sMHTEyHiZFQ9wz/mBzjgzE2/E1yzsj8yvmFQRI6eI/NG2
PZ1ce1bJyEBOd/DW1tJ8nx0wkiLzHtER5XCnsnM+UU9kQfbaovMeyUEAb25NaUFsXeP8+/+vx7tP
TBsHE/dy9Dh1SCs20USvbJEgGBCM61NpRIY389mVLzIHGTUGTyuwN0OHPMEV04Jwrv5sDkEEeWec
TcPZUumErB9dYR7qOvhiU8aCyc/uZKa3HQxvDINJkdnsSvqDv9l+giKDXhm/bt78mEv1J0NZ/GkS
QbsyJ19hLGCl5K2y6JrRIoRoZreg3Gv0f6P9xdUexEOg/2VNNJ4JlqaAC59WkzGeI8/zzMsDvAi8
CF/uskj6L/GmW2QyrUnGauZ5MBaF/Qbzdsdi/pZf44z5Vxa2IAJsMqg37wgshImxZCbS/LG0PLd+
9wtv0zurudh3uGRPTUNeiyHCP8wxt1GQc+d+EtQSpUNL6N2mymdmR8RZZbwgwi3/dg38Iv7TbSSA
yMftMGqEGDgZdsUT8zfTm5kgTj6Dnopwkq0+VeWi0s5vfp3AVQfIJiiaZzNxbvvFzfoRIat7z3Mf
+YzBmbUvc6YfXFIQqhEnTQPvkRozOPjC+uiX8m3Ly2umxt+iYgIXms0vC63H1oNeOEsmW31Podys
GVv97sWobCLPPD9pe+d3IRiSFIee2Fo3knQKvT52wnxqGn3OQx8OTq5eUdC9YSTHtq08mlfJqGXx
Ywavf1oSGxLH7l6ZbO6meQA7ZhPnAoXuFNGzo9H6LNvXhdeUpdsnJ9q3RlPEfUPIO9F3B2+w7yfB
+woB559lfZsW7f7Aub1jWq1QPlFLa8NEUG1BI32kesaJOyS9vIKLl/t5cFlkzcunQVYbCaIHmTX/
quom8xNmMtcAmIcs/6jCrd8Dy6W0JxdoF9morSQurVzB6fUlgYxhjQa0A04uPck7a7KhrZ7CdnoJ
vDL1nT+SDQZx9mA0QgQ4UURKxzx+ujOlvPCBtvZVhywM2hVJAli9Cj8I0BwyMGaFTfcAwKpWi0aM
zWc9DyLpTSvnV2vAWwNdq7avMij2GWXeI2y6hGRdvUd8/iiryrr3bOtY9PbdstKDa5IMdghc5MmT
Z7wLURxKPO61nlA6wy8HeNnD4CE2r40yllHup4bPlvYv2gQRJhCjUZ1Bh0AqMhPo3TtwlFpveHZs
1tNVQ5iIg2M6bgtZ7gy21vMYZelW4tc0afVqWOts/2pWeHhmF1gfeO2IoLsp0SbZIpwxiUvTWQpa
uqD7sokJGLFXzJSIWA7gpIaade727MuGh4Nvk8bqXbvoiZqo1RchwEA7kN0ogjOOywLFXN4hCCIH
JICY3aF7SYouiv2aHZ5RguNEkMsh0tWQyuB67loMPbswi1AWyC8mCAeuVSdhM8/bVEMn3Lb2T0aG
i3eT8fTReyVOQeshu3xdG6veD6PjxVUBG9/syzs8hdshqOyXrjeBqYLaMpc/wrSRLQ3197jccqYW
SnHMFOxOtPEiNsTrEXDCsG/+EGtHweG3b56cXjsOk0RWDr+L7f5CiHwBAYvMeyy/HWvcl8AuDqCc
eqSf9sF1V77XIX/SunlXwq/2S05OY+2XSADD6VJiFgNsyuQOgVcB0FP565vp+rQi/qaOrjf8DDUB
CxkTfjGhko0evYwTNspW+2xrmw9Uk1UtytexGFK7VlemPzzzukoc6BDkrLtM8kCJM8SA7BtWR1IX
Kjwf+kFW4z0X+xkzFAOa4JaOBXSJK0PF0SR/V5dw2MFur6OFGMYbCdySUoi4WEaOnJqS2I++ZcHa
rgzKGhHZ8qbmqNyH3j2hDt4B6TvvRFM2O1Lt8B5wTJBlphKT7jktC8VpYFLXF7DiDTUN8Voj2hvh
iOYM7niDPxrvTviIJNZp9CiyunTo3H8zcrxq1S/uyM2zrTUb4/HNIXLbaQN0hMwIcDEyOr4JCp34
9j82XGpne5E+dRwRWWT9mPhnpSZodvDR2JB7ibt5CV48uKDEhFenHCtFOGZnSSL93bDw9LSXgHKc
+04+amgfewLcdxXym5eyse65KwGrob4NmGEX9FRtC2BzCz+L2fow0IVQCjaUCOI/m+g0NbJ0lMNG
bR74l3ImlJHrj2r1igKmBzg8n9VULydrOfHC6jgiVp2ZDua0QnOyA8r9tjNUz+7R9lxg8clcZk92
MCIICxh4CsNgqBG8u4ZgRzAUT43HTHm1c2rNVyG3e1EZZ8wgRJtG9xPJTm6Vod+QWWoUt3trCi5F
U4NrgOe6sB9vBlgFxLHx5Zk1OpAyi23ZIVNRfxvkhLsMm3QsOs6SCQRCaoiCRjuCtRrcgtOd/Bcn
Ir43ZxySJhQEAkOVBgoB6Kcf80PJ5NvmU+EyE7zmfkEiRn1gLuQkdlP8IC/3qeWlTEOD7IDOCP96
BvJ5xwjIOOCn81KXR9v+DWqLAqub7N2fsh6do9SHKPdJZch+OgrlUPWU+yaZd1GXyD60Y8P1oPJX
7R4QOVM+5MYmVmiyRLZ5NzEj1RGjfZMIltEY+BNAxkc2Yi2DAH4jt2le3NxjytRYtK2tSxghAUid
MZzNUc3JwvNQS9bvxb0Ut+s0SztAvHfaHO7drbgpPpdv7awPUe/elYA8m2y62jr/C/zFZ/NvgsbI
WQ2UzI2wCXzrQH+7A0ucoH1rKE9uHwlg3MZNSIF6hciMjCmoQY6PLbK6PHhUQ4DQzmD547vTLczh
6lZ04F1GypO2QEhX0V+AdSkgW4pKtH19z9RocH0WW+3OG7zPQuBrliI7rIN5anL3wDQMqKUm0gBJ
N8V1skTi2yvqx8ChNW3W6KeaefwJwloSG207gmoISu36kNvbG9ralWiV9nVF0iknY+8FS4P0gkGE
hZ1RdYzWRbN33eUweXYfD4xViZXfUy5/aopxhpAz36m1Q4Tip6QbdnHH6Dz1dI2prTtg2L5YvrpC
W7dY5OWfJqgaYTh/rYHNn0Wqd2xGADBZAot+fnGmhctCT7GLxmHU+luaXDfCOvtg6D2EwoxiyI1R
TMi1t99s+z1zRRLRFu1UnT81hW+QIqH4QLVDKgJqqrVhaLgxzum81Y3NVW13lc+/OUDWOeT1w0Qc
KXyF8XWtGX562BZu1foYqr1h9x5TLPRMXu69EZ5Y+1adyNb7sSt2zdNUMMNcH/2Oa9ubMAw01cit
WLdo85b8yYBgnaDBeaACM7i8xLucfCbK0/KhCufHacYPWWOCsA3y2wqyPHbG0K2c345OK82o0S6v
eV30LKm2+6HIKnrXlVtwG/6pBvIeob8EfQUUJIAJ0sBsLl7r35GCTfHGsvmS3bZueGCE3xxZ+HBe
cH8dV7v46Niq7qSa0gUNm3QQ5bu9/7eOmH4ZI39k1IwTCmXdV5HGvDEun8NGikNQoqwbn+bNAlWP
+swomNyt0sHT44nruAz/lfg3YzjPpefgWchEbOcBZy8pl/jFU28NGeBxvSYYBT5BoiWtqqsUnKnY
Uw/ySRSwlEMTqKlg0Oe7h3mTH1rZ3b5Fc1Xc5m+1DtcDzADy6dhPrO9838HOyUj71UGBiyjvftzK
cw6ODxxrRSqehlZ3EWALXULsqaOqE9rz+6VEk5uRfiygsZBjEabejoRPJAKypGkbzbMZrXedg455
1OuFDXfHA6deHIsoYIJxqZnJ/J160oHximmUKENiqcYiLN3l94GtveNktOppuVv4Hgj/5mN1/S3c
17zbdh5CoxmkTtZVB4TBbWnRfYQFCQb9iqjEI6d9XtHbEdP4bXdRsCefHo+FQKVi6TKZ2pvyBF1h
H+A1yCL9ZrT/qlDaqRmYH20Pv7oX0S7rqzzNV3kcq9pg3Gvc68F5UWb21m7/N+VIENBC/1sn972X
TD0jpf5hlI27gO+Htjr2FRA4h4Z0YaJwt67yjoE8H1iNlAy4OEWuFP+mHOmEXZ1re3NZHjD0sVbP
YuesEsss/WNmIksVORGC1lysp2Zr/vN189a29if44fmk3vpXQ+PQMCo81d1tbJOTF4wtPIvpjSHy
BAj9ylwjD9cI3vW8PNu9Epdq+WomoKk5m7ud3Kyv0VYbKF8Sdb0t/E93zM0NTGJp7WXsdbIKB8qm
qnhQdqpm+2Er+I7l6P665sCCF5Vu6iwlfXB7j6KcqIp2ASXQby8oN0nwsvYM1W4bdJLDg8wBbc0G
yGdwKQkv2Awq2nytbSqhHkWnva9rf9qLKUsHPf1r2fPc1VigEZJ8jA4VLRiJkx44KC0s1nFgVieH
Jc4zJfAP5op8Z3gYrJF0QN0aYNzPTcFkcKew+EFv989bG30RtvRDfEY8LUZ7zC2Hv7BkZjhP2DvX
0blbc+4cEOBTuk7RGzuHkzm/VPNscSbSThjdZz+6BDqYm4rbsgYcMz+O9ubASkPkTALqmPbY4gDm
dkk55fhCh/53WgMCmIV7pKJhz9q1rHZ0wNnSHs0tYpI9q7eyLZiRlrw7Pjs+SZNZGt+tuS/NDUJZ
oNaD0RBQ4rB6ssV2VKPn0uaan0GtP+l9bwGFWRsbCA3utgLc1MwgsDXlMWs2fDYI4fdU9d9F1X35
GzFcYAHIg6maD6IO/b3fktKTg3iiluEymB15NJbpw86Ig7E7n7/XOoALoPL3i27fOU/EN90+MPed
mK3/aBsRvg4iTPnILwYjr7PpuP/o5FI/Qg83spSa3YtWrTqUY4/AyksIJr74xfZv9nFtRF770XSM
YHEfvcHjWUhqBBsWAEVXlQWHqnoZtc/OCdkblDpqYkBCHhD2WAMOI2Nx7Pe+CT67EaCeXd/+7NiN
ug6N72Sqt6yfPjfi6QJvqffY+A4oqT6BBX952UDM/WzEAh2ig9WUBMkBGNAwzHtSKZLC+WPb7XpX
bPb3PHnP87LUNwUoP9+itlwCdInLepcV5nMZjt5RLAtzvBHsOcN6LC4mpDlCEMTwYParEVuS/ZBH
Eie3bVCjw6qrkzCXV6tDRmpl1ntQqngY+ecvPrYpNhCvTE8PYmBtbWiZQUn3joVoD+VKKHK4IL1x
cqVOgdO/+fVwB3OpSZYmQnRw1o4NFD+QB16Odb91PptSpz4pSybDzC7Dt0hxZGBQoejEgXD0BNmi
ze2twgnSNyV1akbS3mjP303+Cq7gxyVTnTHnWMUYdk+uybysQDx0mcw2u90DOV6hgUSj+wLNa8qm
qk8Xtf7FgT4iyOWMms7K8a5mZTRYYZgUWQVoh8qiW4Z/UibS4VNnh+Tvo67/1VimX7sNeOcmmQoE
rmalW5KZbc/bgWgU8kZXquJFfS/TgKO1Zww4ZcZ84wGssfAsbryQRxQC6lsXTtdoP5mUsHM2hUcX
Wtq5Za9VZ1t2dib8npmsgRCaO+lGzZ219KQAk6Z8cep83y+Rm+AX/huEc3i31cVV5+zsVR95ycSY
GPLZwirJ6Fhd4ibDebTNdMbhz+woJ/Fr8xqyO9kV8Dtjb2FAIMn8o3W0/YOX594+m1qorWOG8awF
oSmDq1kUfTJWJsVboc0zyrE7s0YWsEbtcTW8XzKg2fe5nM+lQyc9EpM0s0NjSqrYTaDrrsn5iCNJ
IniDY6ggmONQ5Cregl4cMtsxKDbc3YSG7rFxvC+vvM322vtRoFsOhPuJiPJfzmaabROntm6xP7FO
PQygvZgzoyhTgZWKHEEGcyNj2tRdv2wpxCjvgkfzWd6KQ1Qc33MvoLXhgmed3J7F8zQN+bG9PS5e
bd7XIxcehGbEBrPRJo25IKSMrP0MDgePf3vNXK6bEvi7LN345tft1486N4aYzDh2smv52TdOd9gW
4hRdaV6FqRVpngHfWvREBYGPFsTVpLiPg6XC29HiNeyHO8xQJKfU3ZFKnA5hWP50bhUTAEQxWdkn
8vPA9CNsd5v2KQ/mz7Fll8UojcQgd+SeJUhQdQQuGUiABtOhahsGhimvwruHpfk+GYIWLsxxb7Pm
dbr7ZsUnjv6bXsVgTb1AAdlxfnwWt5z5mTVkh/x/b4bpVpdfw4zJZ1l4xpF/ZA/1qN4KET3p2vf2
ROzgN7vKILwO9X9a4CLxUDSMQ/sg7OIeFy/m6pDwUKnr6IRwgKOjOpJWxcnRBD82Kn9GCitLzLlQ
JD+7THp9Qif5UhmYhdRKflouh5GcYjRQAC7BEHQ5fXexRf8NFmNBoAElQxl3NxTFS8cLse8qm+Rk
VJTD3Lt7JJct1e2tljBxYpTB8zqunxFC2BgSRhPPdpfMo7wiK8fITJwn43WbIaT9P8bOazdybM3S
r9Koe56hN0DXuQjvQyGFTOYNIZf0bnNvuqfvj1lnGl1ngJkBCokSpFRKEeTmb9b6VnhEgK+v29LS
WZZz++seNtQaiXIef4RK4/nC7YQtm7cOgWxKZqe4Uip+l1ac7xP5qkx8nIPFpIWeft7E/igSbNcx
PNxUqs8OPW2m9VTI3o98GD4JdYAfUhi7saw/9YQ5NHImhxIk/x4CUlN+a5Qq4PU4/Y+D2W3NKVxL
O4Uwwuy35bZkKtg9tDs91oivbNRz1BTQLOmzrO6q0do5A5F5Ubvv6RFn4fqNh9etCF080/EmJs0v
76mKaY3dgq64AaPimNG2LLHLy+kHPDouDn45mpF77ySXvCaPoHO1V9fcVzV72dBG8lJZxa8sIctb
qvHctYE4Gtbw2RnZvkV7xaRZfg95Sk1kMXea8k+sIQVhNbwdZcESn8jxQ+oQmujQx6yV4rUdzhry
df7pwF0GCU8i2mvClBh4akW4Kr0nGg+XFSdYJHfCDxZED6lDtBzCDOZCszmAIzsZnJ3TsIHKi/Ia
NuVDPjj6zmu/cNmG/LppjxNEV28wJRDC6Dz9OPsR5/FFutec+jZ+0sijWQiOOC/rk1WkcIVYDK66
MVqNtmJ0oH3kY/GmFYwPkmS4NwEoGN35mdjeY4lGnoUi+vpi/C4ULbSTH93wQB4LkY3lCts3Fx5G
/EWjxz9s9ooLUwk8RjbOv9g6ksK3puf94Qbug3JdqDvBfnSjr2mkPWYS65SFWIZZenQDbymG7NGq
Yrk2G5fmO48Wbv/gus0hxN+zmC8dJmb9Ng+Qrllcx8xNV4MmvfWAE2TRqmFuFsMGufT4ZTemjjoL
9S1JFlD7xYqlcbR0hw8m3ItGZS8oyjLWDMkvFZfsOyZExg7JFxHC2jG54m1l483YLwoB+RWKxw4a
2xEhuu1v9cJ7lChzN5YJAreZFSAIQM1oMhb92C/MrvjqwxxnQlGyfrZjga5gg+vD6N94biwk4VW7
AZ9CbJOOpaOYZ6z+C//2L+Ica0tHCuvOEjrnTEgZkY9D+ROf0W1wmZOHSGL66j5nxABomfdSAs9K
o3kZmlS8wYGGVMis2u9KkCqNuGWnUyauTGg2EKTbkrCy8bHZ48TrAMROiLgC48mK6uf8vXNrYg0q
JqBOyzHWCQfPMSOpfPQuRtSTzmqFt3Es35opvHIVdSva12Jd04SqoCmXgUm920UNLoOyXdQm+9x+
kvtMR2fAZDPlOkEaMczSj9io9q7ufZMpTLvbcYK6PZoU5W9mLgim2obmWcWo+eP3RE74mfyxW5b9
rQ9EvKIauTSV9mNo3O8gyQAEVOROTZ5aSVO/CXfCzFurVePaGxHzckxYcaLGYJrUq3Xfogqf5gwm
7nT7hibgFhJdQzQzUvOYY9Roqr0vh8uASZG3KijPtIAdqw9P87AAD4qdNP2n7fVfodPQUCjh82uf
NaHdhzbMNvEwYf+rH3QnZkejMQxKg7ckqcRxQI2etiwgpZgjX96lm33HPguvwd7ohD0spvcRh5Uy
z5z1c6YL65kaGxm+ZMGTiGswaLjDc6snmtTxUa25I1iBz5TR4YLsqhfMrcwn2cDP/7Tnmi916Z16
pyWom9NgOUTBQw/7FenV3otpCeI5h8hogyNPthjTVfxBRES5Ai8SWQh/OBEIcipqEtzY5pq9XDui
3MlWvyhCKcDVPXvQeZCvt3heGIKzImSK3aIR9XT5kdJz4jJ59nSoq8IxXyBX7zJTyhV5q8OaN2TC
ebkRkt+S9m6Hr5h4U2w7Ttad0dg0fxFRWmcnFOt/2ycNvm6e685oVhUeFurK4RU4Mq+FPxlIDJZF
Q63Q9ZKotTpe2zMxpJhnTCb5REtfJvqqd5FfZISFlREO9yJYIyhiaWi7t8oanFUV19aiNWREQRO8
FQzcFkRiRXgqtqzvky3aVHAd+EwRRpEAiPBypBEvNJTzZompp4QE4VZns05+ZdX4jWyfwEdMPlG+
RDHeXmSnHvOWYJ7SpdDCNRdwPy8s0ygWNn5u5Erz7Y5wuU82tZfTllqyWfPrYTpxEKRZFTv78dyM
wYFcrppcPpKrSHf1p3VYRd9jyF7Yi4YXO4lXlcC/WKAa6Md0y3H0kNvAvf3ugqp+hfbxmmjiNXOI
wauKfIs/hXWcxc/fUtDSviRb3QLc02VENtdIz9vKWbceVpEmKxEJO+9sdSS4PpPlW08qiIcUKRlT
uWrGKth1JkULpF98YEYIdDnBIeM6oPKKglR7dtpgV8pFXVoQnU0nXcfNV+dO7z47a1Gm34ZligVt
DwIhB66l33BvgMOk2BN4OUYvXopexmuoIYHHm2Eg113RvRfQIGkDasf+NmSGBDh139wRIy3KO7HV
sTBeKrTubu51PG79dD2SlFBo0MOsiDgdqJaIU9sp3OcquzRYYFdszU4tR1dkaMW5qk1EXK4fH3ph
d49xjhVXY9VANxistUZvt7BD9oTI5lhyGlIJWzhHjtJepr5gtEmoiyy66dlC2MORUSRzcGZt9muN
MdrGbOVrkqYHLSnCt+Dow3fYZiq0D+PBz1fZk7As8Z6n/kOiivQYfnTQLnAsYw1FLmPse4d1s61d
B2h/daEhJirDfI2xZ4NKKyK5KVhKEAYHu3UM5CGxsS6d9FKpIoehwEouxmsLjuY1VqAGeeEtynTt
ajlMuo2qvEYWzFNfdfHMAiu2jJSmTLD1SngC5RMaiXjQUbK6FkT5CHW4YdR73OkfaPYDfibnmV4d
ogyr5qwhY6axyL5LnZthOPUpwhy2UsRUQOn006Pj5ndJUBekemrWKruCW+ODYXgUZdnfIdq5xJSh
+wFgjVQ/cdujF7tnnc7nhPBqWTmRds4Dah5Gp9ZRNHI11OrDAqY4hFjQ/IKJvugK/UKcllggeOKh
GGHMx8OQLZEZT2dTp6XQpvFZ9bcZYZOl9usE1v6JEQEW5T44FU3B1W5rWxymCfFu2KI0mQ3bmA30
QODxcpSFPFWG/Rn1hb3TrMxA4xnapwoF0KLw7QdLQE15jd2ovbFMiddE1hG7nVOUR0rPn2Ik82Xm
YEpIgvJxoC1uctAWjuEGR5PI9pXXDLwEbRsfK6PgJO3vCV3MNZ88+4KJ4aCp4D5xGx4nRm05SaA5
m2wo+WiiVYjOGHelehD4i7GGsbjCmPSepsPVdroBZHpfrPoCic9MV4Y+FK68loEJ8m+WLbZ1cQnC
owxhtoUG6IKkImQCFX766qfTcDpogTxU9JGLqq2Dve6D0EI9Ga2zKmfv7rb9pXSdeyLK8FQYSbv0
oviHSFkPAXWjZ5vAYo2ez/dsbYZqLZLNVjiktzGYiAlGYQs5voEneQgSlR8DUn2tkEGOdulxB1eZ
0W+NEOmlnaefXTHdVNFMp7TinJdJ4S7D0VonSKnFAOYp9rkkTc0b95ELkpHFLfC1OYaqObgls11F
pbg1qqFAiT+8iSpMrw5+tc3glMSc5lXury2/lDvcs2ieTa95pG9l7mqD/W318gM+Sc/xHPiXzaTp
H5BzyE+E5JTapbWEKNRui0DNAQkB5j7zDW7US2iiAul0+9TzXjyERci4IjbK1UjS9GryOWHDJLLX
UUPu9V7vae6ycSB+ucSQpbfi2GXxhSosvOThKQEncIIRlpE8l614f90dFtiVocc/wz5/ihSGImIb
IFw4IBaLzvql53Qiia5eLF10x9h4k6NRwNTq1WtmgVfI9BBrLxN5L6Qn0U15llazLvEbL1G4yT3p
8fRnVX0oK0edO2kPN6eMqWdAe8UD5bgI6DJxzrKrr3sIDTYrylK3u1NXezseh+bZ6P32EQv6Hu3U
wWTGaU1G9VOPx6X3w/M/8R7ZV12DSgA5zth1fZpdGTCmvV+tnUQEbL0H7tTS+SIKoNkFVr7G1Fg8
hk5ZnnpENzAkmmXBaPMl0GoQcC05e16VjVunn7yrr3NBwoAxAM5Mw6oT7XdnG68s3P29k4tqZfhM
2RNnFsanCL0mFNk1Ehd/rKMrcrMvSTDj1nSzcy2n6OqNX8LU9JtWkb+nYovulzlDXCnjKDQSXApK
4MVECC3HeHVjOPg1Flb+OGgRXVowdhiLesTN5kbLIvxSMr3XAZSWJmgRhGtgA3h28sQ5lNl3MWXp
jsIvxQ6olZdsOkazo9V3JEIY6t9FaUX9JUjrY6Z1L6yzul3i21s9LYKDOXsYAyTidGzp0sonJAfQ
gSVFXcMlt/2VyWFRCosJYPpVt31/dPWEklj6HoGsjPZiS+uvRRP/0l0hz71j6XcID/hPJotpeEQw
PZTNvQPpaMHoknrRFawYrWLcGxr8rlGfjEtEt9Q5OQZB9qWEfiKXtRHALDOG+qsuta2rW6/U2MWP
o1c+4o9BOIqamZI825LyRHn911CTYd8sSDXaCJuuIHDaZOfNcOqC+bDY+D7AaOACPbEb2nMyr1In
vxHo4HiWSWnrJ+lfWw+UC6QpyLnJTXpdcP19rRhQwve/nZyOclBiac9my/+A1HjnibSBmOIvS5dI
TtbfH6bFWWVIQ+3NxOsPuoWOMo57JvMVytIxRh5r8RQKonyP6DunCp3m3dUwHgiL2kRondD5WC8V
9qdJnwUoYJ2fFKLqrrMeo9EzPymNarPuDnYNK1OHJQYijmt7soPpHcTxDA6OFLv94rsNsOSLDsCQ
Kwxxy8f0pZnKRTXpcMrYzC/dWv1IreE1VSFOyMp76slpPEwT0gS3/0SJ+AEOSt8a7FgIzWNbk+ZG
u5/6dDcZpFLjVza2srd+DKnA0udVByoG0kZr/alXmPyMxqlOns/o1ehNufbt6NUkYm9jVQyQzIK1
VYFVygMdgtWrb5dUm+1CZoxRpsJNt2ms+XBW6nvc1ShSCWRkHFUI9GNjcPz9B6bUdV+B/CdP2noW
ioFelnfJqQirQ52beAY1dBjFFIp1N5CAo+ttzb9Su/tMYx8XpvYcZWcibZTBcOiMvYk6ZRe65Ltn
Mw9FD/CyVpBZ0BAzoTUtJOpMip/dPEWTOSQPqpUGLF2NcYhRvg15729t/0u6PFpQr4DNM4OHoBcO
pgKSjBrmoGMpXXBImGUa/t4uK5MnmWs1iOjsxyiU9tDUHJ7hEJ5UVz654TQLcwcbnGki2Zo9JKDT
onjKjqYsP31/0PelEYFQYe7atd2uDYAPpB1MPCtiIl8KFnrkpG0DpsuXsTUbVHkkL7uSFZbdRcc2
RnvdSCM/dGbzizNb5V32bKsqJg2R/kTawYFU5287QGnPislZhkEt17YcGLdWlyH0O6K557FPsG2C
lM30iGcXRiGiFuT+EXk7u7hxfoaS+NOMXIdzjPya0LKNkeN7JVc1WyLYjnMiXbBoBSNkP6Fm7VB5
RBzl84ZfMz1YDUP8Uxreq+axhIHqjUcxoqiXkd9ci657BdhHh+BsSNjqPrwAHQ6alvxeYPWk8TWi
g6tXxIvSTERt4d5seWC7jMFOpCTYd59u37+XOaBQJsn9A2rvoZPdvaeeHRsxkDxtGndVly6RVI51
Un13TFt08wBneyAzyrrn3aFhTI1WoUVmZfTTNfTnmPCGwtuxExCFhjBXXkiQAQZJdPmD7l5LvFXL
AbdJ2mUWY19TQ5fq+uSP1h8GqJG+UsG+HBp6cqXNEUFa/N76KGXQqXG/x965RZYFYudnXIQvpZRi
ayu/2+cOq0DDc9H++6RV5BYnjxuAvx287YAOFC1VU+DhyxbSuunjRJ6Iw6DbFy5572O5lqN0Vh0D
y0ufWQ9Fn9hPZF6xju2nUxW1lIXTvmhIaQ8mY3iQjl9tTMCICByQcHnZT4ta4TIBK6eqc9SLA7wf
FwVcopaHMBGx+rXXke5W43yOd11/8PGDUUtFh8CIN8BhHvo+RlBCRDkLYaZCAmeLFrrixHLtIAhx
XlH2Nge/gSZqOkWxzHTa22SkUMUz0pxUmlRbi0xhgFEGU9e2yU9gPaIFYKdiCz0BEc1g1Q/A0pqH
gQRVilHzyVDIOuwU54NKwuQI/Y6n5zhaqBEy/YimUQHXNB66rioOVnkjt7w6Rvps42rUvMCXW90u
hoU2lRLh8t2LSS+TGTosL3d/OlWK5yttD2C7VyPD9r2LB2Iq0uJIK8zlouevugcjwMmyHTkypIf3
LAXm4sGdygOtvL6HpGxtbFW8k/Wbn1zHMvZab2y7ng0nyCUWkO5AylSN/wxn57DISxQyVnBSCr6c
I8NLEnDjIfIgSA1/3JmGyl+JIFKsG4xpVVvEzNFI4RRsaC6k966s5InRkNpMsVwK1k9nLK03x9ar
O2UlblrjhDQGEUVdIroqVb0bZP1cKlII3THgxDPC+BhX9VeCKR4aDwSNbsBQkVnejYFBdChc/Qdb
BCapenxKx7y5uya2AWTx1aj3u1wrDkUH7nqI6ssYGhe/le7nmJ1ylKxmNrFQjs52IdtjN8kHjNnQ
IXrzlVngrmTQleHxZP4P0Fe4zn7w+ithZseqSffTGDTbiIp3iffQo4M4WmxDuVCUedCNbpeahroV
FKnSM57avHMOBqHulqKJMXoLw3scnYrMAd/XUWUUQ9HeXKQH+NgVMo0Q814dwETQgrXijAArFYzn
339YZqataPrkzs52bgGwbXChPQEyjg9OEXGvFoxd0ri/u6EAc9HuqxRkty6M8exGeop7OWnoBVkd
NA2yqNAaT1jHt2aGXM13o/GSW3q3N3iBbXSL+JZIW+/MKjn//iMUYhvmbr+nEClOaTmhhEqxxOOx
JOAn9fZFgd++GItx6atoYPSeP2BvCI8qVc+621qnMOnOIxz2nc2odkdkwi/dbr1tPpDJMmlYOqWe
Ni8MbnkQekcV1cFPpZpxEfE3Eq84hnIWFrOB3cx0egjMUItroiiGhsqyn4fNAArWaECZzNu+cWod
AjrHvD6YdSEYDcNHtbGH48kCiKhRbOKR7pcJe8NYjKcQqUXXR9UKnbMFJ6cKtkEJQyeMgrsNa/Up
04w1bvA3ZAMgSHFeHYQP5sRbkLKkXwyN6U7v++ZinIjvCxGEcvjQt7uzKb6zD10eZo/GYJFFy7Ke
gRfgAxuI4ejw5VTkEZNmi7SJRks3eBvi1ZDZd7dy7yO+7GU82tEhmZt/va+OgTASwAS6sSlsvNNm
UZNbPYhj4PZVtIC4lsSHtCCHclFC9vFy6HaJ1+p7ytZmNStBnXJaT459n4J+fPJH+mR2ye6D12K+
D4XahyiVt8ofxrdWz+5Echg31zxi6WnJGoY9yvSv2WUuB1RcD93SFqjHeDYNSNAM7MxuEB8YDkdY
rYB1B/ge3nQDbcvAcxM9DIGHDCceZIELaVX7yaVohvip7VUPAg7Ub2uNKI8DZLpMS7/o+I1doGPp
aR1VrswmfWb4j+KuyNVLjdrozLfYmU71C4dbtgHoNgsOquGSl1cGzM0KIjc3UtpNYqVcHQmuO7tA
nLxdWD2MAeRIh7FJMEXasycA8/hGH1nPdFP42udzlmcTkyZT4CQ1W/7QPW94pdHlG1bruLPl1kyH
4m6zUupjLq1K58XNFNuevPZQcEYpLB5lwGqdQy4qnFiRL6szNQBi9q2oJJoMgCsI3LvpZzfaWNa6
+2QQuxoz3zvJcUbkjGhZUsTNIXvsNQFpBMuOMluVsRMtFczJQ5hHpDYMsBGw0h6mEOMhknMiTEKB
lza4jbFl/KjrTdu54mcw9QIHg05wiVW1PwWgLR/HvWdAp0mBti3jFGxRZA0DvlbD+YmJHQxi59/0
CQqTOYFRGlTCmMqpTJK83BgxWO2+4T9rMtH8AISr9o4HN2UgVM+i5eBR6000Aw3Scp+1hDK4/aQ2
UJXV4bdJzoYHl52JwODu89hDFZ/nD2NZ1FdyYvRbFNkbxiibwAnre9RLuu5Zd9agu00bL33UsEyU
ZpjC5GJbK+8I/swfEOyPrNy9u1FoL7bSXwNTax+QMEFPwfNTtqa3lxXKUiMM0mPdAu+MHKJDnaE5
T7mlPc8iuKW0/W8xevo5CDq1SkuHMBDDAE7Yq6cCjwn1KE+9MdUuSRJzSLTpaehTnKaIwS++zmPR
8AVqvgk7mY1bfvp0TNNYGjCTfvQCv3XCcyjJKjhLpPWuBbiBJUYLlBZpOL6YEEZQRbWaEV9//xGM
wUtooAlmA6uvTJ2kPB6uOw1FK5WMvwItyGYL6cIhY4FwDUF7k3Ua7vuemBzcTSmKB9QQGmvgdd1l
/Z54kb3PBuqRu4IJCc0T6yIW7lWAgJAV/lZa8A41xf3R0Qnu3RH6jNl9o1Bqn+oYTh/7pkNkJ+bK
7uvmBykG7Ox8DyydNKkQ8Tk1vfIPbTJpgKi/lefkH0mckBkxo448ZfU7l4yhTV2luDdbrVknWv3F
mKM99Jlfr9HudQ8RmKK1g2lriw4Ey39mVs9c/vB4nftoFdp6cLkZB6UG7vM42xt5Zd8MHESL1LSD
LYIj82wCW+rsKjjq/sGyR+vMnrU+Tea4CxIHWZbPMzTSrHNsyXeH8KE7+zPcLc14GqcyWFmjEexp
K7HVDu7HmHrWRo/6R6/nZTPdhmFhgbHW69SHOw90RAkAwk+JBXBGsHEeLJClbIrhofXOllk0xw6V
NGpWKoeYKRtyn2cK6c8CJ81WFFSJEBcMNrHXpLEBuYEOWplCv9oNY2mKBra0pOjId/mdOD2Ccpq9
m6eGvcty+twBJlro7UMVm7CUNBfthQHvqm2TGySJcWfWJVog3MA0qhdjjKCCtQ3diEMiqgFoqoqD
b8cu3ceOQxjBGNtHJD0LXYSgmyg7N5Muu0titv3R6OKHskq/8gju+mj7VCh0zFgER4QDQl+nyEFX
jpXsi6pmcp+2PIRRBViNzQZ18LfoJXvUpDnJs1MRbapE7QggRYFnpfm4+c3hx8/VnCRsIvZwWDnR
LBxqnwzqMaQBxC/5WKr02dGH4B4gD2U0L2zK5VaxzTd1BBQG4jXIl+hDBiZrKwxjsz4NG7cnYvMB
JcyO0zVetXzEILz+BfYlPUrkKAtXmfGdWZKBtx58om5kF99zQvquuNjgd18r9nC/axzfBCBATCxr
N32yjppoUD/N/we891X1bbrbTB4nem8At9Y0nld6DhJDYYk86JTtFA0hWyK8i12CnsV0WEtkIajb
AHadIaozjpL2EFgmb6e+h5pQPJpWRSyHLa8miFAMdvhaJyvZKb251L+6Ov2QA7xkz44RGBniqHUj
1nJ+lEPpdhumt7uo1to3p0NKp00W1H+H07SOVHlQRbk2K9U9xH2i4fFPMY+jxkksGJjadJhMGDRB
XHlLo57CQxUyz21tcDTkT06HSHmYXCemvtJPmVkKpsEpdjqTGuG9FEhN5FC9s0IoTyhUmo3GYPSU
cNscU113NmYn6kcs6Hu/aD4keJbPpjhnHPl3XXdvIFeT62CEP0OUoHuCLl61qpY4l2S7T0H3r7oO
LkIihMdMAi6CI/T2ooyguXmm9YWC3bjrYbsnXKTaWGXjrpNK+vfue5wcd+fFebIwtPK5KtX0jOwA
51glz5OWVRu3naL/R8CK8X9mnXgOjZZLxpNFNl/wb1knvHiarvt+uXNM7IGNPbPgaob3mTCbVSPH
V3+KoEfb0SNOfarGqX1LqYeXai5SA4wAJ5pmtuB17gENwwyoUN10BlwVzvbf4R3/629h4+0//5OP
P6uatiKK5b99+M9z8imqtvol/3P+a//9ZX//S//cfleXd8aD/9cvulcF//37l/zt2/Kv/+unW73L
9799sC5lIseb4rH7+N2qXP7+EaLvav7K/99P/sf37+9yH+vvP//4BGUq5+8WJVX5x78+tf/68w9m
zP8j5WT+/v/65Pw7/vnHA3bNkhyUv77Xf/+F7/dW/vmHaf/DsB3P8/ERceX6Du9//z1/xuAzlC1+
4LKescnPJPWjrISM//zDsf/hW9RlgU+GuusZPiE0baXmT9nBP3hK6YYXeDYqXxZ3f/zvX5yfA/9u
+dc7xgvxr4//o1TFA1nKsv3zD89w5uvrf2SLIKKwTZ+wGx1chmtjXfx73o1naHbk+gjLk1BeYXcd
M1FvUrgHwnjqaqx4No5H5parsvcggLSH3Of+yODEWfHWQF6vxJdkd2VZ3IpwFzWHjqfCxucOO7z/
my7/QT5NNNzyZI9EG5OjgeCjWuqUQxk5WWCzR/BJxrutXULOpJkJNaLht11ASTnYeCrlRr7PfqZU
BQy6zffijXAENu7Yk2Bu9WDOSahIC2AJZFh1uGsmglqy9pR1+5Z/wYKcIxF4wAdOi5+DRKZsjRsf
LltD7GX6+LOI7twNyLnPZvCUlFsLsgBMEYaAIOW9Ze2jHLwUZIc6POPbLf69pYHQwAXMH4izVt8o
sL2ApGnUBI6zCLWfZX4OQDlGGfApkMalB23Me6v5pqa6du5jQEnCVKh+r4yYgdEmVDvkxyum1wca
HHNGagf60teBoMRnoW3Jg7WEj2xi3+oYl4903CtDPNYTUZFIcToL0TO9pfHLa3eSdUhdD9+dCDaW
Zj2qzDnY8TkWgo6BSNn2pAZnQSxw5qCHnUrEHXRoKPqikKmlvXQM3jQHFKcERodDZpU22Raue4nx
TVBPRyxeLaCKm7EPwTpvZNIeTY/pAKNz+zUpPkmyW7TdwYEjxrhoMVUTYon+Sq5gMjVLxwKWgjSC
yTjPgGA/hdhLYnD7I+rFIF7jB13k6BAmhrMkpJxN81bYKHj8ganhSugWP6vO6BGdHRiiPEbU46er
DoHlE6EyiDH8vUAJL9r8bMMs5RA/WEWz1MOz7z6NXogicmI02Z0DpZE4QieC/DUMHwNEmMpQRCMg
B8lOECSltmDQYwQ0jf49YIJsPROhhl1X3SbrGmCfi+tyqbPC1NV1ECc/xaAfCXphOZNA11Nzrenz
SWQ5FegEGsEx7k/7WlRf6K08bzP6J89+SUMSFVZJtBFir8mtBcmcVZyfHDq0JaIcUQdbANIShC3B
o5FKmG7lZjT9bYsbu86f/YyLJiMIcAAaxfNJwTQPe7RxAYCOmZROp59UOT5iQRpJsBTQ18ifg+2M
mEAtjZgsHXdY6QW4QzxIWfTuMTGEFb0dw+4s0TL7L0ROMQhlsKSGeOegY6+Ip/LWzWmWopo//Ci8
xDgvzATvXMn9CithCIpjnhjb3HwX0y/LfG5yvuP40GNnnQdqTWNsiw54qii2GGlcBgNJi+k3ngFk
oiENjvXwLrH8Y1s3O9n3915+WYwpkdzsuuTV98F9D/nWi7Nt5YlXzQb9MQMh/gon1YZrUr7bQXnS
m7tqt346c9q4GgXlf9v/TDO2lJ/x9OHpsKdgLTi4TpLgI7du05g/dgJJD3ncIZdUzevtVs8hnjuR
jwDk7WOfjBsmxnRXTw7bPlWKTQ2fKnbMXV5CUqLgb5faFYSan8IrKEtxyBmlJMWvjpPI07mWxAFh
0bpkh2XVzj6rP1oPmUKXb3y7XA12t3aMgO3Hc293ZHfKlW7e6NQXATwigGMDlqJJTWvbyck1Bpsj
YNhP1jlsvQ2T8YWdiX2S6mSMHIUZuQt2oeD4k3YXiukjBdarPAw5kHxEC3tkkPE7Bmmo5ajGOrQk
MicOB5QOrljD5XZhpUa/T7HuERu5YAgf4+OwjQXV8sIK2OPiqjtMhgcprC8utuPe+6Gu0VNYVF/V
+CBEBjiEaZXdwXiYpi97ysHrjO6wDRwNm+2BaHuI1r75pjfJZ5fkuIs0fwO2yWPJnLyYnhls00j7
ZIp09JwIXIxmHlsXUyCj7i0BuOXMMnV2pUMkUje7NJ7GjNzJvEVXPZf5pZlSVmq0OzXtic1wCfY1
B/mQoqX11bfRzjPjwiEI28mGfRZg9HSD5Cnj0dUkHfeHJRl6d+4bICsoIWzicA388GZiCXhjXElV
8itK9WDH0V6QYZUhiy2d5sGedhA7UCkFwPLzcFB7VmhJnlKGV8tulqgNNZvCblKz2d3FoHczc02s
Y7FiTXWIQRCvPDkuHVHQijfJL5RrKpjtw7qDkDmv9H3jpt/tGj7OAI892VUjXjptxPPZjAAvpEQD
8yqJm0Qft/AlxnryjewQ6RZDonAXDOKLllWghpji9GEiJADxLk4X2fV7RkDIGprm00wYFo/2R2xH
9i2YPdUi09SWmRox1t6gDqrWvweDp14zm17D8RLiVJASEakXR1sbhmHu1RfVeL843JqFawh/7xMF
wRneP+ZJ4z0qkV8Cg8MeRdnCzKW6GqGH3rg95zrM08ScDE5vn8YCWI2dACwXQ/CcDWVzyKFisrT8
MEdIPvXk88Z2mApxARBycW97BIrzlSFm/zF3tCxe2tB8nvQMsXPjP8biTQ4pd0CAugCB3W7QOZOl
F4+7kZPE6W1uDjt+ZUWzKswqXnXTJLdd2vnPWlf6rBK5PwKmRp5hwfLSaWOSHEuKb75Enhef0//i
6ry2G8e2LPtFGAPevJIgaEArSqKkFwxZeG8OgK+vibjVXd31UKqISOXNEAmes81ac8XEoAVDwgHY
0cqEPaGoZNnx4hAVUiSHXrgyvBlSGppXoyyzU1QrD2HYyMNYS6o0mHu0TPUONj1hTCuIxohBVDAd
wtTZDELG4jI8B3oYXYI5Mc4ISJsO53q9QEmdMf80anMACln+gBth6qmDewFx04+ahMTWCTdFVB41
bUBbli3ru1QTFygEd0SQxg4HFzcIU8BNnMzrlmdq72TmXY8AKySNjK691s/ENZD3A+MnwLrqovUl
H22RAhiTpkO47tK1XglcxfiP+pH7mG+bXLmJh2OQhK+mhX22O9oNatKmMDsQlAi8UZCcG76ZG9XG
XN7RYfLTUQPW7EBtJfES68eZ1TukHVS9Sd6tzaE7GhJckdYRRycph9NQ1nvkRl4eT89p4nw2vX1W
9WErNRoZevAju6T0FFaF6k5vD8TJw7ltVizAmOJSrakLiN83sl3SHAttb2MQGeH4qM0IDaGHhA3L
260D5nSQckmoCfN5r3SfMxANzP/9pV3AagvnnxPTEJYblvVFzw5Z9BEp32bpa8qvhkgE9DdFQ8ZP
ELV3O79LseXRUVyaVuWHvOThPiyOjixtpfTPTDBuVed8yPmcwDID+1GpjLSvg3LoMGdUVbTPUC8g
0RvsO1jUlSgK9Fsxnbn+ORloF8PxMGjGTtVgPhTBbkKDmTt+Bm6m6PJPiWQpI+fhTT3OGaTonaeQ
ohAIBgPKo4nfJ+bDpILIA4EHs8+sDkEPtooy9NP6iRLaEs2jpHbtnNmTzI8KhlJgnrHKHzDLN9e2
Sp/Nbl7XPP0yIy4a8H54JzflKUou7KVWbbAzUdws0lAbA7kWsQXlbWfIOQ86trnoyj7SM/XRbQWe
UqFtyvagzE+4hUCWqBtdkn1d9k2lfNaRPpGm4lzpnDYR4JQUZNLkbNr63akWAq0G9T1wHWM7A6KU
m2k1DNM5kXqM08c2l3YzH2xqn3JLdNEkG29Dn65Zkdp54TWLe8BR/KE4YIzwyNjSq+4aj+Va4TNU
OGiSg1PUVeuc5axa7QZj3oTWXo2+YMPwvGKNX0ijApFqvUL3rA5s0OWbnFYYgVBAD/Cize8ItUsP
vJr3CnA0Hcxp4U3P40+KTgD/KiZ9Hf3yLy5ixkc0SSTejtxipiVctplIjBNESuEn7s0xuMp4yWLK
zuyEHhclenmy7G1qPtotU11Km9scPfWCFIcebDSMHIVYtuQ1MKU1Ib8eqTQwV3jgYEWw4NxnMTEp
arCe40sddOtyGM5tk54n3Y1za0Pk3o6wT/oqcGmyhcwt5+WtWHniS4ChMb/2AA25l90EbuWSpVYG
5noEhWSV+3qKrrHQV0nI30LFKB2xEsXmTumCfnGA62Jr59C4KuW1Iu9Akq5y+MSebRCAbsmNiZxD
LZSjE7+rqDDluPFkbevk2loGxyNG3R1wkLaIpRrxY8ZHyDnrvEE8QQMw8F8NPtII+wuvJzBPL65b
qt507YAM0nT2OKBKQ7l6GtLpblbnQR/ZfNAbRtaugN+VaAXq1WgjsdGsiMno7FNf9g9bQlIw+pqE
8JgsWfZiY/fG7bWCBoC89ZoWdGjdOcIeuzjpE/OQydqBkTUfRlhHBGHg5sC4DgxoF+dvU3FWlHlP
v1Nat7gf3ZpxrxN+sOTd18Lwq+CzZ0NDtzmYF61hLaLKoadYL3UYrTuINDHdFzxFfRXz1IL1arM3
dNsvus7dwFi7nC7ECRB8iyVdjS5F1e8r2otUOzQk4PbyCaPsqkF0Jc3b3szdwN7Fw/CsWs8jlY8W
CUzlkHnMnQY5U5KWpsFp6db3fXdg//vc5ombJQSzkP02szOCMIOaprrD3nwOAmUbz19jbZxVOvjR
c7BFTbBui9EnBGOtKa8Yx3c62qNV1/IQgQcCiJ4ykhgrCa0P5mIwyQPmRzZ40veMbR0hM5/qNnCx
Pq+FU+9Gwjaxxe6CeFcp1TZJSB0zsRAZWYRwncweO7+OrHUCnJJReSnydxa7WzNEos5nAFL1JRfJ
VxlztCshVhl8r3WR++Ne4/BSEjg199qeGSj2W6s9zjA9jQiVhfxSjdNeakJwgMZR3Tdms3X0+WBZ
kj+DOHIQ/ZMxTDPT00KWd44FT6rbewF0UQ7AObRM3qfsVY7CvW42t4qLWSMgEWyNG6avExOFsfQn
No11COHlybCejbZD8cd4OSZreJrSNycJ/SxqLn3qWRpBXyau5LRnnMutW6o3SybbodrKE7R/JY3B
cekf5GD7ln5pIgmYqHJU2MUVEngzecL3GJdL1ukmYcmChmtj4YtGvE8sLQ9rRzXJTCiEP2Tm2s/I
RN3qeYvbVzXjoglrPwqkn4kV2eggLSSnmFiZm00LmWMXluz3hM2f02yM8mc0n1uQxIl2SOyU+vfF
DP6yGHygrnPaO5wb7bpKoBGxx12XfXkDEe0r0189MFIOGVrQJYTG+I0bj5TNcg90QOE6aTzTopDN
NqqNJTNv4DtMDQR8rhylcaO09VpjfEz2uALyIsL2khGAsWoaJhLDG+qVy4w8TvDoQXiaF9RfcVEN
DIyDha7ZdDX9KWZTA/7IXB73+Ywm1+2oOQY0xjg1skJ2XxV9uqVq4SnFe+KAPaFUNuKK2hc37GMC
xh/KC2Xzr2NyRHZQqQkvh63TsusZD6GgZdPVAwJ3XqrIa7Qj4xS3lk/BtE1tylUE53H+JRcBbrbo
CKsKyptDlMjCaQtv0XKTje0m1p7kOoTRpp9n/KN4IQxMJwYJilZGYxpay2hqb2Bt+2sosWMVXxxl
RphnO2ZmdfliZ/0BPxb4Dk8xMKVHvApsbCRyETSTT7FaHyy0Q4M1HkvL4SbCJL8QC24AIwGJM6bN
Cu0Nl6mSOETGO1uEbEd5sTXTjVWB30KdKKroFkxXLWo4YDlctUsFO70s1Hsp6BWvGlk4leR3yaHM
W5dPBR+5pxhqDjoPlpdfTtQ/60i0NEFsQ6VRKmLlZA2Clzeavshf4onAuI7Lk4zSVUwml6Sq97h+
4R5tkkfgfPXWV9SdLec5x4UzT9M6L5RD3u+dPN8yXjNrSHFvcx1hzOExgS45yABe6nEXsrwGFe6y
UkQn4dYK+LNwR8Tf2rnbphfqiEA9Vq9tBAQ9OKIaaS/lvDSahAuFjEfzdalCuJ/uWcq4o0X+Ai15
O/EzKoRoVUCAykjscgMdCvPLXuz0hoUt5BdtIBArNzZmqR5QgBn0V6DOAR2nHB5oOqsofh0YVsXB
Ne/V1W0um22GXrSqnrvMPiVVjdAmXYvwLqu+TbxgmLw5sb4ZZ3Xf9sKrtHZvxf2JT8NKm35CVmCd
rmwrPpxzw/9xDqrQg5QCNRJvSsvBEgYeiWRUXt7c3kawiRYxdbVZr4b0lgYjgkBuftn5TnvNNZZE
FKh6UALZOj6UIN5kYvpGN56l0kbVDrSVm67xkyUXvB1AwfgFEkvWwSt1fG7jXxmhFh83WPBgRmTT
NRyyE4Zgk6uoxdTr2HLyRMDG0HLHLVJB890yJjdymAFwrE5MGFk60U5fEMHsJpz6SkGyGTOJaUpu
T3MW7eOi3YQ4+3X4QgHa68LI1s3QH/KMOWd6SSDxjWRoKuC3Ej5u+EpuBI88AachBx6eSh6cwyFZ
f3cd+RC5bPkLzsIR7OiohxoZCaBDNBtorN+So49rqZ2Mjax5zIaoWdv9wLf3irTGzVY5hO7SKztM
AHpUf7HRHNoMxk26MQaosNQ4IUVccTFIfZ8tn71sSA53oRZoti6o+w5tetYdvhk3TIgzlGke5C5Z
7zYN4x8dsKShn6YUQ3SK0o0fmBWwI8BSlM1uwNkmpjMhfqjWmULaPzZM26lnMlcIJtD1Vs+nbbNU
UdVfNj7aCLIZa21pUL2eCW+CAE5yYlxjbgVAJ+BT2ktkc3Q95eL7zLPcTN8pfg2zWuRTnyFy5gKo
A0yjHWokkFoWdzXyhxyAusSy/SEZWw3cMAaiVcXLMFYnMeNql2ucwZ4YCrbH3WlMLvH0SWAw2z5U
ngx9lwTDYWHccaoPAZ6EMaVrPxT67NkQSoyTAMhJXInojrNEQrn1ZowIDaD4luHOyS6dSaTlkglV
rlHgwq4H/vaaiAmCC09/d8wpMerSr8yTmk28dFzB9kWe4G8ZB5tKGiDJrtJfi/YSGN1OHRd/NISL
jwqGRMbfTQZJgDW9CAlq7IjLzU/mfJEHYwPrIqR16rNvPcZDCMUHccXUBcBilkjw/l1zbiFmZy0k
jJp1hp1uMxMeNuwO1TomMdZrfNLVhoXOTHzIiKG+Z6TI9myDJHOfnyaiSDULTLB5R9dYMZ4NSe2t
Zb+WPthSr8ktVapDB/a0TL6bfMk1D3+07hfUdEsbhammIpgxUz6j+j43X8LptyKlEAISpTNWswdt
J49vpgNYo4t3dezX0UEOIWO05T4li0dBhZLgMGP1v8HJRpcO6aJy2wX/bjGpse+dAM/CJp9zL+a5
y91wJvOeV8A4wataJaWJWeRXmbgFkHdPyqfV7DWdE1gi8lashMHqFW5APAYvXQl+wao2g9J9lNSi
y7iXXIKc6ec83w3OrR6jZWF9FxzjWgf4H/dqKC+ZusXJTMnvprtTjPQeW8YhUeo9OV+KyY6Buis0
422A/m0QnhN95oKI44kBzoagY0+FiUPHuIbwEbMDsscNcspVJTgq5gRQ9A8S7Q1ZvfAkT1X9PFLJ
QKZyRxBZSvwhGdE6633NrjwGQxMl6jBdW01sodNvZ0injFS4M+DUwa0aytYdlNFvhwplJlQtyKZG
fpns6cXqai9YxMnL6hmzNQPG3gESUx0MLIuODYdLeY+ikToN7+HJhlAy5/Frx7OEitXNilulXIvq
WR+/BgzyrU2qZzy5UNbZ5JnrJvQLnRzh7q+qkK+jVGTIc2T3CQfkFoCDAWSP7RSlUutslOltHh6T
5RrWTnkL+m8L+iaOcBOo9xCChNTv2dvcXFrOrFEm+1En0Y6eOpXla1UNmEk6xr3zQegPE/pDk/bu
3NtP4fyJzxZsD7L5pj0OTDBTKXMbhYgBm1WkzCs+4GvNn+eoIsCBhCQbNAUYElAwTMdM7nRjAnrS
kl5DzB0Zver0Ppe9C3ObGwtyjUoMmDA25fg10y7qyeskLo7qToq5CLkPtVJugqzDpf/QQJj1ZvYu
GMxZECRkbTjaIUGCA4lUhuJTpSNaB+RXmbKndgIlMGIUALOy5RVpvO+Mo9T5jh2+DtT8BueiHjyI
C2Jx02zTGtAn7NRaari0ww0YHubc0rNB652gfkyGTTE6Ll2lW+TJi84mjvhrmkGdHDy4Kni2i+Ka
pM92BZXCYVQnWo/MY5xWiL0CAn0b+zmCiuHI+jaSc2RBBM+iHerMN32MKCABrIHOEUp6NMzb3NEB
l4wvaf4QFZGzJZGA+2w6Adb196x+9In5gnL/u8/Bcp8LRV9r5BO2pq+V6oYBKzqPQ9UBlbMYUxfr
TH2x4mqTdi+O31XRpY8qT62vqjyuJ9MfanCVMuvt4F6qlxjIMQq3l2DJADcGMoCg94A+Moa/1Gov
bVpsoxnm9TA8Av7rRmveBLRjiz2Y3Hf7SSGpM0LwXv+0LZJqu/Ubeh8wfX5nulC1jlaR+JHOOnk5
/i8J90mNmocZ/9qZjuD594ZBhEsSrVWdWTZmfAbdDDf3vA/z5A1aQzOyOLTiXYhgU+Ze/eYkMNun
EJPLvI2HC0onbBWRp3DhKsMPN7EUXdL41Wp0l4CfuX4k2c1OrqRirLsrDHzowyvxVHW7MNp3wOpf
FH0PMoEEohSdLdFWiO5BxiCA5Rb7rLP5O0U1NUpUdpHutSrw464FDGvQE5nkjvTMwot8CxaY+/0X
Df7BjOudUraA+5JHApO6pHZic8dI17oJ+9ox4MjN+5z3viTybYgXmPO9m5NTsegIqukpRkBAAOOn
gzPSqEuvYyejQyW0FGI2JGxrCvGLJpyKDLYkxmwB8p5NfD1U+5Rig73hgZibTc0NqxIbSOwI7829
4MEgOUtdtNM6S10ueEijW6LfAT218Jhx0gXv0vxnwlvFls7NiMlLjd5yaLBzC8eyZikKFILaKg1A
LOOHi5jJCRIXcjg68HFHW/oMrbuE6VpXb3p31AXQTFbcbcnk01SZ5j6gS1ARtIhpPVNTn0iDAKuJ
fdT6UpVdz7S+K4iyCH7l6Y1qnrQt66GV9ToEfL8kmvefqhhOnAXgVwhooHNLz11yKWgEVM4oiwdv
DkCEF8pCAqRnXzCF4qNKP81Yd6Os3yrAwAangzzZba2vTo1ogpHYhe8DoQoQTNFjEK5W32L7pVTs
NZjiYTPMEputDAItn13Vjz+soLzERGuiT0gywAj5V2m8F5BFQIH8SvXCKgquTjisY/FlSAenN9xI
fY2QzmJk33Y825L6K5xzNCsPqm/kJdj2pPjH6oG+D/UuYUkrJYw0UR03Ebc6cWxKRDkhbcmMZCCM
2i8yXwvrJcz/Ch2kQ3DJGYel0I8TBUgkt6SeDhuRmasob+nNn0pkiIEMfqndNyP5UNh9mozs4WzG
A/VtV+0Zbz6M6Oi5NKaDrTt7ByCBTELN8DIBI1VRWtXUdsJ5mPmfUfAaHOzY9hJmwMR7E/OwNrhd
QQt2esZCM8CrirqDWhu1ykaPpGeUGJwAHJG8LbRzAt682Z8wRG4qS3H7zNyJ7GxVJaAgM9lFmKlV
VJyWLg5hNux6CVk8IO9MXIdO+lY7Am2s/jDDPJWJcSeB4jBDNFNkpn0sWskt34Q2DjtYtwXRi03y
a5E+Jmjs8WV4xvxLoFBUvyfWSF89XGQCktrqV23alU1vYLMy6vTxIsUNpdSrYbPlTtchMIUK0UVR
1yfNCR6TepMsXNBK6fMv+lWasZLhp3j08/PSMLCSf1+iW0HJ7SzV6Xm+BoZe5Inj80OjT0OYq9UL
aHUvwT321PeM8oAi7w3nR5k7ePHxtulalEiHdtR2GJRe0oJpFeKDpH9kKabGUvq1lsBJ27lDUoMz
CaxFIZUwkC+l2JWUG3qA6J4hwSpv6y0cA5hS+ZHBu68Y0lOiTntSn/aQcNchCLWOmUBZIdklHhSX
Tmn1exFdtJ+Soa+Qs0+LlQcvi1me5YYKXFXgH/U+ioBj3Td/I8ztEOHFbG4rG1BMS6SyIbahDWiB
qFGWxGFUnaLBx7XqhlIISdVi8M9e0hAmviBU56lfTvoKl59HMtbBGRVXtjhp4My7MaHBSss2Np+l
dckppTTd3R77bw2loJ+aS64T70/yNDdcMBl2oKi+WVxrk8ZIXnwFestuU/EFA0J2C08OxoT1VARE
Zq4chB993j+hF9k0ar6VKSU0DdAp/CWVIbWk4uafxQENL6br+dki2AHbu7yS5E8WAm4egE5vFNCb
Og0yyVbBTQCexYB57RQMdxa6LFnZ90NLR/FuCwAIuYlRpUHeK2FJyaZyV01U02aA6YyGO8OQn5q3
oe89Sx2viNRXwbWWsIFQMC/Gyjup1u+NHVL3LrLyF4Ws2hnsqNkLokJ+IpJKWx7+UpERkaubWvdz
9oqkPx4VtfsY0YkH7UtDsRkn2p5gM46AHhMDW+ZgY7Kdm6ffcf7pJWlPxeROGRkXBWIftKtEaRS/
2CapfLpDobb7lpJMinzKEtG0r1DJ4EBQ1LX9frb+ljTKohwxbc/YiQIYjLBOmpkgPmCLFskXg/qK
yA+mk+2ORcbH07GuyqIFn6hBt4LWJCi7D5A0uyhRXLNj1Zpsq1bsiOdlq/duw68psR8xXMVwXUhr
QudGZhY5lQCLEsHDUeBIlWqg67eui04gH9yA113X2fvSXJNVOyC1CEwLARJMLjteE9W9k5YlXCi9
cmi6ZXo1SRWuJ5ThzdnAL2+gOkN54fOCnAkPcLsJarBE/F1/CYMdDDAvEJavxuEGnh4GfvRdLXgS
RvTMQ1YhfjkdUraOaDpXe2KkzENFQmmQh27zhct+hWB8vayKmLQjCyrfivJVEuol65bLnbFCLG5V
jFIf/ZZj2U/41N2A5KaczrAwG7e81TBSenNYWc28lwy0y2l1T/oJ33bBAOFd19/jmULUohWRXUvw
SAE7KVSfJcOrRfHbQLeulVNq4XDqh+eqI5rcCL5VnU9xOVa7GIqPlGrvakuppBVYXpnBYC7YNFN3
0Lp0W/fSecnwxLrCNGveybG8UqmVViKEsJjgkYB1Nah04cwv4F9bFeENTS3OsT2ttFHbSyHDHDvy
UrrIxCs6m0o8ZYYQ/JDy7OU0ZYQ1vkgZKFMMNbSn7rV2im0VafCqwJbNPykCtpGwma7U3oJkP7Df
mvSHLv1WDFJGFIxO8WaDaA1xYYr6B8itptIdRJeO+5OYIbdylpS9Z2mE0FhpzPNjgrv1nYV3xFp3
EJudMtjXOD9xWqxUdHRdflJIszaxGOgAyBu0cXp417ANLTYDgEI9/z8nxbf9qpy7mki7ysAMXkRs
9s+z/BRWT+r4KQqGQvomISmk14FM8soKBcGX1t762f61cgYp3AyUst3Ih6T4LCONLt+4R7nwIwmo
QpucyljaCI2EUntmHgbnxUiO0wDoXRbvCiB/ACArnexGco52EosSgm9cy9lKhBjBjgIdtVr8wtXc
3cae2sXk1Ld0aAXkh4l4AN4Zdkj5nF9hAaBhtF4aRGfGWn9qOPwgTdAnjB+Abfu6/SrzkFKqSE8s
qIm0P3OgGsZdlnBmtYpKyGGHRmUI3jKCKyI+mjkJKjgBGvD2VTZd+7m+12V0MkZt3YJHjlrZX+SM
NiRdkGiD/D0wr20qmAvZZzvOmJ8CmARptcy7G24aT6dSg/VzBD1GiDd2vwfD3atp9LGfRnK4nQea
V3MkU8zRf8IUjkUUvQ9tWD7scETDb70WTg3QVzJqWJsR09slLzkxp23QTMxGgfYtQqrwyZAceMgq
hS8fYmqEFalQ1V0WbEbBqmmWWBfIQQetMz56oWOG0vPhpPBm5zOJ55nZZww48aY7dvZe2JlnlckV
t1XsoVRnTc8xN1ch87iZ6d3IWmqLUCPLOA0C+BBjoFm0WN2PTY4kRaPtPAVARdeOg4g1KXj8cv2r
TGUckX0fuHavtK4dW39cw2BOFMxbCLFsXVd8i8gaPOxQIee5CbdpVj0iPr9pyxzQmOSNihTBSbSV
STk5R+lGVuZDF7xKRyVi/Kf/OPhHnImF9VuY3cZy9Kl8iKiJ+ZBUezOYNhkIiZrdab5U6Gh4+B9E
CYlFEMAb96UT7lRrYPFNSIue4FJW0Z5h2wkeHc4/M6r2MvUsBAqMnwSVoXhmN5qomq+E0508jsDP
Q5E965AKe1XIr3lMs5i/TjqXTZMk5xqHtasn7Ks663voOMLMURePzGzJlmKyxgjCcYVUIGuJrkKt
6A37/UC8deWU3QF00o70NG1LnlXBQnPsPSlKUoTDLHtLwZKLdAF3SNoePifrnRGcOUgHuuCxZfyI
BlWjvGSnbmaNF2rEFWOeU4DvojYgud4dVVRJyjUiXemg1ONXwkBqJ0rg6/M4YIfRU5DcMgpzpVjN
McGLqpLKNHuFtjHMC6hMiYeteB5RvkzhOWZ1q4WR2w3fMzO3PIHswr2f4K8ndRN61UzFNm1swpbk
8bQUVgwL17pyAKGzNokQbQa2guBPAwohi3NhgbGUOmnBBjdZyFQIBQN2HGX4y+hDmwJFn/6ihd1O
dNzMcGnmp5ZZl0NePDoHm3crMT5BpjLkwWFXoo+QXRswbmRTFfxYGqtek9qQKBjiDcBD2pB/wZOm
GRLqcdfGh9H4yAsI9yXuXON7QJMtGehynBclQWFP3K9hsb5zSGbj4q+Ys++wpdLPbxPhMfpcj/U2
I0hQWUBcceVmgjkZez6JgbmtvxXQvCAxO92ZC7apnvPqYTM0GuTFWAPor8TnAwnaupXRCDOUXQ92
lZLAMwO1SzzQSAbQFHeayo8jtxh6jpzbFUu7XEvcVP4QkNAHQukY2kJEYAiJfCV4NuWGjc3bAD5e
4XJsTaYGM+3SyIVOUnnOqwZdz40LX63+aCEkioN44nQXiA5gy5oXi+tCs9I9lM+CFJBl9EzEcoUM
Z4rB+GEuy+5MnCZ64O4oxz4jDCO4mMzqSeOABRxsR2I76PQt42NQniqrxdAOdXnyTFbb5byJNG1F
oiHt596Rgg1FPGzRapuDAZa4HXVGz9EPY9E1+Db0Dhz4DeHNfhr/RGQ5qew0BqwA6UdeoQIoIfKe
lwWSxIID+XFdf5Y5xgO2FzkrNznbwAkgaQrTIAWaEROwzkuj9seAySlZLOQlOoxw+/it4qUZDb6H
d2VJli5rrx8IzEJkuygxrYkq4jEzlDaUc9UmfqnB/wVvU1RMEKu3pN3XebruyN7G6MEQCgRAOPyq
wbW6Eqy1GrjshHoaZepIVkjgViQsFYYvcAp09OjV/CQRyWdGmSs1PtmTKmIRi/O+SNHJAU9JhkNK
ix5Vd/icevM9gzcc1Wsd/YDhAE2x6IxScZqc32BgthqC2tEx94uNzQ2rCWPFngIo0rs17cD5TOQ0
579O2yw74H3Gh7ihM5eMzjOdPxMWeDIz5ByNtWH+yhGNodh0Mz8FLXxdHBIddLD+Io/bgOusj/Cw
A8EK/Dh5KaBUGbShC6Gr+kMJuiKpmzIb9yjnHQMjTzGrVZCBCuXoVg4lI7co2M4GCmVd2o8cJT2s
rnpjkRsbKxeNlqW1txDjyuZNCU1fZN8h1WwPqz4oX7Fny6ZHIgzMsM3y6Mxs2RNaIBm8hVl9jjhB
GvhUyzju4DDZDENlhb6PDBbSR5r0j4uW/LHBCzkttbikPeFpSAgOqintlHWVQ4Z6ns1fcD5h9mEg
+Kx/ypjkBQfA4LeZkzcQvEAnYRhQN2Chh3Zeg2SdPMYFbTxWV7t8sia53SktXUlTD9+TgC1QqgqZ
4ZOR7S2ye92SXW1tFTRbdEKeEWQR1pgE6+WinpO68pay6GPI8qvJOpEXEhLmCUQDsRfB3TEw+fbI
ZWP9VYodtxLM2tU6HNeinn4iI7df24FOKgjrt6ZnTRmDOUOBKDOqYWte2kyQCX0GcHhmtW289B2J
M4m1KTIVBOHIaMqWbrVZhE969u0EpKWpI0cVtmGcSqZqUTkOf3k1PcyM2xN5GO/grcxQFsXmvSUg
fRv1pgdo4V1hsfoFoaxc5XQKOussGsuKmVvPgS9FsrLBaRd6OQnXAtXMJVTqy9S/yHzsdf4imgWf
KrgpMR8G5BMO/x3WFQxuVTbSNpYo+WtMgY0UT0V67J0JuScLJvvPTraWfJ3KlICnyiXr/dCofwFB
LmyJtrP460ChiudaOtrZjy4lt5iXF020RTH/CjomTUyMT/2m1xjEIaURJgkOfbcy9acWIUmITQnK
HXrjUzG+OoN+dpwPCd8O/tBlsbhcjlommCPrmzQSxwZTpR7lBzhSCN0zS1xLGYy3SiMLHpe4YfU8
5+zPu4aeeQ7I0jXqCmks5NUUYLINe9MEiptJtvLDuHWrG316HAYCMKP5WsctjmpKntxKuB/NPPLC
0jD8bEyqLTf/o5Pclozoi9Fr0KBn3pwQhALpQA5kK67hQCb0MD3HA+cdOiIuP0WwsUrNO8TgjWzV
EHoleVypVTXunZoPSJfTr6i1gX5BJJhrZOuaSQnZUxyBE4cznwWCPpk1km47rTPRjh7eu1e7GqD0
AlrYDKkNQWLOjraGj3lmNf4U6GcWWE9x1ln44lrhgtkmDTZHU1oKFaB3Z16anFl5XgMkieH+e/FB
KdTRFbCKIJdAtSeZAKYO8nPk0buoTr8cFYECBbGypabbO3CTeKfcvpSe4elEdnppwrwEnNYnm0Tq
2DDlH8o0wM5IviZDHhm/pq7UGvO2TWvW2Wn2ywhn0eMgy+Rjy0KFvxCvBiYf5bXERM4zdOWHi6n2
7JGBf+w1Afd70yCeMXsEfLFUHnLWnqual5OmeyLKOFG2QWSxmikYSMRAXZwCJjxJjmuCKor13ErO
GqQ7Q47BZOTEOHlxfkkdOUK6Q6UYymMLqVBrN1YK1S8G5oURY4degjoC4edcI00oc65+0nveiy7Z
4wyENsDNF0bDdRpN7WiBwhN44KUwcXZ9kaOjh04VM9koLDTSc8hmmrtPiZE7jHVJ5Qah6d/v9VrW
GUek92lM2Q4uX+D+tAuojV/++8N/XzLDmg6JKjrWkssv//1hVy+5vyQOOLXjHGg+hEHuB78kSAhU
cahgYTRLsGY07FQyJTtNAJ/yoV++QMOc//Pl35/9z2///dP/9Wf//mnXif/3X6vIrTnYzaHUeATX
BPlYhHAHiFmUNklcSWKuYWnd1VFC3AoxBd+qGrXSBzqc/PcvYdKj7XbkpgMLE6z7Oax8lIel/59/
oHC8yrgV7Gw6EPiGN86Q++nwny8DCVmJGNAGq9h0msm0Dv9+Vf3fX/3nt7FR7TUUeVIy5H6U/p8v
mqakaxXIGb2lnvoGkisGs4bPRm3eIo0OiqnzVYkMxH9fjIRdn7Z8+V9/FtRStpfygVl6YnHVdhZ+
e35FH88YKp2YSTDP0Olr4IQXmupRIpRQOPt34EdKtyqirjv2mZ2hfQwKr1SrZMcA9Br1hu7bYxpD
3tVig92r0H0p0f6/30djOPvR43++4d+/9e9b+4JPSaAQQzXLo3RkhvvfX/q5anwQGCyaSBnz/30R
jkYn9D+/J2p1y360Z3Cg41/Yjgv3XW1UH2gPthrbqhG0ZjDCB/tRdR16BvoSVb9JkA7OQcT8Q0qa
86BZm1lJ2puudfGBte2Hii8IlRgKdYQt9lZ0NCD/RdSZLLeNbEH0ixBRhRlbzhRFkZqoYYOQZAtD
YQYK09e/A/fibTrc7rYlkQRwK2/mSacZs3M0EFrVZnA3dxKHMhmd7TDiyLJlGt+7qfmFQcfZtbag
/dHqEFpRME///kHAs0UFMrA+6Ko+jUnu80twc6Yugm5rrEOvodJhbr+VAp+eWphl8Eq0YWlsqyh6
jUK7Zgmn+pPHggvBijm+8AcqqxtjCwCM/pCEjJ+o+lOjMcbUhniae1cccg+KXDFgK2hHigE8ZrRg
aWGjL1CZCjlOUmBbFtbeoTxvm4m6oegu81gd60sa2uUxAZIV+8Ytwu9d9JwqTBA3INs5seE1D48e
NQFkQI19z355a83BThrjhlpkcbSLhLOZxdmqM8xLpEj3CQFVaAaxd2dy6gW/wnLBn7pdV4tll5E8
FQGyWTt3GQy8mmksh81xBghhMLQP8TZxUOmhMwIup5uvqZv2Qnfavy8N84TwQyicU1GRRRiS+aWY
iA1OIZspB9CgaxBnwZry738EY5RA8Ogo64Zds7LKzt07GVprH6DoTISSKO2ztn0NPJDSmG432iFm
l4ZO3Qqt6XHAuMU0n380ItVbCQh5F+eMoKlluAfq0MW1MBhOvXrO9+R/5ivtrBEp2x6JnuYUAVcI
TtQh8/C0KbOFNII3LZ7TX7rqsVXT7H4tK3Hu58p6470wt2VeeWsqbjqE0SraM9KCOXE7LGMZ2KkS
BkyJVIz8Gf0WYnJOcDmDMKc8YMHKqLI9p6CiMGCPN4duxh24temTIqi1VxXNNerU0wTX6Amk2apK
DI9dgqaIw7TolFkg37zY8WiCdAxq99HDecvZ0Mp3//+9Ol1UaROSPmwVfdHUhyLkdtd+Zn9P7r2E
UlV213//aGk2wYKgAHPQLFM4XnxxZ/M+NJfUaMmJtS14mVoZiX1eBQ3wBkvtZAeZKrG76JRLIzoh
kcMYtFrQVisUG48HYRffZ5Ub3TNhC+tMF5HNYjoJllMqkpo5RXsqcqszzpnqXEPQBDpfgY7LGlQV
Bu1d243myjPz8qHu/IIElNPs3UVSa5u6PIchWBQWxhhiHOIrEWI5HYB6vGfgT45Wmp275dOoZrzP
9GiXfCZ8vIodLQNrV0fftHdzcAy0PBGbJIg6muxnCwOOs2zvDYLho63Fve6A5GpTC9aEGmnGP7s8
Uk4ZpWLXWLI1DTH7HVos6gGBwkdFzeK6aiS53OXvqnPT3zi2fe3qHsmosJtHkxKXa+GQTjKoaNC2
OFJ/Mb57nJ3YpHpcLq9O62NKbUMiPAyAbqq9q+fSaK688A3ajMdminUPX0P4YEypljdOSZ0SFdK+
iZI6R2eqXiS2Yta8dfpA+4o49e1T22ToRDl87ojk60l0XntS4wSo1y2BkAvRP2Rl3T+MMnp0I/Lc
vNX2Jp/i8MFStb81mQg3vuzlxsC5c/BNuuyazH2MrOBWAafl2cexzuxd8xVocr+1/aPouTfjRR+O
7EieLE3QNBDuufxXCjMM1BvUaYa/aHrpseLfZw7iR6opRJ/z+avyq5fBJAQepqI+0RWQvtCIck2Q
THjbYQ6VKqcKwpqPdDKD7rdwotRUF1QsUK/UDbRe9OIHiUk0C7g2vbvOXte45/7dpEIH0TyvUqwM
sfnk1q196PyBIzC2P1rCKdhkEzMNJ+C1w0mP3nCCZ6qOmfC2ocQ55DQECW1Ya7Q+tXy4/FjNyMHs
wPqos+8UhgSZJv99vjxSPIY56DuURxyYwxifOwPEX1TyRxJ8gGNYVx/DnApKCLBtFv2zoI3aEFSI
rd3au9TxZJz/faAChRwmyhQEVRIlB8bz49AHIM9zv93Wlee+J3jpF+NUdWi5cV0aSc9O4Zc4hweZ
XVQcRxf3mRIZ4xJxs4IvNBTAcGr+dfk9n9niANkHk1qIXCxdHp+9ZXkP3fKP2AEzEyez+O+Knnob
MqY5HzuNiR7S7r8LboZxtktz/lq/7wiCGC2dsAx2UR/EWAgCpB47NtuLHOjRavhwrliEkQcS/S1M
lXnhAGNeABQwDRSUPsW1u3eBHz50YZfgL03S/37VAmt1YpgyFrL/NhpDtqVUwvubwFBv1tTSDws4
Z+M7NF8pUAFR3JjrsROkAHtC6uPYv486gk6UYGbzUdGUBRKE9Aw1YI6rHsaurzdR5e+tFFZTyD3m
2k3+bxt7KQimLDyBsuipW91N1fQXJHy0ka21g/pD/7oFFDOZM4QfT9EsayS7Gi/ygRXY1WLNiYtQ
kG4Pc1zUUcgCdCBiT1EP3vbAP9UO4orl6ve02vVeEf8KEyA29CDrtc99HigouhM5OMim6YG8dnqX
OZiVW+UQ1uLRT3VmdQyx5+5pP9xN+XAZ6WoMivaIeZdBZ3KuRKKeaj0faDpeD9KUO1Nw6qu64Inm
ipcMpsNIk4pCOA8/bScPnh3pYkVqqA2iNzNI8Glqq8HTSKPQnRtqEI9k0Ao7ocu3my8zzRG9gljc
6kqtwIjCFK0Os19w8sO7NdiHwoFdV8RTuctZYeXWkgsYjTfKxc6cP/V5IfObtU9Qh1JZmrHCS8Er
7cEiogjrfhp9c5OkEOxS37/YgMhYLSXd3dBPBOgukwXp0KrFMR8V9+HmihgM2KQjhw5cwMXnt6Zv
5gJomjFD/YCfiU7VXCZrpYHmJ/kN6AUiXLatOBm7fiHwBrfpWjXRl5lmFp3b+AjcIjwFvWkeDH95
7MzffZQehUCRFMYMitca3mSE+6yS81nWw6fvcdrqWkhXoY1/3df4bkVV0TJn18dasBr8VxgyEn5L
HeepSNyAFdNgrHOPZkeumq1MXPNuKuk8ZqOE2KDug8B/NsyINqD5r5kgvaM1YPaiF2adGmWyM7K3
yYVUglmhWQMBt08RJSGC8EHLPfLRKoeH1m7b+8heePRBcxuyHutGzo8+VY+BP9M1KzznEnXIeXNR
osLjHLujwXDD07rDm5b3qzABDuBCjGyhAqAzxsfYpu6aNcfipnXjjXaCj9gE2zLRLxPQi/MAYJTR
Gx90ITWCS2hgsmwemzQzQPAle9PvnrPYvFQNxM8sb6mJGbHvVvTliMDh2x3SC+NacyBdbhw1tcaF
pPSyy8FKDM78Ao+8ePbIMt4ztd20FT/+G//+DX0hXTl3hm9+032C/WQAo+WUxZ4FxIhLyNrrJWgg
6HvYT3JKcAvgSXcSjSOVTgPDp/KmyMvziG2QNVW3TsW0Nd1e71i3AmbNvkVX39wY8EBIWXjBAXU7
9o9h2vZXIFrbxIRLrum+5f0JCNVwCu0F5WZYJ75EHMJXEeM3FgFy/24Aox3O7GaI60WsJp1WARga
+L7x1WomeCI2vu1Yh3b6kVPTgTTKn3jBNbo+2yo7GHzQZkTq7XRBco16b7fet1fazkmMf2bfwYI1
3XWWWe0Jbn9IEdGjXFbOWWiHOPoE+3b46Aoj2og6xWA2mftpLHm9TZtg7ND8NWAxbIBHJmu/xfQY
P87UKK8SnKjkRaAKZ4hWYHj659FTMxRGpOVUXwkKm6tM5u/xZP5K27NWWVpZm9xE3MoFxvsUS3hY
4Myf2c1p3MU+d9xN0El85Hz8TlBALFbMnZW+tRwiKDyt4cKivP8JpmvRZj8ljYfaI89VSN5UI3fS
de7IZtukLLqyHGQ/FvKdMBuxmX0qsAzExBgekTvS6+a56tP0JvC26UfAUnU/aOprbV2fg1xizOlK
PAiaw39rvFSKlt4uzd61o28UD23iCbXWdszndqZhHbg3aqkos+5dNOZfmVNy3BH2Dkweg4LBE65I
xjOryvYOHUGnCXCClqBB7HAbK1qmutrZOX2abC3cKfCDH2ddfMQOS/TewVA4RCyufTR5cpTcAKFv
rBOV3E1d+mQyljblb+TR4FqkNXhoCWYgiP5airbJCRCFHxOOQsU/xNqmiiuAyjP50a89mPSUK2Lw
tiH/lm6MzDyMX9IzXouhwAxesK+ZmGRou7q3GiBOwWA/QFlgLCjLP3b7brvDiLW8/q4Dhvdw4glu
yOZzChl1ZOtuXV3iCsNXVFlMxH0vcGcggoUZtQymf9+xIi6nmO6VALKHMYe7UfYPRQ5yqV7RXe5y
QteC/UsB/y+0iOpQkEzw9wnERrihfiX9arKapG+UofBzgw/d4T2Kl9Ch9v5G5WjtowylKSV9Bo2Y
ZYySTzL5UZH70nnu3u7n26RYKtVtbqEssCSUNcsU+2h7Sm06tzfuVBq/GspjbdmlTDDll6NjnPkl
trfRdy5LtEiG5s6xR0EfRfOYmg5SXVrvkwSyo/BRWYMFHdEWExsUKXZNRZB+0Mv3ldhHryJu42e4
D8bYutkzwpjrjBvl/jQq9+6CZe07V+xlOe77wAwy0Wzttr6lTKNbaBj7sohOIS0ClMdshoQ7Q2Lh
JAQ4k9D3tCpYADuVle2Yqdgzu8i53kQMzySjLxXxxnaoN5hHn9PRg5pcPvT+DBUh7NDe+gDqNgZN
HoA7ZUyvoJ9RN+OM582w1Ba4M7yHKcWWwrklC5sfe3Fzml+d7HNCjd6nsjD1eMUWTq2HTouYUfGt
5WHyPvbdy8SjE/ALtVWxqLfQGPclty0351xEIh94DZ2/RX5VrncuscQWHPpFetU+xB+/5L1OC05t
8KT/ZA0XifYqohviHrDwGjxHdgdtDkN76B1C+QSXRqz7kCdai4vKRjCoiuehwbFBB6iWnjjI+E8U
jz85qtPKTrC2c/pc063H91IxqglZfwUtljNZZY9zPt1Br92nRZG8JHhGBw5hvJL1OimGjMYm+PgF
TyVQPf2NPgdgrKhLXMYsZ0WOhwO2WLydJnAn4FNOaF/WWtVgEVX2ahfNAaPqpxBPQ1c9g5wHk2A1
9trX1hpf+fLC4ExspumuL7n/hKF9EHXc73RYlmwJmkc7jT98FYiVw0Nq1bbFiXLIfJsnX1NBvYVl
AWdxpvFRJCQWzBAktgFojXl04SxnB6YqdGCe300r6l038iLVHlU6Y7cVAs6SEZDu89RzkdjElpY6
AN1TGSmC7JgHsI8N96mqcI/4afs3CanZXNKERMbwKNJUoFPipiD9XWxyjwOXAN3xZDNU/ZOlk7tr
bA0dInxmy0I2bDwrdPENRH73UA/1GcnpMSXycGiW16/3YNzIkYMoVY93IiDOKt2X2HfuVWfgcxj1
b5034caVPcyU4kctqT/LXroiCRCvhGW/mWZnUX5QxBAdzD+6y65Y5zqERdh2Uxw9KAthr5zTi1XR
gBBHzs6I3De+yZkNYfqeTXEOMgnPzWTPZ8B+6GW+RDXkAtjPFX2F8FgVqd+TF7AHhc01NAnuzzTG
Eeq4G07R62qZ8ID41DhYYE8lcpJrDTZiciF7WTazQ+nhwykp91t5WBIqI8MZM+D1VGRPoYi89UE1
blkd8EFuau/IQ/2YVRYYVcXuCu7BXGT3FR8n33KHgxr1PZztRxNDnF1479S3n7g1g7APfieXhRxI
RFxu0KMm035GaQN0GFs8udXnPOtmH+XdQ9Z4b8orQbcU+7T8jozqzLX6Wf9D9KBNFqRsCDTlfMwq
cfIj80y92/0UDdciNOttzLzHZtNhXCTMw09O9thjieLgoCIto0H+1NDAWuVSRT6ABqp4ugJQ+CQG
hzzSy+JiWO7P0FZf/UQHFBtSCKkYqEv74qXRcJfnx9LxCcE0bxPrVd5A9yv1eMvNGXL/qMV6Mpiv
1wZPDGaCzHqgNHo1D3KvkCY4BLbRmp8cQcQdSTrZIM7b6hWPT051AuN/LGuxCma/u2t5qjOYfeI9
A9oR2UAPkI1OVKzOK16AF1zqQZ4G19yis3IgxTb4FUxD03vCMIyRBKfFykimt4Cos8ONPusug2nd
3IifXzIahwaLuZmy2EJxhXNOmXAx016xWDBYpz1NrUVqwqCYR1Tij3fvzA134Az0fKo8LiA4Ops5
s+sTQ9JbM7KMhwezLT3aKzgrVimweJXVwWoAvOJlCUKuRehMtafZML9nAmOdHbXsWhWJmpjhf7Yj
btTL1PuUGw33Ai9jY2LWmLELeuvTsc7Wrr9UrEJ/wnVHr7sBDHGyYYeBDTvMQ/AkqWHcuoY3r4fW
ifliKLolgG4V0eNYtxjjGlRrhXa6Nl3+cNsHh9oKAbYYHOl0aoIC8d9y+Th4ITMiCJKVCODvR82b
v1B8zD68ta3+1DUWA7dDfc3KnbK6g8ys59YaKc3LFHknyZ+myRBzvD3ux7ajHmSVZq750CTqFIYj
LuMOlD17mEsVyYWkLDCTNNkP1RjcTX1KEPzsjWcGH+QokBgzRz6MjXtCoqy3duBezFqfrfbmKEtC
1us3QTrgi/fzXdQnn0S9GPtl+RQiOGwppTjrxe1bJmOzg3b63NFfvgmow0XlQBWfWnHfAlAMMcHs
g8jEm5bLz3RmJW/R25WD6F7pSh65CLmtpOY6jN0/VVyGPAUioIk+N+uujZY2EHNboVhlPuFlymZI
mFHgcaidfunHaSoGNZ7V/pw9sbcjBhQQjaIv4kWXIScCCz1yrqBdWdFPjizITAnphP3HSz2al9JC
rhYEle1Zyd2Mjo7KV+19E41YpN1Eoqlv9txhd4ERBDsDB6LQhPgNm/10SJvtuS3ycxuw+XRbgPrp
yGxFYXNOvXLlHFIUqiziyR43mnAB0CgJqZ3ihXhnqUIcwhpZXrNRnW39lZYKWNVjTTpuzexCyNoi
wRiZ6SlPxh1nP7UZoq9ChJheaVAoTeTXcgZjVw6gHYLQ3GQeC8lCoc7InPXHmMOoCOddk0e3DLeC
WrbrYaEfcx7SUbap6Aoo4Y2xYD/lYaC2bY8HVcbZS+FzasOQik2JWDegRm9e6gcJoIQeHEbhFtdO
GX9EXhnkRrxxHfnV42yU990gPzUyGu0uybRKA3n992+QAstNkcEjhTU/bTxWKTTbDtkh4pYJRr9b
+R7GrXYi7BhlEbd0OgREOOxMFzJPlbESt0T627UDCFq4di2O+jqhGtJZSE2mPy/kxwN+m/5Vm9Ud
w11xcAMMP6lDvM2s8DTFia13wsU5K4qrpsid9Th+tSlN6cviuG96UAF76R+j5XGVCN45HZGRKuxh
V/bdg0z6OzyRx95Q4zWZxt+akylzgbX2TGDWqiU7EIa4sytvPE2KyJjTDYDtodNiisQSlPBgWj4e
sFsqsDYLZ6dk3LOy7jPRIPoN6ACNPdJMqvrfZC7e+tDOt5ax7TghcJkO9F8Sh6tM5vrBBlRpZ5g9
Usw8QXhmVcT6wU8WjzYJCG6LffdXiOiWQ3y6b+fiM6sUBX5G9+iPrjq5TXEf+jVWO4iDiWryM1uy
t1qU1I3HMQQhYxVaSKnMLzh0Gmve2y6vRpobb4ya033hK5YaM6dQPzbYpnDJldZ0ygY3vTJUjhnq
8DSGkmmsGPdVnx8Yo08G1PKNMQuxnt0upvb4zcLcRzrUOXQyPpTIQS2MGK59kExzMu7ThL/YseZN
annkbgsNwR2bZZXb9FAGfMxiegG2aCx8RPK7XnhIM7GzcTWcDof6GeJgYtVooIMhaazcGyg04gUh
G2VRkzGLn4rrMhZGzG2Xn0MUzXPYUXZrFFQMSQx+cTXHV5GRTJmJiEcYnXjKU8lcER3Ih8bnMTfu
ZoOO6CmBMzSPvxMbz9WoW3/nsn840cxyzVInOuOzBZKTvg1BYu1UYiWAH8iP1xG0IPIddTtthsZm
xq6hBbJcwznW0xJD3KMlGbNJbDzoQRyP95Xkw89/e4oHnEewOBSsW771AdtkwVhlYfpoquWGgVtH
VTl/PiVsWEdXjoTJwXZrim+kxU4s3tsjt2ZNo3yWR9c8w9Bis+4D48FRtQazRRF4hkJSHpv6s0o/
Rd05cDzHTTBTrVjxxJ1K59sO+TmoEYNtFy/EREdtLVt+jo56aguHfGehXxuXRPlMIfe6AmKBf4g7
N4qIyrDPBcGX74e4DM0HV6kf/Pc3OsV2fZl+Tpwt1qPpU/JeQhQZSYZOBV2tnsC9QKvC3WTCTpQ9
hqxCv2S6WqclFd0Ks/qO6mj9OtotOOdyOpKZOWPZx9CvS7rGi9lddwX2XpTnlZIhTxJwgzszhF3C
536dRu7awTQ/eGjsSUSsvi1p4lwOVz2hhW02RzjWdb+n2ph7U5vmHIGbxZy0/B8+GUsVPcmedjKq
bdbeItn6zYl11bgiOMhdXWGbNDtoT538rZoEn2sWfuZJfD/XZAwAcP4QV8BYCr9V6A92EBtsCtCO
hZbbQVGRkY10v2VkI+td3WJpNafnjD3+xjMeA+OutZBIsxCxt6DEGKtMVa7dRIK+y2DltX1/zMPQ
OUXM6UWY2HcxNxScWR2pAazYlEVAU2mK9UTlE3s92JBsZoKk+MgFomk/ddQNAdCdB59h33Aoe9sn
QxWvKRD0DzWGfJEW6T4Q6afCbQYJAo5t5/R/vAqshkuoTwxtvocCTk8FBI0xh8OWF5jtayJF2Mn5
kVDy8b/XSfnrZWEAwzuc996gbjUm5CFveFAXgJPw42wTerCDDqjQQLUxF/JVlUQGZ4fNoFsishhI
125FspGqS8xt8jBIH4YbljjeMFPwltC1RIxVccDAffiVEBfhDHqlKgfNqaHetjDf+gYzZ12bvBRe
0KywWkcoyPO2aSV1zdg1sbgSOphwVjJ3SbrIuUUl6NIrN3QY9SqChL2DPhSSFo5jXGNmhEnG8JdY
fCz/ZFn5WsMSK0wjPWkTtABJH96FvMUhMp5c3Iwr2x4/skKRg7HVu2vXzdFuoy+aX/fC4CSs220p
YOE0XdUfTEc8hJN3KJvmRZpI0qwOAShEZ81xl5BR8adqohEglv9h5cFXqRzQttVF+OmLjnFBK6Mu
QChla2bIfWuB3hqgdbBWYivv8Fjl+ufSEKSICFey8Bx2VB+RHvIVqZiKNl6BGiSww1TKILgLsNf3
QCKCQj7aHfnlfjCY+jhiB2yJCar13O8aC27CeJnd0ln434+GIomlcApL2741Xe3zpi5tXdm3Ef7N
lIvbyJMECFApgQSS/m2EB8KxJ7ES48mi45IeJ+s3cfufrsdwSJsW9T9ltWOjiCs62LcQN13D/mQD
+BWJPuRjB+kcmHHuYYuNiMcUIaNoW38bib4zrDI44ue5uFFTnSbqY+jw7R+NnhhfZyDTRn8xgZzS
EcpcECXfRJhus5kY5JDom6+8D9xknDSn+phz50BbtbHmsmVpSIWs+zGDjNXfgg86Qv+6rslzqfeZ
rhBEstH9Chnh1z3+HjWD4iVdYeFfDPdKzPG6KlgNDdimiX2NO7vlwq2aHo3Ks6lpGf/dt17zfCGw
HzMugrAnaD5bFPJU3GYHQD6YD4jcUdi2sUg8/ELNgFuoR3aMufWchiyScqR9mpMqmCs+WdLmc8zI
yw+OkBsJmcXlR2hlSfYxBeYW2GDOnN8ioKOxC+XaafUp4/i4n6fwRft0/XX6MMI7vGvNagcKKj46
3fgTNW7KUi3wEF6KdeDF/TOuelxiA8WC3Jknekz39SAvSgdE8CrcmQ3e3LWrhjsDdFnXPeuma7md
UG5vOwFrkjUU8FWKgQgnyxUt6UgpBCC9GvK3Fu2SD4VZl2TDK6VvIJ2N4UaBjobHFlxsVzwqG+5O
E/rf3JXRgq0ZY8zEw6s1NIalaDTo1N10LR+bmVoiGLFVy+hIgO4CIHX6suDqb1Jdcydo4doXhg7X
7O27A2MHuoBpxxsrKL6Lir8gzm41+1IWmli0kqRZa6MDmRPWB+iJCnS5ukt6Qp6UCK+spMY40dd/
O0TiYZB/BwOuWsFdlB+BvXXL86SdcNyYDZ9xCnJH3KWlO3MocxJ3WzdI8g1RyYEt+iLuyRoY34hi
VY7Tzs/AZC59XQK2+pYt3X3lc4fV7tngZ1xZTUBkjgpCJy/L7ZCPzsZk0kp6jPNF0oHfG8Rn7o7A
+kFg2JjGCpSdAT0FAFztb1J6iZoZnE7JAWNbpMZtmLhpzS4cDOI3kB/Q3HysFlS3kaGc87d53qeq
/NsN3p0Z8dUyx9pPoKz4Qsivkc3iT7LKMmY2ZV14LIzgJBPCXxnm7CAS7lFElKCP8EYkpp2VB7iU
Frk3Zg+xHX0SSDg6cqz2XU95Y0DzdiYctu/ta5fUzw12IuAVgJw6qhNnbT1zvtprSwKBr/OFH1Gc
OG4gqtChZXD6QdYgCTViuoKxch/O8wt3GoqMJ7oDUu7obeIKljzLwViRRDDdbDcZ3AWcxjn2DOFr
O/Th18LBWdlm+ZgNJ28Cq+0mF5ES5ujn9zL+GA3zaPe45EzBKbkoNFefbZ0TVFMGLBD+BXEWh+oF
w2IFMyZs39nT7wJ2PVw3yt8uH46KrAybrBwnxTie4/JD8IRc22yceO7X7ybqTuWSEyzT6ZZkuqOV
jjvLYJdw+qnnBKWfjn/4Lu6zxLssIeBhbO+BcL/WXQTbqdmqJOgPc2GQBEXTzmyAzXM0fHhNMK2w
vE2FRy4LsbYKvRKsrbg2wYW+YqBBSXuLfbiiwXMRD98Kuv6uep9TppWqA8jrVe6DmcXvDJ3VujQb
udX2O3dQiSdyuM6dcTVAh2J2QXauH7gIT97oHLCwa4yALiGbgM38sHSnS9LO+CyopqvWRj3uYslR
e7awHMkAHcmkq3zrAfKTwvpiZbYxYkqbOIMcrIXNqr5HNFcKVkvmLGphkZxQTItgkZiGQ6JrC7jW
nkMTlCzT9fe144Dz7UAUz2Yxb9xl09gZN5lVAekZlKCoLeOjUb1m2QiaHGqvycjEEAVlxGIpwxZn
LxoYz+nMnUR4Nhqg7E6S/eLUk52yhihbT/V4T4v5U5Q7v/l8qsikBHzIE5TJdRMHtNj5kNXdAYU2
Rt5hwibbV7vtIcuD+1Z2+kS0dDmoA1xExT/5vv0mZi5xVdT9NnV/KBOFL+nUD4OUJDQi/RJb6AVV
X9wwwBNtCrnHzKitqyYPN8JFM/GQI1kADOygPLY0A2xq+GhftmK/hP/g248Ymxx/fMmQjjbx0NM9
OqHIOxJVnzFLbbQH15Y3u6mvLCUwEvj2n9yV9/4Y+Ds0HjIWDYlnGqJ1PNubuXa+3IhsIhFckwAr
hyWWUJNClLCIQiUFcKSxViD/fZoq45nfN7hlr4aDYUx/Y6t5S2Nnz8HmaaQ5pDJDsrH2lSu7x1uF
Qhr7wNtiBxmc+KAfUtve+D3GVa48aR4ihwvJQywpgJpHSe7S+Bsae+pKfNin1mbM+6ulzPpqaHKO
dtwcc3acbt7qfRb1D7Lukm1dchAelq4up/oZWREYEyurNPYwBWtCj1l/KQlmcXgfwQcUxob5hZ9U
KnkUNnoPZJoj0+OGkkMfGd78wU3n8iJxP6DCYEvllrkBpmhsyiL9iUfjsSiz59Tu3+YQ2wCa8E8Z
mOW2YzCrOueA7+InbQJ1xMq+zcjamVbTbQgTtYfAdbfmCMSrir9oBfLgzRT3DhhVMnShjxWS5Lok
5gg1f1rlHemVtgY0HWDlZ5F1jsRs3GnbeMWU8x1Dq9xGQ/8+JSM7gPhVAL5d65x0hnyeJ4QCB5PH
rHIQ0B2SwIDcNo/Ue85ZBuwP+6yq1FuoGNEbzLW0L8kPs5lQhIpPnu+e96cYm1erYVQ3QipL0vZa
GfquUxxAyrH4TH14i7n88MdUcUmy4FdNbG1rJ3nqrbdSZIe5TtQ9pvy1DreSCDTFkO2ha0HnG8NX
b8mPoukutrJvrWSQ7BPrDqs1pFD65Iigcm7/IjL9LBvcPm1vghF10q1V4pmV7BI8V3OQlOKBNUG/
MdFctgkvrNB2ibGiuDQ8co2xuE2dU915A79AG7qT7kCRIf5vHcHFn53wmjrExyOASkT5IGTKUT1r
4bNLRdocu9cwQDp1PbzHQabe65LuirSqGcR2Abm/mPx3tdMNbBziLSTLpoUpARm4z5J7N8HBTgaI
G2QzQoWAQ7JzLn7Rs2lfQhlmbQKbtMv3wEb4mKa3yAHFaZbxCSBMwdez662pr65Hw5FmieAQs96k
IaAYX1Lc2U8RsVy9PEERv4aYZHtrboPJvdGaAjc3QTTK37E81rte8JVQRXCv4xzl+rFd/rPbjjTV
qocgD+qVmU8PPRYwSutSRFz5jaGRWu+AoEuD7M7HE1aH5exiRew9LNyLSLKb94wmGBzAmkJATjEv
Uh3ll8OlGrvrnLnVzmckt3jeMV7ORP8N52jlrHXr9DI0y3AzRS+9pfZd31sPDpwm1ySE7Wue8SLG
J+ckzVHW6a8s1aFtb5mqPr24i6Fs6WsZ8i3lw8YOvI/K4nZTY9XcZHG3CMcVb7AVHEJT/oYDKyCz
bjZySNG2cihIEV5xjHU7VzvPAOhvlYbDBCZ6U7gcrora2FJ++OmqHEFlGO+7Lit2he7MzdxhSPa2
MgWB4fuOvwmk9V5JyhYZ1TaYDF9TgUprUv9EnzhmV91PEOAG3FvYP4ndeAXp6vxPypZ+k/ieubNx
MKnFiifz6Q9VKAwe3fiik5nXDhFhhYXzlJnOvABdSSwvaDAPpNgkKrmCNu/K18THB4e0LTaWh/ps
TiwswSYs3UHGsYODjg1hS7DuO6JKKgm9D8eGptj7aAm9fxNI9fvKZfVYQs+6I/dclC5V8svP3pTt
rSqDHEcryIhIJxtvoTtkOJxJxeJOngIIrf9j7syWI1fO7voqDl8bxwAyE4MjfGHWPHJukn2DYJPd
mGckpqf3Ao8lnSP5l0K+cPwhRQXFZreKVYXEN+y9tlE/qxpqCVZOLWGgEBd7zCPu22ZicFdylHvj
UYwEAtVqELP57Vq9T4T9IxwmJlvEPGc1pltAHASyojmrx/s4HvZD0jEAWyheUyxrHOLV97pyeUMK
MgrtVP0MB+f7krJSlQ7h5APtc2Tl3CJUer6ULORXWcdNoBTqY/LfErAXNmaaNVitxUBmP4HrTVYj
CqG1QMO/Hg0TdYy7GLZsyHE5iUcdG8ERPNqaQAdMfxF2LC+KXrR0nTW3ywN3vWktQuMwN/6DIZjx
YsDwG7mDM2HchEl6rpZcM3YbWOkz75mZPhrHbuajaRlMwYeagBJqBZIFASECNGVhRzlZuz9HkPDk
9ZDVY2GtYyXOnup5zApKmATufwu0k0lgp+478alK/UvxRmz73PHWVvpReQz0SS1aZSgp4gCtI42h
Xvk9zC4Ct2TvZBxKBfaz0txyDwmoa9FUetZIsyQdD5cbC4W2IPopRC2BDltsO3RgKyMsjO0kWF4K
29yZZWtBmXDv5r62d1YIXaGcxarT40qK/E6Fr+7QXkCjnByAekn9bAS/GCzeCTt/pIGNYU4wW3Yy
tUlU8qwVO76min/iKXm1iU2Cl6iJW7AsBVIFAILfz9spYh8Ux5W9Nw3xTDRZ6eQnt8THUkUV56td
kdnAxzntFt5p/b3QnNoT+qzeQT3nWsCtUKTP4XsdIqFsJ6dg4RY9F7rd6+VA8XLyUvVnaE/wr3nR
ywQeDdqdG/XpVca7VQl328fJL5XY1a63TYRjMgWPMdNzc+u45I12rgw5Dwpf4BHhKCbkwKT+lwyf
awdDKyOSC4szDmkfyXgWAM+O3qQyXkc6iK3Tl9+Qez62vtnhEHvwrbbZzrb+ZY94QeuUVA5ZIEWp
+LBlC5gDPQjyH+fguW53YIEy8z7xfz4+jCh/cos8AXiNLK5CMR6YwXwibdoU4Q+OLzDiCwZncU++
z0vW3+AuN+aHxe0SJdPLbGUIed46ObAUhZRlVocYcpLMnV0UIuqq/BPCCMSLYXWkzufplEeN2RJf
CxhSoMRyRYbArNM7n4NEo2PMYUqL5YDH9jkH+0an+97P32qqgngMT9OcvlkzR5IxbkvvrbFpy4cA
CoaIfqQG96GPunBOVXxfv6kqvLOsl1B854o7DtwFMxhA8BnZDPpHJDVXCqN1UjU/HGASLcmOwwuG
WQL8dP/s9+OFNf268hZBBU8RbrIeite65lXQtAOqJb0+geefrXJUB9xkqE7N3dihHrY2ovC3/i27
kY0iMzrPrHsKj+9NLzdecBcwyvRDea8glRA/z6gTVYIzsoLQwSnIwBnH+SMO7tHVv0LBGrT3xXQz
kOAz+NbBSZI9Mb8vqgLjQKGqeWXoSN9KVNeU8TdC27vIHZ/CNj0WKTrO+k7b/adtPVvEHXGa3BRx
uklSLk+oo9J5mMyQHmW6ISr6qovrNNEC/ftprOSn8t+vjNSPvyS2/r9Esf6Hqa7/CdNYCTD973+J
PP2HLNb/9Sukdo/b7v1PCa78nZ/vS+iqK3/zXGGjhsW65PrOkqz6exyrY/4mFSesD2mGCS/emb/G
sQrvNzYu/Ee5jqTtXpJa29/jWG3/N+G60jX5pnR96dv/Thyr9EzSVv+WxgpKTxLrKoSj+P7H+0Nc
hKS2Wv8ttRpRp2pZ6niD99PEOgpUph6Im7Ibko6RyzltHN/mtRmRAmfWdm5wSnOHss171TpaVzeR
6hzrM8FI2bz7zBx7IJ4WNBBIbjmrA8PWALVJfTPjtTUhVt8GfoxPhkFSiX4RHX0nu28IpbrmrAI9
sz0hu8thjOLUwYHrIXMuRLWEzKCiGHVYYGn2KIkXVAiZcynTi4pN6pGbAZGz6FZhB+lxFSirnLas
y803cxiRMiPnGcxLE83auvdS5WVPnHbIGEcjL8azg0VuOsZDORGwoVy/vpthq5HdE5Izx/54zjk8
a3vKnirUux1QuXCa77LatRDFGbWYzx5TtzvDEUOySWWNVHaqYVVskjYpUqzxtvGCy6AmPK+0pEVu
zKz9jZES/vSACgfeY+m2dbZm+ErOch5XRJxOWSf0Tyy8rbzXQmCJHVzJgkr1Jdj/NHLU+JCYSVIe
E4GEhErEyGlyISmzEYbXbcNnq0dnk8xe7GM0iBTzkSJ0/HPmOiTAJ21BB4yMdrYP2ndq+yWSReTs
s9GD2ZOVbDAAs6ViFmu2KBY1IH+ZA3RKe5gySQOTeDWi1q3W9N1z/c0v8SesJruNp/TGEoGbbdkk
g+9kDDMiYYqsoXyRPuvuQxJMX8I9I0v9C1vkJn4GV9emG8IGQKCLxlZgxjxbNd802/zq1bEtCC59
a+aCnlclYP/HuVKnYWhnws0EOj2A04Z2drMUTkDuHYTWS+V2It/VvFwQLAECUATWzLN/JsoEh+NY
XR5vyHlfylPHLtNLw2bReXS8KXouZeXZP0UgDJToCnEU8I2wJpIjqiEbsJMq3DMB2XG7zSvUecw6
6oYRYVTQ90L1iyhpE/DO934Wk/rlCB/Sypx4IdYEuvgZe5zGkYgQbZpcirwW0Ffb5LSjuWeV85XG
z0s+QssgeCF37fFl7LjKbpK0pveBobmYoZwoDdF7NUX8LUE8R1xfY9jmEaSfQfFSuICd/SD0yTBx
AfgiFbKsungK/QrnDmQITDq7TsZNhUidHezaKT1H3MR2LaJXo0va4JBlFc4SfMV9/6azutOXtHPM
bN2a6LAKWr+GRdnEqYfnMTKx047WpI2d49uU7De17uGQuu1otRvPYe/DjMWUv1pbtvhmKPTBNURz
iWSiQShyyN2Om79D4hdQ7j6lHzCwhDAqgSRKV9zBjz+j3IDT3OZzl1ycgfjAR9mZ9PFsMtPx4odO
/+6g+z2kBkmUKHzgBmfKqbuNHEuGWF7aIXcvuowFgUdnF6wQeaAYi+ZaLESeajldfMLE3jJL+OLo
+RYgxx4ORfW99QCw32S2TXxJ5fmJd53cHjFUPHZsO2yjxrFGzr2OjjXhwckl91xyWVU/tM4F9ppb
rKOoGlizpkaPoqDvw+JqdkICdZ8jBcmXZzShGmUqm6tDoYwOeHhMubGyE1U1b1XrmqgtMG1jUaW0
w/qO8VPiH/ShKYon3BzIY/jnB7qQqA2CZlcGgWPdoR+QxT2BtxWhtnnkB0dzNOGNwo/gZCPWwmBS
XHUVg30xx8XWr6BRHk0kCRHTdig1oCf7NqeN106KZSVGnMwmFx/gufw6oXlnkda6nc3WY5LKZoyV
ZMGLNYUxI58od0BFswglBNKpV73F91fzuFA9RMhhVkeDY94mkkRBcsZyBsnRnJkfuWcIAymix4Gu
Kw+0d+YubplmzqlwmaAs8kjTxXhWZolLqhEoDVDSkvvrOingb+3jOcgsDl5BWkHrZa5eK/g7T0UU
EEFSlYVBtnQX1cY2BY3SnTxpyukEwQSjX8G64jNQqckKzbG8l7A1uhcnkCQdtHXpvhSibJ1fZekg
9JrRaQOHNjEzsU/wl2CZALvzqmBqwgSusAi9IqwcKC3CXyNEyRQuFVk+cMFi15gwdRSNM5nvs58D
6KH6zcLsGxbkRKxRRC9CxLiJsb9IX7xIBnUWAQgNZ7GHKE4xme/j1z7LoJSRfo1avlHlrJhCiPiH
ZXYd2qUApCUUxLDUzKPjKI4OpgHm83uHwFHfmnrGr4pHh7F0ZRRBhCw/M8ZdzARpeAsz1YoNq1o1
sqYQqdoOI1HtpITWiJhZbIdcsj4Dr11Zitg6EmlYEUsZsZw9K8+w4F15FbvSw9gaCsYOi3oDQgsA
nAkjRhwzeYFLV4zBUxObuK6tIWqTB4GnLNuZON70D8G6CTpX2jZ0dUE9LnqM3gzDkbofLVjyHvJe
GB/sfTlQkRTq2vsM3Fmx23Qjm6g6QPvAafmyrY4h9259Rhph4dhOwx4ec1pXwXOZGgt3R2gIsyhf
HD5qN7qxK1J3BMfiTdeHJmkt6N/uDJN9/Dc4+nHzyFgX55TFImxe24Iy7jpyJsabLvKKc0UU2APa
1d5yt1Y4EsAl+oDuwamlN10i2XU5V0pnK9an0h3iq0fsJAqdyKmGKzXhkOxtYtzVLh8s/Pkdhrv6
G6ntFXGATghVA2t3JO7r3OlfxlImSxRDw2dqINeivirgED6zsTCTm34UTHNcaGwcwVGF6c8Sls2v
ixYC+Z07sgVTolbWxuusRTs6p7W5A+pAjzkJRXp9b1R5Bvq7Csu7Bk/7tI3T1IYoO2nacgYHfXJr
GbU/vE2sMmlcUxR+sZMY7nuj5BR9Ni3hV0yKo5iFA0vDCQl4hNWENEq3GKwnfi3LfChbYcNuz2qS
dSJgO+lmTBX2pxEy7TLEm1JCLDosMcN1jnykEa4S/YBmV6TIJ2+Q4hojeWRehduXJOlkMkjVwrLw
g7lTVF0pxcQ0nqzBkvNHUOUxBlF7yJMjBWw9IL5GytfesXyvG+QiasABYIbGXe4M6SxPCC5HnAHB
GDkeSd9x5o3hK0ocMT37pFQPpJgQeACxDDNiiNjFzyLiqf6/dl7/CXsqa2lp/uOu6tD8uZ36+vHf
GypH/CYsVyrfMokaxl1i/6WhkvI3Dnt05DbYVFt4Nq1WUTZd9D//q/B/c106MNdzpE/DJeTfGir1
G4s2d+nDFOWYI71/p6Gy/T/1Uy5DV1P6nlq6t+UZKJ7dH/uqGdJPikqbQJM5vi+5zG/SkX1SM0NW
CZzuJ3Pqcd01+qIijjeWKdTvwq5WjIebTdUPl5bSCxw2pl1sCzcLnC2iAKwWOQmegbOkLVsxFkKu
aRk/zL55YjZ87g02WCrjJogQbECancW/fwQ/xv8R/izvfu8I/0uh87sSKxUtoODF+0OjyC9Gqyk9
i+GSiZvG8elw//iL4VTzU+I5aN8kl4NYKADdhM+vwyu2ztWg952eodQJDbA7motLiGSCK0mE36SV
bUeGcEfDdZF4wfLAhxJZJ1I1HrsmYKdfZoimYrgoA+XTTgZsPlREmK8tkHNIyzIxZNhg0QKWfn2T
E2G5zsSIhcMYifc9Rd3sDFQXRLVit8G13oAVs2fccgHirn/xSlj/8EooyaBf2hZ1gwTd5/75legI
4Ck1r/p6yGpCTZ0SZ0BJjLqOpgFTLoKvVCDL9pKxuaUwOTDJyjXvDJl0FzN3xEZXglyMDAtHPC48
3wpKT9cKd/2HS+b/8pbZ1t+/ZcpxPFpD1jtSmraz/Pkfe3zMbkYUSneNetbYuk0cXEune8hQDhfZ
aD0J1ztXUhN44EfMYz2I9nU+vSSMX6lENerk2hZ4+WK1QW4GzpMgojhrj76TPcUVoL+IOfa/eNLy
H5+0MiUXouBV9vmc/d0F1NcTMUQFsaO+f2nT8sMKCrmh5Or3jtntLCCJCnDXjWuEaIApYHfWSaVU
OElprm0bFHaMnyZDYbLWhP7pdhiP8egcI2TMJzLm9zZDvUOngcoaVnUb9+qNIOBnT/XFk9sP15Fx
A4Bio2o+/d6Hmu/Pp6yHzySwud5GbrxzIrSUBsLYdQGfCNtoaOCTya7/9punIDOYvmW5Qi5X35/f
vLhxHWZDVMqELl2jPnSfqHrOrlGfeqMGkNaim+2o4Br2bmFIOLwFLGcN5UPuDRFd9YgutpyyQ+3d
oBt6Ij5zuviiw7hfPJiJ+/OfP11rmRf9bY7E8aAcUwqIHK5iI+L7HO9//KypDl9FPHBIOZHdrIsO
TpRJa0yd3MbrOu3KHT01YRylcRsRy7Sze5K7VFMivCqi/Jr46tWOCgOHGb6Bf/7cbHs5m/7uyUlT
YDCyLSU9++8/U1WWdJ0XO2o9ugYRklX+DVkfEquU3R9S3DunH85FEuX72gNCWyRkeLmjfE55apd4
QLEQVlgvxt5nscCib5NwqDgL2whN/rqKZ/2Cx6ZeDcqrT+2YLzoXrM7F0O6KqsSrPTtn9t7WCQTF
cAOb6sIr6W9m9Oo7id5zBxAiPfXgevz6jAsQNzpxkYdiLF/TLnvINHgWJmhrk/MZIB35ZWrWzMZ1
/ctaiD0OSi66rL0MhTyh8s5vkOCsDA50lCmhPgqfcIZ0vA/5xB+GCoBT1ZKwlXBfGNI3QuDLe5Em
IEpZ30ZN5T10uY3VILXehy4Gr1orZzsty0yawl8lQyWQs2W+7qG57ysGCvsALkyIf/9ojNGE4tiP
X50KQv/oc+yIeLx40zLOrtz7fFFDROZQb2WKOpR/TMDvdmBqVv1jSwrVzbKBLrsDVJJu55SkrHj+
eA/5oVjlYUMWrBcAoWpw43AjtrdRiwlxFvLSWonaBzPb9K+vtGyPQmv3TuftKYOHbuVAP+sxgoIU
JFzR4L1rpbepMR/KsZcPTBxAbI93PbgK020zZg5B91IzOtlkaRtc9XaadL7NzZFopbCuYYxmijtV
U9ACwZ8dS1uey5GY8TpsT4NGdzdog4VFj+Y8m6HZAAsI30PlMhqBRd+lud5EmQU8Wlm2uRfojHhb
zO5FxZTWheu9NkQCmH4onpUyFC6+5jt9oQlzg1DhXhuQb7L0Fr0Nqo8BikDShNX2kWjjEgREwG3F
t0+dJVBbOSDfwaecmcx8MqZ7tKUWb2Hsrj1bW8ciw26miA45WkBL17XDU88dNuyEj3uPDskG+WDg
zxo6LzoqKOFXWihur6E+eKlxCKI+ew3iBShVWMg6+tRdf2GQYHLOhNh3BpznAkI7droN8fHmLTws
ZiPohAKl7wc+RXhmPPu+7At1QUOyjrAF9gtIPhNdccnwbjLTfDQUYweWvvfMotVtV7SQxdIfdvDp
0HFdhuXCtlWndxFUB+IqxbToYcHxD3a5D8zWOSIBY25ZpBr6mP2vjpi/P2HI+fGZOzDC9XyCn23q
yz8ef8U0mwECOvyONimRpvsgc6QjQSoPniYBsCSywRY4AtnN3dcVuYVuf59FpCHPDGVIb+hu8Ijd
SXdKnlzUk1ACOGoqktsWmzrb0EfT7eQlKab2X91n/v7gXp45CjvbpWZ1GZMsv9kfioSqgTS/3IvX
VkjQoiYlHOoGJkbIWpQF462GY7n2GzLy2nkgdbsgTmfAJAiXZNhO8eTeSPyMqzBqq+3sueEpmezn
kWRI1s4MYbsYieTY1zvIxdGe+J16A3qq3xV5vfnnxzyv9z+8C8J2LUd5lGamZ/EB//PvIgWqPFLK
Ed9GRA8HPiYGmPgvkarTJ18lDKjm/gnj/oCgwfgW0WTsVd0+FWq0H8cwIfarteBsoyAaAhtqRfsz
YbeM3DY7pJ4Kz2A0yrW7CN8BGkSYqYB7FBkJooLwj1Vac+aYOsTqMp0TZoJXM6x2bVzbx9KKr7py
AxhK47ofoXp0c58fcUc9gqVYaILRumIkTMYfl5AVfCtRn7IUKB4w15RHYud2VO18EkahHyjP2jsP
3Z01VTj75zi98Npy18nj+ozmgu/Vb6GX08uHBVbU+T0J1MhcnfHZqUs90nbHTR+QCIKnAocLHw1x
HATb2KENjzIYovPfHnwPfkcIs+nrW6AZ9VraTPihdB5bk7vA2DJYQBlLlCoaJ/w++zjBQqaMcDMb
cbZjkQnFCJDDcY7bHwMbnk2Xu84RJ9IO62WzUpqJozmPB6uNMNf38rnidgjfqjv3ZVwSjcjGu5dH
8FyYyEEXQEPhZmVMxDYteW6K/cLZjkAijd4JbRzOEKe46GooLkabF5dqPvlVFF0mNNwnYi3JEmw+
CzrCHa5Lean9GAJwm7aSLBYZbygfiJSqEUCAHLz4VW7eolDHYQMTGSeM+yOZ5upSmSS1gcF+SFV/
LEYoGq0z92tRWuNlYgy1t6bpe99E6sGQH5rdkvRn455NVPYcDh7UwhGBVYHorOztfuPbMDjx1NrH
rpm9VWKz8+FTfh+MLjFSaEIJ5yitTYbz5IggsVq7EZ/WoP1gi/feDcNbKvZRnPcHXtToweiwdzS1
/zCUdGVCqrOZG59tTaZjPTJYaoLsZxfhJMlqo9qA0PvhLNHOxJRdTSeE58xP3aRDtqs7qyCLB2/V
SIJj74oT/3xLVM4Fdki/LiPu4KxngA6a/V5Wmb2Zm13PznHlJyxIqqR/XkSSkS52SkJwCy0JaWLA
gmDdNz0q0kGHh0qiZpYyr5EalmeUEWgGdSSgwOiXBBD06EvAKwLXaiWS28lv8A3I5DvHUMcrmD/F
2nJ2fuk8pl2PPAiewUb3pb7n0ignOzx0fX3FMOcgByHIM+yn5abY7DWpLGR4mc9oyiHWMJc7DUBp
VqpHcDSpbdrV4x4u6QsZmfro6Yn+KcQSZjnxls8YBmqJlByx39gssVD1fB/Me7cBKq4UMkizx6sW
2DPqRS/dZ1kY7sOxfsJykm5DoOqtFxUnaVJz6QCH3OjHoLPNktgjGaVrtMAkKFkYstv73kq7IzZ1
2GJD9b1BhFxM9gdiF5Jgs6G+c7O5585HuG/bzNOFIwzNlfahxDtS0/bwUETyV9qpDxTkxYJF/26L
oLmhe4BL1cbvqQc8AScuVwdtL/9f9hZvrD5ToL3iC5K7DEw6hosIUpAusdcs1uLJiCHtdibyeQ/W
PxEf12Qe56sVZnqfpXawBPhtAkjPRBGymd1bPROQJuiJQHUx3hB6ToaLXyAVa8EQ4onPSNvC+cAP
tWyMdT38cgPyxFWLPrjAybxm0Eg+U2Xtpkrm7DTW+MELWmg2YHSTe9uYmzujQ1k+9yPhH3GwzerS
vw4A9Amdyu5tOMRNGObfOITse5cwNeQgL7LM81s0IRaIA4Lz4i7E/6u7/OxMKaG8bc0MPkbyhqwI
IoQLbJEQXPaF1RPLJucpSfQt5obqSFVwTM1xODtFPl5adM7nupM3rduSCzTXh6ZjMuHHCmVvi+Gg
1TYpPui9tJ6GQ90oIpEM+yF6NPv6EWl2dbRjK12ron9W3kSAddW+m10IVKjMX5spfib+dDhWiFXw
L1DN4wICC0Ts6zqTwO/7WebHqSBZnVBdyDngbx/6lFkrnsdzMhTvuUVdJMZquk/8I9JUMHoVJNiv
r2w8UiRBoIXxWQOfvUaL89dXbl+xVa28A+XZOwYgY8vqlYTWwE7Ju5rGt7yppt2gSvw5dsPqg0zo
WIwsIarmFsOs3qhhsfBn2oTJJc1LrV1kglm8AeXqsRiYls0zW0AkuNo82jYpc1HNtFjtm7CF6S3s
R+bS6kJ1Eu7loH9MnYtO+gSjFgOSi7QSekmUXfopyA7RyEWvjR7zcTmcQgCNB4LWDl1LXiAAz3W7
wGWRhtVmSFgj+vqzxtzz+8M4Z8H563spYQKgnCPCcVID+VoKP6M1ew6fNNgyf6rvWIAtLKudZxjJ
t6hmORj0JoVonxHAkc/udcp+oFm6j3ExUwaO1jHOpuXvF/UdrY7YtIMFlyCQCYaIwD2HoICIl0Kq
NDaLThJS1AIwzA9m1PQXx65eexPDkgXGdOOPmAyHajJ2jMP0tW2ni5uoCS8jOSMwAc7J9KMKeusA
ahVeUZYkHMVGeOZff3Q4i1zC7C5hkYwbk8/cqjc57aXT9wQjyvHcRs9ePM+3FuuBO5hGAeizO7aW
ADCrtr40c3cMp0zucp++RLgtsrRqZis2HIUzy2ur5HeLs/cSacs6zKq0VyUD/002CnPnyL5APW54
e6IrsRP7cYlN39gXkdGA9GKKaWr1kKRDupe599GEhtiNk3hg+DbsQXkZKx9Zy41rWvGlk/VPH7fG
u9v3T2xows+yvpEMPGTs1K+dzrmuA3SLuaRcZadFQFQXpjsVJjO6zhvIr9NDOQ7RioYIPUmVzlch
6vEGBUa1HxUayLJt7U9hYagL4jduq4w96/wwBrBh8gioNDXRY6AyMkaaA4vu+MV1efeB0U1PcpI/
rQiyVjrYv2bdEw4JsMgFLRTIaO9WnLvExMFcHj9tB5JKXLB/tGqz3WnJmEt4YHfJ0ShxqPsTtmDk
K+GlgLDY/jKA4CfT2kZJs0a+uZqEKB5qSWz6NA75uq0aeh2MJEbnZ/u2Sl1cAc8i0j15lGrr8+F5
tBq5WAKzeYce0eOUCj1KSg61wtbXAFvWTV3Z2cEqgpUEZ7KLhvgh5JMOjCJwYAC1BG9T6tUJedp9
AlSWuearqeGhTGMyfQCL2dLHRqSokSxM1RD9HN36xecSzbzotXexfHFpk1cCBABwXr2GGafv28Ul
ZudW8ZT7Sb2aF3RSN5YWVunwHE/ylE1O+KkJFSmh+P5yG2Da+PjfEopsVksDQdbW/FrYjrEbxso/
TGbhX6bUSDdRUZrP9OTgQ702/dmIZ0w7dCdJL1iQ42zTTvc6cxavqrEv7yy16PQSAr9zw/UvM7/Y
xgbHYzidYv80mGduRs1hoPs/WAS+nMOU/qgXlAiz2za3k2Le0dSx9xB7kYUDIVbfUgOUqE/Q/Lt0
goemEgR72PX0KKdqXbbMy7DIn303IRwsZxUXh/3wgRTsA/+Be+grhB154bkoPcrqOTShlUgnUfey
xHyPimG+onIWO8we8uQ41UNmROlWBqhlcRIN55rifQeoobnVAIm4AFX/QF/H+B3jFTpJ5jcKC8VN
BVSUc87PXiW8FpiHnfVdSfWWSF1+sIe84IQPfwHNWhMhY/uMHNkufisDoD4MEw5OOkMYHzO9Fp60
fnkiBluEGKL0w+BiaPXklpl6j1iwovofR9oVJmNTXOmX3uemL9OQCUw6IWYtmQFZOhgfa0xWJEyY
7j06ZGZwoiywHcXZtgon62oATbmJGMHTi8TlxTF0sq+NxDglJg0EKxZ5FJFTHNMYlj56KrxhE7AC
Aps3UZSZ66ydMHoSGYp2yACHy0gnAam6dlt3Yt/Smes8LiH5RV61wglWb5MKi9qsuowpyvSN2pCC
WDxZQVDsex3OZwLm+1U5IDEKdBGcY7PcjXNu3Zh2B1sQiGy/y5PkJ6cLkYY+BJKsiMeDGZc/h8xS
K6iqqD5iEjKE8iXZBS0hNUl+23sWWdoJq44mnDjWlmUpUK9dp8W4bpGJX1WIPY8xR7cGFJvtHF18
4DjR2zBAt1U1lYkX2vU35QicBj6jZpxyTxCGjbn8brA4I8IYpUSj2ozvIZTDTHDGvFav/bSuD7Yt
v8PQSECIG4/9CG/0bw90m0jvRoGC9a9/0LoDBaPb9pu6G+WZzu3/PBCYIc+9RAho56a9rerQPJt3
QxgI/K385NdXXw+uXfB33HY4Y3DEm4NNpsVQP3g1F0xu1uL89VAjmeqgTh6dpH6Mea7robJfShVi
N6tLYZ/bvz44gcEOCdX2PHV838vTjR2SKJ6aYMZRmx96EwMOcRU1yFQhrl8PUeZ/S4Z5a1ZOsWUn
7p2/HsI+j7e9hXXOKtLmZJJP7QAF23d1PJ9t/JnnprD6G0BxC7Yvz06jexsECYc+jk8EhV+PmHkZ
ylZ+vrW7KjkXncqPKCZXRumUR+A11ZHmNUPf43FsG/RJhdkdvCzy7vEPMREz+rsZFVXHb3v79b+i
vh7uEESbAC4kxNTlJwK3GVc64b0HoeRfOdqqK6ZKdBpCoJGqg6u/fJ+3H8MIo0UYVvkazoVzqUnf
vKA0KmfYydI9JKwcuwTZpllG0J397Nl3IY5003TH8CR/zkX5Hk2We/n6swQfCQZj1Z6+/jDwDaI4
aawPGRXksc5Q0fleaN5mfoPcRc0XiMTz7dcDIUz02g27hIzND60GP+YM3cxM1n9KW/etaUx9OySG
vv36Stv5tm0zoiRThj9UggMQpJ7ZTGg5Nqq3wrs3U8+9RyD1jCYAWTvXuU0u0NUyNPqKyEoO41AV
R7ec4YuODgVdAZTR6xl9mZo8r7owH9sROq5ACnvNaG4PFTqtPSCt7A4ZOCsnypVXqzPuXXRwv0w3
X7GQNj/Az5J01XjhU5vFEbg9pznbua9PjETbVTg0j2XtqjfDv1URAp9G0XiJWjabwQafy+5NoapE
6dWWnwGFdcflF/ZAZwqnT4DALktGSpoAs8basIHkYmX5NBgnwYIrx1t4cD+5aSDOXxKBg2mMTr8/
1O4A9GJ0ohM4gKDJ1bHF4bitucxd3duEjhbtplH2itxC4gj6z3Yymws7UJuAM3/jVQoSE/hUIIJ4
Txve+bNGnvbiZNVxcsvyIZKJ/WTjf/v6qREBx65z9LNrlubKdedj5kfGDl7zzkH8dGDcDWV3OvnW
MFzY5WbXFLxNTULzbYnNk1+NetmpGdSsSBciSRCR667ndb9HzWXfpx5hDmGg9fHre7//QZ2dws5v
edLFq9MYCD7kcJhNQSAFKc5pf5tou9i0snnUWXdOUhYMrZ++gIAj0ixmd63yONxG3XjMIUxWwyx+
oET85uREqBPWiIN0S7bSIWqZVYWzj8pJUFAgBWHAaDO5aWEiWuZROjAWGF8chlU9BA85CNdVEfqg
2YbnjnOZFUKJ32Kk067sUyFmCPL4laKSYOXJTX42Q/LaJgCFkH4ea4sKxsuvTHSvUpbBmilgepOW
yY/KWjwWntNtaj4KstGguKr4mxpjbGmNabNvY8si/zdb57HcOpIF0S+qCHizpfekSEqUtEHIwha8
//o5UHfMbGbDEPleq/VEolCVN/OkacHu14EVWKaGr7AEn5tE8X705AnrdNQE35UJPAlJ8ceFtQq9
LtRniK/02KkbrY3ebHKrDlcx5NaSikb1FSK/Bcx50Oelies0R+VcJXrMlMCujiJtflVYdmu2iKvG
AeISBU6/hLP2llrBpo+oxvDck5fqb2rsH01saafIPDPx3xLBF9965ZwIbSysdrA/oYwA4QmChW14
9dYy088gsMUW3dcPFUZS+bjSbQjgmQs1mg0k7cRsgBZjnkVnA0/fjLzUowsiecce+1N1xc1FIfyI
xim4Y0PLj42Gd50bAozE8Mwwj6ZyA4IQ3tOCZAUAL4X7TK9gQNQdq1pUsWEuktpQ16XIor0YTBUI
BHFof8wI9JEmXyPx9RjExiepEiwZi/KUkvrdMVNAybQZsmUgTZzspTax5NK/jbm1G8EBD5+qX2oc
ijV3Ice1W/pUWAHHW1r9sGg8hoJy0ricbdwLHb51ryM/A65g6aI8IzCZearZuQAHjAHy5pF2nMnm
oNs6QdCyWafj5GX0zqM05FnLLwXFr7ZLCWhi2B+cdd8xXq+byn4gDz06U6Bn6N9GmjzFerPtLfFm
4fWgYtLFkuhzp8uMhcboKpD2Vy1on7f74BAG1dFu1UPpW29l24qjCHTubsOySDMTMHG4TmLsUw12
EVw1JNsB5ST6QWFcZnaVh948rEaAOzCxItAcNsnwkqOYQ98OvuSXWlJ0ZjJMa0mpA/H9DdTyG0oE
jA+bO01i+F8Ibo3NWBoX6iKTQPGHyKXBmJ8kHrdwrle1an3IMOKmM0G+da/ZksbYlFGvL5WMX1md
0gSm17su5XKyu/7Vkm4wQ9E5gkIqZ4xj4T/WsGbQP26627zE8IHKoX0zVJedgL8utOTOB+QlNKpT
JQAOuT7d85kplgyjnlpbXfEJyshBz0Oil7OEvst5p/hXrdOuGYdPLBwSlqBXPwfcVkWbrIBqrrNC
g7af/Cp6uHZY5THI42rm5uTb0O47QmqCBi/QEoz1muyDiwHlbxXRGerZ7sZvnZ1ho8JS9FuDpJtF
jQIyZ6Aevmom0ttw0g2FVm2NIB4J0XdMG1eEsDAzTrnDBjohjWwYb42iXTlVQRMMrZd87DuKXSiA
RAeG1mU0bJwDMiFqdDC7YI8ZfyQ3ydoX6121SXP7K3LtJ7NgYplY/oaRAe0fvokjKnw0Zvve6Plb
FKfnRMpNpTAS7YfqTuU4Ny2DSay7NoeELL8cv9tRAV3XeuA4Yl99qkWSHIwsP3nJDVcxJtSC0GeR
U2LdKOpvgxG5p1fY8k22HwaIYt8cl3a2gZJOUSxMGrM8+GrG4ujx0fESizRdlt80ziNRRcsV5GZt
1vmxwPMbvpQ9vynd+FAqVV0qpDNm/dBAVo/bU8xHBIsyxc0eFS9gadfoY+uBzV8c9spByvIXBXnW
ymQEogCOOKuKnuhFBxTK8vemI0Fe52v0Y3aAlKjQdRn85NhJZ4kkKpwV7s1eZXm49xRc0yLSdy23
U5xGsyEKSxgnKy1CbaDO5M7oKN7KcCTISrTY9dxHMjF8U2vXF/6+8OMlLvYvRwzZrKk7Ehxjt6py
/FqNTCXAVqRP6qTGJU7bmsMpftDAOZnpswzUC2KdOI5hMxNe+OCz4czAORIQt/pw4wXFBu49fjZP
5b6UzrSO/gzf8g6iB2bfmj9x5zcLVJllB5dphoXYX9psP5AMtTQ8WnLMySU32VxrlVXOBbSgHOU3
zGCujR0Y0Hg41mrzRmhCoYq4NOtXIbhBxBRfdgA0KM1TNkagvQV+i+vO2qAtQbc1KFfzUXRYplyu
XbIdQCGihzti7a78H18078jx+dG0sPs6WGSN3geRXXfzsMaKrYtsrQQDikDiPReMYbAk38fQfYkB
VuJFop+ybV8028MxpbREaqJ75xEK0cj0Q9AvFjFZ2MLAXzJwiCkN6j4mTTSxqUwvHiURRTdYotwe
MK3PVLytsucf5yVaNokXK378HRyXbQi8D/PZd0mwe9ay+5zFe6MAihU0+c0vpDwEcNtA2oxzC0Pd
SuvJGKm9ty/wB5OYhREoSHdQN/XZ0ceE82JRFNrVSzGBCGUWVXFC/XfuYG1IL10UvaXIBcAiUeqN
bEOh6FMYmwyCxkXeevvj6IGJwl7N+lg0l04zvhTKnUh8XWIV5Y2+LzZ0Fr8+P/eWwugZOCgcvZhb
rEyju5OgQwtN35l0UunpK6/6WN2AIX0qTA0y3QLJGkJOzJVt1JJcxlbtw6msOJlEZbPxvIzsvoaP
2Iw/zVF8GzIgVTuS42mlvdLYyM9HwFYJnPaFWRtbwiZzhin7oq6Oiib2JVYDymCfHKNXlsL87WQO
j0pwVnZhC5aoajqYEqNkehF5lbJJgj2Gsh8P0PBcG+EuCOtTsbSjphbaCgdQxi0JsLT0i0fW0vBS
xlZCkfqtNYgJNIH/YIRJfy46W0DQMOmVh4oJKE8Qlzmk6HPBDNgoqhq1s473EmJ1SEj2bI7IHaPV
IUZM76uv1OexGTjaA5ybG4bkHQh7YEgovYP3HU/HejUSRxJFtAoimyl4prGbpAKpBUl/tGdWUFkL
xiBwyD11prLzzMLgFf7pubO7Qxh6C5v2oVrtLy6JmZlVZxFqlV/snX4oOHuMXND/ex60UzEjxYar
vKMJzCw/OjZdK8WsdSpUp+K27NWuYnun4ulfaH3LT50OzT6K8oa+M/vfr2wLQBC/sR46AZ8tbzS8
va/wgOzSJ2xHMBTY815KHxSeWzI1zSkXMEpRkI3Til07uU47IZCiFB0nu0mXNgBSdff31d9Davcc
AozoV+gbKQkzVaHtzrsyKNd1rV8DedR8fRqPqeWpyAjdk4mfDw70sZgOszs52x3FlDOyccFr2DCw
8NNPMcp8VZVqcJXdUWn/ugTM6D4KaihIqYSsS2q18itLXWVj2+1VCxm0KAyPxIGsj8VPDBZogf83
ey+gy/m1UA6tFydLZQj5qNnlc+IO/TozixtI7l/SM+MqixNmbn64ilQky6jKhkOB5LvJwm8q1JLL
4NBW2eKEnlw/1rphA0sM61gOgBp0SsB6Wu09YT284OT7xitDfE4axvDgs0Mr34+vJm9xLJ7KxmHL
UR17ooKCniPLFo9AKX9p/qr56UGzJBmzFm5VjUNgCQXWm+6Eq9wOMZIReumsj7BrT62hH+Mo+2iF
/WxEbBZr/9AwT7bKithWwkWLX4d5XZltDEd+sUDN66z/zTOCdGY+2ABq5lCzp02TDsPV6y+iV9Ml
CXZPjZ4sWe7rINj28kcE5i5triOu4TTrl1HK4TZR1mDndiKFPR7Yj3zTlv1v42NbAJYD/lJbEkR7
Ad/JrsC8ZAb2zzSA5cepPsEqUP+kn07HuZnb/K8eeGjA8I5y/dnNtWePjFphi1UQuhfGVF8poTwA
6nyn/Dzqzj7XAohiziPxzG/bLjZDR9ubHfymE7LI7eS19vSlSJk+AP6HlJH2XwzZNlXmPVvNVKJa
N/GM62IWm+UlUvunZFROvIkR6lC9F0Lu2/jNq41Lm6JPFNWjVvQnU/qnDKmZ7uvM3/Ee4KgzTj0A
Z7JvO9Iv3O9l+pmxoW/78c1T91ZT3NhyElVREJb4jf3GKVWnjvdSUCU6p+MJsm1TvQjnrXNogON2
n+r+BxyClRMVB9NK71DxlDtJGUZ27srRmUdCDacNgO1X9Z0JcSk79puxFGuCIxoByEMmIACjbTK6
52TOIMtkoa8fgMePSqiOs7LmZfjcy6Avdn0UvFRDfc76t6xtiO9Ul6rHx9x2zXOtRJR3NytJLnkm
PT75ZlLenSBbawWfpALfPTaRYjVKd1HQF2Uz+ylb3wd9382MifY4BY7mnIoVw3itXM6MrDEjK6aP
H+UbutEFW8uplvoF18DVScfPyHLxGFlfScPotHTABjW7ikNECKdk08A0UeALzQyOgj5giXTkig0B
RpK7XhsKn2mrR3QqnmCfXyzN+HGl+FQz417J8A3I1jKh8q0X6qtR2xB5s/qhiGZvG8WONgotGU+Z
V13ttD622SYMna9IZ0WMY1gpRqfihE6+Q0ltR4aHEuQ+BRZqDffapdHS/8mRWWbq0B3MdRzUvyB5
PY6Y6d7vmvfU7wl8pvVH7Gcnu8J8rfovQd4fosi69kryaIbXyBEnhmAYRAj3EWa8OzqjC6OOnjXV
25XKSKFb+s7Mc9PDT8/ttWWX0PvSXR9zqDf7TxO/26C+YFz9rVyUndFKPjz8/rqCZdOKX0Njij4K
HEpFIm9tDV3cGOjYqprxNShJRNnePu8gzVU6fnSTqDoc2bcO9QsTAhfs9KqtA3NjvS0F3MqoYq6a
TdQw2Okq0A+UcJNBat45FGdku1GPeuK3Yc0Q5544Ssz9ElaSOpLTrTtywAFbwMYBEgitkHsL/QiR
ob+MVgnfBs6Im4cnz6AvJatZQoBgzAtX2eNJ/+ylees8i4p1QBN9iIofWDtDH8FlegoZyAqGnhW7
gIAmVKprfnND2EdsQdxr3bD0kTjgh67yN2VoD0mVzEQkt1TIArlXFnacPau0TYfaBSAYTsjxQBJs
UWlshGtnM1EGvTpdCy5FUEKHugs3Hb/hsV8rHFtjKzioEFSNsD30efceRunFonakcGO0DWvrZc45
5zJcwkHy4p+hR2GPRHUwc7GbYtgYBc+KDF+0rHrE/C8ttdv2QznXAn4Uy902jXF0xu4KAWNt1WVO
bh2rGju7VV3H9EFqNHDjL9vjeEuXdhQ8quw59pl65gi4KHLdtax7Tq86PYkp5o3GtppZbQIv181j
qHKJWhNiWqPgfSYQ96oCAE+OaYvaqo/SHs6yNK+jbV480KCFG6xqDfOBG1TvOC7vlfqTp/rBzDgf
NAECilb4X6Ornp3i7jubkCpChzWNDOYrnFHgZJrYBZ36RJPGtmn7DXOpkxl2R7vEpI8LiGDSe94C
8nNcDtZWzocPndt3rE9bw0CtTJzFVDcuRlFv24FZWT2Et9px3jL7Jc3NT6cC6pUzkMK2txVDtbNb
AYpVnoFc0fyH74aD7mpIlGWUfTtxdbZEeQY/jW2XhmaVCzDzARrq4TENuKU1mnv1LeulAcGFj9tL
XtRqfMmmjzC0o6EFrq9ju5nrDu9C8Dv0+H+BQUgWLPgu7rNmQ0kRg/9kVuEeaH40UwWUvDIu+FUy
3hgCsKXckFyEA3KhJ9Xichos98eO23s2+nNNGj8yNAaOWuzakYIujOhRDNc660senNyse7GpfXHt
l7IEXZyGbLfIHbdZdi9ag7mC9dIJxGFF8Fl314FJbU8M8rBp76ltYZbWrxBmfrmOD0P521vOsauT
99EjRJU23iY0W0HcVfsUWr4PAoM2DJW2VDINswLNbm636WvTtuBTg1WsyDd2S3SRxLU6MwM0h6x+
KbEzLk2Tm4tpHzI4aF2foi6ZlDW1L6ae7yKh7nBLHqBlgu2K/Bs0UUO4i5Lqmt6+6JPq6RfVS2h1
V1azmT94F3voSC5GyAUgcbZWHjGb4R3QUv8a1cqnEir72F+6lIMukV0aqMsy4Qh1wNLNiFPOTKcC
HtHW9aLd6L6NSX5aqAyNMQnVSn50SlUw8IAyHoaYejlVhqQ6K1STcZXQv/bm2S+K53wIPT/hivqE
ojUAOWfLxkVWclLD+9VjhSyuZNKehMjIxrQoJD5vURDRgEDa+tUOCNYjEC79OjkXUockyFI1xHg4
qKG+BxiVnKGn/aUxGc7TyqiUXYWrWVBy7f2K0fzug+lQOIrb4DabLsw+FJwQKFm8TWHy2SfWHrYC
/DuYWTOEEwSCxFl3xC3hFqC/WWH9q7fDnVZEfvq0JW6fxtdOYlPQLAQwe8I88feqQHQMTOw5ziJO
K00GhHnMT7lbbAqvASrJ/zlUMGOrzbfTsGdTR3x1LeaWOmEuM/VfW2P5Yxfsn23KMgtQ9VQH/MqG
6zFX1oGsv6AyQXyIgQj3NUy7RFhQO/Mv5no0mRn4Bd0/IkG5xWHJmIc5BHz8dK3q+WdaOnQypGT/
sAroHf8MtRT9HL1xSQsVpME2Watxc8hMtmSqCzsxkOkrFj7ei4BbhnGuCgch0pe/9LkSEmE1cPh3
jt6kB7MhiJL6qMrxKlOcrZZxRYtmU0uRIWlie86wCaK2i87Q1O6amMGKKrRP/FbPgVvv9LDcMzad
B25xhLVJfbjHlDrBd1vShVvXA+Flwr2mc2w9+zsa0fV6CMV4B7wyTgj/Yv9DnWcIHldkrzAwKUX+
q1hcYNDqcKcCtqg/6lx+eFr1rDGvFXG0ylvudzUGPM744zI2QYH3fULJXfVHvJ2UBKY15vBTWwC3
Qqm92CGle7JWDizvi95t71qH2VGP2dmKYsu8nChvdSFQdbZsEJm98Ko5YYN1aycPK9zHFFdBGPAj
usD6fWEHe6g+1yFwz0gu781ajNqTW4gv1PtvKMdfmpKsHc2AIMDdRrHJtUvuT0WZwgOvUIzsWrym
SbxjhnvWXBhwo4f8KjXcldm71TN+DLziPYKqnbEkJPXkk/AuQc+KUOfGpgzaj0aAx7Ta6oNbhnSU
N0tDs7cpcuUT+uTisuVTJH7agcANaeTE4ENZ5f0mCMYdOJj3VqlfNGm+cIS6B4AI3Xo8NrV552J+
ytznIdG+u4I7VpLUbwgxvdp8uHgIZoqHvFt644/HusX7yKmXuxaXF6AemkhnhcZwFarBrq/41atT
bsvw0y92uFt6Z1G0vrqYcY+Ou7dxgI6ymRGqdu8uim6/tglTJy9v38aRLIlCz6rPbwyzBSKqstRV
YlhepD4PivGeMPYAeXIRYvyqy+S5GNU7+JQ5O55bMS0TiqszEcjY9Ln5M/0btzJpHVSD7tlhNBVV
PelRRNY5FervNDli5IFvKPv3Sg/2mNoG+iHSutjptHOXRfsZcOrXDdYmVbb0Edv7IdTudkL9ZcBI
nf+DMPBl1tWtJd/Dby3dgpa9SuYTTrCnJni6AwfvQW//Emh/N9vy5lQmsM1mqdfyfCkL+z4U0Svq
wWnUy4UTnhjuPjwqkohYXShMejaJtyo+xVWZ/YH96Tfi2FcN/g1Lzdyia3Jm6f4neZHnnk0Gbj+c
kBWbampg+gWurEMv2nctkSxftOXFHjUgoNUqSseSEPCqYbCBUNo3Eq7HhALen7DTb0mC6TJeQqL8
qKZPsgERaKaVjM6wdseu8zFo+TDFD14ybsCWfokUGDRJcvUKLslcBRlJVh7c0XFahyeij0DmMGX8
4Xvxjsj2TOHgNctyn7fKVjdD4+0iBwnRD/ciWZPbChCoCThYwT3W3G7mNhHL0nBpTZsJfViXM9s0
h1lvKDPyrga6GJWOYSw/41J5Vir/K4w9fxmYUqMZrvtOdR1jg/9Es98b1YvTyI/insSkWJrQpFJx
BYUZmaUhI3hnVMthdPC8aNUpvuP1fZWljcAfdM+eouxbypiyBkuBc3AdApXDSKTKoinbwLXWQRgc
F6372iiPrIJ2LOBhFliIzV1u6pfBVA5h5VPdXZN2EOuQRsKQj0xDL1NHRwQhLDolCRGX69gPVqEz
bPuxWSpGQWOI81pXyakVcpXLhSuHtwZ//8yyCHA69tmPm1+3LDg0aFhAu5tdS4ylfNLiyCddnG0E
c1ctshjrJyq9HOQD7fZrKNLfsoxxsnscl5NvJS4wbJaymrujshUOu7KqmnLcbnqoJaq9nVwmB77b
M80D7MFmcMSjWKUu9WYFS6XOpAuTdeecR6NbRz4n3SRXvovUPoPJ4kIzQH5P39YoKCWwivdOVC2c
aPuFLMFeDcDjYuRlsp+EmzotNi42t5kT4VivWmbBrb0QPbCcLAcm4mVbhmJvVleQOSjeTVLNQIoe
2qB+x+DH4kLH6/vGqPBus4UeNJO8cLTDUgKxUmPtlCeRp++2Kr6lMJ8dL95XgbEwGT3hS7/p/UE6
MPxGzVnh51q7ncKlaS/dILzkhvVsYVWYQvZ0ug7QtfqeEVF/7VLnx2jcH/Na++qHmlI/0Ex4yi56
mH5410n5ToN2Z95XmAhN8Vab3HGMMj5Jp98bZvOe4YHtlNafuyV38lIv7hGDctdTr5FRf7fD+FGU
6ic5GgjaPSl4mGUzE5hQZ2jboSI94UfdZ1MoOynDNarjQ00VOsUJ4+lefCFUw36fmbVq2RAeG2zR
3krzEVNT820w3F+TIZv9bE1QWG+k809UxVX51s2WxgGZGOBcnUMMTswlIj03aXuYN305G4zQgPnF
Dj0umlNeWeCfql9HKe/x4N1GC2uaWe56vf1FDJsEpOgqwK1acXRVG4AGArI9M4kBzTBbY0zcDrbx
DP6WKXH3m6rx78T3UMpHr5DACpzuaGou4Yzshqf/lol6S0PM9C041NG3qLsvmDWbGs2SecoMefZS
+9HNEC17F/M1VYKrQnJjxpIwTyJSUAR+pcoi3MmfJqWemGkD6x25Br9LMkbLZjGTIxuJtmVU4+Mu
6gX7KF7oRfjd4K6bjW3+UU8/q88Q5e/ViGGurV1gtGcLl6O5IpKCArB6EevlI8EoMGc1wl2rTNtJ
vJAGW3U6j1SIVTRYaMO7VYsFtmHeXR+nlj1YB0WbpFMrRPJRmTMVOh+vShf4CuN4WWuKv7Gz4YUE
jTfHJ89A4U3122qX/xJC9Z/gUgYeM8VeS28NWLKVPjWimyMQuchxLgE1BnElf4auUIn8lmsta1G+
2fZjJKRnrAe7xjocvNIpZXCK8ZVdISkvFoE4+R0CFmAcfGdKcabRJ54JCG8UVCr61sg6BNuG4uTG
k2s+JO2ScFJLPafx6Mt4ByJO599sMACzuzc6hukUxJKttM6MIeJZ9cWpTyZftmE8GwwzmE1oqN0y
fUjbWSLEfXEZ08Shelu/MLdmLJplWVafTfxqFNrGMJBcY0OkGwI6R/jJeEtq74NS64MLByxPh3Oi
JttygH3fV3u3IeqBTYId9taLaW/THaqZtRbXgYVYXbdPpW28K1hJjB54+mjbU+Mwg1WQGPANwdEx
x9X6rSi/xz5EICqbu+6pxy5SX9wiDOcCm+yznTOniovWXJoSACyft7XWTbekTN3Af7qWsbgL9E7b
6ohvi+St1subEoy/YZBVE7Edg7+/rUa8RIG2k4MB0tB+bnr9HfzshkHQ0m+9ty4uP2lcemu88QzD
5pEW81KBfGyhjpRAnah7HXXqvjv08zZeDvTBz8MobLdtUxxSlN9gGNh5TeSkSB2XueU+IoPbMn2Y
cokrgKCVfy41qNJxfKiK+lYK70ta1sqi0jGGmbUevACPFJPvvOfoMSnI84LLqpXxS8LOTFfxspgq
QK+SSRzUVi4TsqJHP7w2gVc/jbXLT5Q4r86tHKKfxspIm2rE6/QxW3LSiRftAF6WO8tvB0ILrwNV
TP7j769YxCVQf1mfnQJPiTeq86rjoxBVsOKleWe0VVUuClEsETpaYLpgOcCOqVxwhfuFfJHNCuyL
WCDKaQI0RjuR//24G8OVD+qDOZ1ZTEczDyGsXtNH5byLvGV7mZ3dND3jBgPeBqB+n0ubNVIpGrGh
EGejD0p2cMLy3wd1epqpJmPzkZyIp3LpuUB+JZqEmR/KBlNs1stq1XLMOcCE0+d+o1AABFzk+PfA
ps+n17Nz1yPjQhhMGq0fJTmRyplhf0bNb4NuQ7AGpwZqI124Dv04JU7eWC1UQqK0nUhW3MXfa0Vw
iPLaPHCifCmdIpvnVgARuyzF3uRi34+G1VJzMPzz7O+lvwdl+hv/+2t/r8Ez92ZmCQjCiTxwDtOD
mU11YFEMie+/r6H/+lMQyT/8v9eImERzcF0VaVvT3Fd+g9lpACnZTEk+lZoRTDfTn/z9caF2cKMV
IATA45yJgl2duJ2VS9cO27kYwur098B8HHxYlXY4BPS2WHbEhNd1guLXcpBArY019q9aau4NvZsP
PQZh7PsAvw088tODYkhoPQp2qemZoN92G7ch2e3pqc6duKF1cg/0LZhq8QK4OESE0WxG/wgc2D92
tNP/81UzffX31JMOnPIRW3mA/dJfN0xWSE8ZOkVcZYBm9ffcb1tjzQ0UU0UglpGWObvGHC6Fbk++
GUE7XWVzQ/7neU7rrEpuLfHJlqqjEitr8HyYYP0JhCCol0aHqtmDWs40enLYsXHs30fTg2QGuNVL
e44y1pQrknv0XcbAJ3sjVH3KFtV2Gzly6dAsxH835Cc7VppDyM931UYGZYWt2tt/npZlfnL1fD+l
2xLaP05wyuyL1Y82uteiU5nYRD4Ch1np8SrQuuoME6dee4DGGEKDW/l7AEc/7gwlPYKhLg8ddo91
ntrvLdSuekY7X3n450vX0leG7QOXzt3wVI/djQ1LQiKJZ38vReH471cATg9Z6ZzrkhqoKCr0M5l9
/fz3VVUU+JM0IsUFEpmaJPY+VClFhmPWrQLF1h4FQPMZ5ujqGE1Ph3Ypqbt+1KFSntgMQbabXk57
JV67ki6Buk3Fyer6r4y2AmS7lsK92JZ3o41r2r2ZW/w9FTQokB3CGBE7/cZorPQ5bIRx08IvZB4O
e9AQnimlY4Zt3/7+GGP0pjNSSU64TFedXqkr9sxKLoaPUmMYqijFuPPSjrs/JEs6AMYPnIM0xLSq
dnY4JcIhiciNts74kQZkTuqpIoxOmVOb28rccQMDTvXImK2k4Fr3XH8/JikDUfSONmKhdPIg3tqi
Nm+IZspWJx0F4Dowb8P0YOGqF316G8Fco/pEq9ig2IGEij/vRWAdookuKR0O739PNa2cjq78AZwr
H2NHHK7MvJxMoP6vGmRy+/dMjxpG5yahz2bC4SaEExndBdmS2rWrYzjZluY+udeDEmuhnNoMRncD
2wCStlafdDZzJ7VKQ1o8VMEYqVwSEte3dEAxRvL1EK8I7Y/BwLlKpnkCwTVRqT0wMyq2XGHtPLW3
d2Bnj5VUgejaJRAY4rOny9+X4RCAapleJO/cHHv9jM/H3+ST8Kfy/YqlVLNVQ4XgUan78mITGVgM
MRlZRK2ZLuvuDdeu3LRJGWM75ikn36PDf38b0L52bWCszMR05iT2so8Y5BHuY+sbxQ23TZWrd3Yj
NCulzjjjMmRxM3BZx2M3vMcKQxAUkCslCubh7/WUI+UsAGmw8y2/egoBroBT9xhhqOVTPDgMnfSO
wUye6LzTavCpJN6qktqxA3CxC5lnXoBfkauq/UUk2aiGsYYumQ0EzoVNMMQEgu5Y9BRFvqnsElll
GxaAVeXH9V4x2Hr9PdQ4aPeWE3PJwmOw2Fkdrf7oG+Nw+HviplXJogle3yxlRCUY3/rv+5v+qO1d
/TM1DerM/17qUB7YWXocaeOJJt9357yGFqUYhJo1JiSDPaDh5c5vy70TVLo7h8F8SBTKGUOuHfo0
+5mBTDnHte7PqayERmYwCynJ7QJa38relxsde5hvRD0fffeDhPVHYeA8xJiJ6K38kLCQFBPSrxBl
+deXSzRipg0IionhMAwMtLk1ZNeuB88whMcqyH/9qSRF9MYbY8lZ7BNLLn6sznvX+qe4562U6Dsz
sob8ITd60BSPRjL3SuJ0O8Y04LWR8dKzncLh8zlIxFbC6WdNTHsg7mqlIliuqpiSBuuS2ghbY2rB
98ieZI1bftBZzRQ//U40eXWpxDFgNEZDe4dinXI6K55p6fnOi50svR/JntmW6Ts3iHdqE9zM/Eot
90NgbaMexL547VZ3EdSV/pCO3tascJrL/hkvyaNr7LdQ8Y4JXTpmS5wgPKqRex2r8KlNihU3aIY+
hfLlAsx01AurKtWjFGVNFQiOVl4sxbsV7rFlZpYzcMPBLhd26lA+4MY3AiALvOObOuZ4agao2nZ0
UyZVo49bExt29JoMlFjW/qclUbaSjs2WDqPAcRExM5JBi1ojMq9o77kZrFM339PA9YjSHnUi8q5+
XV/diOKXrASQXX4AVdl1VraqlW4Dd/whivFNa2JE8aq/m4q7zkDxsSycQXzSV2p3N84y59aUd1eq
J2ya5LjGZabLFUObszPu9LrcuDLlbFxh1fWOIZMAMxVLu0wvY9FeDBXUAo0+iFMnku0L1cKrSvC/
9J8z/XVI1kmhL/yh3Ku59+RrObaD6KWjZXngne2Yb9cBvDbpsCZhMYHT/hIE/nlM1JuHzwabX/Kc
WcE5bOgx9CiFzDoG1yGmVrqg3Z+e7VZMTSStpT8F4h/LxMGvJXFG1K00pchxpGZlHD6ozapmNXXY
ZkfoIo/vfhRtXbBD9ugiNijLEquBEPUFyuEGsBN2ciYJro5kHusBdcBKd8yi6K/16xS6GZGmVvsP
R+fV3CqyRtFfRBU5vEooZznI1gtl+9jk2EADv34W8zR3bp3xsWXo/sLeaz9Lbv9F2VtzRJj9Var1
S3ZhlsruBZ/FpD9VyYOipkjyeBD/tZga0qld1/hPGQ9AWE6djG0mG7+QEAaV6VPbzSHcwtuYMlwP
RfUs65hERQPkbyCuKH0vlT08zHF6pVPJKvcCUPGf7ml3kFHfTo6tC9+DnVA4Vtb4FwZENA/lRQmb
cwZfsXsfm34Xd9U5luNb14ew7scH/OJnaxGfl/CUZPRGqiVvJknZPIz9mkdhxz33G9rVtPSUp05+
iaXRHyY4KHxDhQDS9m+G1RnsttG7JxZ4N/h+fpjQ71RoozXG6kyJGZVpoYWs9mxbqPrCuqAnGtTX
pPNepYdKCJYHrp4I70pP1JXQK1S+nf5WqMwCnVr3HY9JelCIE9fr2Qkaba/jnthUwE6WMqiOmsoW
5Q7qlI+0Zq9mZidhaPeUIrv3GCsObL5shWcKRD2fMQs7WXC8ZdQ1XRjesPL+EVL4z00wGbIgjRuk
YkQH/WO6q59CnB1uo434lxdxX9RHxZUvDf46rJex1RZLp7AMn+UNmLTA2Tpa/VBGwMIa9w8rprZD
fsbglshV0+IU7tpSW/RRyqvRvFVT9pJmBvMU+gXMNpH0S52CVWU5gc+7e+ndNevdeFO7YmRfLVY1
5o1pJOS3DHdZm/7UuUMi82AyorVeItyp+4EGLwgU6ceifhpZ8rCtdVG4H7GaofVJ9tkQ/WZG4S48
nWHzPAFpKFliuBKB8jPR/3NxMqeXJvuWXEtXuZ0fVSY6eeoG6/YDLNanEPWvLm1zRVrIyZkSYDos
bBdkgvNjm822ifNvOWjXSm8+nYH7PYzSkxm2hEm2zWpOWE6SlOWHM6wNCwF8LKdiEzXDug7a+Fxm
YMhiMNBLtqEg64yXEd90iGIgZCvsImZjjTmScCi9Y4EsHbPcNkoLIDsei+L/ZwOqJHfPVY+ZBHAR
BdAT2ZavcEIhlxxn8aXfehgIPI8jDUY1wVnsUpKcwou1Kbrf3OImoz0NqhHjh4KZLcjSZW6AKoCI
w5vAuSC1UqyIwO0cl19xoRirtEWbVoBI5MU4OOCVDC/7QgYXoTA07kliGiQpOSc1s+chV/s6Ak3D
HsnfVVsPfF4LwyG9DJQ81UmhfZGAya4x/cwdzr0WE3Q0jbv//6WJI4T63CpooxDyMffJVW4QUt+e
MLv3IskOZsxxwEiuXVRTT3TehCSpzBzSV5ttXItPpJJRyfqzs5UagFb2IdxxSZjDr63ynojse/SQ
hkEeudcOOajp/PUniPIsnZlYaptg9iwNsLWWEZaUhdZNn53yF/fm7wBqJi9xe1vdYVBYN06NYjMt
kqSvT0eQRKjMcpSSCqEIkOGGe1DJHd2pveOvh62DvrMxhzcXoxlKwGuUSG/fJ+2wBXC6TZs03XfM
g6q4Vq6SO1RvMvPs2umGHFjE0XHznTHLDsj7rDM9eGAG5Lh0JEgNBVdUx+rmxTXGnEwy8H/z583e
qVzxyGVr/FnjMRvan7oLeQF61VxpMcLuWMubY5rxtjD5RS1gJh+KpbF7r9z1oLLzmTA3gOyY+m3g
iuESaL8ayFkeJtYSiqe8p9A4DiLoL2msFkezlQqUjhFzeRqwckZiS9AncVysplgiB/ZFsdZtcE7U
ZsSR223HyJ58hAMnYwiAQ9mYcL2kgDI1ejaKCDvblk72r0itG7um6S3ISFesRPAhIgcvllPJTaVk
rq83gn1Ls027AQk0bHZWmBjAkj/MTHxZhQB3VwTmhuThib2lDaXPJN7VJgh4OSYq0/PJwZYEVx+9
cf9JgjoBm7WdvUMGWpB9FkAFszLjvaogpscSs9MAi5WBFtijwcnnQjXC2OGkW8Taqj925H/nwPhD
g2V9FRWIVage0Wl85fqo3jWnIqXioYCNV024kCJRn6RY1xwNtO6EDvjNIPaoKRfcJ+xoaP2xhBcH
B/oV2Q/Trq5zBuRwsEHslx6qCq6Mzkl3bCAesUw72jkRXq1xpWIcGtl2bOF7hRsPn1xKtYSZ/6JR
JLP0yka/VsePpsZDZIjvWO2smz2LqKohzGhyqWUyh3DbEesDu+KRUYe09gEmQx+sKPXtmxQGRwMs
ZSQzsBV6eho0HMaxh2B4x+2H5u6UWnr3BDd0yTNlywZY+fQa6a1Ui5JwynDYF7WxN3RuZ7xEj0rz
fkxPTkuoH2u7ATwct+0vV8gy1MNTpJHX5M2RU1NOEN1gZrZfEZbZ1y64Wb2/xTpDISt8hlNH6qth
Ei7fBkfO+msYKcbBpgXxM/BKkM7HXzmlz0zvukPgaSfdtDS/HWEjlIHdvISNiWoIdm1k8oxpoCqn
sP8Xq+HLAMDLk7ZckTVDzrohVqDl5Vob0RUMhFcmwDnjxtoOZQ1qElGGGPjcMfUw230jrC9a1XWY
bFIn+SiE+tGLwPWrkKSzPLHuoQFsiuHYa2tR5/WdGy2ZOnbLyO1/28we1thS+FStGJ+NsyNER+7z
PvzuCDdZyl2SIdzInW/LEIe677YA//8w8+9BKQQ+Ikxm3hn45yZpVnbA9WZ5TnYz4eDDtsyXeqd+
1t2k3qGlbjzkI733YzRc+bJIEaHbt9a0oxdUVrBycfy14s0S3iEyxTMWDtKy/iKkyZ/m4OHIxUcj
MnOcRYQZQT34ZhLsRkeV5R9/WI8T89oAcrVzwkSQo2YE46WeH6TloxknEzGR8VUx4Wsz+nl8Oo8J
peAWePKr1SYOr2t1UJuKVrIWYITTl4i6+lwjoMoy5Z+uRC+mpWy6pHpwWt0jIsF9okSucdufXWM2
rVbWTzkxejdEe86Kf3ldn6wn32TIAGBh6Lr0LS82DgofDs+lk60UDO7kqHAVk0ViYARxCjQO6B+W
rByj1SQokpHyvqGMI1fS+UXn3q8K0+QPNgETlDBqlmZpPgIs32yo3nMVWkw6SL6eDjKmrLBhlXXU
L72Hyy3H/YsPnigHSj94FJO6MMY63ss2Dg9RhwAqpX4LdEXZsrVU7lnKpYfja5NYtr5tpoH3l2Ih
VCaSpLGm0o/Y5SXCeLK0jchZGdieFvFIP1oXrJzbQgcZE2PKapEj7AyzflLhTUtXrYZdVGSYfHJJ
LW8UOK3d4D6MOY2TmVBmQEX6cEuGVhqL9Q5Ax8bIayoO7zDBmekS4JBp9ZoWSo997mzpWJie+Iye
IhoPUlTJtRySv0Srv2vT3XTDkDOeRNImexZtUtFGGF4m6erxpWWh8AoexN1XFcHn4fRBcDaEqwAe
+zQIGu+vegL3whDihCTyI7Ax0zesstP8ZNA0LDzJzKwAZdJG8VersuRkyQ/0SYU1EpZcJmi4bBJn
gY5QDUQtinlDOeR2E22AWN0N3KurJhj+ROXB4GQhpU615aduc25bQipYhd0pMVmAKNGB1NAftAmI
tMJ2JrrA1MGNK0pa0WefhZ+6zOnXIcYt/g9p1i4BQyYrdv9VYGboGdgShmRV9aNer1tkvatRq7qt
LqXFbkiQoKrUW7La6VLGjZkF2kefOJsx3BZhXX/SZjlLpcqCS+wowbbGO0CkGGSl0qmvyqgXG84N
Xj0LA31o/8XkIJEKFZD64TK/kMTJLEal9DadR2B2qSVMaDq6mcx+5Sza9iV9Tpg4WP1EDDDK2sFa
ZolD0b+aqOWYHbHzMrzUOqtutyk7hM9cS5zbikroYsUhaMc3ulOJ0qphzFde7N4bV/jMLlqTPWJu
/p3NGbAG8ozLlB0NuLFE3+W5Ua3Z0DzCsoUKFfbGqzWwP+yils6pNHAjBdarsIZxD+f4ZxhLuZOi
PZWCWN3wM+6SW1iJVwsnbgJrPRmSvWW4n9EUfuAZxiBrJfx1snl1rV7OHseFtNFFuDWWOYEOsQ+p
e5qsM+E3QlWOiQo2cOz5yP4xrY9A+nDe0jyNarLGOHYC3bKJDDJs9TD+zjzl3MIQKYA36UHk+DCO
Ydu57RpvOFRP4W5aw66uohBH9jcY462exqFBfDCv6IMJNBoDPuKj59LSkktVD2Iw/dO4rjTjXBvY
B53o1Rrdd3eYPHYIgptHdTdB3p8adVORmwP+mQc2nMZ0NQVUKI2WAYzxvDkxF8GQZv+EZfBe2Okp
VdneliUsA6t11t00VgvFtxPnmjB2xBqOKY1AJZ81Z8NrBdiBKCUlDuZEGnfXBnQOInM24LW5tvOh
XJnE1aBaSs/kuAg/9bTtNLsBOcXBtP5Ai7LAGaCLHJX8veX3GujABkzcWqGxKlXIkChzfEMn1Som
00pj+gIfUNnryYB2Nq7bzZjV76jV2BpqBLEwF632mtvhVLXdXcypSpNUYDaYujkq+57nI4wRmzD3
oVBdAuS4kSxyW7ZZQD9Lpg/FUbMqVDkT2kbkS8UhMNvimrn6Xp1tDmnD9W95aHJ2IQI/HMYHS3WZ
E9TNyKxRn++R7gjueYlJW/VdUdFs2tHNzeEQGxpJtQjxfCI0imPh6dmCRXVB/+t8dnXkN97MKSVg
T4xafOjzFw4RjoIQHg7aLVxJsz3Hcxn5ZeF6vkVcEFVKAoS2NegsK6M7lBGNA/NwfKnhFXHU1sh/
MFVXYdas9VRdE/x9LYRWY0lMd23h4i4uLF9z7JjlITdeF5M9X61J60X55dFeKYRa2WyWl65kRJ3W
ij7PORlqTMA5B0Nv1j07rkXksAswrGqrkTy4HhncUk0FqFuInjt0Mt1FucnIw/Xiow4qISKCz4iI
XopDlseQvImHS156J+Ibt6f2E/eTB7ZwE4o48qfuwjVDeK5ibk1SIBb2w02LNzURD4lPAErWexRq
Kwx6b1lmi6UTgDYqemefEx63VRi1unNcLJVhyCoX90NerO0c5qzLf1xNBt1eABuKlFdvTbyexnjY
0IASEXPW22N3xWGU7MYyB01rWRBW8aynpf1JktVfVRfsreOe1mi+Q9y7Z8UgBJyG0K4q/kmmm6Bi
g8r0JI6RZtOU79Yct+PWiFSCgdCgvop+BlN/5FlFv9rma/Kqqab9CE/YwjTCZ1qO+Ku1ylqPelzz
8MIuVcUMx2nrnRk/4mk3ssxsOucFcra9UhM4Wk2ZkBEtbcotZvp94YWbxK3QAQQMCBIM9dw+hbZm
nsdDBP8mdhtGhZyXRqaod12V/5TE04G+hAagDJaxZpBC+4x35ihfx9JVNyg7dLZX+RtPCFzlXtjI
sIuSSkaybYkWaq8pJw+74LkcKgdlsXWwi+aOkQ9zvUrzMRrHRku+E5tLtRAK8WXQOjlTZOE3cXcn
cD1i3B+DIXfEW1oh5xPpc7QoXjGJHQvzWQVXLS4/Ga0Wey23fx0nB7HBKpDil+ex7ldsnYn4cGrf
5uNSJ8dduhodB+lCFA8S/R5yESNnsJahwJkF7qy/auWMwtZcYCDYuWqAzgLAhZ91BPt2QWmucmKv
GK+jE2rtf2ponTFFaMe40k7FiO87CevAj4xTLSeWIQgH1ioPRiPnebjxIlQsLgKUnzdOYj95+7Yy
5E7r5LeUub4XOCCSsPKLoB+RJ2vjBp+ehqpQG3AswQgiFE1DkGkJn0vwUdr5u24XIVEJ2k3qw9Fq
8H4Ecv4VByPsqZEyED2YMOjH7N55ZhbBtxyqQ+GkK1fLbso4nnrHg5fyqMMe4WtQp3jvHWQX87Hz
oncaxU6C6cXQ420m6kOrRO6ORSGaQBR6rrvhGHgHdLhSGgR5fUcmKbDAjVYz8DOBP+1dnv8q7oNV
aA/XSEmf2Ejxfcn6OxAtZQhnw7ZKk/eUHDe+d065mPCeCWrJKhwErsUBJxhw89MQ9rvGsWz/s0nU
dGeVFmG+LjpsFeWn5t3Q4r0WdQfmNUX7XfkaFZGPHDRfU7uj7OHAHeyG6SPvfKBOi9CAiIlbFfyd
NvbbKayPOnaKhSW42UVkW6vaqU9ocpaKg3Mys1ga4SFn2+EhQGIW+p0rmXdE6/MzGfFxqK2vKqa9
9Swv9/UOhEwXDy02oeytCuZhD+JIZrYAXdKDhkkZAtf0ydHRgagk6tGuq03PuE1rkdwQzzVbGKd3
hF/Tml3kTpKjHIadsSk92F2QxraUEOdGuWOofO3xXbwZVQvD2ePpswLtPYuUcVnxMDFqYtmPMqd0
jBMBg76nRfnOFA7DEfgnbu+EtFzWq4mqC10f+j1OTxy8s8vey9oDLy9zyjj6hefISqRTIFkayZr6
8qJG0XpkWc27AidFdqhhHD4Ww9HXcMDdbdO4t6kZPvFhvkzsbehpUc1D91HcajiXpkbj2Uvfkwzv
w9T6a9307sW/btJ8TSLpX4JqKxF4+WalsXVwxJ053SdepcOYMmwfXGVXmGcOrH6jsP6gGmPXgRBu
DY13WP3fB2C7Kr36S4G3sIagcogrJ7oobILJ0ECHlJvvVWj9ojalk9Tdx6gl6ykEW9PA5dgJaZk3
Vl0lg7MfxGEQ3QP0vo15VuGBjn35xxBj3EdGAYY/KBPqAgCKsn0ZbLNa1eQzbK1BmXw7htQUGHgY
zEKDnq01/SpqzJxD/d5mZblqO9LHRwsngQkXw2FMELr1PpqmaxI1yq7Vjl4HK1m6+UvpoGNqMD/W
bniRcYA3x3bgEmPUzBOEvZ2VHImKDY6ka1wYrDFINWB8WZ4ki7V9DIo0dgOxUKeYL7CsyuE9DSzv
iJlYVAyFxiIokTe5LG7qwUHU1f0bnQYvDAqzoEvuXuS+VnBvFoOkMAkoTPOGqEIHI8U0GD9lqG+y
iSF22egbsvIuTc6RmNNEDlNOPH0Ik2giNMRLsj874zK2nDNFdulLu3uvmIhAJ/DNUCAZjyDFkZ4O
NhlK8KIR3kmx1ZU96Q7rpokrUg1+AzOu7xm8PBDWH7aZaivgo3htFOhSsAVBQRUOIPXEuyhRh5dd
rAgGy1d6Moe9lrRhWpAwGGG/uPTMli1JXviBomi+rtarLtP6Yw/1hqdEW8WAltDCYhSr2nMbKFTZ
xBiKTqFoy/vC10Ty3lPtL73cxUwZWi3e5OmllAbtU1CT/VF397DoDkbpkMTBZh82ne+mLLf4wBaR
zLn/ivpBsz6PFbzPUM+2EsM9vcyXkQ/kHmOuhzfHrD7Kv1yDMXjG0hWJc09xR7RoHcBB7dHGs5Dj
jFuKkppYdQEcIy5p10rAXIe2XwBksX7Y4NlCnw62nLZGVXmbzC7ksjShYRUhyzHA4x9x7XWb9Cf2
gNRj1nttHdSBOImPek91NTF/UI0tWC2NsrnCoWpazyiH/T5NxyidwMrPYbYSV+7kDMcgLHcg26Pt
aExo7FRY6FJt5nLU5VwIj4oC9EOOLJhynI3LDpVOzL5iqUNvWpBBShD2kPN2E1EDBx6JeMnmi3Yd
kSK+wmSkVkrSDgdkITdO1vwM8PWw/5LfQE4ALIPuxUkBhatliMY6emv1+ieCeOEXdrxn7ZsgaYRw
wH5XWUxutkqlxLHceh7ZFo8yxJ5tuVRKo22ovgi9v2YI7yKPHrUj3FU/Faem9D7sQITLkMGsqAQ+
Mskzp+lltqksfGLQUFO/a9RVNmankUnqEsU9N77HUhUBqYRUu2lqE9KdJ9/Lrvok8qI+pHo3rrzk
msbKKc/A0YxFle7qPneX6HqoIEv+V6BX6ZuXipuJvhjpDzfvMDPjMYNdY4Sp64m2nFnTiKIgD/2m
j+sdU/GgUNa5NgZzx8NAFfYcAbL1D7vz+dDQaN+FNk/koXrE6T50kz2pHx3/z9Xku1qWTXyWPUyD
lPWgY7XbqUuik+ycv9DUXe5M84+9ABihKABJ7K3wUtFTNYq3isgC8qEtc1TS/zQKjJ9aP04qPhQj
++7HOedh1feKD8XmUs3rDhTJL9jlbsOQnPpI38HGWDpefjXzhpoX9apW61/KkKxl5861wGtb4ANT
1yannSCFKB7klgSmiyJs6N2Z5ZvggZdsSLfFlLJyozUOuwf5rbBurb3a8qOmyrrLXnGSr5TI3BTg
IHKEDnBK94LhOtOqfWKLLWELu8IN2xV0STt9Hfr42Ljl6xS6V0c6D2J13qEK0td0+yxZJWMF/YRl
IZkQ1M7m3nWDc6bXN/D0B3Wsdv0gvlOawhZtGjXmD1RCc1OqzYudMZfVsRgVx/nPzd9hm0dH4UDy
x1OTqvE/ByVc5GQI7FXEzV767Gz+IjF+1JXxChgVDQeUiM4YXwdcT4I5e5dSohTTu+Vpr6TY1oux
qH/J9tiSq/uCwvCmeuEbqQTnfvpIjfroasVFKJ+N4R1tO7+rWfFn6BrhSz2vcbZUMXoFjJfZHScy
uirOeLArHHGm6ieoq9Hh3YYp+AC10uKkjbv0/08xm5FnliC8xz40mNzVdJ1G8FH15lUfYBY28ZZP
5RTgny8wTyjFAz2Ez5FygVYNivEOFW5bNHJv4qAPSoxLJADpXv+dOvVu/j5QNp08LBAD+SDI1ADt
lx+itRiV1dsoK38Gg2W+WyKMasFK4NobWe9O5SnPyx1ZTeC+o4tbMgCzsYIW0n0F1nobXGPVazE0
ctzFKqw7Gf5kEZ21qS8d0zqEng0wgmvf4psVqZWCWUCNoKjV3csJkeM3ZHntxbARIadOccsn/Yhc
LrKTlyxUjtK0daL5MsbYyTWvWV5DZDl7cXYddB2CEr50bcQ/EO3rmLE2v6Ko5cfrOw3grnzJdFyt
VWK+zkgIaQwH5ZdT4RDZ7lXySmEESenVPHjw4IQqw8X35Eq/L+SZi+bpDMo+r4rTxGwrniIUMe3n
lBvnyr3yuRzSyD5rhXcVuvzpaZaKqT9IUAstziJ3tnZ3d7th0GuFjHz7pY0MqjB5SsIBVZJf00FV
akfyW/Wm99PVdEghs+K1wOwRtdWufM2M7FWGYjuZ2ntn7oy8+kvnsmI0tglDU1aensdqKbUInee/
cy9BMZwiYwRBYJ4DLVfnjeOS0pyFZwWxcZ6jsxDH7UulHY8KYIVqWJKwjDapCApWkC3DAFSkqQ6f
Wt3VCSrOaVdNAc6EjKR5wQYgD7KlXn9OGbOzwkvtXSt7Tklerd3Qj9p+LkKMMv5sq6+u69GHuQid
gbxQS6s/RHE8rRh9CivQNDUJw6P2jBx1283exjyo71Z5h9F8LpNhTbd/bZTsmFv5PURB2ia+YSRs
VsP+DmzWaoxN1QER1q3TaGis051HbOr73u2vg1Xc4Fo8AyRoqFEWxHFs6Em3MMyThc64lIS+hWpi
mmEPltCMoC6xiXwJKU/mv851qk+M8oVn7JpJ2zhjeR2V+pVs7NMsa8Xb4O0q11uAwxldkICq+OlM
6yVU5MlwVw4/UGOIt6ZgLmn2y6ET176pWOPkaIdIsR817ZFp9bZFUdyJG6szH3fQU2+5l4Mi+Kvm
+dqQA8UvJypT2svCuDHoX8imOLeZdo2VYqfwYox9ezKV+Bjw4kFXo0dAcJHp9zxCEpXBbjbjddxo
p1RDeQ1NpeA8cXKPnX/5E7GAZNQfQPOk8Y0OlWK9V9IAhdtsoSSd6JmRZi3dlo8jkJhOyNTwmNDO
H0LSG9sMUPnIsoXWd4nokZucwPQSLQSfQSoR1PGtucZBehhIm3jCqO4wI7KfCsleWLqb5BMRPDJG
/OzIC9kS8DmzNZuHz28hP5+aDBuZOBeO3Rfd0nYupC5Nt33weagRfWs0OGuxY6TGiZS4Xd6DL1Xj
U1PcS9X9cztB5z+kSy1SKaKoW+2s25DTMib61W3GY0v6yo7hG7GqUXMjTAgDdZMWmzR+S1gJriKv
15fCzNaEPuPw0JtyY9kGZRdrqd5rnEXHCmk5efUHueHYeUgx8y2tfNgJy+oqQeTElFS+V7l9Lwfl
AhEvTWkrUrCEi2YcQJZ+MPA49Z4kyogvJLpfXYc3Uee8/wxshAO0RunuBNEqS0iW3OyaI5dQOQNn
N5EYLlt1VSkNLp9Of7STflE1kBMUL9U6yLt6oUm6hbKD3C5E9xJp09dYkdql9pgK8oD6ecjP8z8T
wFyyRJ+n5mssRlwNSmchVxHuUmcSrbrGn3DoAvjhFPAHvKeW4VmrPlY+ohTumWVGB50NQ9YcCZRE
RJLdOtuyeX4nKMeTKncIlvg96DF5Md2Ei9fMWF+nX1qNwQXZK+CF2DGx+gT9XdfFXR2Mbkm4pwOF
e22I/pex9Z1ELGUajZPevUieEL8yFCb2LdJugzF4NMYLjHvhfiwZU4XOtwS5uohr+PB6DX/cERZu
cjCzZTwcutJOHkzRNr3ZvjVOcwDwLZemQQci4om8chaKyzJxvyK8TAurm2YpbRkCWGuuWY69mbBd
4KtA8vWCrTvk+oX6cCrr2TraJ30raNg0qfdud83Ikl3YVX0d0qhaV6K8Gd7MR3Uht+aa9+ka/b+Z
tnpTrZ1KVBt1IJNV0gd+dVxjp6DNzzCH3lCj3Yt6ov22g78RSHwyVeDjKnrJIflHqhfeQTJD0fdT
u8qPKWgB79Cy1TCq5n5vE1ResQHBinSwdY6xeR3a2RvZQa+qQndtaHSBdQNRFYIAAQtasxySuDzm
cb8PYsQCkmXNosFChUurITSMX+2KnCSWmhEIhiR8ODVkXd2GXQ09Cu6pH3gIcynhSy3/s7T4t7WD
cOOaBRikrr8LKx33pCr8Sb7SMmlJeRZmcgonjgFTZQpuk1/CvRA+85JbjMH2nX1LsRSJ+BeWGfph
xf7RE6VEzibOhBJba1lz8zaiIvEkvcb0KduWZmPZtKG5UjAhrXFf5zxQ9l5oTgqHPb1jezgKmgi2
m8aZXVu4xwsKzTj+sxTTXrhPV9HFbq7V8TuCOa6dVU/duq/x4C+GBKlfwez6qsaQ+TOkV2wo7t3/
wrlO3WgCnpuxDyba0xDM4tZAoX/UM+1V4ipjLoNHta05StxOIQEhN1fWqK7VPpCrSPDB5dSPwipW
iDQ7IgBCese+2ZEoQf9c/mOut4Qc8yVaO/TbOCspItmEYWXO1iMbjSg3wOo0+ZNf/LAC/XCpJi8h
PDXAdI5FMESKgl4QobgBYQ6fGzFinN+UQtdaBBsHLiqY/DfykLVNnC+tTLtJDZ5iW8k17ALYO6iO
Vtzi3PX55C4shTMvttNrq56GOppZlTqEwKVllq+e3RTEwzliAykshaIz4D/mQKY5LeylrnHYmFq6
NrK+uInuK6VpWXZR06ycGmd2abMmMqTyjrh/bxiDtTV1tPFF+kPiQvSFsu7AATSX4KGK+ZtYg7Bj
OcNUlz0r8jjURKC4Lc1GBc2PChMrvwCSAbFTMKYPbFZqth2Pq6QblugWffRs9TGqOIAIH39amf3m
9sWRYOrqXbe6d2xkPKvSTU5qkROKyDa+G03dZ5hWLDoHykhs2heDveDGbFFedzU54+NlTMjrTlIz
hLMumfmhHcLV740CtjjiPUb7R6MTxroIv7h6Db9njPChZvmHqZbkEch8a0YkR426na3yVH/WdYvv
21thfuuP0caIWrYMkf5ht+KRm2yIwzE/VQpgq64vdZY4uORjPdE3qqZFvlKl63LkdfjfkkcAsZr8
I/9RX8rU61dOFRzVgkiXsdWU98FhMaN1VXtMdxWr6GVeOdeuMV9zGI7jPeq5soTisg6WVb3DvrXq
OjvdDoq5CTUVTJDJxhZVs2VlsDcG68LXu4UYGuh430C6fNdzBhfB9YwUWhfVlT2+IEaHxRAGXLsj
mKzM5Y5LX6PevTEAb/P2Xgs2OeY0fCTqiKKf2tppiQCjXb9wSL9CFrgFmVetioyHZxxvaYUlXAz5
FUjRI86JK4IjKnDXLcLc4VrX4RgFaBTsHnXfZF7oiY+DWa4rV/kMPS9Z6mkG9aQdoP3YNK52dary
iqwreN/trGevzfQTR8Hv3G2gs9o4CC/jzj0X6E8WwxCTn9GcMt39drXhL1M/nFyw+5Br22OG2J9k
UXAl9uALOrBJzKv2nUS9OODZCAfENtks9W961FREMObB2YKgHRsjeP/oikyF+eLTiY23hkaBOYjy
UszR6XH+hgLtysT/mFn1pemPbcrISCbZDrSWWW9dKdYkvJ3n6UXNJnHs7lptnXLB2R2QHIbWcyrL
0/wF62DwI0chXLS5MeY81oWN1xczRNeqh6kPVyim3htP+4vtO/arj1jhEK8gIlI16i+96j4QnrH7
qWIYAQHsth59IaInON3ZdHPsA/axV031vrsctqNhnoA3nBJjwnzy9EacI0QQeo76pUbJV23oa7MI
3oIIAWwJYZcS8pZY1TchTqiPqvYX1dOL0ri+QC8x1s21IgirZoKG7oYFa9k9zSk/DaN9bmZ+TqqC
78GXFP9Cv5/dCPOwKim+207cc8+9YQQJFz6Kth+maTyJefYLlj/3k/jH5VvSxRzEM6CMlx67/OFf
iqOLu7W+51O2hQWx0JviiFRlh/oN1pvu/8fYmSw5jmRZ9ldCfN2ahUEBBUoqckESnGlG2uy+gfhg
gXme8fV9QM/OrCxpaelFMJxGG0EAqu+9e8/tXHzDbrfgSjg/Wy2JN8RLgXrIywM5G0+EoZEGPxTi
xlAWsIX9HgDdcuN5A2r1GQbEK36rM+N9hm/TSzl1tCzEuhFIMW3tXdMxT2jJ/E3Un2j81lPU7aWe
vk20w/xvekCTMbeoeQIjpgkI0s62a1YFWX+tQ9hkbcR9p9v1yz5ztM+qTh+NkOaUYgnTGzIgv02a
c83j7NNJrJ9dgdU1RsKex6c+7OsdjKWfQ0cnLQ2tJysMSAOwXoOsfFcRY7/SZd6fyaeisT6zJHlF
cfGRVwenTd4LnD+MX7XveVWu095/QTvnEIw5fxZl85CWyPmnIvgLlu6+dyX8FKAUtTO/mq1NesRL
yoqxotwo0GDSPKXZ73A6V7XORKO/jUg/rTZ5wh3YbaYofB1yB4/mjFZg+mygZWW5AU5ZRPvAMB6b
fsH5INIOqUZ6du0rpJE7Ow1fi4QtdZn5r2EiP01Yy7rj7xxQfp2GFlr2WIeSqLu6BtACDvZYuB1B
GTpOkNr9cIP8K6ivKC69iWAwRE3vYYjSYvleIZRil3104XADiaU9roeR0WXk+hcr+OUaTJmsO8zO
HvcTnBEPgAF5Q8ZCz3D1VfUOWv65sxDs6SD+M7rSLfIgXAAVFxzjGh+RYKlR7+UZd5CAsjSiQlhU
XRQexTtI5/OYUsarCPW6YJ3EckqcemE+yyB8zVCppBFXW9Y63bp2G4ZrfGWQvFB+6Ji3ED10MZsi
KRGM6lXwwQXyNHbJxbRSyanAEUht90kgQ480fFdhXZxUkWwFpN1ecg2CiHuI0tbLmkVpaQGMC2OO
O7tnraU7Acz1qV6GKbpU214l3yAbr52Qn2j6cEzmefJ6C7JeFzNKDervOYGca7ID/+qUu9Nj4+uU
GB+yqF6rJNz0/IFrc8DMlMY7KBdnJMo6kqboa0i7jd9t4JgJ42AEzAVjzT1TVT6NYYc0QuTQmKzX
MThacfQ1V/mn0sKfbTod9aZ8DNTwvKmaRT3GjhYnGccm99H3dw1inBbpBfCp1aDwBzYm0DXXj9Be
hXsWczxhorxlYN8JgbJWeilDhhOslYBIJxsDqzJZAYaWdoX9xn3ljdbTNQgYyLouCv6Yk60fmn2W
V6/u2KwjBZLUqBbHksu+xBVQZkzzIQ72YaHehZt9jfpM0RnlTx04uozl9QqBYaeLDy1hx94CMZT5
p1sv2ApWeBa517yaMCiiBVb13haergsQ4PlliDpF7kJEswC0TqiN73NuvKuxusW0FivSFbTYptlS
lfpKWEvetblm1fgoE8Js7QndS4rGyzD1vxDaUCzBV5PMCldOZJx6ZJx9TOtzKj4icmBQ3l/twMI/
VgdPsC4wNDAJcgd1nEpkJdFAabrqo+ZaBOJHOGmMWPSrsuarayUnYXuyyB7jMr6MTfLYDxrYjHxb
woqazOmp1UGDtM6POUYAF0bBMRnqx9qixq7T+SwDyAzdUDwHGnA8wwsK+9ccdAMoN2ySoaIGa2Bb
QTNAb/IEC+zSZ/ZfrjQekly+GUH/5gzijLDSQ37libJ8sRiWG3J46SUEL1q8adleKbYQsA3d90Ed
5JDdJm140kSwZzrNkslZW7EckSHbGbxjEyd8JBmNnZKZGa+LwplRaSIy+nfzSxNXB62o0Tz1e6M4
cqN/cns2/HXDMKGrz2VcPlYLRiuKoPg3MKAL4jjwZ6Wvhuv81cbWtzoSL27xIwmR/Mr0KSj6axj5
e380b/T5t9k4b1DyeJbZbcJm4eQ27OrIMUg/9Tr6BI8QQJq0vjF53Ulj9mh1v5QEasuTU2ZXA5fQ
aoCMZPWYIeti2pA2iHa4/wyFuzi17I/SUSdf5VsHWSIizGNqFbuBuilEoT825S0up8cqKyAuDCHL
yNpnnF6JgHEHZ/N8SWj42278ERLRvsoazZtxyHH+tGAsGbs8ccVXK8sAxWnJY1ZMN9NWpyGhq9cS
g9DMzouc5EOq2y+xre2cUL4SzfIjNiUmov6NQRMbNdmiWhLWnm31zmirp44/fiy5dUpHe7Cp4ox2
sTy7lxpKCryljJQ/kXx0AFRaE5Eul1ZWZhfVETuhFDX4zGDGvaLyRevWVtyhxOvUy5eqCF/9mAGr
Kk2wEbxRY3+gHYU6WN00gpxeUfRgmqglmF/0jJBjaH/4LQO9tHpWYbsLc2Rd3NrKjRV1nzNE870Y
m7ewMI112SPosSo4eF0sdnYcvcw19MBudshmsuddM/iPhgrqA5ly+ypP6d77abZlovoUT5ioRiZX
ROPE5qlGZGGUg/5DFrqzkmV48LXW3zBClPzaotpV/c4UMt5EaRW+yLALH1FpX+7PHNAHz9mVbvPZ
tGbrYpZ/Df0YvNiNasEUkX1xf9r6OK0bMETcvtLgRbW4OHJFyCIwey1yyTKW4hnBpkYFYbXHeGh4
WjXTrg6BC7fzVzvoqqP854PLPc2bMsiAwv3wM+Q7/3rt/qlYX1GL9UteNEyJf3xpMEV88F/P7y93
IXibEWZ9jMOA3nBdHi3L4YHBH5Hf6s2vc1Y1UYJ8RilXgntZ4M/L57V+S6GQIt2ojLE43h8cAscO
I8m6S8+EJmoIMeZILlt9xGH/j4ffHwNujI5k2N8/fv/Q76+4P2c3kG5AHnNARgd7/n9/6f59zQgt
3VwA12c3Mkp2cQPT0ec0Bq9Uk/qi6+YvmuhbVeRkKUyGs9cAIcDrdBnGPnZ9jdS8wrPXU5ate3fs
QSdhg7Hb+gxFBilWyoDZ+dlQeJ1qIy5PKdr+NUxjUOXPauKKZm4Zs/It3WD2HjFELbpL8kCnOd60
ubhlTjBt/NBF/Ed+wEZ1aO7jpmi2Hd3WJ2IxfopyOprDkCA6oUvlEpx2iohVOWehy6hZCA+lbHwa
yCw9tXGJZI4vjsjjo99Ixstsb7m+axxh3Fer6Z0cw34zLY2mibHiLsKQtgu7BsvnzH0yoBnTQIIr
Zwoig5kbGljii/ST0dNc0BanoUZ0XIp+dFcOzGdLZVdeoBYJaGdGEKLQHKoA2k9i5dupNJDgLdxV
NA7TIe3GYUOLBuWFi3ljjLLnqMGd05a0oPRGpZuKm86ZHbXkjKmNyngADYshSq8+EqWXZ0UKw9mZ
iCQU1BQByUJXxHr6w8icVVmT+mgqumXW+wje98oeSuxcNHVUxIVzyXObgr+BYboEPpOhJpttMjLY
dkw9eBjb8Bf8QqaQctxzXpLrFzHsSdtWu4L7cr0SFzNmKg2oDM2MjW3E+Yv4aHI9CjE9om6C28U7
EhGTxCHwGhk6a2uhedQT2aiDpU5a29s7QbzssZS6f3ID5WyrwUqPDEP2ID2iU2wa2capyfp2Bycg
+YAJ1hQjBEPSz/Y2tZ3vMWKNqT3zhp1LVy/fyBuiQgmL+NAQLCH0jFNlob3YGaMPlBR+aaVnmIPo
kYZJx9iGNcZK5nzvsI34sI3vGfPmnriwp1rU9kvjl5upKcKnrhHWi1JoAFsiqDJNe2RX1r4Gvlhp
pacl9E3GiCl0IcMA0w02gJouDvvCpkY7A5rV1+1iH+pWdhVl8Wr+gqkvLnphuvOqTUz+GckPm6py
oqVvmQzlCMUp+5VZ2vZ5dBFeG26idtqQgpCTpYPedBTryEhyZAlMOvyiSbZZzdDZmgM2bJoTP9nm
Pckk/itTklRnB+wB9TqRJvpoPfvFzHpkZjrCAZ7OGLZ3YbjkBpFM/tzJ1LjOqvfuL8Zt9M65FZzh
2H6N8tn6rpjMc1rbMZNZWqKpTsCcz0j1Ruf6B+0VriwimC9DEAevpBzka7sp1eH+lAG1wFAlbW9i
Tab0KMhdc5LpVDnDgzMXhNJy71rhM5q+hWzUuWdMT70RvyPT561xxuljKME+2gRjGQEBt46F+AU/
R52WN78vtNNgahf6Bf0pEXF/uv+LKTh3MuTRZRSbrw25OK+x/Z6xR0pmw2SPRcQoW9dfac+QOUK3
8ZAoqyASp7II1jPVoR4o42p/WksjzZ/v3yWGo3d/JkpiwQTlkCcGIDwC39Xz/V95U6S//yWEkBul
ENFPVmFvJxuFqOkwNQPvmrIU58Obok53w+Emgiz+tYgWJ3Iw3vFkY7owtX2vF8alX8bBUzFn3E4E
IezWXCB+QDCDK+NFwjQGLKXrX8VI9QdA0yIlw3Bp5Lhvdq3Xt06G73VhVydhwWQJFzDLHCe/P1Qa
tbUZ2MKDc0BtvJFq0k/3B8uc8pPsd04wsA8I0Ni7eVc9oo0b9iIgTngQRrkmEst8zY2JfwVadKUD
3TFcAqJCJxsTkP4ahopWeKrSrR4zIrLGWPOGEOdQSF/a6wUqByttIZzPYbV4DpiN5+fBbeMX3+nD
U1djUaqXd08piue2o3wzkd2sx1TCfcNG+hPzgL+mYq9Obp8uC/DND9PkolkDl0arYsx0tdybzYIe
bmyvy5BODCJHcGf3l0w12i1dosgX+3Gv2S8FCWcr0dOzSkg7tUQE0ZZyIXDn5tHAqbMvLN6LiAZS
FkQ3TRr2riao42D29oOUYrza8SGKxquqZ+Ojy9ghBm3Tr7sKQGoq3QA8CwnXEk3HVvOZzwdWn+6j
0tLeNBPfFlOU+VSNUts1ZGgQrGNpWxJKNcaQmhD87UJnw4BNyQF8e4urOvUsJyGliZ0iDMrOPzVZ
B5fcNWhkBW5YbXEfYqh2/XIXssd/d4d2myize9YdIkPLETvv/cNIq4ktNmkSyip9r4cp3s15Fmyr
eOayi4kLYv5wE0M6/swb5/c/gv/+kdw2HrLe729du0Q7+DhA8ND96PvRRtOLYGWVLZufhfzl1Xk+
7lFezvuqH8U1aFn366ycfiCcXRczyhx06H+1jagfZGYerSiXl9FhNtiTxrSusEdshqKCBUco2Q4b
9ripNQDkEfNzHKYolyW4mKZm3KeZtgkNJnWOfioqT9Kg/l6wfRjc8ocAdkw5ufSdbDq1Dj3aF7sd
JSlGtIHjBahVlDXtzvw7FpVtRjjWUZlyRrwBYW7NUJkQxT7T8H+17T7oCFRdnvVhTHhqXdASWOyu
Y1oPW1/1yHnKqj7rEZ5Tyzl3eG5h85rww5l6z31Erms2mJtZJ0i3F1vsJAaWDWdeQ/tA8LPkxc09
QwC0iBunyLpfbjT9mjqRfRQOPZtcBOYTu3STW2IiLkvPmZauv80dKbzcF3RIKKDsOuh/dNawmxYV
1tDj6qrM4cQERbtkusaDVeiX+9NJmTiP9AAx5RyfW58xR1/Uz1aDo3WiS39/ps3otbJEsCm2fFp0
iEU0JglE22bJsWzDeF2a9otvV4g9sRDgd4PhfH8KxyL0mIwBZ2OK1JD0g2NelAB76yVxkLuBTNRh
NHx/B7c+XYJpBrLItBdoqgu6IKnBYYpmW7o4KoyyCj0/BvI2gm464z3NtuyjSnM8AIsiipo3Ye33
usPIli0Ee+uVa/no8kju2gy9lR+Mucw3ll053xCLQ7Rp7BdlVC2mGg2vkGvF+57vivphH41x9+kb
Jog/RxpnXFfv41D1JyO3EGjOpnhH879kuyPJovkYfIxAeQ2N88gM7PKGzP8ZUELwIf2s2uujw550
ia5rWNqBBIYahyHcExdZPYXM4Z5y4ly2jfTDzf1j9wcMLoxbNJke4+VTAoQEB6k79PxpzlWLe5mK
PXw2EEGgD8JNzZ67OgUN0xDKV0pgpqCoUIL21Ya0f4kldquhck9VAMjdzzNuiQbtgnzO5k0qG/Pa
5dZE1xJbC1eJw2KnB5LidHw3Qdp7it7o1QAWcU0UrTwsoys5SOcXu7L2vdcKg+I/si92N240C4jA
GJfmO7dSGpH8EQ/+ILo3tI1TsFSjQ/A9bB3GrAab0jpqxMEycXqNAZiMCUmJF4s2PU/0vDeDIjen
dGleDMxqti25xluonOoaYIfkt2Vcx+aisvIMBIGjn9QwE52bdTUJ5kCgmQWgwu1RQNfokLexgUfZ
n2YNwgPHzc1VtG1RFP+IjDC4tNP0l56r9CJrqlnUQFvLQb0TF/H07DeoicWU3cyOQOspUwccfNyD
a9Vr3HFo/IYDyr7YpGE2wFixI1Ns+2AsHhg8zAe6Qc+AidorMAQTgAyzhbmTHy5bwa++mB5DPwG9
02JvaoauPbitgqzQT9OG+ozg5E7le302yx318wshnB1Q4zxjhqxDn4FcVDzcfxRMNBjZKjS3942n
4XY/4g7/BFvc9NRWVD1tU0UfhsxOndmXN+XTWG7w3e4r5ExaNZlXt2E1UZl5YlZDg8UGjNmGw09N
Tf4encN3M8/GC24AEoczYxukBIyWpvYm2iHYJ75/SUbmm2SsPpS/MshLPrPsJ5PNETnp4hpaHqTf
5LMDfdTFmEqaARbmpOrm0XTDQxtufIcwwFWkxTvROqTIEVYTFFidZMdGyWpr5y3oyBBl7NnsrBkW
+TTYZ0ZKmSdIAd0NuuVRHb4qqYrnchwKD49rfhjTpTPCKH5i82CYKa7yGFjLEGTW3qnGHvaFkB5W
EurRwTcvVLZkXcG5W6cuMdpg5vciKmEldvp0GWp7N9fVdO30IxBddNY0cYyOONG0QstVpBMunqUw
gRJDh6oeX8ZwQOQUynBb1+12lj3Rbxo7ZFtLFpdzMT0sU5ZcM1+NRdpZ9owKQyD5kEKupYxoNqKs
wbEumlNdI3Nt0tzZzNOg79me0MB3osc6rLlFaYuVN8Hnomo3AgGMGFLRqz2PNVE8uUliWtQ0nu7q
0QZEOq0IUC+bakqUN+bheDGLBGwEGTOsJZa6uYl7yQq2yUZZEpo9oxDNx3HHEDw+m/7QIHpYpPrg
T95NuGhGaaQX1TYpujHmUZVK1bGxHAwCs3l0I/nUAue43B+UcpMTqHB5GilNu44CQqJmXNsu/HkN
2c1GK/DTtJnDpUh4UabKc2lH9XPNOdcvup+iFsgc4DdtWFVjL8UO8p2Vrc+K7ZD3lG0tRpk2jwc0
HekW35HuDS+/CJs3H/zurUloEXmFbMKvMCO/6gAc1qCWIm+owvzFnEGqGLEx7yabRLvSqU6T3v7o
ffxvRcOCmS0PkluH6BPeHEECR6CFWGoTu9kxkgVR4GbaW6RadWHk61xslWbrNuvdDXzC+kwRUp+F
mTleaBM2RtZR/jS6jE40VhFruasWPa6P+/e8P8jS+MYMuCR0hFsvkGuCMNJTGs8CwTql6TBG9okc
nO2MtMALRDNs6q7houu18YR5FSpJuRODnVxyY0ts0VttZm/seqIXrVDOShUYsgeUcZ1r0l2fu+jm
DqGxsyJjOE1ZccTMDd280hU+wHRGW2eys9ad+RDHo3+BIvo16M0RwlLbHGiBqPfQmC4EaCwi0BmJ
qJ6fKzwQ7Jzm2/2hlJ1N7zp8aAcZ3Qr82EyXrtHUZVfT2mSBbR7MLvjWT2Z2uT8gcsKSQKYYHnDU
8cTujNs8porGYpnt7dZ/4ygmZ3ZJIGHZoqwKZLjDXOUPSVqMuxDS0XrWy/AaSW0+2DVnXW/fdM7u
txhZ8BrSDTM0fDrbJMfSUI2AlWXWgnx3Mn4c7qUdehT5gGURbTFZj8EkT1GAHtUoRsaLyIwfqx8F
jcBL3RCvbpsAkBLLDHal0ttDN5JmwSGlk560nttqzx1Otq3pj8POJPFyW+b1R6ayECdojUYyjB+s
tmJfmax8mQQPwSDfNFKIPH0UtK9GvXpAG5Qcw2mX6KZxkDkdWbQT9S6PesMr7OQn51h2lPSJ6SG/
+oJg2G7E1av1M3dHmRzljDq6CU17TQ4cEg1VxTscrtbR0IzYA/GRbQC4GQwv3enDrONXiI/9YRzF
wo0YsHniXOgAv1ysdP4YZVKyp5maja8yYjAdAAZo3yvsst2Jvp1+m5XlHoe6fAp6Il6NabR3buBc
cNEMZzGK5kBQD6Y50xcQs7l5lk4f7NGTJOsKz7YoxHDLmurViCB0pVjrt8pkCZgMxNB4S7BZ6iAp
8tg8Tn1SQnjTxre2d1c9y/WmZVPjjaypVyHLal2GLoNdVX/iyBqefHtCyRBF5fzYjN22m9kx5amk
MsRV0RKv5RmO+mojj33EUEbaUed1MTQT+j9H8KJqpeq+3kZYoYMybI4IK2Y3OgyQSVeauEB4P2UD
uzFjKCAayg/hYxpF5LVEMsXwipGyrNECaLfKzZY8RL95jOqU9m5SQMoZCD/pC+eJdBRCh5h9w9Yw
EKHZyj0Tys4kj1kEwjgzPM+ocevpIc9j/WYy8oTAkJ51Un7MSuhnqyo+gItGu6ArdkjACFLt9Uul
NRwicKQ3vHyPVvPYBYDxmxaG/dT0j4H9mNkIYMdY4tLwoZ6gimw9scTpgqURJ51uUpGd7zc1t+1O
QzWD8112CFW+ZC9Qr+3Bnjy32ZSdlfsLzGN8uj8Zu5IEKk1utRGqKzXgKeJ8PkRWow5pZv7sfdxi
laN7nY0eOmb8sB4cEe7Ys1YXNL/uKs1Q7S9RuGGtt0i4ACDoNFgOeYYkY8jieRWNZvQhJNskEXOG
48/In/o82LCVFj+lts7n3D2mYJV/9+qEm7sHe+4vBoguhM2QdVEh8T6VTLQW7M1stPaPGmqZ0Znn
cYE/mYl5q/rhm13RWShCGXi0glG7mDQd4kPRkTpQLjs3MtTXDA3njdNX+SZDAI01YePHApZSOIZb
MXAGZwTWd0O+Zng4YEN3EW02BxVPkZfjvI3jc0bn7kbtEQI4UYWHRIGVjWkMkfeTex6KkjTFdhHq
Je1x1ObspLko7+7rM1HZu0GZJh2LmsU1SsZd25eQGadhOCiHgUDjqxKVmZ1/sHKcTebZTP/Sk7Ys
6ibT7LWtyFSOjN48oSpiRJSgAhCphWqmNqwDjbmrHtfdg9kKnFlpGVCqkUGJ/bnxXLslxzSDqh0a
PXYisUlovx2LrAB79qrmYAe+q7q2XRvRks2eRsoqCH+EF1cJXXQ/T7ZTVmKHDdsJ/VYFIzX2i2Dd
9cl7OyZ0A2vgcRGAyrRgdJPiJqNHi7ttyFDn0TE6BDX7u4gaFKM8U0mAQY+u6G/Mn4tD5IQvQYAa
u/F92n6VPPR+BBZrol8h0qzAphS2wKaqE+phHRq6fnWM0jl2KB23feqYmyrOY68lwf2ImARbRd9K
oJhkKXQWepIxnB9oEsbXgenpaFBLjQGwPWA6j0U+dod+WT/asT86ZU2D3QegXDkaSSHLW+jEs70n
Xmk7p0F70rPv9y3MoF7mAZi0MWY7Mn32nT2prRpyc8cQHvm3n/2KS2C9k+Y+A+iAZKeKQ8nmTlcT
1oQZhz4jlIb7MfmLfr4A8fdj5BAnhRt/C1Y89GTlosVGsLOx9cJ9DNj5nmUUbOveCM8D5BIMk5NF
geACpF0a3sqlGhr01L+I/mBrlNsdHt8NSoXpNJ3HsHSv2vTJ9THhwSgvjgrtE+1FHGgWoaYtUAmP
kR+mKxrQAQCW7hDXjP7vfcSgZFDT5N1XE62w7Y/5JTSI4/j9oKtxM7bohWZreshqtzvYrqNfAlf7
ng24MySjcUhUreKdKfyDXoMIMxhOPJZU4qy3NG11LO8AbAi5vm+32IG1h9hG0OIERDJHAWMcBiPt
QTDVWYmI0Dq42+jNFAXyskyb6r2ryuls2OPNEKS5oo2v16oq5QODV/nQmXDBSXil8wGfZdfMhPvY
6VBd84ViNGdP6N7G8/3ehqnOMlW0+vLHf/z9v/7j5/ifwWcB8YG5Tt78/b94/rMgZyIKwvZ/PP37
S0ErK7t/zT8/59+/4u+X6Cctq+Kv9v/5WbvP4uF79tn8z09afpt/fmd++j9+u8339vu/PfFykKrT
rfusp6fPBmnv/bfg71g+8//3xT8+79/lZSo///zys+hy6vWnT6Iy8i//eOnw688vrsu0wXHvB+v3
sVp+xj8+Yfkj/vxy4g/ui//rF30ivP7zi6H/TbnSdF2E74AjbY1vN3zeX9H+pkndJCjOQpzuSsv8
8gdG8Db884s0/2bYjsbYyNJMqXPyf/mjKbr7S7+/H69xaUrNMOWX/3MA/u2N/Ncb+0fOvreI2D3/
+UXHbPflj/L3O778icrQ4WwirHEth2+JOM7m9Z/fn6I8WD7/f3Ejd2Qmcd9TUXz+3hrUzUM3aeVr
Z9z6eK5+zdlANpp7AcZWH03HnW4BDeUdbrBkJZW9b1IwmS2sJ03QNNGq5lI7pVhDBCyh6UQN+VDz
j0za6ZuS5xht0abziTRTD4PR4CEs2AQm9rcsY46h4xEjf6TYBnbYrbY22EIaSeGKmzLpFtq7hfOM
BA83OKh5+uAAdduWe8paq/h0YyDEPK3DPQ5Wor8cI364P3CDBxGvJ7sGCMSW6PY6RgOQvTaeaEV/
nri3uJO9boVAAuUaN1qW+satkFoYoU4eJmLQnXSIiY/3czpPJ6H7z1IPw0fdcQN6E8Vjy4ACV+dX
o09eCxvFqzsCjqAhzxeBka6UYqilWq9I+3A31v4uI371lDjWySD+6NEg32Jua4kOSc0HJ1pYUr3r
6dZYHoKBZLV29tUlJfYNHkfbD9EhaIGU6UOANb1iOmDOYFnLpTi39Z3TE+8Jecr2ZjP5aIraBr6Q
rYBTGSx0qsXZoQfR2yAKwqEGH7t4ii4Vf7AH4wXDai6YeHcnwQaBYOK3prMvCbpNqFQ94v0amVzl
PpBXdsYNpw4xN7WRAtW08nY/6dz308AaPdsmMcpQ7RLXCQFIyyBrDjmSek3D6jzVlPyxQPHisKyy
otC1yYhPZh9mL/7rjezxW2lIAtYzE3OsSc9m88wwjoifpM82ut5+k2TG2K3p2WZMqI5Kb9h+6K/J
jzyBkRm3CvdRJdnpPfndwG4IOgAm7FeJeJ/ivdIJZi02PgTNjR5awyZjn24GoFQBImJdSSpAL3jb
1HBro6dKAIUMfNSzBN8ieSqN0NMYvqQZDkWz2uUCIW8vzljFDlPkHqgHVlVSLUnmz0mUHeMoPzRF
cRXphXrjsa5w0VlEAgO8FAjWmknbFT6DI5Ueq6J/cGo4Mh0UH5ophSUfw1LfpOkL0Rq77IY/5thH
aHCcwtOIAZR4oNK5wa9RsKE4hxqx3oZY5c2L3/+oJ+C/ktggks06+yPUqlOBmsOERjJVpmeqeU/s
6NkMCQVvWVb0gg5V+NRTLztt9ajN8c7G/jG5ybs15p5VNAAVjF9OzsAiis8jZVkUcyEP05Z8+JWB
NdcZlhxXUn6Y8QU0SuLeP/bpcMD9BIXaAbk0vmqkgVsFtubEOI15v2XB35TNuJ/rRfkd71JqDdkz
U+Bvso1uVWj8vMUoE34bGQ4VI8Rr3gYbhgNK5JWTIWxOGO8xyY7IF+/6/fKhLChpD2nXfoAdCrsO
febe4Ggt6R12/Tb59KphZ/ND9yUO/sgMHyp9IDNpvC0fzwzrURfRbZL4PH2xdYyvMLDwqAiPPby3
YHWW/2dNuSVQ5Rg30c6w+e4wFXUSn7BDYrRfuqATQ9ONocp1Tw+H1hBGQm1TAc7katqFkVwl9kph
ugBVKR5Rx1fMWqGQHMTg74JoOpAOhJAVod0YbIew2G+XwxH786ZL1Z6sGw/379U+lmm5d6McZB1v
xkR3xP/e6Jx7TOuXH1YEzCnttQRC1zXxIYY8VEa8szrSQetj+S1tp3+eu2YXSrkF6bqnMe1Jhhs5
e5eKsEGU+vQSd+4IRtIiwt1c0BPHBb9q/uhlu4nn5Kjy7D1x1XMcNvD/Aq+aafUXw9Z1Je6//i0a
bOw1UDbYd/XptstifPT8RqCmCnLgRzxQim6yzGwK+95rBbrBuKZ/iHclmjdsXFA3c3mP7v0wGbSW
mvmS20gYCCJ0evcQpDMCw3CdSPtczYeUl1ozukGz+rqcyssxx0HEQOCqJPhOd2UNoUdiTgwzBGxB
Ej7rRH2TSU5Ij/mY6OVjLtW+bpyHssguYe9jxX6U0j/OIrxhNnTJOyg4ixp5nvvsOkXJzVLGozBD
Gr3FPqD+U9OPIuf+N6N6RVs30ZJBM65V6UH2wgvyaZMh7u9b3+vzmqkztz9SGKrM81Nnj9t5a1YB
Np9p1xniwn+QSbz+OKNh5Fe9VNwsuJbxb22z0vBsZ975kYCCMhMBjgKHG/HyvIuatcVqfd9havah
gFhTcD0G8CXzguYrAMXJOLszKYCYq1Sc3F/Wl+qzHLj0tYuRiB1pwdfaH56DkQOTo/dN9kZun5sU
OUpsYUaHGUYoAL5Eg8huG1m0oHykaPpJd22tN9GDNRiPoR68mXF2cRMIXKDynkCFjD5XA+TshlyP
5aQKJ9/r3OIYGt1rWrhHP6FZT4XvcLws+Hw4IjE1ASlV1a43uU8nDn0phIkYimDeAOWx3YvQ7LNp
c9/kYKflOwZHylbhuUF2RRpzbojO0IrpYiPKdP43e2e23LaSdeknQgWmTAC3nEWRFEWKkugbhGXZ
mOcZT98f7IpuWVZI/fd1X1TUOceWMCUSmXuv9S1SV1EacdZ29KIUPobm/KpY/XE82Lhru8xEXAt4
xj2lkXlVNP8euOCxZuftmemaXK8NmMNTNWJtHyqT3FtOZ4GUmQrLuB+pAap9+6hSj/HVYWpOA3pk
yGjQ4SZODsIiWsqOueefLIfHqSpLe1SWpsaj81+VmknWnkkUME6SL3v1NUY9Az4AvujaMyPwh2ip
hoVdsQZqaHVCv+/EqtfzZdbySGJ1o7blgoLAGhDTDZTBbRfqd+UIGVTOuijkPmIChns6TzoScrP8
1kBMGvn091h41HeIgheEpy7yEJ2baCval3JF+XAZwX/V57rtoBK3N06tkZvDRBS7W+Qi67KxbyqN
eCAEcmCMPJrozMweMK4UQnLDJWWUAmL9wk2ZTXdARyOfJoTFW/2mBbPYtfdGTvc+ZFPPokHC5+wR
oIfUzvDULDGerkzHmfe4Kqb/DjICaqB3k7jOXBn2hrG2+x7QhNxpFambKLQTe51hP59Gjr1zndec
Nvv0FCwx2di9uajS7SCdn9PJEJlxG3rWwr4OzZ1qnjs/3YBK2Ffk3IRuc0qpJQLxjJ7LFz9OjpER
3g/FCDfMqR5EzO+E9NdlNSWs+qL7yj0Bxzur/SEkLQImA19z1gHWUhVAcW+hTPg5je8kjY5JmyOs
B/cpjkqSrzs69NhO760mOEVOdQpt8eKXa9lGB3cSPbbO7WSOCcJkqznIsSTtLevGcv11HsFO1Vzk
cZjHAnU7KViTzNp4JPhJQ7ISh+eGEYdeiECrRgCcII9bqt4FiTcmISxpDD2SN+bgb3fp8DjixdT0
aBEE3lLTh5uKRUkzdtR827PAUedIb1drMJdGjLfBKrwD7JiIJy1oT0UYzGtIir7AUsHDV2/zSVlK
SLUXip2f1bumYl2z0ynSHvjKEvmwrXTjzhjAmnLKA30PNN1ZLHakBCzwyx3pbu94G+dD1W8Ls19Q
GYEkwwQxphCVEgIya3NnhjVy+HRZNuPG5gViu647gDAlPSzcGcixafcQUbVVi/6mHTK6evGzIon6
SJk+BxKTNe8ECAzhw6ww7DUwgB19MqRdLRgUYzbd50FxTml8V3ftXWpYP2XZPw5m+oJC+EHSdYrx
Hvah9tqnz0WdgflgJPqIvhXCBbw/wUlIf6X3mAfWOmjyuYvVrHKIfRKsMLoQ/RzWS8pDTjtM8NOd
m6K9SrsbdXQeqCmA90xQj0SYVrx1jSZ10OullfBlNATNin6vOKxSBUtpWoHIJOoefrUBLW9A35GI
FSaAR8z+3ayDmK9DRWry6odZpi8yXBp6cdJNeRW4gOzsAt79LNOVKUkmsoDlOWVzqQj1S4HfMYXG
/HEpIEhVQ3uYPoRJVV3cRQ/lX3SgTxv3UuIarXp5LSp5Rc7wRIjO8wC2L++qs2vDSZHbkmKlVafP
RpYcW/EtMFtkFN7JH9VXr3vwpb6VTser4D7SJXnUk/TFxBBWa5DJHJJqoqZB4OA99l1zYfeRpxHL
z61XAQwmFpXc+7Czdzr8GDVMng1/OBdJvq/z4b5jw1BRv22xbYrmEnbJUTObgzn6p9TuzwOcnVT/
NWQo8tfWWN5jujLI5CiilybnZQvFvC9pOqm8MpH3MH25pvOcrsJRR3SuhDtyWh0ZJdL72bKzUOr2
oQi7e1a8JxGxlTKT9fRjqdpcph8j2PhSD1AYlWo/kKbbdKBGY/MaO9HRYxC5rbz6YnwyuvrEivk5
j8sz0qPbFGLvlGgHfvTGJSy5rOqL1deXgE5jY8JQzAOGuXKPB+HcRiQIGdqLOtRnxz3qfn+bav7B
T9dW1jyQzfek28Whz+PjGNvXKto1iF0GvXtKXPess4woabTb8kfNDhCb+beBFadfQ00Qz7GkwZBo
67S3z5Zot4EVvzhmdXTghXrKfVGKK1tnvKrKBV64jrVnGhRwvC+EBV+nx0hgy8PY9/eonNnFHImA
Pgrd4uSgrnAKguyFlipzXn6n4bTRHCJ1Gnngbb6AeDlR7rsP+nTrA7Sf/syJAX2OeF3i9mQnCRVt
72QMDKxcv/Pi7lSUIcaLH7ku912d3piiO/tSXhOl/Db6ZHkQF/Hoyvi5o8ueB8GOxuWTYnaXviI6
yfBOIHpdegw0Yg7kKLIQtM+xUR3ghgIF8/eeslcw7tEtXkwn3iTKOSxcNL7e43RRMZqmUvs2KWo7
+5QM4RFA2WNIxjoGq7MHe1XTbvPEOf/+/aVDIXFmIVmteJDTQx6JCirtDgwsZKSxOnTWDyU09tOh
3FEccorPI8G1ea9czJRIQufJb3nvu/qAC/cUqd6prKglkQmTdGJfTnrI9M+wKWz3XMvqYOJssMvu
pHAFfbUKD/HBAwE6nY+KminFY8a26jr9Vc8fj6gjLyo5MmjmtnXln/IEpJhe8Y51uyFayYGZnmjO
ZWWXWwLXFziA90RQOtWRrQPYxT1REtOFaSXT5HFamhrDnfojyssLH4mODkYeb8GiPGJOiepndEQ+
b5nbLaj0nKcH0PvehWyF3KpPGqCRKBHr2GN7p3GOrXXA63ZvxQ5c12rlA+OMDXmwmLd6H/UIbySs
+J0fs9Sm8TN66tGQzX4MQV6oTwkvaKcyGphBSxNlfYT7hRi0dLx0rAwKrTpDo94xNm/qkcUVg28a
UWrhHUpRP4LiOk1vVGO6R2evEZ+MD4jV4DYfZp10z47KCxPHR73tnqazH4Zw5aroBQztbvpzf7TP
HphaHOoHgXgg5znRNlFht9l194Q5+MnR8ZF58QFD48XQ1ONQ12fbHDe1ai0Toz+bRvnQRIwxZXjC
/rd0ehCvAXdBixQMvqRhVcXCMjuq+cl8ektHfXga1PYUEmgOLvpWMetT/Qv97f2Y+8/10tNIQDe7
RQ54CDXIixNUCA/QqfJ1MPoXTXNREAxPOqUXLbpJQzq2FftVL7YhkZH4a6tHpagv0zn5lnU1I7ai
VGZoLl+k7p6na5xGdgOMwnCG7fSuCphNdaRv08riOrtLNfDJDP15NhngbXlIdWdnV/OC/kvF0A4Z
4kZPPj0YgKJO0IeQwUdRSsMzNL2j0931re4oHMA8WXOpnfKb2XUUjaLf/07RBsqlHkPvKZ6Cstxr
8Ug01fNIYYePXsYn3N2r/VpXXvHeUYtnfZeywba8gx1lIEnIhHOG/EfJ8ifW9FsL/smsyPI7Cqeb
vLc2wNU0MoTd0p1PC9S+Nhd1ay6mGTW1MHpOb0Dkr2lPEWZIgtvgE9f+mEUMa9aD06AhimudsOeN
CujkwnkwbdbVOjHK7lNJFaJuDlatfEsaPgueup7+v7HhPpLoGCXIQFu8k0DifWvYxGayTNNt58pZ
BEfZNhBbTnRWna6XQOI9xotp6szI/KA/lZOU5YS3dvurSZJ9PiXgjYgNFHI/sToE5t0wBe6pdbpV
ar5bki1OQs+rgN/qEHBRswTO+vogwf0pnpyeCjUR71BF/nJITWJKlDVo3U3QSnDg2a0TsuwFCzi2
N4Bs71KqZ9Ov4/VDg2QuzC44aA3iXV74PMBC46vHTk23Qf5sABot5aLty4WN5Nmk7CTzq28+9Crb
evrp3OeiuMfzfJuUwVorvaXRUc6aECiUG6e7Vas8lnjc1k66Qca3c8Fa85WKEIF05LnTFc0id257
JARU9a6o9aVtOQ/TTzJPeUW/4fg5TiIbFFNYVBhe6b0O7M7YTg2GsqjUYN3pxSL3vFWEu5JEoU06
FCw8D9M96aSD4YNcUxwSpA9AiUq3UaUs47aj/eZue+LM9WgHkHAvlW0vlF9uWhxh5vzEwA0JRkvQ
GdGUJZXwSWl7bZclwbfYIgDVt3Zh1G7D2qUo1ZAv2iTFix5mBOuZzS2BD4jrJlIHlfig75eNnu8D
9CigBloK+UB08hzPc+gB+3KsBGguBsAsypehmT0I14Gr4RdLAwgZMs90HgtxL/Kw2IShg6TFO1cu
PJMILXo1sb0URHpe1CzdDMSPSsu7ADlN2rR4QE55ByHvVxO4wSJdgocM54jG9Vluss0dMhS7DSqI
Me9eM73hH1T9JcCYrGfBNyK1zl4VbjINkqWzh1R3E8NNtR1pzltDO6i5ha4oTOc54K1ZqtgY6thL
KynAd5DOKNaNV4QIvzy2CF5/Y8ZxdSsIMcM2Z40U8iou1xzwf2MGeoIF81zQZw5UUS1FfbVlkew7
DP1dLc5hBDkk1xJlhVdwRq8w2iS2TV3VwKaKvtRMQSJCTuPGYmeI886dGQlztIlIHdjzCmlLOh9q
eZuRXgHZnEKCjl3A17gbNXzF2xC7hhGiOumlNiM3jgkhi57FmOImQ8mq6AVyVoOKht//MMkdnonJ
eaeDPB9cZMItFEeQ2Zg8u5B8RQzkc7SYgNcU+ujQ0LV5Yrc3BfJQIAL9rw4NJ4EN+SKhoDD6UHND
k6c3RmTFyPp7ZzaXyO7WpotqRLINnWkXiewA6MrvDy/+NwMzuCOsBycnNkXRHSR9pbOQfka8Oo8a
//xZlxPrtigQbwyvtUWIhVnka9q/LM0MaoSoHF4ZlbD3p+RVvl86bJ25jMdfBDxeMLvClLkSI1Is
fFTLM8NWttgf60WS1A5g12pedepetNE+gBk8s12QKP+/l/p/00vVzc/aqDNmnvHn2zbq9Pf/dFAV
2/qP6aiGLR1JFUmVOi3MPy1UopL/o+sULR1cNI60Lf7kvy1UzeaH+DFHtyX1Hxql/7uFqon/sPLS
mOE01XI0VZP/kxbq3/1TIfjljs1hdBqflqNa9t/900YPPGoAarWuFYzOHQ2/vNmCkFy9uR//7dy+
7dTSJn7Tpv3vYVii0qc1hSCW4e/DDGNBi3kcqnWjKLcNCxAbQXBKeb+wNqZbYl+dDYl58/lB9Q+P
isJecEhQbc67o0ZcmubqU3NJoGqN2xAuWfPsVAhNBwQ8TrCVEresx76lwaiUG2vIFQev9Y88ASQO
0CLwe0E2Ve70RP8etLTPnOAboM875CWnNv9BW/bJqb2HzChuFHqRllWxU1AeP78QBs8/d8+RqqlK
WvAWk8Tfd09t7JyY+Lxax3zRU+mikVSunx+Cxvu/x7DJeteEwWCg0/73MbQOxlgPeGMNGOynbjUL
8oSUWa0DTPNB6dTM3jGlCaR9CLsHsXAb416LgET6ZMCYzGR5hby7kQ+eVZ4KShI6/WBrlYXm7ZgZ
c1PBTh3cNvmwLHtxr4cng+0Pd1ovqwBPcsiiJltLyOSgC8Tii4ubHvT/UQn8GX4O0m5LqFIFpYcg
4a1KwDdJk4xkUUHA4fOYdXdudqs15cqQ4QNR7fd2Fr5GtnUweIx4V5Y4KPdtba0xgM9ak2RIW2IM
cEgEowVH7psdyQWjd8c2dD/m+U1nbwEKH1rUOzNAVdegN9d21N92AI6gVd8huryqXXr4/LJ40z+4
LGN6b5lgLFVqf1+WIiwDNRzPTE8BgLCvwXM+xU5LPLDEXh0UkS91oYOYYS9sxWimEuNYG9vQ9Q8w
IMhtMoBGd6QUfX5i06Tx9nYLVdVUfXrrqMFqhvl+vGJmzigmV+welglf8maoNnr+UBU2qX7DKlK1
P5+lP6qV459f/XZ6Md5PY7+PaOimgbPMAK32bvTKGkd0mE6+iI5D6g/jqF4tEaGZD0+dP660Qb16
Gs49nRI7gajhvRE7kzj/RsniiwxgP5f1JquGRebBigU2CJHwCDNwbmXJwnXJSiAfzcl2EdnGwP+3
ne2tHM8h+mN4jGoAOaaAoymaZzcofnx+Nw31g9spyBkxVJ3/mca70duh0yiR10ypfPVDaVezrKQT
eiMaQpotB7WFycoTKHXXqjHRDBomeXr4pN3FBRt/4ryHOR7AbWrG+54aV2skd0CPn92J/pRmEdEq
NlATL1bmavvcmA5L8khK0gairRqWBrsAzf/igWn2+7E7PTHEOyqfOVUSkDf9+RvhjkjwGsUR/VF6
NgT6JvC0U338NhjmE8ByTNWNuwvckvO363jZ0cSOcWbB1EZBWZfZrsOM3N9mgWocfRMSm4Z5H8Qn
K9yxuBnUcYIkmd9c2lm7cCIlZ4hayWrzwk0KU8BXUwCLUEpndUlNOdVKMtAxiWlMABDgQ2jFzYli
+1VCxZilpWsvS7jFo6VRUIFg4ToPvsPmXjNg8dc+YAGrvs1kCfkhC0ilspHv2z9jNwM1g5WoFAX1
avuSC4cSeHDK0tHCn0aOeFJ9D0dDoLOxxrlEFD2oUzC7LR+Fzw5Ko75NvnUH9rgOfmHsKoHCk1wU
0iZK5LcIuzikb3g41DvWY9h+j8Amz4361IHnW8RWi57SQI3t9WT2psA0VWUdJVghMOughrBnqPqO
dkdERxVYP0RrLzBsoWHKXLR+NpCTcanxNpCPDhUh5E98UugpaQSvJAk+18FObTtI1BhxTMQls0J7
7EPlWxY6+wosSOqYJsw/JtEYQDh9al12r/SzZO6eZWmsKuIGCyO+NKIRy5C8p+jIcjlfoj8h890i
wTGadmRqJPKZMa/qENi6cjYLjDv4XxkMUbcnsp7GT+sZcz1obpOmBsXZwtMbQoIIKh+IYvoo2Vf8
zlaQPUbnGptz0iM8YZeEsTFGbFrTLIdt7dKJ61CL9nlRTOt5e9Xml1R5csKS9CcGmCwbKqD0ZkK2
zsNEBE/U6AWIFbkirsJAmxUN7mkEqUmWfe/JXY0SZ5+pmNrchn5TREeTEs1Ew7LJ7gyeDNmfYAOU
4DNR/UzDayhbAIf0LDRF238+kTjT9+D9vCxMFmGmpWmStd/f7xyeWjtuk6pkYnD9ZdalP6NObo1A
TNnbvCKxefRyLNMqdT5B9W0IaAqRR2q7YcTShhQcH1/ClCXU0LQCY/Ks4R2bExaZzhRsp2FKrAVf
lDSbGfhUF42tnse+OboKtbLGpPhemc6sbsKdx5pzlhHyLo34it90JRJPW4ywsxdey3NRA3oAtX7p
GsOZAdn4rvtQKKvJ4w5fNkeyBQ/eyDbA3q6pAvJdKX7oihYwn3V7y8NlRyrarMkx8GEMLjvu6RCP
Zy0YN0EU/HJGcTd0/Qb/dGkCvJUb0AtB5N5BEeFcN2QKHSLc82XnXkXCnm3wV7IhTLwvgfbkpcd+
Mo5/jEF4igJevMA7NQIGypDTdJlZ8Dlm6NVpqtvbEQrTPJfczqRsLp8/UG2a+f95oJYwNNNkPtV/
fzneTKKDp/bEC8flujDzp6QbThEUxcK+1aqUDHs26KhDxo3S2NuKe607+45ASiJtqLt3YuuFQYXc
WmyKJv75xZl99EFGmIkpF7i2xSf576GmGlmpIUAo1/qIrMLP1Q006n5OPFg5q+N4AmHj3RwXLiuY
GYp+UBpZ9A18UYGxft4gnxv89u7zk/rgbpm6qhqObbIq+eec3LESdaxSNBtT6yiaAn9AbEJDq9bm
aB4DN3/9/HjaBx9uqauGsDRdtZFeTjfpzeMhZJUcQWcs17CKf2SmQcHYsLZqpdw3utzGRnRxc21P
0tHcMdL15wf/4GI5tqWqloYei4XD38dWsiqkKdexaFCGDSSIi8IzcHAvmp2PTMHs068+6R88cqnr
PHEiMjSdZd/fRxQd+11UgzxyK/9Z+RCuK/9Yhh1ZRzUxPZjQwt468HGFP9mPhzFeV8a44OP3s9b4
gST6Yt304R0wzGkfbemW/n7ZJAvC0EqHIdhWWzU9KAkrw9Sam5VzwAC7+vx2azpX9+5VlLoJE41N
vsnAf3f1JARgxHNTcElCvUZOswy7bGfw1o228jqSx2Bp8VPXJU924r/U/ZQq5drzz0/CmB7qPydh
CbaIEkG0FO8HnAZ9rS9hlEVEFPLRn6JFmvaVoCaTXOq5AThuHsX6DVFiZwBfG5R0j1aYfifUOVrY
OqKUNgwRdFCCswb1JtdyZ1G02jmy4ydTg0wrnHBrth1GkIxKKcKjEZMHuWlHIxis9ZQ2XwcGk0pM
BdFQmIJtHvvnF6l9OM4cBL2SpuK/u3rZKLmdevQLvNyEC8ek36fauUANUrW7roFOlnWgHCG3YXRq
jnxHH+TAkHcRoWFHyTQo7J+f0vTd/Oe2O9IwgZVohL1OY+PNe46xNhQkURTsPsJT7XRrQQuwcHVU
itm1w//TkzjQI+H74rjTmHp/XMOybTY9TLH0HP4+LlAPT9WEKKaUtq1eZE9F2H5xCP2DNQP6fpT/
IASF8Vvm//bacNfiycqp3uNDxnTk1Syi+cJ1+5JiwayxUfUlLmDKyXpE4wEmAP1p1eYLORgkQ05P
oI5Y0tZj+jMPy1WkJ7fTaeboKj5/Ch/djbdn+u4NzOqgB2SAnmewWwxR2nLw4t3nh/hgYysN5nFm
FOno2vtCDGCoJnbHDi1cpBzsTCM8sW7Rsfng/SqJ6ydgcsPCd/P5Yc2PPiRvjmu9+5qCuUnxXPIQ
vDT67pmIdjwMS3YLoEmMu3qSwVQqiMhAandB2PwopThUgUYaHnGdtaEbK5l1zZJWM9GflYMAs2UX
WcTlErYOsksDLi7t5pIKHSasYlElMTA71OBK4n2rrPBH4Hm8UeDacCDh7Eoe9ZpFYz63M8jkGtmD
Wl/ti4SvvJsNK9OPr5/fgY/eedwmLFqlNtUq31U6hkpL8VM2TGwKM1bc7zuDDPrQv//8MB+9yG8P
8+5FRrCBXKIBGUYV6ZSkiPay4NyPj00bL9FhLOWAL6JrAL1/ftyPxtXb4757kbO4dAIWykwgbXtM
qZH1aGlpAVh5eEMg0sq3yy9u6Iez6O/VkCWo5Gm/1y5v5qzOUnXfJAJ2nRGjoU+RXbX/0E0Mb3ut
3aZewz45BUXf7j2ZPfedsY7wFrd2hGCMkIjPr/+fSi2rV15dhwmGz6fQJpvR21kmlQ3BkLlFZqop
Nin9xKpW2V1HxSGuU3ixEoCCu7FQBhmd8ZNI1Hw24AapIlbj9r4IvWVe9IvMlwlWM/Ife3NhmMVZ
lON5qBi6ACgOY2HC6MHuPLDTZegUKixH8/j5lfxTk/t9JRbTror3nJX5u7pG2A/s+PuE+TLXvvGK
PQmF2BQdvZqn7ZKx2DSKD2DKXYqxpMM90NGjO+UhfMNnoyL2Ldlj61/MW3/Kt+8+FRQIsXJJyalJ
+W4GQSltSvJiaBjjvV92ibzzPerVfVfRq6osoj2HnW2hQIEDdlSMnFFf9TMbpw25st2vEPHlshyd
lWgJ3DBL0mOKtl34vjHOk2IVtSrbxbZyZ77J1lnLKOP2Vv7oVehZVWJPZm3ZomzJvilNdU7DEsB5
yX/1TPUmwE2gttQY+pqUK8fALhSZ3608+G5r5o9QT1HwuZsO7L1RI5og0EJg0yDpV0UNCG6ZzEfa
u7gxvXgZN9mNBd0eoG0+KwZlhXuonuM3mPueuJEt5JkkzA+SDM1FVK6SeNzH0EBXiUK7kSyilolv
URGyvBJusrC09DYNEp22t4MTtm5XSpNc3aYmsyt98EOiKCPRiQlpFqJlDrtNUqjHsc/3GB+/DVhv
+7bb6G1xzk2Hz2bJ4sj0F3FfJ+w8VoJU0cDVd4Zir0uLW5oVCftoYLZxXv3yhEC0TrJYWbxiM4vS
EBlWdAhT+WJp+Ur1W55Vs4kVpH2dzw6CaQmb9zMQr3am+VxgIPl1zWCE8xEDCzerueH7Pvc6LjgO
KY+0HSliKhaq2UhuCraoG1JE9JWBE3qRnsBQ/cIte8c0uChK/cUSZAVj11q5cS4udtPh0XnURkfH
vVRcySzlccrksXWjg6Jatygi8jlIO2fZ9cQFGdatUQGMMQv7kFD6r1zlxWvlC8meKpgHdFcegyKz
m2vExUdl+survIOeYLuuooNBf5464DzUn+PCyqgamCohIu21EK0zD2DQVZaPEP9VM8MCqnp40BRC
Fb54tT9YYNiqwetDV86h3v7u69A7buFWE00kQPebZ/pyCBWWe8Qz9uOJyNijmrR7o3mkLny2RXj8
Tv4KbRReoS9OZDrQu5fZxnxpa5YO8ZJ//Hu2dMPUgLEy5OtMIwgnsaxbtoG3WXmfl+LWbfyt1l4z
8GxDk23zHtRx//zFGXywIOHtMydZAWt+5o6/z2CCuk8IsxxNo7gHFvctQ/ia1+aD1hZLPyWSKwDc
EOSviMa+2GmZH+zrbN3WDbTDLP+FfHdss/TjIaK8uM7GAhlfxPaZgkwJXVw9qk1/9aAuwwNANlT9
CgJiNgF/xZKCUfV9wL2JrGNuXvWqjiYBurMk5QE9gNmVQE6909DKX6GKnAgg9CkD8wRgL1u5lXYh
2XOnAWhdiLj5ZSv5WR1j4xYs4cnFmrA1K1ku0lBOLftdWVCG1BRxw0BaB6pLpLG7xKs6rIvQ3Bug
tFZThpo9VRC/eDIf3R1D5+PDR5Se0+996pvv+mAn0eCAT1tXebIb8vC1VBWUIWR4QBsG1gBqRRRn
XdCoG8bn0ZNbxcsBeCVLJ7+dqBHzIPZfSPZzvthJfHRiQmXxhlGXj+PvWtabEzO7wrDqBoVpok9p
TOyKCMFER4hu4a7zINt9fiM+WDHaOO35ACMUpNr57oNnVHnedOBp1opn34xavCwLucKZ8lUPblqa
vX8X+aSy97dNTerv93617xRNWLbZWjWSudcEyFmiSxSG5yiaYEneZYSq0WAvRVBm7pPyxir1WzP6
8gv/0Rspp/WTKoRh48v++41MozB2DKhD67zUSPsI7FXZlxB/tgLh4IBseshImCAJnTJt+0Vh+aNC
F5ZCGqvTllxKa3r2b55thOOTIrqWrcMKaIvv9be6zADTJctW0+5gTc0MJ/6VKsnZdLsvDv7Bmt1G
u2DQGkdh8U93rBnosvS2Ax5OyKMSEjRuNslUvb/NrQyRp3U2ComhT/32+QD78KJRTEgbb7zF7vjd
CBMdvQrF1PI1HOy5ZqqPQeySwUXSZWCszYy0xLzQiERDEojf4+nzo//ux78bd3TOhO3Ytk5JX53G
/9tbzlKlEqmfr51OPFIEk7OALAHKn8e2pLZuVuIFWcdFVmfHe/b0ZlPl7UqMpD8Kul69Qpqt0tyT
OWHNa+tHBY4NmWmlL1ojRo5cxMu+IHNCdmJubIAG6avKcKgpazgnc11f2W11tUwWZCZJw6mwXnyq
02SgsLQRoENHqc+DXHtKejJCute8HB9719nkNdynqP2uVeXZisSLE9XXXBUIvuzhFwZphcnpzoiI
Uwu6SszyBNjQYiQ4AfEUE7jepnB48cm1zcWDP6GqixyYy0hyRdGixaI7LOiEcUJp7yyMpnnClPgq
VGMZgCZekJR9/vwpGB8Mvqnah26G6otumdOX+s1TELEpc6d3mdQs8ChRXD9Whams/Ioon5bMLxNX
K8CWZDVG7jrrSlLWYnET5kk715TqWlOwQzNmg5qpy7ldKiA1crqQqngpx3Q9KnW21+l6ejXfE7Vp
2Bt0zh0G+420ojv2S98BfbOUzXUcDLRDAvPFGzKsNKgFE8BeMbmmbcqQ0GoLS1ppfTGnf7Tbcah3
2bZBxdNA2/P39deeCPyozLO1ESQvDQnokQl1qSgvdGmiBeKaQ18EB9UcvuUwF6iByVOuuju/pA9q
HPRSDvMqIejli8fy72SoIfRAzeJIKSEgvisXxHEv9HIkayNMLFa8lXEg4tvCmo+MvKIQ6mnmC5Dd
dK6JhIhtRmPaEcJh00xZJoP7a4yMvUiyRwJpyNt78PnrI1jT0NRW0gaClDXcSjWy13rVXYkDibdt
W181yea4fywGDFBm3DiLz6/qgy37tNozoFgg7ADu8W7CQWDjFVaDWTMq63UiCF0MsqycJ6MFfD8I
V1EXPsl44o5zz7WYXbTfMppQgjzVsfEYQIOaU6z74mZ/MA9qmskq1OFuI7J5/+XJGlnUJE6n64bK
EhyXtRawoNAEE4uvMfjVG0BDYNrnLNa/Kpz8W3Y3VBXUiElXxwRSok+VlTcvIFouX4g2yNb2Nm4w
n1fDACV+26koAkDOjSB5q0KQv2xc6qkwYHdfNJX+Kd28O4F3392CMpufqHG2LqNmG2jKLAflUYHV
hNhNBqgA1ez+T5c2fx/yfdfPxpThW0XEAthp9yFSoyjlg0saxBfj7Z/JbTqOZuoWXxmmN/lum+Gp
iWwMQlTXsJFvbEKgkeZyW4GiCaVfQkRBgd4/2Z14COvhMQnC74j9N6ZtLcJi7QDsG+PsImICoXDq
mcn1i9P78M7rtqohgNLZELzbB+gjjBBbC1l5xcrWVjBxl80k54CTguHDVZYqtvHWcY5jOQu0EKm7
WJTG1Aj2oOdnK7PaJWm1cqqXL07sn6XndN9Yg+mWpbFF+S1WejMm87itUSZ42brIlW3aGPd5ba3G
QC78vrgx4SrDoRmIkcVN/lDUxY1Thdesuu9ldCmpAX5xNv/sWt+dzbvbFCpK4Pv0a2Ax0GbHuVai
lKdkvPTdbTbIBfzwC5WCI7JF3Dvlyg+yTRHk6+L28xP5cDRBA0ISRmsKLdPfb6qXWv1IOCeRxfaL
P5BEVRmbWiOKhHyifEZOLdUC54s3Zbq2vxZJ07W/Oabx9zFrLU2srrXSdYEau7X1mWyhKuMUrhDH
f355Xx3q3cviqm5B7cpO1xXEnKxjL+DW6FJO+pcNsEn7+8FVCc3h6wbiSb6b8wyzyQuJYGQ99ny9
eht0Rdlvyxp5a/HdCLQ7M4NyzTeIJNnQ3ylJ8SMohttI8WeNK6l6JVe19V57S6yM8criGlqC96C0
w20FJ/mL+6L/s++bngFaQBpItu5Y9rtvcVKy0EPBmq4RXWww9K97vN1KBNi8Um+nSaQrxLyV6q2v
rK3WuskJGgI/OdMSUp3qyaEiFrHv4pVun7xmjpMGZz6qq5G3/nfyvVBCEO7u0mgotDXNF1/dD2eZ
N6f/bthaXdRCWWUISUHvkHJzNZeRdtu26SZVo6VXj/8v7wkzrmkIdlT/tNHDgcZTHBK+mw3K/yLt
zLbbxrJs+ys18h1ZwMFBN0ZlPZBgT/WNLb9g2LKEvu/x9XdCERW2aF2zMupFEbJlgQQPTrP3WnPt
Zz1yYcvLyqv3ha4DG4EQS98tj6P178evNn8OvzwrtI1pGBJdYp+OqhpdE/on3mg4cl4zzXQFPEHz
2+PkQeTUczeZt9vGZwrc+BmC3e8v/8HjMw8RG0W2YaPRODlBDpMRDwU46I2SjasElIjHJ+pX+Pbt
9syK/eGlNA3hK0USmzPU+0nBF/nMow+Ynmcjj2dwXtS3QR2vYsU6V3f/YClAfUzTalZFCGBp768l
Kb4QHsbgH9sQ702wYOuWLGkcuGgud3rJ2gonpVWmZZZhaZHpsQzAkvvJCLbGuiPP8ky94twLOpmm
WlnIXoW3vClDk0qPyXJdr1FW3v7+45wLIL+OJxo6NvtwjgYaP/D+rXecLLMZVbkZ6pT0JYE2Msuv
hplS1hgtOzVUJOg+tY2eygUYYhw7ltjWrEhFaWx9Wd4r+p3XAWHox+6TVhi2W9XU+gtNP6Dpl7Ne
fwLUDwZBK6GAiKumtK+Ay7tq7CFVmOoeHQL9rHSkTdvqu84KHpTExzpnXEiHoIMY2n/uOLhmUFA1
410GCxwsVrYmUG6vGUCupop8l4ENhu0menRZtAJOFexj3bsBOEixMVoYBVFuZRqu/Da5sD0CXwE6
YIPG4xBXTLZVeC9TRIxBEVymZMOS0fM4BHmwEZrkCO7rO3NQvxXRYaCsvxnx/NVAkXcqibF5K/Dn
olFuR/tuRD24KlSyY/qRnC14puQqXxBwNpISGFxMfQOQC+da2ybBnjv+HdQjCuXgLiVDZqFgX9wm
raleJNPwYm40EX3RwdPfdOVNYsRg68sXy2ycNU92vhxnsJOSPNsGoHZ4RXPnl31DBvbcm4M2CcTO
vPSrFUNWUagmWEMeratKvy4Cabt6Un0rB024ZaCX5MLYe6NqdqDYlatUyT+F3sBoF1Q/a/rn5qBl
7IfcIQdnNcafyl5+wwpxp2s+DFw9ehqGfok6RVuCdyAGdKxfJ440NZEtGoZDQFVdAmXP4y+XqGEd
oPurJsJjNrTOS9Mar2V7ayn2qo3nOsXQEM/ZEnQ8DSCIchN1bB5COvaGbTsBbJHmt0Z79EpedxMn
G2/gwNLazmXo0QoOp24kXgtcbIKSizHwLeuX+H1ePWUYLmpd/eak5kPEJjQb5b5V8pci9i6bLvqa
eOU3ZauN3XXVKG6Ym1+skKjW/j6gJ7IwMi7nhw4dNAuGUWztLU/btVbMWOGyEivuIhpqIhyN+zDn
GxU+upI1d6FCjHaYQukpuidthpEQ1za6Y4sEc4yNPXMPOlS0FnpBD6DgM3I8tF+6XjG5yBjhxkjf
JabRmk4ePTPJxojkECSYMrgdS3kXe8cGlgpWUK13G4dgnh5TZZo3cq9SikCFvjCIdYir+JljQrRO
NcZLmaJ/UTuN2SV88gztqEIWS0qiZAg7RKwJKASUIKFuEyc0ZIqqHTwXs+i4S4ylUsorM6X17C/D
rK9cvtcXBq23BWfru5a87GVXrXQHPQ09c2QHSvbJVKIKrl7/2GTt9aiNK3WM77NQNVcWyT7jwPDv
nbpZEFXd78rQO+aNfdfrw22ma3cjZBDnEsQIsAAG1Ez5iXI8FL1lXJHH9ZxZHKMVy/vm4Hlu7Pg5
y/K9WYKOHDljwmmpISbqm4Yc6SRd6ZT6tTKl+dn2F2/yK5jexQLSRcl+d5Z8x89BlbUchZE9ak3/
GQ0kqsgy1ZZmddP52LRn4RYeW8O39xQfH8L6VjYxqnPLXgYZKA0/YQgMaXynON3GbOZgL025ZGNH
8zRJyDaOgyuSK/eWhSe7U7MLPcwOGkupK0Z1WGZee91Wl6CccUeKLKIspLrM4tsiHRmWKEnsVLdB
7hJm1QG/4V2OFyWU7YWjehT16LqrMNtrTUJoqq5FJJtld69vSQvXl2lbH3y7XllANtLkazL0pGfb
KeyjaTNVPgkTVqoRXJPe+MZiwNjgUlnQSEDfBTYA+56HWHM6sCYCqFMO4N9gCJUvA7hunr4MIiIL
AGay7o/JQ/jx15wJ1CNaUZ2KT/z3k8L0iTe06pC/6d/ok2wx3QOWqZ46NzNJ9WSRMEFombJwdsLT
HvVmiDG1AixT78kCSNYFpzTLMZ8rB4gFp3u2fDozzMgHg3nFChHWx6bDGQbWG2IRAmjs1C1QxS3q
ursuwtpZx2O4HYo5MNbC1Rs282zlLNogfgIvTGkANPK6qwExtjicR9s5dnFI93aeZYZBYosGjsyw
ZydMjEgBtK6xbDAZIzQBDf6EgFNKRdAnOWmhAPpc+jk/Vxb5YbLIMyn64TKE6y/0sedpj5993zfc
qK5W9PP7TZ9qOb9ctq7SElPZ66Q9irycM545NORQaDiZOupeCWW/wIwFmD5l51KPTXwxEoW0ihPL
Yd7w7avWKT24cDzgHq3ihRcTnIA/rVybVL2XSRQOq1LvBRXm6EJjVdnbnr6MyvF1gkS8qcF0sDob
YI0EzetGt75XCjmAo8WTRcGRKnb3GHnyS05ecB6jWNWNMVukYLFNUa8ahp/P/Qv87Dn124fC5CcS
5iKR8vDpxYvluPYweybU4SrvTagLA85+DZOzXz0UnorIMQuJIAN5ua7l/Li57QAtNKqva7JOiL45
ihg1pJbdOMYIzs5huqqEtZiRa5Zm2isTHrmN+W0hTPDJiMeRVeMwbms8GvXXnDj0VUYHgvr/rRLL
x4Lq6DbSg1XcFS8q2WWLTmNC1tpVobXtshFil7A4wX+/IducEcxaya4xfLUUtAaBXjDD5B4LXUqz
som/ouYnXQ7qw1rTowuzk9rCsWPS1mBp94USbXtH+zLog30ICaewnGekygH2BEdZ1XWCes8hUxYh
wbfOGjp4JFXnEl2r7/pwgjchx6M52iyOKiVOW13T2kNOWlU3UdCs9QjXZpLyYuzYOpIbs4ut+GEc
IaZqlf0SpOEOjjrbnn6BL29eYYnmGN3MeMxt5doEl2Db+LebkQvHwuSJom5c6epTmnkgF9GPupYZ
X5klj0RLAqJaA/QbdShEU19/qprqsZHpNvSzY+elj0rILFLn6UHr63uCLDYiHsrVOHpu0hvbNA15
mqYuXFeeAqvOiu6tNn/teViWqgGWq6NttEnVImeNhxc5MbGi5jh6SnKEJaiCKjxoWTDuK1vuMpo+
SyNzXkjtWNp8ELgfALE2qBOqsbsP/NRBxbXBacdCDQdyrRLBqrEVnrVycolRHWWsTlSqFeSvTjrc
JTMiloyAkNhd71IW6ZYDF3A1TinLmKSPeirAPmLUW1UkwUzkpyJxgi/jTdVLyjFt2euN7Q6vVtEA
wklnDY4Xx5C/ee6sMtlj8JgCPus23Ckji5ilTSaSn3ZpTslTVTwndTwTFnOiOMVw0JIOjQwV5bxL
rqWNLZY597Pok4ZdBgl/xIQcDLuEax+wtQ5Exy7DhE6Z6hBTk+9O2RUUGYJXw4CLCiKtYW0DBDFe
G1HN02klwo2xANN/DpfSHNo94fKvQy2JPlNfjcIMLpMsvYDxskxR7qgYMXdEstDfoV8cJQUggMaE
dWg7bhe9tX6kS6Mbb2rXsO0CFCXc1kya5YQOdTFlCVmozoPFM4d+pNvn0VBchimyl6muuGRSXLe5
12xtNrzNFDtMXtkhRAS0ALh2YQYevQHrVXe8uwKmLATl77DuzAVWMeo7c4ZeZu6dKt73abcXBumU
vq880OGP8KmgaUN8DbX7utqq8rroXhXrxosOaexOk4s9X2ciJ0wyvy6L+8z7BMpz1L/rPJae04C4
fQQelAKqNMkMrBdWSmBf8SyGCmSSgQOMYLDBdzV8Wj5Jwnr/xQuP2K9MomiyCWfrZK00P72wSYAa
IaCGFnHHprVJ1F1U1xe4yVydHhVJhwdW+csBMAIK8X3uWIdaCOCl2dUgHuKpuEpEszc9ZReE8QYe
1g77LqwpproGyQCt/OFmiHs6VME6khGVYXGh6QFkGW1bR/lR0ZSNzmCjI07DROw05brtYKK04cbi
1EV5xQ1Va5+A4su0xRSp+0JzDjWEsVwqWPheWU5hLCprCf5FYUUFD8SucFjJMCY4hqQ2Y1pVOYYw
zz+kOmAvaSLkMO/CDrt0NqMRyNYOmy3RAhxe5Lrt5mlvLTRjG4Of8fz6HjaQ1ZavSufhftSvfMO/
a7qJFFs4JQm5rVZ3sKdkL8vgjswXYFPpfOxZjV6/HOmyQWWCejneUhE+NoLZS0n75aSIB13vDm0l
vjtN85Q53R1bmwtshUVXX+iBt0uDBCVRvHTC9laSXkozdx1IcRka+bLwdw0PGcSQm86ot7bOidi0
b4E1X0TC+JzBm7VI5fal9zRV6eeEh5W4zgfF1j+peCTFQ1pfxDp1b+wX+TjsvUDZJqyZnlAfMaLs
VbW/R4thMfHIlRPtksl6dTx1Vxn6poynGy9Xtk3dMmsaC3PMmY3sZUwIo05x2AvFc6HaM0oThIp9
OTqTO4b+xdgGhykMbijesZR56JKuhpzjdq8uTUVZA/9YRJO9iQN96cli1aV4JXRA08yFAyEFIbl9
JQyfrmkWwN7RU2TLCk+VAB6kOsmyMpgzSzIS5Ish9rlBXKNp7ujp0gCLtgnQQK3ip9h9ykauHQm6
q11Ku1ghjkeDM5uKmKzJ8erJVfVESX4xa69D7G1gy+sObsqUwvuVF22g7Pq+QN1lrRMwOdAb3GEc
76VD1X7YeE6xSlt1ISwkR7jTPAsSjvnNLzMIqWAceelpK1a1Eu9Arq0aJERxTvBEiAvXUtyMChv9
PfgwvEgIJbIzmUaJt2TRSHJ/X1nW2rPrXcOCUFGNlYHCxtGFjExSg3WpadHexG0v9GwX5YIokh3O
4L0TaGuCZLa0PTaeld3qOikZnKwrOMykx2/tkSuyG2t88JqEWbYyWvX4K/Us2WbheGUWbCVZbGm2
G6Cd1FUt0Jgzi3mskWVhUhJodmbcbk3g84WWbY1aX4/4MAsiWnwtcNtu3zrbtgVFg+fFowdmK1/V
6QUCz7LlUIGaeVlBdEU9uYqmnKA+cFCDcBHUuf3ISlqJrRmVazWOVurRDuZjrOLO5CJaKZsUecfS
CKZ9VXGwkcWeyjhOScXFarfouueAzUHMdbnREBTRANCDbxTOtcVT3VsunfjV1PgrI5xWdCeu+S1r
obebwROuGZGH1KfHSD7VPOweH3qoCrbY/tay9KVNoSL2iPngFaUhCNmLIOmXnNgXwn8abc1N4WzW
ROQW/bpg++yBl7UbKLRasszFbdImlGTIeLRDGPoiffQ6b0N8AJBXWsrduE8Tsge5a0ANF0qQLWRs
AKNVloo9LJIIoyUb1KnU13Fpk7tl0i33qRWELnbpILo3cn89LfVo2ne42RST8C6AQ1gEmmwTxY6r
Tdz5ENZoITjEEsNBPpXiUTkaxVf0PKvMbldVWnLPrA0apqc0ra7VdTRS1yamE9QfAD23IiRTx6Db
ZgJwP2dJQilxtrHdgQmR1xzU2KIFSGD8FITkTicpXQHFmXlIaUkiwIbltk4GWitZOVyrYNFTSnNB
xOqyyhu2hjVHbm0bFvmaNMp1y6CYIN+UpGNOYikR4M2JC89EcM3jgeWOuh6mVG+81bKv9qDB73A7
Hxc8oeVadOh0h5fquOobDeAWC2rCUZXUATf+nrbBOhyNbZWxIcqpuugxgUDpOhgK+GH6UgVJpPHW
EBgusqBH8yvdEpd0AhWJUbBRi2x2O60sdL0TyHBfD9eiVJf2nKkLwionusYbqtukztgqdxKBuuoG
4IAHNIhxGR5jf7oJS7ERoERawqeNOLzXCOrRhbZrQNO2xfA02eZVj3YwbPJFAYmUYbBWUC7Xkq1t
iOBR3ZSaulZVEtUJUKeqx2EAql8TbioNYO8IIdjJXECniHkQYeTTMZmSramDf8XZbpWrdkqXGkrn
RMZsrHB3E0IzT6DsMo9apyylxmzpxDjEPSTaKJbR0nrg/cB4ZyMRFBYZm8G6G/u96r0MdnvL6GRn
Ya9Hj7TKoVixVYSjxKNJHFVnGSufeX1V2CGhfOaNQXZU7ey1NNoWwtqRrnGs4/CQ0tDyW+Z7ORvK
x2XbYUEhmCBbmxGVjKlci6BEARzvuyq/6wdOXXGsovtPltNovyYWBeOIbC9LHMpcBdTCSVEZtrok
V6n8UgT2Zdz2boDy3ve8HUSuLUmS4KoQafZyBbAV9qJNBRpUyMrpk4tSDQ4FIQCcca6jmlw6O912
zWuK/qLo0islNm7Y6O5CytFdF64KkL5Om23Jv2vIuvfYYxAJf0jicVdE6qX5HJX9pcpt81kLe4jk
GPVITQ6uOGSrzsBmaVwHV1ApYKKuIv8Csdu3uuzvp4bkcrw7Wd1viK8HPwY/C0Y6FFXEpN3SY6XS
oEjb+q0yAmnnRN8Cwe/0cCWIH2iaYh3hldPz/jIaObdHfXtbV0W1rvuq2P/4UsVqsbfV+I5E9nKN
16jehw6Zbli/6v2Pb4Mghdr54/uTv377i5M/e/s1Yzb9+QtHofaIav76/u2vf/y7M3/99oNwe7Ew
jeaOAll3cPy4P7z9348vJ39WeCGGtLe/rhqKDqR1Te6Pn5FTT5Xux/f/399z8iNSEHeCd2Z78uc/
Xe7kV/1xpbc/fPs3IVFKuxGV1o8/evu/P36OOniT+w06AgKBKzM4ltJ41Hqj3RiJ0hxFW93UOobb
Ekz2ovCal1Hp7kVPhf5MN+eDXg4tUCSuOK/wG4oT5RHZrpMZ0s/ZdHEdLZwwpQQCnS1U48vQYqZC
XrCw8UbYIv88pZeizCgweKszr+KDDuVM0SKNyCZayJAnnWTNUszUGxGb+YTIViEwGXvkbPBUsX8A
oL6PAfyMIG98CW/Qic5c/qPO2QwrgUiLzBel6/t+llSDEswMcpPeMHc2ga3A/S4mxfj3+800QlXI
GGj7df1UuhZEoZrVOXNhV7d7yBfsxJhI4kXIAXiEWWto5+A5v+rKZl0kXBmkNLOG2ZqVGz/pVWRu
9uTNcMneb9fO0C88z2bqzulOlZugNpfFBLVSpNc2G5S+62/D3D5aoBir7tukj2fu80eSrp9fzik6
IE8rjwMbNxr54qEokZ+W2JHijESQYtcKiyLXLLemWtfRM7FRwBb19vdD7YOm/7uXcDLSaoWs75Ss
EggO5ZXuXQXRkz2xw2HKLollEkOz//0FP3rTNlyqGRCHlo7n7P1noEKXEEXSwF+u0hUK/IWpdjCl
kk+R0a+tbHoMWzrVU4WeL7AwN9Q265tpnTPxfyDS4eoYK2ypwyq054ngp6GQcQTIMtglG1WEDrUW
ih1l6XxVK2Kr2uyuBahPrsLnRA3yM3PMr0ZjmI44FhAGCbwtqnMyCsei7sKhoiOeDMmqNQj9UciQ
9gMtXtqm5rNWunGOzUxPjG0dzwrvXoX1a9M+nItDhITeTVPDgYJKViqj6zaTuKwyVLQpiRxeE5zR
acyd8hO9xE+vV1NP5sRCyXiALW4V4PndLDn3bHlGu/WBUmHWgTAqyJfBenQyKPzJLBMYI/nGGJtD
ZlIGuNQVSXqIfuZCH2h0sF1iC9RQM0vrTWz+08eemk4VeD0zgB1XtKDgLcWSZGJ7Vdb+gePNGbHH
h5cDBkgWIbO5fSoJmjjcED+EZhK41nJILsY8c53xgQOkj5rx90/WB/fQEXinoZBIiVj/ZNomx5Nc
6IBHOZ/YtU4e5Q1IoeTzGfLm91f6YEA4ArUkekRwV0yp75+dIckmteDB2AzhnMhC10s09v3/7Ron
ogpfDNCrHGQyEc44wtahR6dn5t/5ZZ6Ma94GMhwD5wyr0MkUgOGL3WmnZJvGUR/tPPzeFXIbqKN6
5oH/8INBITK7lExADie3q6MvOKgm18ms6bFLo2+sKpczfA+QyN96Sz8udXLXLOl3pVEgeikSW1lM
cef2tn1fpv6/PyVwy35cZx73Pz1GSj/qg1XyllRp3KiWfqOkwTlJ44ejzICXpsOwcQxxctva0axM
h+ToDU3pVeuJLd7Mv/PJ4OpzkO8Q4ngqWirs0UahwtsoSWFgn+2SkrrWxmcOtGfW2Q+WG0Tb+IWg
Thq8pZM5VO2cLGGCQOs2Ja/B2LkTBm4ZHKB0ppZ5V9bpcXLOmTY+HHgWcmad/az2i6xZqzxCtUoj
g0FU3JUTve7ZnKUnRL11Z7xJH10KS5ZuCgYFh8f5w/xpQIyJAMITmwy8ybl0FAolvobCEXpflJtn
lF0f7FmceQsHdNEC/GOdPrd9kxhOrhLllDymrXYgv/WWeOHr2D8javtogpBsrwjjnL2wv+zPtCo3
faObBYrpMRuU55zaQGqFZ/xVH10GdxPwW1yufFYnY4NWUWr79KU2ugVdMR+WZeUvTb06Z1/4aAwy
B2m4Etl8Yap9/xmV2cBkl3Gdup4tOJRXuRYRBXnSX+IMAaeVHHw1JL6Ay9cl5UDzhbJFJ/WNaFNS
SDCsa9ahJw0a8seZR/HNv3A6GzvS4jyAHBTo78mUMtXNZHsJg7Wlsk5GkukX4Ooh2hbGWqF0iWIT
HKKBvMqk3wNyrH6K0UgokYE4ARVVQqyDvZBlupgEOWZ54bK/3reRXAy6v8+odShWvK3QTMwVX1sW
698vWL+6Q7Ai/vwGTvYwdVAbdj3jrfwOqwobWxq3YiPF90HHKKSLmSawkqI6s+zP9+WX+2bg/1R1
PLaYE99/qopIW/jyPHl6QMDiRMkRbI1Cx33IXy3U2b9/lx+NVfZPf13tZIFJR+BORcTVZCt4tLHT
tsTmmXe/v8rH70mnts0mGQP0yUjNgrip7YFbORjjYqZHDWpAeNoRrsMyN60zQ++juQsgx19XO5lP
OiRRUZFzNcN4Hel1W/q4MZTHQJx5Vx/fOxw8YraOAlZ5/0l5HU2dtKCqZivjSsluVCeHzVD+rXfz
4yonz1HSTWptmSJDdvmEA3IhgcDjEltp8v/4dk7Ge4HdvxuJvKQClyOlek7Ek1GKM+Ptw5GAwU2n
uqTi7Tw5K7Fo2x1z/LyhqTdK/6oTEZgrNEiJ3iTr8syE/+FI+HG1U/oQ5pGwrXuu5sua/HYH1Ruc
Ulswyu0zH9PHb4z9AK4eSk2ng8Es1UJXzZHpTn9qAxgbn4LH+Vki3vbMLfxw2M07jz+vdDIgIEna
akebm2g24Yb93s5bF73qmffz4a0Dtsl+mkUZAMv7wV1neuhlLaOhyW/m9QUWykovH4M6/VsXklgs
NL784oL25WhlpsXqn/gk2OTELPp0pwnokOmZI8ivHxFsZ40awWz7RKdxMrPWEQc66A7ZxlOs9QzM
rgF/N1glPbeysn97g8jF4G2pTHdvAOT3968TRaC1gol1vhiCoccuKTYB6V4KMTKpfhT1IQPu+/t5
9tehwUUp9ZmqaghQFiczUjw5CYYo/Ld5PK1U6xNk28u07s8MwA9KPlzGYHUyVfbAHLXevzdHQwJr
pXxk1mIwmlWaozADQB1+UY8IXjxnN7DFIEANcnd9ptz04TukTAAoQlUZm+L9pUsoWoQd8pg1yox/
xjuPWy/th9XfuJEmF8GcaeNkOZkLe5krvo8ChUBl5GX0/SZaYQok4t9f5sM7aYAicXQKRxCyT+5k
HAvP8bqExV40SJnodSpY3KfbvCJAcKN2gTtRN7Ne1U95+e+/RY3SKVMVNVvcuSeXjkSexEE0pmyG
QYvnypFPGghwdmYKfquwv9/PYKFAFyABgeMpPD32qZNU6jC2003ppypKMblMuoLO9ZBfKSpCDMxP
F3KaiIWsYCLFBhUxGdaEjRSo40UkEDzjI2/C6TnU8ejH9pXuNJ+SmvtSy3MWpl9nPV4sO08HjTGU
xtMatp91Sdg4RAG2kbiVN9IoXLoW18ILz5x55rt7elfwlwjkDHL2LJ1Mr7S3Ez2x9BR8Mx4G2+AN
h4pxZkX/9YCgGRoKG4rjoBbYTr5/WBo7wsvSTOlGOCNP6aexNBCvfElVZLtjuRJoWTKyMn8/pudf
evLO3l305J1RbkFTidKIMzjAfNgHutEjk0W5wjHEKUO3yuun31/yg4kdTyHPKuMZfv8pMQVhoyo6
s+OSRbUkLmTjGdMmyOgwE7McEQL3+8t9YDjTaCmxjpjwWaianGxnR6cO+kpN000/pUSqWWtENgsV
NLYxlStMq0uL8IRx3LaEpyr+uXPfR+/256ufTIGtWcQTdUeI4nq/LELMCN2wCtGt+HhK4tT8Y574
z3cRBfV//xffP+fYZEOfLO/33/735iW//Jq+1P81/6u/furkhy7CZz66/LX57U/dYy/K09Mfefd7
ufqfr8792nx99w32jrAZbyhyjrcvdZs0b6/Bf8nnn/zf/uV/vLz9lvuxePnXP57zNmvm3+aHefY+
CIeP9T9//v1//rv5TvzrHw9x9TXMXn75F39k50j1n/QCTNYPal0CabvxP9E5QvwTazUSa2ZcbNY4
zP6KzjHEP3WLORIeNiscJV9mp5p4hOBf/5Dyn7ptcM7gN+qwCugg/s8ru/7j4fvjI+NO/Pn9z6ET
72c5ygX8FsgrAhsuKw9LwPt5oewqz0nrMXN9TG6eIp7LvLqO6IdVunj+6aZ8cCkqe2+nux8zAqJO
vPhgZujvOSY4o1PoFxa7MkmMsHPNLKxvErztohH2jRWEzo0d+PXc8kQ5p45+69bo+TY2pzVnkoDU
rbFdDzYK2SqT1U2lfzdwdyAIAmJvgyq5JsIquE50z3RNvd31hYdFYWqqCz0h+Ab861VW2OkaLKPY
tsSePKrR3uuaaK32Dk6ZXMjj+NcXh4A11PD9Vi+I9itI12SjHe2y3ppcZD723kvHfBPEkePWhve1
iZSnitTra61qXq2JxQoHEmQuOj5bgsVhFvfqg7TSfNt7CDS0Vi0u2tjSF71BJC4hBMNamsnBKDvt
PqiA/iDPc5bBCPa8tCaYL4rWbIfRQHGVl9ptXHvqrdVsOnAkoN+7eqdqUX0TJ8mFbyGUmbqZaxyD
8itlHt+w1bjWsGYcBj4et/YtIgWnXlzXJsJXPAEkMcfOsJ9scuK1+UvQDf2+ceNEKW50Zad7SX0l
1SxBY4I3DcYn3qiKhCXsQwlVM4tot40llDtOpvJIHoWzrYzsYWi7cBdHxNgnMt+l1ZhstF7cZ0h/
7tJKGq5y52hCeaiBrN+RKwAm5qClD52FGssmNPhoet64i4za2o5op6B6rjttMO6yyQQJ60/NRlHV
ewqh5W5WjBG5rQ2wJ2t8uUsqAsy8sd+uRBpuu5wY1EKQ52jQFyB+WsOHlh+bwuzu8Fwfipb4kQiW
I+JBtX2s6+wpcpC9xq2NZl6dKYyOuaVn3N/WfVzc9lFnbhW5D+qs2LelNy6pfRnoONTPuRHLY033
G6+sYV2WhbEvMfVsx8HUSe+YuvuiDMxrDeOayA7QltOr2nesqwZZyxXqm3ZhGn2w7qtEPczxAgcn
95RtXMldncj++u1LW5P0FGbj8ccfhaTmuVQzJSnyLLOayMYHEJnKwgBB+ZkruFYJWcdL4uchD4+6
GGsY5tXWbppdasQz4MRwcLLZd3WYP8vYRquZxN3KRD58ZSAY2CZdy6MXR43bso+5bA2jXXeT/cWw
lAujKMbPXqm8RGWYbKOEYCUrT8jrK9McUxAZCjxiCEFzaRy7JL6IJihKdj2YCOvv/SkOj32jz/lL
urqGzvEQEHSLx7V/DCO2CrJsXDmqDRq3PEjwf406wqQC2XduaLte4ANinR9vQqgpN2mAytFCtFUO
jbioSpfwGBbmtulV6oRdvFJ8oAkBzDpgNx4WjhJZcRZOy9Kq1jYoAuTr0c4YkjuUcwOEN/NpDLG4
ej6JObbA5jKFcDgNZTmMcYckPn6tmnYrEw1WURs3176jxmtYKrdpXaougSPBoMWAYLE2Ie2Ed9As
68jzXNS1hyqovwHXD1d53N8RkYaQV/gKaIlpnccjlrxweNIUn6e+o2I7lMZ0rZf1fWrpyMg4ai4n
tGF3U6lsQ7OOPse2Sz9cQWnpN0BcdKRKf315+7OoMkqXJd8HQAyzNFMbbIZqmt8SmXWj6A1bhrBN
jpnlRce8DV94vzdJp8ZIw4wQHEq/NpFVu0BbkjVIkmhd9CO4RkgkFSWC3RBrd5ESBPdNwPZL5vVG
j+vORWinX1dSPc4n4LoY6P0zORKvQda8FWv1sRdefZRTbh0Kcmp7/pulivnHF1ShyxqI62rysmjF
zg5ROJPe0MpPXRdE28ExPvu5HR0ITjVXamdbX4H0YNhKcPbYPbVmxS7KHYbXW1sOyN5bDCl54/nr
oErGW8MgbqooyVr1OufgW315B3zzqm7Z5E+K5a+Sqj32KM6WUT18lRNJplmHmDYvHXVllcTWj72s
jknaPLZ23iN5i5yFoZfdASmK4Zam1YD+pDMTRCJ4yLtmpwe18xT7BQvfJNfYjnICm7JPtqG1217q
pEx3GWGmRbdsGqs/5sAVLxQ1vvE0M9g5TTZd+KFxPwZtvyc5S1w7lhEs40nUdJ+Y0wPaKtfT2Meb
iND5FHBkNxnPiWp0j0bbp4duUMOlZk39Y9oM+RYzpXSTJMhX2Fq1XaAqXxMhkvvQr5qt5KHZ6L7a
Pggjv0+6MXy2U3zLaZ/ndzms+NWUOfvW84ZjKRpn5ckova9GVLMylPJ5aAJgucPwGg4lIj+dKA91
eK764QvrmnGfTOa0kcmkbVMtC+9UHwNM3lHy8RL70Y4k4jjSP+/GcYpRqjrKZTRJVtPMmkWqNXDn
WiWvJxVPNG3iT12Oi33gmbvsBi36VA45EWawiSUJ8gcPyc9OaZJo3SRj/rVv3bhNtS9do494T8pj
IPir3CBrGNKbsg77sFy9favmpr3pI/C/0Yj7Wknim7cvhLbEqx6N2/8j6jyWJEW2LfpFmKEdpgQQ
OiJFpaicYFkK7Whw+Pq7ot/gTdK663ZX3Q4I9yP2XnsnvAqShokdqpxoXuvHj80uSUFajD7MrdTY
t2P9vJpXE+W/2VrpVdkPRiyZDleX461GiPxlmBgGh4cy2mVDKZxCXA334JirffWJ7Lr+91f5jMjA
zOHFlXFpzcnZXCf7Bsk1QTFuEt/mug1mtsE41R3v3ua7U9gZg/ZE0xKiCXZeLXwegyLfNkcH9rot
k3EtCvk0NALAmZ+/uJVeHh2//xB1Vv7BznxKjNJ9r7M0INr2c1GayXCnaq52IcHY5qWO1CEfIu7J
3YqWnlkPDvukxKNWkZwTe9KdT60YzCDl5MwV/qKmQQruG1aFfQDDfKWG9g6g9LT5lh+mg4OHn0/b
VNDCUVXnWjniRByOTm4iDcd9dXQ7lxwIlW17fifU5vNgvOrz+gCxGPrZ6jsUhYstol4jsSTxcGp1
2toE61A6f5ujRSKq3qf1fcp09fTfD1GU7/Nj5JIbBoHOW+pfYaV411H1uE/UOU+4HnsD2pHLwvUD
t2Ag7dr6WdXLVyPkZy4tYI1cojEvJKjGJC+e/MePfJLshOzlYVku3XgqJpjSrAmerbGZTiDaf//3
d7VdshJTyUVtHZxW2xBfZq6eBkLAVrk475O0+pAlZXcr/NI/OZ2Bt3LoT1VLmrk9KWjEszR/VbqM
Emjd/yYbz58tqn0GOGDfdMIL6rRGVmzINGpg8N9xKfv7DnUiYBYNuPLo5mGzpNVzh3cu4COyfg0t
Qtui8CjbuhwbkO3etlR+W/2MfHyel123NfY1GXTrKqq5icQjtHfZ9GBYrOx99PP15Do21pe1XF4M
rzy6hj6HDUS4u21JjcqtHk+EGYIK170m1oZ2vblZ/TkN7nWlon2RNf9isQ4yapSGer+10K11/g93
IHtmaxNOE8CVr0P/K5dpda86E8UK/qvA4hO+Pz7Yu+rgLHpWW1IcTuqiZba6bP36xbeY8BzhNUd7
E5cq3YYwl2qJHjSKp6XQr8JevaOSmbr+9wM5BIABcnEBE5EOvIwnMouXu6G523OfltG4wjqRJOe9
2ysv6Vwvp7Qx0CBuLqG8RsqRtjr9teW+ihIp5yue2ezsV2YTGSL9YhXu78ysL+5l59w8v8Y0guf2
jtYg8uTUnniY+bGewCQ/Cnqvd4mEsPqjbYy/Zs9a7yqVT/nm+K/m+CIlZXk/2KSY9OV5ctr1H/9I
7Gd9/suYeXXBrokXDLf4q+Z8PUMNtoLMwAyuu7Ln6zHMJz831lOS1s0R+h+zotRXu4Ek3l1WdfVH
a+KZSeukjwklzrGAjf/s2ZB3GqIgMbieiNaU99bt5B0dnrzXjrqbyltP//9LmV/1nLkqTJ3ePskE
vOvW9/VRajRK0BQpT/nRmnoaaZAHwry3lzMjZhjoVZV+SnfQcWX/SbOpfslq46lEYP/JeA3DVsbT
mdK9lpnWlQhsRYtWhj3y43iQZhuvTYvNYKY+GPvMecFVF69mWoXSto3XFuRhgOp7+fuZD9uvPhur
Z0nE2AlDXheyLXiIypp2l01beqkrkrFdaAO7wdb5NX0oX1IeWQw1MAnmpNp2tuqG954Z59QQD9as
28K2ejQPsicbALeSN1vqzl2DQrH2cTk33UZRmW775fEFyNQwv/TtDwpa8u2IKQHHKXTU/22zs+wW
Gf3QbmFq/nDzydsrfXGv7UL2X6L3mPfKrisiMGEW9S+lgK7KHzCVH/b3GmCO2RpHabvTDj+Tf27L
Cev0+mN+tM4JB1lgDCem7fpfFt17w66WX3YD39yZ2y0qeTti6WR4d5JRe8ke3tS2M7fnpUKzjNl+
uqdlQgI4qWl5jAc8vwsTh16zzhuGV7kdUK1DTF6NhNZ9W6KeWMZ9hbGasu2Z75R9B/YR2EUrLlZS
4CnJ7c92KeEKrHyTndnIz0OBHbPysxNOheI8mca5F+trNSzzXscgFbhLa50E8RZOgWUVr2vzwljA
3oN/yILCs8npTTN0M90SCAhyxMPLWz5N5XPTO1wRwsZBXTviacqd0zR6QPVdExeFTopaATAGdU/I
4faHy4rf05tOW2qroznJ2CSPm7pKIldoYM9lHoANaXRWpKf50cgtSp02nyDe9NWtT/35JFK3e2Mi
fKC7LZ6XqbfwJ0NNmrJVC/wxW9+6BSuVgSjvaIi6whTIUsW1u+XQYDtzt+/F7eHQ6M77IOxXCRQv
pEfXgqyazsUGrQGot7cjvN0IkqaCnppqn7MzHiswWDvB9pPGz8qIlzPQoP9TVv/hdW6yQ6dsB41F
1tUEglI26R9tmp5pYeySEebgNDcNGuUweCf7OpZM4hnSN7vFF2o313kSLkunBeYjEK+HedFi0MFP
Y2Casj9Y/J0sRkB7G87PrnfNKRSc1AdGKdAMlDhX9t109S1wK+JZXOr31jB33QPMkPIX7igIOrVU
IFsSAKE1PwPNuRhbsgb1IzIhwWfXkB+TcFYFjYF98BGdsFyYGdvBUMzUadn6c7pZyfKDXIsrXLao
9nyiRNe/psyT2K9STGmGFqb66B3XiUVk36Vi19vfub2CF9ZtdPoj/tyi0k/QAYB8meVNuW0FIbTs
gzXfdatFNkKtQ0Eio655REz0dUt0HnHsC37nYiFk3RoLLvoytHJtO6z9r8HR+QQ3wR++duHq1gVN
jP7ZbtVrvkGRG9Js11mK2YhozXAYbgTQ+WeQE3dXNQo39nSxcMSFfdYODABAkZNdT5DvkuBYp7rD
zMcDbJl5BPrjWfglSBAcNGOJvItPmaTL/37Yft6egPz6R6eHPeOowCxhCmitWUeDaC9q8N9WveII
nsX30rovnm/+1CYeJu7yuLb9S7mlalfp/anGMh+NTvJEptG7OftHo8RPWssZGxr8zYT+NrBNwhha
rYtz6TUhqHdt10STPf7px/xbX22CuYz+rciXu6fED7+cXhf0XAHoq1elgelGbbc8bIArE0WRoyYl
ChZo7lGRVrWzi2Ig2cM6FqleHKzRSINFHVb6IzylJIOI0vsUjFPA0fwbO09SW6MRhGawYB7almOr
lpel67623LvLonjOkGf7FHeXfrQvS1pwPGjncmzD1BsvTWeWuzbRXp1pBhcmvp12+WNu5rtNnvLc
Z3/VmP6VvDEBsY4301j7nW9mh4lEr4UGhcXPg3RoVRgcc9alxmZHfd/8cBtOrMwjGdcE9nHWm0HF
emu9ZbO7nfxF9JGh8wDdystxnQGA01KTlm5qHwFo59Qy71WbC8y9WqCvPVRlEBH83cQuc2xey/WX
IDc26KsJD2TOVT+vWbdXNh9tbW2vi0OYetFie1VQMhJsbmElYSDY3a/C05Pd0It/DX5SH0YDIswf
zCiIOtUmErX1Ytotbb+ivS9s1Bb0UNa3b1R1aFTZ7219mG1l+m9Rrr2Tj8BXSv2NwMtw6Dpjl5VM
aPrqZ5XZnCxZ9uHp1bMoZiOY9BIjshoNUl6e58z/LhN/iodBsO/R7P26lv90Vmq7ZiPXu8i9z21z
X7d8umZaU4RQrb6WKe7mDENnS8BbWRjfLcq52yLtH5pumxdTCdJLCLzQOrHitXM6lGgN2nwxBBUi
Fe7f/qlkdM+rmVuRXdqvgq1gCHCEEKK886LHWmXX+yPutcr+Odvmpy1rGW4FmZWuyONCstrtXM0J
elwfFWZSMuiChpV9bPUI38pZsH6FdSbbQzPpw06AfA3TfnpJjOHayRVfJpHPO8d9IxoTjIrr/C1h
xQAvq0q+gEr5ByslH9780wo8yuOoeYHAMjohdrTq0YDZ0E3gSEBnOSuGW1usHBrghkqFVbqYt2VX
2gzj8nzCxGvssa5zlWHXQq4wLLGmxFHWeseBUK8HIEzPlcJ6XWWTDIsK16ZXNffOS8JV4VI09Q4D
4gwJwOzIpk0RYT8GoRAUzNPGeoII1YJA32JPpUsHhC0exEAziO01R3USjBAplNa1X769ha6ROIHU
powrnQ9K6OT5NabvMtldvKO7UJBi8NK0AdvEmGCddylcG9V/TdaViRRNnINbv+kQryb2uIfqZIb+
7IhAW1iwLwzaQjj8zPLYUOIMq2ibRpvnAedLrSbuW7Jh0s6Pk9571jLHwWG02vFGrmu8GpV+0BzQ
8en8W6828+KxZH3q8w+LPQ649OSQ+wumF8vfzn6OIXVoEhI6Epd9Rw/G1l5+JpZOi85/9S51WhU3
dUH2K20BzmVrp7Jhvvf6PBLRXRkQARqx13xiwVNHRpWQAB3S8qavXtx6YthNenOf+7guqlMORdC1
QZnMmBYNq/83mvOPctRuqeBmocr/ix/8r1eO447LBZ98mr9OWX1q+yHF1NePATgaop2SLDaqsT4Y
DzuPy7e6B+G1twdtRZj53SdjcumWl9XX/+I5/kdW1nOr1n9mzn5ec4WDUnK8wH8xLo4mmRdtoG0K
pYHDUL2Ld8I8u33dUJBNz4OWHzsySoIFhfitZvC183RlcJvY36rKZCwoVhcTGoPaJAteUIzg8t2z
cjUjZttDfgNEBq9vASm7BTg/D7GSLqHJJCUbfaO9MGc3AjphheU7FVEKctH1V4vcA58kVWAlc2nV
0WaCUZvqAhquWRCBVcnILuzvpND7EP7hd0I9zGp5ONjD5J+I0QHixnA4I0GBB8cwdyxM4Cbz8jyL
wd4tvbmrmX4d3JFR9kS71+6K0uQ0V4UXy8xtaKLED15F1+DRE+MuYIJpHDmlY5LgXR94qZODkY13
mTw0sSCAiidraWlB7EKP/+8X0zo1byam654JCRygMDNlFS+PyONhq9V5m6xhbyaafwfzr4eyzM60
8uxzEjONUjFcRuUGidfXJ6PwAc6juohcc/mY08V46qz5J6Hqe71z7I+2hoiymowtU2PqPzQamfu2
JYfMHSa+/ItxsrdxBSyiH9WUNldq2PSMA7ohx6W/V57Z7mpz+MWmJglNOca645aRl2S/iip5dhVJ
4oWev4+rPK8p6jal9z+X2vrdVLU4+o+HzvgLCo7px7J8zfw1O66DYuCBIuSZPKso1413p+jExaYq
wpPxz9A/SjOHHk3WIfrvyJvhas7K/SZwZr+NTMXHMakAJehT2GsB4B9QJsySgBLOL7lDkijsoiZU
g5Oyb2HCyRRK3+uPP2sgsQa0wqW0kvHU9ON4wugMfJJET6EzAqtML6rwJ3MD1MeUquVc9/U56xx8
XU0iIkCZJNmPRUjfiv3ZNGXg5ebdqtNrZpr53650AwoqcnDBch6gopVB4uT6mXx0LhtLVbtlW4Yf
aByt3SKfRD0u17zw67MjAfGt9gKVVq9AhBrJDqPeElESX8ckEzt4WvKyFQxVNLunJLPVO2RZEVQJ
MDa7HmD26d4cU14SaVGzKFrKRJ48wre6GminAcjGrH0c+Q9n22aBGAL/wT83QcqaxX1gyn0HIhUm
peKRDH1yVMbb1G4zM/CFczSBaT9nFmsdQ7wOrD++hcGYulgnGC8rTTSo+Dip/W9ztrX9IqBpZWNn
7HtYa/awjfFs8ygd6eh3wxR706mHVwFk89VaWRWuuTKO//1tY1hpUBTLT0HVBM4cknqXUr8p75ke
Lhar9p2zzHwedPuzZBikAJeZQlbQMoKydc2b57IaSoC9ztbVA1lwMnS4MIyR+pD2D0D0eko1zjkP
uGY4eNyimqlXR6eGO9UY0Vaa8rUx1+26CNZjjI5ZUPS3GgzS2HTL0e19lPoZ2AHsf+bl95aJ6dbl
ZjgCFo8Qbo+RnarsXc723pw97VLl9TX12vpEam8WCMSoV4dBbVZtBJuXhYJG18pnS0KNc1nQND2Q
pdnJarq+EdiQXPel34nXzIIcgVK7OAEa5vADj7FsE/tTmghIZtUuz/Obbc/013NncwASjc7MlcCP
TgeHU7RM6Viu7x1/+Zwcd3rZep2aYWFhmJb5XlOuc27NfLvP5dLewPc9lnrPspXVuZgWukc/1/ae
3hS7XkK/qxeNFQI18ZNSKnsy0uETr6yIzDbNd6zDIsNS80+RrU85jTHHcC9OhmbuNL4IsS6eMrmE
/L7v4yM5XdPMe15XXwi04QV2ibg5CAePta5H68L1UYy3UWMhrfM9AG/QpG40LT1pGUMPXcPVkfoR
tHdfRMn2W38f4GTSTGbYJSAgHcaMsaY6OQpW3grOcxnuPs/+KraEthzKd6z38rwtnU9ODSpFK+Oy
aluHOJtMhbXbBWJrkoNOnPFu9r4gKmv48k5QYjnDGnen68y62lQrYez1W5yr5Ednr+15MszlyDeZ
U3VlGGuTWTI3yb3PnTnqDfQMKi2Po0PSqSTkK06at9LqWUOC4rso9r0vuu8cZQf+1K2ba67rgGEV
zGrQsvfUB/yTbc4ad25Z3IaEoDubePqHIPDob81t8xFzGeLXnGqgZRZSKskoBIufxd4y/QMhVCPl
mJNDY0E1HpVf3yxv5dkCsdhXVGzh2rMhrpgzLBuWUN7WcNV7lot08DvVZIxpEeURIDl8NSs3G5M3
ckqKZoVc/shdJ46IuWWg6a29cx8ruLwonzutT29zMTIP2gC6egcCbWgq519rIk7uOn9pEkyjrnk3
W/jNfSJ6z3JXsWOABb9PW0gnxfEwoliV3r1tPW9PWDFNfPntt7yiHaqPaBrMm2QGRB40zVD/eMam
BxaoKPxzLUEIG0mtqInlGIEuZN15S/vGJ0DC5t1yZ+uUj9UcrAJYdZm7H9x8xBcOXEpev4LppTOc
S+0PqZ5kas6+E7p5eRar+ybaNoTfZd4lh7jr+ekebOe460x16BZ0CuIxSZz9TAGPniY2Ubt8S+d4
BLGWDIBI9Kb82Ko7Is82XFwWC2WhnSD86yHOvuPMdfMvJRvpAZzMwb0Uhr7ilO9DAkitJxukR11G
+sbvCSe6RkqCWkKvaXQbd6YO09zd0lFi9Q7clilZyvgRWBBQR2LTKdOnpebdSVRb/VgrY3i2sDfn
ImF2wiop2PLVu7kOcPai7esw0xkja0hF/jQMmraKo2plcXdB1IAPwVk9oHRWdWmXhFAuWRhRkbHO
31pzXzOOPHIo/k7a9DMDYh4oLq0QKmMTtsZqs3FjSed2zrfhjZGxmPYuLxVlrLMOUZPLLKwNsqGL
WZ58v+Oh0x9WZv7HW2yUOyBSEEe8MVXajiUr41U59pMtXOo+Uz76U9eI//vR1KYBFqSfz2u+aAF5
TwMGg9mM2fBdLUn0juiyvy5fHQY/mTwIf4yUXuPuKdXPalrPpteuu4b5aKT5xvpUNEvs0A4ki5qu
yyQjc+ESLiZePW94TMlykDJOMv0ScznGmqvy3TT0LmUnYqM0Iw6oI0iEdLpin7f++OwshGiy80gO
Iw/R5+ANXORVT1qtfXUp2aQW8CPHleo0/M6UKc4pxV2U1ahXLOLYDjB5LnJNevaAFjiHejZO//2Q
aQJxfJ2+OuGzrqLBBeLST6fiMXZglnHs+Bc3uwJgTM8Rrf4onrhC/it3y2PuV5NGe0EaqD2x8+nV
CE8MOfeeTYp2TwRttjcRgsReFMkKcpsJs5hq7SesPf9m0UInr53PQnKmO/2zO7r0xE2iMxM0gGib
1RTpRQp2sXXLC40VNZi7mYHgMwApM7NLUT/bsY2soZGxpU1PReqBG1NplLt66GyEgS8L/L8sLeuL
4yg3/r1nmvMvF+W5AzF6dhIrnhjY/vDHEsKFtLtzz1v5anzljrYemkZ/W5NpfbeksedWWl7MbfzS
e1Fd/C5TwSTcuGwyPyw204kzK62Cbmu/yBUkg8y1njAfW08sbfqdY5Bxv5rFSmVR+1G/bu6tHJiF
1RjRtWl2o3rbA2quGUjrXz0DpFDWYwEEueKAfbQDsiSkdppJW6pY7dqPp6jN2Slrav250h94qnR7
S3kCBNK7xsVteli5wpZgt0BVFx3EcqoE79KwS9g1wAModOYaYZvx6sysUWe+6eGixHJmMarO//3V
xP40rn3tly1a9zRNh7who2pLZgBrMwdrUtn+bhhVvE1UyjWFkblqvxyrj9dszB5TtnCsRQV3Lcnf
vTWBu+dbFYiyFEqCdJwXf6wv8GSzk+Ztfy3hmvEikn1Zm+lF79ga21r+NvVdFuuFgUzXizyXKWli
OtZv2/V2kza8WHzSCAn9e8Z3al+MH74C4pUXKy1KSj9ZGExYJ7QDtG4FAoIyjzt9Ke4aF0Ber9pt
1HFjzed5aazP1cmPlcEiYC1aa89i2f0hCR9HyOOfXVqOWKaoFwohux3eUzu2e4ncAiqdmBm8MYfn
4Idi1cxxWkESnBzkEIuhE3PtwRqsVP8jTYgOnjr/oAveEn3UqxA51kWYkzrbekP5UBBf3HnrGLAD
Z2s5xdWk6p1OMHDskTDsZmD/64Ycg0muR2POfq4N0PK+bPWrnxrvM2V03IriVdMWsL3i8U6ilNrp
TV3ebPOjNkzztcdzXCcd0uMMhnXJX3T1cFCL+IsbzqJscxlUeaBfFu0gm+V9dUdSxnL+6KVuumNf
VxZY5eFY3KtiW56dWe95jjnTw1we8+qMaYR7zG6hxbZkGbPU1I4937pgcZvfLhof3mlqMT5MJ3T0
seHts/SjmO3r/NunsWYZdUKyRPpyy2Bm9PjPndZ1gnG18uEoyd7GEilmetB86HA5AIoWTmh2ctox
mJuT9NLysLlJ2Jp+TcvgIuE6OeWk9hBOy7GTNwazAefhvcinNVDtWhxMBVNolc9yWpKdbosm8opM
BGamGDVYfsP4dyYropHTLe/Kp5Qkp1joaLc7n0cHP2XvtAArRZrArO/bmN30N9fVqZYswTNf64H/
8++vc7EnOeef03I3ORT82aD3N8sWf8WylXf9zeWYJyaWS1ZmjE9G9uuBYyCHLJrDWuBkzWFd45KP
lTssl81j2JGr8WDUsDFz72L33VVCrxZLevIsvsjkF6Zl358HewjVhj5x05V24YSmG5Hl+HPF1vKD
j2gvN460NEu3y6zqiw2Ndu8a9Xfjjt6Z8fcCTdo4mzpndK8vKUu1BXZuMh/xdfS3QmuCbe7VFfJd
w+DNZiiQTAbaASr8ir16JFO7ZAJpwQLF64PizY9HGRQz0AXwMzrRigUiXYzMEmsS2S/ZS7s1Ttxt
7hOBAcWlY+9nNhw4vYHpYV1IBLPAs/iGl0UdTAIOumSOXfb21Txblyl7m1imzilLx0Kxn3EzVRGA
KF68pKHv85b3ChRZy3JmeGkbTmDHYhGFnffqjdXPnGC9CA9a1K6y/JhGPtlhKqKmSp908wOMqHfM
tZ6KH/Fc7S8v9YjasGgEKdWWHtL/iKMiyA+qphx5bI859DjcPaPpowoGZoQCcf5QhvomRa9hpLbA
R+cBaXyfgr7gD0Q716uqY7ek9nVnM6AlyylTjXcAufuUCF2drKIuQnu2ehhtw+tUFO8ujoaQbfW8
b+2UbMe0CYuEHczsz+/YoD4dCtmQ5ndgwFoidCYmdicnP57Xm4EKlaqwQ6WibXf2dozoxL9lGKfA
N5YulCSFkGHo1jdvdt+bovzQlgWmMEu0lushTFo/cmyrQZVLSkO+eWfEXB+F9ZZ2qX8oyo6uViHc
Ktx9VdvprSTWiJaUEI60i5bWZifmLPStdo/C0UefWGlWTLOeR0tn98eViMoSiHdMjdWw+EzXgDV+
wSAVndV/P/iiOtes8f5aaqzjyll6cKZHJ8BGX97GwQgaUTg3SiIDnY/9LoZmjGTlPILN032SdncE
Y9YJNcl4LE2Wbaz/QTaPbwmQTtKlH7719gbJ74B104xcmZF/giyGnrCVDofa8NOXbtQOXbbfTHQ+
/jpGpN6Pe7/wmx01LCcHlxAGsUVrTjiF/uVd7R3B+/s3sxn+QIh9cjoTpL9ki5sWJcddgTRsMPUc
VS+MHxsArM5pu6qVyBQokWSgFruqK+9qKGI3YcdcGgRO+CmO6cVklkxMPBUsJOainj9m6E6ByjOG
aVl+Rl/o7XLKjqF5dn0Ngno/cDCZX5tvz5FYl2s3StqhruMs8fL5Klhu5RNYxc1nJwqqKdI4GeI5
TV+ddOrivtiAN5K/0SsFvXE2k1MOGN2Rn0Zl2ncSQl+aorklbI7TYvqjLGOHrQPJeZUEa99Q2OjJ
r83gqaBK/YJ/yxxtTf46Q39oSIW4023Etg9xpvA7+eg49gD0n3RrcK56Jdk/i4cMpNA4wiZK33XQ
4PHLHS3+cBDEHeij5h+0smVFInlXBXd6lAMnQz4NJr42rXP2qg3qQxFmmUhNC49VUmcHvg15lCvK
jqL21qdhFSf8yDk3az1EbJQAYa259vDWDtAOSNCZxANqWTevyklNChfW7K3+zFw43w8jYbH0EOhl
NtuKuuwgLcb/W50vITYIkJSluV9b+jE2cYoCTyM3XFQQRmVDOsoD/i+c9DRb8ELmkXFByrnSky5+
kQWXVlV6Cefh0gb96jLDRE3tp1gqEp3Fm901EN3sl83Tn83J5lLYFKu4MeM4R1AQTRXyCeaUb2hW
7k6Bzl9OtU7STP3TpKDczYY9sH2NS9PYoQOIKCPaUK+ZZjqZi+uCWHGmBMO51Gc94gI5qzQl46LQ
KQoSjRgRKz/Rng/R4jxCR6z8ntksZjylDRH8p2qP2zZj1cl6MW2KD8MYu9AWLAPGx/87kNOez/9U
2dneU3USjib5S7OWfvvbhJnC0NnBgrdF5dP8qdnE7wYxUIx5S6h3NCB5qUFclz50X/Rcu82YDD7+
1OdwoQ/sAQSRj7Sy5h84t73iWMMyocQz7oPJGst3O3av+mNe689GXDUYNpi6ZEL7GhBmsTcDuiuz
7FMk5ROxaq+zhorUTL6AXpVMR2cjXMgj+tHKbUdltMTbo8ev81yLkQj91vTM2I8L+1+zbwPTuvDR
tU85VTn6tMK4Yni+FqhNIHX2p7RqrFeyZfSDxXvISTuFW5WOyLVBxdakqrvWQrXEhKoYOAYl9dPA
3GWHpDWkxBUht/ReeNuH7G3IjwCqdlv7ZKrzjGCeOeWoosI0f7pd1QY2fk6oCEsbOk7DrHepvkd3
nPkU5G+NKlkHtbyfc8MNSsyB80BZLPg2hVhYnvIM7ZtfDkS2UeSkY9q/uT4f/dirjHvGQIMvyAxU
LT2eIZvXwmf/0q8j7F3YweMm0ieR99FmOPV+GOzI4Ku9q0XdRooxozI8cMdm8YzDHbetlF8ly7xg
LTxG3TZBF6kp33qxDNfNZ1GAmeCEaB5B5HjctDaJTL14cb1f7WDCjM3ZiFZf/boirHYXCkd+FRFK
5tG1c+2MQh2LRbzzSgCXbjIoXh3agwk51UHzV3SCzZBzsJr/NrMhFiVhqGJS38YgQIxAdsgQjbSN
dUTg8aq8T1n1rJurvYu7uigYrReVC1NlaVnWlzf66Cdj1zhA5JvRiocpy+O6Q7ilObIOC/tzcxWP
CIF5oOwfaswBw6zOxeQkwaDBhn+TR7MrEHgrfTp0ODsCjQU1zuQ2P7jp9lSIAa2gTuHTo1YfKgpq
xOL7aa7fjVS8UY6mB7JD0l252v8IzkTta84PN0y4WWu6h5/N17QwvzcW4fHmb2x12nI/Z5DUTOlc
rQ04DPY3GSZ5/8aEGoL43HY75ZXWQXjFq/JLJ8wTfYgpjfAIV1txy7L+DEzl2XEGeZ+05Wnbmq+m
LZkxV//j6Dy2XDW2MPxErEUOUyFQljqnCavDMRSpyBQ8/f10h7aP7W4Jqvb+I3BMpY4ztQf3SlcT
bbqH9hEAdTecjN55znAu0QMBlkQVe4aEDoonyKgCsVcoPOnkRWQMTNRLnp6zuoknF/MOOJE8gv89
GozJRkD1eDtClZcc6NzRaDnXHPUws9exB5w8I1Y6jNbo781s1k7YAvPQcayeiOvEOQGRuKfSnD9s
m0DOwCnIGF+doyOdn3WggMKr/dcV7cpLQ/5Xmq4pM/l4ujdH4+ey34ls3gD8O9fVI4t4NILb6Pyr
R5afxYmEk4JReiSuqMm63QuRaJMXng2uR4dN2xkvNNvk8TSwWtVQnn5nPSoS7kI0RJJwf+3e0FH3
91fs0R6UcaaCJnSmOd/23YJgxxXywcniWvcA9jNra6NvCZscQ4chj4x9DDj0RVSWfS9n0/HTVKV5
7Shf8EywprZ0rHP74RgIBUTpeSfsV79zoZuxO4p+g5I6i21N++kM/iMdDl/OCeLMB7cSvDTwWpCw
mtnYO92ZkXstb4Y/cxoDkYS+0e1xlo2PDfYh1qEsdlJqwoaEy0ObHO5vN5F8QpiEOt8992zyoZ4N
2Nxq8WJNWGlLO31duhQkzU//quHQ57+mDgPi5/V3PRICPNLjaS5MPXbifxSZ84mvHKuUn+lRNr4p
qt4ZQFhRCAsMg4Akn6GSQdh4sBnUQx2qod8NGa9fhezjPHRplBPHtM1ajsux9RTabJgRN3sgIRBa
28h/TJs/mFQTQ3CmXZNx/lELecaBS/PfkP66wvF2BoLXzToE2Va6ubNZr57yiNR2tEuVMh+is5ZN
Cl4RJM6xvEskUkRBuuD7aCXZTMED3NK8YQafQtMaTvniMIJ17bGsA5pGPPM7yFXkWbh3mI0qzXqZ
l5ndBBCMzvaVQUm9WPqKi4U+Th5v/zTa9RMqwvdWJz7JcnUjTDI1bL8X1YFX68ELYn903sT512w4
0cPQNuoE0btBBoAAp7EIhxmRYLdnp62SaMqGOS67hwnm8y4GfEA9edMVbkNzHP7TSd/0eIor6RM2
z0KC7GD+L5neTHI7o3k9yXb8Ikgp2Yy2OM4Kn5CDwRSCyPvPyJP91Mh3F8zC4b3crOiK8QfqtR0u
WFLgy91/hWSPX7m8DLj5nFId3Wgi/EbHmQw2SCpoXljEXd16EYPOueGZj7G+vXn35PFyPtYtMB4f
LuoWa99NCs/DjNaml8ExtYxIrUFCsk8TrQgXolzwqab8zu59bK5/cCY8NE7+6ubdX5817VaZ6Phm
ESkEm02ys5XYwbeZ+66Xh8WGTmgeC2/6M0d3jCq4KDP9Qhp7a+kWCvu2BuqohhYFLvKbqnPeMk4B
K8jhc4z+3ZtAOEpIF9cXqAJyRF8zNkW8NiSbmxQFpEhCeLGoD+sYR6JVec9OL2XI0O1tK4lmaF5Z
FkfjqFU/g9UNvG3aD9stQPlQIbVBDY/wAJDrzqBY/hR6wVMBc7vtk+HB87Xn+zdCQZF3Wq3pefhv
rLohZlEHvljQ5LoUQbANncqc8dHphbErnOKkINZCXTB01TPfU1I/evoKrjhjIiqIJIWRQMNf+LwH
zhOUpIo+3XVC2t7K05ASYN5MvwDsYA6LI/fVskuzLonxHFxnvzGhDcUpWUBVnMKMOrw/XGWYOoJp
QuM70aK1kDG7sr/ARhFsRBPGuIoNkPUZQBsligd1And4Cdaal9y5THP6JlcGfmL/PTW/Vw6RfmVK
OZud9XEyoWcw4AxaBRtu2VcfJiclXXbotUPdcyFbeaaitp9A4IrsPxY/EBE0NBvfGjz4tvxbr6vn
cTDsV/gUclkOFgkmL/gmHwqYibgM2o7bRlwza2g+l/y0YfDnC1XmimKu2MpBeDefTKaC9r6d5XTJ
htzFP8vrmM0UybSgdzZ/i9YEDzH31sAHH9aGeJbSu+ECV1wIPKOsmD+NBSI1Bpq1ac1nDKOUi+Ie
Hjmq7canKCNbMdvltsGDmi37zkUCbI1zfrLlNO7yKbugAaz3iJjjylXDWXgYn9Jn+rb8vQsxG2da
AzLDA7xMKA7uVXujPsmwWtQf69+8D3Iw2KKmkYleMEYWFo+ykpxh1vxmaaYVis5Y9q3GK+/zRoox
tW6yEp/1SE63qWflgefkXtdQd6GsJChudbFox4XUIkgq1Qf2uoXCCDvwb7qlngeHHxfV7Rc+2IMn
GQAm+iogxZKLqTfphtjxaWNWgH25i4BEkYaJVM/MNyiHWoydYgd7+grK+mlZWnCU7PR6hRguRTRB
r5PYDGbfngeetxbAGVNiZm89y3zrkwTYX7PRcdbjf5PjimM3+BYEgO3smYV8cZK65uz6ev4TbWIi
XwgOWTUg7tHphihsHtXuZeFQnmxnRAyMsr4oAnPrVA6zjecfwHvtkNCc9JgsjwpK7lyLlIjpiZi+
uREPWCrZr+Qhx6LzMAdajmxmKDe6m85RkcbBWPgHdJhfgHFhQIvDTRXWySpNfdP2BR+RhhqqTfUD
NjJ+b3q/faCJ507nBqjx96HGfgLkQdlWDGtMh94rc+gmywBHNTWhxNS1T9dBI+37ySlX4pIlLV14
0n0xXVQM5HM98nb0J7pBMedV1l3+E66oT2iXXf+o63A84+48qt1LWb6bnfrWltL6ylKfJK/Wgwqu
DWPrjpoMtRGxAKZArLP9ZTaAtVyv3+ls/3dfTR+3ixfPBT7yBBQi6uCMNyovXhdfG1HVeFfSI43r
pKfHxUL+rjX2s+z1tywYzB2tLu1RHzl6vbtPi80Ig6r69Muvlk/io00clh+P1k+Nury2bexXvbwV
qVvFomTrZ7gUGwOX2I2AQjG3tKmpJKA90c22vqDotBzGPsToT2OcZxycofa2lsH0MlDuW9F7Shzw
BJrYaiDt+hxpqtW2/ghUaAviWwWNqWhxgqOZ8I2pdDgMvJlPyBnw7vjUfIyjH+UOKIPrjKS/I02y
Usx9E4hA685dXKhln07sBEaAwdDsf6zGvurFCj7QsHFk9G1yTblhPbtlnPv5GwqO+4e3DHtHN9Nd
qw1JWNCuc0aF+lRhDDsNubG3VzSaVhY8DncrH8ONt2H30w+VTXdmM8kYOJ8qr7ud2BbGRUL5aYjN
NwFXEGW0aErz3dAUzkUU5ss8Ar6JYn7oK6OlZTUJ18LbCWaN3wSuYNMFHv1MfGuYHxAUmyp19mWJ
OM/MUpIt2j+uIeyopQctm9H0JMgJCWeioCBBkK/7Tb1tyKKjM3PZWz4fqIk9ogsWRmXD8iLP4O8H
icZjjdpelet86pyPxXcBmgpe+0QPchIcTJ/6SvC6O5+GYeGdzNh/tu+mjBt0Kt+7nUcvt6IeDSyI
JaPGek0bx2Qfhtkx635vrHStNCMh5cPa/mel3Zc1SzxCxvot9Jz83PvTE3hA6eaUfgKyaEdXc7Wt
tNGs+jjbt7YPvNz5nF2a11yTDvzPkXU0Np59Gb+qwO6P4M14oNOGRmY4yB2WsizsbfZh0SXyoDBP
RS6UeJ16LOH8CzsAjseyln7k0E7jyeA9wPopRIWMMmtPS+WRv+nPMEXLLYBYAf3XikswpAFIGotw
5X9Owk/Otr+j6J7iU4CcTrPYTJ9QiSXbFPLzrjqsoxTp4VXggsgL/te+AtouChwJ2L23TZ7ts5JI
xzp1g7hSXjhInWbLlnh75Tm4cMlB2xBvEA3m6mzHvKcZEkvvbBGJpjWtA44ir4GBoZYYDbRiDpUv
znJksuaZGCuGC6WdOovlPOiSqEB1v7UAE5CTwIMTlrmZZngfPXXthzU190n7VajSfvS05alEAr1F
gz7h2qFmynkuk+xLHwB9e7c52OnMhEYnnq/bv62x/gW2Ea4q8DfOD8oAGhJSa935QxGmiCYPSb1Q
Juzfz3cKPYimG1vrVFZo0xQI2pxPiMMBAfarhUBHBqMVrU7DWANyiBNqa6oCvm31HsamdcGrpX+s
y//+r/y0lUmJrxr+eAK80GppN5zzjNKxDk1iMI7fnitPtSQdd0K9HHaZgCWwJQY6njoSZXVs+mzL
eXJZCRaoA3SKzB3qYlEkhPz11ZaDG5mCDcnV1Z8WzFBQmiHCtNRfVce7NBm8QbLIt2kKK1xQvgWT
oKFrYJ7rDpVJ1aBbah+lY9tHJl0M1C03kW45ImzM2YF0p1LJKLW/xK81PD/WiObau3fQrgKh9jRt
DIRMdmEAeLo1ROu4LyZ935UTYk17/CP3xo2U8N5WJC7OlBEFrFlPCHPBVGHstiVK5JaUlVeTUr8+
JfpMQgpF/QRq32H13+JNUZu5ZLa3M9SggE2sfi/4+3ROupzgXKnN7y5dPMH/pb8ZdLrDqoXZKI8p
3nzri/wFYR7yHEnZrg+fHlY5lhNVEsZVZgbxLal/SqT/yzSNoHZtWPCqnhepw63Q+eVDron85Iuf
GohvW6PK3LZpbV5Q8MPQ5ofEbH9zdDM3wI8RwJOl3UMyMBqFou6xklceYmYtMaJfmYDfRNuFBsQt
omBBnErSvVOBGDtidsLFMBJ0JmjkzDa1WcF7GevINrwx/Yb/08PVrrGjrFSJkOlEWWiKyk35+jcs
lrdt73oi2u0oEU7tSycxeDRD1JQoADO/nHaeYnL2K1zJ9Sv4g31OG6VvZ43e6aJqbljRsxji9BXD
urVzNQqjCPN64XixNyMLKO13n74JpZqxLOwN+4Zeis5TI16lWtE9MXEFeFft1afhLlBEbvAohZa6
J6YIiu621BZDu8/Ic2muO4quPDS+VFFZa+s2gWgHAp53hZ0liHesk4GtkBIxp41naZ9GrY4gRJN9
T1DIuAQRQx9VAI5ctshpEGtbyVsNi7yfaQETE9JuoVMiioSwiMeiOc+SPQAjfo4NeofvHdgDph4A
iVSAopSUAWuYhRIGrgCrJcqXY9rhOEhF9U/NOSbdJaCdUtSX1Sm/KH6sdkHWzEcTAmnRG3UujeR3
HFaEjw9NsngXErgRY5r+nmpLQp6p7yNASHugMng9KNl8QhktwLv/qQw1cuWUSEDwjSu2k3DqaU8R
ojsYSMFI0Tjp46PRkoIT4CwInVR0oZcn9VZmmKRpykTojGJwLap4dcGAZQqy3ZLsmayA7oYYwkyM
dsQYTzmgrYgGGh2K1twtkHjDhv7mzqtxQula6WYGgAatDcckNk2N+r+lKPrYSWu6tTPFZ3U2HhaN
77dkFHoYu/mwJMo5LcSFbKz6rfAN98RAsc1KCi+qYTEJVuqXSIyIMPMsVeeaYBQYO8kVPz2SGqEd
697SjuTaQDDLRG6tEfFft5K0Cs3BJd8toYl+97BKzglTc4JYTWTiZECiJ5DQhwUXy14t2Riu5trv
+8YHssjulVwLCNp9PYsmqKNwGPUKWZ6FoFqO/zGCryfsqFTcts5PYeRF3K1IieiKI8LOB4ja6l2n
neCbYLADoiZIxPlyh8Y7Iez8FcnisJg5TbiQ8L2zXEmVoIPVi8BvgrVyPIaGnTi3XnjHb8zsxWHC
VD2UbN2W0bS7ycBnoYMGRw1J12iEbXXDhIl/NkvS39abYVTg2/zyRVWV9STsbp+bIn1f6tQ8FxLP
1P//MukMfxcEjYRx4J86rJpMVEV5oLi8QmatyUvWTHSA5vZ0EpZL2Tao7Zj5F03LUDxQG36uZJIe
ZWJtJ0zFl7XWvrXM+o/8CxEPzsEykpVmRPmhEI5RoN5/C41KNoBBLt/JXZbbYqTXAQDlaHasLeY6
DrHR7Nph0F89mE7qPa1j0nOQIpTD1x+SAipPZepQtGagyFqWZQobBiiMb4ZOxbAIospGgDYKuaAg
dLfTlOqP9YS5XqdJ01KGdlJt+VJIKJCBdOVw9Dir1ci6VmgXTF4eG9Jpncrhzfcg86HaXCgQOSM8
qoKkurTBRPhxhlVvXDrz2LNjL6oOWD5F6Dd3v5lTp1dT7xAKfA1t1990qSUoC93Xon0X/ueSpXHl
v9AWvF3BRryaCUFiwGNRtN3HtKvOk+df+k7sbUPEjfxUstrr04pcpzoxj+xSJLmt/zInCZIHgd8u
WMIWJ1XPPOjxbYqCOJkHmLNdpeawqki3Qhwx37t0q/y1QQSwKn/rZmhCzOPA2asbwYsBxdfTuknq
zEF1OLZoKJ5Uh/sbjkC9G/2yGXsKPv30LRlOzoRkKj1oq4dSWxyN8mpQzTtAuHottsgKxkIN1qmf
cBQgFQCAOtd42OSaUsspP83cDf32PQABawngQGh+bBFxK7UFXbJy9E7NdRY//mBHrant25oVEPpT
I9LKWD41H5gp9aGV+r1yFux8MgY/3s/6ClDYfWYOb+KSNRE5ihWJrO4CLzGyQiGe08lRGcm7qLv+
3ATBidUDW8Y3nZRPfPdbZ/CiyX7X1XrU2yEs5xH/1PIAYU+I3fBqaKie7ZTf+aa9pQSrjumrQz4/
uVgR5RWJ9tOQurfHelCLd3P5SIn38dIZfJQ1QmNfaOH62ams9qxaaELZ0NxIqyACLOtIDEK4dDOq
KrUtigZ1sESs+eP5z2VLWAPGnGTbT+R3BdqrR0ljWlwIOihzrPj5lw+3YRfNJh3QNqx+yHqfoqlC
exy05N/LJl6BQ0qf9WI88h2Hw9SwcqtT3nVbImlCGIh3ggM3E/JtTe92g4WSoH6AzcGxfUVeGxd4
45mAlP6Jzy2073IwJr0geG6wTzTUrwOlkS8BnwT0nqH7oAbUnaPWOmP6Gh1E37YEBYGQHSIhb5Vd
XdT6Nc4xKsRQcxC5KyPU+RgpHNOq5pB7zlGBhXkJozLGVACwCwJLKp0yZFxeuFL+mPe/CVBLwDU8
1c+lzdeDLLBC7WcnO6/ovlBwRLjK4kwlr4057SaivIZ5oyUsnLZLk/1hNb5tqOcGPLRY/wnpnkyj
3KTOBUZfW2jbhvYzJ8ylXcZ7z8+yzM8jDJCfkq9Ntq15L0dON9TJRladnDOy0HKL1A8w5MK14yY7
NuKEy2zvWsxf6gPV+T5l+ic8g1nHOkgkG9O9Qvi5ML4HUleH6kkH5C2CF3P41zviz+KZrfNfByMT
NY2EvTmsaO7w3egnbS7RE3X7kY/KfWb53RKFEZYXhaJEEjBDYtfGwDgCwwi3cOh44PTkWrfEIpwF
z1JBc0Bn5LsZY1uaR3TEb8zgcezHz7JmMwIkgM7eL/NCs+vbUP6i+N7g8NUhhEVz06tLM0ycfBgi
TFh9cS3ugQgTL7rz1dcvFZoVzRlI6rqV3RvxYXtUH1fdOepIVJP6wZfNzigXqJZLqx15QcKiOGOB
CCeqn6sXu4FbX7poEpK2diOkisovb3W6r+/AqKKMY/y40+BpQWX5cUa9qTuXPtnBJCN5PRaqOHoo
4auA+45wYJ+fLcMs3WKxFBMS029kqEIMlxkJQjXHE5Q2TQGhoZ1R/+1qamLNEfEsWF/7bpYUw+4q
ZA41vkqD72PvI/vMORY1jMajiW293+ddELXL750OHKbPdhjfBhxIwbxsDXBRb9zie9xraIQRb24x
dMaQm9shW/dO/o4XubXpfgczV2O7m80pUiObVE2sR/dPwEYEgLJpcB1pPfMlIYTUp+vOScNe3ZCp
p4oBC9pl7ryNxebcw1mAPAAZYwZ1o3LGzInwubgSXnL0xluX8NKV2cVrD1pxHnDTmsuNXB68CuPG
YIKc8qgjDcnpjgO98b4pQjmYoQxEPFYwwinreB+PhGjiquSAj/vJBrYg9qKI6n9MQKELG6Bn+obr
HYqH77uPS52GeXq4NgSQjkinqoRECQJHkCy28/BECvGjIPaPmzqcBUoCC/lVcRvVvVC4PzLmhgGO
mNTqgCpZSiBWKac4PKolf8TNvNNZbpAgINTvSDy7NQhbEZNsHfRKaQBShxE6cT8XZYWYXzcpbD1J
SRuZPVYd++yURDYy0xxptsl8hWECvmEIO/HPUC/36IkcXTbkGgxIXBOm13dMf17Ek6YgmRokpaXx
qyf8f+r31sjjuik3do9rhB7hroUDxbeeJ4p14pFQn41rkWjKuVVnj2QYsJRs1zSJyz4JEYFs9fqu
gQG/WMDs5YZclE1vG+SmaMRi/d29CRjDL9LqDz5q56Ggohb5yGy867hkKK6d0mfNy0Ota3Diu5fA
f67EgFu73z3dzeHu8tDV3A2W9kqSBKwUl4i/QRI2c9Wud13WMaucKLezS3dnte4yq3HeK7Q+SPZm
QvekQAVSVXtCSDZA9LuOwK6isKsNhElajkd2ZPp6LxW2A1ZivuKb9eDIi36n7ukhNmKYDFZw53Hi
GFe81Et/hLQdqx5PVLnVTIlKZWJuZUEz0Zvl4s5Cv+vaB2ItDys0yfLtcihr+DGCY+H/QcBe0uE6
tr9J/2vN76IDv3v1lP6MWC3OUrgX1vYhS7ajxAyfLT/2EvDX+y74z5kQk/OaSnpqlJxfOvdn1pE4
0t0u9aeS39HmTaURV2onc5XPhvNQz8e5B3F2qlNv3dDM3dOooip56Jr80acCWiYnQesxiV/bOmvO
RUKtPbqQWuwbR/8Q7p9w7ZDIev/R768ugqTaC1CvKbI+Z6rH22Nu8NZAsRRLy4/LsD+2e2sAoC7o
PyQhTr6awwlV5T71S0T1QGZkbPq/dn0x6vHgkb7ilmVsUBhP8BtzQL65t1/b177BgipyEmEH6ts5
Rr3kweS4zyrvSmLYZ2aSzlEE2Fd+xhIc+p5quiC6uVQAzljRNT+Li2J57G3zqAHgOOrYqUMCMtxY
aKuSa28XCLX/01YrhFs6ld2H2f+zifZJwTenTEO88VGadays+fGhwk9FKKxnFgDhd78vDmF5dXLk
5ZhEF67x/skL3K0xeQfLSSPPBxBBAsCp7s/ZbnF2ulmw/ny0HXMT8gMAtuHW2+AaCsGcek8Lzin0
YHd2kvSQC8tmZPgcwlVfRW2OGbGL5dAZ3GPyIHM74nn6DTriGFLrwP4T68t/rOKnepSPZivYQYIh
rue7qSTgDbFPBS+nk/zn668C5KnNrWO3fszuS2n/zQkiRY2wHXLviHuTZKh662Nd+48zFZ7K1+ij
1v7stD1VK9yq9opG/WUGCoFY+dM0hF1OBfaDCHgGUCM44dXF2Ei9rbBhI7BgsedwRy6XSvMGgE47
doVxbjPtQiJU6atT5tlfK9sYExP5RJzrrn6W0sRpOG9IhWEeZsRn7sL0V2Tdzc/Tk1qKD9RUTKck
dtrM/Lb3Yj8tSBaXhXmHaD/kI1r+xluxNf32LNFDWW73uGYp4GeJrBskgS7wwGP/bvvnZC2AheQz
UbjIQumZqhDrmbTcz9nZt9dj63Y7HJmOc+6c7CDVcsD2M1hYIFaNd//MorJb6IjXSCzMb11WxuW+
JV11aZwzOaZRWjEQJn76I3L95oEUQFEdCB/ddfbHEFzpsd6QZLbx2PYlI0bQaNyBUDiT78T30tWR
P+kU+2BAxBe0+wGCsu2DbZbe2emegDvtd70LpXIw4xFi7mQ0yba0Moo596vTR40JKnwfLLQevl2+
ub6kBgoMyIgTdBg8LFa1LyeLJM4fDRd0Y5svVJM+E3Ua6Sx/lY3DksddJ9XInYguM4/KPugyQO/J
z5IXYu8te5/2VU8bo4CIK8t7oa7uJSEU6L5v6qS/9qHUXeByUk5sRGugyfcg0PFgm9kNIJ8hcN7O
9W2ivd2x182AsHooP/L7jzo8EGcGrZyR3tcS9tYQwj++Wjr2io72tdG9rePTXRFiTN+uZ52cO7eY
fi0W2+eoto336Kx4tRe8auicP2qq3Zd+CX0QPOEiAmFd6i8NVtskd4+WYCBdD+twLYl5LNyHaSGp
Fmo/0N4bsjKw18QcP6s80Zi3M/3uvYeIsnHy9YQ1YTWom+oA5B4lurM3SQ/OOYcXjS7m6XlW9ZMo
EvYMotDXOraJy83afi+9OR5TPFOg2CL56rCReNW4MU3U8x7fNeEbfx0pwCTkbGlxJEhHHFVPdNS8
W0UXG9h/fPFJYOU5Bd/r18M4QyvaD33/1HWP9/gXEoY1+8GzrisLEqqFkhR2xZicuVGuSI5LcQJB
9Le6dnMlGet+VCdswAQyFffAVhMiChW2nq9vtKkhYUaSVRJrrKPS1W1JJBECutzz95zQkWKaYIyr
maRp/Q6Xe1IcXJ7gdzONQ7UYm4x3oOFsAAyKTTPdzvmbNJxdaiHGz14Th6HcIGHkkU097Ha5+z4Z
Oz+tL95AKCuuff9cMKoEzSMW1nn85h7N794CHI94O2kWIlUZqmzcDKh10vFf1zgMStCCmYvB80/X
FMYuIkDZ1Q2A6FFFaRHX3W+F3nkaM2p7m6hvHpHfHnzrzqGiapuJRNgQWrwpSU1AmDXnRzbGKACQ
HeVNDA1hbSjgl62jaEh26jDtugdD30NXkkp/xNZyarnJelHFjDiE0oWwMB8M/OiVDQutWUxC6cFN
zuLue9XnKxIDQiP8I5OXcBLSKbBkN9W2tz9dwGFduxo4FlQqGQmDB5hdKGFDIs06WZp+mjyTIY85
dX1KjaNF4pQOkyMAVoAJ4yF7gHizN10f0ZfER65tPX4z1GsQzXXcJfuZNOCU4MpleGJNMFuXYK/D
YroboS9h1xQvZvpASETRwbZcJTERifuFdwOZIEkXZfM+KhQgT6NMTy4MFFRPWLen3sd6iKu+LOJW
4IV4T6yBZd0LbaePq/sgYxPkm8Yd8tdqqL6JiP1S9slloyvrZG/i/PFaez+nJHsDfTbS+15Z9aa6
3gfwsJ4kRQycRR4lzqkGLI3sncF9CEhV43nLggxjDS/KUnN3Xz39v0ZL91pFUOgBDUxdGTFFgLeO
M9d3n9L+uahwYjeAy14MB5lX/1yNMJTfIvuSwWHu5I0wlW0C4N+tAFQzKM94mwwO/ajxv1NDPxAu
tKGpYyl7vBZbmW4LbQyN7k63+SHgFJFLh6I7D8PeE2eDcXIiVlBKheKVMDj4TFJWMnefQRJATcXO
1G3X3iBiftq1o0+Ma/BdiuVlNYd4xHPXFMl4KerpbGvMYK7TnSUhnuFsT4Qojfqz1f0505THJAMc
E5PcKGtWbRToxhTT1dNugtnpr0QtbGDth7i4wyzOURAqQWFC8Fo49kj8LHQxaXqAM0mRHpxm3k8D
X7C7WDaLTEasYo9fYrRyfdvcLVmVlxVn8qxA969T0KNTzKxip1L7uWhacWixRAsEGNGSV/WGAiF7
39Pgp7p+vqG7rCP0XCkYJNlWuZ1yoqLhRMgzo+PYBLXUo76q/shVmDjLq2/RSpAhC4jFgkHLYW8T
5Aq3tM2vvpVf04n2ZmMEoasmHzzSQqNDGRkZoPsRwephhW6yK8untHJ5L/kFL8B2b/1dT1B126rQ
xLGAiIHEv++COKrboP0dJTIegevaTpfsQgLWWz1jXhz8djxpOaAx2a4H2+1jb2Xt80rhv+aglLvR
zokCkv3WddkZgsGKsJXflHDVnjgZPOvTVO8FT47TB5gbgnf4hqepJtRHN/RX4Pw3CieQQtEGQbLW
KBGJDtWL4bKO83XL1cfMoNC+1d7w07Qz6FvSkJPvvbIljBEh1XEDBBoJMRlh0ydq5yGjsfVpZw5i
vN3dDE2p48IgWZ1cBPeJg/ypUBNhz5Lw4FHnTKxm+z8DUTqtyLHlJmTjc/YnhEUM3rpcIfKNfCU6
dlb/0H+PR/SLWVgn1rhTCoOWURrWIxD3T5J1j4PrNb8lEc4kbB2c0agOU8lsM+UZfJKTRQt3uPyT
BOru54DFtlryB58wr9mwzE2ffHYOgUW7peWn6mZQbnmna9wk3btExm/67SKyf4anQUyt2GnNbG0i
EimCWftnJLgean5TonKRA5jVMQB+lSQk2rfcITV51Wq2V4q0Nt2YA9KadeiKNN9+ZxbDy2yznnsT
Aa80nKyufKgKNLcrsRa/suiDvTFp/5B6s5/C1my8JPlo5pw7idwZAtfdD53q9HDByMXR8Og6KYeO
JYBjEJPNpk7zzwq70Rf9vywL7oPPxLWilqjRTW0LxQP/s4i48DW+Q2viEdKIklyffbRs9+einQJ7
v9oE1FVG0O46N3mdNbK4nLQ8+pl7EqlGVDWwhOGINzTh3tHG0zsKyOW1Fb+e+WEoRv6w5hLSuoux
uGpnraW5WZBRTeg5iaUmFLMrDrYEgk7uE7EimMty3Bc7mKvrYniXsumPZlBw+uHHlY0BbkgK+WYS
qHKIQkSoOxRjnDfGih+fe1NlrgHkUEwbt8b4hxJhHrJv4sA5sNQsz+bwMZEgnljzT2m1e19w87Vm
ys2undCebqyiO6yAikHvxeNqXbS23VmEiVhO+T+OzmO5cSSLol+ECHizJQjQe1Fug5ApwXsk3Nf3
QS/GxET1lEQCmc/ce+5+EjMaYQhrJhJY7aIRuJo2tzxt11jv9mX87BJ7r6jCSxG9hn3mN5YGv+K7
MTVIkwqipsRTkG3BDrBUib/2nwFwtlGrvV1gK6V1S84FfBk3KkEUckFvsR151Ou+zsA3CR+MbnBJ
T37FvVZnE/p7ru3yiXHER0AOCpeAGdbiklzcjfhexs43/XEOpsSUS/xY36P+Q/oDU9TPYple8GA5
yYCvZpOi054r7Atfln1RGqSrzp6EB5YS+SosxJsZpRtIUvh66rXVv4XztFVbkMnBD9O0lzQot3Vs
HRqF4BBvamoXI5EftwEfLZstmKBpiv/K1A5xJG+cNvV7QgJM52p23UZVn/X8l6pfI3rPASxVRRMZ
MD8OGFgr9eRieD4rH3lF9XCWHNvTlFcd08wI7n35mArmLJX92soUZeLUbAxMkMTiia+UuQs0Rsbg
7FtTYhnS3oUNcp0ZMmgRnQXIwaTxIg6/GfO/rP2BhkCOzu00IuWiv4hp/OIG3XHa7hX9JY0A4SCn
Gvi4sd3h8HPuPWObNGU7iEhcFOMK2uZeS1aq/WnlmyLZmYaXOW4c3LTmdbSPJg9VtGC3fwt73lWQ
xMiyoVlJjhnTKonGLc69kKqhgN5ox+M1U46zuIBkcUNycKuhdicNSL24kf51HbSn7axj++X/qa+1
hZXBLIYVc0OxuegpbGG6TnDv8akYqYaiAzHpNJ7SfF7HYeBa5sMuz2peI4qY93oH9SYtTgW4+0mB
/8ITNWoPsS0YMaZRDRwK4Z2GcLpQdzXiDlqzLBiwobGD4zWQkxONNi0PYHjeS4YoaMjIG4pihhyW
W0XSbnZQ3yAD0zWLpx35ubQD5nGZynmLPYbNU75OdVoTSvz8J9HfiBahFwRz1sE/8c3BQSLh8TIJ
o3X79DNBp5Rpb7jlNxotRotIedVIMqsfDco6kFHmi323KdlezBO+ToMxK2VATnOjHEdRriiyPSKG
xcREw1buc2r7ziD+VTTxBWKmDGfAXsDs7ZknQeF0R3bNKQLJ8dDmHzAW5gFFkr1HcoGpblHoIYN3
mU1hEnHLEkEd9E9HMPz29QxHZ/UFrGYZHYm7Ii4las+hA05CvMuAwiup1jaLuzw7oXqyDfwFEe9I
uNbL7Rxco5i0h4QHuVkFpHUC6iNzBYovQ55zad9ik4wIXFhECqz4tOJwQw1tjSdFYuoyP87sB+5l
/WZVdxWZJRBKV9I+GvBejYb9CYGZHSCi3hG+fQR8z+b3NWFTB6jKY1UNMfg34QAdWwjSMW8UYlf5
S6LCy0THRfkpoXfqMi5O5JtjjzOfZYaDkr1UzqbyVWefOa+IHGyQGbmqWhJ9org1kA8SWKSBn/0k
so9aMXyH+mUsQYowFEpUVF010JmMisv+kUO8Lswk5DTyWN+ugqyBRszrZGCEgRbRJEuIhfJIbZkv
p6QLaQ511F7mSacdcE5dYp07+qVZDo96/oD753PPMHcGYRTjl6tk9K3PXu1/lbq+AguO2nQfW+NL
kykEMAZLd7FquuC9TwrXSMezWUW/vRq9WcmSNsN8hw9xcCipyNllO2uJvxEccZyTWASWJDhYIyDe
wKq5xTRlZY7tmuygW4DBVp6vfat5otA/IZvfuoWKSUUXna3Q9i3FY3F+twUOusBxi1ZFpILbjrB0
5vN9PR4nJ6HWGYr/V0V9I+FH4hq0K2pTfARZ9xSIGwG9vKUIcxT1q1fK7x4uctZl5yKnQ+ROzUOx
MObZL8X7SPtUlTezCq/ml9LdGsxnQfubSYdAi771Vt63aozl2P4YpNFX5+WoTD+SkbAfPhkO8I9W
MGyiprV4mhebL+uQHqh8kJMQLNJrgYub/S1D/4aGpo9sbELlPozjtQgR7DgM06vK4RE2d6GjbwSw
T0eudnXDRkZfFiUfspKhMJ7ehix9EW15lwZrK/PWFdpXC43CUAUdi32Yxy9FgOrRoEaVwy6Gu12A
JzDtmYplJa/K3+FIsLyeupmn9q4IcoS31UqxbHbL8W6OlhTSe4M9T21Q8IvokjsR/0S3qyJQUfVB
WrxzeG/VZHxBk7d3KuHWx5dBp3ekySGB+WoqM345za1kj49AsogNu+QsDNlpYbg4lJXxEkzsiKZv
CkOF/njdgRyyGarDl2MFrs+U5mxY7ebcSD1RSTEFa7fiGYI7Fy1kxgrlEP/SOc9N9PAKt72MuyXU
/6EiKLDSo8BT5kvkuFrghfVJS/Zy+5E59k2ON850RwJOPRsrh7kx4ekq2wQYf3mM0BJEHLNz+XPl
ffOn6Enu0Bol8UGY1kbK/7pC2S4vRR+/RdXDwLFTALUKc43j/oJQFb6FMXmAjQwoiqc8vzS1zwIE
GZulbK0U8vMa87hZ43WCEym4O0nS62SsNmvYvFiJLC4SzedoBInKOgs3K7kFGgCaW/LK4Y1jXQKy
jhXGYHaJApJbzLXkDZVrgVqYrIIHi2HzyCPQGCvpVf11ah+4gUcQhCxclTovfTiIQFfxEcEJG2l1
hxyi+Us09ZmpBqAthv4q3BEHI7wNlkQo7JWra2IWW5PbzmoA5TU5S8rWunW57v5kbAIjW96pCt8M
plsP37pc7+yockkP2GUE9BZiYAjKXS+yXZ4ip4T0aijhWmFU4rD44UZhUDBUW+L9si5ex/jRt3we
yolWAU3o+ExRz69Rk2aNGwSr/Kr9FV8TevxLiRoTwIi0j3fTrn0ZnxhO53RtUwpX6/qDqYCDnLl3
P8L38oXXbVEcX51dfQW9u8LSMmFSvCMnxpOtZy8huoWBm5zv8ZLBGSCSHa3RROpbxuwEzxLbRGrJ
icXZqHzHQcno3Or/pH6tfQ4sb+v17Dp7hALiRT8q3EIqlmeCzlznHw2HA6EdiSmTD5YjQEh+8yuS
OsxzNH6F9Ab7nNWuMnl6fTIfJUYYe8PX1qX7seJmXTVehUUUZznqgPk0IgeegLavir/pHSoBOmV8
F5ShM3b4wnO0j3xxrmyZ+6IdDle4cQvbRvzGs0sRtKJW4LnnR+tngnn4AflR8JyL2ScMF0wyGXVd
xs+E6hDjnR9Ua6l84KlBHoCHcwiPmew5ypaW1Bv6vR4eJPuQRwduv2raURSHHXPjrVQdUAmhgxHw
jfYltDq+QMjwXJvvpd+dMEmowaq1fjH5Wv/Ig0MxW0IZG7ZsThijsN+DhFfPZ4V1eniqre/GZnI6
HkwBj2hdw8PZoXZVjPOkPdkqh9mL3D60yjfqZ8PdRTMaPqrPUt8a9lEYl7TchemlrfkRRjTrMHPE
JWi5PU5PI+RNeJMTPze2HaoAwBhUbQG/qPkQ/LdSvUvjKYdWbyIDVn6CzJf+qs5XZWB8Xhuuojsn
EQJpxmwY+CgGYxfFOio2ti3pj4JSEQiQ7T1RFrT6k2agYzJtnSj8UJy0BgfWxoCqvGF7YOcnHT0+
HmRoTbOL/0ZnDIZUU9kEKYGIdKhECPu4t2v1aLDljJ9K4CXpFk2n3m3qzFfbHVSboX7hoODxDjBE
8JyRFMTigolZ+A0mO4hQ8PDYk6biF9qLLdwu2VnKZnoMuTvNh+FNZSQfoUw5G5I36CQ29Qix185n
ylmL1wAPmvbCI1JUB77dtuMfPgX9pinhWLLs4qTdmtVp5nUJg5OBgnqTNzseYlRojMNv2VuEOiHZ
Nc3yK2kkIL7NRN3ZrrGpDU7V6MuQT+Z4sMpD225laW8TiZrtOdUV203W1D7Tom1c5hIFaSzTg19I
jmjjzjO5WQSTJ/qmDn9my1VKLovqNltru8KdtTYnTC8blXigdFeUf5m219Q9mJ0Aiul8qTtPB1ny
x0fBd8g9WXt26o7GWjPPcFv4errdeEb7W6FIija6Q2UGDjbaMEMs1MugXsezK4M1aNa0X6xxpWKj
zF7V/DLJtiDIdbsmBAzpJaAwOIUSVgFej9EbpdyJkpOFbICtv3A1vi82B+0bgR8JZSgIFMR6JdtI
t+ofLeWM80s5qLes3Vhpr4HlOvVKphpKcUat6gvGw/CSwcfuT9i3WHjzBAQ//edM/kcKBcslMUsU
qwqVngopjcUFAl1cce7CONJheTJX2fcI1QlTU3xQbw3tEGIGoyDCCxv2JX3gq1LbA/9cgNiSgn7V
mMxT1qhvzDfpL+ZGmXegIijgva4HyLLJuBHLB28Nvzq5NP2GuX4BNzTjG3ytND/5XDB+7xokOWeP
XE+mSulc9HY5/wX6ZbIiDpavGfAgny45Nw1eWDZWKBVeusHcdYzwOOxI+TJq1E2PcaQvlGm7mQoB
0Fdvi6Ckl+4WgRDoh/CxwBbYWP1WbU41oiPMRzIK5mehbli5xWJvcwbzgmRwCojdJLly3SiniVFa
LJ87Dhl9eugsMw1vZCSvY7rZJuWmaTk+1oAP0uuw/tDoCldpeAj5sN7z0ecgVoNdHq4zJIbjFcwZ
25RaBgdwm9nKsLVq9swTndplPkB8qaNuTBO+NpSDiLf7SNAs7+GEDHdcW7NX5zjEGEyshuPi2Zo9
BeAucU6lDJ2VE9vHO5dFt4gWAiAOEpu1imKq38Qfo+NOzmmIqfC2SDkDUjr1NUqVTna1CvfnOrS2
IHkq8CMEWKS+Spr2C/O1+kchuu7JO0YBxycLQrG2OUnXWnPUokvLg8NgO787X8XkigqJDG65C5lS
6XIeuGbDiJ90uy1qNSnZRsjinXMHchlDYOWCFKvDL6IcTYLO1H0lb/nVyshLda+ERcAu/9+grPn5
JhhwrGo+Q2SSD6k561cD+xg4FBaVxEwa3O3r5iuNWU3saKEQs+Li0d+JnqFe4s4EF9Tp70X5I9fr
vrkTNdPzRxpv+G3JvKE+8XideC342todDw9RJNlXdJ6Rn7GJIOuvXU5buCbycEj5qucrtIhJZwhF
CuFKHKX0YfJrCpfFCuu4stmlwZ5FhkkPwaMf2Bfd2QOVZ27beTmZ6A2nptdJbwzsxxzlrZ+wwa9W
HX7ZFbu68cxpMDJ0Edi678AFWYJi7TqqSAa6vQFZSgreyFZHiKdPfqv9m0kriLF0X/o/fHnQA37K
Zm13m8n5sq1dC5pdh/DQbNuaYKThoRWHqDsyxkpkJpcglJCWbVMEBY31YPKmPTkuhgs3c47vI96W
F+21NH5y63tqtgOO4LZixM3/qQD9hfwDiAtEVHtXouiy0N77DWycZmsG+9re9Cy4qdVRaswn7Jgs
PQeuhTxzdeTj2DdWKuMMj3eIKxZ7WQuNATsTuvB5RS9Q8q6ggDGWKlGdD/ixONLQp9bAVzgisb5S
H6tu+k5JLS7V2botGMid+a7tO2KVksHNZoSRMBruksUD70ECo4OiLrEAeF1Dm/oD/d86ky8UqKJn
/oMlfMWsuKj+UZTE1g/WCm4d3nwpX5N1ljq7tLrMLehbGgbfMsmcAqviDewQgy+st64gk+NC1AXb
c66vlEE7GeM+9zYVPeLGznmkyRMGVOSq75DgzIGp4AG8R8N9p5ywK4QMTPp1k62NYt8gXiiGo06W
BkIO4tSG7lRFF2W8Swm634pznRgRXKMWNZJ6TNCkvMzI4GeYvaHl85hRV5W0kECYy/GAtYcYW94L
jjteuurM42cNdJZb0GEAatCJwb3ahM0pksmoXHgSPHTWkydrX44FqwBoUkv5ymMVFRsKWiqA+Goy
/X/XnVW/T48kR3Jw8O+MWyhleMlVjVXacxj2ZGmwkNmZmAVxbluetqwPmS+7Gh6eEAoTebucPkeY
okB9lNQrWQjEP45YgxcgFSn8Hc/cDvV1zh/TAHNWvkoVcQnIauDQ0tyyYpalVUwmUxOMu8iRd2EV
78UstiF02rEiVJnmFG0gElt0I7VnslY1O/m+pHlMxj8u7SEZkCoQCiPeSQmnKrOIC3+JbTRYw0Ua
kOFlO52xC1MSTdm6y0QbTCetZHyCtrKA0hhsSYxEycBjHIaccCR3l2eulOvVrEvIql/aingMA0ew
U6xli9BuCY02HYLorzA+1/V1qi/TKOgzTkX5TSANxzs6u+jWcLKXxafWzF4xfWXYt9F6Fp8tJ+9E
/lRCyoOk2KhfEMgon0bbgbOufLvkc+4VT0ZeMOwMhmIVqIRUJHz1GXUG7DXsR6nFscLLUp9nTn+9
f++sDjKRvmuJjzJqdlmDchqzCTsLwg3jFhILmMxMmjRcj41xtTOoQTwI1sjMObNWgyDAcD5mTHxY
8TY9k2wJIHroCx0F3FqvL7Fgl/XLh9ylnOXzM1Z/iobUiZBw6/pLh+DSVqmb9wOzL2h81HF8dy2z
z/Daym+aihXr+1lkV90AVsCC8afVT0zsg/6zr4xV5zDau47AprL6XdY+ycZC736fo1dEHz6BiPcM
1THESXM79m+ZXjPuDA1gIEtMuE67E1Ghio7wsYksBaOcjZ2oSZAybCIU9OEulNHcsHBrFBw/tu5Q
7+Ol7yPhhzqNgZpwOit2sQ0dNi7S2ObsvoaCfLOROtDmTOwEUpYRN7vsrKV05JjB1ofoiqR6di1e
XbO5axjQsnv8awt2Q12vbq2cU8mcwVxRe6BySyW2U3A+tBpSQM2KsnZDpaGMC2zGYqjfCeSepYTr
KpBoxieWowRou6mxicws3UsQUVn9V8fR5NELj7EtXmOoLqFjBKhAjFsw4VcwggcJFyFCYIntvAln
rUbdbTo2+irVemv/Z/DcJyRJ0r9A106lmW4Dm+8glAdMjrQQcftWIqUoRc5K1lZgaSlXvegwGmpe
MDLe6szey+PqaXAqEZ+Ej3knSv0D11tPN9T7hubssqk5V0L/aaTwRhKs55jBRukYGMQz3c9isJon
LfIAoWD1eC073OhB2R1kO3zJlTRx9TuFtl5DwZ0lcnhbi8HYJDtX4eR/Zmt992SaJoXm91N2wIy9
U+ruXxcYmMlpIypWX0VhucMUYU9QaTXVfZslH5UcaqxellDB8hj0GiqbyibIdzyqCiSB5nfkzDSq
ckYplEKdVJ3fOpe+k4rBfUmKF/oN/D1OV4LrClG72CZhf2W3D8iuZb+wxLTdR2s6Gjh219mpGNO7
HAwJC/DkAGYDz2dL0dCRMKBWDPxAput+b0m+kICHKYZuMm9lYEMQNNr4pRYaOZ0zTTRApPCH19Gi
8d40aXNIIacV1K547VlD4tddI3GU0Z9PxJnppFz1/QgkiM9RUV9kPbplpfWWjlAEBT4CkA8Hked3
TRaHRR1MkVzbCgnqSYjFvTk4MuuIWtmOYfSLJh1WOYBARoQQ1hoib3DWHNkAnskmwWzN4QJWlHRk
W+t30XAyGLLVxFAZAZ9+aZk8/flBKsyz6oh/ZsP7b0nvY3Cvp6XO7a5qAlY8ZNQP53w2kj0p9fvM
Rro9Cn6/zDMYgxaJ+Tc2xqGD8ytZw62F4ryyR06Voj8oJG6kyIlTvjzB6rZgtDvPl4rlUKJom7ax
vgEKYmEhsAZSFwqnMsVOw1g/DbJvYQVvKafuKkLAxY/oQ3F9AZx/UmaJ98YsdhAB2B+We60NfUOJ
d5VDSksEkpbBYHg3BDJW8cfI8xTo40lM9gMfqdZ1N8DpZF1IIN4CekuVHp/HaOtpNHSUHlub7aYM
/FZjzKxla9qP2blAs33YCuPrRt80HVfsMh2LyTeomDN2d1Ht65KtppWfmsjYpP2hmfptmrcXTcNJ
aTjPWAlOdfKuLSjIZe2voTbG/JV38TbWXhoNG3bHhCKnXesZlCXHFNmkDS1uohgzCSRfQm4T9GeC
xEeyokrKmVuf58wcMxRC72PynQ6fc9LDGz8W2g/cTThR86pl5QvlaTt0BCXNzLXYEOLTQpFasE7P
R8OrKEDiFtEolXiPXUqtRsKJbPwlgZtgSKsXWQJXil5/VWjHWj4XJZbW1RjhWWK7k7FmBIRGTCY6
rYT5+NyarpATN5AKV572Cmlu8a8VfjQttic6ZQ4zX0JqBnWQrUwLyAR5tVK6gmM2TEtvHN4b+1Oz
P0GfETXu2dGjSj8IPWDUM9Bnocjs82PbxggN9XUrwmMTc8B02S4Drx12F3WJtdSBEwXtJskNvwBB
VgpmlTJJZo0JMRYyAMkOSu+wCialjeBWQtF8FYq1DrSHF6Cr4KBMPzC5VsazFd251EI/Nj6LAjVy
6zD6/QODSeZOtIFr6BF1goZT89Sg4lVDyA4aawQQ1E7HanyXbeekZCyXMxfn8DGZg32qzXt17IlF
EaS9FXR17OTUvT4EXwpwaVYQx7Kb2Z0WxIVN6DZkEHPSyJ4SkHkUEKesHFmnbBJiZEO8hINgET8M
jJHAGgrNeNepxTASkMiij81D5gRmN7wewgkHBdiBwvJoIhm0gEBxQ6d1VerdEn+gm2RMVw15XfNP
E/lV5dO5D3QwOdZVZdHedVizB8YgQ0uvIZChB2LHqXlFhLQN02hTFQUbCTpZUFNXneFmbPP/zmx5
KsZrXJ8NAHMrJ5Y3ocD+EcjnhjBtzuirOpNDaUiHmvWHkdv/aiRB0mzfKUACjPuyagH5Art2whFN
UF+5RXCcVcGfZA5vhBEdlFl9mNG8x4J6tFBaEncC1Z2UFgkAvKVcCxikaglZ2B63ofzdRqegDv0h
kM7Fxum5hcstxNKbOuZnJ9c26dxcZpORNjsbR3HuU9zAP4X33ZvHCLP/OALpgeT5LDCuhEhzYmTK
Gkk3gNV2FjTtgqZ3dDD7l0dtTkG/FGcxNGiQH84MVaIbvrH6McVQ+GyxNuAoTLtopw02c+VfwVTX
HHz2w2c16nZSoa+NoPyTO2TDcfgydZlPVXqhx+voRDoJnT5zOtOSn5qpgHfRt/ydDKTkP7m1z1M8
uV2tAVGTtwaAEgPUWtKqb81QvQvRno2hPpCHSUjw+5iiYVbVI7RLAtUHrkjxYhoWcVYgsyKU1ci/
mrl/Z1FEab4xrXsbadt4lEifSE8zG2jIPmDorEfOcrLug3vDXNbIUS1ZuI+d6r3qP7p+Os1p/Sj6
+V1W45MgjQn/PazN9EeM146E03B8lWjjkpopEl5+cMz5SZ15gpJHwoc7hlTpeby2ouoOz4w1Ttiz
P2qPcK+A6JIn36VeBoSsVW68rz5qqJPA7ZDxGhqR9mOPASPHCl5M/C137aqOWz8M41unOuTSkvRo
mMMlQ7zOGplmaMD2Rp7wUyWKAaXgeZSyRzc7r4UcPgzG4AqDOmg/u1yx/mSBh9RKqaoKIMKMkKBz
V1iUZYhBziMX2osKWgmWMBSN7tyWLPoTshDZy5eZCSQ/PvXIivNA/Fgxjzwc1zUrHot+gr91GQoB
GjDG+7gImecHtOX70FivThO/NXbtV6H227Qoc5KyfI+QDBBO7o9Nc4JwST6x6ZwNp7lOhurG7ODl
Cm2VNR/qZYlgcYcHzQciCFm2toahfESdfaEJ40S3j01ZHi190Vk0ISa87mLrfoclOc9MZ2UI/DWI
SXYR6wvCvFLcBV3ZvkKXfeXy2mQYNvTxCQPqrSKWrhTZUzqOQ3O26/TZVso2LweeUtRkjfJTZW4U
jdu01BGDdO2jCu5BIH4pkFA09p6+fN2kqGOeHtG2lQ+UTd+TfkKUeB3Kem8o6bvKhwSmFSHhpl46
NuhU22AODunEwzbJv+Bjt1IYo+8/D6SO1ICd0p4dWhIf1CUlwkApW/UKbUH0qDPlXArFTQexGZrx
HLXdv0kUFz2T/MKs/5dSIh1jPhp2zJ6zUSNNaW0GtP+N9QXB5aotswWHMGpj/FCs9lIoxUmfEG/C
8ZsmlOvlB1FzFxWkgz+neKfs/EhdEaramzlXxF7ZzCylfmOXS9URHMpQHOEjwYHI3M45kq7ol0w2
B4kDCCJDmCnbBuVLwz61itPFRsSbt9ib0s88gQuk/pXY/aDwwMP6Fb3fSoeBKqKt3sDNA418TTMm
NbjiQqQYLYIBXlkl+yZ8gbBuCBCbjltwYS3nYMhpAFdD1foN9hqZcWqOiqGN2VDZrzWTKQk73aT1
WG1gmMAsMbN1uOBbOiiN7R/BsJQKX/bIDJYibAp68GAwDzqUEAZoywqCJnZH5hISEJd0GskXQ0Ym
R9sBxFJEeN+IwRxvzbaCGakq6BFKJLpvcYpkgR/ODj+gCpIvO23ypCLJKNyK/rdqpvXAtLwCRNah
z+odYudrtoFsmzTHducpg6BPMqR+TS9BQtU4NAewHruhDenJAthuNRYT1s1Wgb5N92bEMTUKOgXB
g0UeXFpaO6m8CaxYaf8cy4sEladJANpKnxZTvQZ9rNEaKKPwki4hISOW7anbJFwvE87fTkcMzloZ
iVmggSGGIYBtsh9l5KmEwi+5pRCu7BivGQ2iXLzqreVKLMdqtVuTVcE2cETJaXtmGF6SpN9KNSO0
odtT9nrBWaD1TDlWljcggIXcwkmVMVJyjaxnM//VwidzKqR5HtX5OLH/Zq6bVDerf1TVuCcfxO+a
LWccfRUfQs+UcZEoEizQYPFPyLWtWsbDaueZNaIyuBExew0Llqfyb8KdOxNyxZGoGzfkEppjsi8x
NhU7HAxkDWUu/zGIV63exap5DPV+j65b/cDZ5uvl7/LXDMu4FFtJg4A/v4wwgVQwiAEDXAK4VxFz
qAJZDrzD5ocrcTW0R/SNqxxbc/M9IXiSQ4bHxo8oKPT6jA3ILch5QN5S54FaY65OoA8gPI67Be2q
pvve/Gmlayc2/EkteUL+d/o3vdiq/T/sIrXyjT82jT8ENrg0uZCXq7aAvu7AmTgT/bIip44bLm/j
E2FlpwhTBXbOZueErCJrcU7t8QnACRlLdWJ4zHQxtJQDecmodpAo3GWp3YI1p4b9asvfFnFSvreY
ixnizRaX2Z7/L7uz7It3XBf5+4SEVtHvddwDXHeQfFm4EjxLuOZ8MXklHXSeJvIDJpAU0wMCiiKe
1jKS/WZ6a9k/USuwLHqWC807+wOdzlLoWQGJQlhLqiyzcXpVJMsQFCCZUtwozEKNegswhfGrgihb
O8O/S+GkqYsiSjhrgZQMdyeiym2foZStXh0MdrHxLqHax/bM+h1iDVdJgyYpnY8RDpMZJ7+A4NZi
uW4jBTQGDw2eALgu/FFjHUa2vxwoxKx6GjqPWh42NuIS5qsC0oAmX6LAYTrK1o8DLWrwlA/Wljac
LKKGfvQYIFLsh2Dfg2YXTLBLLH4zNAUB3MdAESpFE+UWSnP1SOejy+aurRkgMO5uAeHZ4+jKTJoE
Gry5ZOsTQrWscV8h85zUbQYTxkSdo/P3FQRolew7hjrd27DQbAHwAjtsyGQUVJZbRphxMCUH0muN
LHRkSX0zYb7GEw0kLlrOR8ZggNpSf5ZZiiLKVRBQONzVEWNC5LbIOf0oAqYQMxbEFEG0VwnPYAKT
1eNKMRN0uSlguYr1QPjUU/y/ART0NmbS5mzjlqlBum1bIqMGIk5iFASD8jHZ2Ykbw6Np3BQYSwK9
8NUDAzTWZDQjfsUyZg7nNaB3YoQr+Lj6WSK3FmaFhu9mmqD1AaoZonSXpdqm4ldIDXZjiJe4tG6k
gJ5I6arZQgQRdLJsWC+a0rhKDtCafMNZ/reF4AlHq9I2A7YpZ9APi2OX9Ot9p2BGDImyKHNyQwYo
KDLZWchjkRTDxCSmll0bPElMLd4MclrZFmhchdKvyTlf62gb0EdsCU/Ba12v+EPGJHtdVMMYlda0
kxvwoXfIIH7UoS/ipo+GeAcre1n1JtZrK/5lKTuD/mYtUmDOUN38bJkx8+aX2UuLpavJF/yzy/wP
Uf+01nP87/GfAJM51MKX5H91SvdlvUyMjQAD+sVPAyOHl6wjzcAoPvr6Bsrwf+cR6hgT0KWs04dT
ixJDjjwfmwx8Z/wvUsEu9j1hWIdOums/JXqsaH4JpZs8I/blBkawdJgwDIXprbBf0+5qSL9hAMQU
CYxhkU/2KnL+HPARiV15x25vxm2q3vL2NY5vQ/SuNv+IDM+aD6t7r7TXmYGtxtq1kYhSit9AQdry
R0lP3qOpGlmp5Mi/B3E1xEmJNyP1lBN/T2i0gTfqFh6OjTxewuAKdhwD+SpGD22iNlRXgN6HB8Iq
LbvK4jGr71nyz9Shhuew82CU3gSd3/gSRaTL+iQVT8pTIUx2gE1iIT2tID8obGx7+x9Nm55vw7zE
Cte5TsIThDA27v914Z5TbquTiEccG7fwe6LkvwbVfo4DuGNpZMP7sPqXuIciM9W+NqkIAADgZfkm
IJdjYt8wISzIZ648rGERKBgrxTyiVSfnOpLrYkgAfRyI0jxKYWkiIk4pwQb3KQeNi4XQlx1Wtimb
RCYddNKCr8FhxKimN33+XhTCAMPBOPBeqcaqiV/76b1vAdrBZMnp5iwsnEXPpDt7yW0a2cvMLEx5
YpizpYNT+mbt1cNfbH4yUO5bFrVLfWcxvbER9iKaAZmNFBN1OaLDWVToToWbl1QfvYH01VgvZusk
Pc+giwbVAxBpz34qM2+nOMkJIeLKCIhUHU5ANflhjkX4MlbfXLmS+UaCG4/6ZxYCgbgr8e+sPWQU
8Xr/z9Agw+sPvk5tfsnbW1/+VRNE8Ytt7zJ73TJ+CZ5jH/qpgZmYq7fd8otk0000x3CJT40cMDOA
+plVSO8lK7RWfkmi19ILk4fdfeWIYwAUDZg3uyEFCUV1sbcsnS/qVJnbSnk1WNx35a2gJskoQR3x
VlIPRJpbShPalW+bJbaJFJsAo5Vp3Hgdh/ZK1Cc6CpA4ySMFRjLLr2VJqY2CCfdPOKDmdq7l8Dko
7LHzg9NcjPI2o2izQ/gfzMLbnJJTZYuLQwFsSFguUkbekmtqsqquEdqYHwbi8NLpyaVFJml8E0nv
AovoeHezjHlk9GK3X/xAGMPN4L2QNk7+VaNCa7S30fmNQVGUrESi+IeJ1LpLrnp3bpbusTwKcRXW
LdR3jnaOkiv/nkZ+WO5T/YI2f5QQ4EiAwpEV6nTpGK55eNDEW4stSq9Y7FE1Jkg9k3GHEYgZ3+y1
8rTTRXCxBa1oN/zH0XksN45kUfSLMgJIuMRW9BQlURQlUbVByMJ7JNzX90EvaqZ7prvEIonMZ+49
d5+gNfUGXJOleFxMfnN7GL38dflbodP7OarZcaOepBOlV98PUcOpOz0AYQCSTvZEdBkqHtIZyyuk
JTOZTjJWR5mgzbDd45iewpHYuemfK81dDRKCYKytHmi1TIuYUZPkRPME4hn4n0E4gQkGDEwLQHXH
BKGY2jsVaDbFdDulQp6ZnKHmPwIK/w7RgAYRk26vu8Sx+cyu59POmt24WLLww+rO3XLDVpk+xMw2
DQZOSgN788v7+LFtbMhL8ZM3kMIRtShGxw/ZmBek+rggxncjlGSWTFv4v/s+fY0tyZoSolCZMOAs
dtaQXIjqPE6DOFpLuGg43qeUVYXqN+kCaG/K05QtzRrHzZIXM6qPkkvNjTHd6enk6ZpcJewaQ3Jr
7fBKuulzT371gM2sddGJyWBHxuc+Z3yVyW+BkG0gjRcuwjJfM2dn7wUDbiv3WADMCpJ8N6fOIaDE
cWFOAshAj+4dAd+LSB2SpjtYTC09Ge3DgBQXsIMRJZ8kaqRkqA0ix+pwWAqb1dMw7xMVvDguTjwr
f5VyFHfS6T2sz4ewY0FaDMPrXLOZDNn6kyL23Fv8SFnIV3fhwUYVg7uAbwDCI/ad7HAXMReH47gZ
VtOgkYo0yGyJbKIuM38qkjgdufQo9a0doGTJ59Lq+vsl1zUPmKpkYf1iCfvk6m5nxjVbOAEZxXrk
RR4SlDIlK8NVb8Bgn8sHO68+W6Pfz2DTF8dlviyMFr7W4NAOT/6Xhqg3ESV1F7ZEFVvuOaXW9ch4
4BKYnxqLwiKA10gLDlR/DTL9hL3xeTAH2FR/fdo/phZrxjEy/noodZS8FdhMQ+T/5oIvqa0+BaWb
+HHBeczkR9WAPkZJEvFiJcLgOIxfqr5P33Ilrg7ivAD1WtNUT3iZPnNsI2VOejf5V6wCWQvglHBa
83v0IXW5PS+6jlksMIsIxsfGNB9tXjtcn8fBG86ta5wj9oR9Al2kepF6/qp1dMbw8VndvHiiFmXd
XywqCZCebtBdoe6fRs4xK4cuSmfNvufeVtOlhbLvOa+DivdB95tCC6uUeG8Ndbbr7OLQB6IU2Lhu
du/4WCzdnTMzpy/759m1nuBKnlwrOU0s/1o4sK0mK9Q41kz5i3g+Bc28K/v8ApXHJQw3J+DcECHD
GnN8iZPoFijWplpjspfMjAtw7TmtnFfIDW6UTTU2G4vYC9/bWTCmM0Q0WaIeOrS8sQh3I2m6RA4D
GQ+InoBIPZSsRXEZcLCD2DgbHVGg5NJrLh4ytYCFd3eV8WemW5/5Jg7t2fouAsBPBZMpzcKgNLt9
ElIIe1cNbqRJv+J+OsyodBIbLGfsbqyy2y69YQT0Rc2vLlNWh20uP8iZzJMRVWerMN9VOq/m5NXt
xTFhu64gW00hYnzrbp0az5b3mQAJAwNObkCMy4l9KJhOEBR7N/efEDF5L5Vv42xmAE7gN8ajtRND
FbGZLgAYcvOHwVr2cXca5oNq+YIP/wJ3OgLbRQdpbqJO7+cWFaFtMj38tOenEf0ooUTIsyMYp60/
PDtB/Awn9BGsyp6ISwMxUj8HaFgRQHcxcZARloxcb5WgjKKQGPtbkvlIQ8j8SzIMNEA9LSqtBDQ7
guciZ8gED8WFtNjsubXlvoAMGvHQV0qeE35ZrnsOHHXOOtT7oLdkKhCws0C+uV74HFLiwp48Aq37
l5Bz11XxIWfDoLW9l6I6TdAE5IJ+FcUhs2jPvGk+BLF3KuufDilvWznYNbJj6/t4EbCSG+6DGq2T
c4vOblg9Sn6BZHsmLQF6u/WsIpwSlfysUTWX4P7GzHmbJ/M9NsS/cMzOYTtvQMh5t3JKH5023WUa
BSSpXI7LgA5jeW6Gx8Jp3mkk7Qhm0SFG7kXT30ME866y3NAN8b/yF4BUAJSRNYNLCMFScZ69w6w+
Aw6kItzZ3YUE4FI+4D35KkkYrE/tsDebYxwDTOPreLKH61xwaO9BmMbpUhUFHCmgCYJLWL8nyXcE
SM3hV5cv0/gY+RgKl+kUHUtaBN8+y/zQIHWlfc03ZXsBFTUT62d/a+yP1dW0/qYqvoubc5J8NuML
o9fxZhZPc/7BCmSkuLcvnbdn9kbPV/U3z9/l5kGbB6GOojuUoHpqf+UFD8b0b8C/yXrVKz5axg2q
e7Pku27AHFLg4RPpxA+YJo6zHwxXyF5/UiIPhuXlTkTu2L9Z/d1ViM8+JKCnUv4o+2LytUWBvljL
tsjWa+Qa+fOcALO6NvqDKtuOr6R14y6juMJd6Bm/SBBYl/ZttpmXkQXKwRQv4pBRVlZv/OH7+ASJ
jtsMTdLRFvdecXE9/JcPHYl5xTmtsdZiumnolko/wOb0h1diMzcHGPKPBMqtLCjhacuTyy/U2JS9
UPC6mwMtUhRPUpxgbLTzl27vm/7DG44hhV/LEcHgT7DCHu6z4DhOj6AzaoRcbCLThw4rLJ5U+Tdq
3qr5RWbvoKZnpITxyeseyu7R9EOssfGdpX5jpY4Zbibq3wAET2A7bFYXluuKDEPW86T3IEuvYaKO
0QXSy/Lx8vUu5SEK0ZOCjkzRYlU59PsT9Z2BcdX+dhT77nezOfDKBv9eN/cV4GkPNMlbWPx06nOG
TNwP7wazvK4gcuxmi1Oj2Q2ckUQnv/QWsDS78cEb9rm/FeTQk5mtD5F1CdUjBX2GhdvxgD18e+U/
k7YPnIXdfqUQhs1zUD/a8wbbZhWRbMIJfi0rRt7dr6P+LH2t8guZTlH5ysDeDH4y+dJRRbNe5BlQ
TF694JIJlkryM3ceQtrmJgDnN32V9sPYPTEbzhyYLSsYpI2DKfOVh2ZOcG9cTf3QSij3mHoX9t1l
mJC4H4P5X+SccnWP8KromKqSm/PkMrZV73QvofmZYGlueOJGBuxFhkDnyQd9xZyLMc+TrT8ndvP5
mG4UpoIOJBFrkztzTFd2/rv028s5wYsHssmQYjr75cPEWQ/VPe7B43/l7VcMKWa53B4Fx1/w5qMi
JjkItUy86fOHbNxG7s84vvvyN5F/rvei+XqNjNylIr8Ge3ZF5mZMi/zVD4C7qrXbIPKq3mVwEtBm
3HWMDhvHu1gU0VgZo7OyQbfsu+Cp7w66eczme6997sxH5T66zWuenb32PUGQ5TvWnYf1xPSvbXoG
+C6cpyDd8RcZB6OJM6P4C0KwA+qmoI7E0IdNRukwnAD/PETub50dyWg3kJAa51ScJ3kF8kyLwLZ6
xBn3ykdvYDiBf2DykcjqrZZXO3xosFmb2RbT1tSiC3pwB4RHb1H451svDFBcjIOaHKPiSzJtsjFU
2szcDHaUTJXg5v627XkMsR+UbzmDUi4B5b9M/mOV/GvnBwtujfme1f+WBwyPqbF430zgqeYfE8UB
g8XkXlOG3WFxp7OX0Dra8qGut3P/yKZtxGQuX2JMAyq4+OUxT8/+hLBn3eh3okDAgyOMuzdZdNry
3qNoNw9m8MTiI2Beq3EZjI/9Ai7ARNlpxN/jXIFDgdaTBaW7TkXoEuPsvJFofwsVKmWEDOdpxlY3
BbeIhiCUMZpLoo2W3GXaVEKnW++SC/e1KKIvkdbfU5ZuNMWOObW/HpXm2u9vKe6/u0oyw1AsF1ty
f2cC5FjSG+fRpTwedfvW5wO6+9CAOBKCGVeeWhMiQo52TuiV75KlXSXeJieks+7yB1NWoKhMQO1m
iAgWoDafSC1SFghVsoZ8b6PWXdBrYvhN6woREbxuz4qcTWm3CNIDbBRsWf6gfLANi7IFdUBuPA4k
F23+aO1Nj5GPtkvGuDYejMROaOUSR6x5+PKd25UHCv3gPmOCjF59J3R9di29TgZr/f/Ck7gNVIBN
zeoz2s45AlyviyImHC5ftBk+Hm5WyOKz3ja9ccyIUWG0654NVbGOqoDOzBO9VTXuOkdNj3BcbQNi
v5MwMO4m1PmZQL+Odpw3w1kHOpJbIprXYxl3205zIMqYBqqa/d/c7OQ2hWpWSpa4iTioyYzBsbRr
HedQIAwXy6QdTTzDl7G37nMjIqAxa5lXC3GyKaJYluZUg3Tp5GVyMbDJ8OjDyFern4LI36lCkVPS
kmSpGOr2db2QfcIPjcW7m6bPUuBnaRY2rlMUI9VGea9StJJlyBGyfN5Q+g+KcG6ES9wXQ03SuP/j
MSw3CgByDmi5GgAu73t8GBKgS6Ll1Q7sr1ceLdvYQV72xon7AXoFiSbibjIxwbC1v49re9p3jf3X
KFUQ+fRj59lC6ajESvdGdJiJPt9mQ4Xqu2HETmIb4Nq4kVsmnYXxZptgO2d0CNqR95FZXuqhqS4m
X3DWyuBicXcNTvXtwLYhyqe9Z0vSHvuSK96m6ezLFLaBAN2LknUVdbgiaje7FqiC2uY2YwiKLMfc
kY3IqWla6wh96Wpqy3pHrNFmKjxCvYZkyzJSIThZpn7LvU5GNHN4rzC2rWv+VZIJg/Zq/IiMBfjJ
qsUXPGFUlr14cYT/BIalwLBI7lrhF48qr2sSMvtdUL13M6JKT4EcjXO7OGjyuKZeiYcYpkBgyOGY
xJQ+EQ5gyP6n1sIrlnkJQvKIqzbT92YzPaSL9sHoA/SmVbOzBR28X5HynjPyxvvCbgYiPVFQdSQ3
QZvAwxkxZY8xT6zNdKes0UxYDZA7fmPqg8g9TblKnrSeP1SbFdtZxTtD2Na6A1CIL97KDn7hu7tI
E0yVq5B0F7Scd1PJP+K2IzXRbIFaBgZnT9TsMs/P+5joyE0VGPiivfA25viggBl5qGoS47lvZ6T0
82VkarfLKpbJjhYfdho8UXgF92M5AGHpcI/ksWCN0ZlM+MCcDd7T5AEgmEvQWtL3POoq7+iRiUUN
Ep7hsCHMb8t7vtXGSsQpdP508Va79jP5MngD0uyhz112GQk2gqi/mEWyzmxWTI6byG3cYEJPkZJL
G9NKFdgYZg1iXUrapy64q8ahWw8mPAz0uOvGZ9w12LNeWaOL2FiWn401ZHdFSaiELRrcM6j8IeeH
KxJbEBv1ZHEUjMIUEbnITRnwGuyc80zsk5o2yel9KC5sjdIERb2rG7BqdbCVjOuQSvMx2FnBOoGN
sq5cdmRRP65awjiIQYw3Te/govCfRo1EvlUTmHykVYC0+0M/Fehok/kWR2R0CTDpWyYrL0nuvvJN
21Gy/TF5Brg624xH++EN+L6FBaF8Anh1c5KW9bHSVALmTwBhxinxZZDBc0Bb9ZwGfMZJMrU8QNEh
k2JgShT+1RIDVzuxlRyRIICe0iubztfQ3XOWYyFO8gF6nP/s5zDdRIAFi7kFhzsCxYxM6Y2uvbek
i06BJe6ZuwmPU9ovq1s/2FeQQheNia5Ng/UgTQk4vyZXlDfX1eDzWsP/zmD77mydHEuLxZdgNoFa
KHxqc24RU55j2R8nVp+ALV4TzuyViwkodK1N2bERUFN4kkPEMGlC20KIPG9Zg72RVVrWpVco/qSR
uPO3soxPUio+c/N7YIyUTC7R9ZAdSBluNrIZ/5bndOinmr+poTCrh9aNrUNsQRTQhLhUZNGtlOec
vZBb3ct6wqMz+PAucNsGEiSOD9YRHCd3lo04uE0sY9fMxdsCnYewjNbbMMZNKojmCHu59uNlPYXe
bI6YjDszm1IkGi8OtGl/dCh3HfkTw31G4AMlfWHnJbl9y+YmO3dIMUf7cZizo59O31GpJXEtzPf6
YNmmZj65C3nobKGmcvRiFkonjySiI9U7lRxfRc6qgEv61SLqrLKXTCqe+G3j1/jr6BWr+jfvmdOG
UeVuh/aeDS4q7laxkUf66NbB8yS9fI+Q3eOGJNsy30yt13EYsvbusxp+X3F2a4MtJMmlfgxTKnHb
pxhVL2yuh852AM8b3TXoYCNF0L6Q2+qTzwqms7CCLBxO0M/BwPaxvfVYT1i0M+t8QMD01NFxed5M
n8vzZXHJDJSFfrMPejp3kuisdZGDN52Ru07JHw0Zd+d9MLP9DCzeTSGtl9gzopM5bDp87dLDleR1
ZIpVNt40lpKQJFv8cvXZHnkfZddZd84YvInZXPUWh6mOCALULiLrssTz50zcUxMeao/nOLDsD2XM
z6WwJb1xd5pkeavJ/0jGHs1IhBtXPCtfh1tg87xlbHUn9uBKe9+h6W9L8LOHKjEy9KDXPsiOToeV
aYhyxcPDnYBql08naOCGoXcRuUtZinkrTPCnQrxh7a8wDhBNh36Kp6sQL3kBvMBum5+6XSA7fXPO
J3dYm5SNiXCRGUE1K8n6SnNnl6lmYHgDfXbEsJ95t9iToI6wwyCXvfpzgluXMUPAnHXd+sk1zhU5
W3F1a9GNr9v/0SINbmJzbZT594SNKxwS0OkRW5hBmb9a+FfDT3eypOaUHsWB7e4Szl2ALtFnq5OL
bfC19H303dpZd1InmKdeAjGoVe29+glwUHJefievDg9TB0aO9fjCZw7wRaWMRh22ILxJInlyU39J
wQM0P3qEA7AHSRwHD0afEczqS58cFutU9O1n3+nHLHlltvsbhf0+Fv2B9Le9g6pGGS9mjWFm7AaW
x06N71j/Osmfn1oMvjQrpRKPdrpMDXxSQbWX3XLXfUVCwTeDzyKxcDpmZcmjmuAXT4HPypz8rB7Y
Vo+HByyDcdSCZW1qWLC9py2mBADNrIr6aDqGlL+tpiGvJZ+GpZqH0UGtkoTdq0McPBEEjG4w1u07
ijyIMoOJ74R1ADvIQ7+kEGfQVKYKSqEnLKbJ/re3/GvFQBMwp7T2g70uJ9fBRYMlVqEwW+dZ+uQE
TC6T3LD4Pzuxyh35MNs9mh2DkD87RWVUcZEnCU0+615Sb8jVtadfsFNYJEIrJtyGjhMZSWDXDSku
obmj2gevZFkkz/vsRi0IW3WLk8MgR1HaWOrV9Gbb9SWrdlz7G6MZfr0Mrnb42M2AWHoXHWbX670s
nHtnJim8Trv1//9Eufw2c5mcg2R684aSrqmrubwtvPM5koMxALcPYpytjXEbZv8zlNyzNVPxO+a0
s19wVdQYc6ehPSB/4Qvr9A8Z4GKT9BpVoXNIAmzUQsiXtsBGY00F9ddZC7R3YavblWlUr1FFaRdX
ksTSrLrWLZggE3dOpQkfdEVCOo/EASVS6BkesZ95jqms7JKrS9uKDucrn2i3oz/f8YZtYwE8jOgm
W7KdFgMWrJrCPbpePUKJKtSWHPBDK/R4tKsI63qPqrtxmWX6yDDi4QShG4tBNVyNma/C3LngYOcB
aboNhMTFvVdOPdBdY97SfM40FcN3wHg+jFAt1RwFkUDuB3O4wPmlw0vg9ooJarJtVZ6gZU/ZTMc9
IliAGp772qXGmz/iuCnIaGq9/GlYgm2CTL+3nFH8sdG8aMkHaU/viKapcNiLAgA4D4bxbYeLgr11
T6kRvSYRs8ExrBFOl5j5If2w4x3E1qL7vJt6xDhB+GKn4l0EOMTj0EYQZ7Ilrm3v2wmpphBhIEXq
AGuOAewThhSrNguTncKAKTrnPoT+yAACdWWjfP9uShdHjiz2RjvDTquupCyvDGv+LFuaUTJrmOm4
R1XonRoHoIWpNtcaSjQKdZSmCuUN+sYCEkAqsMVB/76aJTGc7CI67qKbuSDSiBdDoCxJTgi8Z0Mk
fJSpjz0+jLYJJGDUXp6/6cvpvmp1ccyrmkOYs2JsTyAq4SvIGD/2FOX3+FAIgG0ONl/iKWEC0aTg
WUmn0pgonGjfz9nPaFERhy72g6k4xtnwWxBbufJrSZp0+pRW2YspG2udWm9orT66uLp2r/kTVclC
q4G9P0XImjwSpxhWbgcPabXlEyBIh3dBjPWXjlGIv7957WoGt5m9lq0HbDpJFwY0twAzZfh2X4VT
3MnG206J81qh35oT8eM1yKcdXe4KidJiNrjxKyIH8pgTuho+zJJpK+HvYCMaMezbziWmRCPIMiYq
C5vkdSXIvMippnv4tIy6Bes1y683oXx0C2iwg2mf7HbsVsekia606+BPwzi6Dy1761WJhBuMjSC0
2IrEW4yCELNID2OSUdbn3jZx0gyO2sBfm3h7SIex8jdfMy1XkCVETZClViFil34NgfVmuKXeBktQ
YoPDcM6oOSz9qq3oxCVvhEgVeo9lo93YHUJa0ETZtAjVHEYzulDEOsAVHo12H/fI3HzI9U0eyL2Z
RXCsOhKfAjDDizgOLynGnu7QughcBRSTjq5lKGOcOk53mUX7VCHrExahB1RuDLfyn0T1zHzrU6/D
36EzvnKylszOxRIA/yTJ5qupzCvwWFqGIsJSZKL5cprHugd15sYY4zMcVe0IW1A4M9Gxcn7WGVU1
EaUsoyJ/b/E9oVQWB0FQtjHCEk6p54o6/tJh9E43x58h7ugwuEc7ozzUNuoYYRKQHKXcfcNCcym3
oUnKyRTyswYUbSwg+NIz8hNqfMm6+jER83kR4rXhyGugGUh0Gh1i8VRXZOYVhXNMQn1tfJ73Wun8
RFL2qlQWW2zPQzAzjsZdUSG7zdKYSsMHEukUiBpqc+SPScZUnXp7bsZ3n6y7TtjP8xLvqmT0gsMQ
6wDXem01LkdCgYdNkorgya6lsufBoqwlmSxD8PEi8yhG0x+d40VrgNUoncxh5S0/ycfblvSk+QVK
HH5JK4OJlHf9ZvAvdccZ0dU2IQ7GuxdyBTnWJ6lEuJ7reztM7vNRf3HE4FhLMWUwO9jjhtwjqPsO
gv5Uhl648tr+zGcRafHuEwTuYBxmSQqJEfskoJt8GRxSwofJSJcUZigz2qewkttpidXIq9epL567
FoNJbFhYV81bEBm0XooX06XVtq7Hq0eYEXNtTpeJL0tVtv8wfNZrMjC/UV5emw5271RgcYgl0Waz
pMpJFJPtbPA2oq/CdfdbleXZEurgeALxTknsC7S+Z4XWZnEHtCsjsFHPkYkxZB7d5tC827Gcj53E
JlwMIBnAukKFMGLG0MNz52V7p6oxFtZU5DpfPLEjlmxCHRwU12thBV++zYDIH8OLsPZTLK8oKf4I
vlCbaYBX77XkBNrosCOyTe4cBicipMUN/BE6U/Wq8exf5/HbUyE7O4PRcLoEh4xsZvsuuiV2jLGp
ymcGzIy6O3Mkv5k4MaAnKVOZPjxzV4G9yD3oHAbyrbqS06rQ/kc0dVRiMczbzFDbcGORFIx4kFKi
IkbFmoChDqCwmAiTupFAF7CT795y7TvZmV9DnzTIyRajIKP32nXezDB8Zqr1QGjwfR7b3NecMQyZ
1x0YpdHiWnJ0/df0csX0+V/r5AREcMKbbLyzBlbX0kOi1kbp8UkTwrDbPg4FYX0YcOI7V/WHqUIm
1LasR0yXM5gKdZkhrgA8QJpUYCcDFD8rQwSQB0mCIrgNbwHdTJYlT5Gwh2OTLeybfjU705dIipvD
nEjZzkEp5IIz3tceNTpDU/NNxvorNbw3N45W8ANHNE88gKoG6hOjqSbfoV/eYgk4A370p0FsLt7i
8YTcaM1M9TND5tAieOqwOEo7JXa29imlqVxmHRbrQHEMG5X7Moj5ySFEgAYaJLW73HXWjkKuh2kS
29sCTU7rEIfQEDsACv8YdMk/SeOPlNUkYGpgO+W7Um0UYWF9jsQ1D9KclLP4d5Tpq9e6fyrgGaRr
bwsM/UX5qrXCak71LXvAM7qDC1FnPlkay3+QZgK/olh2onj/2O5DGjVdDByO3JlVlm/8yrrih8WT
gC6smGEe4N1KJEFO8WAdEz7p7eiCk4ywKKpkYRWSrDjFmN86B57mopEhze1vnHGaIX7wZ9jsRoCs
rfKNckuu6TJ4VnIjjb8x129ukF8KkuVlL59BESeP1kDsifDgu5YTSNS0mS9WFDDvCZfpO/zZ6DhP
XFGAZf11nQfv9pi/BwlC0ilgBLiA9vIwhZIZNbeaQKfMA/6B25njV/gtvgoqzCRB8jGPySfAdyvQ
/+Y5a9D5s48hGXahkIGqsQh7fup5KMkYeU+Wz81XAZkukBGtY94W3avFfsYpoYL3XYmItSL5p2aO
tLGbdFr7FfuTwqbmqRyY7o0um+UFfk2T+94S6oHrK2Tzg9OCmOtml3ogta15ZkOcfjg1Q0FPeee+
rNBYiFCuI3Pfa8iduV+Gj3Wr2juqcLkvLfRaaYKbvkCWjH4S4TW5ZPG+J2CMj5LvZ2DV1qEtGFFO
KKxhb7KfdCcF6NLGQo/8FQ4SicQTpaoo7owURlU2ThbS1mOP4JehJdrlBKsig1Pe2mbdK1DhZS/9
u6DqGjZmKTd6vK1Ltst+70Owk+yErZx/3bKhVJBGMhowPWoictHGG+YWg+QYZRp61PRTIfgsyulL
LtlcgwDtN7svPCs//eQaKHkzuc5Yk+aEB+6TarqWEvelHlGo+RnMucL2mIBUTCD3teJ3sMsi2qAR
mpvfQRlHB+CqGbI8MT2g3gnQGlGo6ehBUvJk2m2DvLsFbp5tMpsFQiEIkJ/5gjZR+QGj4FaWPZgq
zZyAd6USEQWsDhcv3VkRUcCEDWtU3oByaSTu55l9wyon1Dd01N7vLYCUCmChdi5Wm7lb22M5KoC+
Z9yhKzPDX2c8Do1lbitFBI9Lhek2zRsifoJouqtIcTLU854R8kfmueDC8Jt5YwUPzmQlahY/QTAc
LacQFJVsxPtZP7a0CENK69iJkVw/DwRUBlMFUgZmkHhNyFy9SoTGQNnJZbPck8z9bGv3vQ6ZgZkC
sF0wuWQAm/Wx6ceDdkEBw3ct1uNfHsbeClF/QEFnYtpixSheRTV3Dy2Z2FhFx11riT2DubOYunbV
MEPEdk8+IJFlK1sA7bYwnfMkmhvpDRfPt6B0BeiBvcncWvHcHa0c6WTJamurFtFGoXGLzDZzCydp
2OkpksxBDnsIvxYAppW18JowQbU9SaONX5Jv6dYGE+5RrBvWx/dmx2inRJVQ18d2IjEzG/ulveXp
zNF9xMlA/eDkhFUPkDB8oqbyumQKATXLMlmijN5jZliY5G0ywMPIuOYFj2lFEZl5qscimz43ZWA/
u91454Tkj7opSmlmoYTleCh+Ce4ikZRuhv1eAS/J9dxNlafF2mqCdDNkeBYGQC7Ckv3ZwXE+xedh
cuTekaQsOgwZmSW5xt4kppha10e12TniOTGrvYKCNmBVP0ZT8WZ2eX/I3PLkBoBnLOGQ1GNaRFWM
xoYADcJGJtZaYS0+meT9tTnUQuVWXyLywUjVwasCOsNEgDc7bcjC7fgqxOMEs1R6kNrjH22Dd4kM
97v3DMKv0XVWA0YaJAaTFwCs1/G0cZJ5P9AIE9Ykh1WBASH2DRTU8EatxeiTgblF9I3lg6N6jaRZ
EJCX2fJGR/6vSuYRTCf69Llmy5MPRMt+tiP3hLzZiOCI22LGRoOoxvmWOkDrIudzTE7jxDVpRcMT
HF/WA+GTbm0Yrr6Bg6wPAVv17DXnmzPVHrFQ9RsBzO4KVd6ltLPnQZAlY0Tmv9atnsmtYkrBG8aV
zTyWHW3AxAHyELBgP12W3MHy9szVV+xMl6hFut7ZxWUa7RdnmnvGX7BoBtd81U52oIBnb93jqKxR
FvNjk+CBzhzCProRAlJwdc3PtfZfmv5dkGnpuvOJZBJ5x+gOpgWAM62Y7nbe3O9zlq2RQ4Rn42I/
qSBGSnM6MmkK2dKTG8x0kW6ULB7tkiQSMhVbDHWjBEIxj0iGq10/w9OTdx3bNivouTGJ3CYrV4/T
rgSQliDfJveZDwQgTINBIhsOLQ/lDJLRzD8ilkdB9hv6zaHQyWPNUdz+pT73t6eZdfTsphpxlL3u
GLxlcKWacp2yLN9RtbWUSSg2SrExUuc5jvN/QR6+swWE+9Gz2/XROgXbkIa+VzP7MqZkyMNCfoT7
EBChV/pnX0jOTyx1lty46DQb6tSxOM3l61jhhTRgTjflazu4NiplOKo+0SQW0dGBIraENXlnlf8y
vDslNZDTDegVx4cE5n6OXMlEeRQyh0kBtBaS/1bgiJP6zsk/m/ic6Z4BHWZWDDCamp2c1nWM5YdM
Pea232Zn7Ymsj3jAkQHNGiJ0HJkruRxMtWJ2iQKI338upzXDljsDFP8yC7Qgn7c0dQOtaUNnHcb2
ChOrtYkZFee+D2qAhXAV7wtibWHyMip3NW0lYyt2UOy+YaKiJLQHSJHUhfYXCTGrnlWgQQON2Wld
l+bKRuuSpyunZktUzdF35zAGLvzdOM/6bsoY5ZHT0K+oac5Dgu0rJbGcChDWZESILGKFTNQO+U0O
ADKxeO53je9zabv7WtwqTLJt72HxiLcVoWQZYLtU06BX6eOSyO4jlB0NmieVHTU+Oc62Ew1Lx2cc
PoTID/ri0/CuDtPRbMlMVTnBRDH3HDppA8eI+RsWBrxjVb+rTluUL6W/da0Suyg8z6A36a8DVDJ+
mG6WXNUl3M/F9WsAbpkEIl14wAkDTKABOZ191k+4ZooTs2ec1fVJOf8QoOWOckmFRRsZcrQlBJFY
LX54PyWaGjfvcmTjcwD6gExyam9m1X3IgGMxdbwn2Vm3MvGh5pt0RsBNKimNVWQxWs2qmF23yF61
bW1dUay7onvpDHoYawILaAeLcn7nSFCT2Ahr8nH9dZWUzqskDE02bfRhl5hEXQ0SgWWuuLQ5sp0x
6+fT7KAU7l1Xo1qyu2NOhii4F3g8pH3TQvpcw70lPsNE91er/4+9M1uOHMmu7a+U5fNFyeEY3CFT
9wMZczCCZHDIZL7AOCXmecbX3wVWSd2la1cmvausLIxzMhhwh59z9l4b0EwzUOOM37nZiG56cuc4
uP96QBk+HXtOcr4yntJ0DM9CDdhokPbfBhqcZZ+NN0xJquNsQmNSuZ/fFAOzrkn3yR3TY++qUYHY
aqN2iB2AwjEr3Ms6frbLergYrbZWvTWpfdD3JHmOzjlySo0aqSwJeOBVoBmTHsoS7Q8L5YD7Z/rp
Kal5aa3hoIKueFo+TljFYCHGdf3FLxwmH/40ixum/f1eEfNpxbr4YTfhxWgs+75oMyxufPXXh+fE
dUk6qfQ66jumX21ZUXjG4S5zEJQ3tA+eFlRKk2fkQ1qdOgSCFWK5c/LDtQvylip1tmtj2jDvLr6H
c36xTKXvmHZVTwM8z68P07Ghz1/i+skbVV1bMtQvX339ePTz3VBg0B0VB/RmRCCPKdyDr7qcx6bc
WVNXw7PqDbkpUTc9FAV88cZSLVf+OhxD+0OOJc1a3epL5CEyyUc6bG0TBbeqBag+dFZ9Jbyhvmln
5D41YXFP0ZA41xonxoNqURy4jflzaOz4TLuNkAJ7cj8lPbr2TniOuNdJ7d3GTX3nSBBp/Mvf6wjY
tfB1e9Pi16rTgUItqKcfUTm/l05Y3dH96y9VNt163HFtxXh6DrYNXBDIXZN1Mxsa1pjZXVLyr1ba
cH6UFYLfLMcaN5d1stUWeh0L9QKFkNEcoctcRSAodhOi8geDrEQFjyw0y2LfyHbk2oF7VCRtuY3d
4GEZcOyUHXqnKexelNU2xwprKzym8QCkLXQCPtNK49yxkyc0F09TkrbEW46HqUklqqgIh1Bm/Ezn
gfdc7hmwwVDPBOlt7cGXqzuiWDrgCbdJBqi84fxLsgLA76+HTCERmpNMb6l9T67gkhe+HI5u3M+b
YNag8bmC7kZbvgfA2l5HJH9AAu2zFRNcSBeVIZ3yrXOEx2pktdKPavq165cp14m0b4qyRAbiio0W
BBWmdfUy+mQGyBEq+gwDdOJeFRaAeetoJAxASPglw7wBhAHP2BzeXHNr55wOr+ZIbWZG3Gthu+12
6Hk5R+WBT4u34TRghoraVzvqWP46mY6hCwMZPkp8PUN1E1duWTd7C86bWobtIS2sOSjOnolOnaM2
MBwDSkDNrHxj2ktit+SoSs9oV3ohIqGujxRKNnSugzARyMyyXnMuv7RDHpxGFyy2TjkCZ/V04K7h
HlQCgC1U7fSCyg+/XBlB/m6kB2JsfhWtrB/zEhNS0wL8dXVKy1HI64Fe9c00cR8vhrY6WnAjdebP
HAsFpYo0EIgVYCu4n+2rUVJwTeZRwVnDG3Xr8XavJQI7N4G3RHJTWyh9ACKRf6c5xikgaV86MPQI
dOlHA/U06vAydbCfmk4V65C5JSNh0V7HwoRcjsy3HDPzQVoIBwOuh3ch89vUiVfGhFzadozhFENb
YQyLWLuZjJF2VoWIhiJnw4+ND5W9sUrXvaG8x4RrSLWueDn2qR3tWz00P6QFe0NgsnDYIWAIOelJ
L4Aad7G2wy7IFfV00LecT5yo2tFUQWZiiXjrTrHeVaPNtLYXdXmeQvBJJpAzcB81k92vB9wUEKHm
HOXdT+Y1CPuZTd9igeKWmk4QxtoUydby0LRM1I0ZZTnKF32wJoDWhPidihRJZ9T1R2Zm1JFlXBPs
2IuTLaL7rhzsXay65ATrs70Kq7rYfL1rG0lyupptiFAWi+RqBji56DRpWLR0B3MliS00mkcshNWd
drD9mTrFP8bVeqds846obvxLqq2P7fIgqhQSlJC7qMqcg9amv0eCEn9ACsDKVafTRaI52A6N9dEK
5z2ps+roeW6LkcQTpOzkCWeSZh9ykl0BI2ofCXkftrJsW4Z8ULrtwg1OLkqFq8Y1zFtPWvCmUsJQ
Oi+eztkowVzoTTM6+jP3EY0mcjLWtQcFNWh9kqtma97IZ9RMEU3wd0kZORiNe3RlVpyHjnrWGy3O
2gMuLoAbzk0LGzOqKXY6E51cMub0p7yGEGJXPHnDIg10oUgXFNqH2o26dRQWmHcM5Ii5gRjQAM7X
1d6xcAL7uSTPqc+5AnN/gg4T49OYfbpboQRe1Q04Y4saWVPQiPvOXzQjhN0KY1O4GR0mJzbRxpEO
FZrJscUJdUwqb9Pl/rBsa1e5UC4Tazs5BkafHEWf8nMzyh6J3Od5dIjZmTOz2HE5vbWwYM6jpLvq
NhmI/YQbn7YLwue9bp8UunvwSrO8811NIRhyjk+CA0VAeHRTBk3FNigbcS4pyx6yMudbCa9CtThd
6UHJYyv98agNkuRaiF5fD4wQSFWhW6tpx98E9GJLIBkHaJwArkn5Mn/IsfXv2848OnbcPyzQoy60
OhRelr9r42PHJnsq6ZUwH+zzB12RZpJHwx0b7nHGPHky7UritqOTQy5X6rnucfYNcFLLA88HnUqY
TyvipS1uQjGlHJuMXEUWw7eiEtZNtjy0Ufw04UvadiL0O/jSfOzrs/GQAeyK/XuqvHxxuD7ScAPa
Dw3g/PXw9fGvt1o5/5w6Tt//6eNf71piCSGSHQHbXu0z+K2qmKRHjvZZMulzA4EWd2u8K6S5Hvuh
hzXMDlDkFDQk70osKBIFhc/y0bq8m90AS//sh+cxN5Cjz4mZrnW6JCg0IjybcAfPX2/xB/COZtOA
/2HziDmCHWvLEwfmwg799AhVX808atPbBhS7sD8bgpaZ0yyr5wvutDwwVp43OsAjEfV5d0rpx1YB
x566qyGo5rF3Oyedd5s7KKZjT7FHyurRxsW2C/rvtWsOB6NOhgN9cwHyKXVeeqE5BXaeD9MjVieV
+j9ck7/zUIoW3ER4j2qMo/DyCn691S7vfr1VS1o5TGtAFfI8y8UOWXTBXshyBlXNQ5ok+IZn/HoR
+ovASSp+Tituvx5AhuKxbezjJMTeCvxyh3HUAfIftAdIg2XqWDf18hBXdb0VktGW4+S/vNge941T
xiBz5C87LtvjPx5KXK47HZukONe6FwvjFKkd9AGCT9jWKGMYI3eN9+6JhhwLbijYRH+NUSCfFQ0y
bgLLfNEjrdbD7BqW+DfCRndIcjw8QmZlPEUztssoBHScDfXDorDpKGRHw++O/SSc09cD45Vobc8V
VJU5yN7gFbuEJXRMsSWEw5wgXe5LK1QlE2ayiW4HMolidttfKTVX3WAIcrWfbxSqiQMqGH3D8Pag
M+pfWRe3Zd2fY8wErGl202TE9zQNE00a5xaVMTw2A3WFnYb+w4SK81q2dAeslPO4MJx0WT76MfFy
RkGkIELueK3or14CFxRRZjcgiTpuacA2jIKQkBlX65l+CaFewoF4alg/5n7SxzpNPRTwVGo4LMGf
+S6payoov8fCKlk3nHNqCIYZEoQNY/tDq+Hbj1jCDYqslZlD+1UgvFZEBFEqWtrci7PwCvJ67UQ8
DgkKj55Gkz/9rFDDXOPriM4uiIxjVIsL3/g97vW0lxMkfZ9BDoqUdaoyyE8NbakaUuvah5m5zpsb
ZqOEdoc0PUqYlVnkAlJUAsdFaF7olKzMUn3EXkVN03vW3ZiQ2+QnTUroRuAQxmfRbQkt7z4uiHrI
xpqySlgnep9kAC0XBWSfnAlogIm05yXzTfluxzSUBma4cT/6O2us5ClP9UMcPUSf/mwbay9vxw2Y
puhZ8Gus81mQzk1e2rpsY4+dw0HH5B8K50N4eknNW0xvefgYJPJH7+RMt1P5WGjoUyHRqIdxiQ12
ZXFoO8xFmRS3KqJqs3NyRDjVhds4oWTIZgy4EyM1iYRl3TcVQA9NRmTs2fVJewiym0gLyFkdxXDW
PwqJi17U5CUCkMyxgNEOCW3XPPtZKs+VRJQ3+/4mXrYkSdPOQxGOqBVjEB4i2Esy/5mGVohTzNOr
3u3GE1qUgjMpetI53OEOEOshNMr9CALIiKwlMKGdfqSG2BhGZT4Efr/QoQoKFRzJZ4SF9yAxs11h
dpBhuiB6HHqFEqOKdoOvaXf3absZTBU9WeaLcHv5kNdF/AQG+FhBHb4qW1KuEXROj+FkI0UPhl+z
BbUf1Zo8MIlDYuOB7+eV55TX+d3W68JpZaWwzTyvoHcRhdbjTDUNsImxUDkI+ZiFqETzila1UzBf
N34N5ckOZXPbpgbeuXTZTDidbaNIxBc9FDQuQ5FiE4ESg8J9PIRRN26RYcV0A7zgWfqwH4A8B5tm
ULcj440LtIsX3zT6dymWopZ63VnaBbMvv3tNRzuUc+C6NVJn06PBARtPTKpXGgWu/Z50l378JEC0
/+Pe+nULLQ3sdMOA9zbVbnHb5ElDQoJvrL/ezaa0vM2+myAB1wHReJz8TLqWxh3ZEjkoByf4kZM2
pGcfL2jnbhs7a/alxsaN94qAAk4gFBgwDGWg47NYHtCETBuzptTDwgh014bOUTN9vMSZ4VwKda+R
udH7HnFk2BWTElnJnZeRUAghEhEKakgEZU1xL+r5OR2M4ZF961OMYEB6Jwx2ubCCB2VczYRNs/Lt
/NMrn5SFr2uwW+uQjAYHv+XQOS4cSu9qNuB3QZQ27vwiQCU54p5Uofk9K3wmunl7pyrYUUUujJ1R
oEypLYEeOEPDabalue396T6eOnWj9Y8wQLosJ7J/VJOQceqORKhQENMXJMfHmt6qeHhFh6ge5j7b
eLBeN6ay/U3ahMl3tvQjWYbO21gTJqIcwBQT0xJ0LBXCL6SB3wtXZbioCSgOhny6BEazRzqeryJK
yG1NzuBjWKPkCoah2eBoZneeG6xWw0h9Fl29agH80YbBfKbFy6w1UoRwhhGOJLMXu9Z1MNZFRL9C
BUWHgD1PQz41mgF7MciGa9WJ6QeYomiy6ps8DhsQcwguqzhGwxLBtAWKKwGYSO9dNK291/XYrFWq
q7URgCNZgPUnL8P/k0U/yRrbejYwBGxA1OiwxSM7PiGcJZd6lOPKKZ4LJHtwQ4hwqJoGgpC2hrUy
em8XuFQd84Rfa3STmnUObcnmDZpx9o+PZqiydwSgJW2iiFa/V9wJroG9pxdbYe1eRIlcAX1mswuN
UJ7GDOq+G4T2LZoRuXIcG6FKGz9R+hrA4uzqZBSsdlk7BB41RXgzePF7njHQH0twuHR+wQg1FKRK
pw/8gYuzsptq/e23f/n7v/3L+/ivwWdxR5GIC6H5+7/x/jt/+zoKwvY/vfv3xyLj/6/v+Y+v+et3
/P0UvddFU/xq/8uv2n4W59fss/nPX7T8Nv/xk/nX//ztVq/t61/eWec0P6b77rOeLp9Nl7ZfvwXP
Y/nK/+4nf/v8+imPU/n5t2/vJBS0y08LoiL/9uen9h9/+2baztcf6o+/0/Lz//zk8gT+9u0m+nwP
288c/Gj0/37f52vT/u2b97trSVN7y3pRnBtc9e234fOPz9hKadNjKKpsWiKW/e23vCAZ5W/fbPW7
VJZjo1l0tXRJ7P72W1N0f35KID+n6W1K4QrHVt/+/fn/5XX8x+v6W95ldxgB24bfxvz2W/nHy708
PyVM13SF0Lan+Xds27H4/PvrhX4aX23+n04MnivqyqUzjlygc6fm2ClrY0uEsUV+32Nkuxr8tiOp
3FoES8Eqc5h+hU5N+AG74xp7GJkpQCzgvYWw1CdonvGAdJ5dxttbIAgTiwI95l5QFJPAotrYGO96
ToHBW5TmO7C8a50F9bW0oxt0mIvwxqF3mYD385l5tclNz/ZloAwilGK2VmMEQSfLvjOzRuLeszfW
83hISgZkszOcjCoX2C0HeAcEnaZNs4lMGm6cVZJ7ekmwphQtktbWG7Ss+gKsDFGOvTHN2buyeqja
OVy5MUv962Y2AD379rDveuOtSsWjo9rokkiF7wIfq6sclzEDGH3CSPDNgELUKflAyLoxl5CIYhbj
nXfglNCDahtiLHEDszSkpdvCgHLkdaBc/JkN2oip+Upj5xjFTZSP42ki7CINRvP6f9fxf2cdS+X+
V+v4YVlavz10H69/WcVf3/XHKrac3z1WK05zZXnKdoX376tY2r+bjPdtz1SukOR5sML+XMWm/F1C
eNEeq990HOX+YxVbv9tcr6w8U2pTWVrq/8kqtpd//p+XscU/69ieZyltOWwaJv/SPy/jIMwjC9jX
8yiFb8FbmlP/thyTaAn8UfikrqbA81Ia9rFwwd6NWMm/z1FDLzUaoj59jtpav8RYSfxVxuke+Koj
vWg96bpvdqx8DL1mCNiFnCd6DotGzIbHV6YB/NOe+gD+Y2Q4VfurSePWeMlrO8LhhPSjs5prz8hU
XK4ZwqvW+TkbQ2Cvh8ApmNLKcC6q5iR9Bdu4TojqYLIX2wgnEz2V+THPraHa+B2JPVvunvZN5Dme
fKTloSuY5trLd2C5UB4ObThwEq444tNys8VwX7jgf2HKTkbJzKySgyMgLAM2pxptyT5sRYi13ylk
ZLxZ2kZ91o6WubeXfBE0CmCdUHyFOEY5vYavTM8zWrRFKodz4vgD1okUcQlyO9/QZXSxa4dOJbBy
btMlqg8AcoXIm3VTRZ2zEVPtBee0kcx7GGXmTK49UzgZ6R5lD+FFStv4wGmN+dJ0e2+8lnHry2cj
pSC6KZyumW+gsgJCkw6WhLXuSqu6dBrtwg0dONIiyn5ISe8yhUzJv7HBzea+jX02H4LwYrrl4pL2
M0e8Jc08MbnmZBXslJJeu8szJwrpluZpcQojFxqfZxlDed1P6jFx24iTc8ZeHMhieproUOG3xesa
H5Ke4I9V75ce+aF+mjwVukdT1YQ1/OgwlsiBsRKioBAVMoK1r8K53aQVEzBMezH+lUjmat4wOrMe
+j4gOC3WxIec7AraxV3qywzRtVSiJJEmBHTQEAdUrFvAqEg/h6zExxExDB5khcsj1NgDaTslA85e
yjDvuvKyxju6uujtM+AwTDatEYEtypuiJtw80Hb/UERmiXtB20NQXDzYGNOdxh1kQVwwomlb+32S
70WV9+JO166TIld3bYU30/eY6Nvd4JM7TmLQgGQDrSLWE7/QKt8HRZiQDyjDJkdUmUkvG9fZEJrQ
gXuzVtH9AkpwSe5Mco7AWU3zI94ydcsuAa949sbBDmkAWu9qancTv4wdbdwoGRevtUVm0jWOaXKd
SQiXxq86G5FD49WaK3R/LUX/V+JwbLroD1zmCQPuFWOQT4XRljXU7NBiHBkwdgo8mH08600C7IkU
7SCUiLmN2u6jEmRhxnM0o9ZIfDQpAM1R/ZpkA2x12tnpiPG2NM9D1tLKznWYQYkHbzvsS2fGQ7bo
Zzzjpu3cEqMlW1ns7iYydqA8jfDlMH3zVdzvWz/NgACMcxQT8eKSnP1hWOwuqBOTwOVai11VRD9r
TNDZvWlZqn/vex95uGjpc7wqPyHpy8gS0pQ73+gm5LEVmYcIwcbg2rUs7rcGjXSExzU4V6PE3J2i
2cbmzFJeNdYwiGV2GTVM+zsC3L3JRn+Tx2Z7oZolTcch/4los0YPzM0KrwEa4SUuMPMkAtZDg3R8
7WDMBeuQCvvdzFzr4nQ2XS1thz17bIrA5oc0GVjehjmgjGOHesgAKiCb9qXBHcsZZoT6yIewP9js
So22doEh0/Ko3b4RO9fuR/c5b8aaX0GpImFFOUYJLmyM29faDCp3rWOGxUQxjm2GMrUmekN0o22d
peMibuvpV7IH+QIeWjk4Hv3HgNGSh7XhU5vagJlqUWs+BQEv0yqY6gKzsi/7bEdBpUaknwOOTxW0
tfkxdbLxzkkfwbPzmUf89AtBMBAdTjIU4wZ2GYEE+WiufKNg4M0VPgqoT5NXrIWvSr2f8efG6yZC
VvwzmEZGrDil4XdPNrOD7egv1uBCsE9s0HvF8HZbPM2c8LoY2+icexNS48DqmcgN2G2CtLVpudWa
0ahW7PWrukJtflMmAYbizC0xDmlsYM1tRZIP+eVWLRleuq3rouovfeM4zm6OON8b6Vd2xoTY1BKq
6HfBUDOJ8/vOrvetJGdt7zUEih+oQs11NEZMHJiQ4IZkwv5DDQTPlb5lNozKBzCyIoeiz70Ve/M6
nQO/2GQcaGNQAXlV7UaXezM2tLgw4AJIajk/HZOP1Hda87ZUFQsvpphssZEZY4wAEEjAKtP4oVBy
Cdm/uS7XgmlUb20/NN2HYgew8fbkOOQ90JXJKfGTOHpMeLYMUA2BvrgoOwD29VTZ9mYARHPxoiJK
TtIJs+8kpnGcN3OjNPfQIDT4fZ95G9COAhEqnbMQDQQdxWkv+rhozm6GrXVjMOZHBmYpBthFrLNq
nSfMyrZkzwKsMCK2faLSkdVtMa7l7ak23EkehT0n/s96NJR4tU1fEbOlCpxwPb5p+HpphXskdjpm
BXA6EWi7NfHst07d+NW6bvBlXpFtKBE1q6oAJpSkmUOPcMrm2yi1SZtHRBXieU6zuQaK2bPHCUNU
mLpCA6pSPutsRJKXiGrbBqoY6MBxd7mm99oSn6tV266HpiFftRnRmF71tAVIQ8kLy/+sgtZDQjJP
Yl6H9exZR1exLHcmIY0fTj4hqsULRQZ5h9cJXxu3f3s7hdxhNj2TLeePmvwvJfk/l25fZ7p/Kt0s
27HpliqhtW3DbFpOl/985jOQY0w6V2+ez3qjz50ycWaPZjSZ3ke+U6SQSpTT7mErgrroFb0YGg9f
Jy2jkvRKtxlWFCRiAb2F/PC/lcZ/p9Iwbc7/tFb+vx2DNuxe8+j1r10GvuePOkO6v3OCd5T2TOoD
JSw+80e3QAoqEK1c6n5HSek6VDR/1hmO+7ttu1hRMSAKV9Ky+LNX4Fi/U3rYmjKDxjx9iP9RlWHx
31/LDAHdwXIdmg5cetql5PnrJadNqEdtCGVVJi5xmM804V7dDESXH9oPXKo3PuqCAAWvKJLXiVT3
MQHAIUfZXVkLbbkBW5vZxBEEj7a9BL6XG2nMNwaywZGWxFq5n1oVVxQsm7pk/liOd7gmDkOrnjX7
PHLg9WRj/q3V+5yT3Fuos8c4NhzOWWRueiQhNnCGNFb3/eLOFHplDvY6reyFodflx84bL6hdSGvL
H8NB74ovdq9dHvpyugkUd5UEaEKrfIx9L7jJtvRmmAal1o9qbJ9kTMff3hYE5lZDc8YktY1x9E8+
xL6yQUdqXAWwk64sYmfNZlONHi5dHMJgl25lR9M0do4FT1/4d3F46Qvv0pYd8kCxT9wMQ2ABmTo4
ezYGALy1ui+eEdTgPfJTRY5Ec8NBkZMIZytC6Tt0/gMhmEUP28HWO5/4PO4Ka0GsXJBmdxXcgjw4
TGZ7n7cJ3hgfALu7iaPhzerFY9g4V46X7KtnE3bRddzB7vbBtrd+R3iGdaN7QuWn8p6MOTi/ZXZH
2OEmyVNIibRvAYtmQYywBciVTTlI0bUpkuYCi2zD5fsiw3YDXi+Y+waFfrQve9DOi94ySYleh1JB
U+VRpS8c3h5KFFgFgtjU967n1kFKhmQh1qBOFkyhuaSz+pJgAg7fyEPJhmqu1VCdnHTQm4LhjTWo
jwJPFtFUTxbPYhbxKnAE+tKHLv7u27Btdbyvev3Q1NF1xFgFDNBji9mP9is95eatCEk9ClXOkbeA
VWEIgCAenjAU0uTH9Cjq6jDdWzXRDoJDxvw9cnx4ouhVCzo63q0i1Ap93D0u3bXjt+sGjqmIKY8H
IPCef4yt19rJyEUfGBO9lk3yMx5zuPN9dqhNevoQCK4ipDwVMBgZ1NuocA5hfHGg25YGEqnUODJR
OCtT3ICjxpjuYHuzIdc5a+wBNL2UwYglbk9t6zzEOKYKCRCkBoWMvNaNx1WRRWShVbjAGfFW08NU
3YT+sKGeRJjumHgHZvAmFN5lcHSLtw5lfd6ggUaxCM4As5715DX6yU6nQ6W85ipfaMCye2pIdByi
YxUgEkCoXGTu3ovyddMVZ5TWx67SKOrq19Cp9oVq7lRYbJrpXaTuh4M9ZSyhM0SGj0PKB4aB35sG
h36MCQEdqnqPUA33pKTqwGVB1DJ+8pHe6XXnW3uvWws9PRUUp1QEN9D8GRbyygonXdlTczBbdds4
470PIQqgEIgezv0NBIkig9I34JtQwU7SGIWT+1OWz41GX8GpNMva58oNw2vqhO1CiTPEszsbx9a7
pemH3eguqo3PMJtuKss6FVKsuhgHNKmOJJtqoOo0ZvBmZtbGsII3AW6rxREYuowmXcIChr7IIJyk
hOj0J8eHieAyStLVAY8BuvrcM1c1kcaESH5EpX9f1cGu8vz33HVQwAY1jD1RrG0ZPHpW/RqlMHeM
yj3bRfkO76pkrigM4MymaZNWQt2IZYUAcedl7ppthA4ztUQI/cFBTT51O5mFtPtXWVykR2/g1JLq
4KH180NVfVh+spdJcxJ2215TLNXm9yZJ7r2quaA/9la56i92XwPTKjb2WKxnUrpjwjTmpCQkHN9w
l15ALK8tMMP94K2KOrwk1sjCpaQAEyNab1dbazvrX21jEZvhUaosXF7RvdVx+OwRNwkgHT5ZRZRp
yC9xEMXXo1Vfj1EvVtFziwMNZwKhmGZtfeSaZZDMhFkSuxfQcFhADrBsgvE1B57QQnTsAA4EH14v
roNiH0J9daZHALQLW5qZJKNSAjQx6ktLHiszP9CbuVp87kyr74eKDm1GWXEVi2MyM343cxoJqZtf
S2fCLPtDaPIn4589OxsMafIjlgAu7B0hU+6qg8wWX9UAGIa5OYyzA4iuvGlH8SIhawHgcH4oRU5S
669VUx/GVuI1mbttHLE8Zu+NlMFfCYqBpuDGMAvSnXsIZIo+xYq+BZNCF45L6F6X4ybRwGOnpjvJ
zD9QH3/PoECaBOMM7GyenNbBsOpgP1STuQ0LqvtBYi0lX5jzfZBF5yWCIWEmaPngZtVYv1i6+GWU
WEpU9iMe8k8f/zvq5RT7d/UgJvw/Rpj+NOsSLy9/R+viQ6gD+QCtp57UdYE8qQ3b1yKo3jwaoSsV
gPBm7HcV8TdGnrOnrTBeZfmLRdyOLPKj4BTexsZ2yPiFQYkOytyOMuAPbV1qLU5+2fzqyBGjSwIH
+jGJAoKmQ7BwlV8SF1COv4BnnCIgj0UVviMIZQxcb5Gbv2XDSwngYHL6jU0CLRAIdAQ4b0YNQKWK
aXV5V4WZPw+gKioCsV2N16M+FPHtrCayZACmisZ4xcLotYzu0nm/nKCHPHkITNwwc/OeO8SIB061
KbRx0zMztwOssjZW/ygMVkVZHxwVzNdBvVMjqZ92H75mIl2X1XSppnKdkkmCmflVteaNtPvvs0zO
Rr+gj42CTqB5FDomxMu+sYF0NUCUABNisXOdRY+trjPzjRxKH/ifQ6YgMHMHsUhbwd9pWtRveeDS
SRgPwRL9Wro2HBsv3Q6V8xBF4U7nBSTs4tHrUVkLa9fL7NZXNROYTN0E+GH6ulgG1SibfL14Pey1
vl+5av4MQEjnPfi9/YgDjQLvRAV3dLOa6xcqTRnBZcfzQoiiSB+XjVwBRFiSU30chyXcGTMOP3XQ
7PMwXalBAS65wHZ9jkbCG/z+zOB/3VZcxrFd0HgDsm1iM/Iy7yaW2YvRlU+Vbz1aSfcz9KA7RDkq
7GWbxLv/5OJLxkbJPHrFeZZzRE8bGAI7vPDcexroj4KXvB5TvN/e3oOwrxf6E0COFo0CKa54bqdX
Bbx/mmvuXKQ+JT4YUTHfNql5i4XiRoaY242JZ5PHKCmDTaidu7QEOBaAI34iaeHJGfW1G8pjbVab
rieqih6vx8WUVcmq5Y8xJ4+VK89dFj/ZwAdmmJiGbO9LbiSN4dMY8E6YHw4R4s8HowWEH+1s17tU
jImNFEplMBGPQf5tVNwx1H2BIsj5BS07epYVuDL49OELnb0rW4cfDH2bvUcrHoYYzn5trFvkHUbG
FGAu3krpxddVvLDAEHlzG3aw/Q0E+qaWWhdO+ZOloWps7JYD3xg+gqUHhFnetWHDCynnCuhfBaou
675+Le6iqVgLcit0ND55ZfVE12W89HhHwwRIjwUgz+/teG015SoHIbCerQn7LnSBqiPHuI82ecao
HCDkTgiiAtXMJqcQ7rnnjBd8j/MCC++8VXMIllEEzSq0ImPXWNjMEZrbZFVNhelcNzp4TCFa1Frd
CL+4dKnJRVBYWz8NT7RMaND0a4IDETogm+OI20iXvgOd61o20bpLOXWP8buf+29J4BwSE45U1BiH
Aa/Pkd7dNW2Gjzi51iFyJ19VD13qBOvGEvCtovwaNMA2d+R+XBgqZUQum4EdRSKuMuWEVZWbLzRv
/87chUo/FZ1hrLJWbYCtfVZKXPfNdTVOJ6PkdLJi6CK9IyEk95PTXWliAGPrV8XtxkeVVQzeupn/
L3tnsuQ4kmXZX+kfQAlGBbAlAc40o83DBmKDO+ZJMSnw9XUQ2VKV3Ytu6X1vXCIjxTyMJAg8ve/e
cwWx3dY9ouljK5jMH4f+DpDWsiJ91YawofZUpygwmu9+glv43R2IRvbZCR3lMWXmNeHiuF52ceAq
JPD/F/dnzFc89wvpwBN2F0pfOu2Ym1SI80BD8rZhdKg4OtmkLd57zDgLCSQMHqfSRBnKJ7GfI/qd
aHZprfEdkawGH5VpZ4gWJyY6kj/pWXPGPmgbhlLD4SHQHvqysrZyxHjZgGfVF9IQ9FhH5MGrtNvH
2JxK+EGumrZNBGow0fbsaTe98nem/270IDj9H7Ukl1yFSyt4HkEdytfdj1rN/U/UK4bgCkIEEqpj
cuSeMn5JdJJtFZVc0SNhx5zLcCkeTLHWVA/ppYzG9yGpn6ra3Ble/pE/xAlGyzrKHxr2F7jIsmfb
Xzy6wxD6eAufXemeE4R2Nh1cy+B3e7gOEuqhHkUOpanfS7U2AhgQ1ZVzhEpmLvUR3MEQmr54bLF/
j3zggkMuwYW/tk47lXcgkUU60j2BBQKnthX9SxGbx95Pjnb+1INm2zDiPQ9jF2J/2U/rSsDK7701
1Fc2+yKTYaHj3mNRo/c7UsVglhrnkosYdid2I2w3QomjbmgY1EmjhzzLeuhyDtPwAszclq9w6g3/
z+zwBdjk9V8SUierzc8RF9xiUnuKh4lFXTtea6D65mpIilgFUmahO28SY4DLODtQo+6XSeDQpLFO
HWMHZ4v2ZQCJ22l8bnH7iO/C1U8u5rBkiJ9mOCUaPWD2MB8aHGB+Me7c0SHbHs4a9qkkeaod1oCG
3I75fBdb/WPkyaeIVzDQtmjnoD9Bd3NRLYwWTv/KIZoNngzz9NdyABW6zaVVzgOZrotwaHKh0nUM
otg5MxgQ1WwZwAy6O2EAS46flTbs+X/z39SlwRw/I/mE7yl/ovPVYgGlPSA/U78Elt/Rc2b9KBiq
sdlM1S+KHI+G6Vy24l5Z1mfZ+PeTol2yr55LpznLxST+WrcfRueC7q22S0wYRtX6/WwR6xDlxGNw
xi2e0b9QpZIPcRkvDqxyFiN7z7FuZo7clzjWve719/pQR4G7/DbFfCEsB1PRcza+nn6mXXbs0uk6
+HrYmeqRfQHht7H/jj32RzCo1KZPYh4GhXfitcCrIvw8VDvRAwbgjxfNYLLt7R8CxMFAAXdhy2cp
lsB2FnYqsgzJPb6Njf4hUnBwPd3v8DP8LCcBYNF+mHKAbYHyL2w8l0Nd0FFmqGN/m0t/YVXQ32cD
jnww+TQHUhnav5eoHY7iep0a/qMWVa7S+ugsKkGXUW1YTAVg0ci99YwS8lok3IRS1T/UFY1xqu7P
kZ+enYk9Yg9MK5pvfQ+JY5y0m8tAsNEYBvFg5u+02j3HM/2hI0mXvZ1xoEq0q1MB+/eSlHISzQ68
LnrxR/hiajqAGgDOAx026U+LIjgvyM+dZVnjTPP024gh6JA2Ir4MRbDQWrdphvzeGnelKvZdRlWv
TNqgyoqT7tNgJOxzV2ff5uQ+zcwaZp6HXeEfFoODf1qUV3twgDyktDN65U1nZ8jOKl2oQ1qGw5gm
GoPNn5x2HHspKJwt8/3kQnGtf0VREE7xN17XHGh04cebT4PWwSZ1Xq2s2wvwqV1C4rcm0Z3NvzHR
uoZFeK1fZP+ldUBGhfboyx52vXjNFo/rGDUsgZs+2Ha/rSzjO8u1Y9p18Tae6Sylz1MmaHfK+YG3
BkOd89nGLIdnv5McRc3jYHGH0G0D2rX2ZXBmYhih47aSDybFglTyJL197YaUqq9Xkl9gJLkZ2e99
BxQFeNI2TaMLxMu0TPb1dAGmsmP8DwXWfq9gF/PZ6G91jrGPEtsnlZs7CbuwZrU+mCCjEltn9NQN
av0YnnZjdPKsRAb0d6JKlgadiMOLHKs8dMaOtnMOgC308N5pr0aBP69rH0bVsWAwxclIiVHmHCeg
DtEPlr9bHQ1A0RvOdw5fhvaSJ5OPg7G7FFH0Vx1bFAttiLjD0cMe1vnySCD1h0X/H68pmX0oOw9F
RicIzgwwctVWI+h1If8GoHMmf5Qsf0E/IPRZl6G5cV8+9PMNaHegtRoMD5bjHcdp1NWFdG8+kcN3
29uQsmIxZ8qazdDg5SmuSKZZ9yWb4+8CqJgF0aBMT2uuvsp3lqvd90MSDGNyzR3v2aYkrqQFgD3j
b7Zu0T2mmksxg32A5rUZdIJlDnWbUUa3RNz2h4aDjayTU0rqPOmxpsN4upfyjY/4qqE+FOMYpJ6/
o0z8zEznQYVuM2ufrjCH2tuaLMf7Kt/iRwsd6kBisL0arTvL1ctHxog2mBNmy/Qn5/6f0SCJ+43b
GpUwnDBBhwwZuAjjCbWG5gLuG3ash+PU3JW+2rXNo4LW0UcxOh+PwjyFgIuoUacrP7SpLmUGI6K8
LzV1Yu/3x6zUyScoEIgcG3lJJC5CUzZndbLYYm5AHTWbFooV+7ldraw/LQnQeQoU7RlszpcsKjaa
SRAauGhShhMBZE4eT31/XJFOvucyuGATiftDfpcuXA9hIq4t5zAIazcXoBU7cQy84OI766AzK7ag
JTw4fw3wvpcRSPmYUoiLj7gdwrEO5y6cc4qOXVwzm3E5MINt6ylZPSPs5w4phQFqiQK2qoFP91Qz
wsJIM/hWAEqR0Qh3cCOgcTFrtwO2eCXANJldONkazM1hT1rdwFc3OXPQrZMIwpXVPBn1sKcPqiWo
5um0LlZQ/F9bFAmeaHso3Ryy6NRTLUx0ABPJS1HvuSAPDvvXmF5VQ8HwYwsqy2k/U15ByI3/bBnR
cNFsFWIuY3ugOTqfHT2a/neE3zCj2zeevPtmPEferSi63Zx2jBjffVoeC0F8a0nLa0t5murMl6QA
wlS1V6bzpanCZpz3rDK3hGr45yjUKZGrchqiBOxBwdfIV6FB3SLFSh0mHi197ohpxpUbcsQIKmpg
4+RFN9wnHAp427lbyMfJ6naCOjMU+VMJda/I39uB5WbDkY/GMXTs9JLV3/Zyp/UvLWlLpK5DWtxw
Ye1xMG17sTz30FB6nlFgRC3d2zpsbClX+4fpqxcfFRZiU32WchZ7I87PzD9uWBXWdpT2ta7QdJbq
WUnn0XWt26TldxENA9EUBdFaGWsZOMKFbpmnOHPvDNMSmPC7D4Mci93qZgB1Kw2bOf+x8UyfYloj
Nmx2rhE9ozXSdYvUhdkADl18N1EzHcbgqSD1IFBoLIAaUG9uEr3O0fA1JpAwyhnmlBTFqZSUpo3r
YS8qfyaRcvYRDN+F6W+jeD6MZcZ45c/Ujk9Bb5Nbxpmy6z21l6w9FrZGdHoFWQNKwlkeqzrCfA8x
WP1QD7fx4T4u2WedLfsyKncNt4+47zfVgjt6/ND6qwcTv/HyvUNbW86qxHIPVv9WJwJk2skvD5qP
0lMCzUMp8AD+bcup4UZ+Ff2j95k674wRx4ST0NgpKpobKjokCBaUAJ3yumWpAxNlKSse9JiQL92X
wqd/CeprQ1qh6YlsoyQZ7sosOqYiQ9Us79ekEWTIi1eFUPEMLKRx7hH8zKIsWMxVSSTUvTK02Hdr
7TVNu/6SjVpycjTr1RPd4zhNHDKk8byAAurQDk+Lk8dnRvYpHGP2V0aOeURyiRsGGHZLLrQP+PTn
cmWDWIsa72zJ4tVVwkBK0OD0lSwBJK0YG+YrAH6tjn0DvPSWmG8T9MJEDogbWHgEZciy3Sgc2TqL
qr/rYQgo9qgvXeYg/VEP4EaVAGqbw/4Cr+NW4Uia5qHMTXxa1feoGJTnTrkHDzD6fpz56NN2us0g
EZ6sfE1WxiV1ujE7MjUVD4l1oInRvmh8recucp9xTHQ3DI5epB2d0nX+NBYF7xhZPtypeE1s58ez
g2TsSOg2Vsw7lmmbYa6frYG+MdnwaRsmb4nvtF/g0rqDRuzez4byLiJwslUZ97fChOEueyYLLXrw
gd7yI2VPeFf/LDtwOIQvva2HlH9KVAfNRF79ArZm2i9zOIp6ohubgXh5nGWmHwasd2w+x29HH49M
0tjoYgrNekFEEfJqzAJ0j6X0IwJNghqx7NyEtjV665j1u0COAIV6cAcknMpNZTLqWZJDLpxicgsD
HrduAtIqidxhTnGrXYqxhs4aLJHFAUsZHY4kS2Q5eMdyVG9rQY2xxKAaU9/A7XXCJtKOwHBo8SPF
8GObNBLIDoLc0v9GXnXu9MzEyVLtY6BVm6hnXs+TlxRTeoBdE6SrzkRv0CoZmpN1P0g92cEZ4Fss
nxK/kVfYlDGETBKrS56eACzsR9f/JY7HIAZaK8hz+s1IRj2WuC+RKStSx0vzmbik1s2Wh63qxudF
y/BSzOsTW2D4AczGaOTCzpVpy2WYPWs9sxfcvLAiRjwK2zhLvb7y/tCpbdNVXg+KsbavIZlBe4d5
uEhO4ml0yvi4+/LYLam292y0QnotqOCKUZOGqPs1Fh4K7ST8MKP8SglqLDAtojo6QYkbBG+g2JAC
6i6Wcy05zsKXXBs7Irl3K94l9p7cxR4WrrXAI4wcTUuO8RFyO1spf5sVGtzxgp9rEC53VULmV846
sjzLjij+M2YlnXGDQYZ6/JiXRP1Nlkua1nsTMuC5FGrckLoE3TqnYW/AiSL8Oe1EET+ayTwem2rf
6J3LtUehrVlyipl9iYw1bRf6ekjj8SXVhqDjOg4XxmZNl+WBsN+ZlK4X2n2HA8xmVOHWy0nwK8ZP
v53MnnHHbij8y/2LEnNzELyR2xTIC/PBD6UH6a5cfOKVW312DeCyNf1UCbVfumULRB8PFYXhlvzJ
EV3822/LTymiS+z357KzuvusNR/lsGqmo7pgvKN/J0vJYYs+LH1EK4slMXM8VcPzilL0i2I/T+Wr
tCRNybqu9j6kvMSZHgzPMq6m2jmfDqVeNwmzCq13WXY+YaVqQIkSlLAMXvS84Eu4iFjbLzb3CneW
USjL7sm1KIuKiANuZ72A9kh/qFUpj05N+0llqYG2dUlRGLd2yQUPe/EuXcOas6HR2dnk8Iv4RwCH
rn9I4wl+HLpSEEUAutuGTqhpAnrU2Tsp8Q5M9CyFxIBxtk0ah3IHIQv7JAtLeKh6ztNzWPAHQGy9
Y4wXWwBEE0+xJ5fXAbFJ+4thhK3wm2qi5HX0XW5YbXfUS0MnP2/Qyc1NwKdb4KhHP4Xgc4aAtRN+
RZKqJw4xtHej0gMtNZpjr0QVaBlQe9cst6PuA3uhNHcDFIdDrkyNsJX4m1KrDHx4GCj7bxUkYd7a
e8MfsE/2L3lj/QJh07am1L+Im605vBREjf0n9xFqhpkgtT18CJCS6G1ggp7nwQMH0egseXAPksU4
Jnbn7eNlwSauUY01dEIDLjrdOdy8t9nYODur0NyHeF7chz4a/84+2ZXehwpFVI8Dh9Gcp6wyr011
yPHLbptuBStn2LG6CfzfMs7zPSZSxYebP2Z2RLedX4Z9/o5df7kOlM3eEcsaQrRTh9c+AKWw6ksl
rOc2pokvb5xDvyx0p/VdjPdyUjsxEQ6lYTs6OGO0k8OgLs36hxDwe0dr/NuI7iVSltiNupYeSt80
drNyAp3r4jFP5juvmjPy3GVGfFDhCnTTeivpHNlI8DYafTu4zem9qtHxCrifZz1lISMqu8C8S19L
HhMoNfA8+IRdNh7bx7DTFcLy2Dp7TZBl9eJmWyUeuKtBoiCAKmkSlzeEMWPwuKcRw4FOARCRqJ97
NxvsL7EjAuB3cDeQ2vSUe594zSVTNYssWZEQlU601g7UAPES/CsYWwMiu/V5Ku8HGGnHPHOzMFYs
f6zMdFgMGX9w28+YIz5HbCTnWiu/VAoAkzA6Ehj7zPEhisdTQ0nMcdHjZp+sxRbe5MPfrS4tCdX1
BLev+vk4FyTRAWszT8/AkhXY9mGmOmbUBazCRvta/gEyGF+AM6xLnsNxWdwzjHsvFPZ8J4qeDVJh
0DQmq2OdlnhSBMciu6dn1MFBucffOiAM3c9OfC8K4uOti0/DiYdmayQDtNO+BQKDGhQaKfMvlY31
1U+ec5zoQVSxqU4oXwswAjIDVcUU5osmsZ90xt6iT9Nnv3U1quiIPXKT+T7PKqteb4ILpcYlyreX
8CMT+7HSKayLIri9lrAgltt9fM4zLDF6PyLi0noO1Ae2z2XCMxaOjcWJBly0i1CmZwv3eXiq9PeG
hZNSSQbK4Igbe/oXWcFuwEQAVQcE+jQqldzynOmE+6M89dV51kaOFiWF4avCoTyW2qM3PBUWNQyg
l8mY96+G+kyItT/o05uf6PnR6+S0FXK4Kwu4O34y7Yt0Ljk6D+S7nCTQYo1eDpa9rVtfHDgye143
d9rBRvrHxrnuGEnq0xmx7w1ZnhMfB7evL8vWIRqyBR7CpdAXYdKCSSUaykK3hZPeLZEIiu6SYPCC
xYxJC+ZnQ1wjfpk9e6UIghwfsQ5Vkfmsrb2Q5VQsJyPuP2DqWxDEmV1KfB3o5M3RHgGLNrh4x0K4
waxEiHPGx7QPloIJzA1TkEaBoVL7s8X3JU3Pe5na4Y4bfc7TDWRhPRkXS+IvGRuqlUU2vbrD/GFE
9Rd4src6Te37Ss73tGyQc8nSlz6d3p0yiXZqYA1tNbzXmUCPUmPksTR3Obo3OdBAf3lrlHOrJPqG
6w1B6wCiNrsq2xElfSx0h5ssuA6PYiOMa2yNRJDUBEBSNwkI2+SrkO9R/YQvHGz6QEPLEK81LUi6
feY2rJfbbVem/bbl0BTUdipPY2a8j0j2Rycy+JnoR1WY7QuKDPPhraBec9K2BvHjLYbTJphF+bjM
AOlr0gtbNY+cF3jks1EvSCMfzcHVz0UB+YuH+xW1IM7dd0RujEIj8Rr4gfV1wkQN8485QSbAXOol
aJdiB0tkRm4zHgcYLVc6c9kF4hLb5ogqZ/pklmBmK40HqRJnhv3knOtPImmaO0E12TVpz3PL+cqL
YRRoqjYfkpk/uC1w5su//Kprz61OElgAmfaNiLuwaiHnjGZ0PxlIudRNlF+5QFPGRwyKYaSVyG/z
6MDv6O7rKgIw51iEo3FfY48hlB8NZhQUMYsjv3CTS8wI/K9/+u9/xwFJnRUGFN6wi8tKmw+yO1hz
a+jcFNe8II72szJ4VhAJ3SLGceHH5rQb4W6HIlW0kOLE0Tr8VSvMSXR2RauCNA5s7Eul7HCwDXnx
nfkL4Afo/NTJjjhkdLYIV9rYskedRXRXVe/aMuYMwgoUdOuoI0Rz2oJq/GeO0QSYFSxG2RfwR3wU
zNdld7HHYTqaCa2ci2lvmhy8czTCqDBq42XJ5hbl2v1cz/gA7bFAijiy9nEX84stJETj8Vp6kll7
GOcrtUk4/q3l1LTKOPVuBbGgVyfdaClb8x6kpfy7YSIe5pgcHGw/bU6GUKFvZsNDI8ZLl1bsPYG5
QW9IvX1vKi6kaFEXC/BEzKpJ84zrmFvadewpW3IYLdiI7SW87wc5ttij2Y4vNVnqBmrxPqZrGE3D
WzDE2bYX7xqAvYuE02fWmDWQXjcNzpVN3IHLFZSA7VuPSrPSciijn4fxlNnyJAqa6zxIDtvYjYh8
LqjqWhp5IQE0GiQiaNakejgaOq59SJfq0HrFZ64xUSezFAcTApucLksa2WdVZmCHevfS9PpB1RGV
ftrRImpH/kD/Modf0y80dFvCHdrSMmon0UO+1LQljMTGib7F+yqZHNbizaum6zFGSSy5tReR+mCI
2Ixj2z5EaBOMm6+RcqejTOSrslx+ZGxYOHUKioMzfNKByZo3uav07qC3nftK6Wd1JUCMDDMgTldx
+liph7aiS87LYu1ialRosH5in+A84mDnpjB8ldjToaMUtxJFDTG7yCnBXRmo2XJ1oMKJEufkUIgH
xwCA2hXYEDSAVdslat6XKf0jIBLXBudi02d5mlmcK6X1Y5HN3LRT+mZAMbct7Rtw1+uE5tcCb4Yw
qP34mnVb/CY/QCBsGMydJ5t5R/em0IFSwnaLbRqqDC04dFpbrfa3pVqLLRY9YHkngXXsihyAYtST
1xlbzK3mTDBAUCuoccvdaoGe0kLHprPduna5S/rkajfxwa8VPTIL1tckjr8ICuxs3zICW5ZWkOYA
IplXnv2igeJJ90KGHZmUETfMTmMSbnoMxRhR0mUat/N7U8rtguVq7KwjUzcAYRnYqrJDG/GepBlb
zpQKVoL+X4RKaK/t/KCsMCBWuDIpp5rasJbreofTSgXRMHD4GKTtrqx1NvCtrXajBvioMibcGe5D
lqhHXNoTuFYFP49Gcnmv8ORa6wdDitTtKIYFuNR6PHvbKtpmJldQod9LdO4uG26znaDpLnWCI658
54z801lr5lNNb3E38X1b6t8km+jFHjl6JNU9hDr9Xjwp5QWZwFWQWV0eiIqIgqS5gyQTx6t5l9gS
s5hhBUiX045BTu3NhLYZYegHrW1Oa5nKLrI5R4/maGzqcfB2iRCv5IDozKDQ2EtmFJZxsbf2xF0R
ZekiSRGuNp97eF7ek9/Pp7zT671m1F+Ewe4JFCJcwZs8Tqz9Ro4/ospteGXqZsckJk0jO4F9P1a5
/OBjarAgYnUChBfO1HTz9ZkObVE9VRY9Wm7qdyE2cLw1km4QKamuohHtmKt1y1aNgjvFqpIhVnnS
hWvbJt629kEFJclBVr0bUCXekosH7z2ZzqYBvwISltswSbWTM2DQbSV7DS1OcIGpbFfAjdkOHL4D
K71VqTOhiBqvHVegCfRp09Gmgh2GGJ+Oj3jIiz8yh+8Tdc6y98gdob+rk8y+9ZmUW5zknyO/P8uJ
jNJMutN9sNkxHstae/ZodYOfjmsNpIxXgBAyaa0ED/ftz7I5NFGN7uc1wAi71aNu0kQMaiMBOsPm
v2gnLNBkUfmOiftq4vVULPs3ZsUhCHPPFAAOcffNFD/69t2MNfXRtQZjwxnpwoubNgbltaHbjPU1
n+PXfEKxZRjeGl6W75BduBBmKuqxRmGoyy5jpru3aWGt05kt9dX9WobTGszKjQLfpnNKdFsnAGIS
muCDnvhSbGj98TfJ6HIJVnjzNF+/IKykuebvNe7a7iI9ekkJW0tezD0ZImY8slVZs9cqxzmnokx2
A+VQSPw2ZDS9PVq2Od8obrFlkV8kG+Gch9Wvg9REa4TY0oFyYKHYV+59Kml5SNqXvn6U2RJW4oNU
Miu/7gAwi1qZDyGfDFJdA/dSzaHtiYUaHUeAtMJ4/pLRl8FvvZi7qaM1nvO/5v+NCoxVKnT98ZZ5
C+PtKS9F0Jsp64eJFeDfSD565OGm+o+ifi4vQRBFf4CRnBLeDM+vj8qHZdh1py7Odklpn0XnElvI
T6UxhB5Gujbpjg8DjaowF3YdL3yM2KDUOEV32AsEzuxifu5re6uLa+laoY/DfzLNexvfR/ph2m3o
cLrEZQQv3vyE5rdtV5c3+K3Jbl66GE9Hpt15jn4TynyNVwA39eH4SZ0fY0ZN7PNvDf5T7I3vAhfB
ghpPxv23yqgKjm40gdyDMN6nEEkJAULaq58ErOjekX9GeSjla1786AAZ2IT49qscz2NDc4xvvTau
AFDHdr2o4puRWzufnDgHw6jCfdIWmyLD9owj2WJJ5r1BoDvkQ0Tq0j5K0D36nAdzHm9U60GChDcd
JIO26UgnpvG7ixGmo6QDPTuQ1loX8WdK21tcDBy60k2jGwcLQi46AG1N9rVPWHlq+3Kqr2uIwl5Z
/pBG+b5Q2OcTbcB1JLQQX8JdxziqsoeqeycztoDiMgc8yRLBf0nNiJBuhRMjeiJk3216HTsb9aKo
kbeuaE42Ac3kqaDGK2+ddWntoBjS9Kv36WGY+/1iOGh+mfjsvf7Mvcc8TaV2VyXkQ4hHrzDScjV/
HZSP26pbPJalxgPRV3RsXcM6IbxfEGK8cTbVO+OO4UFnEd2zylyi3WJZBMGNb9Fyy5h9a8/IEghr
PDcSaEZWfkUYvzW6jBmhGiY3M7kKu76qxiC6su5Myl2B76LkOy3Fzhn4n8L+VEQBqaglpY7KMbNO
Dga9eo+14gu00c2a9O20jiUclc2u+NaoG/bm4pJ1/qE0+GKNeF5T8TAyoQJfPphdorZ+igEptQ+T
5nosSrnjsAs8Yx8aGNYXOjK0gdgHloAgcnhExP5D367grQUXdm9NW0l8eo051l58Upj2+7m+R6Wl
eiHZOuV866LkU/fnF88dAgQPAgXU1igpr4ndcqGtlCB0sBQbiWQ7Ddjv2EzttrFpQvS7v0aJYdSi
pCBH/cQsubpbZHvwWzsUOLDMtDtnQxYKR8O3yo4jtw/kIFcPQE8Ph3muKXOrRjjpEedbogla/VKK
E/rtuffougGzWDkpwzAr2wF6dcoEXI7uq0WqdONHdNM4IFOl/Z7PP1kVBW1RHB2T9aIV+JHxHMmJ
aCjG3Fn7yFWJKOheAUU8cgZ9txx4kymlDns9yS7YHbdlQbR0Bs+kaecKpzXU4Z0Bu2JyKmoBxMm2
mCLHfrzTeTrSL0wbTf3VK7YGfTOvT3JQsF36/m9Jvtu/kpf/SyATXg9ayYpO+hdLxyaH6TmGLxzP
gvkj1v//31g6hNxNmBX2ErCVUgeaYuOExE0bYdaCD5/n6Udv8+Ej/fqRR2ptuFqNm2+lzxWvz2nw
z6/z/5lN/xdmk/l/ZjZtBonj5+t/7L66+t9DmP/82P8MYf6HTcRR13XLdYGO6eZ/wV405z8cg2wm
UUvbFRZrhP9OYRrOf6AQQHsxbFAxDka6/8ph+vyFBhFM4Ts2sV1inf9vtBePv+rfrjTHdTyXOypc
GX45kzz2/5bDzMxihM0M78TB5ZpqlEbiMObsxHK9b+BUWhJsU+JisolxcFV9SCepQXcMdoXOInFh
RYRG/rk9t7o4oCReYcVHR13Z58ngPszZVm1Mu/u18/QbXUMnkYcFayZ4vQUx59MdxR2i9RUmBNrT
+dtPg7S+AV24R2hpHGI60yCGN7zZObeP2mjX9b+An+jH2k2NyYtV9azwdDsGN1/9sll2tnhBeei2
47mLq8NoOk/Q3M4ucYhtlLUt9xwSApxySLU7OsFAlC8hFVp2VaE0kRjNG+5MczlH52U+O4k23zXY
0hk0bMVzw4YioKIJeDXwAw6WtApUYFImLA38KmjvylGMAkASqQ1ql4lGx/mELPhmjy59Jl79hZPn
NRW8SjHe1Snb2ISVVdIZ17isphN23eZqVtFj5g07tUi6FGoNYyua21Hkrw2ec2NMjZcxwYVsFmuX
Vx6VJPw8nK+Ndo4yUOEikuTH2I9xBLZQPdR09krqzPVZXFOdGcOdPzqj3cf+kO/zhpGuVj6uFfeo
56utuh5h13Qs+mLrKpJR/MpoM2gRcjP2Y1YhJB3UNfUYUcqJNkLSN+xvKxd7Bd6VgYraZGAdlrvV
n7LEwqA8yyOtCqOBtmJBZ9Bf4YHwcgXxMT15bhYqwzkqxcm6mta85I5H5duESyCQ3QEXrAAPo0IT
8jGFTea3L4xrb2vHhrkjblN7Y3A5AIm1aQosBBxY51d1NQ0kJdQw13oeZmgjjkWPz6Qj/o3ljAWh
1oJWG2+5xho37mmGqmSFtkiSYFODn91lE5Ntw7PHQ9b1kWcZdYwtuuSyWaqGmrdhraKT5sdCF3LV
Jd0piZ5nU1c7Y6HAXiZdEiDsMYHbFHEb9kDTBJ1pFMBs9VihnxbVK8uxg9MdCAIrOlrG5IHe86sq
tHAmY7AWj0Do7+W7NZFcasqCI2FUberE+2FptoBiUi9D5sI8b6DG6trFoD6NGFZCGGyCN1RVX5Xf
lccc9+T69AyzOm1B/2J49u2/pkM6bnBQHSdca6y2WhRN95GXSsA4AQBRQxEpKXve1T6BF7CD/N4W
7rUpH/mKJRzti8fJxJrtGMazbsjAdaAZNxOSNhLpdl3Q0Wyqn+KS1DYYgQ8naz+o2VwbUhLEPQIS
9KBScOL8M1EWTwC6Z+x0+psRGRe7yf8MY2aH7tJ9RdhwKKM4acu5t9rkJGRr7WcbWzCNf7SeQNvu
arRnL+2oFqK9tFyoMcHcSWgJuEPl00q8WPeaX1r7xpE3paXAJFRkUaM82HyVYrlLHZfjA+cYeM2k
arKElUI93Gk1nRem4+xgfLxVaX0GJ/8sEeNCv9vXEGNP//zROUzHg9199J3/2qz9opXW8wC3s37j
6vhYzWg0Q6/lXOSyQDfHuNhYFUFBoncPC0ClE4dgQMd+YbJcmQ9uWz233LShPCUALIavAQB1mA7+
m8aQZLAOIuSn73Uc4OyNcDWq+Tb0bXYZrLk7+Llz1wmA2PbaqVTTx1Oyo++w3vzzb/vIZeDHmKdE
ijozXwYeRyfLmahmybzuVFpHNJspWCbWSCyKxnNPA0rWT6euc72AZWy5yYeipVdzaE8OAL6drZXv
vWS86km7h4bsVjsIWmuDe+k08CE1DlubwmX9a0zyzZoFQa823Q9wVXkPsIRalrhpRj7cpGdUhAzj
NMiWJTC7Wie5x98s++53MJrnpvB5WwBpbH1z+p5q9FJb5xc01TZd9K/F018rt7v/T47OY7lxZAui
X4QImILbEqCXSIny2iBaDt4VTAH4+jmYTS/ezNOoSZhbeTNP2t3cntrVZUDZzr0O/mdVgN6Qdumy
VmSesUx+d5oebS2Ny3XKBxFIi14NirFh4thEeVh63tHc5m9Nh8sbRfG3qpN4x621POoeb5F54Eyy
+lzqct7PcX/XxPD3xib7q/ySVYiQw6lOOSXWokL4q6KXxI2zO8OGchQJild0jQbV2D7m7nOTrAci
C6EDDdIFAE1CqJJ/QGapKu7wffluzVDuzxwkVK+2fVf9Og67FjUuJ9O3h73ufBiGIutrDKg5XdNu
swxXmOzaVa3yDk2Gu9zPFU9Ssw/1DCs4bY3fiv3SwbaK67wYWVAAhdvQvOaTFMYuip8ozvLf3LQf
69I2Tya4Vs3LT4vWnqpFYunB7r/JuhHLq+WLfdVZe21ceGSW3pu1ttLl9DQYcuIiOOmNvA6gvzb0
IiPVx9ysaDFbu6X2Vi7E57y2t0iiZOxsLCLyS/XGTi42RyILa1bUw43I1q8ytzlpCAzY0xFcwefc
wVZIK2vLmPNcRjVHsq3IGxbcDoclZd05U50Hc7I6ZaEZx2mOTVX2d56LSOlxmsvFcs7N9QXOEXXx
thwhq6DXPFx986XA6+bwvbKcEuTqhxnXTNN/L3r0VCytOoN4IzpvUVSnqNfgjYAtS6ZU1NvGvu3k
Z0oTPHtLVdJlVu8xG2LuKXrk3mx5wO+xHPD23TMjfra1XxOXS8OFK6fV1EanXogGN/rLaqzIHoqr
5qS0MnIbuzOnT5N7fdvwzLQzrKM4yJZ9Mibfhc9ZULhJsptKc5fIkwuaaWPV71M0swuGB770s7fN
vWiXKOvRqel/FdXgBQ23CBXL+X2Tj+5dkVeXxtZg4xJwWyvxYjl8sPJ8LUc0AXzM5FMMIAGREJfS
YfusUctLR7m2z+PyH1cOLlLvbulQx1zu10G+KH064s/fpWptrITXtq39gGzzU2nb70tJ4mYtvtOR
gYOx6dgozMYF6vd2MAvzsHAJCa176KXi4loDU06PrQUi0w+bprPBVdj57lPtolDhVLbxWUxqj6eB
Xb29VzUyyjwjt8c2wYfGgGPezTevLeWDn/Oom/kEkW6LkIBwi1ctT1g4PaPNJ1iNDZ/TvhgOwCwI
sAHQ2egSa8/kAjC0GQekIhNTYvfjjQxgedLRxvO632czbe6+Idl3mLh//wdWNNN3W2c1cmL5NQDF
npy2Ov/fBaIXvPi7HN3GFWgXxjhRGl05F5ln0zaj55fRaLjahf5hzCiUGHBugljuQcPhp+RcM8uy
exgtzuEtnVuMprQZOKgr7IDsb7uP8FdoMY2iU3YfoX9MgWc27ZGVzR1anH75/4+UKcklfHRYRh4W
OeiVsGQTP1RWwduxtxDK4rPZzstJm5L6Mq/mCAN64xGXF/nN53pIXzm0Gg/ZDSI49gHDzNiKe+jX
H1pOFRf640Pk+S/9LAy2VRwv9DrqtkZEDxZ7/ul+4mWet9bOWuTNKqz+wqmC3qLUu/DAfl94OO5l
s0YnWD7RphJarBi2fu/oJxk79LvTBXdlaNrVhQuXILfDmieDoeCUDTV1r3DsPKp7FncFOuBmG3R6
BKhcD2i37E5ugr8AlnuPEqoxejyamrnQgIevwsfxiaGuDytoISenommxbpzVNT/yfsVJhruVZr15
B31HhrofBZZVDA+07CIZuaEUzBnaaFy10g9VE2+nhOdMw2LH/KlkwyDdp7ASzSCpJIA5MivB0Kld
RLmhkThY9COP/+Etn9txW5l4c/wEhyqBAGPhNmgc75uBo9y6Nr5BgHaVPx0AdZ5y+oc2E5pHwB74
E5x8QUzSuEK0xBtERWeaVZ+VQ5XFakVxKmsMVSm3UIb1Y4yMDcRPHhL4nywGXP6SRHQ4Ban3lsiP
zJDW5jn7cWy8bBFbI7gamzFhivZmYwth/CZoUokiegxLf04CtGuCfsiU3aRTbByfRwv0BN5NPkSX
b8axnxDwGHB798lukb1yeoBha91Eyd0N0YJayPbHV9NeaTSNSFLyGbPfbpROtSW3c8y0+Jxq07GM
DOM0t4RgUMHgHyp7u6Q6FdnIy7h3jla21rUKQpV8CoWuPdVGHPYJSpxJlVS70CI6kpyg+3k8ZlXx
laeRE1jUJzKSl1eDby7BniDdJtkuwnwyS/1TJRbabk0VIbFjjVl1/cCqg17yJU3gPsasYU1DqNOG
2sZ94tgcdSYYfmGq+Y9RF0NSIdU4VcdW9x+yhVHHZK+d5hceYRbuPUauFkCKJ6OrveB5tbP6bdbL
cz6bFGswvcNrUKeRl11JjDfxOzrDOaHsF5Y3rlfdzMIrN0KbA8CuASC7hJvbpR57GW4DU4qZmtuo
pGly7NVnavGRzFxWMZpAMGbyDGqR56jBXcK7s+uKw4Dde5bzS1sVh3yK3hMV//ou3ucYRQ52i094
MOD9oM6jfBnHiV52dIN1a9wzUnR6/MgzCscBlGaHVSfgj4tsGvo4B2vLAHA3uqQq4IVIfiD8HPEL
ZBYbOkyibIaqWaJTRvw9YTCNJAvrez0ifjh60G4QDjcif9WaD8pt5uU+dY1zIiKSPmP9RVhLVMtX
7loo9Ngs2MTHkXjXjPRNEEqpGwgbIPx2EmpQ5ptbrYJvFNGtFZhDcuFp+NRDas0llvjG+TdwFvSN
F8iyP0ONAJdZ067L0w6S2wU3GbKi79MflhYE+sDf6RPyxyJeXG/+jFWMrlETHRqdLb1PT64aWBeL
v3lKL7anH7Le+k6a7GXi7FL1pkVewiYpn+V8WHFNUHVZrnD3zTu9eHJs/8cZQepbC/ySSpbYfyZv
owMrZ3tHenwYn5oiEBQt21LcaKkYwIg2ZWiXn7qoL1o2nsZfRP0iGBBPBfqBWjfx08OoLZ88qXls
ewAeoHZtG/IhrE/BemgTkB/Oo7Lob8nE27wvD1MB8jE3F43VYXOfl5m2IQ+QQulMH8EEbmL0dFeV
+GeBiXTavMXziDmXz7fIEG2Bvd7SyC/APZ5QnT545LowR6I7UYt206ZzQOMLNaBe9CQjem+jFlo4
D96z3VwrWifQzVjY5PfQAsl69+an3xs3QV+sT/a1UERLwKUxrpbqqC/Dm4Q2HGcF4s5AD4h0Pk0R
hVk0HCpt/qMZ7GWKvaMhDR4+nOZJJLH95jd0KFXfR22E5Xy6JU5E27FHDA//wDkiJefTQsaXcaE5
Jz2NMRQaUseVTpuHvvyD5I1dorVoGf6WfUQFUEK5rf/HFd3Qa9WF9vBRwg9b+nw+sI28yNHhJWGs
DiuL1yeEvZfBHznWTaQeoS9vqrg0iJ+q4k3MrCbTFK+1gZItDR0CVwpdysveFRXyl4x9slPoHVu0
VLxQSQFWs0+xmzF+qcYvwaKRWMOMXOywFj4IwcsOdwQIpcinx75L75fZffCN9DHRKUfGJ34Q5qOo
R+cyTJPcxaPF3rsern2MWBZpnOQXvqnJkre6ywBU8eRuTfc1r74pSj64iQuFojsV/UC9WmtsxJyB
/+po0mzxxJLOZcdD3TmzughYq/4ucJVDV3gs7O3fURkl8CakJ4ZjbKoXh5YqvHhn6dYdGCVM6ega
G8OOW5xPqAwckFnMbXGhPLVy+OoXUiKMF39SK++dxr2kOk7AxknfFjHsMm++jbHzgHfwWvfmn8m5
taw4NZkxLgFNsYqg6d3N1XcVqxcKxc7GsN4T9oDTERgP48bGr/FJmvovRvtXJ6a1LJJ3kWPE26av
nwyHaXcERuPp7zX90Lsm9lmj6/qBLhMaeqr2WuHO2+iF3GkpxwUhVXRwiu5kWYZkL6MaIqUcTUuS
VmdR1/EVOr8ViNkWX3p9Y0PErDt1kK81tmNNVoFvzX37YUnjDq5VAVAn9k2uGXmWdUfHFckgwvD8
J9nXZc+syMjE2+mljTt8ecP44+LroxluHIOEd32jNcfK0KuvmjCwKyeMvnA+VdUh1cXQJgavvsG9
TY4VbOY9dnMv7JJfBMY7o8cfUX3lRHn7AX7SbDi3bHAfhXNpev9vGaazhm0r8fDpD4n/UPs6ruiy
2lbqjAbzhGMgLJWNCS6GmQQfe+IArpPhGmL5ZyjL49GDmyDCjGO7xk9t0OA317hrbZFjea/yjZ/y
yDHw+boLYcfJS5k+vwd8ZiB8+DEotkQGeNOY6rEoVH5stJvnnKvI+HJ7m9lfHw957rPtUnm1YUVH
bwDZEzjFeqDlVNaXgPyzpT/a1kDTASf13Ei3aDQoBLiLvEV/rHRc6hgn8BgV00dtZMulzbGYeAPy
4WCqBlt4dGVxn7R5edKju5JeWOh34y6rLXlw6vjIb9EG2FLQ6UaKbPWoOPQF4xulLVwYRYvIxnug
h0O8+p6NYxHjiGhI5AWl1q5BSdSuTmvDlNqpDaEIOD4xEBrYCcwvKFdLo6abmeZv3TykAXBbDiMd
6qGyXobJL9nkYXBr8LY1i9wb82ruNft9JAfYCLhxOXd0aOgKDzn+041D9zU0qHYV+5r9oh+dxCZR
Q8nrJrMY4gkOuHThjHyUKnkA+JoFUQ4FK8Vohfz9JxL3wSEu1EWZuuZOwo5Yv7ZpV75b8LD3Vonn
iAxWd+/Ey9GIiv1U8mOoMo+Hzg3hiGsyj/elHt8T8h9J6airZueS/ziElnxIj24W5wcjQtOJIxcm
16qaLXNzxM7VBUvWYyheWSx8HxtdgYsrBg3aCSY6LaEBHSKwXRN/Y/5ppc8NbX0ttXjOCCpcjRGk
XbMMO1vJhEwZ+w7RtXjhnfq58op/kGu8q7facdqOwGBEfvzsFSoiuW5/o6VD1UIsaSPQWvyz+HVq
/I8hBYYN84AIMm4heANJiqUrIcGp+2sLTyPiQ1OSLsjRxqcWtfxLrxC8tfxxGu350e3d42gX/6Ii
fu9Nf3n1nVNraVsQ/umn50nSTdKPLpTb/AkJcIO1d7f19ILGmxkwQ02wzLR4LZXFb11gtjSoJglt
zJ7YcvYyG9JfzxzOFEzmH4MkrMaN1rBfRc2T7VO0aHwDib+GM53miAS3bOqlgdHIJYWRUwtnc3m0
abBGuZtBzkli311lU52iKI2bXS3I9Y5/vYqibSnke0ZTx6nGvkndY23v6Uzdl2Y9F1QdJXloLYyq
7hzVJ2GWLjYYRBYzprvUMhwwkKXBcFYZ3Lm6wcNgJBTdpR3xErps53ZChWh7HiBDmLMyCCISrjuv
fdIahzyo4LA4xmtEM/QW/mnB1UnyjNpyx0QDyGfj0xy0z9jTHzNAnC6G55UaMG9c3JGePe8HUV4z
HVCxnxK6Khq6PgUb8Ux2r7bvn30QFTAYMrofg4JYjznpNMyBF92WA/XE6Cw3xxE/iTO9A7UnSxev
ABN/ClvER0yVrAgspUD4YAMgA9tW5XPZiWJrYdHf0Mxr31p60tTsvaV5Ize4zjdQasAfuZAb9VRn
HESFHW3ekC4Z/3DW9aun982JKEhmGGEhYgbgtYaoSaNyuySdHvYluKJIIMGgFcEylKtNiNu5josg
d0DR1BrxB2hJ1NppPD/TuJaP3fghhmX+wHI2cZI/jEtziRIrP7Q8OWU7ZFfF7ns0WD4VgMu63vnL
WCxWYJx3oq4Iq0PFAoXkBYYrmyM1Oo8Goh5bvvogG0Hy3F3PmNGypbyF43fKmGY5w76dSfEMdX5J
8C4n3AEH7KUvEa1h90upfgFpqD1EgDnIHAEAIjfD0Wt21ZJ4e2Ko+7ay3HCJug+ayngCcMamhC8g
AhgOjv3XD35xAHmEcrpq316kb9NZADvM+prq+PaedxEuA5mTuMn46CFKcwT35aMi0L1VZJ4pd+7O
yr8XmqsdkTAeh4UVfwIt8ZTamH/0QlgE7YmHMF4N67uElIQjKE8V5O498nWF9VWuTwQq/wLKev3A
StgfLnF8seNMPlp90tMEjZvBKoDqje675DlD+wWzQ6JOwzj+GU75ZPR8zdNUYjPGsr/03RgOnfGC
cxlcWNZd7Ai1g4xJQsaJvgEOjd9zw1fQZBaNsNR4ZnNP1pLcCpT1cpcb4z4eVwc+OqyRyT0MLRJD
tM3N09RcOUlmYj3k8kYoa4ffrbd3fYs4quZxb9VQ15h+zDC3n4sibvhNWz+w20gFfoX/Je10sJWD
3JKGxlYeE1emT8GGAU8VrfgdDz1bpLqOfBY443dkdHc2jcghK69vElzFmXP+r514MzcyHE2/GvM1
k2ttR73EPmnFD47h5vc8Tu+pWCDkDEw9nBXiT8Kwh5mrounJXN/cfYFTT4ftwvQWM9oikCewKii3
zdXww/TFJkFCakvL5dRrLfFQX3dCrcvwwrfWU7/wSsFP16FkDS8GNcd3NR3EY7aQx9flPQWUr3UC
wTSPrJ/F4pdzctc/0SdATiREL5eHiExiOPa/fLYJa8Mp3tFEvjIz9O9Elg+4o316CTp51IEZmiy8
2tzqvqay4oHpjv0z263nBj/CxrF4G8CsWq9bPmNh2e12nLE+Jx5/byw7XDvlejrA6JQ23VVBmWuS
LpARuXqXZwcdtqQxBuzkMPlBo8QzOjf9u/nWA/6kqMO7k+tVkJYKv6Ep5rtu/QNIXbTz/OhnIk+S
m8xAokXZtCz5hUn3X17M50LGJpkejlu2m4Xkpa715IhdoXsHy2z0iyjeeuPBnH2YUMT3DrVOYXEx
kqWHzo50Phtqy7NpDrrxM8WleWak5A+OxGd/YLrsXRCWY8KZkmwCdSo8OkzaQYLGcQ626/krrOBf
Q4cDAUhIeQv6Y1B49uNCbG+j+ira0KVG6LJoAMj3kGsN3/oiTCdPXaYY6foOSr3zq/Llvbf0DOOu
9tesBHtfwJBoCcYPpYYD0dvhUsv3szWCra1J3dHO+D+u6Q0fqXfLdCAxWjW+SdtKd1ognGgOxq4r
93wNZpc/D7hWoVo8inn4s3KLHuyi44Z22XVO3M9CUm3hxum9Kqf5Jm2qu7WWjaql0nvLQvShbCre
eJPXhssIKjOvv2uu/Lu+Lst7VO8Pkw1JM4A7alQzM0Czc3Oxf0IUHYt32zPv1dL4W/xqfN2xGS5p
gS7MXHDJedfEusWBvmLyTImsULdonrO6fOt1k70N7zpoGdhts/5SLRaAWUV9XANNZeS5pM1jdWqh
TTvGRIcP+8Z9MjVnV7c5tued05/mH9PTspPta8mhtZKdkVrFsY29TVOTjDI99yilsSa76bYh3c1j
Qh8HjmBmfqWi469KRvoi9OGx9/K3mBYOREf4RuZs9gccErqKyj2d58zgA/Ke3yWw9Nb1uSJJsbXc
FV2GTWFYD+jdiA6bpXlynJRJiFsn04URv3tjg8DVaX3INOkOCwVvYdIx5EqKSvHs1pg7gDMqRt+5
6cdr7WSspwhv8gKk7DTpGo46Jslky62Wva8/G66B5Ro0ceTzuZhTG2qsgjYkX3cQJNEudOe77abk
fgzSJvHuhOP6d61nv1VDo+E2RWglr1OEk6UgYXZziYVR503HqpKMAH4ZTYcnEKPCp3dJO9qnLD2u
E+xpwN4OBwPmt1Ga1DL3zpOeaKtIyosCDyCR5p5r0ysbyFxsLkqyPTbxamgdkEVbAt5N/TC6efb0
/x+yhf0BX+TBjjtqKfDs6WUv7nJFYwJIgV28FD/jTLVOy+e8SdTUP5qFjTVTVxK9FlyiUDnryO4C
IeDUZziGR8HGlkWbsQPovpaMjvCBlu6cttF+yBKywyW9JqbbFo+Z3o4wpf3QHtv8vnaTY7Lwf4ar
pPal7ebHXrCJ8z8bw41wwtPi4iG2Pv7/B4S5kLkY0Jp+9hbc+2YKK8uoKA4xtLNZkcMgvrsWUsHZ
K9JaBo6KkHnL8aGWvnXEJQK1PpGgWPx5T6+9Yj3vX/1Ry54ITePaN+IBFutQBDz6m1tc6hw5x/IR
7/JzLtgSzmkMhGSSOfkU/aYmzo5WTqtHbr0ai4EHZ1XTKAD1L04KQ4RJzOl567jFOLxgnNnWmfxI
Z+Wdi8luQm8cTm5OKTCmC1o7umpfr/0xPdeC1DJzmzVUZ5mwk/ZLA/WNDPCTbqUKzhCrXdF7JYfo
ATOPtoJYrfhRUyvnEhvG3qSycxOld2NMnFlT/jeNSd0J2ION+NKyoxJ8VwO1LVDIdOxX84QkQIIS
40b/nXpQjF26dh+F4e7tbHAuRDStIPe6cc+Fs9zYZtBeZbkcvv1NacAsVhOWmIWlQ0DS1th5E6jI
fN6WRWZtTRF/NfxCd8OwiPukMG/jxDrJ1Wr4nDE5h9QQO3tFAi50fdQTjvkGc/aNSh3tWDTpwXfV
w2RMzrUFF700+hhC3Uv51T1sQCR+7HaB1pLRI5QVKXRT8Au89kvkgckho+hsbT6bYUgeJlR9n0al
ziWOAxB4XqcHEkOAPnnGtU+JV8sX2T60ozylzkRyuTY+JqOzNpNMnTBloXx0U6IYOWv1sWKjTq5q
r5u2dnCJH/I4j+vAoh1bdBz25yx3tl176msvv+fJtmkiEQO8cAC2jPpr47BFqbWC8PjMJR8z+4Y6
j8CSOtOkIvCAIwATFfXBuyhewVwsNcOO08qm5Aw/0qeNmhNAGt17qyEBNgJLtma8W+OkCFgcViph
gZW3QIrbynhvl/pfnczkuDPDC/ym886eD8Uaj++XTgdRiMVbXVhJbpTPnrybs7cSTZeeZStodQEj
VECgqlztedBtPeQBBnZtzt57ZzB2it0m669AtySvmoJzrTNYT3kLzmq2vzpX4cqPgfobLHNMd+oD
YTobO0c3qjtGgUS4f2XafgCo4xcqoirkRBWIXHOPQGXcMK6m3WIu9QEL8dlKsmxXu3B9DRdHoJyS
/VhpN8Nt0IxNj7s0alGi7ZGBdDmWLRT0IrmKUg0UiXN9yNXxi0mYUAOd6blubcuFHQiEeG1HSIOV
ddasMqbuMXgaEG+WXyoCaTpvnBwDPGE80KQGjcH70jN9xCOEBKY/+BeusbOpeysXuBu5gdPT7OVD
l0kzyKf63ZghWcYabmIRnYUTt8DDaOzUdLc90ya6mXMCylrjsw2XhC6pOB621AqfJ4e8INS41f4D
+CA5J01xMer8NYqgY9tRAuHM2railAdIZJRyecVxwOt4nxIHp3k8aCRuHiXxvwsAKIGg2pcYXP2Y
VyvYLXmoMpsvbMnejCnfken4Sh0T6c7eFQYjk2tFX4U/dxjns+WAY5XTu2zNAwnVf4zwL840T9eZ
0GhTGaFnpJxvHagOum68sofYgjncmRwkoK++lvHShy5Op4e6AsCi0Q2Ns71mYZGZB4HxhXWYg9Wx
oF/AipGzEN+buPNZrxkof3x8zI6D1sYfeMaowCjncVeZ7D8h5Kc7uk1JcHTlreCm8/mBWeVtKSeF
ui2HJZiwKwRuueq2LaBzgkEwPzgLbSvyGdeWt4hPemivBitUVCRvewcJkNTyvjfMq4y7miQGLyBE
Jyw8MGeyNLtYfY5Y4eNbjV3JfxwufSpvSSReOyk41NU8YROeR8wtAz57s7yVK1RLgCEnat7jsyRW
NZom93Hm7PS4wqYGVj9mLV2044050MIFk00BIwBH9QxerDva/wJYeu3Rq80L/wJHMRs2p5f6SDiA
OCMg7bVXDGxwv+KKXw1rOyRf99VLG8KEiKEwBPnDyu1/zOEcYboCYHC385X4STu/PhhpxC27uvBj
gG5ODv9hfXfK41yzvzWpbdpBbDb24GQnX3tBV/hHscoIW9r5ncTM+MWvn2AaE4xPPf3P+9jhy8eK
sZ8M/0DhG9YBUvx0uGUHbqo3b+wa1He9CGtrzp59d94zQp29aHyuCn6zaYJSb3nPdQZ6Leu4A3mh
ss/HycmjEbSHg1dXEkAc0QxwaILW6+1tgxccREH8KIcRqKXJGF3mxUCgYZmIQgtjo1uvuUBb8IG6
EoIjc5lz/7Qc5rmhr7Pm5k+TySJd+wCSzV6nnv2TlhWfS9Nam6ZBzE8Vvt/S7ZdD1CwV5F2Pzt2+
sgOu3a03ifFbjfAcKwFKSUa4vD6SNn7vsqXaDbWNSSqrkIuykouV90pZpvzLNpxwkFJw4rOwKVfE
mjk2MNK5A8XiBsKHBtrGoNhqo0PHikheLtQMhIJZEIwfTRn4ZKpwYLW/rRcT6MhIbNQk3pfTyAI2
M1sPzLsq9ehRGzwyqdJXvJfanV66UA0W8RBLii4wc6sWBCrNiDlKgum8pHCNELXCcfi/k0VE2whq
j011ywYeo4Pij1JXlNVZo/9xcvM+SGeaORbnOent915vTkNP9rW3Inh/dfVVOCwXuTPpWsFf9dzl
01lPJCK+4uEo6ZAHmcTDeuA2WTONS0CS5BVYYbQ2l+Ed85j+inJv2u4nsdxz6+gVfpXC5KVCNFpD
LSx7XwTmkoyHmTxzQwbSHOhO8f2nSLGVHjIJe31iv6D+T/T13sJjvO3YYclzugBVLjpMJMIiyoSa
c9V9fuSgvruY8ZNNUYT9AoL6QgYM9NXL2pniFFl1x1yDXFXXYHVfugbvpkywGlgVVonBG1i+aVpx
XrhTNw0HOYL4zPBxeyis29JElyYlEVzZBgbnGIfV5Dm/glRpmOqSnzStnJ9MR4usqV8xe33fx9jP
aWZHrtgZVis3BIxpgu6mnGdLCQmP+3l2y/8F3BCTLvlD2pmDUUGTxGR+8z2QSH6jjawAgQvNoGws
J2F8J6O+66dmeKyoCyl7oCW8SYoNDRnsqrhbUVr+nDn+Q5JfcQxQgZKC/j4FWbX5Gs016gONNKkh
I7A6okvQ0PYzDBMrpnFI6/qffKjgcdJzEg82BhvQVPS6XwWrewI4xVGUGfS0Hg81uTB4SW59TwxT
7qt/prWsiSyg460DxFClWP88LsOWvSDhR5BGKktgGxvfjZOpra/aOTTxXqGQ9VCSFBHt+w68l9Gw
l+esWNJfA4BQWtarKUkx2466QO4hOmbzRRrS3Xt9HKRFfY2ABm1BObBFtGiXmkg3ULC5MV329BGb
qKEQ+NB8zsoKJBlAcxRrYGckje/mtvjpJ+KDVWa2G+Nxilkn5sm47PErB2KYFPDHSnAM4YjPkhaB
lUReWg6nJSt7wARinyn7SbalF1agqWYJJrY0mk9U5XoD3OHYpjohXwZvBhgAldI41j3EEb0SN30u
2VGDcA2SBCyuSm+RXr7YTP/GnF5pNN2l+b9Gy9+GhDUr4e0npBc4yy0ggHFc346zdyb6QsHTMmIo
BPdfjN4buP7b4ldPeqkdYkv6DH7zAxYyIoDcuZpNBDrCQDQ20ZqGfJlVDjOaqfOfwq+RCPVQDTzJ
05qXlpIsIirHCatLbJoPlWGrIOpxnNIYC5t0ARRX9Rr3pg+XFCnFs1YHul3tZx4EZln+RK08TCPL
cs7WEFeKoFtBtZ3xD88YSQBgbk7x5jTzSasBqdRYT2CZMhLvK2mBwtPgsnrLxUsSWkT0BYwJUxAI
ucDDij+yv/cshYlu4PYC98gbwCICO3vMYEMPedmVQ7brh/YvX0z468DYkJVY68QEKGb/lxuNpLTG
U2BJn5a6PyCNUM07Flgo7a9kFt/ztDwyR70mcXPHSWpT5fH7snCj0yQQJHX6V9j20XPQj3h0DJiK
2trhPRM9xu7wKicul/u+6V70pCAtvCly8w7d/mY69pevDEwq2bLxtPY5lQguLBYc+OiuCyN4VflF
Ut7XpPyIsDqvRKH3/cKyEAioYbMCWbQTBu9rzb5p0vzk4AwNklbkg1U41qZzlxZ5w3c9cTz/5VCc
h5k2HxjAk21FD1ErnRYIahsH+U8y2o/IjlwlPHOdDE0kpn0FAMER1y6h25LwuT6UCY5q37jAz3nH
SMrixxchxTIisNP0UJvanWron0IgpEnNNbbuPP+yLHtOVRWDtp93buGsWKv0yVYttSIaNJN2/B1z
zgvSmF4dbT5GRvtg8cLdeTgV8plmVZ8YLW1m53acIP92r2OFlDmy0NxF/BBaKWmmg3hcF9zFBZ0B
RSKOU2m91Zm4t634hnSzuknNE3joplAPlk9QP7NRx6lv3qCCVLzNtx0ixSJXBF3CexqWgKim4uzh
FvMl0j3LNcpyy0Yx9zGwpBN/844NbuQutFNVdMXAv946ZesdbDXX53kyIqhsHfwp882Rg75P4WzB
hdAIjaTw8+koU6bhhnZUeKHAH/aw8gjNuT2u1dJ7qzf1XRWLixmxlptmowh9N+O7H0ozhBl4aMWA
zsx+K3Py5uTY7n7SHhbd8p9Z8xGJj+VPZOoFPbHJg06N6ynKpbw2eqk46HGs6hNSv32Howr9w1aE
3/tUvLVNvQI1bBB9FJyfO4UfMPM+u2nomQF1kDoJ+eBIE7chEZ8pVQ2V7T4xZPSHsSk3Xv5szA5k
vCw9VMa7QsAMpU2oTROKwBu0osD2DP0FICk2UqpWKLDeMfwBzNOqe9yjVy6kXVJwdGwG/YnCdWTR
/oMC6T7kZ1Ec5N3rKKROC3dWy9a+Eof2Qr/DsGJSSvzRte6XYjUjdafYQTjERz9Yd0lNXiUa2fOb
dLtjPb2fDVGGsezeyIgplAKrPP//Bzknh51VXgR1z2kmyxiz9DiGOTkzwbzZVncwDeYXfzpRw/PZ
T/RB0X7y7C2Qu2ne4RjQ3csagEFuwRnLsa6yYGNLxJDEuhkn8n/sncly5MyZZV9Fpj3+xuAOB8pK
tYg5yAgOwZkbGEfMk2PG0/eBJOuSrE1dXWa9bNPmz0wxyYhEuH/Dvec6J2tK9K0oaPuCHs9yW85b
DfgSMa95TurhXRcmSjYgxQPoijSGVW3Z1dXopjny2+47cMa9q/c9ANdV7jNhiBkzw9QJ1l7ZXdPs
IqgvJOl+4RZ7wGoy4u8hXtTVKdsFuyUYxbavjD7W5LWHD30vC3RPw7cjMmbR9DUcxt+lrd6qId/5
8XxD3b5jYMGmmG24ZWUXnyWCTuQHm/EN9ciBMCuYG9ZDhttjHTZw4mm0yTzxT3GI62Lqgoeqttc4
dJat3XxIiFbj81vzWCK6Josai3eINNVnvZVjtvPRse2rBqfhkNHuL0Y6W7NurwhUmYnc2RWt8yGm
7NInKsDyxL+REZLS5bknL8jOZURagA5hR89b3wRr1CgC1l2ifVeNZOBqI3cMcnfP2Aw3QgBfjEDu
0Dq1aAc9V635xIdJd8GRffJKdsxhFb4Q0fNqePEzbW9lmBA6xntnbh7bGYZU1D8OpjhoJisrX2Yo
f60F4OlSkQ46PZi6OBXCGBASsVepJUWPBhmBPNDN5JNK6EGtzx7deo9yZV3FX6ap3ls2BkgNDbKE
/b2TMSM1U9vYOAReRY19o7PkI44n+GXp0C9gJFpj22GiygZB1pO4BZn5ZRhgDKb5BYoSAyFzvuQR
wkqA9oFpd9twwQiMVgbkjyk4incOwBCREMo1pBR4EuIEhWLjn2MbWqPlwH1LIEmUJWdQl+vXti+G
TUW8XAYoBcUgfCKtaUPSdmHtuMvGZVQAeYdPnp+DbXdPXe+/dL2XUsMau26G922KV80e1HYNSpmq
2Bk5bgTpTWgL1HQ2ybdrfH0KNY09kfJooSHARjlaBGFV9zHS5owUUOw7YHbZ9D270bUgkBT64bXQ
wNk1z3k5Q/KxIZAT9nxDxjvrIbb0XPzTsYHvYicPflm+tlV9huAKXIDCr6zK78Rptx1AleVRD8Di
r3GgZPQz1gvXY+AbH16PeB1V/Krz/bs4ju8iz/6gpCFqLTNXJgRE+Fr02JAlCt2+Jv7Al4Ch52Go
uVyQhgIHtDkiooEwoGWNXwSFBBXI8RVwFlmgWbwx/ayvnduwF5twPtBxfo3u8IbmOOpQpo8EXm+C
yjyn2vLoXDhOU5QO+NBY/WpWVPVbwZo3BfmFM5mzsywh5vh3XmM/RMn4pJHXMXW4yYMUNuM03KoF
tDxeD9hkeCiYXIaAO8JNJTnxHSMxdyKfn+VAvx2OD3MMMiRZmF8ZmuxNKObtgGS3FA2N0TQGK+2B
mvHBCeY6g//C0A02aE/7ZKJRdzmvI+7SJrwRJvQEQ9sHF18Flcx3COyL0oASEeTW0cnDewLgbkZG
YmAMn/oK1VrR6qe20lfkSH8sfk9SVFFljOS5OdmnQyTc2tdhgA6JWD1/ml9hblIBAETBbZ6Rx1KW
m9b1AETzzuSLR3jJt0h+XLCi6wqBBGKSfY7bqUnJyuIkl1sX51yCoQRrZ76e5pC+1D3whBw1ZYFX
LfmlFui5mUKByhp91b3ArmfYPskmCsmSRHIZL8avwff43i+WhPCVJeMb8JNtQJ3sUpRR069Uo+dD
WqaHvKgfiqI6qhojVlhofMpR9JENzM8MiwlqeiXH9qVz2SPrmo9cdRE2EFCNWJNmehz4v6XbBJ3w
RkywgILe+Agc9RYwFdvYpvOGO/Qwyq46gCQ5ZbPzYUX9uxvh4WFl9zH74dkvsPLaNqtLDziJiBto
1mP8mDs6P3mCJXvgDXuli+dgporzfl3fYHbsFQAyKNsj0yEMYzo5nYn1ASXhpJ+Tcek/wmegoYeK
oNbQMYlWhCmyCvyFrgWweGCBIXtgVumJgfzRifpfs49nQBZrZLd48IfooMbkRmZYwZIyuC4sMNMd
7vAkCm9qFUP2iVdMG892Zj1Qj/34RvmYo4uVCQMZNyB3qKBVXn7WiOR6Njo/dZgSEgejy7Kfpdm/
DT0Zd8Ti7JXZhgczOusUzPVyzzi6v60dC8UrjV1iMw83pHxQDIpZcllrYVnXf3WOxmH9Gxl5j8Yj
vjCm+OWsdvPe3LKg+cIrAmsvhBpi2FW6m6mqYzsF8rs82tRX3yGfjIrvuSoKPOdzgjRJ9Wi+rRZD
8MSmKMcQswzry8D5tEaP8KeI8TZBasD4NVzdQH9ijz0ZCohs69gvinJ/ZfpkeLnG2kujrekP9qmV
yDsafz4UITbLnMHramCvlUqOW6g0fHd0On7mv5ss1xrzvZ95/h2RXjnhtImb7jNMs19hOwuf8jnF
sQ0PawEobmcY7XbsvuFXiTZQiC98iElzqsyrNLNohGWwjFQHLhSWL61NSTc1b0KjWmqKHrM84mh2
LOtW09nHMejDEu0oMIO1q6uIYmV64YnXoKumV0Ppg63TH1skH31oo9pqUO+HnEf9rskrh8FDz6rM
nq5k3K1YNh0IWnoUodgB9A6I4U2Tl6S97TP+Pb2h+uSIekLp+kLc7bYL+ocwH37LgjISuzflAxLa
MFTZnnAm47rT2d3s1W++3+1VFeRHS9RvUYzYYqhYeBetC8iIypRWw12rSX1E40swpz9sm+Lrts9R
WsKQq+drR+Ujr68wQfnKaduSZVc7H4qulrzmRytK7kqDDESSAusTV5W/M+z6OKFpVWXWQ6ej9+ZC
QEAUWrzDGdO9EvBXjMiN3NQlZql+1ssz49oIfZMY1XXgA8wcjukAaHhoVlZ9lZbRWeXx0WxAPIBp
PpjdO2TLExg1kEkD2O8KHveQfhuN2pWE7diLjbnzcwQybBxWwk/J90sURitrbPDWA4zDwLlOejJJ
Zpd5UVlRcfgUY2vHmH/7uYFnP472GhN4sU5GTH7CgoLTIES2YPvsZlJSrm0zR0MdUFxjc+0SBERe
Vakj5IVkdVZl7B1lGpHEDRiBm8+PcWRba9P1qGsHud+MriPW4L7Y90bJN+6q8DQM/m2n4tsapGTg
lyDjcROpBvVC7uFwZPe0JgB13ItUPLOOZM4PSJZ63/1qB55vjVe4bWwGPfmIedkZMlb5CN7AffTb
UDCmTh2fbStiqDWTdRxSwcRatNVwFNDCepS1wtLBJq9RpU5MEJOs5FFOogUnjK81yeA56UYxdesR
6nXRYXA7QvWW0ABjQJ2qPf1Fgvi9zccTg0uUXjF32tkOfDrWo9Rm3DKJuDKwDa1qrOLY9p07nR1E
zRkJ9TtO5YsROGx6fmUi7W3+XGEGhg1kMenxOx6AJuVHrECHDCigXdWukzwzaOPaddjGBkNz79V1
WOIHDDPR5L2HefpRuzb6NK/fT/LNDWYmh2YCRwoNdNlNNCXZQyXr51qn5AnUxVNDtu3WUh56bkXc
+9KDORoAQ8/o3cFho13UaPnM6Vx+LBy+zOGiiniWg8i+iMDwd0EBvjOwLkMBa87g3BqWCIBmGbAM
kXdwCz6pnM37vDPt7cDmAFwJqW0cgXmRULkK58u1yahk8PVdwg+nyCT2i1EBHGsmohk2hZ1TwQi3
WdHyCt+0HbJunlJ/XybTU8tA89g4xs04E6bTNl81IdxziQMsVSDNihIfQT+jGOw6+cLO16aVnp8i
XGsXJA5d8eoFefiaBTZOjDnaQzfZMmS2GCWuamXVT2XKT4KADPu7Mmp8HFa677uCKImAOSV0a9Rm
OR1UmwJXbIdqr6MQOhuKPo+Ajx339MoQOts1Fas8b8nbHmY2i3HKxeawO7bYpo3k5G5Nt34RinwF
OUVfiP62Xlu//H+kUtHCpfivkEo2AKL/8R///jX+W/hTbj7ajz/9/PXrbj7yn7/8+fED8VPctB/F
PwGVli/6G1BJyT8WXJFrWR5ULNO15Z//NPw07V/+7Ko/HGEh2bZtB7W5dKw//6kodRv95c/C+sMU
ti2UUjYwLeUDOWrKbvkjx/3DVbaFddVTJNe40v3v8JQWWNJ/YrsM2xKK1QlTVH7/H3BdOOyiPAvJ
UnIK56PFNBvm+VVojQxvgy8weG//8J7c/e94MNv5F99n+f1/+D7QBZxESjg9NAyE9AoW7qr1pifX
kn14MmzhvmZtCzy/YpUMHjBFgA6tro5OdTiALg1ME/xrIK2niHyPPYjb8dGhwdwNUo8fSQV5vNKi
O0fYY5GCxtMt/xR86AIGF+v/82vg77L/xatYfv8fXgVMVw+Hv2Xh5gx/ROWZzXXYNoaDhttGycVZ
JVl5MjDa9dPsXNUqr16ahhRAF8jxXU39yeY6q3HvOSHMWl/ESfKV4zSs9hWIzkVxqFk+k6dZ9Dd8
jIVi4DOHYEk56xhPu4lnn3ywQzdzT7rMyjCU3wBEtohLddu0AN+u8OR5lRMxnyeJhzlabN4ldovr
BNjcT2Xq6YIRupIrGbu8/W2utpAeXHvXeJKauRn8DHvJJPujBEFj4INhg9DlNXbRJhzVhBvZN5JD
5Db1mbDyJkfqNft32mALPHpBF+7aah4fQB0wX6EUguJvzZTwkSWfczbQObs0hqhgvbPueWrF8EDW
KwvwiAEYN5rBfnhNArd6j2RpYaxq/LfCEly4jd2oRwvoO1lDfX6aRwxZCAVrsZ/zMQWwPPcGVFig
X9vGW3KCUIqPd9pPkGY6PQpNLA7coCtDLwwBl4VTAwRkFdt2eFM2PhJg2yip5FNiyRmr2tey1PGH
VaREKcTo16ZsWGDc2lAQsvzw02nNgsGXiST7lr3RRABs6ci3LNdgn5wenG4IqptElvDogRO7LshI
I8QvoV8Scfbrhi2Zl6W9GKBgBn4NkpeOtnhmr4OGdEkgDKEhF/XQI7Y0kvcapdSnwRN4D/sD+Ybh
lrdAYcrbSAjyl1mKSRPFhKDPxSB2rkpCVihWob9iHRKnZOC/sH605wxlzDu7T9SiC0jny67i8d7l
jZ24Yxt55ZY+3GYulreeeNBHp9HWbg6SYNsip7stZSs084kCeRj376sl5/g6nwz3JF0g1AhzJKiB
vg5BLyWAefDiIO9Ipk/8MhRuEU/5caym6QqwQ3YbljaWoyDJGc2bxDl4TbTDaQ0BwXVBzIRVfmp8
sgDNYJmP2nFHjFeGPeCCgsi9VjWZrHqygTr2ubxzRont0jS8+q4yButLh1OFEiQqi5PVJFMFGTH2
xnVCCWKdusgTVKZTizG8a0LvQfdguvd+E0DKcolh+sJY35LJXMkThDabuCuIk0M2Bie+nFzekHiX
NknIfWoQy4JTtgywmzJCk2wl1bsDE+QWFWT+Zprkw22CqK6+dDyqClVHph/6WoSYPdL6QAnO3MWe
AhxEApBPHw+8edQNa2Z+xV2VQ5ZYWaZDRKC3WOnNMKGBHxPFLMCg7/G7brozlPIPSmCsKLFYP5UL
ocIuPCZ7jOC3uUWWBKd6fiv9bt5PunDOiiJ4a6UONRQ6ZyqtJGNGvMGXVV9T88kNTIZkBylTswdP
nf2IJ/Rc2Ub9DmDTvQffyxp+mvv4ZA3saglYK78ns8ZN2Y3dc2jY/XcQkGgRJFb3PHrp+I6akNCT
qcKZRrAej08JbY/+8AG5EKMdo+6JgnBHIstrvD2EbTQWO64WMI2sdLxTiMbHLZO7+rXEVQqiZWqJ
vwwwUZVwW4nm8l979N6ocenG+w3D/IQ1BvA1yyp7iAVUXDEqD8IEPTU1z74DuXkSQUCBV/lzT0hY
3B3UIPHdLBvhWTFZWhUcd9soarO9rNr4KQ7ihe3JRusRWzeTyAoQe4Z1p5pPoDpdFx7pNOJVmVwL
pYk/EqXS5nVyNigkc9armfuNyrHds/hBhkh1h75vzOf4gpff/B0A8qMkdRg0Zazz8NwUJ9MxPHtV
gA4/JbUCZx4gCxXMQTBDtc3wSNx2+xF1uXO7cPSOXYufzinM8nEgh30HGy97rDiy0bsxxNxEgfcF
2kX8ZGSjMRKZ5bbQo7iaesDNBYvBNyBU6V4JoMBTXYxfpemYlxQkKTRoHMR7KezyFXhTfBcmcXwV
4KS59rXDgUtei8HEF8/edU7zR4w4W03XhFvmN0b4XKrR2ZNggXIxT/Q7QeQdD/OYFAcnJSVrzXeD
7s9sg1aHjy7s2cb0P2Oavg8VOPqhEUPzypwafOuEInJTNH6A9Bxy0ymKC/XLPor5aubKo1J484IC
GBzcUrh7xKeFTFDhygn++NFvam7KnmN21ZFHR8WtWRsS29ruPKqk67oknnhlNGNyHynV7HF6erfU
9fn1YKr2CpUnPlMtRHBpdGJBKJ8L2nw1zr9cG7bBaNKIbntFEq6EBEFaWcz2PMtgrZA+SXZLLBQW
SVJAnYcuWRYgLvShLpghKpYA2TYlo/11Y6BDjWwx/1A3VscMQiHB9SZYmkowuM7bvITyWuUvg+7z
V1vS2zDYIZa5QOrqzaJFnlMwkUywNCK+8Uns2JcDqXJrCxV8u8JIMDxntjNeaztr0JV4asRHgzsk
mqBbh6Wi/pIuCRKMaq5Kf04PhR2En2Pj9s9Iw4uNA5PpyPQjQPNnVoeGjvjHrobgPKRi2Lvs7U7R
LJuPPEFRafhh85k0s3EYqmo8JYZR9iurd7pLzXD/AkGBhG4oXesY6E+/JlUWD8ZcEEHUsfWM4qr4
mmWWmFxRfXtd9CY/GChH2EKSDJXUZFwhC14ifisfBU+VwXBRbI6EXX+1STDBzw3E5+TETFHbPr5p
WMsRDOE2Fzf0sFJkNvmunsKOZ6AkAoAJD78tU8hKFfTdXTxNw6EzOnVxyha/XNWeNByALaUZYlN/
JLR66IqbRHTdnTRwPQRNVx/dcvYvgsjcc1z2+rXo4Y83SvdXsa3Moz8KdRVnbnmH6Mp9BqgL7CH0
gugQ6KhAEgg8bOt0ImsZD1rWVxpO/ntPoMa+CAZsSPbYnYqwdpi9hkuYjwYLZmRpvK+ynlg+29Fw
XQYrQyXfBt17Jxpz3UM2RJukASi5VT2eo2Aad1aAbYDdpi3Wbjdj8dS1hwIQl1BwYxciuO9zvM5Z
HzJyqLKqP9jlrK5FbzHEGKpaHBoSjGmtLRG8Co+PI55W8TFlYbmtksyB0K/cY93GoN4EnAI/KuJD
5k3ov1gUtAzPG7IcQz9Pn4Wy9FvCBcbIgPV5W1HiTVEvbgINtQlJl+IedXGopa3tn0Cagsmp0ib6
8AoyiXc9iTlXrSsL/4zpxpZbE+M4FExpiVvR5mP1m7PX+xS2h22F02s7Ut7lWCqkfAv7ufhImY8p
eoaiJO7RaD6qpI1eFZZGaEVTum2ZDVLUd+PJqsAeoPVxCtKnALYjZIoeRzy1K1z0ydEqwnZnWX3z
xh2E2tgPCQ6NAbm5U6w5taHHeQUTbzfu3HXuYf4Cy6HuLVxUfHhNn6BH+Fb9CTtL+Z4ZjnFK8oQw
TlG3q6SaslXNCO6WxR1qzNlIqxtE6+K1T1qEBD0M9QIN8aM7EhmiZiQ8ysAfkPgzkdQ1EZDarnEy
wfCd23OCL+8jD5kDr2dbxF92ityVOxM5DjE1F4MPnlr3o9sCn0FKdqNKXIIrI9fJDY5vszxmnueQ
K17O45ObVzPIULvvI0yb5vA0yhw8feLW2U3VoaXkaezDGxVk1VfW6hyJj2E0l16Y8lIGlsM61rHd
txxF4RPijXFbexDRKqPgVmEHNl/lgfJezRiXZ81Vi9HPgdZTuT1+qDby2u5oy0HsCJpA/OQbfIwT
14TRNyK7+VAamtSmj1PEnAb61JMKwvLYWkn5qLMs2ySL1F/HA+ezDA1okTVS4RG4/4MCmYE+bojD
gzLkp5dO/T1NEbM237d2vWPxEDpzFhEcnHU28XlzjvRPjcSz0jyEp3CK7YNXw/mD9+gd+xlv+crS
Co/XZHugBMZZ9QV2AOGQkoNwbdP2A9dpaZXVLQseBvhBu+xshnkx0luZ4T22rgNHyU4ngHLkY/hw
X6sR3ye4NRUc+EeMcX5ySkpU6SDAl6EpbujSI+IIGRUKN13U7bgjyY+FRt2ZBwv7xZMdZ+0jfork
yqDifZSqAimYpcvGvq8LwtHdDKHqXDF8XHbMe3wGWEtJxGJ4XGxt7WTXlSiibWt1BFK3af+hksE7
xUZJwECeuzepJISK8pD0rahpu/MsHXWFpcreS2ecXlkyiUPv4u6IZZTfwPVrTzGzvZcBDda9YgPj
rKFCBFdk8ob5GkFvu3EiUR6WwBzKeCnaXWnYznXRBbEFhW0aWbq5aicNxgWhV0Sncoy6k5gL1BSO
Um/KFPWx7hZGAgnz9v3suhlQSmimjPmdj7qQpcQ0bA1nFNLBua4keioK6WI9Ro3xENiliSMhMm3e
O9I/dn4aFO8tMUj5Dfl0SXbWNKHMmwulr0heSfZqDDURJDZAY9PvJXkmcTOyDzHxRN23NDn1mYDC
ekL+M8CXxSqGFZPuxf8Mm6gyWA/E4SMsMMyoKmySW+Ba1G7C7G5rpkRwFCj6VrUhqt8uSrMnU0eG
WsWL48DibnrqyR48GFi22Y+kcXsfZTKjo48Ih4q0hOFWR/ZrUH3S1EKn9vMfrXt2KWaWj+SBh8BR
Zurd+wSR2G8TMp5CpQoUgMZNUdc0YX/jaOs29xKUUFI73zwTHaqQ2JmOyqrKNw5YZE2dBzormoPy
zq/m/r4Le8bocPJZVra2+nXmtAEB6+AzMXApIwIKb+HWQSchrOeGGtv9qEudnLtJpwwSaJOf6miU
uxH1T74n1M55yUNSiHe1WdGi05aCkgALHl6SzLTuLfRg98Mcjpy6WUNpnTSBRc6u2QZvtQMygvX2
BBwvDKOYENJZCHpG6m3m+nJq3snKq0gCxzbJlqchyhhJYuu9arqgO4tE22hbC1dyDgYjI6uU95Zk
4xSNWzxrwJA1ljO0iLNdJwebwcLWFXN6m4vwukSwuYu7RhKuPfQVhQnZ4k7geBC9ZgptXOUswUtn
ICQLdgCmr+i6n9uQmogZN4laTHHe8tqIn6Ied0DZIcJd4VBinVOXoq/WKlbzE4eW88DEqLkGYd5d
z7UB7tcfsbTFklGzlaXGrZdr65AZM4l+qTncq5z2H7B0CH7J8GRySRojQCUyeyQ8QiYzl5Q8Y2ER
Rip/sziqD/mY5ec0M1jMOZl8ofFAphHiPUIpUDrNS2PE/MTsYiwONB3GjzIDqC6MQAO4FSyEjbgg
M6jEVnJBo8K1Mg4VhkFCvbNhj/WG3BUMYQcnygS5BphUCfAtbsMpk1c0xeGXKT1xyw0IzI+3kNxy
DlYY5KHp782qjj4tuMo8GsxeG5hGPD5L4MjC3myn6S4thvQcZrAqOmGbhzHMu4vL5B510hTEILzG
FFxoyqYSHbJsb6YchWWbsnBbTMDjkUanvLhePG8oJ3jeco5wN+Yk5NCYj1FfFM+oNrPNPMdqO4Pf
Pue6wHrUV0Pnr+aszc4TU0P62LTfpSYTFv6Jg/a2GozwMid9c4Qvo65wllJDRbPCJtBkYXpTEap4
6KAx/QxO27UIx6xylwc2JxDHpvneMr7Yzg4MHeoTsOvmCDydRPWT2/TtNzRZ1rSQpZN+HVTKf88s
dzooXHzco7axN7gxH5XhOv27ZfO/lVuyA7Ol7X9kCYiNXd0RK7bcBVVBdDquegADZUX20pT5ObYc
tqubWHQEB7PjCgJeqDteeaFJEJxpqFnBDrWJCWkRdPbs1yxeQaJ7vge1OimrelRqS2vm7wfThFUx
engg1mHcyWfLZ8OKzMJ+aPt2mZaWBZeI7zBxs4wyUciTNRB7j202RLEK3+UQhGSmN9VtOYQaJGze
9GTO8GHv1hnSQdA/xMNCn6sN9BWkbDyi7i85UJBrzYQKbnp6qEONdWbVG6rlcyKWcFUoLZBSQhJL
atm+I2Vqb4FRT9BmYz/GI99JxE5ESXP3T/u6Z2YQkZt6KFMOEDgF1pMQBN8zG30zAG0dINvifXHt
7thNcbYliAtrB2GDcAhmFrV51rI0VcgPaiOLyKPM8vJ3GhhDsNRCeriya19PPBqGo1b8LPPJJMiO
c9Jzjds8H8g6EsK/GZ0AuUHWDNYZV7yExVCP44sbl513oO+ZH+sMQ2jldflTA6Fwg4WBMJ0mCy5D
KHMyvXzAQ3ELDlNmwt3NHoHJpt/Fjw1Zi3vP7Yc73HMA3YhxuTJj1Y9rxLgOk3CzxrVDR2JgWNJs
5YfcJs2tCNlrVwYGm34sOsw7fYGwwINzzmiNR2O5RC0cp3DreLsL12hfzSDP2Y5lvr/RRjTONEMD
HipAVFw0vHXGUThTcEQlUl5NU+/sZ61jBndW8muMJo5W9sTVS9LN5iE20X2xFY2hy2pJSVknNvZr
orvwjtXXuOmtNUL0+Fu2XNtxZtd7KF/jt1BdcKQGQ7XMXvQxs8A0zmpKHiSy66coC7Nrm8jlC3mI
Av/jqK4aVTnfoQ6t1zZ0YIQH6NUabvUOiYPRG0hsZDKdMgGEdkBETLVYxj3SVZOzF4+DfPQyhaLL
EFA7pIldKMSeyet0rv0hctE9MM5sBKZ8vP3MRfvJFudG4cPMRow/q9IGW5d4HkYRFxXwV8xhC2Wz
qPPNgLQQn4tAt8h3Qm8/Ig/AAx7o7J4fz/8xYhqhTJXloxv02anya3J/iyHhuce8tBYhNVcWCGNv
p8BF4oTI9ZQ07yfbHQDbDiTJrtw64DaccFuSv6Ta5iYOE/XJ/rg6h0pVXDRc65HJUNi2g/ZaYNFB
fCpxcmIMB65lRcV1bsjmZohr6w4NaYGkeLLJzKq8LysOF7FLHNp37tiSulsl+eKAjvDuBoGNusvI
v8yxr/Yg+xqsujUKUIJaObwy9K6RrinIKPW6yneA6MwAu4EXODv8xkAjozT0rt0xcbezUilK+liB
1opmeh0rXjyifpUfuxhJpMWz8JxNg/pu/NG/UjB5bvwhdvcS1vqjCWj0dsx77KydX2GTGjv9Cj+l
e/VaubhnhcqPoL6AYTgcrMqxRuzUmXsJFj9VlxYjWUJeeoqbRF4an0XwrAAKgJxGWN5G83PeYkdr
R0GxZ7XmJSjjkWqFeCpE8vM44HWWbPx69tQ4CYdgfIESWcRb5mE2513tPpmFMXzRpJMrMRnhzN/j
CI86SOfoGkqtvJvWxzG4qpnC4FqCVvA+diHVfJloWOCjic5OstIiWSuMBWVPz0qaEnQAjobAIiU1
4YOKlkFcSM/w6rBMY29Vo5AsiqB+axD/XaHiz/Zc0diq8Q0RDxupx9rzq6eKFN/rufXTu2QwJeKF
IskvxLCXB2NEGM/AwpUvuCKEXrfhFMlrG1cTI5CKHc6O4atJUmc2CXQ0Xtyv/roj/H+dO7T/KZft
cfPvy1/8VVaEmoRR+x///Mvmb7/++9L5n36x/esC+r77YWv303QZX/qf6+n/2z/8+xr7v1h/W8u+
+l+vv68+ij+dP6aff9p+//Vr/rb9NtQfvu1bli89l9wg6Zksuf+2/jb8P0zlkihEoBCbMNOyWE7/
ff+trD8slxQhQIRkETlAhP7X/luZf3h4yfy/ZxDhJvjv7L+Jbv2nne5f/3rBaQeC0vWk6zl8p3/c
7ZJ13GqsVvPGkfW3YUDgmhHrIz1Nzg1SkE3nAzVu0JbqWjTgwNDz8SGDKjC8OBlDXE5XXSDMxyL0
6DX5e1Bp4Bf1DoHhbZ3O3KXhvPVAismexQkiZtYK4hKEECCbCqRxZ05k9tzwybohj+439bM7uOLv
br0HzXY/BOlN7apHxLqXxCD3Tqa/2k5ucpQiKzk9oB3A6VF1V2BafgOfEVHqCcG0tN11TZuuhDOz
+hwIWZMImMv6S+yt1n8MnfHiGXzIbAxSmtibZew/+wKbeLCWVBaJcZaFuQ0Z1DrWMokFxLuOu+xC
G/MwBu05R8+wTzIEXME4pwQJ9842djimS8vFCombDII/DsBMEWSB9Gxb8gGk/pyqsxeX1TmrgKv1
ReRvyrDFCZ4qSWrC9JIrf2uOLlRwb3xVFZ29DBhnipHVp2rOcLyYWTON5LfSzyj8QR+6cd3wt9fD
SyrxKMqyuAxQvlHF7km75tXbiISRZ+Z7WeTPZFnKa59pqR1543EehAZUOeHrccYnyWT7ZPvmdHL1
pZp9WHC63Lu1trZUX8NKRQTSTjOSztaD6DdRUq50UVwPgVUcZJs/MTSp9n4yv7IR/kYQzxjG4SrK
UsUGcYo2wkuBJBvzofVbcqj8NUfet807sanH/N3WHZkJ3YNhzU+xpsool1KDOPh+NV43LSL5yEcy
a5dUjxLVL8VpyjptNiHAmD4z8fElW4BAhKaefAjY69ojVqkrugv6y69qIl0oAtJQnaHEvoiediCj
Y9JVefLnifkO4ethJ1apT2rguM7Db0xZB2foX7jN4R0h3FqPpOHSd2A4A+jGJmDbs8rckDIhYZsX
IJKo21c9jivuJgIK4vDSjgD4c9Ej2u3ISCFlZpdwV6/sUh48d0bsjigNRGA0TF9OD3OnN807xwrM
jRJXauScphDK130qyw320huX9K1t7fTPE3xemko73k6dOBciN3eD4MqzDU2yBnoN6Ica842UKLPN
ZnVqE+7aoXYfRkJlNkbOSwGLo3esH45zw1VPlIg6lITG0i5eWmqZYybGo6wjfZhM/1nI4KXsoeDM
5hIzklTPGDVO8ew/0tkvjB0f90pQ3/9P5s5kR24kzdZPxIJxMtK27vTZPeZRGyJCIXGeaZyevj8m
0LdvLbqBvqubQCFroZRC7qTZP5zznU7ya9hbaDHcexwIlpJ4veKWZPcwTQ4pyQF1bn4YdvErXZio
FT2IDtOJzrXns5L9CnHvbzMFuA+I4m4RTCr67J8WUz9FRMcjzXT36/8mmOdYMMIHG6bMBrZMyiLH
eaLlV7vaXq5oecmirB4HZzHPHvjdC9jOI+0eKZKCiEUuT8hxCfZfs/il++ivF5Y7L+rvWac/ODr6
rVZ2EIBQonRH/xnNSb5tCnA0ZQuryG34RhbhPJSNQBrfYSRwZaOIlT61IjWArJA20LHJ34WS6WM4
xF+UC/Y+wU/UAY4L1ddg5XIDGI2kJqd+GYe+oPPH/AB54KFvW5wwsXgl8Erg2udkmx195T1+AjCB
u6s2/pSjc4yj+RXvD7R3jKSTu8Y/IFdNwy8FCH5XdHxe5dQ+s3v7ohShEonSzRyWTVB7AIMq0dBP
kVdS1SQlwGlpAgD+zmZiZUfMooQBwmyViS03xJlYsCNrY0w6r868rpQd/h6tXf6Z2CC0IOdm8ngZ
7PGuifyXqnhhLfCVVUzGPCwNmms4tEn9mTS+//9Qd9yS31CPq7/9v5cR/5QG/1VjvFT8icX/+Ev+
29/o36qV/0/KE0E+4X9fnhx1GX218/8tzcMc8p/SPMv6l6/wVApLcPP7qO3+szYx5b9MEz4h/7jk
Wgrnv0oTx/+XS6HgKsGyTimqlP9TmjjuvzzHlmgyfEv4OLz8/1VpQjX0b7UJPxeB6K5UJFdY4Mao
sf+9NonSLk2ZDHBQD0wd59quLyJ3P6Ds3TA2EBTthKccUrD2Z5BtbLp2EzyePNEXJE3TPqnX7JQw
OzsFQinBnga2BBUzz98DCSYtMybtb8VdU5qHdIqmXYm5FeSRAI9C14Xe29qw5x2wDeApXrUUoLpb
hNk9a9aeiCB65A2x5G8mcXFB5xGIsULHGWKmJMszZ1M5W9M0Z8/VrNHAfUGomM8I9BQtE6wm10TD
RgfczkSq2PPQB8xPEbuEJxBTjauNt7pzzuXogROPm12s0C+B44IRiRcORD85LyYh2ipEuV2yntkm
xvCcTK+howPsntFusNWrIKAbhxOSl5CRfoOvaWos8iFZqXgqOTs5PpK5Bp2QZQ0JU+WMXSFKfiWj
d83KeLzYkYAj/02+pXmWIYa03hiPUzt756op4uOkx09/eaQHCq+jb+8qR+GNRqq3C70CK1hWfubL
ePTj7E/ejy/2yE1bzfrLg+K7jeXsBpjVjGL649NW0+rHhFz0X8yaEbW5pPmZ1R2PISybijQtRyUB
d/FBpDEE8yhyt1h6wZi44nORv3MbsVZYgJYOXeDCiivd4Nuey4sIfaBnKzyomBRmv/hs1txCDbNY
MAzEW0uuINHpxxrQDwJKuE9u7G4rYBdVisJ9AjiYAFrGPgNzMfOpInRZELWFfiKiaNhMsfdo6zzD
/Tq82xKC5NKoayRdFgdou5ipk8DO+phUA78K6gzlcz+P35AB/jquAoHbxq+4vj/M8FNzJbJh/o15
j+hpQVYznLrdHFoMaYkzMAq2QHj46mkvtdEHAwSSxsR3m/ac5cMo38BrvRJQ8tDX2Uva5AhMJpIV
Cgpc5rNsVTWiwxGVQylagNbYHzKLu6ul+d3pPL0qPdjY2rCfOtZ8mdohD/qJSTa5KuXA1KyN/8A1
BWtxP1Qy2YcDlEKG9dPWwmbAN4oiu3NfAV/k13bA0pUSr/Fg6W+8ET9x1wgoETPIZPYHhddgVvRs
5zDL4ZY5n5ZoLVDs7bkWlQtFxCBth+SKyAUwiiNzM2W4JoGzvecVyUPlBMps9ntvz1IRO1vfHJNB
b+tp/Pb9/MFilx+YaRkMvaI6s0rMXE3EiOlHhbhV0q5atksr2gD+y1vpTsW+MAfWIeAIKCOwSDST
CKqBPXoyGQumqhlUJQQ5s2Aq0PVUBkuRMExe/D/sDo4N9o5gVgymIbQRgeMuI8WeWSPFUeynlPx2
VfYcMoTdS9Qsh7yhofBxbxDKzv5pVCBlWPmfBbY3MCEOvohTDzGbkxjlP7INlFDisZ/KT3KQd+WC
FIf2EcZ0BufB7XxB2mP85kjH3NWESOZG/jlGfrqNPQ0AbfK+sDYF0BLf6xmxR6Uhy7ceFlsXvx8i
KjZ4AKtwapSBm5iwLGI+5fXxnhYzsCASMWUEk2FOdx6aJmRehnEkWHLBusFU7+DFuE7geKAbA2aL
epP8ID2sp1mNLcdc5y5YGUDCEOqAY8dJ2l92iJ0BbwK0JuI9WsvA9aQdvKVjTg2egekcDflq2P0l
I/kHyDfJDFAVNr6PoJEILV8kH1QhLmZqrCdu4R9wcix8m9WMp4Ny2/NJ55iG6yTwX1fQGXbD/NB7
tDjZ8Ep+t943xLwhLvxeMjwZSafczVQ1P4lGKlB6D67IP+EUngjyaK5+47DAmG2QmHD640ExyyKj
FyuMHR2dJH7VzrrjUawD5j7Ld484MZctwm+eh8wEggRafxhYxlKvAhZNS3b+lHuz9djk2C+onTFN
W4pZUvIKK/IQlTWbraSdtktpvJt5eSh5SSNGXb71MVhX20RBkXssOSfvd4iSYt8TlVd6R6MnsbR3
CfvwCvwkaeX/UQzNR8v90UZ3S/qBlDGvu1v02bBwg9nuiukVUI3gPNYAyajSccUYVk+xmExM0PwL
Mhzr0LqM/xfCJzObDMiETAJz+MAtvuyMiLd6jvKHam2GbBext3KtD7KXXCCUy670maAZo5cdzMp/
nPrqxDRb7jRZmhhs4kM+yecZ/P2mQcYCP/LCPfnhlMTXdfqHFDuBTfWTtdyw882V0VbXqKbBuMMy
O7c2z00WgsMm4ompONsLlmUf5IU/+ymM42E0evx44NW0TNbjhFazrZ+sGUHpxKJ1fYXztffJ+MQ4
Dnhip+LNl/1PtMJolIcrO/Z+zwiwCTFeWHzNFvFGobtBPLs3xoalKQqVUUPiUdzp+RRRLnQOYY6G
e2xqcJpODwBlYjMpdXczFb/hzBjdFP4OnU+760fB1mcVybCl3Uo3/IgWeroiOhOk8GjxVW7qZriW
VfmKm10FkpdrE8/teY2iORrMFzYGcxjLJK2+8Yczt1O8iyoZbiVnrC5AWBTcsq5EdWgR2bapAMpt
mUoD9RhhKcSEKtrJs7HYhEGlDzXTBkqjW9S2iJow1QuLJzFT/VNj8Lkxb2fBfT9SJ/AW5Hu1JhrD
h7V9VQbj0oeEUd6ku6JrBBburKvRefi/Wpkvmygn/kLl8Xdiq3uC3AompaTDJADEBqBCCc6nOGXX
2yL9CsY6JQStbD85DrbjQCsjxQlxGfuvEFW81fZPXQQBxSFn2aLLosEiWBKylW97bx5tGssieahi
8l/sGVVvjMZlI2usZShvxggk+4j2t2BrWVmQpDPdgNQha7B3jQfyrjj/WxNjOboP6DCsb8J0N0se
mhLhyAxVLO1uTUmJoewVg0vcQojMxgNNW5LCtSXhYdn0efjcLJrf10Y6HmrnYq/EwlUfA1wPN3V7
747duzKKlJvI3XT++DhXCB2XNKAeFkHdt1cjXJ5mr9/HPeJIdn74bme+Z8hOCIw3ZMnfGuZJG0Wf
naf3ZkeKj924VyOqhm1fqjRoB7bAbseB6BqHkjN928vs7KNXQfNfXVBzsivBO7iwFTCqnnAEeIFG
hbvfKIybWqyTF/KULvMHCShrQDUEB2f9JEbQag6ycI8V76ZAjbBN8QoEPki2McVR0J5AXiNZ84G7
Snsxtx2BL4750pALeCvDCu9mPN4vxi+HkwoYYPTGqu1UNwxF+kmjyMYHrBYiIcGV25oYz2H+kVHH
89sB79iWFmQvZhJ/MptxhMsZohqgVMYe0tbnLPiZ59o4Vyi5ts5A7Nw0EWmpzBo0G3ix9KssKnaE
9jIEa1mTyvSujPNDy6gqBQixmSmLF7PPqT6YNMZj/1eRLiEjvJvETuAomC5uL78pwahaCZKORlKC
rIroKuZquxGZHvNQaG0FptbsC8oiMg3is7z5XQgGB7Ft3nFIQk9vGYw060Yrd8uX6kvl9p85rpej
Srw+iMlWRUF0oHZfUXzPXk2wS9iLkERDJqtZjGwOTMmGhdsxlcaVfa884ur+sLMOhC7eyqHmvY+q
9Ley6t2cx7+yGg4ahRQFdF6iu2LHOOnuxa6KT2i4IYpVNoqisQJte4z96uyw2GMXFPIDxLa1GULS
VGokoKXl/caryp1ZByyTO8jl5peTLc9xX6Hc8pef9FPkgFDiKTwI9D/bpkaMjS4f8U+hYQmK7mZP
4QWme75xuoIRbkTghZUxBeoTYmPcP1NRoHflATp1I9ci6UJSUvPnWC3qnKPBqH6zR/9xMWjt4rQe
WfrDLSMoRM6hJmMZwhjMiDtIycm+GsvjqunejrDfdjgZpF8LPkb04Y6hD5mjmVYWrJ+aCkPxQC1r
zTGatIXYJWj+3JGs/me0RyQuMf+2CUFKcEwYQJdMD4GV8lDKLhM+xYmPSbMERNNSXOLpEnpsXq1u
vETurPhYyZp30vo8Wi/ImdxdupKRdTdUh7z0MmakyxeqSKrrhnoRut82FWbQjP47XLt3ckEeRsNd
I6QGgj8eGfn8LYr22WBIBejvPEt2w43JO+oWBkyFNL/v+BY2MJS8zZjjc84GPLb++AP9qN7JIryF
AmTjSG5loZsViGugxGZ97jQL5prE2RUloHQS7nlq+ispw9sxWfF+PuO+zEogfdJcxkn6mFb585Bz
FthVWgQegZC+Mz3ETfGaEWZEwjr5KTiz+NSvE6N2fN4EeQxZd8yL4Zqo+gpM8JI67i2tjRe8IffV
kvyy+HM2UOpDj64oLox9UYfHIiMtodO8G5g8ru6A+8D9QegETVYWPx21xNb3lmffRv2JzzulRWzl
+JvGl3M6q14Q8Jh7mYXf7eh9T/6EaDjzXkdORDR/PW1bHoxsbPeTYh6gQ1KGciteXS8Xt+muo2vG
R+Xz3idw+k6gmTkvBSC3eIH8T6J0QHdqHRekGyXbxL3i77epXUkQlBUh8beIamvZFlioIMHFu9x6
9tWvtbd3ukrsuonopnp46KP2rm1rF/i8dHdj43POFGo7ehQiho+KwBUWEALMPLDMcKS3CzqCA9EX
8PVB+G7ncuGxKs175scwFtLol7aaiESukaZiTIO403HgzcOnVSKye7ftESZcE6OWDJsPSL7cRxIP
e1tCg2oV9NV5OE0WzUQ5LmLrCBvn/yQukcl8ZFjckiGtCzO/5Iko0+HRWoB6LfET0sqNsBlNcFfj
Qdm26QcP/E0k0ZtjT5CB9H03D8d8uNg2ysoM6SD4vIHXI36ywrzaVLTkZcH33QdT6wBKrLacf0/2
fK9YwELmYr9qdtNOrCmUuTq2k3u8nZyMyHUMBohTwhNr7wfGqDsiPh9HMwg7+WxNyw3R8y1y9V+p
dz6T+jxDMUaCQ7SRZsJmJEbde/YFAx1Z1afazwYWLR3KRvVSpONeTVAhbO7Vooo/xFR9hwgWAJoI
LAYMCQx6IYIHYEoZ6rvRvn2ApJZa0/1Y0g5bbNTynbCarYjyXbP0FzVZv/oG8TetwKPGnpBH3qVK
5V8W6BssR7tm0hgNi8dSZ2ejzs9M4k9oADc2NeGi+od2VhhFn2rP+Gi0fa/z7g9V4B2JppfI8x/I
lmDQlBVvcoHnOd6UPZwsm2ifIT4YwngkytDmHsSJe+WMWwlRKC8isdy73ghsrAl/OzA2poXCrm7h
TUSnhos/yCcCwdlRCH0ZiuKpERBKombYUAd/FZX3bjrxYzWbL+3K7U3HY+3QYTrVMAM8IuNJ0iMj
vI8XcuLK6JJTJGTtJTYPHglXm7DyD4WtSTlyKI8sA6TGev+1FirF2BCSqqMgrFKEoBxKZx8mBdhU
0BxlBxpf8/8oqdML2NiUtUb2BInPr9sA7ubVGZ/sBQe6RwPuVf1ZSe81jUzSKfuKxoBra4OmLNxk
NY9RWxjfIjF+QKiTfFozN+g58hb5ozv7GlXTNR6BWQzgGFtdXEfWQA2Sli0Kk098GGc3tH5NfPgV
inK7Blo158jPcm9vNf0fb/BPS15eht5Z90LQccLvQRV/FxJlew8RiTD4kaFhIVGxN+5TaWaAbKzw
mVLtUvfQniwyZWR2EbNNVIPp32Rn8FlRQQWhDA8Fu5DBSB5Zwf0u5vbOLI0Tjds+lD4Srsr5FGZ5
QoZxwj1TyOIVLT9YfWICPNy9dtljQ1gecHYfRycBMR8bQdq9Ry66/liMR8PHUDsO6dFw7Ftm/Fny
Dz9+ymzJXsx7x3c97lBjA/qravoI1pADeFio4/6zVTOZHOzHWLnIiy1i733ccjK6zvKhGOprFFPy
J2wOz7l7mJaC09cv3pbQqLc2JBO+9IAmGkADEg5UPHDx6bLEXB984FuRKh+tzHgbiOYcDs1cP/gF
IKWusi2yOUzObfFXaaBWyNXe4Tp5u6JholsRAhrlDILakCkM61dNN2z6HV05Oasb0Y4loUBdsY0V
bZRb1kdtKiI0F+pP+sR9luJHBYv11pmAfH3q66qRSJFGNJFuMDQaMn+1uKdlMk9YOhkPY2hDms5V
YDd3Ro2Zpaaf2+bJu2xYcFISBBWohbrQ+wq/OFDRefiVIR2R0GIt5T2ydCKcsHE35UB/gg6MZKI1
2zXdeswjlV3tLLAkaPy/ssmdAIVkDQfoFg+U3idkTKAzxHFHUUPYzWS9doVCfE7zGbp/GaFcBBZt
4Ir971bymkUEB0YO1WRdSb1VU6F33GNeoFtiG0PDBa2I4RNow8yfpKNvUskYq5NmRCjS2kUJfrSq
Ihm3rH/MrP0FRgmfIj483cIWURzxD7nRRej306/U7h6kpAfI7Je6celCBTNuEqnbU5N679iPxpvg
pmtcuqEkcu+7Crw7vZ5TW/TyrMHihJAMe73QyVLQ9Xhz/coPRMaPEhVWcWQfGa1fxx0majBMRDEZ
ec1kOQ7Jn/IA2vfAhohby9AJmfO92bjqiAoChLmPNrpJ99BNUhjB/be9ImSGxGWU1GHw6DTSqdAO
2G2eIW91D/XAy6tzwX47+a4KEDjDxBDYStVP0bh7lEijAH4kW84M1H8kSjInGvOwvTOI16VUHldG
E+V82mE0NV+6jpMLTvAZGSp5YthAoLEidTATIlcTXpCloMEgGoMOpQNhlks+VLfVcpcnHGBlCCOz
sln0lcg9mzA04Wuxo0xvVGh/02FtobMFFlrJII8o1yVICyA9SU3CoJ1DdmVezXdEW5sxoDg0BebV
GvucIZI2qCuGJoinOYoEAcGrnm6nCKLchmitsKNDBImdR4MHvF6aizNHd6hr6/XvTrhfJgA04TIt
JYMhg6nMYUQIv2nq4WD0BrvXvoSmXpBk1Jtyn0fyC5vTYVDhTAxf/WV5zBNXcPAyYyhJEuePlvh9
yLskqzCJWXxU7Dh7a9kBmH6pFlKwK13Pm35YsfOW2FUzo4ZOxgHW7znQSHKdLPrdpLHY2bLfq4ZG
toOUGiQEg3X+9I3Djf8yyghS0IDaEwfZDOFxtOcrvQ5T3A6zM6ryBO010Te8XjychK7ybXT+NjNm
2GFd59KMzD+qjDyqN3nCb2HSiNMVZl52YrR8F7MAYOCB6ppY2JbqKkF4ig801j+mlDe8BUTtUWji
xDtJbt/routzV48ZH2KPosKmxamW9q5zBt4oRnw7Lf1rY8dXn0TOLKTw69rsrnAFCCJvg1hpxIPK
S83o58AHZJlrkMKxqEBvShrCDQZpIDJGFBLxlj/YzXhHMsg2ajMWFJzwdLJGiFJYXJmqBO1UvycN
aeVxShghqn1qbXWszcfwXiS+fmBrBh6TL5B1VP0iCwLg8tplW7I418rNfsOQ94+jOpRJjnFMPSZN
h11IJJ9GRvUCDosYw2TrNe12XLwKQNZyDnsoW8kgddDn5nBupMiOmWFH9+Yin6zUxMVDqb1hmGSe
Oi95hOI+wuhirB+VjCzjX0lY3lXGOF8r85L5pX9H4jQh0bz66EuY2tbE4pkzkqaVDKis6s6QLm5F
8gsgRVOq+j4Q/DDBFM1Wc+v11BBm2xy0hqboJbTHBKCZW1ezOQKSEfb5s5mA0LDBA0zMSmumquzR
byYO6q3tuLsqMbMbfrMjhk95mXn3mpE2OmmYensM/8mO0PcQpsU6O3voAIkQcILkCPxwFCyrCV6g
WdiytYOO1DXTITUWFBsD76mOjUdgCSlaJMumwDX2g2rhbw4sU2MyHHSnhnOxDJq/0FcEQHHLtGg6
FqI9DhZGj1DMbPkmfiS7+FCQ6Ax7Ria+vKNuyxDRtBYTWw+M35rixUO8aab8vqh7iyvKaoLJ+lro
5NbW4E/WywmMAQnQCfsKIYEFzko/5A6ampyM6u3SMCFFbfXjx9NrnawnOUVg5i0KuNOwn1Ynz6RI
Wk4pxd2+/uREMRgZRGonE4XvFkewR/LWrsxgtkJk2PfIl2+DLnYmIPkpTyBHnvt6QhSROR9Za5N7
u5hYEzxknyulc0rbe1Cb0THp4p/MToxDTwfWFumfhkiUc9iezCYzeMk9mjzwUxuERVCuI+MuLeDA
sVytD6Mfv0YejBZ3wOOia7GbZ+dplv3AdVwo2nBrH8Zrc5Z6PktD/1dmQiMdQx6lao7h7XrZNRZh
vWclycy3vZFZQuSNU9CR0rGDhopJF4AByShh65Inn0YhugyT9Xc0OED9TT7K0d/VzLqiof4wJbdB
3DH3tWkidS8garb977JnalIw5GRw0wEAEMxkzAh4rTMBwhgmM4gptNgYs6ccZFNcIjYURZeTWtSb
EBS1i0OMVoBnlqRWh2ehpruJGMy77aNtWkw6oM6Nef+GQP4FnTstfbg6gSie4oRATrtct9W8vcdQ
hxgTJ3jCRSm5XbNtGXIa6JqVhMi7wyCpvFSBL1dJw9yzk14li/SqWR76e2uIn1vDAPBhQtSonT/1
P1ZKD3dATkZbmpTPftTJY2P5v4acyaxP9gKM+whAcwtEfZYk2kXeZ0cBO/rVy5CH965JVzT6r1bK
ktKZX5Wj7+cye/JioIbtHozzsOMj2IkhVKyiOPiNCnl/rpa7kOjYWj5F3vfsuwDbXTpkYhOeMgrO
omF8wiqF82J8UGqXtFR6sVG4u9lbUGpB+vY9/bvqvBNOotfM99+MkkE5G+DXuh8ueskuJuSxoahu
RZXuFTj1pitv8C93UVL8xjT6t+ran9lsPhlPb0BYPltM7VfBZLx15NIEBDkR7GXmtwhZOXMLJ+hr
qMzpqKNdY5k0bnQZ1ATEEjWc5iYrNMxIzA3bRAD5Td/SsHzMRPQ2LcDO/OwytgBesm6UcM2eUBgB
lC4m4pqh1uMdOFszPShBiLET0psVjTgMzR1j1WdtzeJYSGrwaTLIGpnJoK0ae9kNvRxZtCCbaoqa
xhGwReLpK/wT/wTZvayYyWAUNyFlnmIcBlsrt4kjFAN2oSTGn9FYh4G1yxnYndrB6oFAzWTqnvgm
K6gMbDLJNPeXLvbxIcb9XdhRacq59Y9OjYnD9rJkh5z5A8OovHq58yKqrDgC+aE1dWpj38+JuovE
6nCm90EvcyfHZlv0/XjGlOkfej2/5Ivj3nFAHGyCAU86wlzsqjDcYzBgA+fraVcUS3dKs3oP08Jh
UEsp7tnFfE2Tdjm4MbaTaBTy5olX2MmFOR/kPL17M3VS54VOwDz3iS3Rsod0gYZycYDJ1cCCGpJ4
CoqLJW4PkyY1M6nxRHigLmL6+NEbnzwAFejt25Cnst0teIm3fZfLvdYHDIPWgfE9eyqCjHazGgjl
ZVag6R1wXW8SbRubujW+UkgUwWjHnxbFkacVGCObtwcBPv2kBDUrgTi1hOAOExWqXYCPZbXkBDn1
LxZTgtotp3tvQ2Og92e8l2QRgpI2z/aRr4H2UwSuuymzT8qHudozQSqfNXEBTYc1zyRYHWeNIO/p
H0/MlKw6XD6wmJtk62lXHQCoBuxOB9hyMrGilyjq35VpRSRgkNgB6/yxSpaIYdH0wlKGMQwLBL/M
9kWsUerkaDdlnlzHRpRHH2r/xSKSnql2fRi6qHiroj+GnJazTnKKjKU5mGNJhws5hn04XCN4EIxg
Fahc5gN4unHRtSJfOG5EiX5QN0d/zk9TW+xabuyTH1l7L8SMD2Fhi9/b3YPHPUVT2BAWScnaavsJ
RfA+77z+igYUhIEXI1tAwMU4HVWR9LyQaF02e+3U3EMdIjUbDPqdrdGAqoZQAhwvPBzaLE6RNA92
OjEhmKKrH40/6cg+jcRcUI4HncEmZfWH+9Q0mLq0DGerYpwuU1W/oArtUFlP7hnh9lZh4+T2y5mc
EbpgjDHIxTjGFLecMts2TjVewHB6HUP1CuuB4olD3Yxs9RTVJpe3FbrbEV/iHPZ660rHuGlqh5x0
piDy0jiIqJKPmUzuGGMPh4ks6K250DunEbskZOX13kXJDfqLvDQrvVgm7NZCeO7RYct6TQdvuUYk
MDBUEQabx2w5DxW3f+JM1zqSzk6GmrFUx8bcK5F3ihEDRy7Gj0IzfwSOS6ze8DCt5azZdaAN7Pl1
bFlAhE3/bNl/ZIsPBwAJZrwOGk8XgsMpvRnQpPGWEfy00S1zReTWn1mRhzveK71Px+hNRlTJBklg
1xxOqgQ+NjKvPSqetqP5bnj+WxfJ9Mi0F5ryOqHWVnIaotxHCGWu7A8G0OyeDXhp+5bXn8JfHmrS
pzcEfiEzGt0HNyr3cL2MA85JhyFKEIaEJs0WkR+SZHNaW34ZP7gRut5WNIyn8fTB0gUkViT9yErK
BEBVaqap+Z2QIdDkHjenkKdec8Oxoqay8GcGygZiPVE9eI24hmP5RdLhDjzQaWLLMDsGkUled6z8
q01FiPiq+1oAcjE2sb8ik5u5GYyd2fjnCfvBvFaGqZG+e+67VB5TKvc6Rdl0tknNjgbIoWlEBapW
2YnlkmjuevE3UBeSFoDmiUK/OnSUUC0YHkUPvjEtO5MMnMLsHkULtRrcXIK52e3yLlDJwTFjjRfZ
ava5O6Rn+B9PcVnDUGUavqdCeO0QvvekMKDptonI1AQ/5WzxRWWoA9up46CnU+59pJwMTRJxjfAR
8tTAqBJxAOS4OCk6KHA57K4TUNwp6v2NBA0SePEHMFpU3Aj+N24/oeJOPcZYvTwANz+ESNwIrSaX
U5JrN7bMucgDiohXCHrD/KTqx4ga2n9FXhKX5GX3Mci2TQnq+5QazbwjbuQXo7iVNk3eexbI3jqg
2CFKoOQJFfiB4qVGGjZEajsJg/EXpP9kwbih05n1KSHd5yi7jvPsPofZfIeo+kjrRRGTwjSbo6Ct
xL0tkOCYtnsGas6cugeSFXYPrIkoFmvXZSnVH1aua+kqkosm4ztngYH0hx8A0jZkKkHdhmfWMcu/
ve0+DWWEkMtBCIdwIujm6BrnCn9Hnx0s0ZQnuKzoNDkeYvluYm1/i8lk9rOKl0JMDuWEdZatC9oJ
s7dRklMS+3Bw8uSWs+kNBrJ4poEdb9H14bFJoJaEW/JoTraTk2akCVAVlWccWsd7V1gXN3Asb7JM
QQTHsXvM+viMz58lQekjSanr4sDx8yCiikQwar/FR4CSU04UYDDPqsUDUDFGpTztGgRP8L10YiCD
YTXiD1j76urMf5VVdOcmmc8EZRqPMRXFVg6YhpV6K9a6FZg/nSSgCaWomnTGbg4V38Yq4ne/Z5Ev
WsW6z+gS5BAD7mNgN515b8TecBpRDtqcepeGeQmFR32nkfwXehviFD9PWfrl5ylyhZRGF7Ifdpgk
fStwjBy9fuIx4wgQhSP2sS/vMNz0COIYt1gOrgNDRi/UxdhKMXQiFkAI0BD37BBp0Fjxj6i9BA0h
TAzrDR/EzYzHGEOCD1m5bZ7mQdznnKh7dtPY/0PwCcrodp44hxoDQQ82AueBT1XF2i3g0frpMxa5
dPhfVZh9tMnKtwckx2KBUinpPDNwbAo9QxF1uyAhU2xhVWthKVBc4gpTGg4j/J4jfTV6jdVFvgoa
mOXW2LaTgglBKaJHWRBEW7ZWFyRw0MwmjN6xGzwJ/KP8pbZ6gLoiers6KKlrBox87XTiO3fiaPLj
MrzA1qgof+KJ6mb8zFqQ83EOoYQvH7Np7I7BTEW4HSreMshLGfHBA4wV8oyKarmGFueKjQqOnvJC
qQLaYCAjQeGRcGESXbpwW9RI0kAL3noH37xiY+HOoaAqZ8BtRvIwjWrXzQK5DWuCjAgciO/MxUzW
1FUYuzunAv6SZyGv8cJNQfjRXeHpnGB2UpqEnbPKmIo7Cmms1j3UhTz9MFehcYdkSrr6SAjGzUCr
vbIm7lVRT9tZUjTWIao6wCxuYDrVV2kQbp4e2C5ApdvBI2LVxPE3wlV3vAHWo0ug64JizJlMcuuy
QR6xqFzMuGX7x0kb1vJCvtgn6at1MIXjr3xJku2aQT9MQD7BbmICah6d6E5ErDbKST0OoJ4YHFio
1cCH/YPz7zxM2kbUH+rwrYyL5uqtmHV7yO8zXYltYrJcY2KSZM5D3fvfVebc2L4jDLBcP5AtGtw5
Qw6VFsaB1TzR7hgeupJYGHy2u8mCqcOMHRVTyYiUZwlTChSRfgZdMkP/ns0I1JQNZE2aLfZpE5fJ
xM4BUs7FKXT6FMn6sbZRD0dJdiDPnnCy3qjvKtFbbBcYSyQ441yPQiJRBLkqj9kBYdRmdBv69DTX
84dr6i+CDlFl+PGZEdpXR5DKGa/pC/8+FVUzEafxVzXIGPLc+7RB42zsjpAxX/0HdWeyWzeTZetX
uag5E2SQwSAHNTl9Kx21tjQhZMtm3/d8+vroTGRZsspCXeAOLvJH/sg0YB3xBCN27L3Wt2qyOrL2
fkL1aCB5sGKxbWaP+BiI7ZTZ6JN58KgzcdIW2tIvaQXPmfQ0vFh9fEMdgjsYkHKb2cAsB0LFgmxX
TbOgqdJ+khLCvI2CRyRnt0xYoxNmXm7ceJuRtOQrZQyvjV2zWntuoqbzk/L1yXMSBHT0uyWAQ84m
5mHOIajdHeb52wTtChuBl+M96lHx9MyiqpLpTMIYKfVA4LB/R5pYob941bp0YxEHDVmGN2u+1hPO
t6/Scm0OLurhDsg3PRXCiSqXDDDsAjlC6dwytcMYZl8DK+gWGhIfGbQPpCojVwN6gjYiCFagT+2b
hEkk/lvmHKq5nmDWBVZ0zwzeRVTtcw+eijn9JeCbb5pVOpIFUY9UGWnT8kYFPBuILN22FzYy5yw5
erF9CVua0r6Pw5+4rLMF+huprfZAaOWmtTU2whEWaY8OlO6HQNaSLXNXJCt7YCfkERkVMhlTFDX2
CCSDDnTgnS/LU678n45eQKFy9a+apm8ci4J6yOtXLW02sSLRojYIec9ftEK+Kp06LM2Y6fT6hBvO
p/MbVJfU7p7zSl43Cg2y6vLb2pq/X9fZRLNCZEQiUGFMXtPebHJYJUAUmk7nGAee3/joFXiyZMah
rK3H9rtfQQqJXaIKSwCNQ8xTRrvN/4HnnBPGmmj+uWVPhUkCSppyDYrzaDlvT7Itfobw2jy7IE1x
GqgP4vZihbm5d1qF9MAvHueODxFgqzQgBqWcdnjiON+6+A4sX8HszXz2+Bt713zoHRFvYMKgrZ7T
2TJy38uYDMkSYvHaIs1OYqfZx9wj+FUpcpzBuceUvgaSePa51fc5inyjCKknTbVLuAHp1p6VS3Q4
O8WysKuXMWfmMw3N3jTQ6zNu7Hap4T/DbWXhYlPXdfObBzS0QyMQ5YW+lLF5jEpi0HKwuC2PjvEP
+RyJ8YDYABJwkTwE+DzXUhsOaADCTW0y/dY8m9ElcV+WJHzMiP1NZ+i7qtLllTOMezvRuNz54a0j
20c8+AB7NZdeQRcW27hut1WPUrEatXgTx0xRyXe3l607XjfM5kxQKKgYaVHjXUQHwdteBvaNSHK4
mrFb7ipRApMLBPp6C+ViEQBRwi1P4wlRIRpTfeePjPRcgrf0OnqCpnRVzKkmVgqjbubSku/6w8LS
15mANOqU4svpS+4Q031oOMEZjSi9xsI6d2rXG9o9ZB1gN/qt1pO+YIJt8CMKmIIYA6qsLYQkTnNf
Hqu6KBny0hPq9K0PW7JBBTp2SM5HjJGQjHdeSkBPdj80zvdC2O7BZrGQo7gD5yZ3jBvn67Z+BHyN
GNF8Boppr9rW/aLpE4nhTcNhxtxJhtoV3wCSdHPaUp2XDEnGF2V1F0JFcMUB3usVelAph1Ut7ZOv
IacOUvUixg6GjxIHeDSgizR32IW9/q2wcqrI0fU3wSi3luZGp8Z7FoGcNp47fQnBfJz9uFzmhj/u
sdmvJu080QnrycpZO2bAba+fDkFB8lGmEVsRMwYiWqW85FLd/j9x//+P/ro3MID/nxgB+l8R+WQJ
vzThy1sT3r/5+Ib7D4vFJMEAGJaUs2nuX4AAw/wHznwdfbFyZw+ejdPuX3wAy/6HNB17BgM4tm5K
47/5AJb4h+kgrXB1yzIcFxv6/8aEN/9FvwHyefcsZKiW4odZhpK20N9a8DofvmsH1G+BQhMPOxbY
yMmLDdo8ooOIC1q6XHn2lEAIs2UEm9Xpgeexu2L0Dr+6BSOiSgTFzszoowWucfrNzvgBWN+YLYD/
5O3vX//zP/h8nPyuwIpIDx28guAZvcEXoDwbM43ZSt9ins4bi9So4GzoEcnRk9rnbaL2CuTjkl/k
2zS1zdrhGKfQpn3n0deAd7Sagjx+JtZ9W1PjLD2/u/7kQ/7xEPmQtg14AAqEjnVyTiH4jZ/f5W3s
YznWSGxbV3Ict1PNXDXS/e9kQrZM9jNvHRtji/wIQl+LRB7ZxoKxzL6z3X5lpWKXRyEF7WdI/9ms
+f7xWYYEw2+x+CxHviP7AwvVJz2zyQe2/Gmj5eggYI9htZk0MgdN3SXNzNIe6tZ/CGTibulrwjm0
IN5oyrrF9YAOzCXwqanj16Gf8jn89cqO9K804phzN3ZFYjAIO9rkXI5a2a6CEDEPAMvgMIRME0BH
UO5bRkUryAPtCLB5V7fgesNa6jfD6gdOSYGlsyZePUKbMpiZv6817B+6godg693WSHIFBMdMLv2A
uidOJWMrNZxbpV14Uew9HXvyTFtGzB5OLldquGlGRfJtNXmbcUQSbzrh0ZODcWSN7fyujY9wX8xF
J3B8gM7E7OPT72yHQlyP896cTJuoQABo+uE8fMHlyanJmCrNjqZGseJwjYdxTf3SadUV5N/g0Jo0
DuFN7Oj3xnuQW/3GKNsR3w4OFM0UJ5tOLVL76Ai7nzGYRSYiiFPGrBji3Fh/NGimrTQnIdC24Upq
JKLa03uul37vHnwZu1vHdaKDcIpvQLGTs2GNP0AledskngZEenT1R7Ku/cTIHgkZOMXe5B2558nN
J6t9XjPvXkl2NNvUpYk5H4zM29Veoesh31BncNUuBVzrE6w4a9tC/eXOPW29GX1d9olYdTkWdc0b
XnOwhLMw2fj6949ifvRR0O4Jy+QuxD/AV35/8eCeqBTOscbVodnTY3GpHl1mugiqelLOEoXiDybX
psW6smHhP8Lfoynq5sHKQCBMNT+BIQh75iljAeI9f3I65R/Ahdsbo1U/IYv4a79r1sGIoZSJ2305
Mfnre59RSgmIdyxr1PFBt5KReUdgoNhSpRz//lsac1jJuwcudVd3OQ6QUUGTeftbskHiYySEYuH6
bnJumSIetdvensyVE1gDEJNlE+xtjHRKMbQHK0R6tb9B6ZXy3v7Liv9Pvs7lnz/2/2RtesnDrKn/
8z9mas0fn8bQDaJLXKnbLIK3nwZS7kC2ERFLVvkNk/mrGSgTRWtCMgm3E58bztabY6u1BEkzBSex
Exp0QdrJCD8e6hIKdwE8YdUW8JDAEv/9YbGBffD5lEuXji2Znc95f2KQrOrEGtMjs/9iw1bamq1J
i9aZzmpI5vBD6u1ieuKeTkbfrN0wCnSyU5cG655d4yky5HcG1fW1peFJHzX90LS05yfEb9esbdxf
bbXraetDC+nzR96P7y3hZgeSTmg0Qj/WPJo2cS0vQd1BCOe24HPPsIb86bXIUza2zj9OiWSCOjg3
kj+O8xxhpQpuQsGIu+rxO/pB8nMEyUsurUmQWjGeCSOU1dScigAijINYqKIjWtMS2sG/NNatiyqv
HLi3a96hJC2GpljxRNXqrh0vd7dDHIKo6gZ/VwzdN2MI3W0y3fGj4kMOdY3xqxz2Ayo3cr2450dj
ERwsHfeM8JF8icY+FTiHzvpYjeSa2Zeo675H8KAPrLdfApaRtlNP4YCNkIZWuOtLUR+Zdd2roqru
PbeDf4YuqErPOqirnbAtB3QoYKHQ7w5RkHzx/MY4pDX38BF0IYv5YjVRx8tctusIC/gjnR61shNa
N1ovV00qxENM2bFSJuFcNsN4YvHqdWWh7rNMxBxePhSbNERK6iVwAGLo+EHZe09JjxG/mxs0rdrR
Z1mbhou30q2B3RfNfhy4iGp3XI6766aaviU89U2iu9chHAFsSWQ3TsV3p+25qitGT5PBJucXX3oW
08KO22E3GcVOsrzu2AUfEKReozI3jq1nneOi4ecCpN6g01pHfsf0RnEQp7SLud4S90B/0SBpOTK9
NXsr47fSs/ecgit3il6sAvUQgitQdi1DvlCWivMFnm4fvLqQxR+G3LzNKQNQATr+cdBRTRlpOVwq
H2qbO9zU80NDUPrFMjpkvjCjO/5GUakfiafX5Fc0SA+rujkbeX0ZjD6nzz5B+icX2jJpGDcC0TW/
ur92+sFfw+fhufqkCRsGmnJd73+YqbsPYroO2qxdFZN+Mi3lURAEB97LIxjSjcnutKAjT2C76n/6
JJ8hveGHpCpd2H74w2RiOSeWcz4ODnfoTvOxX0FN9SaMvthiaYX1VKaRP+QHC3L8Km/CEe+XAIDg
KVzySZpyp1UVsaQajcqJufTkV9VdwC/MozVuyZNHceYH9k56tGodc4Sm7qltWZU/4zrYQ1RjdJZ3
twiAG6DXzj7GV3/pMpLP3Chp9kLDV40Yp/shrSswkNcE7TVcEf6N8vhop/2g9rXZQS1h0n60hfUu
xIpOlQH2mZ2MxAhzA7mHKpjrLl3f4KnKQvToCOlmzhLAfrzZS6EK5GJUTFlaX4CWg6Ug+7Qy5rlY
AOJIpxMS4Sv65GN+cAjDPXN1OLoz08ye//y36hcZ+sDIGJWQD1jB7bx+6aezczIPLyTLmg82j79S
9n0cNd4qHJkp+yEDVicowtXfP4qYz/t3JyX3GFM5DpHif5Ym0oF/2Zu06pp0Js7yTgDdgsJvm320
BqJhmzh0dYFm09X2ugdSYywehFVNX1MfNmCTU3JVzQ/8YMWSJKH2yZnJIgla6h0C4buoL8b9Jx/5
oy+Zm5xQtppPVPXu6VUQ5cBudhqVS9XukY1zVE5QP6q2rTepSRPFshACjGQjda7/Qr/4mJbUIlbm
bplCvXhMzhDl1fSZdHX960JmsxbXmWmDAelow2Fh2yCXVytVa9WKx/EQ4+/E4ZUxUSiJrrb+r74H
mwauraShhGO/q1hSOwfua0Epy3XimovBG3ZtIs6RhwrC7VWNWZJ7hkJdBQAhqKHX2qusNOjjkVWb
UHNp/N04kUiYbENzzpMpX3ykt8sSnj6jzSE4WXb77e9fhfHBQqasNSGdCGzv/OftQrZBOtZDaXJZ
Kgj4TXJP7BiAna3yVAp68sFosdtJmGS17wbY1cw9b36GHBhv/N8/ivqgiOHKi+rdpXOgu7+KsN/e
qSHJNDSGLTYAlOXbeKicheZsu44RcjeVaKSYNSDlC4tj7wxkiWZ9cQkr5pXcd82NQmwKmrq502vn
O8dmcx+6w5cJrMYiE1V0F8jytpbFqTB6b5uH7BFSNGvYNvUeMdguCj2QfmrALzer+vsyPub0z5hD
0zqfKWcV4FUSbdACuX3zMgS+hlbVt64yLRb73pl+JrFvbAj52dgGgGxy0Pa67VZXdqKAcjeXmjSU
hd8SAj3kSMTaoWNo2lYHLAjDvre6BvlXKvBEJ6ecvmraJPmRSeb3vmRPr+Nc3tTDKS7RZEOBiR+U
j7/FHO4rmi+ngUgYptPjSyGKz2pf8y1M8Vc3wnEMCaqI675BJN7bFZL2cMoFbWWUxByo4AYWLbKH
Y9rFeHRLe1yzYZ98qH7rSkEvCbP+J83tNZZmE/vmtE59zVxNrcyPTCXX5AgTeyQV/fB0LWzOWM96
Uu1wjTSOG6c9NWsGj1gqe0QpZUpd0Mz0cALQik0njhOTOKNv1KpjZnVuY4/kZ0/7ZEs1P7h8OK7g
H4MWFdCn+ZH8thIRZSU+yGifKQBjJD+yDCTxOgPw+qbiYoYCQcexB2B/0bm6WmMwApse2PE5prLN
OZZmJ3vG8MzwiFJGs9w9+3HU3cXBsEsm4nyy3LzSMOauYQM1FNxpfogGUnQgIhugkrFj0bax1r3M
gj3TLrG0M/0LoaDGU9kjlxHl+e/vnvzzggPkytGhq9iUM0CH3v7Griq0OMp7bRZw9NgezXpXpdUt
qp2D2RXhpUp/ZE7R7aMOSBohSfayoxTZW9qYPPoCL2o7PZUGGfYIO/VjCJ9x1cMLXvShGSBZC+81
n15M0k3eoa9tvBOTHC5jR3GjRiCzcav3W5nkBq03bx6V0NVOPf0yUg6cRUdd2E9qW4emoCHdxEtR
VMZ1YzE56J0Q/0T7kNfCO4zuhnSxOyTd9jKfx+CVxxCNvtO6SZsjQj80GbnvzzP3vVYlJxfy1ikm
wIl8eXcXB1ACKtXpn91l/9xjLZN7+pyXw0lNzOfbh+sEWECBKeP4IWJtFRpUin7hIHYEYIGSoN5q
Wo8nWcDo1MyOwBGHoDbR13fmyNL/+zdtzFfVt+UCH0bwJdPJUNwX3xVYGOZ0UZV802PuhzelE2wQ
rS+Tog6XIOlpAdT9zhDiqpHctQsPbQ/lIoPbH4zv2086nTN39s8Pw6KDyWYwBZJzk/G3F60FgNIk
bUCNNxenI2g0Nmtf3yTzPpAFtXeYsKoFSVCBGh5sDBDWougy6EB2Nt3pxnyV0jyfddge0oG7P/qV
eqNHxpxGVnqHotR5vez6Jas9f6tF8FK0CJZgzO3w789VfPAGzb1pmjJq/qJ/HbS//Squ7mlt3urM
gAIm2dmuaVoD2zWuGZrkF0m40pP0lnqjpzs70LFmGerExCt7zG3OBm9TQOXadRrNXLea14YptUMZ
YN1yovEGmrh47NiGtCYTG83IuG9q1c8hccwnYD2f/Cp/tnZhxUs2P9O1WCPzJOD3bwWdlhGT7aZx
LYZZMepuv4khwhwTM37i7I9D17+u/JIhWw9owWxWftt2972d0eGkiJRWpsHgCB6zqnIPhaGNiyqI
tlVhWweyj1BCNb7cUOW7m4RkdRPa+DURoty0vEB9spUb4oNfhg6/ADtMs9/U3x9fdqFFad/Sp0a8
AFQ1yQn0Ut6jhY0MN0J6EcmIGRs11CYPmcGGzrgZDWZtTYD8FSdpeImHV2h3k9ESlyhGePy+wRlV
C0S5abGg7ls38W0W32eKwGsd4TRlAmSk0WgvP2wT20Di1V+TIgBH1Ft4Xm0/BQ5DUJKwWbGo5vyr
oam6RT7IZgfSfhvQ62QPFvaDhM6+NKJrYibtO5TDbF0kbK3YwQFZtoVzysrpqYu1U+U1xXmqxbPT
5dWdAhVEXN666l0yj/AKY2LbVUiur+xppkdVSq7UxCV3sEZ4Y4L7J71oZ6pPGaCNbRsw6q4T/UlT
PYSrLjwJVembUkq6MNre1Op4TVhOui233h2MClT9wENtTQdEkRcEGurxQs3uIjyNW5d53RJQuURN
hgsErPm0qbUR6N0vgwdNXVmCpnHnphl8BucqrMWw1Ij/QDZDiSymNn0mHBcmuOXs8TJHe1BDDDzQ
JzZ5f00tTh6OXHiitJ7t2Xk9xmm/yWq6nGFQ6WsNT8Yl82J9nTGTx8NVNNv5OB1bqT+hK8HblpQP
rd7IY8hMJVVedKrT8sGZJaJYTPNPbj/OB5uebSkdOKWpIFXa76oLhTC/RyhBdWEQb+DUbbjSqlYe
EfOZ6N4Udnk6Loy6b5p62gWFIPRx0hw40RFQn3JcYQrQ762JBYzYK9yg2N1bim4Mht1XnDiYONKw
wAlfVXTOGoRV0bLp3fE5/JXzpItbn2xycjth2w66tYVhlOJoSd1jSLd9mbk0tEmC4Cwdhp9+1kQ3
4M4wbBLhBKafQM3A21sIsBY6cZBW1wOcnzOv4qE80bY+qAZlc0I34dq3Yq6hY7uJfT37ZpsVfXKQ
qoXXFZfGAUZIyAyYjKYBNtEBX/OG5sCA6Eubu9VZ2oUPhSTr1gUxSSQtmLdlOz+vqTlYqJifhpJs
Thn21bbq2WKmuLAOgnSadRSq+OsYPBGxtQYDPj7bBkIYhb0UlyWOT4+R93GQ042Hx+BkMjb43++f
UBCpHR2D415X7041jq0oq4WgG1tgJDNNujXoElw2GKZBLfBBa6jVUxmA1VTYmrpEux7rwkQx5Nk4
1WW5MxKpNtVIJFtHf0HkSl64OAEeNGW/6UOtXqqkLlZY18KNjI5x/0MM0ltrrd5+cq590Fq2bIf7
rAtNnWmamIub3861KtWGLmV0tgBpA4+6ic6h3XzJovxrY3ku2//MhAt7ufRIf6TZx8uG+60nqsR7
RtEU3Mi6cbDex2ssDvURLRGRKm5y42hiX8/fDgHR3H1lgkS6cyHNTfFaDEW/zbGLabjmlkmVEV9s
fhOcpRlunZ1LyhV2bPVV8zMIjg57y0Df2uvj7NYkqqZJpQNeqEZAkk7ynrSRDZFnGKyawdzRXD/R
U0xvbLclvssBbTyqYZ3XmAv/vg7mrPd31Y2059aMbfPwpG69e9EbW4dFAoZjVjUCC+kRLEln79ph
u2ncDLoheYdwSIOS7gcWDY3I1ussmG7bNqeRT7ZuHsf3zSiTq8RHeBfSwdjPeegQPSJ4IhPnSCuf
jQBvotNYj3RnvU0cIMuOjWAbWOQPV+7YrXHfllCJvnackp/sZcafexmwRkXjWlnSVnj+366OEJVX
VkeMqiVtm2Xf1+eolk++NsWruCNwGlYEMspZsirPnsSWug6JuUUiSPAV309quOMn1csHBS4fiaE5
N1bFLOz9LCTogq43Ozxmgxk8VmP3GBTMQlD/0NcNEfkV2Kb9HslK5vYTkT/4Ahy389dDUvDBsHR9
sgr+LEBYBcasX6CrSZn77v7cgRFA+pjQFzJoafOBayR4Wf/o0x2Ov4IE7JmelPixlYOHEdlaOrMF
64gPHWdZuSOfCwc+t8zGibe2NsIdDKfbgZ7uTWXY+yl2uWZzxJekiAErJ0u2rByqXs2kNT4twizU
V9hCoAMN3N+EZ64DB+SFzG4aUd38Whz92N/9/bf+QMPAbw0Uz3Dovs6XyrcLg3FGFuZJ6S8rTz3r
iq76aPfXAwLJZTi3ysdJni0v6hey5LivpuKHazI7+/V+a8hIF37JsVW5bbvu7GmvQR9uETP//VOK
Py9DLF6ldKzw8/4m3l2G6qrESNvRcsIU8UAHYhvoMtnHYhpJDiWOTsVLPQzpMLJMM+Hoi3aEd4kh
0Jin6FwlcbV3MxSnH0AEWM2K4BxyrRXgKKW2iUPcU+9qXznQDn//5B+scsVLN0+B552ZUenb56v7
OIQLm1U+ThghVDih4A0DrBpop2AP9Nl1GsizMwENnFUgvBIYgEwbJUZ+MIPK/GSV/6mpoZChVWLP
4gPFl/7ujpuGiRS6pEDFGDfzgzCMEmcYrRiqotEejJOG3HTRa+oel+NIPSKeiY+qtr+uab8m/aB4
igGP8a8e0CdPaz6k3l56FR9PzKkjwmIm/k7xY2gWUlLHYppMrgNGYyxiCQhu5uhPHn2RLbcd3P0p
rg8Kn3zfbszSfxh1ef/3z/FLevLuc8AZFyig+L3517v1Zo96JPucw9RsyydvciFI1kF/NfbVhDTc
zUCqGXR+pZOuwg5nmW1BVQ1KbmH91DP80g1zXcvmtjfmkQ+XN0Tf+K0nMpJljOwaOLS7Ra/YLnzG
XlvdeFQUPIQvHweO1AVaLax+paxQ6enpui37L5qm0VyW5AdUiXkCDZQf9VrBlEgx9E0kDO6z1Lrr
RHwzzpW70ftXWexwKzUdgFBeS482K+4dT+rcYBVkcK+ejW/SXpVagbC1RmzceZPY/P1JfqAPIEfG
ZWdRs5rMeS/IQHbjhZgTscJnWbZ3Hj0lBrBEKxAm1Z42a75CHA8VJjvovW5h9c0vHjeOdVkH3pEo
seqTF+DXYOrdV0t7x+X6T2uFlfb+BchD2+l1xbETdcwcgcbmsP3wZZh8EqYNZLtFC/xpWEr0+TCP
x3zXJVW6inSTW6Row2daQYQe2a9+mfV77m7+DYjJdaVZ8TGqEhsj1QReykm845CleKa6odrFmn2p
2EtjVP5GM4qdnWM8VmZTo7m5JT/XuRlxWS2tSIM6yOY/aip4AKmSLfF8vlguHgqrLuqbFK0X3LsO
nHQApUZPgvGTu7j751vIdyVcUyhTzFKFd6s/CgdjjCoo02MmMXtPlndsDCM86tJAmQzWqdpwEM/X
kPRuGm1mer3FGTa0+6RsqjVpcOieJJ5rVdz6RMZv8QDMpLEKA3MG2Fa8OF1ibTnXUWiPzk8abcZe
T5xvZuaIA1N6/QbKOnhbQm1WVdw+tcUQnbtYRcj3wa949XwfDwdG/okScEIXQWU150HVR0Rf8HXi
Lj1C5EqPHfGk9KiJHQ2rVNx2Nj8xomN33UTT40R7aUuia4Ipa3ytrWnbivZS4xbe+JWxMq2xYJ47
eit08/YyaJqnGB8Y1oV1A+lwUTAYPhqieSxkBlbdBpDuaIsIiCXewBI3BVErK+H4j5OQ1qGkBcR4
HPlTCAPbteNwEwXQGBOqSzO6E40F41drjzSg0Mk45a5QUXUQMUTeb1E1d6pzUqXdzNVP//wv1/zk
a/+gA+PoqD1t9Jvse9Z7PV5uFZFbiN4Hw3qrB0x1nOzVzLXrsDNKWA4uDMdeO055sKyqhhIlzE5h
PoYHh3uDE00LGbbjEenYkuCwdVsPdyHkqqAV3g1moq1J/ND+V/sQKE1L1vYMbQXT8cl+M5+nb1/v
eQYiDI5c6hl0qG/PWwQyIi4lnCEEn+QHIeTZV1Aa1CCyc7jTJ+egPOe2HbW110TDFSPhbNMLCjl5
/uXA5WO6q5iOL7CP/AlNYnrKIuf7J5/ygzfMBm3BF2+gPIKk//ZTBjW7Yd2yXLJhRvtpw4M/ogaC
1QeTM/V7PKHMf70J0H9CX3eb8SYNhQeJLGME+PcPMz+Rd0/MnjtvyGwlUWHvnxgp5uAQCvKzUSYt
S7feSFxGf/8RGCzf/xC2En0+Uuf+umn92nJ+u52WDuzLuFUBzDEdEgoXy2ZHpTGcyhAfOH2Lcg2+
0TqaOakJYWvzYtIk0btuUYbJSOaBl/x0u9Ijnt33TlXMpSsVyYHxM3FUGGSBq5nG1qWII9yJV/Xk
bzvKnBNggtciZCbVYNJlpy0QYhJTTyeRzCPWZ3hEPccgowfBjEa/X2RJ7x51v50dhcCf9IZ5WRgx
i2j1qX0cR7Ko6dYfRHdXe3F7Gocm3KgM/1LfI8u3KN+NhmoqC8E0u8mLbdJfcys+QGhBufDiTZ+w
2KykNvb2GGEttB8H0g4XRVrgmUKZWpYegUx+ux/L/ptZ6sYug3PEWB3gcGSdB8LVTabiGzY0bw0C
H3paGhwokwgUCu6DqUZEhGhqlbjiscamuQq8VK1C2Yh9q+m3MqFTCQ/m3GRcaKIAI6s7ivQCHeSm
rKwzygz/lFXjecyQQLTw5Dd5yQdPQIriGiT7I3bOXdZrK2e0cNfGTBcB3LN/h3mAiezADLLYd+Gx
K9zwqoOhAdwdZOCgp0tChq87NE/73Ku1M34NWAAzLBngjXEMw5r2QsjzBEwFyh40iXvipcCLN2Vn
xn9Yv/vJOPbYG2yRlIdAK3TgBw7+WxM4PQ01eTApmg4VG7DvAMEdBOG4NHPTz15f449dZj4Zcaoa
fNfMwZ13nfeBlNS+VT65Cbb1AjQlvLam7muFIWnPFQso6PeGqIlDF8Xm1mNCCS4/007JWOcrcun4
uqJZRKwzZUsiDTM1XEhYTgpXhg/Af8rrEwPiaAfCyTmwYOCaNbhP8aV8rwmHMWgdYLXVKBZsB89k
pbbofq4CiG9XVRcd7QkaUhejNF/Sxn8G5RTsFbDLndWIq1CF+k4M1RX4g+pGc+W07fJDJqRxEmZz
zsYlBl/vACjaPwTpD0YfM4FkKBBy6YDEgkIa1165V07gHaw+bo8B+esbjuWMIFNNXJOCa16TdGIx
Ir+KKh1G3hjkV4aq8qtJFN/AXF0NdAkRQQ3lPpblTWJOL3o9jNvZNRNFYBtSUMOLxJA1BENAexDG
NgXZMAmpbXWNnVxSOGeDRJ2IAKqJnRV4773X0WEW9dy2KyEgJEh/VrE7dbvQIO6uz88gUWk/VnNM
QIGnyx9Tuli0wBFX6eupsnoG/TAl6Vp0V32hbg0nR5ltDtkmpfKhSdivZOFS1FW2t+8ZJQelIY8F
l8djigAB2eUx6e0UCQgQHfI+sk+aOKZj/NGpUua8Q9M2IZmYeuLd6aZKvxnjiPVUlK0HsmlvkFZc
5caXWgChamu1tKfxO4nX0Qqb3TDPMOJ1GHJXsVL1iOZ7Wpo1bDDHbff46Yj76suNOQEsyGm5FKHx
XZkEhiWaPxubmW4VrPE88GEZa9M6zhmJV3A4wY7BN23KC8E+hO3ar5k33ASe/1BkKOqn9sJBtgXm
fVP33QDNqDboHEzryAy+2NiElt4T3RwyRpISlbOk4+Gy9JkSNguvTrbayLfgDxUpf1a+Ia+t2Qy9
9lrXjAZskgEXECEpRbDsk5W6GCNd21g1KGcVB5s26LBf2fKG+nbhheOOWMi7HszbCmoOYW4QaBmf
Agfr73PP/SHGGp5I7WFW9JCFRbb8rsClwnwgfD0Kqf4tHJsmnrJ0Mr+ZBWQ+Qy46nceDZKAsUUww
xIR8WeM5KfI7kmXXGqDChaE8mGNDOD9L/aVoGoeKCNu2FjRHByuZqTaZRO4GNOmWOw8JHBOg4qEI
qCQxlcaVg3eFHldgWk818KzaKInD4zk2hjnMhsmI5qv+PCaT3Pok3eillq9LeVexOFZeMR6drHKW
I5wX5FvoApncZIyr15EklbGDa9qO6qpU0SHMSGoAnwf8BUwzmsaTEWhneEYcUgUPB+2Mu2Aad2SO
eWh7BqLdSCMu8fFAYrDoM2YSE0c+1kPtKzvQE6Bo0CYVbJhmQG1h87/iUVEURtDtbfsaAcBVZOXt
2ovQEmtacgVTkC5kCD0n14LrQGgvDC2PHizbFrrTkrscbJdigDIBC8pVyPW7OphWUMfHrN2nNaV3
kbbOGhbJk9+pOzCBB6sMv2mBuCSjNNlUwx+x+9Oq4xsWyRNwuGzhGRugegkwqdhYNMp88Gps3GmK
k5VMkdce9NyiZruzMdlGHeYi03YR9yZfdDPYRWlucz0EuZcRXke8x8VpohcMsuey51dtXR7cpHU/
7KjbxQM3GbIDSOtKzgCTc3CWNShMk34gkck/+yrnAVvZA/ShWvlnEfGn7UiegAufaRUE/rVvRC+k
EdxBGxwxFDNcqfnazZrlwJPHjK9uhtDip1CykHjB+xIPAOEG6kVDwm9EjU/SpcQYXR3bRhS4CjBI
ql5ECyOPjkD1LFzsz8GUnaYGkYFKvEtsylvfSLn8OMdYJ9lM9w06mrWMNxq9S0hsO8KjIV0JeuNl
OhFDaGsTERvTTvXy24S2gfoVcl+gmNW5kJeL64k9cR6KJSBXaRpm3tMERXCpT2RhlVmDeDRFe5KH
z9jwD8EY3v96XfkGg3WpCJAPIlxKtjz9F0fntRwrsgXRLyICKOxrd9Ne3uuFkDnCFqbwfP2smpcb
MTPnSjpqKJM7cyX5TsxigX6Vs/EvjEF/+4rfeA8Fw9L5Ri9+BHD8zMtzy0OYRID38PI4A/F7M9lk
Dh+GUaq7pO2/GqyrcCL/EaTBDEauekME6WedMCxhnm7u6z74dUVFSttL/SgJ+OJCDrs6B5fUsxAp
t/gw2pmPRT56uDYRdcMvg5cy5O/jclLbQsABqvHgLoMJh7ncBKn5VzRGxXJbfsiUbztn6z4tegyq
hbWrEigwY5FHcVU8CJOwtmiwyeCWhf26/uuGNdnNR+w0VCuI+jQXDn+ZeP6yO36Lpl2/waG/zFJ9
zYzoNpl4s4zua+ggXXAq58A4/iYNK1ZnL7cVq1VZ41yMCz5okmKHYHT+uc1hdo1xS18HC2ZSPJkN
FZZV+kS2/QlihrOltx4k1cz9LQ8ViLjm18znR+l3rxVFOWNgIG2vnGnxNV9tM7u2FX9b0+e3nq/c
E2NQwZ1lvLaNIMsMHnTTBMaD3fjHZWK5hfgqdzdNTXukZ0IRpAvAsyHVUoOiyaaMlAb8bQ6GRz5S
WA95UZU0ne0xcdKgw0QfKl29xX7c01axq2U9EGJjhd/74cz4uaYuAvYbeaysPgBZffCKe6OeyBYa
FcPrtXxqOuN+dTU4v4WXZ7h3xgCKV5kphOWg+k5zwN1ohuFuUX5UB/NPU6gj7nQSGSMxbwiovOt5
e28E6k/RlhKbAsijM+KJSs6UpUJZWnhSc3+CY9M/KxZ8EEcNVoyGEW2PzI429JOF/oXA2X72gCeB
9SgPWfDWDKHuzsDblwJexGTJqGoRmjbwTh5O7GLiFtuqBUwHjgMP1X4Jc9pX6EnfKQ9YTwCKGprQ
RF8WHqpgBkE37hs7AXIw8ddL/cSjUSRmJsSHlbRJtu2cN0N16HV28UuIGCN9xmIar9vJBN3EVwH0
nyTT+f//4XvZXSkienEzNu9ga4eY0umf1laeZ07SPx4oAJgBfOHEWqKZbMWGU/rP2CSkEKfyuqYi
0fb4BSfEup8JjgGYG05hb0HEpelg09fhHzLYeTLjZ8gGpBYxqrgGa0EJQmFT9cGtJYfrtKrd7HZY
39M7PzY/FEAh1knwrcbofiDCoZxSPYFICOFeNW+u679bC/GpzFrgLwAX5106DPnwVVeUPM4eB8Bw
6aYdWxcw4JpTDrJTYULsRe+pKIYp71y75Xm2kmobBLtKIZj0/crkyskfnZJPOKPVDJExpuLX/FQz
D6OVpBNfxIY1AQBjoXesCJovBz0JCC8uaEIbY9i91zEGOnOxzqUzg8RaJRRDVtWmJxEztOKtl8tn
mMbZTi7J+6SS5wVg4JaWHWx0vNhmDEAmlzMfFxLSZJnNUXmphNSVoMw5oNJ8Q0bcJRDD5DGuFhJy
oH6H9c8rIPEN9roBmQ6ifYahCVp4S4sOo1C7vczFRB+zS1qxAwJr0J+zyWfccRyHcKHydudryQmN
I8Iiwl/VtB9mOPf7OL7vAvJA5ZpyeXaTu3yoOc2FgQNS51GOKo64SvyWtM3BMWJDdcD8sMlc/LFz
Dxz4ngoIgMpRXysIn21Z1u+GA7G170zw81nw0vSE4Hj9iCpNX8FEWc/outVeMGeGMFGATt5l3t2Q
JU9dzxS2XuA6g/7YJaB5I2ahe7vnDFd7+VOPA2Qrh3+N5Y23Y5j+2ssVzqg+PzgHk541qj051MbU
WuZQ0ikwua4UT+2slHa/2LcOkocUj04Z0KCB/Y3nNLPCtyQ0KAkYwTstfIZcZ1+RXG+qMvyCQKox
E2ZAlp5zT9ioUx+Swmnt8muiaNqAS7YdJcSbAkMX8xC4x5roYecl9E9+Nq7oDUB2ipZshIcY6qy5
x62NDK0Lj63Zs2j1sdimsvw0rEAa/Tx/tDrIK4I9NFiM50qaUdpWCopfiwc+8Wktlct0SJrfxJgw
X4vi0RrtOQrXH6dt/0SdmXshKWgHJAuVp3J5lRNYQoPY0ts0bdaqq7bTTA0PZ0VvaXahQyvY1Kec
Xxo/Oc2TgLSDgLP3M1Y0FvQNQgpice18Sux1KcOisx2obhtnKoPkCA6uSgYwyCEKgPVQtHDDZkYl
kee65w5NPUqmUgCLHw+jI82Ty0Qla48CRZ120ENSCHsjPLfZd/OfZdKOmjTeXhEbonWYeIKcPpsG
Jpm3cKM0lnEvRwxHBExyXCE/bZKmd23TAuUL6KHCZrNL56LatZ5Dlzp5kjZVRwbC46WGujUNwXSz
zN94CJK9U9mMgxQsFcumuGD26U/165NbANHhlrqxFxchqSW+4znqPab+Z0NIod5263K0VgFAWXt1
Y/uBofEbzCdacnTLE/LUrZWbr6hqZ8+SILqSFSHH7yHWpO9LLs+mQoyweeiyMkwPdlb8SF3rgG5P
e4s1bwbzZ4p9SpoEXRbUgz9Xc/bb5/BL1RpeHVCYbtZdm9njxA4SlJNPdZjW5peb0F1T2MBBpMJl
PgMgN1T/zh+sNrIoHNjzz3EJqbAj0Lb1KAfZ1gTbACm9z5Rbc393H+AOJhuhDDBJfnPTJx3uMT5q
X0Ju9cMnYwgn0D4sEK13SVOC6sPUcR5ZcIHZKImDpI9swpoUJj0juYUVizs0h3hWUdrCfwlXxlwX
6yyC5QQTEzQfk2oadCpe9mfp+Gqb1P7nnBMigGudyD5CQ05vYkY6dTs4O5rr2SOgowcSS9/q0j8R
IGUb7bRQKUIDXd590cno4gKQn8osOBHpK1w6z4esl5S0gviRrvWXp6iZZZG1qFwst+NyQtTa0zhu
IaC1f12fwgw2ix2m4qPJ82aV1n4NA36RUr5RnbMj79nv/QB8aRUvHTezU9+SJI+B8IMvfy9VanMF
hHhJeuY+Ad+w5wWR+9FxPnsZ9twnObislvU9+EhU/gKTk3oeWp+I0TE+T99WMEjmTEReA0vVAAtr
bHVckMUIhyAFKEvyr0+A4sxjcJTrKvjY84+2yI+eW8CtHp6WVj3OrqDOEJDd4C507tk+eWRzNq55
ApqmYAqSKJKkaapeuEx62UQOx2Ig783yaNrzKWkz7tN1D/wSWn0Gq01Nw64Z2H+Lji46dtxRwNbv
wMXtk6En2LGxFvdP+SsUvob6J3cSl8JdsFtYgXsYm/mwjJMCm51t3VU9FBY/B31f3Mx5Sulv5Hah
IDC2YAcO+U255uZ2tMLqLO3EeW3C8N/AowVIWY1soEDpSNqnkKGCTBdrIUStzrRRwj3Q+OzhPiBa
YLIdtDOWTdouMJIHumAjvHEc2GBKmijHbyRa+bRF7t+6FhSt9X+5oq7h4VEnN8z7eWEvTc1QHlIS
1EZeQPKyjAhqe7sT9lRwVTZeErslbW2Hz2An5m3sLt950d0n3fpqj3l56PG+wtrFmh6nihZe27/1
OX4hcTOkG5eVF44ClEHa7O1BFxMLCVkR5FMIxJJj+dbT/3EFJFapwyi8R0CqxTbL7xgY1ts666xL
u/S34bMluBnZE3Z/hHDKWsD8tu3wktRM6hIBOW5Zt2MJka9WyJwpL23bEHJPiVIebUnR3FDAmcgk
QZ71iVZEnnRr+aIDHoZignsjDQtKseV3XhrZLiXFY1iokZTe0CQ4Vxxcsse24SuPDmvIXBxyMUwa
ZHfF8/Y3OCnAyhbcnQ8fKZxqXYrX3EwtF3FnMRRcMLZ9Uj0w9bHfJsnPmoYLx2HIPapJlovwv0a/
y86FEX923D5PMWMbx2CVnWs6hCc1PLBhfsZakihcQK6OBPHE+n1Atnzuq+C7qeDMc1iuwvVzauIH
TvbwevrkrDAGgGB8Zs4J2bgGv72OmAdKj+2LoxYUtTD+qgRlFW4xbUqnLuDtggbsh4NTZSiSPp1W
hrjhUvVSmcvE/lKTtkz5nXH0sTOsylwu0/4u9WEzrTY3UmFf/MzI9onLLMbPrZuutx4QzqC/4tLk
MSELlPpnFkgS5AlqIL1ABIR+HQGRAhssNb1kgdbMu21M4+Q08q6JrW9Jtrnvk9+wZvTh9A+OWXL8
KqMm5XpFOc7kdZTnUjiQTpC7IBfyzwtagdJzrijATmgVzr0w1gc0z2Ev6+SLUO1ygGt/qirjbpb+
fWMpIF9wpXDk19epzhQyzJbQoz5m79aKj3qdo4C+qciK8+8pa7xdlyc3in5mwXiJffq+n52LnEbn
hsncDX15GT7y4tSEBeQ9IyBFkdxUsx9uh3UHg1odhBnfVqFBk1+A7VrED2YKop3zUMnPecgHvep0
d8qsxiO7JGNcP5ixXOanwFkyILfvPF+l2NNjzC2+haXRdu1LZc0690hl7+CWv0FI66+b8fRarPlA
ozHWVORRuy7fBIH/yBr23VKvSi9LXKEeyMJE+B0Vp/Zq+M3L6caX/pHywE+UKvvWcQoQXuM3+rV5
DCuGM5ADVzzZtIWYGlQ8c/d3FcfHJjap3GAsug351a/yA1cbVxBjH6zDDxfPaW8746etVkUOO2ku
9SzqC+xILjKGfS4aGFCj0JwS80/pP232w7928KjcbgUfqcJYYjZbprSk9vvscyhb/8YdwAI3QvlE
zEAH9nK+ytH4nDRoRvi6ZKTvWwI2nbfN6/zVxVDmwyLfeYJ31+DQVmFVPhD4ZU6uAmyXb0aRZJEb
g0ijtxVWe7cfmvbLNhXN4dQV71tPoHjHkRW2UB8MwUtJ3bqyIQ3b2dVq0cFmb3jp7QJBrFpdkiu+
SST9lpuW7oKAjRv3YbLz3G6KBB02W3DKM20247RpZvthHHzjQvsg9Wsz2xnt7+Iok6WgrWE46hIH
XchXbaHsGehXVsMKPnONCvsbe4EGy7+Hl2bPe6eFX8ylDv3XfEIHbw0dvlJd9mjnDZ2n/otD9bWZ
btMpGCOg2jDqYrveZY2Pt3TqDwkqGA0FwdXtu2uG93qVLAY4Sgif5yMXFmqkHigWzSIzMTDcMGpS
8jPUzbFJarCnAr2l0/nDB4qDCzr/5pRtnt1JzVT3dialuDNvmuVat77T3pY0LxxyE4dC7cExWYk8
5iU6BRdDf9N2zg1/6eC8JIZ/tu32d/byct+D+NuWJMW2jFyRUtIaoaMZvD0t498uUPotrcAcXw+h
bT6yVVzXheEjzvU28B4GJ3vIUtI0ARalCrMEOh/YRjjrjcNstW/Ws6KgOc/C5TF0mpNvsRJTMEp3
nYVSBpO0ixbY+QI8yK1fIFfnyR2d3+XeMN12nyow1mZV559O5ebbxi9fCm0G6ovu3aDzEOa7MCzs
74IjoBvus8C9waV/cmf/Z/CgkYdSbu01/yaX8Tj3tO9oeYpNRF0F2TZOz49W3eL/SC42O0fWO/W/
foQW3kZUVX9CZoC3vjCxY9QorqyQUeCqeTuQezU+7aT+Nfy1Y36C1R712tGucnUMivwCcx4S6eQ5
UdpHnd3SdJe5UE1ot5RInXXqMCvpMc750jt7a3pXNu155TTCBERSmBvAu+2B0zotCplbz7ela/0T
y/ARZpzU2tLxKFdajkjvrxkPzy09Um9N6X2yQVAeE6o7KdgqVMcr5kHINAS6LsWQA92CPspXF5Lr
ICyUtoaFA9J7zcrxBosJKIzRqSLV3lBmcogJaFp1wVrgIZwMFCZWyUvp/8SOCbMv9piH43TzpUMS
x+UEQYIXvTgDhhSHV3O6C/KY7hC3Mg45gD8ngVNRKUxdyjcempH+7bHjOwRL+lNTQzeKFqifyQCj
6sitYN3SpFnwmMYg/2jqcfemkX9RP+gcKxBIvAb3pVdJDNHOpBuz3wonXfaeDL47CDScZbjprxnf
ZYYAteWA9Y+J7bNnG/YFpw47U9FFne+Qd1k+WnieJCDYZVv28ZFONAg99NF0JuJt7aPXgt9U4ZPb
j9c+ODfOyBGY720bcuYgX3MkdIhPWzIKMFKpwX9Zk4RnwhmYK7+0Xv9UF9o4EtNYVlkk9acpC1g5
sdExwWMUGjqfCdaqqAbgznt6Vu5gvOI9h39BTpkAmGp1abXFZIAk3ibpzeO04F41h6E9uQ24gmbk
vpyVJK3cKiMEzJFzUzs5ejVpuM6h8i0V1Lg2tvGycGinpkXXGtVlNFUWM++Gfa1Ym8iZkUtYvW2+
oEwQR+hxx5++GWk/BYq/HiwWGcgoTELVfgmAusBn3lkeszBXcw9En58X5SXY8oi90SJ8CcsKZ1iC
rXeiGiLlVVDpFJ/Qxe+c1Loxhf2eVUNzSY1k3jQACA1AhGUHkbDWbMJMUwpzcIVF48v9ZDZGxBp8
Gq2bHLBhowmHmOiBacI8hFf5JtWCaj99upqKmIFHNDUnsXWY5uST+a00Q9HSNEWaE+zzkA5nlriv
BF46+Vj3avnTbtazilhTGSvwjAGYxgFcY1zRp2UNgNpwgG086cS3xCdQozo67Pp8Pw7h22yyAQAP
HTQPkkGreWFKf/Q0K7Imu+wDj4SKF54XcJJ9Vj7bwY3k33tcV7Ma+STVrd5gKDNwlNhBT9ihKddU
4tL3ONuK/mAxc4KZgcaMarRnGJtGsNEf0dijZAiJ+RydlZNnNQcXz1vSGwNAZggos9fEzEmzM11u
rtzl/rmaqulK77vNPZ8j63pbxMnHrNSObk6odJrJSag14VwQ/LWa12lqcifDO3QzTfMMNNcTD6R5
UKn3EIP8LDX7E6GLCYNnCoxDORfw5Y7rAQAWzQwFXF7sO80RpRLvYGmyaKkZo7GmjYbu8Bpq/qgP
iDQESNppMimy6HHQrFIXaKmt6aWJ4W16zTPtNNkUj9Y506zTEOhpo+mnBRjUXvNQaazZGJqQCq/m
1wGZmtWwU1edIwSmupriO6RXaeNDOYHM9JFq7qqD7LSpYBp4Q+4y82q+Ck1p5aDVMNM7SQA0jNCO
tua5OonHHKOanovAuBogX2knf67+Z8D29G06mgsrfJ5pTYrF0E+Iok2vvF8sOZonO/9Plg3FC+k8
skveJx4JRAggtHPKVaXkYeEXQ3yHQ5NV/wts+Qp9qGfTgmTbF8M9mydD5ZRpehsHtx7YWwf8bUcf
F8i8YDtoMm4TDKdaFsO2FEiqtubneqm3c+cyyuq/AI/HIdWk3X4ZfjzN3o01hRcKIpF9wLwDgF65
vsxF7xzzJBIBA26nJAhKlQMBkGDfOygMhCYfB0w2W6enZbbpP0kj3uOBId0KILjSpGAj5pqs0uDX
BIwJSrjUTGHCcfsFyDDjMaa50BssJd5DzSFGfvyDOHENNaGYMxDKo6YWu3bQkYw6+Zpn3Gh22Mxg
2IPIth2dxqNMCy1Ac5B9gMiQQl5I6tHDCio5TWAmg7hi3wOjzIHrMkMd2/SasEy+nA9dU5d7zV+u
tG7rW9xeCERx2Pyf0wywmdEZYCzNcIZZQI65v8M6iQr0P4bFe6g09znXBOhEwoIu2+kl58CQaUr0
Ci660dxoSxOkG1DSkwqPJofoDaR0JBrNmyY0GZWaQF3CD/I1kxoFf4d/ZR8Aq840tboGX72Csc40
z3oGbL3WequDIx/oUnup6dcrGOxMs56Dc8bWD7yk2BQpM0dufsdAuh9QRP+AIcGpJzofoC1h9l41
cVsEn7AjiIZpFrcob5CzPvh/QzME1t1pajclWUe6G7c1b/sC1tsfk4H5OSj2NIbl6HAP1QxwMXOs
XhRWkAFAOCzJF966w6DJ4QzASDPNxV6I9y7tns0BITrHL7pxNHdcAiCPNYm8Tv8qTSZXIMphEjwD
zHXOcWJ/9V1y7jXNvKznr1ZAlaQScW5vVuQabRjKNQWdg/iyywGjl5qQHlu12KadcxLLozS6Nwxq
vzX/vC3loWM6dfRy2CyOsBhFkZpjZUMRXDz4+2UyHuem+SgxApxE1tQbyRFOfw0nC4tDkhgHzx6v
vmUQ1HS+LWc65Mh+HR2gWEjqhB4//nyaF7+tQ/JwiFP21u5JhUDscUgpCAE1iQ5z6imFuXSWecjX
7N6dU3NnmCjlqb8AUfdFSVpNDBthlQ/KSHYDKufWFS7NRSu3ljQQWIrG7pdN7BvnGOT2XGt4TBvc
T2xAG0kjWQ83MnJtKuhd1e+n6W32FohrFjezYS0Pqv8WE++11XSXTDDNJGudRGj2T4zwMcTTk6rG
7gpBrM5y8oKmk24ZiZ+ycH1epPkTVzqBYQXbzJ/Mx1AaF5YqznsURcA+ec+D7odwZHXo6ht4XW9U
uD8UA3KRiaV3U9j0PXQ0iqaC34SjXzipqNUIhoIJO1IXgwiaGYYUOrT4Yf5kobrEeirCNbnNAex5
pURdYc4JhYVOSd8+cYvlyqN0ijn26EinPamAPh+lq+I9mhwIewpsd4kWzmTT68xowL248caGZkRB
SRJKiBMmzO5X8Z6nK8U1DAUpbGOA6QUP/sQ5mhwDmuXE9DCk+tzD38TcL6Vgl2h2LPiIG2ceyBm0
R4eWqMNqLD/YPXq3wO8WU+MFAyek5PjodNRTlAv+3iJAkKLGKcRqwl2X9SUsIZr4i81yjfRIdbqK
mHGfSUbOjPhq0sxqac+LLJ7ptXQZSVDO7sTeQ0IZnzsMCGiB6DjSiMMaeFei0zhmJxqTJyoSCEv+
eLLe43ZGEsABtBN0t+3acOVPiYkpESrn5BBAzzpKk9fZ3Hd5iBusLz/AFwY8X+A8e6hSonJ5ZcBI
DnnHdmriqaUgDCxQAAPJx+fGFZpTtD3z5BQvVF/RPFlbn9yPjD5jv/J4AaehPIdYi6JZMTfKKvNV
ZjFce6ugX461uqW5YgOmSm5iWdyZsXhl/T30FkS3olo+GxEW+LFWf4cDsOHxZD2fXLywtonYS/nN
4yjq5RDjGOFmSj0YXfAYCwao8XJApMMM7z4Oqc89d+XRaoJbjmY984Iy3HfhfDN7LcxAxYltCl+I
cYFHydrd2pPcF68UkOJ8ymp+1JI7kc7dXrpmCs4t/VCkg7Y8V7zJqCObxvRujHgF4+/rTlzD0t8M
cbz7EKVrRE1VH+qS1sqCEBMgvgpLEobC0aK5mDzEtptW1HtafVCQ+MPNG8PV5KCou04XpuNl+2rR
RrnnIEcAb63QDRV2KuUVR/yoPPQ2fsrKYy/pDQQoByecapfq0NbjbTiDwuWSZe1m0DpYssGt2325
TWaBUpyy2cdEPCU6IdXAAxNFbklxH/A28dkmQ/VPGMnbJIJ/MuZKZPWMp9q8fu4wy1Cg3Hx4zBdo
EGIOHRh7LxfvTll7UbGoaAIUwQTejLd1gH9Mwp+KMubg7FkCYD6+phICCvUl/P4SpwaKlNrajdeP
e7cacSV69Ha58xRruCzOF+y3INSPmc07GNMsB02i4FRT35XpILfMw6jvwLpf2jV6D29tCkYFfwZj
VTXGt33VvvsJjo2ksBkaNDjYuAbmGD54NE9M3pZNi0F2bzOV3FiidSIYi/zUrp9FzSSOakJJtJn7
xgyEd/8vlUE28d6H+WZsYGanqftvyrvjKAom611H1ml9Q2qxtkP15dNMuJnGSu+ylMV5TdFEsvD3
o7KiilknNFJPnGeWx1owuoH+BhIrE+4OLArjounO5vq1MX2B3MCNn6Wbk7/rtyeBP4NLGqXE8YBw
qUPgKTvvhcecgx7i/MbDaIWbl1JAt6/vZVZc+9RdLsoYSdUmeBwEnqyqNnaFZFstFJMx/C7GsR8H
xF0appVtrwcEN6xnWV+eKmpdOM/ixO4POObTbajwxnHz2DP8z694oykRumBmiI8k/p+8gU5Mu8Qg
M0Hiq8YUtaTL1B27vEW/CpQ7DCoQa0qu0m5ZMdcmmV6JId7bCRKUR7sxSTcu46J9M/Cu8vtHvajt
7je17E9oBSO86MWkKPnCAds7VQOLwLzxMobDYH/pU0rqm3TOrQ2dmxyJ7Q6HCWaCyBrsuyW+mWKo
lVk6Ehgyc3j/wNP2Pp4OnArdkeREt6vm5KvEhCUN4qLWwB0WuerdFouIyur/th+ElICZVB4ohv6t
ornOqDezg9DaWzZTD6xqFCl0bJw1RE5s0rugm9XZNcwH1RXqxgmBr6YJl0CbmT/W9HcbxmYdlCqi
lr47kYTnXXY/V39CtjVRpr1mfm4zLh2g8/g1+vO9M9IJN2N1AsPacw0RR/z0j7aNnSFjIz14HZ1B
1cwxHFIVRKGZdhqWnjcZcDFcrP4pnJJdr8JvTTscisicMBzOppgoQnPJHK/NbozLvZmhVKSVQg+q
x7NhhCNn5KEHsR1yuqIwNJlHvh7cCu4UnBaepzm8lqz/9mA8r8we3WFiIgF0o4A5FNTj0QxJjYE1
LLl+cCfBh+sxxd4UBQ40nO4vRVe89eAVtoQsTMrMEyxBQXVrwNpLKBYD806KhonqgYbxkiH8yUqG
X3dpsFlpwdcttfXIqn8p2XtI4hmOVtFGU004eXUoFJ7JLvx/vKFkAVUExvM2r9pnHscVbg1SDlW8
W7YrD1OF+va75SOI73qPe5eSpJeq9a5SlKitGXPdugSO21C7nqXP5DusQ9kyBii5WaSphaCSGT2Y
LX6tgB25WPJPJTkOSsOWQ1WDpilDE6U7m9N94Q+cYWIG0TJu6Rke5MUwmo8kxbjvcW1FLOcEyEbK
aKrk74BcU00v9IAdHU6g0Tpjd4hLpz83XhpvFGNsY6RKMAtFtctO+Cmd7SKSp6VDCTLWF98rabPG
VtuSmGNHt/e0KruAcaHX15boo3JmX/EKQHqYgB46HzuHNFw4NDLjpCsP5djKXUvE9ChUzbsj5D+M
1nBTiuwHHe45wKA/YNa78Y3mrp39d655f/CGcfIw+Nvaw0rIcKYiOaNHFAGUeIDRvsjUeu5TjJ8U
Rw5RKd2HIMsZs+bdDW6xjB5Jr+Wyg+Rrz4hPLmKtLbpDiE1c04SpOgMPe8i94TFjLHSE6P1VhlTd
ePQFVS6VL9N3RdXkzmZEzQWBeI6FDo05+osfXp1nfOgbrvY4ImwXBpj1p5ohvZaZ/PRi5EcfZxu+
sXm9N8MyUhe0j+CuKbP7dEQ5CzKQs2ZQvMcLTuJRSsoKjC8Rw7ruQ/ayvNTj2qK6T3PXffbS6paQ
xF9mo864REK/xoAt0AVtWGF+jiZjOtNiEx4SFydSr7LbNpMv82q2p4HD7eQZv2lnyS15/T4CmoMi
kDWfUyvEBTUa+dUM7sB9uJcKlo6Rz97RcU7gWmnT9hhVjvY4XpKuOtBwA0IRubfOBQAakGDEgh8z
t8DFVI/5AXcMKwh8kz1VLnfgDgjb6wz0CFz3Tgz93YQBaUcS6aUn1MDEH4eVqSHTeCUiVq183yvv
+f8vYLvDLdp8uAOOs1xSxY/BcJAGVDGdiBI30dpDB09JnUUGh9s1iL1bDSGoyw6jXBBQHe8ynZXU
6k19j8pbDZTTd/xodctu283ObVF09kMY26dRDpQIMoTcz/ZS7FfvrfAdeJqWkUH1NbTLHy9HgMoW
49LywNNms+QeqzUgvzssbu1HuDV2IyVg17ih7CLhjlQFZneSuudLKvqq45psgS/eksWmoi5b8NBx
Z2OKqCK8/jl5iXXdNVl8+J+y2Rgy3/p8KY7R7O0zhCZK1qnqVBnnZpui+CN6M4pY8eRK04lKaGnU
VwnsDD3NzWFy7cVsPNPehCk4wgUUn//HSxbtLX15wXFJp6cUFeVgr76/9xTIlSwz7RMuUbrOYpNj
2ApzoKWflE5WPIiMMZnusguFre6Q72aMjNXMyQtwf2KSZCt8wkk5HrEmM0+2riVYM4HzqmeRi6sU
7/9MlTXK5C4rmfmRX6CiHC3BJdtziq3ZpCGYVsEeIg82SOCljc3hP13z7BDHJVqJY8l9WyvoRvl4
rU1jYMqCmNd0HpOExji6k8cKUU9r5Nh59ZyGxja07lU/8W534WdWWHCg8+Q1rJQgEWx9jJQN7oO2
eR2g8d+SUkb9Cfz7Ankeu+LNlC3zE2FvxFN4ZwlHjFfHD57+h/m3bvAHvqHa2kx5ExT562DbhBrB
xYwzxXPUkrI7JwRqeoWglCe/Bfff25X6avY6HpcetlsUT1jzFytmN+c4+w4Q/lRa6naZYSJjMOUI
vXLnKCjOY4tQ+WdWyhsa9DiRr21wCRLsIqFojqWwvLepS7dIdvE/hwZxI+cm6YkHR2ArMYlRbxZl
2XehXf2TmtSNaor9f5bDrSKekOkYNoq/e/Sl+9hnlKe0KPgWJ4Ozr62P7GHWHX4mF9dGGkZNv15h
rstXfjLzFq3vYNsQENcgeFeMaDmpb5j3MdfChnOpaw6BYyFeq8F3tnNhJ7xkfIgcdvpbvyO7YN9T
+dHdS2KpO3uIuyiVQR95kj5yFMP6UiXJHpNqgzI42czznWdvcsYt3N0OmxiN32IiJDEZ+ypIUf2G
II9E/UhCYXzlBAlNz1ekDbzqOtkMplsM4U6DKDS8ADhx7sxRUkbCbTGZnfd2YHLaQODcNNIPd1y/
5evauVvfjevHDAtclzbmobWz8tDmo/GaStpQKYJYczwEscnMkTwMUz4EHONIpj54Wgtu9UOvz0B+
CEuh8Z2LhUlh4Sb4Y+jogJ9KpkadeduHMrtLa/wmY83mME11cpRg1+5LWlF3MWOZKFmNRysxxhuD
/N4hmbNyF1bXwscEHrPHXgu4VxhGuQlPsTtGdVLhcDdsubNF++iv9tvaFbdW1Zb7cW6Biem3lI6z
4d7K8cFNfyUidhIO1iWx/gUQOC8dbr51wPfoT8LalS4JPJYudcrgESBNfoiwFmc6QKJy7IN3iSu7
sZhompVs97F0/jXV3N77/Ujqz3eMaJ6qHtnKnR+HnJP0eJlCdNOmNPN7RBiS4sXGUnF+Ro2ajy4t
KbHp5Y8YQa5W2E8bLiQm8K7xeRHOpeAmc5gVE1PYcFs7MaxXkl7DsQRw4HiTecAkfTT/56hQruMw
VsHTIdcoXpavFgP7Dfn4+kjXmRulOYP8UZkfmUPkX6uJrjsWD0Xt2xs7NeXV72l4jMes3wdFUpxs
+Fecg+LqwAVsjPI8G2/+Y+zMdiNHsmz7Kxf5zrqcB6CrHnye3TUr9ELEoOBMGmmcjF/fi6q6jQxl
I+MiHY5QShGS3EmzY+fsvXbAUUxoBCozAuJwajO4knp/7H2UpS0nH8PUdgP3ws5EJN8QYO0LhyDM
hkx7a1ayc+ttMDcgpIt8cfqgeTZO2m18d4TyHeUI0o3QoqYS8Qk+0l5M4kvZPw+9Sm5R0V86A9QV
Whh0qpTPoBP6F26GrIGbUTCZGZIZBThfXGkiEV5VofGQafEG7M0hbWtx5O7buU3X7KXNbMAJA+02
MgEkJERF16BjBSnt8YuV9VdwvAfORUQetEDatdbxuYnO6KTIcaYleaQB/5ZmKVdBUthIE2brWfZG
irvFuJvrCd8K/d+g+ubpxhMwOm7XIn9tlHQOoPppwbln16iHM6qRcR16c/etRRHO0mLdtKz8opvs
5Apw+Wliz945KiGwve0vdP+yU+kTBJ8E5kHZtXcqKwTgHr3FLk6aI+l6s9AWsBIsEGKN3OQhS3O1
rwcDtelYllf9mzsRkEMPT50iouy/0JJizKbh4BBmHz+QnAcALRnubFvLDh4cpkPhMOWyJP1Goos1
hAEYp9KwppHY91QY3amfkDHE4xCdO6gO26DD8UrxvQBk0xFlUKZDsIlD2vaB/lZnBRONOhtvaejv
S2z2z2WGjRIHwLzt4arpRfpUWK1af8SVkDLNWmvOJDeXQV+k+vZMyyFeFrE4xcwCFi4Nj0WJlTOT
AwVC5Za7yZrEMS387yNF0woMNaaWIA1WQ0BADehfsUJqTyiCyzEOyvH3tsfVCAlmLfUu+zqkzykl
FrarxFiCNv4mLXizXRzaa0UTFt1JTHVupXcEPmFT5GzHrQSAJJLtM67zRTd69O1S++YEcrx0MwNN
xBVKPIp1j3NtN6mU4a8/okCh++orWvSke/WH4qnLK+290pJD0qQ/g8DsKEg0RKZFO3zRFJdZmB8y
H1ZKJ19knY8kJDHygB3zrmOrYEriUXaoIlqR/D3fFZTCSiFNrx48TXPuEnekR2LyCjEjxYtEih/B
pGYLeNvI4mlj+6jBg4bOXJI+OvbYX21+A7fur7x7j1FDo8hoyT7NLFCghnNpWNUXQGS+oYRbKQyZ
bzYbNsnt35hyG0+akt9i9lq8YS8x9oWXccwe+1oEBwcBGu6Cjjm6578yrF+RY4q6dZDT6zD/SQmD
o0cYdocoDwlzcCcdqx9/CUkry6lG0aZj5Pihcb7pJ9y75eBnl0j23xLycjnQaOSR0u482hUsbZgm
K81LzDdEOPtcqw5jPqhXiGhrGrgTraA0g9nwEJsBynwnk/sqYHxbiV1EUOpJN+nKGx5YsiQCxyt6
51zRuLybGL+ddNAyLo2ajkZiVDIxnBuNLjtuB/aqsWe1uUMdOI3fcy1zEG0yO9XE3C50goPQknhf
9FhWkgOAXHZJCXNuorhbxAbhAGbbvXIYj1HFWtD/VC32wCVfSTXODvh6qm0tZbVB8XbilM9vXRTG
xiTMYeF5gv47QxqtfE4cERH1xSLDfAAnWNy+pNFkkLp9IQQKdG1eFZwkbY77os7WEzlWOq2JTvP3
aT0ERwucOaYSYnXi6L6SjvvYIWtCrFVuNLNUAASC6ci9+rXQXO+QIpku3ETjJazORdg/tGEIJTbk
jm27gVgSu3ybjNJf449tQgUNA8GtagrtoJGghdrU83gVpLjkamtTsNyRXb+vPBuOZQpAvqQts0tK
GqxRqp/HiaEDb6W3srIGbZvhfCvNDomKohtH5MlCNyrs5ImPadfLHrWanjlnT/SB4jUglWkbs1nr
CQRbDQDrpvAZcuHQRS8YH8rM+s51wTyXtn9q2mrVynLtZLG3lN2Lb+MuBdxEl4GfZAGVmiSYLv7p
U0joTehc3P6HCWRimRpZsYPyDx4oIa4tkEiQLR/Zy1g9dqD6toWrnjiuaRsH09ZqYIKyhPyOzxfg
/UYNs+BF1nMxZZy6KBbrAb07PBfU4fbFUlLtpsp8g7eM/cUMbmwvtGH8pttGLZfbaIwe8visPnry
i4fj7uKbisZsoQ4JcsS5Ck6XtaMhaaBOAhO50XU9QV0CUNCL1RdtSB58Nast2pEZGY3UwkbWUUTu
2nLJvG/Z7PRmAu41wGP/2NJzj4Fop4NDIWV+0j+OTJSFKAWe/YGLKPJIy516Bi66S6csNrhcB9oj
W1XIb4MPXoL+5sE3qkcrJOVN7yHa0o+nk65HL67PcQqeW/HoU6HQyZv5LlKZ4S4pLHnshDTv9Qr1
RtficI7RO3CkZo2qmKIkSton5aS0SjEIjJwWVmMKBwc4wMfb1nQ6kxOteqgrbhNu3YyTMch6N9W4
pZFPHat02FiA9u+Vzmunj2CgE4RReN+WVtqVy4Y3fkmOyfSgJQo/YbyhDdUjGryMurJPqUAfgTQ1
vqC7m4PeCWUZplhbx4Z/JQFqltF5zVPtWAsvC5/iprmwDgU24m2ZcMiPOcUQrashaHVCl2YxgXl4
PJBdY3kPODYF1lHkhFIgX01H1FNWWq1V62irECHX1pmke5J5tu9J6dHq3roj95aKTh2Um3rfe9Rg
TvPGdFD9KHBXz6QKcEyUutROLYkbIfyQOC5ORqb1m7p5SeqiPYckyZBwFbLRuAz4cwsVVpU17n01
45eV2YKVwkimMDHeexmGUMJ9khMMi8B47du2vOkiznb5aDSzHPPWERLxMHgQCacRzVJNl/LcJEff
mtZwftF+z3WM6R7IJTG++QPDJ41viNZPu2vn5SPVjfpCSLZ88RBHwbNUzq2PuVC0FnyuKe+zJGK0
DJBsGcZFdNOi4qCl+Ws55OW3JDQPTQ4MRx+jO6OkaSKcANowMW7zQeXvKUUfLLpfSEjI2Q1PJxLG
5MxsfCT6/QlShLY08TwMnKS55zR/mPdHZUCxFK8BmFUHjqLZlmwHFgIEDgL7RlhhSmjUsGsNdxcT
+7bugxfyp6ki0V0K0982HZzJKFEGszf74s2x9MOcNsH+tWqpvE8CEca6lZKdti6G3/xG/l+iWjyE
RK7lm3BogkD3PsPusi4w0oq2pNKbh9H0rhoR8UQyo3IB0pmNHs1Ttu+9RoZcrpUbluqEWOdFHTgp
kCy9vgSkgITl2hxT+2ykaELDhCZD0tHDlxLmdjlZT2hYrANiOygj2qhto8J0rlHfz0mT1Qvcb4mJ
gifNZvxuFawCKrXLEzmRB3/fOlZ1J4tIHAqL64AAmeLIHO7NR1x54GTCBKYGp9K3AY1bKPSRcq9N
gX/YQnK2Kjw7OsfaCCtVBwdTF/q33s5H9KpIRHMQjruEn/JgKvP48aWu9SZzX+5ljWeX4ehdk6nx
gtSZqXUVuLcJv4mDiP9URKivDJDT5KCsW04jx8KpjLMnJ38N7yxZEv6hXx3mUxvfLsmk8819raAK
qg4l8d9fl9ZfyLS8i7D4bBNioTVH4v5KCxP0fFJalMkS6NmttRp/F83RkFhITlqEKyIkUOpk+uUW
hFa7aWNu/dKwZqoi/nFbh/LDnlH1aO9z0gJgQ/oj62i26/D9X0LiQaKETEYaZ6TRTTFkwuHLUNqP
eLj6TdI1BLTb3UPNmtFY8Epdq0X5L+H8SdR59lS0V90ctnAI/d+knRj/2+XreyQe6Y4O1c35dPm6
UtkpHNP5zcYjT2lTbSdRdyS9KIsdnGV2iumterlNAToEdL4djse/efWDGeb067LgAC8jI9k2XJPM
o0+YcGyT+uBGA4q3JmPxiTSgs6iPoDvrT7OeCeXrqcm7kzc2+kvbT884LlCojeM7rvFnnOHBl8KL
v4+mcLezyw76dY3BegAEuEdtWC/aycSeRncbYXixBBcFJUqjAJ+07jkxq6/uhLfWswnJGiCK2+RQ
4e3EfirQvGEppy8+F34yOLLvIZoIyXlMB3ADZf9z4Ay/puSFNUvvprQx/o2BRQHWyQsKoYV0U9wh
QwK2bFzXSg17K8Sw0qHSIkAduUBNLpMTYAU0anoOJh06DmLuEjf6U558URFaWhvL5zJLcea0gf3i
x8QkZfzvUJ899AzS2olGlFNpX+c3sSKLadFRny/QlwlakFjhFZbyCZtgxipA9M59RPkIMgUm76Rf
aeAxMI6ZR2MCx+vq7BoJJ7MzOBoxLg4rnZOAb1t0bp90tFSKX2BdJITxdkWMMCgEmFa6wbrvNbkC
BzOH935F+pyuZUN3Jg6G184h5AkCP/16Eaz1xH3E7Y1kCNJLMgeVSlksM6miTTtX81EkTghbT5jC
7gsDzLmMCMIFD/fq+DiA5pWFaruFVIVqsKUa9FnvOx8hJ5KgBgDewcvw27sjffjUB1VhFt+Eqd/m
A3Vmdj74HvRFoe2NXAo9pnbNPUxmeUsbXzH2GXbO5H7VG4g+US+ug0eQcVM+23r9JdFw3I0DFGEL
lX/UDcnSdPi+Ji4eZLviakLnmDgJS1wM0GvKJZzZBzkaaOdMBLqjcamLYkTZGRcbTqJj5/HSumpL
GojY4E1CxgjJdbQhAvROzQC5o087kI6DXwNST1XEzZYBK2pqUh7YY1r/WqVPTiOKbdEREUXrcV20
KJW7mp/ND6rpnqPYdO/b+HFVnqYH0MxoI+PHEmj4TghUWkLTw2Nt8n6OdJ826C4qMr7DEY6jCVUo
ybZT1AdHfKbaxTRxZttDtRduUJyjcCrOfXqXCtM7cNHrx7ayAEAYFnWqm3F5tiM9jTKh+ZLHGVMX
xzT3jmFGlyDmss9s8ZoaYB6GilZo5yznZTRgkwIK6vKucvzOKyRXwp61X4BaZ6sdZd6ASS4NroLj
5DXuvYdKogEIlYvselZT6JnLyC2X18BGKJAgilmXll0ek8h+tIwhvppx8bNXhb/3cwqzqC2vLbGF
dCDjpaPMS9bFYptqLnAWJy63hoEoIgGKsMdGO7uzkXgHwGHdkEyKEsUF87azynU4z4wmN4wm3bVv
9T+w8SO7KWkmEQViEpz53hc9YpfOBrdvS9ff+IgMjJKsE5Lj3X5hjqo/lgAMIBBgN+g4QRgJLRUy
B+6lT6tijN2Tac5mK5RYS7cw34bOsc5AR560IfcPZZIj9YpAaxWx3ezRXrZi3JMCP18KFBVtr9qd
71MKIZyJCEcu30a3IRwIxR6MBBo+xRQmt7Jh+hYmlnHCje47ncvs0Ya4XhQ/ZWcl+yTXxNIP21tq
cR5DkcEBzZ0escI3xxIVMObKsf+SVhsP3VEe9uomQhc5d+pgFMzb9JgMrVpkXT3e6X60bhFOPADJ
6Jo0P7M7PEFYlDdZT/cTTCJWxHavVRNnYUwms+ucV9APi3PSiy/UFWBEEydfeXr00LTp21RVcByt
N2sej9GvxdUQi1WZurxhQwokIWlIJOqNnCYRbeAPKKTIxrMQ1CwZSWsjE8+1J30ggHX10taGvIPR
dlQNl2/pxukqHenckpBTLruxzPZJxewW5SIgbc2hG1WxregQSbaTIr+wd3GkocCPXzBcrz0HJLk+
WsFOCnrnvQD4VLrpS+kW1lqrPa5oWBJJil4D0Ge8Lk363dqAKrKs/eKxnrMs51br3++/8x7/l93X
sjkOBYjdCLP/tfgZWl+Rht2niLjBmEjCSAFY5wOekMbYYVu6cxNKoI/v+X9/CZKW//ovPv5eCcWc
MW4/ffivx6rg8V/z3/mfr/n1b/xr+15dvhbv8m+/6Jx8bypZ/Ww/f9Uv/zLf/T8/3epr+/WXD9Zl
m7Tqrntv1D14p7z9+Cmi92r+yv/fT/6f949/5VGJ93/+8b3qynb+16KkKv/4z6f2P/75x1z6/E8K
7PzP/+dz82/5zz+2zfv79/fPX//+Vbb//MMM/gHm3oceTPil7zg2b+PwPn/GCP5Bda9buun4hkc1
B9OwrJo2/ucftvEPz2GmTfyKqQMdntGzsurmT1n2P8jJdjyG6hYCY4Oi6//92rd/Xx3/fr94Gf7z
8Z9zwT9SDH65iDjTOWgoLDtAw/WXKB/b6o0CGwUxsDXdqcSdEKJbzb09sNsGEpgYmLB1zLAclECR
zhgsYGyqfGwcZM9BCMpnnMGrkcX+YriMRjQUODnSpV0szJUuXrwJnt6fXtz/5Yf+SCL7/EPzYnJy
s11Yxt6nK7/MddkYCilKYVli3RbD1Sph/yDJwBLyLnF+s4aAt7P84Rb5UDKq0a12+N1/c4qc3yFu
IYKnyvmi8Ez2eILf/ED3HV4/05lpxn86F1s6DMDSAdeRZjRys0hhLXDYUKaWMtGxbfxG7k/6UQr2
dUS1VY76ygmmn3//evzlFMRPEVCHcP6xMbx+ZNT96adA+T/IKEQykAuFlbJmWQ+1c+MgmLILOGt/
/93wi376rT+yJgI4m47HlcPJ69ffug8hDWcmyRjSsLqLaNdxH9pf0SxdG5ija8B39pLt0H1k2FQh
7lbfTD0NT5Nsi6MyuAA4wBbo37E/djGYPah158Gmq+Ihm1i7huEj4Fb6LsPDzhItf1SoPIU0jL1B
IbJDGxauuawwjSb3PZCafZO17XEUwbPejdoBFWm0y9LMh6yYJg96DcPSLNxjIkg31eSFJv1m6OsO
iQescUP6DKayc1PR9qxgS4kHjNXqcWg9rIQWvV94rrSsg2dawvYqN4qbg+yKGRnn7gTKE0IF4Auu
K1eoo521DPufXV1xtJb3KdfercaDPMDlO4dpamDcH7YKPyTTOFyz0osf2pT2gtJwWBtxmB20IgN5
OZxTGyd+o/p9mJvtfnDGnaZ189yWXkieW6ADGrl1QzVdCnDsi6zOyIbXrUs7jMPGMZLzoEMF5USh
jfFRNuTel02PTbmMNj6iefr+0WPWV4/g5gffjreOXb8hzC+2mee8hBgkg1zmb6IfUVdzyGOuXpYr
fMs4cSNy6kvG3htkD4hQuzrb62SXnW1PHVsLPohHVObKk2l5dUYB7a1Itm1ly0Mgut3oK3XkEDfh
zGqfRlcLj8CYLiGES6gsrY7xkmON1TvFxSUGYpnpvnmQL4ZQ3bPoYKoxAd1YxJk8tKD3FnEFGCIm
cJDmQ/NYDY5+GXthHgnnO3qNSrcRlSPTNqgrRhcmG0vXop3jOfEW7QnO5ATDXF8KoKxR9FqYveL7
Oz/DoOgPfuBpaHdRPQ40bvvQNxBVQgZu5yd70F5to3tWhl8fdMvEnEb8BaLfXqxJuAl+wwk3P3OV
53tujnMl1d43Hboev95zVemZRKLhSLITA/8XhCqz7Y+2jZi+77ee40II96N603hvmGQYJhRVeOlz
826ga4dgb3gcko7w0yC5hY8iMf210uE18FQ1zMUbtCzr+lGn3caqqYFhQGBJM0WcfcxYRwZGv1lE
5jXizyunScuGrBWSpVzbZx39xHnX6THHg0Rj0NfMu+y4DM7avafIZu1qTNKt7L2VmTh7ZmYALfvT
4KGT0YIwXFdATP/+h3E/L2j2XD8F5gyet+iauJ+ifqaEhqVXIUAn1x3/POTVmdW1wDzdPGG1fxrt
ND4OeGFYe1DPHE2SWhvZPwZsgleuz7UKLG9p9dOwmWZqToypb5Xljs9Y0/YQusNZE8Z9NG5t+BgQ
NFiUi6JqtyORjgsRpT/YRDZVa0GyzA1ABK0N/iLkYIeMg4NQKtYm4uAlEpbnIHdPMfFYCxoy9qoG
VpJEgsGPIH1mUhg7Swt8ox4HbNZuXayVNLcDTPe1IcBbTd3Wi8vXOMjPduycbJCoO3aXtQt+wwiZ
+5HdsPOH0DrAXEQ6o0iVFTR4PDQVD7951T9fAravG4FBzeHpLuxve+4u/WnbMsqc+ySjHhejYT8O
6COtn0ngFA+pBbfSK5PsLBLt1lXfG0vPTh9PXEm0nSGr7FxwD7e6/UloTHoBcXYeR6aw9njHJMZ+
bsgc2weDCX3UKK8DPeoE4tvNA8i2wodZ7KYJ8jyCsXBGvEcmscTOpD9ODWg8VtDkm+pusT+L6uEJ
rKbRKB/SApuDSVuDFbn96aS82ZKTwFoo6CKFHPUFg2aIztrZqmmDEjwJlcVLkscqyreIDR+IVDnh
yKgOsZmMz26PIGgcvKdigJPqaExnov5xBMT42Ic/S6QS679/vQ3jc9QAL7hlmp5nO5wZPD34tIYI
P7KBuUAPMpq11aw9a34EH4+EmiXbZByFm02Brdze9NpGtzejtlEFtqmN1W6ddpsY88MDqpHtCmOL
mK1YTyTVZTun2RXZzmvmhzntgmY3eTihd7FE2r6jZeFPLLv4/Paet4sgsHiIzveat+MR+ztgM6kP
UWA7QpDZ8Sj9nfB3Ut/R0+2w2us7LkweHiIi/rbc1flOkzsv2DJyCAKWhvlhmts4ZPwzP2S17T4e
fbzlgcnZdDfaND+gZYH/mttWyRpQkLvuaxKq8dEHd0bePsVRVlCtiBWUvPrjQXuVh2CGzb/lbiAz
8OyiPUVZm0GmigHVLHvflj/UjiP6b7q99uc7hZvbMHTPcHTH57+P9etPd0ouqzwxxnlE7OSIVj28
PWPrF3vVReKqCq47G+3fyZyfYptmWObqJLxqDrr0qNpkXJeDuYEgIg7Qr+Mz0hWCJS3qjsE/ocwz
vguLc23UJQxlA4rVkZETA/g10WDVCeyXtUka+zhonTr3tSsemqHWcLRD2AOWaD2RQcrraug/sbyY
C3xr4YsZFTjLytjd5iIMX0ohvxRT1dwg9Se/2RsN66+bIy8Q6XSebZuk83zeTNhvR3+KY8pwY5Kb
FN1sCAfkpLUa2i/Do48MeZ6uRqU/Nb7zPRn97D1IUcz51UDd2hqE1Tse8P5a7Wc7Z170yVbUZX61
XShYTHfMx0R5L5qhykvTauO98MtiY4XTQ4QPocxcB8xtiVPJG2lhh3xH32n9bc5q8eCHt06tW/UO
1Ne9asPg3TV5OVysGF/0/FEWtl+doFDnpnWZD8Yu9dH8qroJO4ARWSQqorB1Ojx8ptXqYGpwKA4+
bppVHbsP+YDUWaZqbQ4hw32/8b9asbgrbWt6j8g1TAcszqaX3I1DcUUE4+50dH9bWn+KlJphNhhE
MN4a397VONgpBZS9YFZdr/TBceEiaeJc6AZPvkyw8tHpoE/ys8J/pvsaZDTek3KTIN5mfyIhMsHM
SqMt9+9C8g8Ytgfim6Ht4rFrbyKvwltEgA8SJzVLHZuzK5LmDN3oCDzb2AeNXZ9Nijd8hKRf2S6r
SE3YXjtbbAQEq8IMu42YXx5jRPs6JbCrCQozn9rOvtPAHj8EqD9Xlt5BCqJ6rDuHi7w2Hh+0lHj6
HCPE/cfM12uJDgroVeK06tDUyvQeI2TzEA6Tj9+9DBfVoJo717fUJQ/x6sfo8HRTNGfT9v0706bG
tCLjKSb9aZ7heRaBVeb8p2SQ3m8CDvx5af61XLINly6Ba+Cbcf+yV+buIFWtFQCusB/EdbyTdVlQ
BwRiV0V1BqnIvoHa1BeGwLio6bCfzEAG5ykw30kPE2saH/2mTZ1T2iA3c2NBMV8knNBdh85r32UN
0LXoYQr76cXyaVsz47xzaAzcFYm8melYvBJNXe50xJ3uEE6HBHvZxsvm0Sbcq1XjJO5aYX+//3gC
cbnxm0JewQCgThft0fF7/5R3JYrOwqdVKunYadMPS2EkZ5xf3vexg32raFEXqy+yw4qVt6zbI2ek
zRBV6k1W/dLLEvFMS5fWsyA2JUXgXcO8OBqNORxx8j57KcWvmweSVFWjOGez8pPoPC5GjPfLSiGa
ztVAltA45PsoQiZXq6576ynidNKAn0MLeJGh+82//7/TSQalGJuiwhWHGJvd8je78ufDu8nlYs3t
F9TNnvGX/J+s7wqEG8CWTWkRjFt1L27nnsOREVQ+FfE6jIfyvkCIsoCBb94apYM4HEJ77zXwmRsH
4B3VkonqEsyFaf6mSKM/9XnIx8+mE8TkefSy/5fF1RobCMoei+tsCW17m8hujYChMtM3Dcc4zpST
MSwHqwi36Qfh2I5e2rRMWH6np5r9GqWZdfh4auLROpRU8hDQ1BVWNpEhqg6Pc9qVj6TbkVW9Hssw
fvJMVuAkqNiH86g4u3m+8Wccre9zbg+Qfj2ZmTtuCxzmcQWuqhDHxHTgQERm/aw8HFNRVW0Zhjan
sIUTIAIETXYJnMNsSuupTvdR2DZHQGHxXPCxuZlFA5EMRMHHRx9PUDmKjdNxwAxZTZdV5Bu7FHX0
YxjTQiCbB9klBeymnpKadNyxOKWOW5y60GtXHfq2+9IbV5E5dgcsAyZUIFa1zi1ftKx+azFUk4wi
xKEziJCOdQmrx0HnYnK4R62qBy8gZL6TSTP+SFy4gDlg29hyxqPIDNLXzNF6cfHccOyVnAFNedc4
ujb7ORRSdT1/Kr1vAL13gCdp1Ivpvk651rMgCAGrhO4R/zERF3X1wzFwJJEfQcs4CZGJxTnd9ZC/
0EkqPFxw/Qa0UI2MPbJXem0sU+WPqzBtnSuwsm3iWvqxxzF3/PiTXr3ocdcchXCTTeXX9hZpg8ar
0fk7+psAWi38QG0TgQtxcEy7Vhc/hG6HSBErYEmrvmhTIC+y3wf+PIvDirvUMASQHxEza/Rag52E
KVAFsU+MYJEwDB20aqbVoQw96sqa5iApc+dhSTxLMRCCNXjeOS+MGKV/e7RrfbyyeWLkGNOvstIk
E5Sgf8mE/Z00yLtKE89xUJDTVjQNae2Il4bUN45tk5vHjz8JG63whF71RbuAiYuuvAXDWotIFTFb
+RKno3NSFCygNGrz3sbPQwJgcFVVcpWqLY/wqFeqysRRag3YCAX4+2wV1bDVyuZ98r32PMguPMiS
TMwIFAPJ5NH3GDLBVAMhieo38qzaqN+qbiQoPcA5VdXAPRKNoZkrYOWwG+v+eKPKofu0tCNrHdFR
fpjjOa9UESurVHeWVCi+w8pc6HJqbiCe4lOMiAPtNJ8w3ZvtYWGPXevOaAiq11oQm3Ei7HVURO2u
2fvlEODDKpurVkXBJkf1tgh6jGehkSSHvPzA6E1qUzs59X6DnroGQPNgAMuBUjBZa8NChFcjitsO
RVVsNG0IeQFyH/9+U2LGZKyH4boMV2A7nKXdIHvXaD61WD3fJ6b2tT6Ej2Gv68fJJJrY7bRm7Vai
4xbwh2trXWh3G5ePD/LetBdWCZ4ldgzv0ieZs5/dz+gNyttAkXzJRiDpZhMgl7TtaAXoR8eKINRR
B7h/6FoE03rl7goxC7LCsT/0DWLZCfLsXmOQP7unqp2IJeCuMcovowkYEbWBicHJIxDdbO/KyMp2
cRAtWLK7nS5qb9nQCKWPWNaMbfDwDa6R/2RmLglsGZ0A6EqhXuFne2e6NotBZxCWFHJLpEL9ZcOv
m52y0nzq28I6QmT4zxMZbcOizTswHXp+TWhO31tp2V5tq3yO/L74ClEdAinU8wUnTVT8KRBV6XPL
Bb525iphomcIFPnJgoW2Fo5aA6MN6H+SOYYB4w0BqknhrNSmZeq2TzznOmUGDJCoL8+5WzBYt7Lp
7JrI55DGDTgBJVFQMbu8yZxY97rD6NXHuLYSMH3ez4/3QDh0TwPe45VoiuiuC4tdxrEFEdYrtDGa
Gw00hHEwf/pA3I4yQjIuzeeeucphnJ9aotsWWY6AUh+iAMkt0LF6jBHGDJ59ybPih8pdDyVjxpGT
VXwteBf2tugGuoDeeA/dc1la5fg8BODXPZgP+6EV8hW+6yZR/n3aUNGPqbBe/LJ6gJzFumBbL2TW
RFSarYYYFTJkD6KBwd9zWXsXGvbqKsERUHGPt1ZqzmNkRRc6NcSJSKN+ioPpEEB/W1dSNzeTRwYY
xqjq8hGC24gXPezNF/pPZ449a00zpmOR22Jb6Rw5s97+bmPk+6pX3dVjR75+JJbZqVWtcN0vjRbE
b5IDLtM68A4tnoaTNdsUfZHdsRfUC8twl9IMx60HJ2bFdftYYdFZZ8JoSWJ26XXLfm1URsN8F8yb
ljFMtJoY8WLkbjxDiCPbhjiOuXQgcbewmId4rxwnuBEGc84MP15N9TSdignRJk5etW1E/l5K/Lgz
OyKKGc6EMFqO3ZC9mFrdsAiPeXqKlEr2aA9e3WT6biW99ZqQQ2sE5HU4wGQZpzrxXRiJkLJIhCtI
Jxj2ZBruugZtnmVGWLRmNRosLXdjdTipEQ8d/aIG6RJAWzBKLz8nmX+g6hr2XumxQIlZsOQnX6FE
twfTd8v7MkW41UCgNpFCr/tRMbjHUAU+omZbEs/oF8RbotV3Y9O2uzJQ2sFrNcIHqnFtSaJKg3Eg
OBfx9vZDe5+72j6XWA1FEzMJD1umanX9oOZt2nWgpI4vMXTer5nVPplJLTgfSrru3C+548mj6hp5
toCUME1RG5m0/ibA+XJiDjIsYunpF5uW15liEMjGqG4ToS5rtIGYR0p/U+MdPLSFAYEfXjTcy7i7
tZUXHDSL5lU0U6Eau3m2xNfET60H2Xfphvhy9w4TKTAer1t3LbIBw86GU9JM/iV2AhDI3Jffml4A
bKBHo5PtTD8Bobwq0/jJDY1bC5gK0cCQbnKVpLwiAly2O2kMP2r7hAjhMUkUSwpnkH4BHVqtDJlN
wMQSogp1GhI2NCnPkQu4M8NBjwfC+6TaYOKu0Ril0Q1JuXaV9h3XoPlKM1kAaZ3J3BilAktpV0yF
6DgOglzYrYssx+u78r9JOq/dxpEtin4RARYzX5VFRUvOL4TdtplzMX79LGqAe4V2p3FLZPGEvdde
l+RQaxNkJrJLsk+aQywiEZH2o0+yLSHUnjsEPwxvw4PeQF2vCQmBPjTGiHWI5jE4B06wAQZoxv0J
+Co9Q1GmKzqX+KDWpr9EDIuXr7Kw3qKFPBsjn5CqkVc4wJ44ZfkPEKRFITNlZsKr0DXFBEoPTguP
OjvywOQNFxSa+jI2EHWYTTrSCdCnmmGWklptDW/WB4Kw8s1h5HKeEgQruE56AR4E0aHO0GtQBzTn
1q+FRuGcFi6XQ33730P4MBLOL+iz/J3kgAKkzfkumPSXKljyEFNmYeBPKQDs7HyR/yRi8Cmd8vSY
ONVn1iG3i0KlO0NG/bBMtlU49xC3FSArelvXr48XR3E8I0od+rFEgx+AjE3Rzg/lT9zOaj+BMLFP
fGpHsQNvYng619WyLNuzIqDIQJcPnhLVdvZgUr6VrG52ZqP8+UYyXuEO/QgiUFaZEoHYLep61yLN
BWsSgOMeS2zgdV2Rkq52x6q0sHUNLbYFVBhHBxnRSRFotcLBnc5IzXGns88+YVqCoRSD3TabTV4U
1pG48fgpU1GS1r+OCEfCazQ/42EXoMI2NcbrIO62PH71Q9xhqnG6/DMUtOEP7yvzjQomlOPvgtEJ
draRwDrukytMdb4fLWlP9iTlrcNO/XgzAcFZnmkrVyGd4MLzjIRzRu6SUfi/EE1nDK1iPcCv4Nut
62tbDyYabOs06pRSOhYbZxByPUjReUkn9U2sBWa/UPQ229gTo42I9eh1KGKNBR14sfiH2Tcxry6q
HLU1ZqhlVnhqOYUf7aEO4ukMQS5fTkPRMYfibbD/tLFyLwZBa3BWpuH40AHrAHmERQQ4qlcU9My2
dlr3I43JPIsm28TMUNEA4Zyg++VZYofWF5yDESmqzxL7IyqEutJRxq+alGUGhuv6+niZl8O+yOSR
EAr3YJn6sYFheikNo7h0e8Up/A1d2r2tyunVnPZjqgEIQWGzqsxA84SiC6+Zf9SUabJQa3tYT0yw
2zitrmVolf+/hFV8iCWitKqr4aqVcbvG3qJspo6Qi7S7YtAHhdCU7V4frK+ItNh3t3+dglxHyWMW
m8BihNCmQbkeDN33cJcnu8rlP9harP4igBM/eJl1IgJf6qobV1petU9RnGuzPwZXXwfH0BZMGmIJ
aBd5YUpvkqcbCB/ZZmjwgs4zmEk1PuDDJitJpMLGlmF4cvOWa5WnA8ol/VhVsVxjQ+heKcQ/FYNm
cFVPufWWjQ3BvoOabB9f9ib8f0zT5hnzoIMHPHgO7JonQgCBtK1w7kVW3R+LNP1yi3LZWFn9Uiaz
sogWD3ubrDeFgkJ0oSV540VZcIu1HpkeJJLLeBkIvj3AvbUPY5j92jEJl41S/cvS6I+oevqUJAkP
nWu3y7nwX1WaAxC46E8FkwVrUavUh0ZheNzVGoWMqiP/I3M4LulX6d/InI5C/dYzC1lNZW4+49z9
UllZjZaDlEtN061vZ8FaS3gEPEooR4Y/Whjn2OfBhQSjkW/MKXPvFaOrfirrVwxew5UP9oLAun7N
2IufqoGG8PGLLJ9dO4b6OJjqmzFW95RQp7csDnYKSl4v9lXHaxI3W/cjSn/LMrszcZVMvZvwX9ck
6rlPA5rkGNgl+9xjPSniwoY/9GIsJCtAKOO7LmiCpqg3PVmSfksW1LjNkhS7LVTsMp66ZwAVHP+1
q2+NWQ+ZhlOzg4wCc4LRNHTAMVhjmEzeEdEitg5vEunxkeF3yF5lsH8qM4rJJDVHROrxs9GP5amb
8mjT5I6yjKFkXTu9c65mkceeVfL7ifJRkDzW1cUoykXndDa0scDf21xXJ6X6i2P/EFqE3GKaN59w
XqNPVmMatDDRvcdLI/1uZzvhvi8c/2mq8kM+/xlERx6f8HuI2mE3DQwAzE6Nx0ULwpKUxWERj7D5
wnKObjLT4tIzLnws2RmzlIuyjpMjDAJOe4W5RTq7RmPmdsT5RuRdht09CNvuXqPMTZN2n7MXf9Vq
onTqOtBJeMQQlWLqfa4UC7ht3byVsd8eK9VRFzQBRJ+Yv3GydpI2+mWaDCstSK27MgGxzkmHVQLZ
8SCRh6rIxA7ix9NQ+r+EpCuXzjCz2wiTOcLmIGbSjjvHhlqGfOLIZ3FqcL3i8sEnnRO8SqqKqoNa
Z0ZJ5FiPRWhGrxKNsydcIkaF7DfveSAoCpxPlgrhZYhT6C0VNOgmAmfdkeLo9cqEpQLYwZOailvf
RpCWJS71qa6mY6AWFDWWCkYSGBBlUG1dmpDIb1pDUjmV8UVMtbHtkC0EqwwK8SFsTePgmkgTYyUg
vI7gyZWfI0NO5xo77ORd0fyTTtj10ZxfABTmlIKp8SIqe3x3uPEYcEz5dchpKIpKGz+jOP4xUfvq
/BULV4/aI5G49SmN8qOYE52r0eFFLf5UURdb3eWpSOya0crqJM1pzYCvW5ZNyILRN82D1YXxmoTy
n4xxFLgWtX/ylYiuhBhkLa7bM9K19mzZSntmMAGcozfSE/HKNK+BHJ5Ht7gpnfGMCcm4Wq5on5vE
wnWqTG/kE4FLqqHUSD068lSPj7FU6UHylit6OINaVGGy8USmHvvslc4+gqqGc+6oH7wD4o71KSR8
6ZRKbmRjViaH7PgvLeabKlezU+Vmuxalz6vR1wfgfu3fHMaghY4T4tV4GYYfJp3fkGysrSD4TIBE
yoozCo/izMye98ql3WIwRqI396uq1dvYrpJNLIS2VU0SHxJOAK8K9fG9jIzZAkTk33juMFQSLA1I
PtC/8Jdn//yRlGipQjRVxVMiU/OOTpFQL9XaV47Y6iQkbfVZWVOj21sAdrJ3fZbblyZw7YskK8dz
aI/nCxrCdPwuTdz0iHxpk8z0XFs9+8Qq+VJF3DxVgUU+CUwc7odP2RbmC9CVTVgRBI2jBgRnCM1r
HmKiYHsu096+4n+zl4ACCWJjCnxAloW5MoY1kgxAY4DqW+s0TkErjOBC3cBhIlnxeCvQPc5fkUz5
r8lB982ay/VoTs5byG8l63WoqS+NahESy0wwqyJOrmIPb/xVSRQtsDzCFofqv8GRr24NjGizuyAi
DDcQW95d8z7kWn6o8xpQQdvOykewrKGiTHvf6uNjA55vSSIU5EHcG9iB/1mdQqBsbpgnA3RCqLGV
caempfusDPJRawYqVW63Jw379AnZLWqEdtxFXetQjE5yWTQzgZGNLvihAlCdbhL9xrtXujnJXvNb
KEfnS1FwpCsgO95823iSRcwU93GjzC8IZXkUBD2OiI45Kc7aX82RGLrrInvRHMJTQiP8B8pU7HJt
KnZD7/zLBG7tHkLLO6HGRF8rM0QBfgDuxuhsprk45wLQOpY00kGThNN/MFDtVQ3hAzweTq2SDm86
Zm+euOs6+ARqOJ4b9IILBHvGAUDtPyfu+7PJimONrY89QhsuA3yxXuZG6ckx+k1qj9SLEb1x94Zb
Th5YJsnD40cxyo4D8Q+C05wLCEoUIdLJdcoV5Ym0oORUjeFZ0W0qXCKxqRAtsaLBr05DlNdHxhub
DLPXq8zqZ0eN1Js1RNaJJTQ8qoCcMYtR6zbTqGA1lU9fiNB6BpvcsFqFEYYZ85lwQIp8GMoFEtk7
H+Cr6Az1tZsxWVA7A7cwf/I6MaiwQ/08pa43Jq6PSM4pXvWBhYwM0nZ+wBKPUSX+oejUZes7P5R0
yrOJSnITOE3uFTHkLNPOmVhoerbR6BW5ImyEaEN7STRHecbKPMI3rtWeYj/D/F1bcIbc3mzeMNdI
lwYZpstJH6T/VKmBvEakWuWYaZ7AuX9rWRh6Vjj6l7w1XjNcIJ4aMw9blCNSAXCyJzUXAWVCqCyB
avvbh88EBAViWv455EX1+3FqQ4zV3Zuita9dFKvHkPHMc5QkaxiCNYm95fRe27l79v1IfU5TaLEu
RoHD40uCRqxVXWcJ8L78CfmLejKVVtvUMyKP43OJq90+P16gCu+sSLfWfDAgFscmM4BVRCFQuzxG
RGKMFKz1Z8rEbGsUafASQBdd4D/nMV5VW7Mg2tQA1LAL3Ia4P6ejFQ+K7tpnTX5kAUeBrDrOThAt
vvEdd9dgu731WrhD1Wes5ZQlH1PXsYMbxcrvjMRLCLTZhnEakbRlONdAVc19NzCQig03IBPN3jY0
peROF9mtJ21umSiqu0slQygWO4ROldVBUqMQr7vS0hjfJDKdRZ8weGEBO14bZqILTYzPkGy0O9XN
2qQUnXqjPmKghSaRsNUfDSW+Vakjj5itPL2f9pYdK+csahNw9hqkH1sek35kWNR/Pr5wq/5tAqc/
dbo4PF4UAwtdWamVx2rqVDhR+mGExqsP1K5N/UOpFO2TGBiCDlgGY8d58bOwga0c6lxudVguLEPr
drGLgZ5HBhtceJJeOkIx9KlhCrwQr0GPt1IrW3LtqBFOcO7ec1+9QMuPfoJwuoxD82nqsMeK2Pwj
9xCjCpu1pTsF/itIdCI2uWyUoY32xCQyrUujemsKw4JmzRIu17HkWJgFl7Ktpn1l2D5ZcrV5pxci
0aqDIOwWL65TpDd1Uuv7VJtzaMpUbRJ4VXdobSpSmMJm7YafF9jg8WE2euC2Ao1+JuLnwf3MgDOk
CI1VBVs8HPheZ4mCUzBUtexbYsXNZQy62XHC7y8KHdxK7PiLUYKukNI3PfLtpkOo5y6DFBekPW88
hQySBRtv2jYuGg+MGosDmwdP7BRv04R7MsKZdmijSBylNNRjrdomKSsV+gi5AEW1owyuPd+i42qy
ND3r1WcXT9nRau3PyrDCuzkXDLUF7MxttcQz+wR/cskMsXICy3u8mJJ4V1n59erxJzqfi7GQoDK1
FQIee5cQL3Zsgsxd8eB5r8RYbeWQ0uLBYSTGeK62kzdmiunZThH80CqSRziGZPNBZjop9v9j7NQV
O8VKgfPpUnnSVOIcehIu9hm7NpAMJkQhw4KUn9vlE8LLPWuh6VvJE/og27AuuW5i7YK5uapY1C9o
0gdGc4Z6Q+5bMFZx9Y3d/jK1H724J3ZlmZTj1swhVuLOQlUan4Rig5dVxqsOi3rdtqoFF92Bk6qe
5ih7KhySlCMiQdGbUR7BF1GvbP2nY5WpJz0EX5Sh8EPILWYNIFLBeQPdDVHsCZuJeWXf9Yx0kDob
2U7TF2M1FhxjGgJ2oyg4AaVQF8lIGVTDk3ET7TlThP3lWvbBbxyu67JdUZ1VHxnEQplzV9ZcGJ7U
ZJbuKGrBjmb25Fn2iOUSUPeycfqAOX9NnasMR4sB5Kag8/DKrmzYLZAbjVFR4nGeCAZhln6R5GGA
uWe00bTiiko9IswJwkWXmC9ke+hvoQvME3Ke4/Ee/UqAAToazEtAAHJrmu9G3PQ7rUBiz53AsamO
Jck5+L3Zlxdny+9OKt75BXnk98ejw6H3XoaBuRL0Up6ea4z7ZkWd4iMfjQd/pqxo03k0xLMIZLt/
fOXX2lvMUX8MeiKAcL8m7///aMRlOtTa1XXQUo9Szj5G2785s30TWSuHfRn+tLAXhSMHj61MvmJj
k185s9tlN7L31mFjtvOOKoQyJ+wMqRqfVRv53d522mPL3vxVEM54dIEDLRSb1WOV6WzzbeTPOC6t
nRtzTwCkhL+fiHXPBJ9RVPldgyn3CFUrrpXwHuNN3cYKH0qDjXdhvvquDoVPN3eNhgYIhzCRFUeU
oNb54YqHc6WSCmtbh9SMPDvmTmxlrh7SNILFAQr/NTUrcItx5H9ofYSSmxBAbk1CIuh/tgP/zI1r
TVBsjRYcdidueW9o17Sq/Ze4vFETkclRooCM9Tg6U9LLbdMP6eLxZREgbJKqY2zFOIk7x9PfkCPS
cwX5jK0DDs5p4+7D59MaZ5xYNZFnSOWVn/WmMiDa4/WdNKHs2ySgpWzN/OrzdECerIXnJpCXugWx
BdeNDZolr7Y9DltNRuUqKbRgXQ+av+oDXz8+XmA1GsdIDeptPlZfydD6u6HUaVzpmLbdIOI3M2gw
L0QMAh9fVkNCah9jIQVKT5Rk/xAXv/UgeJdJYI9LQjQgq1WTJEcyp9CqIYfETna1/eGD5bvvZVWR
nxxkCljGxyeZGOOTwSAWQslSuG5zHlKkGGlqQ8dFsrTikCS1156Sozu/ROROr/2alFm2Wv5Jlidy
285AxNo9lGu+eryUNZXvbJ1upF1dXcYzqYr7sAi7/uyn9toQdr8llb7dEGdcrWUltNuYTvrSt+kV
C/hi0HJU8akGxUs1ue1FaP4/K8+GU4zegwQaFaZ5C24ysY++KqvL46u2JJKkU0gf7w1nxBBtLWyp
tazEDR0hHjq3jTGNYEjmlzSQ73XQh17XRwjetHHaBjaJK9JsGjQ4GSi3Fn/+trC06GZkbXzz5UQm
YXmw++wFbAnzWmboly5i86akub9BUB+SOU+LUKgq5n1YClVTjnfI2eAWWY4uDHruPTIG585mDzqB
JJGhDspdHJLoJiatu+sT6gIjt34n2UEHjRSF7XLKyQUjlJWwTF8VbLpICav2my3TvpAS/t2Qsk2k
BkvGPDw9fvR4KfwpONGpvHR4tjakImxUeOD8faCPEvXmKOSAEpdYbElxDn7bJLnrLSWGg9uW427e
3sUldl6EI3FkZdzlfPX4+ZRwk1UBOBTMZZzfQnrMHUlZNo7v/BRoMSt8TMa3AcTuSmnN8jm1yfD1
Y6Pd5uCOGCva/c3nXYkyTRyDsO9vHbefNSWnvMqVPZswnjAde6yu/AW3sgJxTk7Z2DhH5nOI9NTA
eEqsCVKRwyAA7N+gtf05DGSPr72Si6nMgksRIe1rmqnDk+Mcez7Ck2ZZkdfIiTCxaVSOObrLTWml
7RJiGOTtDL3uhqXYj1+BN1J8J9ylAtgkI312KvCdGc3Fw6a1JbiBcmqPxvwCWkhd6wPySb82NlkH
NdYqHOJbFWZbos6kIKepqDkZjGHBZM7ckKRLPqLwn9EhlBe956QzaqYofTi819LpvMeVxX5+n4V8
w2PIbQaxJ0UiM/+Qdq0musF2AS00Opd3Gb1bXKw7kjf8U2YrGhptPuPH38KwvN2a9+pQGEQJScEw
idD0QQeJyNfw9fpjT0QusgqFc88ox1dgrc8Oljcv6EZWWqNMTqbGeLXpEENXVAcZ0OCwhPMsmo6l
3izEFguLMMfedHcVy/8EmFeHtmZRmt3N5YmIGJiImS1LCEYIyZ4oo1syZJcAQ5gTsJkl3q5z/UWG
Uq0aBTTnZJ1M9jnBbVWM9rqr35qBQcKRtfyV1IbvDHVFnKm0dp15FM37nE49jjn7LLlHwtG5sD87
wmTRqiyiCJBfMa4zu3tHm+PB0unS8CI6xFjjp8GANy/NfWooS6c7OA5G8PeoodlHxO1AriP3tWzd
M4AKAmoIWbXkL//EVWQYZ8c/BNM+lO+kh+hSu7IC5MAJ14L55ZgHB7f4MPIEAyYzE5dJS1it7N7L
ot5r44TJxLd/mupdUk4bDPrLNm1o09FnMRSu/VcTNS2bSFBrSSjWVXAvtjY12kT7UYH5QlpF590v
iUOceQ33poJ3iMa49hkLgLRw223T/TPr0bP3EYGZjuD4zYJNPKHhw6GhuuFK0dyr89OThJ5MTMle
puhFFR+4q3ZN6gl3P2dgqBmxQq2/BC1Jz263E4HK//KvbDSwH53aLF8lPdnlo+fIz0SXRxfifcPH
z2N6TYTsPxUsHVoA6zZq7coG3RC1RCyX9wmgWajQqyJS1VlXS7M8BQopd8q0lb1CxZpB7g52g9V6
trDggZF/gEZsUsdlKNlsp4yAW1Rvagktq7J3k6g2PDgInzaWMkkOZqQtE7Gwy3qThvlS+m++0NgE
od5saOIPYcy5xz9dLwJy2KJ9CnIa1eOyzjIWdYw1/SRexyaj2fI5EiQvwoSmSfH3bHId0ZwA4sMH
tAjLIYYWPB+TTwut3ZACYcQzZhF2lBHsma/0TguI8mFV0znrigjTCrilqzCei62lRZ9CQot5zCP9
N/BJOcQ4LIYNgRMEZe6sloLQ7JwXDYzSWCbXDCqrE0f4kLnDeh75yW/CzYIU6szkbaNFGm0ZySEm
zDF9347fIy4V4QaXKQ9Oomq+ejXeQtN6GVU2LcEpmOQ2xUFHAoRv4mRJIS9V9JVB1+yTFsV5FGwC
3tFijD8snmnD9ItKbAYlHNJWv9UtaV/u+JV3PFiK4Tl1A+3Mp7GetG8YmaxR+AcBKej69oxWZ4XJ
6+rIFHBiA0Jw2Fjcs22inHk+FJuGB3uuAOaolXUxIlJFFtCT8lHlyQYpS49lM31yOt8DHbHVfMZx
cDekiolxDL2yECvXj9axQ4MGYGD0i/tgkV7Yk5OFXieeqe4M6JLgVIXhskLbZoGKI0DAa6ATdMA0
Fm7heqgLM3gLhJ90Hu6IrcoCgonn9BqwS2e9ciDYfVpQgf9FRYAxztU/c2IgkcKdoig4xsrkNaG7
s0nDTczpCQq9Z1s9Vz1HZA5zg00mSczhvuABY/Q4ylwPn8lG1DkCrPGVpTHmZWnurNJZxYrH/xTr
q0yfO7ff5pV2FSuqg0XkZ8sh8GF21gvFDP8KuKdBYF4JwZ7JB7xlLSe1eUJjWC8QOt6ZVwQKsP+I
2l4MzJtkM+d7e6mePZcTko8Q2Si3FnphMu9xsVcE7gX8rdRjb1FgQT9FTN5QbGjKYiKSSU8NVjAM
OEnUIRwivfspaLgg2EasslQFrM/UHfTR/klVBaD3x2B+FXX+3U+Y0QjusrWJs6Wz/gJ/3HSkzBLd
cuAWvLDiJGbzl2ERqjSxdasSWzG8NMVYQIHdtHXxL9E/ky5aaJ3BOqi8RCT4UGiBd/HJSNaCT6Yb
y0C3OJlM2ZEh3Gy6uCpAqQGPd5jXAcMi/sSJAIm7jL47SP7aHF9Uf7sMaXfdVB97pBI2aMC00Jjy
snxp0OBUo7JwNCjgYX7SC9Q5irMGJbvLzXzdz3lVQHp6TiC039smwB1JVhWPlU3IFIezOBHV++jT
udEpGGV8VPCHuayplXK6BkV1FHH+UufdNUNqx+1/jIR51Qlfq7VioxCgNeUDMy37nNnqb2rMMJJ7
0FE7gwWMetIl/GQJHPmQdOOu1bXXJKm3lo0gerigQnQq569X3a0NejpunO1gmVvRZeDzeRa0BVul
ZCjRJYqrwU1UiXIPBuSv5jtG7r/IzeAeZP1fOcDSLRPYAm38DU2BkB05K3xyzdMD9zYJhKthlLGv
Xfk6AbIwWSbD39eMADXDWhW6jshPso1WPlqbsBSL9QD4l11EupJTd974G2QZE5jv6in201criiin
OL9EtBW69PwyoxJlAJAlcF7CmWbCOa2g3bKLfVVG/4xQP05VswzDM6zLpRP2KK/TZyyp5Lck+zyp
trGqkMLjs5YGIhwkeE1rzic9sTwO3yfbTTHKIJnXElIyu196QW8U6qZUnNdOrb/QCiYFewt/o/rK
XyKaYzkn2dnBxhytJ9nHgPEHsPcDjkFzPYbluYFhiPJT9Vwy7vPxxwT1bvh/IxmITpduo8w9JRF2
Qmlueru6WKF7J4B0U6CXlCZzfj9bKc5NlNrOR927SLsM5UKNqVlbVJX9AvKTEfk5sxh6gJW0J7Lb
lPioYSDpSbyBOHEbFCJnSyJvXW4at806FgLjvZ/ER28QQF30xqWK9JBfD6kk/HWc5fu0aOmBSm3Y
weqBHwQ7uyUWoIsoaDM2bSsRnEMmlI0y8e0SN+eOIKn6LZmnax8ylUGM9kAGkVp+QzqG8ZetTbwG
WKw0MuFLU2oLv642Zq/uTYIAaOqSJRiLUxDbsN+/Lbr3NvFXJcxhkF0RbmB/RoIH+brK7LeQ+jPn
Dqp5opTta65R2gTqvlYIQ6jCjWsSDdfU+BhgAkbdxcqD24CCprWLXaLYTwiGEUnP8F0SeAh/q5kL
awRhg/D+lCaMdRJL/2rQtU7s7voSr1RyUs0aQCYTrbDwZHdLnejW2C1EcbQ/AQ882B9IrEL82p2M
Tmob3A0DXQvP87aRBjYc5zeNKUMEU7IFQVNMMdFsGLH6N9jlSzCZ0bqty3HfIFdZTXX/1Xd8yhP7
L/ZrNrqyFpfFLXJyb2w1hllzXDwVki/LdCuDkuQic6XOKeaJqVOEhqyk8V4A2bXDk20Xh2yqzuTu
/CTYAJbWUFwSJXoqB3KdiPh6DVAjtNC9F5WG3Gpk7JsLf5E0hDo7Kv0yFEHyx+qfwijuGapt4vFK
uOTK3gmHcq1XJe0IXMbQ5RsZyZEnjA6NoN3MxIk/q3bOdqv+ob0qsLcL4CoD1G9UZr6qHQTRXEmh
vrdu8OLX+bs6OPcUppDoEG5xvQwKBxRJHcNqGJFpFeYlTu12QQAoDDI7P2Lb5tMvqwh1PHN6GGFB
nfygJQ+Wrw3jr1nz9SOsxAay5LlUQqtI4NQZGzaP2cj8tyZrSzUzQptaGs+QQDnuWnNM5dJyiMNy
Gqw7qb3NMRqx5ReMM0dljUTaWAjR41XK6rWF3lQrdLLssmIOKOVnazKXMjTuSkh0BLEzKzWjoUwB
8Jquuw8s+VeibmBGQgFkDEHssYobtH5TEl2GJpk8xamv3630xe4UVFIjqu6M51EflsSx9mRCKh2E
pdF5cwPiTTmExoWoj+C3Y3KASFuTVF9IOBKOHp89nMo+Kx4HsitYoawrVdu6eUY5P7rWMmTVsUr8
YaWnyeu8StYnVUCtnT4GpuBbxPHvKf+xcv4etGC6mgS6LCBR/UYhMS/J1LXb6MhCXVk0efyZM35Z
2Pl+sKl0x8n8Ugll0NX68ljERYjsyskk5oitkYg+G6BmK6TMdBC9eB3r8ZTVYP8i2HjEcsXhClBa
3UXcksDelpMivwu0+b7xYw0HR0YvxERfHn+CjTF5fsrBgAxbWNlXG/Q3UIXHYk4wGBnVRQF5hUKZ
pQ4CzU5UO++KX28atmfkfnIEquZf2SYfHHO7Nh32CDcosXzzgOPFZibbbWu9fx+0YGRmK55tzD78
8uiwsDJeQMcjIdPmkFRhULop1q4oBmI3Ad4ZDO2WaiL+5VrwPM/rFpYQxiZiWdvK+qfqTXCLCMD3
KYqpyNQPjhiftPxZHSQBiBFw+8L5R+5Ntkjdq6aob5CaMRtju1gqDNg6mXl2i3UHmke2EKxFLTQG
vUq8eVTal7EDxdG1t6orIaa4Zgp8tGXHeopbrJBRzY1dMi+pmPPKONsbhU9pML4peW8vCc8a2LSG
JzJG5kokXfnCZ1SC8i9T899u9Bua8OGvsL5JxCmB/Jntqtblj21sLGZvJeuPJolhQLLfZanzmSB2
RimAqFfVFURkIU8BW/8mpZK5rDzHBZoEV8kCL73YFkvNNo2500A+JIEXFQhAEIi4i9SY8FggzlK7
5Fzo+RPLJ+I89Tm1nmuA1J0lSTdkWSiGuUQz38EvXvocABlzfPh81Hp6337Fxa+alsDhMwYPBa7g
RYX3jvUJ9I/RKzKzOowsLBwYsktFNNBQg2I1gsVYwDqx2R+sem6xjnMgKfV0w9SFRtzksZ7r+iLW
qrfSpXjTfQlcxC+2fjp+Zab5wt4c91D3jzqEJLfvml0wXU9Vk+zlfqvqrxp2bMvJed2QpZEt1MrZ
9WBT+caw3lQkIiRV8eXk1qvEuwxbqNsRaFgtkX3GcFZJvDZQa2XPdt2s06eI0C0gIhwxIsw4GJ+L
OPzoIrLNjaeu4YlpZe9JEqAP6ToswGZMOZVnEIiIUOolJXakXm3FZCbSVFuyZN4qKTwlYs7OXBnP
OOv52laPstJs5oj6pZz/T5DkUhsyEgNxxrchG2E1/zIt+vdYD5u1G3MmjwlyD4vBDNSja+tDPC/y
i2Cgm8R0NOQyP+FaDsP+3JNSUsn0MA0IXBEBKObwOeCt7N32JEPH8wkSM4l4VGxyG2QAeTXdRUr+
5qrVnLzc78WA4wNgStx/aRIvTFfMnm3CeBh51ZbJbavL1SQcd54sAAfGbGtW7WeURadcYxlSd5+c
kv2aIK5b7lvoHA1ESi4tbEdMuwsVEUEK0XmA8RYuAQAlCAerMq6kwHKDK8Z7zdknx3+9o3yY7bjv
u6cyU05Dibsjtu5hpnwnaMoU86UjrjLWxT8fk0BvdRvbZx3vo74eBiaeVX0JtBp/AzWEPrxEQn2O
nemo+dMNP9UxxJi4GFSuESfmoy4nuWtcEp0JuiQ2jUY1L41db4N6VLjdGx7qA213Dwepx0PUjqXK
05ipuhUZN1wt3yBbbomDwhY7fg//mfzMdEZYolgkTvOfFbGZDyaSAcpBvloF7Be3QFBkFe+C+NAu
PMnMgnwanPFdKDrXip0N3Afjrcp1PPpR8GOIHPtuKLCREeYCsAzLklDuImWBDMCKkWnzTtuDqkzX
TQqOYKX66V4W0Rxi7LNWqs9qRkxL0/5H2Jn1Ns5cW/QXEeBQnF4lUrNky7Y8vRBud5vzPBX56++i
knuTfLlIgILadjfatkSxTp2z99rvy59UuK9K3dNTontmWs+WW276XnvFruUHZvRLGsNnUYCKrgyy
2hQ0JOOoeMRxkWk0ntw8+1HY95u85JYX9B5cRHd1/x3CHKtm2V1DxJRkrelCnseBPYpoBGgCZfEc
NspedMODM8L0NpL9FEpOHvmvhoIBUuJjoKN97Tq/iahUUo0wz3xJF0cz7xk1eydNsjIeX5S8/DZ4
Ze8ZN8QmdSmGcjatZxGTUGcQCQljjXrEHIjRLPoD4EjmAyUx4ToHHANWTX2NOyVYG7n6hwHEwQUT
qSC9ccLkyYrrb+oN2kjzz/Imbym8MvXdaCiQpgHXdBFzusp+jUN4Hh3te0hiUku6Gv1UzzkRoUDd
biVHLgqn0R8dQcMapnPF9RbXxS+tp+QKsiscq03f0czS5lMZuHQyymPZvMez1q8xQKGzSUiYFFyE
rfhefka10H+7cfBVQECBePZt6wb2Jw4jUm+I48w1rDIzwQVG72mRs+7JWVoNFQyhmdqVG3EKotSP
CS0weblEIN9bYR14QS+4bvfGEBbruA8orUYJjlr1eItvUXQf5hmgR7i05USrrarCAGwd0m9KeeEj
UpL6UHy2olsb1UKx1Xsyxm33TPjKU267KZW6jkI8PUvHYcxMJFveFdtCwYRgjOSTd6bJ2c18kGnz
o+Emw1WrvxNoyole6NvGNjatUjE6EYZcQ4x4R71AI7Do3w07+5EmpgcNf/C6a8hbdeppg5xKQnV1
jkssHDO6k27Jk55ARsYFfTUieseDOlroGXh9Mj0Ar291D2S8Pg24a6oe7ZtSQDipA575ylFP0GXB
psgFllI5p2AA55WqtNeqEZsDoP4S7nsGNWdFop5Cugsov6ZHh6hXnF3kpHjTwJGDhONfjZC5Ty8g
1qzCL8lhWkszN/3ZZfIh6rmnYYrOTXDGJqqkabGi2+E+3XPAIXCvcsllIEXNbEF06OewTR/NqPnS
wyFYZ6j4vPATF7kAc2yuGsVEQDCiexiJWWhzFdwKJYpjZ7/CXLmWPbcigpeekLTlVSdoWz/YcTV4
XSsIeJjX9OUsYIzxJXeSx7GHLJeYNa0u8ZLCodr28ehsWnVe0BocryY53HpbEH1carVvM2I+GosL
wlSsfVnmoJpz1YFhP1yimbzRaOE52wSagn4LNhX9vrWb77E2cEDKVJr+jAORH3bx1kRIrKp9eWzr
zyldnAkD9YFb8Z2UXNnLNj6Gsk+o7MKR1gksWGD1riCFWOHfaNMOXIru1x1FnYjsK9RosjoBP4PW
1giskEAbJlxPckBdTrNT6nDRcyv8kzBgXTkljuuQvp7qyovpMsw2mHK4/Fsi578CycGtRmhLiZUH
9h/NeWfEzw/3Ch9GWavqAPyY2KzcIMVEwd66sgWBom3wig4XC284b2MO6NspG5dWgoPKrWpQ70UP
hov+oO84WVUOmgmmd9UTnSvd79vpT1cANCQrlW+Q8P4mTneonHGVafXJrBfatZX8oHU7kEgLGqkm
QhzPBshZ9t1W+pMcUdADClnpVfyjkkwZ1sXNmMwD1TZncVGXfjBfkkBXtp0yHdpSRbiVTq8h1BUC
kQ5DT+FTRBy6lLZ6QleKrA2XWc2FCGJovDU4odghBsqWBbBAXY230dqmOrkPOgcvxXR5ujmKFnhy
ImguEaNUxOGUVEWh+n2J62gogp0rdFT42duIYB/viPZmMT8W8A3ckIgQYwI0U8IOYDyIykVITimC
DGw94FBEdJ2JF8CWhERXwYmu0FlDp11BQ18/WkPcsk+lX10wHXQ1OlpGtMlV5vlGey3xtAWGc6oX
6w/fHAo0XQT6bma/yF2tLmI7oakEKHxjsSMaKbfKWh4y2gkDWOqWHPM0fySaaxkZHkB0EcK22Hqg
rnmJZr1jq//lxN0P5eGHGye/8BOsTUyKcczYImY8Nkwpv7762+Z3Wwdhduh7xH7FXGGup9Wm6niM
clSLdg/VxsT0OSL/gAzwWKM6XXfzehGcefe/jTXtm6ZavcJ4GXZMwJqQAXsORBZVJHEvcK5mdTxY
YYwbC0EmiW40Lu2Q25J2Qzv6Sy31xAtjY281yZcTAot3ho8sa3ZaXRBcR46S0rwgKNsK6sRBtmeg
2N6czm9J2r+JhnRQTo94WTmbc9xGxyyfmwx7byETgJUJ2RSELaMo+LTDaBvgGtCJvmHrwXZbRmLl
MKVfD3mEwwif0Ypjgxti1rWe8yK2CJTw8ISqq7bGnVzyVtHa5lmfyc0mduwUOyYYajk+tu0WEC4h
L3a2L4f0OS3ym9ARJyrLEzgaKNrZf2EUEDeRxl+kuDMFRtOJ0zK5zkV27Tr9NQBG5pj146wBau/1
U5WqXMAEjK9oFHEISFbWyH+pqd3rZH3rA/nnTWe/tFWEICdj3iJcBUqFcQx4zwXATwN6qn3bnwhd
e6hKybYaTudOemqbPUMWjfjVsqd27A91B6a9alAuvLppRHmA1wb4/Ks5flZz/GBY5VER9UtVFCc9
xMJd9RsSPHgyRuhNtj18CaP/hO3D2S+hFdOQFjZBcSMSNp6ZNnaPrSoZlFPUwvWwl2maUjuPVBG8
x7sIH2/mRUP9QFJXtw4T9bVBR+sSI4XFrYM0QnUcE6hsyfNM7btSPkVGoVfiLaFFvsoiibSfd7ZV
mdRhMvhIHICq2tUYM7bc2S2oW3NCaz4KQS8+iaFghQPvtpj4ueXiXkZsdbwy0ccy26M71wZPSclt
upCnGlbGoXbtK1adH62uzp0zfYOjwedtvyQt4znGOahje2NnR+isxZTEmFTsLwhbt2QYuB0ur6ap
GXAV6vQVoCQzFW4AK4c7HE3uERePXb3gzv7s+7DbVzFKnACKKODL2U8CX9jMvjF4BisYQdC9k7NJ
Cb7RHGdLlPhRN+gozR1npByVan3KePsnIKpWQDqlB46CHsjGCYOLVJTDSGbQara196bEA60zmow+
07Z9oAxOVwjKuJhj56CPjPDYudkara1u5jfyjI7BmDwClSF4unp8KwpF4+xa4Y2ryKAqbM5hIQ5F
txveU1U0vt4ZKTFxdb4Jp/kTxfNLXuQEOQ76d+4wQgTZzKuu8cSMJUWFY22HCljTKIjrCZpXQDDo
2nDtES/dkelJR5P33XYuCE21CI1bDWxdmMDoD89yZRnWNzZVnwwxts1i52I5Kg3iUWdyOx2atBYB
9cNioe2M6tGIZ69OLTQJkX5LBMmtPCnvNKu+eMNuFSlqH68vAQpkrhl2vRfa8NZbSbKTUYMzwKo9
VDbHcHQa5oGI9LuBIQtBPQimaSdiWV9NqYGPu9A/5sB5q8XJiphIaz2x93mtPDt9htEuoXyoDu00
PTpVFq1IEN3ikL5i2Fs6yAGYx407az9mNeK4MHnV8rnaNkpztHvnTS8ewpZLaCzpPjUq7w2ULody
cM7E/63yoTBArqIzyQH9M4YcuMfFDH2N7Kxk8WYqC3+GlMTZtb3aE9GtJtsQgYMI3leqYW9H50YU
G4xfB1lFV6lfOoKmOK2oLMLxp+5tz1kwSqE63hy9P49ju7YHvovpEvaj2Wq60q0Td1XaXo1BoKSD
x6XR6necJ9T9+nAdyKwE/lr6VRC+yT57cvX4iBjrOCdUXRH515pe4HeFyrW2uWaQjNJkDM9TpXOI
TGih5Hr2PQwGNmg8AIy2rRAtJjAAvZue7dmy1259aaroOjo5rsD2tcbrtcY0xXVNYuyMGAKfb/cJ
u+ZTmfwa+fMKL5U1NjwDDTfGzibfY7LRe78mGpG5lnuiCj+FSbqbu6hcNxl+lgywlK7QKcdfBG1V
QcumBtQV9/9Gy96mVHvBlUDNbpXnOdR/emYW62jKP+ltAGIaL1Nj9JT3eGzisX4NHMLV60eLOMKV
Lgl60nLtySZIOVRpeIzpET4czDia2VSc3SmiIbiKSTcImXna5nTERw7iMcVUkGkK8rwEqk/4FpWt
QxLaYcxG/E71GwPBh6lRfqF541SCKsl9G3CmR677hMzqa2zt7wo90eyK3+FHTJ7FSpnou9Uq7lND
h5gnt9aQvmtoT8Exch3YOphz2f6K2eARjMdHKxsdH514sIbXpO9ypUyopJCthF6SvKU1V2asuy+h
RQC5ANrZsr9WOqMnTfS/h8J5rS2DgifWVWpJa5MN6EFT7Bl92/5yGdMrvfBaUV/7Qf5hIHJWAcQ0
87RTNEIhEAIynK53pi6fknuK4XIIEJN9VGsKyB4cOl42+bSkPnAKwyWGZqdG4EJAGEE75UdB9S/d
mr11wg2ubIsIp4pjtTwPSc0mo1TbjBTAKqKPJDrn3Gbkvrt0SQAXZn6p9fGhYZg9cqLaqWH1bNWZ
QV1OHjndCeGNMbu1MyWePujtqlZpDyIw9PjZnyCqohRsqicjK4l2ChgjA9pJBrtcBZni0YZtPS0t
mnXwy7VRZiUVwHbAyRFFcHmuUhc4RWguwhbrUqbcVbiKK4qwAo/pRHjyXJ5Mt/qU1YilUKVan7Vy
T3+Uea1jkHXMZDhvG92fUm6qaRf+tnr02YTdVSs3f+xri/NmiLYQ7z1jadDBDK0p47P0SVUcgBs1
gc9tRsbME9cYNwudEwzvu5i0y+5zGNhiy5SNiQB0GrsdMa5lZf+qbXGOLbJPa37NULHqrT6o3xin
l7vMkFJNQiABBl5IsiYHOoqAzSgQNXFQ4/jVBPvIVFnn18y43hT02KvAsNacYXe5Ov7hzg9RI7xq
mgtqKGdmwXExnMn7DBVm2iEdL1w0yczha5x58wMgQgPca2emMjtuEmRxYlALmV6js6kohYP6QRat
srFCO18tzMGN2lrtuYNtvuqRUm20pN+WsRN6sutTL5cQzML6MubuexdrkYcmvCVbxieerIMZ6Mwk
Ned4dMpy3xrrvEmQgWjRS+yK1E+ITCtMnvVAUVHhpEtoj0OAILEdAeqDufVLmmhuAXuBYkuB4GHT
T6Trheqneck48R/ZXDaRmT0rENq32pL1PM+9cm3NAHadFtNtwqolqheDhtYxrsmfmQs989OabPgw
scZdb3MtxHbZcOoTv9JhHAigERWHwTQim4rRtBokJwZ/pTNeKeBd3wjN300xE4wzhPhDIu1Jj8S0
61reBhhToK73PXJ4UaGwy+DTKk4IUa55KLSK6fBIdyGguGM0d6icXLmwuZPg6U4w05azXTA9iILx
MtkthEMXBAmYHfhzHRGanccvg6CBgQze9ADZaF7YhfYq1wZGqxqoMl3ZU1qtJBSeld12xRtSxZ7W
KpSoIRII/4gmVYdp9sfoQyI1P6QaQHLq7XViV6EfuPN8RH9NFyPNOHG4xldklNraFNNHTOrrir6T
JMxuwtpCCr2leJ3WRNsi67mEQzPwQfQlcLGi7IZDjgmHkYZbFPH9STogKpAmBonfVTCUAHpwjugw
9jCgbR6t3JxXlaYb2xqL815pIb7WDAtvTj1vBlu/KHOW/3Bn2sDVEV+JbCDlFvVInGT6HTckeJFJ
rt90vaShrUtmPW5o/O1T5D45viAIg8CpzrmmpE9Z/SjCZnoPa+fdNT5a+VMDIT39jWia1u/49RV8
vi9CU9GKsxufhjrK93BfaSmnpeNXdhcfBe1WJAcxtP6grF91O7+G0aCtG/6vtVbVysP9AR19to9S
6GPYb1fIw60bo6PKh4/VnBl/06QDe42KbD4U8HrJxhbmo44PGdhU+q4m86fSztbJTjLkhJkm1zh+
jdP9YU7sBKlsuSkC8Ty18Lqhr6Azq+e3duacOBZ28aLQbrDIRPpyHxFqN9/tUjCaQYft15knwFAp
mK4x+DPa2kOAb+Laj+4etO50aQKwV0X7TkGGQH+w9JvS2MHu/mlq6PUWdC/3w34We1Vjk9ENAiSo
1Dt7k5gtEbRWptEeNc/qlNb70qrkeQiIjy26vjoV0wieTbh7VEPoVrG3fHQp6c7Bxl6OBcyqk5Up
VOdUOuA/bbYDWoZU4aNmFLsEps7KrI3hiPbY5O5WfLQ16BqAJP1Fm8XVFaZyDgtMcCUR0metHRcY
Y0hSb+ioZ7cMwCMYwTsJ3dZHmmaqVyVD5eUxZ+Q2csKXKpDP9dwWX5OKUH5wMCXpTTlfVGj5B7qm
A/OvyDnilkDwmghKRYwdX4ZiP4okr69k371olgW1oGe3xsOgsXE1MvHNuBWbUkd2I5UIqZ2EHVLq
tCF6I6PeS+wNoqryIXGTYesqCeQzhxa5W+fuQ7/wCxmZYF8tUTa5HdhtEGJPpeha9HIOisxK1l7a
GOjMkK/7OAdKBuIyJYEkFN+9UuYXQw+yy/h/H4V56+4pOv72dcPI5n1hcYu0S5kdM7D5vqFm7dtI
TzPVuuS3y3R46NbICpxjChLG57a+wGWafkeiKh7dsM6eSsQP/lh3ZAcEcwx8IxJb1+q3k9XQLARL
MyWE8HH04d1IY4CdHxHbwhsdgenctIhtTTImzyP9zQkQlMZMrzl9xuumzbtHTCvVnne9ihjmhRjZ
8lG0FQ2nhRMcJi8ytG2+UwzcuOSXqdzyqjbARoUp0ZqWFf+mRRcBktZXOEWd844urSvptQojYJ49
klm72KRkfElSgPZ5GRFm0RM9FUg5beyWM+UIQiZUkkPCRnM03a86kgC6OzN+CegSCiQoTKvGwgv6
GYGxfDO1knu6JYONC22JfhE0fAjgftSo/UaqmX3GA0yKpDbjc0tz2K4wIGoaQHyYWtYf8hGPOBCn
nW3k46sjoVJVk5hAHs/jq2kqH6BhYdxNQ7yHUtZ4DueB21ROC2Gue3NHTfFrRM1bJw3yNwSUViqQ
M6pSrA2zMVd1ApslFS4OE52gAde4movdRc/KYhsOnD5ad5jWDcMILAkTjIyRgEa+dBxaEIfJBL8x
GZTpZAdMcbRg8pgJhQe9Zrw+Ej/WGXWyub88qfzODRk96nH+2JZBe9EzAiNpoanPBjcNT2nS8jEa
z6GNJA0EWo3vA57TRFG6Y3IfzqdJVMV2VEgK0OWri/HpuegZo4R4k3dS0EmxlVR6NPAxDY7BQyvT
YRMQc4z+zgHdMGat34cmuqteya96Mx4limeOIwUzwcA+C7YjGd9C+HFPE1olsMr6F3WRctNifj5b
IxZOVZWtFJnDy8NxJpg+68oDk6kxIf9fA6hqcZmZjnNso8WbWenPqo2cZW7bHYAnvKO9ZW0lTfq9
4aI8RDumTcGI7xe9kQtEejeF883Fc75VLWkf6RsMmyal/q6wZWSO4a5NcnFm0cZnSxTvwZAazyYR
GfiycLoGrp6faqcqTlJu5iryzQEAb/eg3zgWttlptgy5DZXBPRSOcHGhL6Gc9SgfzaDCU2FZsPo4
IiOK9Jqg5d6yHGMbBFnXEfMG8o+pYEJVeHpYIyBFChRJ9jWSPXzCRgngZUqNpGYqL2mtP6OvT7d3
01NVoNYRLj2rBaYzdHb7EIHiKnWdZhpmpsiYmu1AcA9GW21xlTLK7GYbJb7gEigzQmfcsNqa+JmZ
qlqPC9lzY2kDT25HD8B16UEpRpSw9VQH3ZrNE1wVm8N1zSx6cSNZffpQlIm9kxMd8bmn/BRZQ1K8
2wAhbWhgoEQm28Baumk5aqGhJmvCSdLSHxfGgs5hbG3Zmnu4f4qKad/Am7yaZiVPdl4P50ItoxMN
yDUizyBUu7dpMKdzWNXLsxaoJ+w52abWS9QPJFF7eocEhiDVbC2maMRRzCuM03cgq7YfjrgkfKA+
0WtZQpDJQ5g5fWyEr7pUfrgQ+UEXmUQYZuMJLJe6mejtXQMkj+CNJu2VIDMSf9VtIFFwN5mdPsv4
YVRLkN+ZjTyTLmZ9yq2BsAe75tTQgoEDsQ/BEyzikxZk4ZnZ9XMbclnpqZxO9FTGfUahg1jRoI+x
8KY48Gwc0+BONIJ5nYURbtw+S9cdSl5wzX3+qpJLmUZjtzEak7aS1sgD1nBlw8T6IVhMXbTqjA3j
0p87Y6mv211DI0o1o/TNIXVGkfN0tkuv15QQX4iMNtzcTnG1YKdryc/HKansgxuYefsJXrFZhe7z
SCI9sLhKfxqs6aECRscWRTe7L6GSOe5GJRXJG1Rsl3XLNZGUgPOa7ktv7PJBMbrdHPF0DfOvUAUp
aDn48ofJsPZxH26b5U1OlHBMg60lWwNi8CNRmABfjxNzqksNN5ejqCIO4MSesop6SBk5WpoD7fAs
7caXwjVAJ8Vfc6u2bwgq0Xn2ANhyG6dPaaEUi+WxxHaM4CXrtkNHS0HIDb+Xcb6zafARB2y7KPGL
JV061eLofP8oFrx4tDmspIpvnYiLo0ozxENSkn9S/7/RUDpNTPq6ScDhM2sEbwOdWm61YQrZYOUo
c3ogC6d57ovW5krPaMqit+4K6K00bi511jRsD5ML6wbycyhFd+krR79IAdI7cBejGjkFzxE39blv
mECY4Kg6mrQri8ijJ6udcKwUPQihNu9himsYIZIg/yLD4pQHXyOd7tLtoJfYYUHK2KKOiSOUuOMx
UUy+AadcZ3lA+ptBiRgsDCB8ClaEuKd5FlvUL1BAs/Lrb/fT5abahaXcF9yRV3UM783EHen3tmM9
496AEmHEr7mpmAwnjJ1giOdZkwgPk5skwA+dS2+k5aksO8QmCFHo0taAdRYpi1v+CVLX3Brz4HjO
0AJR1Yi5ivP6paBbD+nfoPSFaoA8eExP9wdNBJi3J4dBslUMpyqYaJUx9PyYK2ZWTa8ZF61CHoWr
5mPqTfVjQka3ttHwZk0F1ze5b4iJuR0R9j1mkU32mTO27+AFX+MpSb6EE22tJt0uiqcnB57BTVrI
wqG+Pt8/mxd3pIzLl/tnMKiBxre3qmnGVdO0NUfpImdOWTFtjIr6pU8KbsY2frGInszV7iyGhAti
SnGXminMtHMuonhDBZWipssdtFnVcRCDfmvoLgs6pyc3subzmKTquc4sZ42aovNoK6UM87P0xYzU
xz52xB8CyDwOspg/r66lTF9JT3uVts4G0Q1+3FoGzGWbhidheSiQRBwlwn0sVQ3ycL053j8Cd0mR
EEvgtXydOJDS+LCg2v2g3CPd/QfzzjcD0OCRbSs4BJETnAutewOgpy6kqOAsx6hjsFuaPli05AGY
gb2fx/ZlWj5zEAKsXNEOW3VBLanp/Js2YPlq6tPilIisXWLH6VtWgTICdFJfRBfdgFxy+FQgtktF
2O/OlN4oq7FzIUuJhapcJ01laJCgWcxdwY/BPCCAsJYrbXB0oqx/isbhl7mImmPRmGgZU/V4f0iX
jxSxSISQTvuG28FcnhlV2Hpr7sxCNW5NpsTeNKvm7s7bV5Iq8XIE7rssITZukvU+gLjJ5NDlDZTn
5g6fiHa6HyC0jvlSWtUl/P+5sdim7WzVTWpyMgZTPk3gQ9QOR2Obg6VS4+6aZl26Iy862aoBmUSZ
LL8KE5HoBLHj6sTm28gwcKVJU3zIKfPSLoZ6EpTaodaNwSNzzfwg3wlB2thftUkzLwPXASMNZ1ga
bv0GM0f44LZTeE6sYa0yC3y4P+QO538rcWl5DsqflIwxXy+0/gq1rvY6R3vgCjxRqE4XtU7p7pEg
80tl0K1m9OnSFPrjvTQtOhv4A5ErygzLSlH1AzqSfKH/0+nPpw+7b/5Lmoiu/jXTQdiGqqo2yhvT
IUf6r2lyHId5+cA/cQTfpuo2TDCjMBHeGfVunHYtKj30wJT08d6ZlhVM+8rec0k6yYEnTraHuT0U
MOq1A/IKYH/DeGyLo2QgwlYLWX0E/3diLX6F5DToJ6ddVh2eZ/3EAmzSA5AKz01Ne29ZQ01i4bKm
+zIWycjZDs76/dENEECf8+rCEVpxIcNs6uqSKKCpYfxfYu3cV5exulTKmdXcV6dAdj0PDG0JLFf8
ln9zX6N2Zk2Yc6KzqhGDdgZZbTTLYyZOwf1R7U8sV6NKbCrrCgiq+pjsRF3Xbltec2T8WMmn5BnD
nr6iraY/zmb1Vhmcyo+FcVSqUx+e3Opk88F8MqtT5J6g9CnOyb0vPT+DiWPJ8TwBFxmX1Y3n5r5a
6yxTAsfPi9QXZJV17tJLMtKExht8LtILHKuQjBCcbub5GmRnxzxb96Ukl8W9NtIyOevmeR7O8r4m
82zYp9E899nfl7RPrDo7o6rq7JNAWyVP0IlYUXmagiNrDI6ZtqygOToMx2LspdzbDkZ8VEau0mWB
jkXwwzgPkgsqA7PfI1+O38Z8z2oAc+s7PMRQVGS/q+j346sFamkgsN/+5yAVghD/kpGzXNSuLqC9
LYHIuvWXPLlaswah4EpAG4g1dz2xgWGwplccerztWUbthVQdmhePXkA4Ni1MG08PTVUfzNjItLEl
wsYf2mVpwpetb4hlmfdl420hQkPx8/sq8Wtyur0vpNA9l5ji24xZFYp2H7sEqzH9zqQzikZ6WZJP
O0Qp/tD5IO7ohepMCztfFH5EEhm9COyP2FwNjwWDlCXbv68h9lgc7V2x1l3iD9YtVoZhrXGguK+Q
MX+4LGIglMpzwMaqy2ruq1KwinhB6sNOdshorZc1g84dfUnmCrKk0Ufk2OnLmhyfSUXFFxk1LQmo
y9Ji9ILAhX2JP40gJod++bLi+wod39SWZdwXFvJQrJZjiE9TG7sMS098gC5q4k+JD2zSdr1SeObk
5QIKCjMsr+28rPRizBykdQfriMxSFWDQOlikfmvUC3juC1gfxSrYOSiLcLfwuobenHmi9pgdRyMK
bgp2j6qWyQPYkcT2ROgj12PN9zXyGrd+8ZoCwGl9/Ep4G+nIGJNP1kHGK0juveIT5BrfF54sFuq+
gZfbXFZ9X8XstyazbL8n8hVYUEdViJHMpzWv3deEnTRe1pLgGPvUaiFQWQMfqmdAdSAttvC6whsK
D/gcSb2MHhyxZoNp1OURvAb6dx4Lm4BHbK6AhJYVwJIeltWqXo3S3lxWqfBXXJaenfqsiRd0XB5H
lu43o09gK4+S11HnJ6Htx0+1LGJTWWq8iXnRYUI7PpU3K+Ffcr7CgR9z0AVc4ru2r5Gvztl/8MmW
myDzwMUhabjy+/uaE98hEYSJkPAKcnKFJ+AeT14HcQ1XcOkRwR7z6gbrAuHQnlHSSDtRXbvDf0lU
cv4t5tA2BOZGe4mGhi/7bzGHU5XlzFTInQp0h9pFjZ6lURIz0xiLezzfIXyJLoxGVN82DXa5VjPe
cciFJKUGgbmRAOCvtmOUW0fN9mSgsUcOzJHgO6/vsM9/PGRkG6xt+92139P+Pe/5b97n8L3u37Xw
3bgvhOH0xO9t8Tcle7PEaz+/Gc2rI5YViFebj4MbK5puANWiazLd2uyWTTcmG7Z4YbXtS9++ROFL
ElJAP2fhi1k82/fl2JRpy0rGJ0Nc2/TJFNfSQDLJ9Ksqc4y4seU8pwQMr8wy+ANxqbhhhtk1jJse
nZFJydR3yTqDnfL0n+/I5v/zQpim0IULaUYQP//XjNehpdsaoOIzQYrC2GiP94cpQ4RI9sm6JX1u
18lJf1UrC5tVZ2pHkNYfjcsNGuWf4Y1stKpGv7FFyovcME3eJ9fVPQfZ+h5o0kplxN3ohrYxAwbf
SblYSspcvfbZzI7upsfclOr1/qWWT4nzTTEHx5GLGtdB7KbYmm87sfNMJrO56hChZEHyiu3eJJW4
+OeHWPOKxeE/1xri6JFyBtsjjoMQtIbivDg9ZrpsaLiHcJQm3CIBWl/lt0ZiffnPz6tNYvy/hMGx
0ZGXii1ZMwzdtvS/PK/S0oNUbWYu8JpD+0TmyQVy1bTHBcaS7h563ezuiVRiJd3fV8goCBrXfZXa
joVdIsiWR4n/KdgKx+svuYFUhjiPrYucjxLc3hBwxRKIJbtNUywrSTdTvRHGJpIbOsusgdVuu/sC
KWTjIyf7It4B1ejlDlYlIBNWZu4SVrUPoz0vYBDuB5isclkcnWRcTFArekp4OzrdH0qFVBFigvoW
SzOhDv3iQv8vz+ZfA9h4NumcMQM0Hd1wdWP5+38K10zxW3f0C8nUKioASQyIoeKRVDI5j0M/Ytet
quk9bubzoNrDNkShxzjPmY/3h77J1COUagIUObTvGiceiZHUDKbyuvjqdG1d0Qn2xFz2W6ac6QNB
n8kD74ffEdkpO3orf//S/ev4ogKgEy0MyOUvcK/8SH1CYZbA7oZ+dWwQPNLAmrVjwcuG0GeatObd
ZUq3zhPa0mHyXbZm4s/JFDz3o46sKiY/SpijA6Se+xupY4+DvnBYErW46YUijv2wmDSboripdqyf
nW+rZVZf1m76iZH1K+in/Ft2wYmIPPfWBMXztES2VQWjTUKi7Z0b66j7Ov2mtXp9ddui+TFV2D6p
kPKcmgywu5kw26rLq5f//NKZ//ZGMAzbUjWbXFSTR9v415fOGosh69OG3ntAjvFU5cMjdSGeUdk9
DWrWPSl90G+V2NmHmf5JztTObrNhHxdFekQWfM2WgVUcRhrCPo6f//i0VMuBQWT1u6gOdu2Kr2qs
Xc+0JusomtR9yB00nOSvmHtZcH/r3CrF0B6m5/tHau8yRIhNWg1GPRyU/+HszHYbR7Ju/S7nngDJ
4BC8ODeWRGr2lJm284bIyqrmPDM4Pf3/UVU/TqXdSAMH2K223GikLFHBiL3X+taSMibhMMTKVT7R
KP/Z0hwMkkp5Wy4iYOyG+hLiEwbiW8qH0IWNHEOL3xTa1wxfWEEXSiu7MWSDcOr7RHwd8NLsTFSJ
Bp2OS5nWYptPqdz+/u398MUQljA4I9I1t6AX6u9Sscd2CePUBsoGNV3ubUsdPc/4D4NNDfs6ZJbf
/2vm+mFV+RxV5eHP//t/XJN7BBt4i1YDmeBS6mtI97++hwoEEoOQCTgDvvif5HDd2TLrf1YNKIaE
BK+neWRNiq3+e91jpLQF7H62l21TRy+oqyL5sCBPPdZ8+w6Jlf+ssxytdZR7h9QmKdT0GvuxXqZs
7Zh+FiC+vhW/vnbXlfa6FOumcPX3d7oxLUYXidOw8XqDY9ZUHZkAxkTeP9DcByCae4IpJZ+X0Hze
O3Hs6vplrip1mdEiLinNumKy2k0hCwY/0Ix9y2EvzXQxRKz/MOe6/RY6TbOtCWbdNXkMzcMasoMF
WjyKp4RQ7+Y/eoemy8bsuBl7jSNQqKEE6fiuV461MBAl+T1tupO21N5mdDsPZ4k4W6YbfnNIg+a2
5ScFGhbBoHlHN9z3xnBEOAIvRjVrv78mjaYG3cOsQ7f9otNDTvvpxTJs34xj/ZKYRGqPKXkVbQV3
RvdyQt+aAcCYAQLs91cLDtMPbzlSGJS90rboZRjOuvn41+XCYmaOhsCwLhzjKnhghB55jHxV4k8D
YB6igtKtgul9b06j3Ov9TJ913cuXssPRVG6ZoDdPLqnAQVg3aCZzJI5Dw2yta2jg1NM8PPRENKFq
xzgW5ctL66bLXUkc2laVCMWI/3COtOj7C4oB+SUyUpQyuOIcglOAQFX3qu/Lg922SYBDyvvadfUz
2F31M8cHZjLkz67dkhqvuDkTwDFN/oeJGcgEETnY6zQ07LTLPDMulbF56oYCze2o6P+OLoe3pDIe
QJncm30k7hgfMx7sQv0pNWzjfkI7XrfbWHYw0yv9RIAMiRRmpB3lUmvHQcwRdE9kEePIWUrTpHd0
NKUfijEZcUUXq9CP3OFd0hFjD7mufYIhQgo6Rm8R6qTSO0V/zXsTNX9ioM4GzpNXD6benWOZ1F8N
FRpPfetskC3IwyDwPWAev0d7mHwVjdYcTDPO/YpwPAfSINmf9HFjMe4hHlq7MUJm5Wl6Tf8SmEnE
mvGcCM6BpR5bX6L1J2wW6p6OorxjGLLXpCxPYKH70++vMOt95K7lCGEZhsPCp3tsY9d2w78usFoI
Q2GcJQmn0L+QsWLcBlcc8lFlJGjEIjW2e0GgB2fSMPEzojnuekZNu1Q14UaJyL1Wmn1JYG8nc/Ea
LRha5fIDJODtBpq49ETAcJ3nXtvC/qQZQcBl2evh/UTCYqFb6qwlL8IIPWLrN0I1Hm+YviK/6v4u
thLze5cC3nOP0D1fNZtUokGyw51IvOLoGMW7378f9rqr/GWNc4RFJ9G1HY5VjtTffeF0ckdJUcF1
5TXrwdby5qM2DrAWLFfbjNH46hnI7cNYjaB3wHQLPFFXLH8nhwyas8tbvW8MNaL/GV7iPJrxCunW
FStiutUJ4gWnbv7V44OGqA/gb9raMR+z3c31l8E56sL5hjFdA/3FnSfRja/pFkmG4YMz1oiseAgX
8LBpXj+mOl92zYC60cRu/gPYCnTcjJi4JnOfouQN4IdzCD2PQzd0+2tmxcdJt8r/pIaSWw3p3vX3
79tt7X//vrFPZ63SPZe37d0mhYFbaoRhVmGlR1vM+tRBYoqq7023Jvmuowx7LMJDbugnk3X+wsDo
WP0YCarKcAGkcuNAX0RPIcuvfGH/qtK3lGa8GdvfkIWbm3HwS1VCg+sNDrs6KMfKDb1N7UqOSaSe
Hp0RIkCnzwtvmB0iggfP5Kk3u+3wk1bkz84DmcwGL5CBwPfEoecwA8DIE0Yibc8yB7qVw/4AjmwA
sBsyAUVlKIrASzwzCA25iumcP6pUqLNh0mWzUDbqulN+Y3TyoGVG/RAKA0Z0edaF1j2pIbnWjCA/
ORUZH3ranDLXc5Gn4xAB1LhuFv/1fc0wbOnWGNUbS0+G8zS4yaHN4D71mXcqmwQMiBUXaHCJSCBQ
5FRF83hWvfsjr1IyqRK3fTTyNtmEVYZuEts3CUSjs8cF+Wle/X97pQQ9rxtWwi7YXP36StE6IdsC
eYPbOZ6AeMaM1+NN4aXGl9Ctf4xovM6qSV3aNlLsoAodWuI0771Ff3ZKR+2qccjpcqXfAeigSlMF
itcmFJ9s/z5srnk/pWmy/q0jAst5t/6FBciNsO+qTbKAhtVtwk0z12SZ6ip6xDi6N3UBj+L33xZj
3eX9+m1BMWCbkv0m/+GQ++t7U5e91c5w//i3miBcqpj5GkNciI7KIgSULAzLN4e8pskN0LpcZvNg
TfYbVF5iKzrNZAYLfOaTF/Vx6bNg83qezSuydNd6d+Ae0qptzZkjYur0B+U26pIR/nWIGHLv6J4Q
bm+o6VDnaY+NzzqMs/r6ySv4sDl2uB15jmHbppDS0N+9gr7XYf2js9jkqQsIlwQf8BwhZEL+KQtr
SFBZNhKObDgwCOa2GU8vzM32g0NsJSnJ4pMv28fWjkMEtRS6dFzXM+StRfGvL5tUKPvNPCEXMlaX
2BmaoMxUCm8id9/yloAvJP0HvUyKC3KOL0rpxgtxFqQwpZZ9ybTFPTrx/OIUQ37gDGMwUs1i3yEd
04kxR8OYi9EleiSZ2J2hdr2RhA/T8M2w4zFjZijEgQ0fzG4EnXb41Nul9h/JFKmz4m/EUL8u5gSG
b03i5ABGI95O8/M0qtd6lWrcHjwXfGXh2Obegcv+RC/I26VL/JAzAb0K4oDvSn1KXheBdUvr1Hi6
SYduD1rS/2XJItyPoovOv/+czY+bDtfkEMFqTuvR4Hbx6+VfxCi3kxqFMQiraMfiww29nftvS4hg
pyBYLJor8xGlifGYpwUnhyrbuvxVd20WPrO6csisKuKMZGZzKAb2Z83LQYHkJ+OBB5sdHdNsCxmr
Rw7d71/8rVPy63fXZT2j74rADAOh/m7FwPWd5U1b5JvWlH8ti+1eRiLe92zzDNhqlgaN2Kv9FvzS
o1eZFrne0/BiOGgaQmUnQVXH6OnamgbK6mYYYvms2TNyOPuNMMX8krGh33RaAtBxfTomlXtMMqGe
HIOGxaIX7rmQdrtvc7wIUWfW7o7kkx0b0tgyfrgkTo2zfrZwclVYZaxPzq+3mem7v54toc6JROgm
h+Z3K5eWaGbCdgUPJOIFEgdwBio1fek91zqPWvEnvnMof/ha8pYEZQ5MxqVMGgaJKXCP/49PwuBT
YLGwdJbE95dRZmWeYfUwPNtLgWPursq9+dsYIYP1bHsk6wXShVblx04a+f0QSfcEvv+bHnqM2tPE
PGeNtB89ZcCSc6M/4SZqB6dsTbJxYoZWRg5TuFHnW+ywvkTppjKdN6IMzsXAfjh2h+Q1VzpRx4J+
Y9bY07konDeyBFwGtS2TF+wivk4cth/lHUqh3//57scbLPfWdbt62w+wbv76LZq5MmLCccpNqCBo
L/V91rjRK37y/CwKsoSk48kgtEGG8uKnjVlXr/Ao+4u+VIhtu5yoz5hgqX5Kk1dv6BBG2/klXs/b
+exhpiSzxNbgNWQkYuOJpc8p7elk9eECHDpRX8cK1XxXk/VqbtqGnUfYkmQUChObUETGaGF4jyWW
zK3t1u6106L6yEwhCrpI6c9WAZ4Eiv3kR6MdbZteltfI6jkkwUzSiSHTukh8w+j9lmTdl0GEROdh
2L9rqq7DJGK0j4lb13uJ7WBU3YoB6L4IPXMPGYhX31SZfZxBR7lVLN5qETqBkylC7OaiYDPHBK1H
IrVL46w72MWaB7Ar627Z8QbG8M5A1If26HzzEjmAwTKWZ0Nj4APUyAl+/yH+t6XQYT1hD2DQlnWs
dafwr1uMmjOSqE2d0AGyuu06dB7Lof1TLyEblCiPg8x+KBazDrqUBuuIbLSwJvMRpKz4KlEqqbI9
wu4InyZChIiq8B5yEhtPlcS3MGJFvz2jY7F8soMR6+t6tw64nBYlqBC68x9ujfDFoRIp8NCCBIgW
Q6aYmo2au2iX6TV8aj6KfQnB+2BU9iGOwV11HbKWDir/Rtcc77Q+ddfPMRvCv0I5omntZ6JNW7Pe
V1APNumsUHabBFMNeu8GocAwTy8UDARXew/V42REMntADMdwp1kmfJLmd5HkC23Ozj62Fhbe339Y
xsfNomNwFOd8SBuP7t27xc/ORAJZCKNQVI7lyZbDTkyi+yYx5R0IVFy2EBCHO7OpvXPVw0Ccp+LZ
XG0dMi4RKb3S+4qtsGFkI42LVNkfv399/+VDcQxHmhLmvZAux7FfLyatrCHJL7SyGugeF+lWj4ve
qV08NW5wy5eN+zLaton8E9WY8mUpVvxXi0VrDf6eanvYOYoztSyG8L5itB1z5V5vD6TB4bif9Wp/
e9pX35gnBMIEn9ETrfgUybe2EJyjJtIfyD7wDtzgM67WJbm6unviUC2vqPc+uQcYH9q3jiNMQzpS
GJbgtPfubuzQ5tPpnyeIyYvjbbzghI13GUlSSx9muEj7MKrOZdaFV2j0B2LMu5NYpxOTsfwAoPcK
UoZe7JQ/fvJZfNzjsDTrruPgVrYgab7TaYBAhRoK/XGjUPNeNK3zCC2EAyBIl2ZXae60GDkKW8nl
4AGU3zZIDvvyTS9gdRMejJhmmZezGnVxxc1WEkqTWJvWkdYFlLiNfgjxvEtb0y/pUBXlAFR8mb6n
ium8A4KN9n9iP02dCzqOULAtOF7YzW5bXfvJ/aSJ9F8OpeyG2BV4wha2x6Hv1+uuaS2rQ+WcIEVx
NqJMEIr2Jr5Q09XuwSz4k2q9p7ghbQef8WmKtRig82tWCFQBdXfWOlNcx6mHTVIonGVaFvmdkcj7
338k9odm6rqN1y2dV2ly5HPenUiRwM2FlRBX4OlmgkEvHk9JCNJimCO164g8PyADTC8ypHUix/iR
oSaoodZ9QqGmb29RmXULSRjiKBPdvrbhlbBZk2PZ7RLObKfSQ2td9eCZNsTWoHXRq+yy2KBoengr
7s7M2vQwTsYfVmx29I+ijijYDTSzSpUxo8OCEQhY7yO3oubQDEODYw4J0TyH5Ma1usknCwnUi/lm
OnpM5LAcHj17U5Pu/iqGPXJ//UWjl0S3DQ4F5jT1ye3qtr17t+xLEya/tGyTdUasK+S/blf20EHe
lGW5cdJEsAUiIU43CvI/4i5+SEqahiOtAMKnRjiiWqaeMS+kGzcbyqdFLebdHNXz3tOG5HE0wS8Y
NkI8JtYgQNrUpQlEjpw/d3PvW9VYnUwzQ/I8DOlX2bapr0tvOQ0DcEWvMSoDDrMR+1WEiPZ2jBnI
JdyNYWmSeeLJrRECqrq1l9vGqva4vn7cno2p6QVtHTabwl2zA1vd2BNUB4dibRxF0IXvfn/dfZz5
OMSqePiDOfNA2njfG5u0qkm40/G11vKAnWn1bKRxcm8tEKe6GO9CKtq9Nc36KS6at9oWDGHN5FVT
0zlc1KtS87l1Jov9nYeUaGisC3IENMSreiYdZobHHUqZ8S8gnfL771/77Zbx7gP3XHrDyBsEwSDm
u/1J6uE1Q5cMRY7wU3yRX1XV4443EYjfnpZVvbeTSD00HlK4RJP2TiPC5ODUhYPWC+9+OYDMzsk6
+w4qymr1U9dUABjzQ+6OzjWys/E+Wk50u6HDoYKmD109jMkc3dXQPKsUWDUm6+kQLWRnprqLzUJ8
8gEZH/sOLNCmZLJlu5a03t/Xh9BxyjoTaOxrawniLB8PTuK8znb1xoX993fbteanpBqmrQWw9RQ5
4XQMXSigMLWWT9ZT++PmShoO+3peDLobyEe/fsscArlhv8ywwhTZQzhMpE/A1dPcjAR8xHl8vakh
SteBwbg+2FE7Et9Qo5UAb4vkZdMmMWg4994Uon3h8hqODeYW2Kw8TYQNNGXxAN6f+sgiRKxn/uKk
pftlIeaiBvL9rOekdU6h1qAgMt7asLefeoIx7xqvze+9RxtL5QsH8cp3TNPAib/06Nr4umPO3FS4
bPHke1/IUhuvSVXOQa69NPlQHSLSqjaZ6BxOqTXCklL2RCNozmOWTi9R0uunAdnwJ4sWs1zer18u
YsQPaKWYWSKBoM/37qSkk0WrERFQb0bDrA92b6XYBs3qniVaVbtFbEkRbBzEkzuXKQV5AbcqJgi1
O1omVEu7+JI0tCL8ZfSn0S/EWgNhjJ4vM04Xgev5cNKsLAjnQLSBnNfKnSC91Rjv1a00O/CqPdXE
e6Dl47i3q724FXF0Br9nRlTtq3E/VfsBqjmpBdU+Gfd9tY/GvRXt62pfEuca7fMKrUnAmGu8VWwH
5hQY9YwziNky7nOu3C6/t3l5bSCwibWBNwdmGxROYM9B5gTJrYZ439+qjfeyWquO98OI8X7fj3vY
SuHWrPZsE+txT5AsVY77nF1jtRaxCjF/RLTX4NVGe2/YG9EeEcIU7ZdoP0TrD5EdUKG11jIFEGeZ
idlY8bcVPbU0IAcciACVSTDZa83goUp/VP4Y+yr2aRP/fmH7OLBwCWBEPKeTWmaY3vu5PyFoeTk0
JvbXnjwdvchAM6RF/2x05bXE67eHuSCf1wDSu6ZfkmdTZyvVjkmxt4shOaZNiWfSBAjUDnP/Hd/F
qXMYq8Q9LLnZXYz7OHrzIDVhtpmv9Tz0ZyL8oku8oOeqKy9+1ceRDygG9dn0pCGGBuaBQaf/jJfI
uZeiKI5N1ws/84bsayTzn+t/Bm/qNmzB3PvMpsFTlyiXlU6UJSmuR9OuARLTJqsLvTvpzg9jtRHn
vQQ+QhgMtqs1anKOxFtka39yv+n/aGPrYSy0n0gglqeKVJg7SxFFg51N+2T3ZX7Yfbl0dT30XJx0
ddMW6yL8r62DC3Qml0rn7cycYa9sgl36xsFEXSfPNp4+nUD6pvWWlypKatT2tJkBVA+7zEwyqFCe
2jbCYbjNDuRbFXc4G23m9YMdMiSIh4udkU6NZiL8ZCP/seOFIRGppc4Aniatc7t5/Ot1x3yYNWt+
gi7FxbAwR9ZmIhMSTFPTHDFfMGma0gMpasMT7XIvMKqvyyStR9ia2idTto/dAvQXHl0fk60Nurj3
cgCDlEQrGwkRJQ4UNWNcVxcCwn5qI98bOxcl6HG8fwl5FPs0hw+LrboIkpm7Q46tN6rm76lYCekq
A2PjLnf44EwUGp1zSB1iCsx08d763HqUrVd/clNjw/BhFUbvwiqsE0DMmc15t5XoozLvyolMs3FB
DEA+bcqSVGjzVuoNmda6wtJUDebJGy0T6T0PSiDcjh0g1rf/obJjcUoKmtsAG33QtWsMuGgY7ldE
OZVFiR+OPHF73VyL9aFr2u5eJcuf0GFsv+nc/kQXQZ1uPyljfK3GruesAkmrctKXPjTmg6rAuNe1
2ms4Yk5NNYSnniAxIr7S0XegeR/6PPcwzHkkod5+LPWiO+qu3wLXlM9ko05VENWavlPKtCFL1fYZ
DHQJJyjr8bdjnL39bp7TesuOMd4uq7lzqhxn0xiS03fcGtdUhtjdZgeGVCzihwYj8yZqB/gmUZI8
3H6nzMq7p9endf/7ixTR/TxU5HQQPgOdF7F4KFlpDf7OreKYjN+OB6cmDUJbWTnLtEvhkjzqBZxr
4KUj4lIiagrVXVsapKdYGM0DbnCAghN4+NwjsrA31N4Kq/6LIWAsDpXkXm//lZSYEfIFI32bZNOe
zEoXmE0ntiWhflv66AOuKsgEQqzGxj6IRF9B1MCV7+ZwY1nEjlPsHe1osZ6LkFAXK0VukDvJg5Fp
ABRXDRsMQfiDyjRxLHmI+5wufXXG0d1OJmYeNdO5nRduk5mrf+lkGz2UQjO/Wd4Py3aKrwUu3ygJ
xT6zuvg4MoA/3n4alPvPT3XRkDHWD4SN0a49uQVH9aav5aGulxFOBweW3uyHE6dqdVKMoU4FVm+I
O4sXAGghZDxLv+cC2cfg9fNhyZAnokd5Yf98KeKUBl04CPOSdyFDT2vOjrBXdDyseEpBXLd/6N6A
J2OW1zlJYdsVZX+VbEhuz5q5WLayYcjtkOF0jlireiimvQHHDIZs3N43tka3qY/mL64O55MjxkPv
0RZziIC/c52uuuvoCIM8VK+DqMYjoqHxiDbjn59MNY3H0uMiJqqcGy5/7ePQ18ujVMZPzeqso0Ua
2OPfv887hh6Vd749u/1+xrAhkx44jLUc3RDBeO/l80MyNsXRMLmPz447fePO9khAJEZywyGkSjTh
MYsGAJiLvsCFyPE9grTht8nttzH4o9xIrNOtPezCmgjmSofHu/bP/n7ohsUvtVVQUdndfe3M/YHN
s40yRVsHpxh3dJa2O5FMALbrwZ0CNDv3zVB0F09fAyVGnXiEkb/HfFlCizfOMfvVfO0em+Zwe0K+
CS0J+6DPyjL2kbXqZ0cDoHs+vzVzXHzVysjnRi5fWzbpZBWNh0LTrDOS7DRqvFMz0mG+u/1qYSBE
mjIPKvnejBLfa2MNZEatlv1xtex39rQvVz7aCP7HU/U/D3J9Kj24QU1mjYGaFvLWm+pPteo/uTJL
VHSZvnOEip/HVgL5KZr7m5dai1IzGBKCj5CGpYdIwwvsRIjAeocMroQV807GIjr0kvuBWTr1gw6I
O8nb4cpO+i8XKdNTI4C2I7nrzhmktSOTq2fMYh0yA5ejeYmAIO00bI4CZTmplmXg8Q/uFxOanQUj
7+KVaYKzxVivc13Md6UZR3cdlA5IFhGn3kYtpwx823GBqUiLaT4zSsBRtv50e0AFx652FgtWE/dF
akm5B89qX6TW2herNMWxrIav0iDFVbNdjv2ooDfM/ZeTe8N6yoWkONJev9VF8dI4XkPOoJnhPwrR
MNdW/NBN8UlUXXvUezLPLdqWWxQtoF37ENNIL+HRwNxg71LpDKYTvQxkL5p7y20aiMA5bHrVane1
HekX3hh8swSKR+tEFbm/u62I8RYFCLwQuNF1qIfqqllZdHWhHhob0PFq0epdPIyjH2LB/JKMQ31g
BN5tRGO4+xhp291gQQcPtfafBwU9jZSoAWyATbybjNr1ThH3+6ooflrrdyEF73/XV3W5z2Bm3Ud2
Aa2bnQVOtvjZsaL0D3ey/ur0xnobLIcQmGiOvzXJIaz5NGbpzpgb8+XvB60IieiwC0lKpGUcoqhO
gfXWK1M7Q52zVO0J3VwIiPiKhEDZW0uUXBQbQvSy6YeXxDHgTzpEEQ40L9HsY22P4RM8VAI+Efka
2mD79M+nK6Hy5XaeFzLcFCRruegHTsK41yWJGFpmlT5D72Y7u9WMCSoUlywtDkahZtxBw1+exmGM
/DXEvBHTZXQvT4aI8H+mVnisoupPQSt1N6X0jjIFXs6wouQZJz1S2nnCdRV34XMXN3/oWer+YUcl
EuYIIPRAbhT0QHm25CDPJjrEbTMBsZtiHZWuV/3ZtRZMfDd+zcNB7UKHc3VuC5SBdMbYC3mbotCc
0/97qCH7ndLa1nG6pcQGReLn4lj1szVZ4mAI2GYVqJaA87U8qURzuajNp8korEOVuPM9xwKsyA5h
IsyK5/3vD0bmx22a56G7pUnqeAhC3g8RKmPpJWsDee0rczt08+8oKZN7icGwxEZli9Z8mETzooay
5uNfuivvrBfEBKLv6jyHgzp5xp2/a53UfcjQSh5iJ3YDHQHSQ+HNXw3LLrZ2ZMB57zs9vqq8ia91
Ts7W7/+Qj11p7gCcyhhOmRz8rfejNSBljuwV0K64sepr3Jp7rg19qyPpk0nFCFCdBIKoDf9fwLre
ypZ2UYqScctpcb40afodZi5hi4P3XHXmd51W1WcbevvDEFdyGgKHwCvFmkGb8NdTUSWiWYtmD4lJ
c7H0i2A4pK/lNhdMwF5zCfXV/suEOzIuOICzW9UD4zS/YLbeQmu+1O2lweybH+vDSDxHexnay4zv
N75M7WoA1lBAx5eYu446p8zpmWmr88zP+Vo5shG+7IBr5hMj8rn+p/SaCdvJIW5XQJs95reaiyM5
qRTLgIMBB6UQ7rFbmQBOYDv7/HdXrKWKvUdqYBi0jIQIkKuD2gXVGZRuYCZ7PdnnzV5OMLr2i73W
GB+mGs/cwZwO+q28BirpweWxOdrNsZZHQmq5A2U56NS1UrUW444cA+xZ609DdO6js1Ov1UaEOANT
P5e3kvLMcNBZv8ZrTcWF6OgB/3Fx6YtLW1yg3dXFpRov5ORk4y6BXzFekvGSF3jiL3FxicDhDRc5
XLT84nH3QRq4X9zEOnd83YmNGIkUOhvxpVbnVp0ja33sYWfzc76W4fKaz8I9jfPJ5p2eTzHGyPBu
qE/TrYQ4Unp0ssUxGY4gV7PhGIWH5FbCOIxsbyA+5evj6KGS3SM4DXE49fsIA3IYUJMIFkGIXtCN
gQB53gXk7pKAWzA85q6cIFVYK/lZDgB799RYH/qYOJ2DIhtyOrTJ0bGhSB+d5mg1x2E59suxIF15
Oab5Kb6VBkdBgIY45eKECzwVJ2RCWMCb6CzqtarlXCznBXe4PNu3ShakMRdDninF2z4H+h8d7zpv
OfOUorQIRYF3Lv3frwO3mcQv3T++YnRSkTghmfK894IdRM1Fj5am3jRFnAFAcc3nsgDFTr6dewI8
kV5TuySLK4vrfZNPcOHMqblTK5qaSbV1j5lGgLWrwa8IzspQn9A66FN+T+ar2NLXjHw6EDZXXJX7
ne1493MMxaevovbK/bvdRR5UXhssxcnVJhy/kPkuHh2tOgsx/C8R2e0abXR9qKqtU2jxt8X1END0
afXJciPcD00YGss46tCPSmb3rnw3AptE1jZpT9iePmz/rpm+p7Mtox2JHvUrYY5euwunndbuunAX
zTsVruVmvncrmjQjyuWZ+6wfWj5eNlfzORZSYRGQEUHlJN8QmqIChADUbAQtHTZyfW+VesGkgtwL
0LaVHuHVCDLWar3AVkHEZtULGFxlZlCYAXvJeXWWyzKIhwBmH0WofRxjLCLSOcDOkcdB4/jL4sP5
NRY/6ddaCt+4VUMstrOL9F3u7GL6bfquqv6pEAOjRLyzVgFUrVuLezIFKdjWOGWyM1kfkdVSwCip
ytuhRGXSNKR+T9EUgJlZ+3Xqf6nZv5m+YBNikj/rzxkjumDMApUFE+ytW/UtJ5CgbYNxXkvNQXd7
bObAsIMUQrkdFHMw2UFGijMGqv+taA5sxKJTIJq1jCaY02BpgjFdC1niIH2qlyCi/NnwR+yiyq8q
Xyif4AiKaRnxzVRq7Mgdj+tdqHbkdFPpC1zL3tviRqVaCKr9Fgxw2G27ZmsMW3yh1OKshb6YClvS
RHcasFLi1621hnA33apvETz5Q4sm0/csH++PZvmxvVao+eQIU3EZJFGQcrHcirCksgw6FahbkZhs
G8GIm9AIZhV4RjCVgWZAbw9iM7BUAO1Q3mo2cfURShhQ3q00yML8E1whtyodfySW1IHf5Wudf00j
f6QPUfhp73NuqxFnObvE2WVcJWqt5FZjsnMlpGWmWXROgPCthTWJmgZmQGvlQJGdbYtS71ZQiZJ2
l4idNu7wleQe6Tk+1aW4K9dqRl8zIfX5numbnu+avu75ExeJ5w9cJ1wSbaC4NrhaIEOxPARI4mGm
sFJWbWDZQTv/U/UcUAxWRjvIuXy4cOa14ltpU8AQxZsCExJyE+h029NgJp2YayRlOBooid3GZ6WV
ym8kOFnfUn5ZIZvC47SWHhN1s6M0tcMPHNU7j30tlwmx6SnzkK0t1tK6tdiKf7Jir5uedys2sg6k
NixSAqPcO2FfOheT1s5du0G/eXTdJTvXcQQdWp+wRpAHAir5fPt1gn/z758MYU0EJRb102JWaiM7
+860x+hb0zXhZTCh3uWwMF8tN5t3vbNGbtoaaX2ai/tZlu1h4qOeBakObT4/pa1FKl0UX28sHjtW
EaeHbdkl5ZHwZ5o3XS/vbEd7k5mpHpSXls8iX7Xby5ffvxPIKj++Fe4qOaJxTueUXeKv+0OvDaM8
Jd1h45iEImeuwS1WhGPg2M7XZH12+5WJMI2OFZVZxzhmSH6srKMs1gK6mZiHYQWaHtz+4ORrud6+
VPuIaZ/aZ0zk7bVceKnxwWVCVh/I2PIFO7EERvZacjk6y3GRR9o7Y36iVH4a1EkXa3nRuWnObnQm
65pS3rlozp23Vl5ekumSlpcO/UntR9MlHC+as1aWX5NbRRwbh2uYXWXWxiCZXY1J42QipeXwtGU6
rNWnMDpF8Vq5dVTDcRyObnH0imNsHlR4WBATJqScHmR/sPkLPcwxa1Vqr5q1OCdJey2HPy8+aNNa
lXMwkmPhHMgNy24FlRVU8MAfKI+jOhGEohRH27Vq1BgNrZOztZz15pju+O+ivHAgp+LpQiX/w9h5
LcetZNv2Vzr2070P6IOEx43T/YDyVSxHT70gJIqCtwn/9WeA2qe7Re2QbigDQYquDJDIXGvOMfOj
MtM1f2Pe/osGpkMWBx5A7thUhH8SE4mRiNoyhZnNHhJMRqckLFIy4xz6BN11RanfDVIpFqHVpc8s
gR6hrpMOG00E1PXwYjEM6QE45lQr5YadeYPgBBFdj65+RTK8fW4DbZ+btrynPtDcS7JXWl02J2vK
mbEifT0YnCeFPRVPTpWu49Z4a+rosbDc4B4lRo3TCBWu8JuVJaO3Iuu6LzlAjdHC8Tno9DplEVE7
CSpB+CCKS4NJrem16lKic1hMXa2wdCXkJlLmuFrTqO+5TC3W3f1jYTcP2EUoX2vUYCgtkLURVpYX
q3pzmsy8XEQ5SbSOX5xC/TEMSbhqp5Y4mjS4ak5vb6B1EVyX6+ZlzBQSZ0X0BP/ePkpOlsCtT7Ve
KvQziccZpzAH4tSTHRNqewRTFlSzTF0ZI1GGwPqtT5ri07Qc9fOoduLQhupweT/EFXi1cmLZ5Bg+
9pUEdUdb54dwHNU7WYknXp9+P3YZDYXIhBkkxQ3dyTvSF8jcKCUaT8shdJipC95DPbNe2myv98DG
gjaq7+pv3YhS1zEycXk/KGPg7/VF3FfToiXz56A2hvFUWgdWwMZz0fjlfjQHQvXUIPpEyfRJLbP0
1ITDGQEOZm9ihlcabAjY1RJkX1dDEMMaFPgITPykgggf+oS7cZfUcHhqfZGTME0Che0rVLmMwnqm
cvAmFD1/HQqit2IjQN5uHl0HetSvp0Drp3oE2j5mQFbwSGhsroMfZ8DBtOpyoEAKnZhGLUGA4a4Y
lT3uBeVitA2sndA2FnFuGIu+HshksVt5qIbavJNRPNCNj7AR2QZ5NCot9zFuz99J21MTXfTpkips
+BXRResisOrL+yFKrewmM7tDGqfy+38BL0bnrGRYOufewL8Po5738IKuLUY+j6Zt/9LE+GwrKAOH
po+chyZGkUeQwIsdgZrgHvIZoyQqTL2jWNxnnP+TRrwW6MKYYPBDESHjSPs63Si6SyxvF7i4uJzj
YItznNjNSq1bnaaoQ/BTGeZrxHS0FISPLgbptIzwBI/V3VRR4IPBlve/qaq8t2l/uDfzdtjo+KhZ
6Ph0PhokHSX3IcohCHIcol0oKZOT0WrdiQo73Qt71K4QEMlDW7UW2R0EUpbgJZjAYwIqeLsIjBXT
1h9h3k+0sBcNDYJX8CSaMQOXWoIz/dxVb/i72TKsS4gYoxZebYqrZj3FZ6khBoKvHNz1rkWWPWxm
Wdgk18EWinMz/41TRcxKm4/P1qHhatJ4RSL0sYaUNIriZ9DV4R676dVy5Jc4c+yXaqbYhYlr7+le
z5kzyY7TzF/Ftdrua6eVe1v3BtlCep4r8lPd/la/oP38yLA8IfNFl0VT/aOmhdUCaao5edAVq/+w
a8VRNspwa6pUcZSOpG/yx2/f/yuwSyg0kVVid5ToAqPgqJSWuLKy0M9qoJ0HQtl0RA0X4RjfSgCP
GyDm1jrBfusJ7kpejXxrX5V2vc1j/1gljfD0SXHPnSqK40Bc2CKcsukzlqi9xFjwqPWKuoWHMXi+
k30WVTJc9flgJ9Yn6echVYr+MVHDV7vK8rMpjOhmSDB2pv7SKmkTEfQM0TV3Hmph9/suUmu6wEhj
8p5NBTSf4FhEje+lUt2kZTHbN9r2k2ir6ETW8a6MLUCawVmBBPLruegvlmOWKyzbNHglQHJYH89+
LsIelRrxoXKsuy05DJgh6nBUWAZ4UzCDRRI3v8nAkTtDwa1jUsadPRTG5BlRD8gHU49mXNoOdlpY
Vfp2mGC00dH18o7da9NSoq7EZ+RWiGRU9rpTGUCKdWptA8mjvOuhY02EnQ5qqz/kFnCSsHXVr3ov
SaToyV9pAfr1FqhFYVftwppx5hnyEroVRrZKNRjlZVcJBDgZAVjDUN5KXj5U0WQsBKQZstTeigmt
Q05d18vfSzJNGag3GYo8aCn9VfZuBoXdRkSgsjvUW/e1cqmnx2VtXHsfR3el36gBYeJe281XRATU
LAmJZpwidVyaNtASvyv8Y9GgCiyNL1aWUBrH63DrUgqhojV9zrtxW5itiv7cKShCGKRmttAhjmkC
w4x7te3186fEa7ibApc16FnTBd2vLSInNgjzUUkVbqoMcFsdrSRp8xdMnIi2rCrYJz2QTpidh/eD
FarRRqi4yQVV9ZUgaOvRafPnETHAkdigCOsx29KMWXxh0e6izRpBii00flmt7c00hhCmNTEyHGpj
hCUAp7BxDg3alCyjVORULBNJCJFarbtyNDcDIHZkDyI6aSiIONlc+tocomh0bwaDU0FP83Ef1WZ3
nytbSy21u8GW3T3+xi82soTMYE3LOujY/+sgVfH86zPd/alQZAsX4SfbMJabs+Hhx7tuSExo3Nqc
UkVbPGAnytaKDS/QRFWNiDfvb0TjdpB7u+dWrTuckMN0834IC2qaTNkdXQLtIuv52NaXLrio4sxw
K+hA5/5UGeylzrY4ueIUEE5wkRbZSkaRha+WY5I3Ws0xO3vKROFnJVTIOTTEnNRS198A8R/8zIXB
GSYWRjjFuPDdn7uqBTGal+DxKtTm87DErR7eGc08tPdhm3dJds/oaLNl94Hy55jqB9+/l8bDUD9U
xkOePjIK4yEbHxlx+lgrMIAfR/mUK48MkqcoPGRd7yk+GgCXRKSrGxabOijdT1kGPQMA/LNlpOEa
hHVz3/5eVqz+tDJiNW4CZIHGomn4dj+IsWmfoSxOYMAKCwDHHhkDzHmSl/sMRule50UyDhyb6Ibh
A2EXN4G8kcqNiXbq0Co3dXmU0zwG92jlJyxYDMM5+fmpy0FZnB0H4PaZMRGo4J5L91wVl5qJf7oM
72OaLo4/j7K6+j5vA7m114aPxTXAtkYRJCzurYkgz9zI7mVDC0tLKNTXlBEi9Cm7oLTDc1AksGKp
+BTaTkHwvVfnUNi9wh7P3zEmYp3fBwoRhp8eGE7KZvfQhDfoA6zqpg5vAv+mVOeh50eGyI/qcBxJ
fCR4ID0xCJ3X0lNrneSmZ9OanCvrNHZnO0E4cO67c27NI0kvjCi9xP2lsOcR9peMXpZ9abIrwxqu
dXY1hnlU5hKUpDZcU/eqDleruI3dayNmGZMCOaTV2TXOiJPCTMNl5CjIVpS4O7iFiZjEVoONBgPr
qqHgIgmNPgkk4lt1ujXzW/19iPyW4dskfN469pWzDJIEoQuGfTWSa9rPQ0Us8j5y8/J9pObFjS5O
c7Hfj2Fz1qOLIs+Gfi6iMzKDLDonzSmJzlFzYgQN67dTaxyb9sixbI8ymQfgaurUVn9jvI+U7E73
gISbkdSHqD6EQFLDQ97v+xxRxN71d0n8G+zQzy5s/PYUgwQCbRY77kf+VRaMo41OEWyIFhZ3YQGN
s2tUQI/AjsF0tfXJly5PJzXvcLqoK31mStR9254k9DpK8OFWoL86vP/X+6FXY/1ooCUbTddakivU
eqRDLZS0m66h68iT0lIYE0CAQuRUXqqSevCungupSVkicZ7iGn8bVyY0yQpg9/z/djY6T2PjWFuW
ZdH371eZ+kNL7gPIHuvE8IGU2WWHbIBDDs7+HHVGsGk0aXlj8TwZpcF+tEovdF5hRSevllGlT+0g
yebNfqNr/NmVYOPBhkFAoQ3AEN6dDzO8dBAHRkGxMCfzHuWSiyF9ohBITEPUs7iiLrB0prqCE56f
whzyXdhNnjUGd8WQDXeaZT44pplcJwMVCUswPWlXlAnMtaKTfzmEWMjgPqTE6f5GuvuzDY9HDmxI
4PbCUPPTIsxBrV+02UAaXhu2m2aqJw/t10MKHg3UKZiwJCutS5lkzwp4nUcT2pEnSGnxbDpBbEW6
fJ0PeHRsDd55Q+GnUrr2N/ukv5C7YjFi40AQEt10dKM/vryxPY26XxIK2IwVmnhrBkQGTrBtVaCg
5LfZp7Fln+hQd+xVJNDAhcZFosagDgGUr3Pz2awySsKiNUhlg8ua99lN7EI/0kb/BX7fuSmm3/l7
/qJnrmHvoe9P45z89Y9OiIlcDtcJCRANkcs/xA7RdUNfx6wa/X5lSB2ejMH9wke9RV6OetI6nJ2x
1LB3OuMnNWpJHfbZ1hWGhb2WzCbqig4b3kH7naj/Z9MG9VCqupoNBIGX+KPzb1Cnzow1Cl22hUgO
ituu6031Jm52ZOIwwEBG6S6B2zIjeeaBBDrI5gEGcvJJO98U+gyB/M6BVMCuRRsgkI06j+8cSAiQ
qBcVmiIzCfI7BpKjTDdcDyptVWvznQRZRWAO5wEMMiezzpxJkFGIxXoeYCC/DwyxDPrVjbmzwj1Y
ntyIXToUCtmYWgVyPxc7RonIptklzS5qqFJtw3QX8XRwmZNm0WxLsR2brZJue3/DGP1NSsNX3wQA
LYt5+OGGpCuGVNcmotNmTbhXtEqSNcPkifC09DUUne+jlRvGNM3DnURK06N374nWDZ3fnmI/zzuW
SzUb1hT1HJXUmg8rSzWptVh2Fm7hTD+aflKzMkvt09DTdOXcym7MuB0e1Sq57+iZEqEK202pqm8F
pqerkY/kNkk9XJlm/hAF+h4NV/nFjWJvioiINP3HRtO+hLMbj9n0NyfdO5flx3IAnAwgMVAHDGzP
9ofHHvuDSwxOKRcZbJ61Q3d4VdYzPI0a1LKNKQoIilRrc8q627gbRgxRMvQ0PXfh5FkkJVHaaAfQ
1bnfTLCg7JRAP2JlovkjJegV9rQi3Wqllh6rfACu3Nk7Y9YmSTW7/fUSH734TyUECOJES1satkjn
J9wKqRKmALLBOxFG49HRR7HzQ+BAzEnhYqAtsqtzo77ioVdJu6bfSvjjroNkdspGsW/dxL7qXRWf
Bngyi0kvJhgkCH6ogqmHrJSeVruf26S5DblxnMg8me6tFNudY/UuXGjjrCJjPih1pR+SJBaogXp/
+f6p5ZdvxHbnByvDIRAqUbuZwuIbtOLqUqunWi3yc1XmhH8h+vBHLbvEU03tAJkgUQ+E3jhC+4KR
cj0pivViDo99mw9bs6LjpStWjDKv2+RqLLeRltxIA1g2liA0o2mQnVmZ6YS62YW/0WeN9NDDjogS
ErIIcW9XmiNJOgFouZOhRsYeTCoUqcgq8qi75JOjL4YgUKhJimypV664s5cI28c7MX9cdXkDGay4
KbMppf4CHsxM82SfJQBHhwoFUjGSbE2ZkaRbFWh3OnZPeUhLAYPvISEnhe48/PlCMWjjFV8pd/en
AcXdTUom7SKL8mZrZzTwpwK7BMQIFNxdgnZbwrjVAZXahaCFqU/DZyfuPeZL95CPoQJIvh84V0Mk
3rOk05AQhn99tr1vRn64dLitYPuw2a1gJ3Q+bijjqCrSShsAV2l1t+tzdMuD/lTFYL/TJA+qDfF7
Pa3QKt2KuUmnhPQyxOTOmutMPRYDjJWECGC2LikxwtwNPycwMVWodq9BbR7S3hy+KQ7J9HH5UMMK
mthuHySqxkNGzLE37+CXqHTbuRnxYPateAH6N3hY381TG1G3NJPyYmcn8rOnvWp1pOO+fxhi/9kb
6YzSJzePOJ94OucS2ogLVmMj3bTc5JmleExpA3v6VMV2IFmRTL77CckXhJ/J1LzJatnD5DTlUC1S
86fX4KkSBuWvX+af/fCsjajNApbCrgko70O/EPNxMMlazxax+p5LkCHvNf1hSbujPOYleV+ANXo8
cIdc0kqxkB2YyOMORWaPN7mjbGsojzBZ22qd9Gxsf/3wfq4e8/DcmdaiqTNy633V9J9mmsxI6qF2
0eSN886jAvzmorjEIWzWBJsYdeqhQ87WtWi0ZSjUOfi3IwKu04id1eZtDZwdKvW5WDZlR2xKaJA/
4I72kRSQ2UHqkEDZdvRrwkyoq6wf2Nxkus7KCvC9RveCOcx5pPYG2EP4AiEs8QPdiLtYUyJ3oSMF
WtshM8Cvn/jPIE8bq6VuQHnCA2Uw6f64HKQxTckbDMSCBkR3aIvY8Vy7oWKuelmkv8ZoVdekWoFV
7Vamz7N1UtKXf/0grPmP/HgNajprfQoDsJd+9umnUAicVGRzHiM9fi1xT83obBuzBixUlMG+DyW9
BGZwCr5EWJAotLaB8z3UTfAaiqH+Ktmby6mvb6RaR1yERN0QsjQANTe+FNLOrzApqvNc8fI4PdXD
QDt9MSKDvZvsFWA9og9UoPqlQb0ylONNNNTlyQ3aZF9mRKONc52rKdviorsZSzccIGjDCaSIyp3j
NOpFT3X3XqlK/JvwBgnZiv1728bvKuky7t6/aqhNjGLJi5sc5oBNqkJLrtiWLUO8DXK26/6g2+cp
VPBQlNWjDaVUZKH64Nc5xdVI3AJ3IqAFJfuoIpdjAereWpU1QkWrgt+8IXA2f35HTCyyRAqysMCR
+GFBISIq11QKS5KzQfhMgXt0jMo9vn9UGu0V6WVP7no2qy81MOfv0suh2THQXaK+7Nzt4G45d5o1
ukuFVWEDsmuD7nLU50FJocyB+2lU86CYln17ErBvFkjDrugPUcQEL9+1hxwRHiI/RHvIQHiIAhGo
BgP5IdpDhin+rT2coWbiT/nhv7SH/n/IDy25+a49LOxZfojw8Lv8kLgkTA7/Kz9Ee/hdfkhr9bv2
0Pkr7SHyw4TRzvLDqJ2Fh31wg/aQgfDw+yB75j+1hwgPk2keYzbHz5BuGROm/pu38H2b/OGacjBN
sSFlYkNd9+EdzGVclqPoIbvocjhjz3RPldiH0Kog8gKyjemBXWlxwAwunG+yw9DZIuwP/Si5Afdd
7GMrDSFkNtFd7H81QuSQFMIzEnv4SEnT8RBoOEprP9lbRfRCQ9q4s8qYpAm7UW+nERlOpeDHrdho
X8sboNG5ZzXaU0/+4KUo7OoySrfahhHqSjvtq0sQGFd1pE9uuBP8Oae1yLmQr3FcTucmUtRLRxYz
FpvSeIEfnOIxTWEsZZQZpwhj45KlBd17nuxaocwyJsbWzpsHTdHtIzFe9jG2GxsNhGGts9rF0oqn
lLh283NswfbGYMLCBCes9w7MEKRCedwRm2s32t/8dHIvcVbDeZu7DAWkY4jfOVkV/Bn8Ilq+Na6p
2kYZxGsydqRfyYXVJMTbJEj3Mpu4Phlp+hr2NCEIHcj0RO+Ki8iUx2aystfIKV+B1RA+rfm8JL+p
qPyFlhvAzMwWUWmMasyvP87xjd0pVmZKcH4By4mowTHtTxSkHMASz7kqXqeJjlWpxCbvhKLexcgc
U+haK6CLyhF03SZywoBW3JUhsmuhEzLcQa08/PvQzJ9SXMG/ScVso/vRXVoI+5NIKCYUCimxTd+6
V0ep3/rSOQbmg5s++uOjnT7GwVP4PqrmSbdA0s1D9kTTbrLiOSmIwn4hol4Xz93w0ryPenhBd5Ui
5+llcbK7or6Tpnv59W0JetzHWZCFgAtSiVoJrX6Ibj++cH1FHKU5cl/qVOVcW2G3JqHa2nSm6F8c
mCJkzoLtSjoBP2JIKezaKUDubt/Gl7p02A/URPQKo1gB6KLf1gj2KyNswDAKv+iODC5lTG8oUCvW
Zq1NSloOOqxWUQeYpn1jafrwYva6xapf88qK1yO0id0hnK25DWzlk8vSFW0cGutYyxrCC803n2XE
YrLgVihAfRMhT4bVIKjSSxSQRa1vTT8Tt3Xm301NrD+12rjNlFx9Fc4XR7WhXznTSIYsh6aoxpss
tWyyi7WMqHg40mMSPbDZCR/c4NpEWeqlDTm5WhJDOarzs9tSQsoJMFx0Vkt527T6oxoN2Q1+S5bX
2RvRecO9zKJqYyaIuHAOFVvDUYKLQDHioR+AEGCwMgR7ctDbcnotjOJT16ClwBfRsAgPG7S4Um7q
efG1DLty0SpEfyziNAc7DmivLcdPVtQX614J1O2w6kt2DO9qufeDJbTYS3pYor87VT6eKZR/iXOj
6IOxg1SEuV//H+tHfnlb9m7dLlgGkn/uK49G138LJ+QdhEa3R7yxBej3TeJa/aJssej++gH8XL3A
U4IqkYfAyYoq60NZLyD/QArKwws98pGeBOa+odPq2Y30KeCT3pSb03aKSwSUFRobx+6XUYuamx1Z
tey1YNkRVovb2Fk57UvWcCNI8R0bCEL74BXFR4biYyxvW5Kqf/3I52voh/sUD5opyUZIiPfe/sg7
CAm36AQVwwU9XqAFFpuYKPO9FpYzYnD9K77V8ai0rDzf/+5/vQ7/L3grLt//hPznf/P5a1GONUES
zYdP/7l5K06fszf53/NP/eu7fvyZf94XTOnZL7/lGL3WhSy+NR+/64ffy1//89EtPzeff/hklTdR
M17bN7QPb7JNm/fHwPOYv/P/94t/e3v/Lfdj+faPP15BMzXzbwsAmfzx55fmqId5Kfdf//nr//za
/EL8448ZglL87f8sbxf/9+MPvX2WzT/+0MXf6VJTIROwd2zABhRv+rf5K0L7O5sn6p0zO1VQuuEr
eVE34T/+MP+uO5bKBo27kOXAdeVLsmjnLylC/7thQpNB+M9ECzpA++N/H90Pb+K/39S/kR98KagZ
SP4ozEXthzOKEgppFnO2Iv/AOdgfab1hHw9NOOuQsFeUMzqHRT001mWdhdIra+iD2jBFO4UCPREK
+p5g1Hk7V4zMdO2CsHcBvF97dRWyW4RVq/vYTievMsZ8GSu0/wTUFnLQpEFeVYFNqA2KvdmMppcr
drN0Xdhis2B8GtXVyF0l9Sgtkmjp5nIZGEECyg7whab249qM/Aczdcx9i1d7maR5C4RCLffvB4Jo
yEEfgzNr485LItkQDjFCpNHVNSrCz0FWW2SJTW8Aq2q8em217+cfQSbSe1VLiveopP62IKa8aNpy
bRfmN3LpNco5LAPxxJvBHo1htc+E9uchIldBb3172+Up6Nuxxb5LsJodgXkx2b6v2oTmtxgaDLRj
P+X7gphgGWIIiuNhSYO98ZSyZ68cZMDxDcU6GfOLQ51aL0Nn9/5JHJXF/v2jsE7OckrEulBEsa8y
iAMNy3/mLNHtlPauqbtsO81sAjBae3vIXtQM2UXS9AbTrL7QE+uiBdYjsweSsuBzPJJQRyYsfWeK
mLaLixWHquHpSVl6sIX8pZsGT730JywJClbb+nZkQl9NmaACrRGgCE9AbTbVkCs7f8CzVY7BRjHb
s8MtyKPmD+lGTjZGqeGSt99czDWeaSvackNp+VIlpKvxVGgUq5buNVQT9lGTkklH+i6yEW0/yuZ5
zGiZBnZCZdCrVfvkZpQXwp2eIUSte/quKgBdLNwaEcF1sqwy8WIrOWweQcRcDy9RdMYlarU3f0rh
PVqS8+ZuW9ud8VhafbHgxgudW6b1qk/Z0A7yq54A4psKFPldFjzDk7pgn89AcMzkX8UvyYD3G88I
8mExLjsYT0RrUIaxleLEZh2SicDVUvtqSrU7WLV2cmeFFFHxT5NQGKo7WTXVqjJowSDMWjbSHe+T
utQX9Ee/lm7SeXFPt0az5PCU2ldnHBr22OJzaZb1omVpAkDdowirryEOijgYdy6yflUtn+vOfAXW
6niE/LyY0h9RMvW7vhi3HVPAoptYwZP9UqzHkcK3XiZEXj+BvBwWEsDdcpTtSVHqXW3hlUy6MlmM
6TAsQJUHS3PmJMd0iiNvmjD1tkr1yFVAXHBiTSzT403VY5SVOkWBYdFATPD6ScenHGMzIbxlUben
eH4QQa3dNC4ABrvGohkQC9BbUqcXou99mcfemOBOUOzciykGbVEhx57UHfjWUPQWuWXepWZzIjrJ
c4pAwWmVU94akJuk5idQ1Pj0HwSBtdyqW09qZrIlV05SBdGIgDLVL6GvfG3o6D0bElJP2BGgWnbB
3naxnrhpqG+s0v9U2lHrZWWiHEmNkMAgIGhFfW2sVSMsoFOQShnEIGXDB41yL3XXVl/02MscEty1
qHJOEtNp3k2GNxq8764zJCSXCh9OUwECyXAvoctEOQGJ0lls5YIsybSsn9SxyWgPOPaGdOhVqYb9
InaYSOvJWRiE1DM33mlOiQko5dlV5quNz51KKC1rwuY3UPpvtL5ztq2dPzikXG8a5IMrllb4XsIK
uLSckSTuUTqACsiK3bkgBAivLN7qoFrLaeyWQ1kmOybkFJiSeWe6xYpXBr5YmpvLjMJG7QCfHDtn
03Si97iFUTGiNYwefBsDs4iFTcaxa1s4IktADvvcJkpdr4nmJKbnmzqYFMk6cNKoBBbqUAZLIaJ2
WUudCMF21ZUuNQ9E/XpPxqkPozhBTLhYkyJUrkQEcUyy5j6gFiRcIOgIOInxBFkLkZvW1s2yY9Y6
r07S4+rOQ/ZVXXA/6WbJAzZ8rEQNZCKaIl3Yfkoa/RXGVxOBuWQ2fzKw+C0RAN/ByHVRtmJMUmyL
t5ObTyGNlaN1DX0VfZHy9hZlFz4LK4I7AQQrwY3Zi+HRUuUl7+jy9b7KdZeMh0mJyXnKiDmfiBct
8vVU9emyCKS5VJ2GnkWpY7uPjSfuKdXWV3Hjudj3Kh3ynp4OS190wJRa5uIIVKCnRbwWKLLSCPO+
8INFUExfUvHWFq9T53zCHq8uyFfvvamZa0r9XQQsgUb+rRpjqMDn5htVsXAj/66OlMxTS/3VHtrR
0zV1XFiqEe3TXN4qmueLgeS1gm3X0NJAphL6iVTEJ9vtmSy6N8JBymXvCkLXfPjKnZaEYE4tm5ZH
ZCDQX8lMB3fsEvfZm9pSDZpuF4O4Io6FnkGjKks0OvxlZ2XEubNmG491CZiw2ytrtk/0aSLCUomG
CYto3Jq9/Tro3WsvlEctgcop25os1v6pH5JHJzeqnZBHi5Q7rGyl7kV2TCWtNjc2Li+F3QvSaV1Z
DhjDJ6d7sTv7axez0Skly/ykvqholxat6cBVLdtxr/Ww+TR5qBUlWowyx1jIDVRLU+fo7zUUdpvY
EK9ZRfwq66jIi6zM2OphF5G+Ad9alzDGVd5jV/VKkU0LQiTjlaZT9MiHgj5a3L66afYlpsLgVVPU
rLA5a9qCFQrNUK5REUSsflyS4Iqp9NikhYuoZRvvlyVLIcAQTPnxoNdrErGXU5V96RQ/IGCjXsAU
WOm4wrs5zUdjbbOSFhELmKN6j1bnSUwlgWx68dT2c6Z8WG3tNCnWWPbPejc0l8B3vEkWDUnfvUsJ
3eBCNpR46RLcuGLnOyyBLZy0UqDLz/P7kcbZItCddG1Q9Fnkyn2cZrWX+YW6FlZJC87Kw6WuLHy1
TPdIYXk7HVJyWkmgCzl43whQWJHpqaxHzbxCkx5XvgIyzWHTtKjgzmJlIBE3dYzV+1k2z/GCl2Pl
L9NJM86lXy/VEnNupAa3rDSLHXyMVwpFztpPpjt/VNRFMaheUXAbjmIQip2EqSYd+xvNNc2zJC6A
MkNnIki5qQKkBYXqxAsuNodJxVagKts+Vg6aiPfJyMqt0s5VpvUHsx4oTzCpe1GJZy4K2ApaHdEP
deS+pTbs2yZqt31e4PbP7znf63lxghB7eqYticMAvFJToLvue9ivtJeaYk4DAAUmW54P5bPEm+zC
XmayuViR6Je6OZjrMdaLY+I6TzRzMDxjVS4rZzdKASIjvXW1oMTd2TCr0pPuq0Ic4sL4RD4H6L4k
22buwSd4is4LUQINJjCXyjsX84oN5s5SInqge3Av4TbWtfhgpV9q3mYaNl7lt9rC793nvnI5v9I5
RpjMmmkkzxeVeMC6ss3R/svnJg4zIBOCjbGYoJzEUl254J9s9jIHUGcs1rAn1wCtV45vtlsxcJEo
5P0qvU0ptUizRfiq56HPRNEZS1GFYKBjr8TakhaUOVxtJeisLoVyjU1sjUY/wppt8oVut2tpRdJr
FX1aVKyj8vEZAq9L3nXP/nHX2QiFdbAnlBSrZWyOAL2t1t9blkr+MCVA8hxyL6uNaElUlZyoNeSG
gms5XgV1DWis+zINE8ZkdkjYPBQSnQkvTFkN6nE+M/YTr1fCeNENOBryxopXBKu+ciYPPPrKxl7Q
tqt4uKjdVLJbGtq1aDVv6KzPvpNiMA0RdcjSX6ojxX9SXduufbbUhjWYaRwrI4PwgNsrtIx8oVa5
yiKzvA81guqiJEfSH1DVtZMhXjsgbta2+cnC79Yo16R6EL3WEu1HFi36GgoTDiCohL4aegwEI/U6
0hP1gLfmJgvQudSVEER+1WLhJvIWAYdn+c1wHNT+lXZ4dib/70vbaIiewGo8gLPoGqXARJtYSH8b
FOzg7deKm5CqZdf6pvR9xDq2ia6nVqK9TGj9aHTLShuzfNoTVWpVMK71liaIFRRcHfFNaNFsdwYb
tUz4bPadOHdWSgsQj9kS3jZcWrYPLKJT1SNNBcxcR7DTiCljPSFkIkAkee2gO/p0jhURD18aN34O
eRPheElrW5SAdPJYeQpFZ16DhsR3Z+vTZtvSYmLHMPioJUo/ug2yptlwjbMDAw5TuerJMEngY48h
b90kfKHNT2wameN6Z6yqLDvYOdgfqYTk1iURqGlltm4q7j0uHnhFdfs10KL6jI7+mFvOm+L21Ul3
yQuieFNE3VuoiFfYye6NWxMnN1htt7Er0fwPU+e13CjTte0joorQpF1A0ZLzOMwONWPPAA1NavLR
/5fm+aref0dlW7ItEbrXutcdDnxLXZrRS00Tq05t/oEVZyedi4GRlfc1jmUg6YLCTUFNeFqr+1m5
8mWuf4/bxClqtnvW9Oks2som+IFZA3A8LIXiT+c3W5QOxGS7recRhOXN6KEXVdJ4Nm7874f/Hpzb
0+sc4tVTBhhkmIf/Pfffb+l19i5NXvqXaesYtc+30HfoJBMzXX747+n//c5gIYPyzFdbyf7/XtEG
bhcyH0QVKWAW/P+//N8/7j0Ls3Fkkf+98t8fWyzYB2z3bohmYFL/fYz/veN/X/33LjoLgCD1w/9e
AiGT3/v39P+9/QD6SegjxfrfO/3fG//vbdprT96v3E7/vZ9/T//3254EwTVm6yYL50D971j8+9Yz
CHTvNFLHsKzyl8H4lFme7tpNvzud/5GO83oveB67S7ZveLModN31ChnkuFgovpApBvchfsY7aUJp
a2QfF21lvvqKVjUTEz6bsGCORVaP5HHlD0vtPY1k/JIew3x2w77SsR/ysKrvB7qgRiMfVaP5U+cD
ro1ZTttiduHTv4dUZLHMlvDBb+wQNlAaMIjHpuT2AmM0MkzAUX85MyHrZSiGne8N6oVJkHyeWzK8
t9iZ+18kxhKV7jbhS6bNn1NZ/Z4DvDicSbo/UAtR4wQ43/77dq0J9ZnY9XrTGA5tZvSvUylHptBn
RecYazmpt8wpGQ55Ax6dKTQcghrTQ2ZI4oT7BZ4Y/JfnuSKdLXCexrmhuO02G8OAxcHdrjxpp1l3
CPNEDNYbQUFtHigj7sSgg0en8PpkEgIuXqlNmKUB9JQmmC7OUEuUPMTviEb8MqYe/w89GuhslfVW
lv4WlxtabNOLifZI3z0TAlLlne3WDx8Cw9Q7QD0ZFfAR1+XmNSY4Iv4qmZfbzO0wN2nQUYzb1TRw
nM1l+ti1ungbS6zDzHz7O9fmk67JSGHCbFx9o3qSy2z/DU2KgnzOdpNjGafN8z5orCJcQ61fxWJl
u6WqDYYoswGIHfw1w54pm790X4gsHpC/iiScyPfhUKOOaVf7VoDkiTuO5ddwq5HC4lOReTyLLohX
n0rHXGV/Uqk0MPm1rCcvY3vzWjGfah+Jn5ua91Mhpz9eNhywiP0Z0NnBZbRAlVoigkRKJditwVOt
RXsccJTD/MCxqXjF9M5RwafEsH9aXY+HR8gfrYp8els6pjVmiOIgK77aLSywfQBvkTg3w/G9wJlq
HrBUUScoCqx+rd28OBALQOm8AZZq8Rv321cM9Etc1iTd4ki1Wvf5U5AWp0YwD1rtOk02wjbu2gDU
UY3uGC2I0y+lIT7QF2GcQDLD2ZyL73IjtlbpnFhYpMu0Iv8qQKPy14QYB6AyCL9Ja9jEC8o5uIeC
Fdxvod9fCs5FP1Rb4iJ0icmfafBF85adhnMR1S7cdZnegtB1C9yyVh+S2+5QT+V2Zzc+1k23rzCU
AUpQZTR2rPWl4HPntf1HQdE+mr6T31vmkN/DRTtb1IvWxsEx3ZdOmPJqGbG35SEC3pzuOCVf15ho
6PRg4ofCutEhHH4aQmt+WogdiPWAQm/jqsoNg7Z+pFLPLdkzes7fy2oTd6ueUNvm1v3Q5z7bPebG
20rMxoZnlS6DpFBrc50xy3vBBbI/OZmAnlWsX6Mt27vF6/JnpxcOEtpSHspGzZeesXW/EBsrp4mk
sk2THWEFO71IkCkhsaTeJufRBvVOqpVqX4pb8GUxBTuueedxFn6IXLWgnGtyQNq5Rjm+0m/LUqF0
2YKdowBpx1rauJYFQ+QioL7Q9hqo3913e8MWsmh9yKhkkx2aVbXnBcXwcTCs98nI8J9dh5y4xTF8
qeYp5FZvDMqCOn2hFT2Ffu4SioM5qbHQ2xnIzPa9rddrk7+PRXoTUNTyru8Wb+dnNIdVJn+OWVfs
jW7tzttqvGCUmx2mmheUfclcDSpXYoeNEf0zPKz9QB2Qmz2Ht9hbhl/G+d9X+Vxxnjtn3A2tb5xr
83sSOW1iFTSHDoDtOiJMStgc2nhS0JCK3PAOaB6I56ldrr+SNtSxHsfNREcIEB+uoX1e0k9/nvHF
yUN5TUvnyyW3IK4CrD79dieZ0Ub1gPyqLFk/LdPTBO/OblLOIjJZDo56sLk06mW5R1TbQbdSPyq9
/g2a32GnEdzpJnGXLd+hMf2mu5vv5/RmQzNOMpGLEV4YevMANeqIjPgpb/GkkLcH5XgeoFMqowkk
1+4ZpzoFNg6jFNXdGs7ZmfMX9fVm39lbWxzqfPpUXrtcb1+YvSVuhTLGRZ2+OM7v1bXmK1djXCwQ
An0KK4yAchG3m+te5ceo3eDchnqCclN/jro+hp33FQztCW6BisNwjgvolpHfFvgemshgJ3sM8Wid
IIEUD73DoSp/WG6eJ77iZs4xgjFSlmSNE9Y07IZu+mFUJX2Kq15N2eQohQBuTLf7uUnzXNHfrL79
tTE0382Tycwa5BF8ysXl4uZQM11bYzrlFdRDN3wqTFR1ThMVagaDzvD4hXT5rYLyh2pAzNNwvMPs
j+HgzyoFBIo84qJivLUfQlB72gqsg1o8CwIBfWiDdxAwINGrOvmqP25j84LtXx2Kv66vI0++BfnU
gwIvj1WJQAwceTMTZ6K19Ys+j5jWh5G80f+8EqOB+eP238u0TLxmZbqsVWJAhqlLUluLAnJa+Kj9
Bp+ZEtjHH10WEswGWNuSmyAgxq4Pd1cTqRN409qwPXuoFPpNSEiFpPwUH56j2T8mU8UjO5M5QIi1
cEKx3ZTxSkW1gwc6Qd9WvYMIfRq25cGd9Isnu5+0CS8ZJg94SSzA/yE2Q4t7sm3chpG8n+wALtuk
OU4GrvC3mpKGPGWUA85fTfWTT2KPCbJ8n/rjXXPbdTOBw2HjijewxT7OuldvtC6gweMlhYWqCyiH
hS/+ENqCEqyCOESyODQGBhZRt8DtsNzwFfBN7xqFQbKy49Ky/xYaC9/eYHGuT2Rrl1yw8s0VmYpf
PQsjsqmrb6mph9RbVhIGkcXJnj56VIRKgz51mOFt0j8aq3OtqqfQcHZLOZOjC5sn8tVsR/PSvIcm
9kiCJJLIz9RTmRNNMAfy5jhrsirPJFJsd5TVhE6stZNwvxmZs1ymG69h7AKbyumnp/x4HglTDeel
f67K/pgF0AzhD8qD4dUPgztA/po5kpmMLEjze2o2fJgCIWDEJ5nDaqTJG4kchwquXIAyzK+OLRrb
gPXSTNuFdxuNY8C7minMMd/YM5AEYWpcL16wSzHYlF2Iz6/1dBh5O+cOL6++dt8kntWAuyANVWg/
BRvneXknxgLRGOg6QI343Q3iZaWRM/JdpjzvNNOeJThaW3HZznC2fUBN7it8iaVfgMekX7dZ1E49
t84Mb4W9pPVK0JoAtSg8VMYwbBF1e7Eav0rsAXaunMzPTWQvZjDmO7+d6VOJJziRxIHnT8ZAtKB2
ADg79zII36VrJRod8aEwCkF8harfc1dZMeykCZ8+KMfSMcRpI8Vh4XUJ7BkoJIuyMBvOiF9rluwE
X+jLKIvxkUvHPulU/GGsF0ZhjarEBtJ63kznr4EsoClMgCtj2qdTa9+1dkjyYV8AO1BT3g1OLyEV
huXR63CLLEhxS0ssICc4mdeso+mv5AaBaOlRXm7tdvVJgI2LJk/3bYnPgDtj5eL2RC7hJZFaVsVZ
DtjTW4WFm8YxqCssM2HLCGaY35C8/Ijd8k7DrWnW6iepAeX2WaXztyhwxp4K/9xn/ac3g6j2o21E
SvRDMmz5ZcgMzIwgjzDUmFXkFvB7sgon8VV3CLMtDB68tjhCBh/epymyrO7kiTB9QqPyJpTMzjVa
1VlhWyzDbR9mm5uEach97DBLJg5zQAzSDom9dmAhPmRNCDs906uAK8gJLaQFQ/GQzb2MHVctceDn
xbG9QZys2owio4rMnIQgNcLTu0eLNjxq4VAfgs3BCU/6co99tLujfEmZoCd5qu3Y67ipJJtY1IO8
J+kmv4e8ea6MwCYpaEWR0bt/TU/+GrzhZutuHb2JI9m17asI1quVq19wuT4QG1ygYQMBNhIQLC33
TjdeMw97u76qnyG3yFiU4xI1BV65JhuJgCh/tWXx1eT2m1E9oBG8L3MKE4ZV0FoCDzrjtoRR4aDM
J4Vsi8wlvKZW/Z1uzmcICJGbzgeANl4fBaPd3odHNHTDTf2NA/NAVSIxrznZaq4uKxd83KGZS6ji
iQofjRCzeAK7i6pBxMRM9Gwa2Wl2Xbh0dfvSTMOzBFuEqVif1VD9Ur3T40Kd7Uwb53ZzfJznoN+P
4QDSa9IlhFW1q1ybZGptecd827rIm/IwrloU221BoV1a4VNT4lsPAZGQTLyLbFF/E6K5sS8PSY9a
JvGCViV4MD12ZmnGG2hj2Is3Y+h+E3ELL91iNGlp45QH3o6xE34PM+cMV4YviG+Rm+suIivsLI2J
N0NhjchEN2VJyX9aFtZsmzg3BEbEWvVqfHFqqwFOLNTF2QpjH0DSxKIkU3azU0ScHX2npA9ASUJT
6SRBWPzKHPNQ4jVIOOdp9DODFSfjeAfNJ2GYfVLCoojMNU06jBWipVGEbQ3UFCr/mxYKKjR1IRAq
Q7EiCOs1MkT/A3RxgdFrstk2ClO1rSzvZ0x/7/vbV6xqRiI0HLUMLoPNTcgPg9Dmaq+wHP/3wn8P
/56wKw0leZi3RFVbejevhhsFk+yiRYZUjjJ8gQozEihZ4/FWMbNh+I6P7y+3lOXOBhsecl0iz6vc
xFin345hawptC9d1/cgZFXdGE9Xh4iTYVmkYBul7uN5N5eKz6M9ww1NcH3EciNX821buSsAHDhJh
A5A/CrdJzArrfgMtp5ePKP8WQii93AO1VeywabpDSdVETpbxT+fuiw6EhNQip7Yqsoo9v0chbbpv
hRybB1ljfkiLqCJnik2tfhpUkxHmD308lKrcOZs3xS3eLffAlTAcPedStqZ5H3T9obaKHzI3nGPV
0z4Yq4GqexEHknXFEbZe/9xaJsmlIdtkS0WkhZM/SGBphTL5z9yrD9XP2/MQIPDeijAxtfM5Z1Ts
c1vEEC6ss0idF4F9cxRCdEwwIq+bDDNLnN5WFC3d2OgH1iay+Yb0bk3DiyfD33VjI45uBUtcD9XW
+y6723inZVbNzPrOJYB2B5uJgs5ZKe3GHONr9aUYhdGePmpbv809KatjWq/J2hbfTFiSqah/6KH7
WEyK9q6vSIpxMGzVsNJJaAjkEjxmi/optN5hZLMX6QA2DpVCA/JbXhT0l75pPnKGVHmLA1SLvXJn
BJ+2/PBT58GW9l/lgLCmarsZWhS4WIsX46UgwCfG5B5xwWTjJ9fol7lgUFKn1X4InJ9YjaPmZYd8
Gpxht3XrT0YQIDLuH6Opn7XlX9rW+VZMXJgMkALeTYT9ifxeoRjfk5/LSLTDY6UrfuQNTBAPy6ku
bJ5w+n9bhXMs5g3K2logEa/rnfzO8e0U0rz4aediNVEcfGGz+wTACiFlAfgJPNc3z2+bXet6+OmT
wlQa6XNVOX8k91wyuuLLszI36XHGWr2UwfstgLS3H5X2LhJ/c6y81D3K719i237rgUUWVd1NEjXj
GzoMECCWcgcxrNnXRLENHga+h6Va/2Biw+RzsdIdNyBh3QiyHPebTnFJSLbWp2qbT/AZT9W82Pv2
9ic5fQ8APR/FZDP7t5kToT6uDqSFqthyumQI/nZ0C0xYwAM8Ps1aj4QUy2xLPJvyCr8b7j5dooBd
Q1A5JS5F2qvnlSq2xVrhVq2SOktGRiosHYep9w4r34gyxA9Ho0X60KzWQ6WA6mfp/0BXSNwUy5V9
LszZj9XY3uw95GeDlOjPqhvEqRCFclWuD4UuFlgHXfhgzWZwKhzE2uVoFpBolBHBgMOaKkMLaE5o
TUBiHo2m2b7bwX9Kp60mrMAnS5pNcZf3jRN1VakvoSVTcGN/fBU+rDm9MQqzhtdVZOl+xQ3mZPnV
+GhhqoQez2y/p8RfhfrG8qmJK3zTVcYKU1sSq9FqMO4mUQfM+d1fqg1G2CN6uTJLxWHaTb/10r9A
q2repVXpHXfvcBlWzIpDWDb9LGDYLNNy56UUoRkTXi9fnW9/plo13Uq+ZNVZBvgt6AUKziCCJ/KA
o3aeTxNcuG89IVjYPPc11wZQSZ95J0cE42M3c7Kc1mq/6TqFubwzkHhCeTRzo2nrjVRW4FBT0cdY
Its5rs4emzUXe1cQq02OhxXrpZn2OQzopCTQfFS/q8ZkrsQKer8MRn3s0fujJ1Lbh2HR82MDMD4w
fcHbP9A+bAuiTLQZK/q3zkBhNDvYF05brvcGMP7P4OZxMJbyQ+mMlGIHeNMgKmLsZbczCPja5E0m
7jPrg22+YPNPF7Iq3lvRjuesk/rcI/e28NwwhvWYprCBl874tWl5KrZ7Krq7IXTl2R7GpBEYn8MJ
MnZi6q+kB02oywhuCHp9XHp1j/j1PKdFcOsuC94UvT5ZsMbqZvvBSqNhIv7QR8hhg7ddBcq4S+b3
M0GiBddrYb+WZf25Dn5xZ7UBLpyktBCSQDMvsHxS+nWw5EEqoS84PeyadUYu7TaHxeuXuOhwnEbt
Qz4rZLH0dVldI178CQWSVlh1hvZXY1l4Mtb2K46KBQUmeWWSEIzLIvWtPt2g4VFFXkJyU3ZahD+b
Xlc3ZtShhgr30GkR1do/Tab7OHnbHwuPyW1pf23babK6n+MkzmqBTjBCmqk0rkLATSRYg/SEU753
rZxPHYoXsmp05ILr73AZBNABSd3dEq1usrkKx349x87ifACihvDKhtmXdzBRW+jgmZWUNQWIsflP
iImDx38PwaC8PRGU+FM17Z3oRfe0IYrdRLULimmGU8osbRP2AZrhek7nLao6BQ6ahbuKEJl7z3md
K2Eee1feNyTHktGo2IbqFgwcCzTbyu/6FR9kX3kV9A33XWeefSHYZg84fU2LAtqgnOhp7d56stL2
U4Jiz5z5xCTpLZo1tqLrmKT9zVaaIWQi2q6CYpt/r8NnmHb9zmI8GT8jN+ioyY23MbOsa1M9OktF
fD0BLXiJRblNlv1UzD/MraLIKWuLu6Jwd31BfkQezMQGeAu5GNq/g3eYWLScSeDVy66snXQX2v0a
z4SKgW8E/k0I2ieOnRQNpIW8DpNx88DfoGvUmTaOt7HL2OPeRkF6yBdLn4NDa6qbi05aRHxPasrk
x6K1tmQ27rF6/F7Tbn1ZPYZgJlPeZEoHogq7PIZHGL6G64hLf8tI3nI3gB1Hz9DRilNLdl4EscZl
tVx27jy/qGZqdgG7fmmQAGKlTn/CieMYWOoHFLB332qKXS57yHIM0ca3bK7o+jwPkrCvGNAIlO+i
W1F1WE2y1QZLGxyVhjZgXBl+LxtLrcVK90BmsN6DLT3klXgl9HyPJZgT95nJaC+LW+GMZ8fTD3ad
DRgCHrrhxh4J0XdgJv86QQrBu9LlCED5KDWxmM6HbIP0gg6sSJqtCmN3ynbzvNJCMStoFC0G4Dt9
Bmw5psfDwb4pGdJh3pXWQhgjId98leCt9G30qXupfONOrSMHusRdQqF1L7wAdpZTbXR0K3AJyNFZ
2BA0EIgmVuVg3zgfMhaViOStaz16j3Pp7Me+J4shhwEKdoqf62yf9VD+yTNInTUOV7uZYq5W/gh9
0KsT8unn6/8e7EWneyWAUHqDtWFx022fDWn24FlEfarau/Os7UsOBhKUbW53onQI25hfBoUstlxa
cnL0blH+X0TwAAc1VIyu7WCAmE2D4sQc4ln75zWVOGW0mu9qGJZi/sR/S8ZzSMmGvyCrPi6rcBbb
nZ1h1sqsi/aVYy8Z9DkL/7YmVeXoY+INn5nhfFM8y6L8NgKM+qdJrbAX5JMpFSND018iK+sffHe6
jZS4xMbCO2LW6eGZ1+q6fK6LfMDjME/6BoON0LoqNnRm7NwHKWTVvpswp2/x6F2Hzt55RS+PU6eh
KICs9sNdSsJsvBTowXQdvkggub0KV+KD2ghFOSy+ZsBeOX2bA9O6epvNKZ0o9rrnGxigAe7XzXQJ
/muq2M2bj45qB5Ns+CYbTN7cGz9FmnlJ2KkkWKd6B1UTm/+6QglVY1MpP+S2uWfFnM0PuUY1Q/7r
MhM1AZ4RrRQiyTiQGFlCBCwKrzy6AoLVbHXkxiGfDlJoVQZe78VG/ocokFsafvkb1ti3medhlAGG
QszvHyljup07+ljDBG+2hlOgYL0XOew5o8amaxw6rsInOQXXPFQUhWX6huphRFyIPtes64ci/1My
6sxNfPk77YdX8LTfrVs4GD4VZHxgOkuh60cLToVhBlDt5Ea7z4c/ncrXeJoxqLvVqOPiNDDT4M32
jXpXYUUSZ/jpoiuHFIaRAxTdZ7cddUzfqqHJWPkNjbGNBUMFm0LTrWlzFQ1plhch7YuKhdulyBGK
Gw6lTp10fnj5/FG6gCcd9BzD7aN+cY1zW4DSuEcrxaLKH34wSvquclEcHaAfSCMY8U8WwKdumKzo
p3YqTxQHJXMV67HKhrs837A8CMXEUCs4Zw1pTfKmaPOhr4CGdlBujZsZhvVRlFPHFIJGa4ZS3trt
j65PYfv49hK3DhltSi0Pi1fBP8mYyWDy4dxqvuMy0eGioIvZVWRkSPzNkUd/LBXZm6JdLHgCwdGQ
cu/L3j2FpWCmwRER3cDExUnzRNoIMHoSZl0JcT2DDr7kz+wKTtJW1s8QNqDfBW9uXZjJJPGIDfOe
rlcQn1E+l93SJ4aN6bjTbdFXSwKNNtP6uNC4Qm8/THiKRpnr3WMBywU+F6RSeSGMkmI4gLr/YqeC
yeh1f8kBJMln8WVcKi7arHimnDtA7HqhzX3zseavgq6NQYSYlNfXJfOAERx5ix0J4ilQ6qCt0Il+
CCiSMCT+UAjvNvcJLQLsJ5D+mEGLRxtKGVVt58IgMTpTGssfSE+CqTFMzTbd2wGkKobZb2nvvvlz
MT0708hOAwa1/OU6NbELZiYKEUcwgXbprBozmrzhLdhc4hTM2wJA5CXNur7PLPXbWsBAl4XVUjk4
D9fQWxUmTtjKFE9dL/5aDODjFmQVAj+bgm0/EPdocYN1kOo7PO/ngFVDNG3koeCApEZis7vCvMX5
Yo6pVJuoR6zbTnRxW+wh9kc4SeT0lm7Ewa7OoyGAFOpOUOdP3xNLSoTMaCBrEfXBbNT3mVf4rIL+
i1vrLB4zw2Gute37YmF/Dxqy+ToYG37tjMCtzjFo50fDa9naivpNivpGXil3yI+zuPC3U2Gh1dAy
vFK4QOGuYaxkz0Y69FB8a005UMKVrBSSOh28a2GjbrLr2DKImOubZApSRjWNegS7krv0NpSx5a63
pUVyHvtExRmK/Tq8WbtBg2cLwHuiSCOI2ThMwqcub9BbwV/Mcu9t7foBo9bMi2+RylFBxCKWxxAM
/MF7SBf73pQQHANvSiNyW9lfsCImmFnOJBsHbX/1yuassoFGG6uPmLwY7tIg+5mmM5zsvjv3qbPz
JuKyrDHA2SRoqwOm+Lpjja1t+nM6wpNrmJ9NGX5V7HOJ4Vv7XvfH6XZjpqEJ1N+pd39iTStcc1eP
dlIP00dn+dN+kfNxfLVTMDNpy3O3rh//Pl3higmybAmD3q8+2lpfN/bZqByAqAYrCcA0643P6JjD
Hk2JtzdA/3ZT4+wtY/2qPRMCan9uwJ4u4XwS4aE2XpweI1yHrIUoLAYym0YUAgGqU/yjmriXBSk/
zXQdZsLi6g1bQQOSkiOjoZ4ZBwtIiSBOz1lfPrNacqKHHih6wK8f3YHRwTmzFWMEPJCauKvIKTTU
9pUKn/ptkj9pMAYKp+Wp1U6571Kk7Y+ZVYFTGfUFF+K3xRlPxcQdA1H+SDeUoxxys7jq7WcIAL9M
2GcbUz69ius8wElqcf4Oq0fsYbakSdGxSa+g4bGNO/LfDwuAQIRvPel/t5rf3hKgAWbp7V4B7diV
xMdh+sAoChdO/lWv7QfYzGgADMtnjmEfF0PchRZoYie2x5VR2k6YoExtvXOCM0l/oUCXudnOBz9W
sF9Sb1+Y/YkW8ytPapB9AsddsQsVgx4NCyV2PCzOGZnsCg8mmFG8TQ6eYoT0AZQgE4parB5SpaLZ
+SoQEEDQxeBoni+V55zmqVyTki0ZNgZ2R2lcFWnHyWHisJnWrlX9y2qcnHUUiZEtL8JGME4+JGmC
5VXI7UU3C5U/CPiWOwbeas63EFuP0AcCeZ1fZAMeaksuJl2LJM/FgwqHN7R/j0MPO8xqRp1MRsek
PV/ubucfM24ZL9DFRN3eDBTu53H96Or1XnZ63FcY249FUcVmmSKTcl4r2hLoZ69Bmf5x23YHI9Pe
E5N72Bx0tmKA+FHtO2SxVyvkB91o3bkKuGhhMEnMWw+BvWzueppqfGTNh3m1jgAGiCzC4ItWlKhi
+35pgx012tsm1zcktAhDQmjuBuo6L78Tbc3i0NhOpFN5h/rL2o/gpKQr12COrPIp6zLQiY35xHTS
LitFbhp/YK17h8HDPHb4ynOyWBbI8/gVWIOpEkn1dNMn3c+PjEWGIxwwSEZYqgsmxdYcvKWwmsdp
gAzEDXUSarsvm/LZDEv46hajAYWMbN8evTD/zrjQaW9ypBHmiyNWD/osUGKm50TU6Z/UZrexTId7
2gtPGXcrfGKk7QPJxrvWh3sWiOyj8KZD4To4GHJl7TB2OWpANmbgpFRBa2EhBK/zcIPP2+tU2Pdh
ZRC38acabf+/A+Aqh6wKP9L0OIfQgdqQTcvJz7h/culgzzlyA8BurryAUYp8hMCPFDPEOK/LkbY0
vL5kj8BGQ0V9YT/OE0KdYEwZWmrUon1z8T9UNn2Y3dyct6Hl0HZEwJHgEjLEwlEWdRvb4MERrThO
Sm8HSP4aq+J4C9GArKRHwRSszz7lwaFtUdKr5WzVlCRMnQv+UwjLzWNlmGuaeltZHEU8bc1SPOlW
LjurKl+UNCEX2oJ4O5gRvluzOBFfbbUQ1teh/irT8UN7rKsl7hxi9smnxJYscgZ1D/tBx4tVfk7l
/GsWTYj/X7ozq/BXg70rm60fDzfYyOIKAU14LwMA4MJzPk1HvEiBfQ+5xi+p9TEPPmtCjw+JaWzx
5g9O5KrwLNBqID6jo7AHWPur5Ojhq2dxtfS4F2z6GbAm3Zft9qHGtT6WBdtmwD7L5JOs3sEkYZzL
WOvxLwXJF00dONhyls2sHjKcysd1V/qSLRUB726ojPI4ygzh6IBL4TZbjBraxWFRCbIHAdOokxAp
O3o+OsZLZvytjTGEywnb0vAJSZM2pVvrO6dN1XK3tUGJ/mdh3hFg+jLihL4V1iXvgrPgNgGviJuh
ca9eb/7YYIyg2DBMluDw2MnluNYuLFg//HLDto88Z/27Sv8rrPufVUFgTG9P18aUrPAgb7FByJek
oLZDxC+At1Fn1elpWn4NoZBEKxhttLgopVwNY9pZXgpR8OqRazi9Uw27/LAB1fhyflk2pLKQRhkx
wYpp5bPfZj/ctT2vGYV21n02Fuuj26GsDJb6tCrzcbaa12UUh4wqhwHj+DJinG5XuIhra/xg56X5
9rDiUA9pGDyT3/pb69pIMG3bCePYWcUFkugvn81fKz6EYVQ/pL9+DB0WtHL58sfYXrcon7nV0fr8
UdSEIIQPAX15jCzm0Obj3ULGImPDJ5iJx4kwOpFyJALNwQW2FWJieHu110OGvwr3VE3pdChVBdFp
lJ9tb74j5nweaKHpivcizL5HLsKsuO3OgDPWrm/5vKLFssll88xTd+/13HveV+mPHyU5TYbdHD3u
0QiA7E67ErGMaTzlS/gVwPCHzAxRxsOnvt+KbynXx81gu8JEzzSXF8t2WhozRnpD2UK2iPu0eRNj
9Wfzcd2vjJxB0vboSwZVfkVWHQpRt14uK+lYVHTPvjnHVoVMFqgkynqvSaSFymBAzbxurG80lB0S
piRr0HS506OkXxOpNCP4TvsUnmvgqCPa6p1taKDFuT5tPikEQ+idxsm4pv+PpPNYbh3JgugXIaJg
C9iSoDcyFCW1NghZeKDgzdfPwZvFvImeie6WSKBM3syTUpwxUuxdmfOVoTAui7CbfjVqwgYjoQ66
Pqop40bi9BGPFXn2bEWlobUKlPsrA/U8KR07dTGvXYw1pY344LUfTGnOFt07jMFuHVfY1EBlTsBv
WVb7XgcDR+VZXrXIDjeTcD/dtPBrnVWdQWbkBzb5bcdrvmmVb8LnOT85UlxwuKztbI9Q+Q7y5JRr
M2MD3taWMzHp4pCZSnM0W14PBCm/NDVtgdsxMKBkD2wmo88wuo85p5kas2Zgq6P1MbniY3gNyOCx
OFg+z9rRtsOfcCgPKZNGJ3Qvdud564YiYdNqPrDLEG7hyKdLEXBzVizUNUYipdYyEOfKAs7NaKkK
7VccuDdIAftY0jgfUneG5WlbmM59tvIHWmW5ZhAhAccUrMwpeZCQzFuDtpq5NYD8c+iPxLzJ6w/q
mYkfobWvZd/+tOMDzQu/PTiArQg4xHNJXtfZ/DaxRK+XA15tpPfRsU6pVrxHMFatKKX+FjuMw1pe
eGx2Q1ceoEZQax580+V8dKkn1ez3kax0a+eHhpBIUFCajoMkyxenjPYNcYxxkGCUmYWZXznqoY3Y
1KeCXSvICA6DBuu13dQK78jTpUftyQ37E8NbQtsBYZrRWCqFX3WRv5CeWS/bguyThznLP1oafJAE
AaBl7jf7YRWHvCbsMyxav0XmvpckBBE8zN0IWI8abBTJf6XUZz3RPgG6Fpugir88G2XGtXvO/rSD
oman8fyWz0m9aiwvX7Ok78fUezWp6qsMc6PgCHPK8Z7yNr6HRvFWxY6D0T1CHSv+Irs5MS3Dbcps
nrg2ThkWpH2jmv/svOYAx2moUhRXjwqrojc0XJQZ2Z4qMT1q2FvJWbxWBovusGz6+Ty9RiwL+hSj
egWU3FJ0aXXdDePCMUpHBAqRXdrmdYxzeHJQKqpRPnAzvph1WKxLb7wFnf6KQThYVaJ4rcot4Xp8
y1O5mxqIQZDZwh4MZelGa4CWEEG13kf2Zk+f39oJwG6v3iulreIwWOrqhscmLR+GllBWdqWCimN3
GHwLvX+siuCjTiELOHxDWuW9ujaInq59N6LoZnoi4oaukOhehgnnhTXl98JwfpPhxzXC6+hy1bTT
H6CUQD8zHhlPI1w+Nkv065WbN/vJxO6fIaOka8EpMPXEX2eJFHYE8AQvInfomq/dQDhm1B3ism1w
kTxIWkuiFtrS4wRxnpZqE8MK/Y0ue/aY3wG3UuLoinVd2TpJARY6R+vgfXtP2Oue7QZRNmyHE+YC
rDGl+TqTMiO5nG774fzva9JUwX1c8IWVEQZ9lrVVPDqvhKZ/bcHmoHGO7rz+qaC2cmizq5Fkf1GN
ivYCMOkvzXpaxIbx1v7hogOyFg03s7kX6fSiZy1baVw/Bt6nM7GhizxG7HZJrau9FAxMuj638eFi
V0NABnBJKdOqj9EBlpfIKiK4n7LlEdpQKgG5ZB2njOIhIhwYXLKo79pFDWnzfzxp3xPWoxIECItu
W9cKtd903wxTO5YxzeUUoUFNINKZmCy1QEFuiRHqRP6KtzRqdg1RPvz8gGAVP2cjuUdVh9ZjrM1n
Xlgo2B2VJEn3YxH7wVPbdBuegk2M5mYgVFslie8tc7gcvVq7aNb4OCZYo4yY7z8bUXDM9LmJ4PFX
hDSGiVN3jr/F88y71mZbs6M2HLhyQfJ1k2tsNTyF0Rx85fqINc/g0wUPTpb0xuO1S8XIiCKxrqVl
3rKQt25WaGJT9uK0EbYPs8UhfJ7iZhe6A8t1n3+oPPkanODFk+5rBQBhbd0bQFyrMhup9muDLV5G
5m7kvPOIow6I1wALJT0c2I+iMd8bHa9fV8EAZYqC5gFUgTo0HM+snozuMnHvOF7tahk/11yDB+w9
i22RGTpeQEOJrTT4EZMk/sgHF3BFNqwzXT7bxnzLcnmPvXtR4oe0GuO9g7CxS3r9GEPCMWT50bqi
3OoxgHPDYSziLOPohm1wDjaYeK8I+09VHH+1VnDV+NnLni+o5QBUcGpbRzl+x1axLdQAF1tujcHU
now+XE6qIyegW8EI/ZLYfNNanz9MaAEB2m872t9KSKryaBvDv7AySWevQEa+NLiWoJqq1LvNDhPL
ycEe67Q0sjkD84sW37SG8d4wDw0LWRhywSB2QI3SdI6a8dfWtHNXaN+qSh7SxvxtiL07VXrCDJzg
UuQAW5Ei17B1hDBhoqSJd5bh3ZnJlH5hLleMoGkv/JKXpKOpNFDhZZ2U7ZM5sBjTToQpuWZ/pQgH
U9f0aLZMrxNy8OibfIW5aOkS0Z49TktmIktMBN1WCKLQxtgji8yIzRwEfO6G93LWKcsYdLktLAw8
eWMfLFlS8AIhlvMQPg5vyk+JxBqFyI5S08VboUefjdOUB8NJb/DM/iZjMLa9iNjoY26N/C14eFJK
JFX240QfKC2LKDL+4msAEvUe6iNBD0EJX30b8FBPqstWgI8vRv/C7IO5u5umfpIDZp9DfHAJ7hda
6KxivAizIHzK1zhbAu8AhUr4SQUXk+C9z6jBsBFw9JngdE7lJtwAv6OAcO1O5q8zIwk7TnuYVEIB
GoGRmLoS7tgr1NHUH5lWiSG9yqwMyLQ11BeW895qAoETsP6z4nQVSvWRaeEfWuEyzBxQPWlJs1oX
i6/uvM92OeLW2Vqp5VwH/Q+vB6zFxR+UpoqnXpgDrh/F1c+111VLoMPDfZqld+ng8RCD7iPQ0N9G
qscPcajrsfmqpFRYyFuqFgGrBnX5MT8XeJ0xd/Hu0cRUcabo3s1S4/dLBz8cOJgHUA74V6P7pexR
qGpNhnUpHpaR+y85i6NZwyogTXim8wjERrEnWXsn37vCBUsnLdCoUaqXKuVLR703Vylpx1W6LFhi
0T1HbKertkGos15AKqO/O0yoR3gEu4iemtihLFBfFg+GbNjYjW+9LT6cjFkqqFQC/a92u5Cbi9Ll
N2iHFUgctdaYvIXlsg+5NMUMZ2RZHxmo2DAN0FdODSqtQipKuupxqobHDpUop3Lymlnms1UZ6GV9
jHsgyA9m+hTaX8JtPdJBHh88km6Cw9MaKagKzrJ2tKfBjH/tQm0ql1t2vCR7UqX5UUtYgSGZXknO
nrlhPKZt8xWnxLIm3IfEg/ClSpdBi8ncqgCJgg6/4rcy0Z0R+ZqkXeUYjE7ATAgJEIZw6OsjVoTI
ODofqE3on1G19C+bfO1ddFdSuL4t0183b2/YJh2UwjVefy6F3D8ixZoKAhGP+5xgbkq+3JC+YSsM
WdLddztz3suFZF403qeY4VaB3PHp7XgsNbM9qYkyBRvlLaHBqe2ImlFYxKZYM21V+Q40D1QEvG9E
6A29KQ4Fl5kowB2dWmqHieHS6kx/iRy/WjrjWITjNMtfmcmgJbSGLJhZd8jndHxXmgzxdLjWvqDM
c+ApejR6IO6l9xSSdwJAJOa1VePtKuP8SYvcx8qS2FPdniG4GWC6GLdRJ1+HzK727fis2pmBBx8W
hKIzbk7uIQQQ13rkBnyiZ7Qx/b+GAGOM2n/vC37vgFVJxo32oNCUQjAOrYLgIsBbq0Rj5lJXz0M6
9cuZT1JiEPE9T/ABYvOcc9BZ8XOQMhgYCFg61oeUGb2BaE0L4CtyNS+ALsNjEsa1HyL6xuplDtyl
RdFSmyn17kZFc1MiSZCyR6/MIOj9yBxuJTIOCd6UKRPaUCr4kKSNAUsQCcbdkNysOf7MOnWC53Dp
Ok4VQdAe7X5Eax6x0LRsQKKnranZqyHh3vY8oB06prlcosfsoEl8lYhH1AcgL2TEUeBklhUSKBzF
ej3I7qxZ2knNHCo9egx0kseVbpxju7v1DngDpOKTmdnHVGvGTc5hQE5pSrhThAfijJFvkR1kR0ie
h57QUDYNXARq/LMue88uwec6VN2ttiPqzvt7RcbjMdWHtwKhMWaqCXEW39uM2hpyZHpOZYoiXDbt
TjbPeuAVm4ndej1zr17Be1hKmHr0BGhmg8P+UThgZuewoVKmjv+6KNpHzjRuzCoAuDA2BKFq6FcO
0QQHuope5w8NdLbVEKUwlGcCAB5s6tBp7U0/MY9NUgLcwUQmHGs3oRs2oKU22R3dPVi8epNpTIlS
MjRz/59OCa+ICD+lrQjRQZYdqHPWoS0fx8j0G2Y4pGNo3C0LkC6F9G03OSQjPuJGedWWGPLzHFoU
uFKextSXCfxQCvRsp9xxV7rknGrpWiN0pZoAJSP+jZ3G2upB+l+a9xfk3aFAhpYpgqeBgXJFQePa
JE6Hg9GmZnrMt2bAVHj80UNl7/tufC80nK+8NT7uD/eU2OgxceJ4G+WqbU1lwmZUDh6PaKOlkv9W
8LYxX3W9h9G0yI29nNWEEdTEecUxJ8IgtanfZlfZuyHv6i01iUyMf3qtHw52B6sdxgoOOYP4cCWT
t74I/3ClvNijlXInZUbRlmNFsoeEKHaqrvTWIFmbTccU0qpt77kVLT2q6jzJmGbJ8pAvomeZhj8N
pYLkEGy9rNc55AwqxJy1aczXsuG31hxx61rzcyra92IerbXdhjYp2N3/T/DO0vpYltxVdN5vYdd+
Y342NX6PFMg8kJfhpmPo5/gVEOT+JBk+HHD0zatEn37almA70kfQLAAllvYVdIfErxhSktV/p434
HdfIZAT6oRlYSvslSUbjJ7+i78aL+ZU7QD7yPNfpvWdWsR8Hoa/LyXpODE7Xlo6TFHg+u1h8nFXb
702Hc3hBFlCjjKWTZcaPSYkEpOl8S9jsajdR5icTLCRYYRzHg50jpQXziuF/qmucsix6gpFdtjGJ
/RAKjd+gxqM8czHS+kttEV0buxAfUmh3/qDzQtMxhBNVh++fhR1HjuUM3QFwJRv2V3fZ67QYhkHn
Sl8pixyAnv8n5yelsDgMycytTTWQetpTN8lPJ5veXfaWlf7nhZxKwRN8TROfXt9MOyrTA3wOLM10
bEo/DtzfcExeIpyIPoXMWzdCjY8GlEAyv6WQv2E9l7uSuwS7MW+WjjEXqx8YjfQkp0gnd9C4qxLt
DwCiRWRD6/thq7uYcVy3O1MNggRMOJUfphw58VCiCD4iqo5j9CQkZ0KV43Gbe0p8a2zu617Kv8oO
vx1Zvzo5/iVQvwyWhieNNBmtn9m+Hmoml31x6FITBUgEfkr/8SotFE0gM2/Mk5qnYqMG5UM7lReO
rNukmu7JTCZVI6E8lPWmmGo+76PbI3GmpAMIT7qojTOtWF7/6XL2USrcGraxb0M0uK4OprX0ptex
H7Jt1s2bama07KEsM+CEUKjT+obYmTq4QJsapg4jlAisEX8bseKr0dRkmyqXRo6OYmr1kboa0K7K
5G3KXe2cpRQa9wNBkL75sgOz4oxI/p0iKQndb6QWZ6rguWk4nrz6P4mDlOrdYYuDfaa6ltgTZeCW
U+Z3ih9iHC0hIfR0GtVREE/dNB2vgZEQ9a9bmpsyhcPB/W8c4Ng4cMtN5mPrHlPaaor78piyLvYY
wtZ60rwXpsFCgcQUFVwfktrkpx5sZDjWhEWzSZ3hDoSmPg5u86vcONiag/P+r90vaiU+wNhbGfV7
1ISb1ISQZvTGXjFmVNhTOFXP9Ewg1O3YFyZQERo2vJLgDdUskU2+JLS59DfFvJ9EtzMEaEShqg9M
TtfAtCAGtEz4W4t1UyyB2EEwPcPvOnQi2zq6+8GI2vSTokhXoDfusTO+m5g4dtZknIdwL5zxKxoQ
MJyieEuG5KvGkSLEPJxbGG2Av6Czj7BAveaYtPxjg8HahoOR7OcA1jVX73UNRyOidsazBFNLYvC6
TeKO6COYHdmOVyLG6X7SBcaFUG9X0nzgKE/fFqH5rAVD0WRZ5qcp77qyxwfUrgGDUfYlREZE5e41
Vz0Qnxqv75mU365P3JxFxF1sL+JIeeoXTExGEUk6g/+glZj6FOiTfEiFhUyecrJBNRaOFqJrJRXz
fBCasBoek1q/ATNb5o3FoW8AZ3KbM1PU/Tk3VmF2D3tAXrBY9e08RR+iAcPUha7mGy6v1zIz4l5U
r+aUxAKV9K9YhY+MnLydxfxibXJDKLQfovjfjfXWJQ3Z7XR+VmVDlsUqgWhz0Cr0ClCS1Z1iYXCt
z8DmQK4BpNLjWindbkfx9AMZ5QUIUwL5yq3XtGbKvmjh9Umbq2eT6dxO2E8dh2qHx0Q4CEcEQdTa
zcpDRJXdsQzCi+BcAyeMb6rRzKepj37qgoh51S1TqrjQ6Tjs+S0KborKCL6A4CUb2qq4VOHXYzTO
g98Zr0y8Uf/iRyzoZP4Bn7cQidZuyB6YSYFVypxKuDTWfpKcS3qCNPh3wi9T8nlaWqZvBpyGMN4x
J+P05frFz1oJRfG50wCiiH5BS4R+qQWnrNKQIlvuJy6TjTFeBm79bJ+Rhttj0LX5eYjbd0gCsDyN
6A9B5OhBidz0gkOVw50qp12VjKUwOQxDr00D0j9xeU5C7qOkKximTHjbCTTtRyk+jaS6VXFyj0JM
ZqODWsW+Z/lcr0vxNEq3eICh7q2LkxULjCXu8DpliDGx/UiZSkJqgqUJ8cfvPbx0sGT3pVF2PuXI
mAildbB7Qs08gRiZR1rL0vqqe4QUCsmvY4y4YzjEROha5IAchFNTuMj5kL3aNMl8ySMwDlLbeh4K
Ze0N/X7Isnnn4nPbdE73F5VE6DO23bUl3R7zeMfTh0fYTxea3WwWHzLMQhzssdjFhtgRLuKSnRCY
T61+H1dhvOYR13uY5HYSP/eVGk+0EuLo9gducccAddL8cofKujaqPlih52wR70KyCzjz3TTZRDqv
nEr6b0sbvzid6x9aSc39qB+dZLLZaaYBJmb5zEZGhbFD1jBRRbUxJ+09SyqaVnGFZH38HCcwe7Fb
0tnA9yUwZwVMQTp9LPd907/0ZgPt1ByKXVjppxDL5VGGDsGBIjqgT0tuI3WHzQfwsbWu0RRWM2kT
7sncKYvwJx60eW+XtV9NjAfCmT0pL7tNFHgUCWuRsYnshzbJzHVhWsku74H3R6DpGAykaiMDHgos
hCPbZPJnKr8tpuZoR5PCZlyM2zBgoMxnUkT1y2jl6XM/I8hgXrwOIFMJ5GRI9W526zyTZgF4N326
lwxPcDmn0Y4isZmBj8VF14v8XjfdvQV2cV/X8byy0/gdoTfaEbLoIN1C+jM6a/QVL96qnGmXywa+
v9l1CWQQKbFIy+YNWIGKOnJW9QlcSnxdSAYUiXKPohLAbxZ8HrZpe0Ptxwydbf6qQkCX+o7bdrwx
acphuBv9lAZpB5F9Zpb+1CQCfqeg3McxfuIOy6IyXVoqiaXr7fOMjkurR1ycNRvrUAnorxvzS0Ae
HMhWf8OVTVHcWL2wkm1EKQmxxMaxhvzo15HCCyUKni2XU66oLpyHJc4ZGR2sB6eOxGLNI8qDk2zt
kQSL2ZtXnioFE2FS1JN1DvVrlixLYGJcTdgVu9ROe79vz1Jrtz3ml10TJveCtNPKGPgF+V/JEUsw
TqBumzTxs7Zprx0urylrCm6BWrIB1YmX+B554mAZBR+D4jirtyMm7lTPEGMx5/efGPfaPdHuGCNt
AmFCjvVWpNOtw5jN+KN111Fr6xth2TRht8hZllHiFxhevT6zTjjoDJm3u2Je3Kl5/Y7RhaRljZdW
DPimFm9OzO0VAOR1ZNq7TZgar6WW6kfVpSsXBYvlgpMZMjbrwnvSqU9u0OYqsTPphxTiosrOa3Kk
r7DcT0ExJKS6MmOjri0CxgG7Wl3U6UV3w6fl3MnXINwHQ7skzUzBEY6CrOYzEwQAj7Da3yWhIrRE
7JchFltCwhyni5T+3T4M95FVQo4hAj8HPxidzHOif3Ru0h96B4kjUr/DhGW/EU3xYKXGzzijJhWI
3xMT/y4OwWxW+ETM6aVXw1X1MkLmj4cdYZ4niwTZjirCs9uIEZzX0Wqhnded9RM01UF1IxBpV2sI
BBLEmDFnB4J5UMkBUiaYpSMafNmxHyFkMfXDGbWu3e4g+snZdF1gHYRXqDWg2LDh+S1jsMAmUnE2
NU+GlCMKl/fZLvg7Zht625WrudZqP1p4W2hf52JYKt/rhBn1MO+MTla7JRvDLblqCJy3Dwrsqj9q
T31HVr4Cocg4asxA4oQtyavfkDRXUrvMau6uYcETGMZXzTYSvysre40qwF4669PGte9R2rLSkePH
Yk9ftIgn9zBH701VdHud9mM09vEJ+vtSF1P9J6r6NY4KdxdnLamcwdzGidjnOim5mZMec8Tk3ABP
X1Um32NmjNUm6yRw5i56qAOt2oexcvg/Z+CrEqJFjeu4zI3ppE9qO6b1n+zZalUtYUdDJ2Kys7Fq
MAvQNqDhiwZIAVM18hcLoXP+Qa0IDnVHlaE7VYWP/kiwKM6tLV6ALkNLl87cn+18TreT7iHlqI4d
tzcYpyWp33rpy1SkD6YU1QGY0OLDYafNVSv2HailVW5w5c9OsHfsC3DxVV8k1oERbdBARCDGFq7L
PLxOqQYklCYVPE4g7tobdH1sNGJ4Mef+iluPJbCsTq6EeIFXzvK7/A7JWGyUhtEH9UKtZK7jZY+i
ZhNQB7KSRmBcpuDJkvj6aMkI/bH97vtIOyRd9vfvP2C1jpJRP9bm7pJaxI+GkhfHzc0tWzP+USeA
CVN5xTrIis9oQBWAeePoxErc0Knu9iLPlQlUFtnCwWkiLs6VIDOZc8amvg9IUHPJoYyj34FlJqf1
zgkD+hfH+TyS3zIxTpaJfo+F9RGXM7pNVj95jc3dUE3aFjfBpormx0rB/nfIiHFawWwq6g9Y9O2h
jO0/3je5pj9tWNNUeYFU/1VpBTE043mmUvkChMDXI2wLJLlN35lsWh/Gyd1wVHDRHzkWE/rAg+1i
QlZpf9YcUmEkrjkP6PnZMFnycO8Ya5wErSZ+y9EIMVuU38GiT5fSiZEAbO9qAN3kqIKQUuJWWztO
xlwyB2lpcrvtCguv6YzROK3MCQXadHeMIrGKA1FApeOCUeLVTFniN0k2PhqUP3II8yLCwZO99rKU
SOMANlTRu0QY/542sDyWYXgogw/CLduwJJU14iOqJAgDMebESUaXpHgACo+B1+LrqH13pkVhtPqn
OI8eUo40jIr3qYzfYszuGB6w93peOm3zQ99yeMzV1aBLHCYuvzPGbDDnATEFz0Hp3rQOmoExAAdL
MiYtetdcEt37alHIeH2JGysHD1yX9I9ezxZCGTQFWFFX7hvJ+LrTd4YL6RXZBOA+7muvZzyVeuXI
DTt5Glzo4Q79wujYNlVyyx+5FZ4kg/SdSb23F/bdNgqdbVfm0KE7JjDYFCkuYLm0be+7abOekxBj
IkMLHpJJFLS5uSGaPIPZQbxAf1jFtXaJWE3dyOm3vKP0nCuA0sPY/FFd8qeb2QWjVnBUrnk1UrEj
AN74wi4VJYwk7AHb5dxiJ1IZyBg+WR2yb5rT+mat75oiO7RJ253yTsNT1CJSVuR0a+CVlFq4oLaK
U9PoJbY08V2QCt/nbD/LPQXfjC2unH1zOj+WqKFM/CkK8y0pO7pKuuxJUmvGslSiyavxp2rIbYqC
WYbDuWhth0O07fXsMWdwQ+YRKEvJBS03MwRIQOv0Tmcnd8QKAg2J5Vf7D7+r70gt9vGCPtDelW5j
CE+PMo92A4e+xevAAFuRpgQ/d8bRbK6oLX2yOddzbShXdH8wyUH1opSvHWfuUXX4VpslIx673aWu
PTzklbYpqxD22cKsdtxyM0oHL034orsmYlmpsq3bDOIxQHVblxpNz4UFiiGHuRS4MU8m/NvaqMhj
pOw50qj2nix5QlGfMAXvql57044Zz9CLbWhH+DZrc2zPYVRl56ICg+U2YbxRiTMB70n6M1ODpwi2
ECkgGj0M6f3XWtN+4m4tWIwNTSi/1oJtiSHSN4LJIp4wrrOI4Xgvm4mqeV3gNuvcdWIYJZPrPsCu
Ta6+d0BYd+SIWNgXRFbQPxGYjdfeLN8YveHQMCGdpgt8mkWw4Z4DZhTWGgva8twR4tLgVBFuZLwn
IUbmOhUFAROvFR6rgsxI/t2izGlZfwOLmkNtL3EOV87B6JRYJ0wFiMfgWzfm5FoZvu3g0kIhJrss
NqGCOCecWhwbp9p6WqLos+Xwkxjy0Z567p0lYCBlP0USoyT2pjCxXvW40r5EY50lgEr+EQvBpCUW
o5pJB6gqD52V/9WBS84zfSDEEO9bhwqRBRBoMpk/mXOgw1avuKFU3UmW6gdMjUbQlgRqGhrfqF+2
H9dS9xn95KdWODidlMIatJzLBNhm/nUk36CuXWZdfdrKYXzhjdpn3WkfagCyMEkGTJUrXsM522CN
WzM/G76FTY5AG4drzCkKL3q+yWTcP4fud1w4mZ8HdbQPjZZsOGYgaBFl+TR/YqzZ8F6REFkGZ4Ow
DNxkBu4T0sbcl9F+ndk501b1oKWJe3O6uXqh4HNgWI/fLapsmxfOs5nesY/oMydm4eK0DT2ONdQ1
lOexgfzXt9PJm4etYQXNIdX16KxXz2oUFSmPcm/mmN2UBXUMVb+5IGd1yL5C80vPzg5SlwSFnDV9
QROuzpA134WkbHdyF8YLkNGFGGZpykLBnVnuRXTJew5iGngjw3Fm5LBm7yZ1d8yFri4isbxjPhmb
MO2yB2JdxSZm7JnY+eLnYd4VlPFrIc3uOo8VqhJvC3cej9QBMB506KcOmWxXsmVQSs+lA5UTrnfe
E1pv1cuYdj+NitNj0Q/NDhA+56Km+IMCwOSLwVIQDvpFovPCkmCSWnucohtTxxoAfZ+ZCZcOdLvu
zwoeQqEnv8QJocM/WSTGE1M9Z04pH0SPIW5mVaHgHI/nxCvReHtzJu66DPWNdIIHARfLcwA5xJkt
X/CT5EgvIwQiGr4xa4iryojh1LbzMVnREmor+vsiSXDKWcb2BdejwoHxrXlkjsF+xDn6KgfMh0GF
6Qfe3hvWlPCQtFAxXFdfcAyOhaTXMcSokf4tHAlJlqkTmENEa7C140NVG591xDsBM3NYC3uxV5L8
XgW9eB1BQh46mvDIH4vkwO5L3ZKH4gnQYOCSjGaVFiSUCDjcy84pdoGOCSQvHXHUjTmFqccYCa2I
03JY+oEJjUcG1iNJjWxnoXMujsh8V5e/buyApBxmeqNmUoGZOGTZ2N3yQqzcoI18Var2JXVGZxVY
9uRDWOY5NtPZTwCVXzwDc7FCY95qpQQzqUx1AIXp+YWoRzz7sYTmGLj30KL6MnO7xWbHLNU12/Ad
qtG2qvVLZJF2cjSAJVVEM2sUozwOGE3aIW7ubdYyiII/ik7DX5r6kG8YjMa7UPXNnQoJQuWEZHtQ
6NsEoPmduNW4KV2+2n9/KaiV4qaaObt/f0lyjuxJcI/mND6w6trwWLfGzE/TBbizNJyLqpDr0eCw
5SC6PsV6cm1mLt0VdZ2nea6NbSiN6TDrXJYzV3XYz0PYNIJWb2L8u7nu0j8MdgTX7I1HrvwjGgnp
yaqdt+6wnNw4dfjmZFY3XrUMMl+Ok3gkEEbtFG7RRDafonHpdzePNuidV3fSEcxG4gEuH4qv4dx/
BmB8zQ8RVJ/b0AWYXzQmv2ERvyXtpK4dZwNuJyJ+M5ttn6c9RGRAFAvRKRiaertcrY/twE3KznEx
YdOMzlrVGH6dYY4sMrM/quUPYlruKpixSk8zmStNdFgQi7rfuV1dop/mTARolr/++6NMKgwnuQH3
xGMqgQf/N0UopCLg1jRW9/jvjy5Meh/wVcYQOANBqXnaelKhOuD92WCuCtZWbEScp+CjeXP7NHvV
nwoMmiVobjAyYZ+Quejmnk8hrbNbvltuifA1IOA5B5kX2wh9n+aZ+JBAQETjN9OzKMNr3uXWsXaq
fWVm0/HfHyhWt2DglzFIFuGYLzNif/G0YTWEbFhyksL8culMMkmZ5ryypDJzyjINRw+rZOvl4d4r
OIbofWOAcFSU9I7kCUmr78BavhRKHx8ItnL2sYnx4MZncMe1muieRWF8HS6GhrI9JgmflZrNvVna
0E7z9NC74ZW5zvBEkPXe6EwkxpSRfxc/oCY+VCyzx56rRdyG1GfWtxmm+oOiWjTJk2ErPfSd1tO8
4+gYDKnD5tkQ0XQH1kmYlLMNuLTySiYEe1NgzQdv5tTIEbGkn2gjUg5fJm4EDu0rwx4I6Zt1c0L6
VA+N6dx0rT86NFmEKxMvLCc5UCWjmM8ZzxNHMC88kFt5i7mGr5PBVht2JPd5rmHLNt8EuB3cwcsf
1bDLJnyKneNcGRAmL1Yz7rn7pswXsflZVhAdR8nWzxIMvc6KT20cvuLDG268ZCVWo2et09WesKH+
4GXejchwx2a6kEE5wMJ+LTjHFC/CgTmkRdlfmxHDDAmmrNjmha+13hePAVJXUdJO0gKIqoabJWjz
SIzMOJooY7YZdtcm5OBrDoa91TwjP6dNha/D7pjuzP0uqpVFmDi21tQdaqD0vD2Jiw9a44L9aLTP
Xd/Ye0Po5zJPh+c0qMxLGE3XkO68/3F1XruNK9G2/aICSBaL4VVZlGxLlvML4dBmzplffwa9cc8B
7osgGW67LZFVq9aac8y1jjZnY2bDgO18nsiSiOn/WeAzEvSgtZiOZq70myzqvQWeLocZ7GW5/6Tl
rXYC1XCsJpwkHeLyPXSUswaLbQOx4ke47sNk8EFOCjZVXvmorSa5BRWVnUQPuLLCIbJHIpBpgP7M
oL2zc519Aw+30CcIykK7GjpT1rEhSo5f8hWnfnrSwzpkyfT7rQv3bBtUEnyzqNXdmKKraEuNPx4c
SqyH9w7jfoX65BS1DKLoMv2TDmdFzOrVuhjaty43PntjEgcD7BgNFgiaCX5jgrTCUj7N4IqPdlgu
ffVkOOiggFeNjwsJuvue7gMeAQxpVjXYKGiQrg5zxEg95c8sSuvVnLC7dqB8G3ZDr7SM5xbNNu0f
+gFWzvSjKDmSF7EFWroANEgWGGe2MT2F+VivRxyRjyCpDkS+y8WciPxVCPqI8ahB/WIC7rSIGmqC
pn3OxhgW9K1L4glACEoNulT+ujLkxg9ZX90sfMJAklGKiOB92AzECpGSLo81RtO9bSUs1mbaEpMi
7vtAk7shcD9yyHnbGmhZjBPuiVikOzv1iiEQdxHp0+wkdXpwO07r8LeY27cHZt0nv6V5nhGUIVlR
NkVrHO2/T50okEUoh2O+B63VNE8qqmovKbDbNYtQPYxgNUcFTTGnzRfdeiahstHF8CkbcZHhdMsX
w3Oov6PdviUitI+169CEHAdGigX1dx7S1eduSapAXCznmBmOWHcGglrOHuk2CtVIVCA9zyh/EHJk
aj2l5wBs5xYuRy3yhEl6Yq3ArG8iczYJYjOS5U26q7Pixt2UMZJ1Zvw2lhfZyDHSmmO82Qsb6zcn
o66by1MHpEb6+n4UqUMaEVZiN+ge6hK5ICXJh+b3OJSKgJTw2HkzlOvskgxhMpldrladmxBIl6oC
oEf6cYpgDefIx+p+7A/VUF4n07A8CR/frCKbkaH71mo6HBlZUZItHZ88T28yyh97e/bmHhvo1OEx
aPQNuMb6CJknPGUHHDTNVgJSRdDrXhak0aUxHJtJkA0UVfpYSiWBR37IZTJ1b9A+AmHjULS+MS3h
zpq+tD4xDubQrvpBukQUALTRStSXRtCjwWbbwlr+Qg4DHIciIOdJVZyjgJqVAQNWqxaHejRIZ8zU
ftJnFD6lxM3sOJ/JBM/O0RFJ+VfJQRd1o74lB+4044aKe4wOi8lxH/bux38+lck9CNPZEuwxbKqI
Ma6oLnkRzgctao66RgRSnIHEJpsd7aagaNbeM/Otd/4xHKPw0PGRZ5x2MQPneojzXh8e+6/Jb9M7
1m202E3w1jTpeG8H7m+sUMVTayDUFMCnZTMVX0blw2tg+o/4617lDCer2Xn1A/fCvs30XIh5Iztu
71qzvwi5wjeWLPHOpcfYnCVCkVLK/NQpkAoFA6Rz3DIrFAOSjfOuqzSPsxWmM068mzbxD9jKF0cU
aM08UD1H6r7axiBOpNS1XYApHIBeeKH5vLNbh25vR6gpFJHbUov5IwtwMlAFG0bkDSUV7+g3HokO
2BsTzb84mXGDm0tJLJJrkUHXc/LOPDMQFJRA9U8c9WJr1fLDV8ZVEH29YYlFppE8u5O/m3VvcFvW
q7oYPZEln2PN+MoIzX8VCVWbYfSSRT9skJW2dyDl7Gpw0ITPP1tQX1jS8k8FBmZdIgLbUomv0Yu9
y2TCjRb7zn4WmCjCJnujqtF/u+QcURP9J1w3VfNrKKgjMavVnpBqvLkpdCNATfpmxoq0DhjBpq5+
oZtDrH1hEipmRh+WTWJP6VSPcRgvxjqiqUrY0CutVuO+RYs1dFF5iisAFyZChzAuIMS4FfOCugdt
DJEf6VRZ7JLmWFSc9UK9OrQzJjAxcgvNQ/KcVIshvv2g2t03c46iv4aqy7kPf5/aSbO6KaPoEagG
+CGC7hAr2hWdUX21E6p8ZkybuNPwSoIIByEy3KWaPj6bLp6x8rV2YoJ6EOp40oMc+cnqSpE3zT9V
moOC4TxPK76/+JLLGQVfP3MlOfG6JRYMvmLtRdbEztEmT5UOsy8lqiEk4aSvf8u0ot0YYBKzRAqN
Rg1vqIvknYsIXlTfIKZzFgpUsBEdoAHf4pkwretc9kc6tTB2WpqxtS7+GeG20X4zcz5UFMQjbtO1
KZ3PJdYT0hajirCumDmJkbtlwTbp48XSGLVhnQwxDpav3FFL8U7PCkhxdvRbBTleNfbWzfdzEaWE
rZocGPWalnZbrP2oflaRURKpi1+XNvURcwKtR5tM1bQ1cGb2lESxiOZtuQRllhGRvZzv6OPwXilh
MFJwrfsgQ9E71gNHx+mlwRdHd2bcQ53gsDxbxwwSzFC0MRRUg1tK56aNSREbrJdaiW3SjNxQvFpB
E/gn2wj/ST+d3b70Mh+VQqbuYQe0j66FpSCRQAzyttu7TXPTo3e7AkhSt9Y1s/IfvVLPgUpeouK+
b2064tmDlrblJrfrfTQXR9tGwEw/rfcJ9gKicxyFSc8eHIiCYOvqZ7qt79jSICeBwL3Ss2S2jbBs
Y8ZooLXUekk8v4CHQXFwder4c7b8b6ZZF72z7kY6xtyo7HSzHC9NGH5pPp5T7DGN9RLE2GXr+Fmo
6BF+20vUpJC43+c++9WS9i3Imys5OIhTQcqENJsJVU6u8OkAj6nhVrbhEcOtZyBUcrBx0EnVz7WO
fURoF0NatFLcTTYU4EYlh3sm8SQM3FMeUCQQpUPA0KEOsOAM3+Yc3lSDiET0ebuWEqOOGf2MCcgc
XWMZTgfiIHT4SLhyac+QXbwKkpPWokmJdJx1liDWUWcIahAIuLILrbkEA6qhIGJY6cj0bMQIWKNa
D9b0kT3Ghkgi7OS4yFvZ/cpVZfAri5YO4sAxmmnBxySLj7KV1tbPr8ACb06Q/giQu7Ezv6E8YbBa
7MVEHGiKr3oDTE+2frHXB3fNX33CyWvSKyHGe85nl+SU9BrK9ktHA2QFwAIHYhAi66PQMwxmwQLK
CqIPjcUQoCKibXXvDgFKvmnV4I1w4debtYaghK0i25Qkhe7IqGAzYD7uNNWdtUjSYLtRzMp8S526
rvWM/m0sTnPqn5VPHm01udu58OoO6TFWKbRPOZ89pzZnUU02qfbS2NO5H627XLDeS/9nQPZDmvfD
KLGEIcHG1GyzYzHXuJCFe7GG+UgBDV4xQ+uMChI60pvENlFV4gZB8VNMyQvxlwB2QxaN2cGDPGBU
wAMY/faTttMWE2ECC8G3Ki9VybMj9Xsy7drtFE6ALej5I645Zi43PTf+Nc+cbJNbyc53OVBwWOJz
rymZUViyk+O+SRv/s82R8Pq1BCtozfRPkgCYB+t4rSGsyAgPkBplObFUPTMo+RXlZNYmPY0tUQLp
oqV/rxTCAuT7Dqij4DHr3Cf2WmP1HIaM/m2Jxj84C7vZGD1T3TrW3rhmmbqVSGDge/eWDZI9whBN
seKVUC52SqTERmKC64njUxUiyiJiXWJrIi0J83FQITGLJbZbSS+xH9B6DZH2knSwgCy1KSYiygEt
0O295DJSG5UyLM1U+DKM+leXzAyf6yZbYzW9WPryTiO1txFjMEucKHoA5S7BwSMs6KDgJ8UIiO9c
rBjrcKtmCYfQqWv+N/RaNDLZKdyp18lUYRtHisdkbWMhS4B035Omagq8pIDKLgHYmCmBXAjIO4WG
2hhbUq1Zg0aflFFEt1TxTkSMPJJzZIXL07+HZqjB1CwP//e1/575Sq7yLggZKy7Z7hZnAM9qn4RE
YC1CIHEKF7dnleD5nOVhGMSwzYr8HylH4cnx42Qpw3Akz5CkSJNiMKHHUbwbR5MjpqFxXknBs1Wo
NFatgyDCypppXZRyOhXMYtUwqS3Ito+qITVXJnhNo44cjHBYWroWh3/CJppdJjVjm1LzryfTlncs
37T7hXzuUfW+w5qyNr0Z5fu86+9zBy7t4NhQT5Zn6FLN/RTE2wLfwH2bALYlBC/7HkvG/Vb67JCM
/S5bKiM84g84x8BI58kxlIX7wRxWnWqMB2U8f+r1yLkhzKKdLx3e9iTPL1ihiJy3Wm339zJxzM92
KmrYdTDE0Fo8VY1/ruZgfENoU+PqMnVjxaBOENbmeFzBtHfoLHD+ybUDGBWaYBIzB0XCW2/o/uvc
R6++TGl0Zkw8bP6xDB2uWGOmr2o3nrDJismD7pTCtrgbkW8CadC3ft2YS74XKptM1fcLjWyVihhM
bsBbI9vmopOmswsl8us8Gk+9StCYsxXmQWzcFYJgNzl7BuKzDU4+SOZTx7MIosRkaIfYdpi7V/lh
cqIDsSK/5oIrxs+GoSAkaRVB71rhVSbNwp32yAu3pPs8yrxVe9GOO99sGEvEM3EuKvafCOpL4PgS
zDWl26XWjmbHQkpKPRlMdb9hVrQmpvAbYdpwkMYrrb35WmGnvFV14g1sLuBVKntntXWwC0D8wY3f
WU5irzSK9E2m2zUazYtNGUxrjHeow8yzimjbemzDwdGKLbwJAVlIBUUTMVU495eU3KCrsYM3aONK
6C13Sh8Ponb0zTADAsuDz3K20JLNxncP+XKTh5QESjkloDEeaGnykMMNGCqGU0nA0eTva3ZqoMIn
OY3uR9KZu6qonG2TmvRV3fsq6+NVlc+kZhv0n9wA2P8IQ20DgvZlCI1gX3ShTlwIwhf63ZuqKXcT
QUMob3zIGrg7OLF8O2FpYERx7A8k8fupNvL3nuXGkKa6jwrS1/zsHpTAStnhYjv2PadyXa9w6Zgi
f6Gd4wOL+E4YIW1Q4b1kdvsjJ47FMWe1XWngJQoY6GrULzfd6QpvJJwkDYcvMU0XI2jPbR/k2xDW
8DkfTdBM9QCCIXCYWYqA2mwQsCFS4wjp40wYBqSr2iFMru+K09/LtjtiaqPYL6zHSapFZ8YVry9Y
wGl46Tjo7It29O9T3Av/PVht8IkGRmyxBa6iyS4fLUiWsIMNc6NoiQBsg2Oyq7MxuwR0kCmh520h
y37XZOljHpNcseL8wqBWc6dt0HK/aySBrJjmTPBhq+zUkWriyJxqr889vWlEQj3C67+HdNSybbJw
9HXukEjRjZcxbjq8WIXXLw9/z/7v4e9rYAUxM/c+wk6tIANtHGKoUQJlRwUH0YNW53h4yUFkx2TY
ZzKEN9mEduWFRozWyV70pCa6VYHK+RgT+DC5Em9ruXygfw9W2vsevPbjZJliH2OJOnZc6kFDi2/l
MjQ4J0alIX9mSkH5Q++5qxhMJB7oUoVLDNtHPI4sG4gt8CCr2mv1AaNBUNQejkJMN6iLXQLqTjM8
YzKte5Uj3jDuoXjDUZqMfp3hfFyHmAJQFDNna9pcg5MsUCdUKNUnRkon6IzVfw+wqQ3U65yG+9D8
xZ7fbhNlL1Lbmcb4mMyeDs9nTxT4WZljgpxQvE8jvr9ZIc8ZxLoinRTb2cfAJkCTFNUpYzLmCYj0
La3lS3V+mmb9N3WJZ0WZloJ5J4syprKRC5A4nfifoOOF50zDBFnd3RSGQJutq1aJYVe1vyUQsYdG
6W89+l0RdwCBwt1svOqxDeJq5n2tEQqtpVPdojlDWUOOYiLbY5roO4mCiVbBui0ML+4QzksKBCW9
pkKAlo+YGeodwZH0+N1/00DJMwfF8yAhV9T0QRlKgp31Ybfnp6rio8kKlxbAYeg7RFO1z9yT6t4l
WShhIBzF4L+pwW9jaV4QzuwnVF/2mNM+N8gBN8ejNqgHN8i+DD/8kA2JO5OPOqI42DHvW+uSxSYs
CQh13BuS3iIV8DMIHfRzNERSphY+vpVgCmkFnzIXYmkZ+P+I2Do7TuslmJs7u4OOt6AX5+CZKRxm
42HempqG0LT3lJwu4x8Mo3xIiJNdhV38HMXjr16AX6vxnVqlEnjM/EOtOd9aohCn+t+5jt1GawbY
NIF7CHrkqeYFFfQ+QBZkW9gJzfKBjMK5TnejUf7adr2DQ+wfwpa3MC7vJQKHsKcQ7EqbwQURHOOk
XSt/N1hhf4AX8DFoEJOM6JnrhBB6MkgSWz3BWWFXqoxLbpOKyj62d/38C0cr8wUY6krqzyUKU9AB
JaI0KjiYCsHKRKkV2rGXluGjk9WscKO/035MjbdOLW/z8l5FcUvANfMWi/9zYFevw3AvXPXociZd
sfkf6ixKYRfsSRbigtb5GAAbcmwwPhpgb5HVxjthu//KMXmMav8aSPvAYsA+VnFJDgOn8sAoPkAS
vFWT/DCSD+rcE0ofWusKW3iMSWwzhCXSYuCrKpU0SVLtggEF9wW5QGHWf+oRF0fVS1wS8S/zixeL
Y+o0cLWDHX9SjQiwKnIWkBH6ZsAVVWcxyA04krdX6pp7tP9elYpbLPRgZ8WCjmlZndBJ7GWuc7Up
PlU+IFyS8PK4j/CHlO1DjHJoSMVZcemvdF3dJWWsM5enyJx0c+ZYiu+azhMnCPL2ODMULUEp2YNV
+DfhamxhWkfj0tf2viwRPGeE0FG72AE9jSjUAAjxBmWkB3ctF6CSAAt8LJ30M/k0MAIv3Sf/ftBA
W7o6zh2dfqsMkSZXxEdjmQNo5q9Ex+9ndrHQarHcaoC8btNTkkft+hmdA0xW99wLaH0jwBsW+A9p
dG+iqfbkc9O8ad2VDu6mn5xHVAObwlIYukX4ZZdi3whyFg19B+riMDXYYiqjMDCv8p8lcHRn1OVW
GpgSM/IBbDO8uEl1cDAE4B+BCeyQsYivmAx0+9G9VMAk12Ts0KyZr1Y2/waVOEKWQ3WIvE4ZDrg0
0PhJ/9haZkgCjHbW4FLJxiC42T/Xs/MZgXeYjG+R4b3Sqi9WtQ4xv/9axWibxgEnfrmc9NFpeKpg
AO0zuCN0cCUU0mMyd1kAekbQ8fxtF4CY5NFB/7oKfP2dFCzHOOdgx9nCQIgupL2EsXxmO/+srHzr
/bcp4HsZl4cbIk6XzA1SJRudv9V4BpIHVFCgv4zZgF2JQlyrDdJvpsPc45oIazowIt44HdbnoL80
FObU0NykwqRFbJWLqnAMtxI1c2/wr0ebxpFv38DIchx6IMX42wgQD46yig9ZYvFHjOapgEYmB23w
fHP8cAqulpFqn0A7Z2dNHRggE9l02z9kC5CHBQu15+9M/xwFRUgaJDugyUpMv7Hdqaw8j4X1m2HQ
4w0Rq0nRvjbz/MPBa7QvWPzcyflOat0FI8PYsX10CMnDXAZSLsEaR8cSf7Id8ktJKBkYl+B49rP1
HDWEzVahtW0S63u58oh02If02kAN9R8dNmZ0XTpbDwu2leiXIakeIoeJaY6g2pgwJTPPaM0luhIL
9Srf0/z4El1wydNFBuFMaJ/5kJpCIIokTQFI55eV8YaaaGcnBYW4nvuPXt0AXr4JSckZs/CtYehR
cS8/UZr9Be013fg6ODgdbp241du1o1scsXxOOeMuPkjhwARb5MUcCR5S4A1uNSz8E2vjC+I35Qgo
u3Pcfdu1LaU2y2Oo5GcG2YUNWnPSZPHbV0wD5pvA1grQM2eVgScmYb7EZgLwwUKxnD7kd2p0mbEY
NMUq9xxxOIwJoJ8kFZ0xV57sqn3jFwTcmB7DsU3X4sCzMoX3E3DzttEvJeOadT0b2KD14kRHY0E7
Dc2GXkvZXyvnQ3CpVy1afOdpwmskFMxYIhcXqFzh+cyDV/2EN8LqcYMlj3YVPEpME1HcQe+mt5u6
L/ZcofNyUNKo9sFwW/Z4wIBUStceiEju9pBWrJfIJcfUH261pW3bYHpF0C+3foj3BXlu2RHQV0GR
o69KmlhB6y/PiEQN5FfshD9KN+mLkXwfg9gWi+aOCvLskoqKl50hktgHiXkDomv5rHCuDX4ltiH8
zbeOFq3AZJGGX2UMNkAmTPaUsa+YXGVWgSOlOObCPNd5BkQKcPGqy8ZzbWUHN+CKmsh8XVgQE+yR
fafd/y0rM2RdJW0vjv65Dg2bfNBf6rAnN9L4dNJml1ZwfZLAfRln7QoVK04+kLfTcxPuIR7jnxg9
QDoiNVKDIBnQ/5cSrjv8lD6FXmVZDR0d7O+z8S+YoD/l2OFrQhns9AgxJocwzqEMMJkYPAQGNYO8
0cA0OnHruDqQgKTIvSoxLs1tQi41KA791fgDuJ/ytsqf58YFWaMAeBkudI7jUg+XATPcdpCHxi2f
o0F9GaKqjpUMsIHMsDaHzLnmFm0wBS/biPX3vAYnMJg9zqh+gfEr61gG1r8wTCfM5yidbVNpNNq0
kZl4tR80PF2OzvYMCSyGmUJ/B8Hlxood2OsErXqTrv+bTd3du3p/tcbR2pVmyNTM8Mm6m/icLAka
rGy9uYN+glLgSyTJifgN28sihwhG4CPkQyM2l7DHzQZZg+vod70Ux8CMxZHss0vkc4qytKDc8u9X
xmLgdR9SBUWkCZuGJiilgKvDLe6s/mhzIk36eN/mY7QvnTneUeAvyM4HhAmuN4R+vuv78QvTL5Rw
VYGuc9VzZ9fhulWhAY1z2OgUwq2g/xjbDOVBv4bbkhMJVPQMSdkYlvhIQNDtjGDMtkHobxhS9M+z
r73X0K82XY2XPovFOpoYR6OJxK/EuQbBKBhJFQ32uU1zegRKo92QRMYJ4XO+oZiP1k2dnQnbiwg2
5bxegecRJfaV3uqLNQXjxlHma6X5JT09gUCW7cpJbgSEJqAHAurEML2zS4AJY0AdUwAACvL+Z+hR
RegWmN4Y1BUlGVObHnj0yG3KRhY6iE3SECEsXE19btcZSmUQ7Y9mn9wyDR1qMzu7qAR8WmXtiyz/
nP7xJ28+0tcSkUCe1ZfUJSJ8hipF8us6nwoiWA+RoyfR2XJoOoz5vk3VOQ5re1/OiBaWc7NT9b/4
chMOZ+TeyeYG9XaxD7j/aPOFGyPPaXz0ZunpNhObv4f5f5/9vfz/vqVKAxihNdtyVDj4M/iLi2PH
3D9u2NG7koF0YswAHNHQteljLYCE2xQMyPJB7ZrbPuRNVAbzh04bx2OInip2OGzWEL+SfZTXFKZ0
X9rE0PdYpsUFmHZ8XDBQk/3O6MylhdWeVGLumpCmeFQWF19o25BhI1FOLFSGa9056ZgzzG/7zdiR
DGJ3+0GGxF9HOaLDbrgWjjSwwZpAEEkUtNnXuVSwspAbAsapi3BnldjoC8qOSL1glngORuMursw7
0+hv1PUwyHWyi1DZ5blOzRBAzGgBUAiE5xulFQ+dqG4NV1QNndysXU7UuAKtxr8zaI2ufYFyGHO/
tg5zxke4oyopDxo+ZNylyU9kXzq21l3R2kCdpbqB6P3GaPuUlsAAZmP4V2p9AHLN/fYL0DHt0YgM
yOPjY9DH+tENGoboy0Pd+fSACv99HnfY/ziYAuNaI21/cIzgiLXQg5R8LyLAIGVLTAJCkKpgEe4x
KmDfi+GdhHe6noPodGMPTfV9H7a/6TCYe7GMsN2HYEJ+ObKQbYsZoYorhlPgTF4HqweB0iMCKkaL
TstCD6wavw/2SAPYEGPJqCWlMYietE49UmcgRhnjt5TwT5g/l2lB4DbMlAjGSEi2786oIh4Greku
/oyh2S/GdzdhMuDO4x6N+slPNGZPBeAGWR0MxzgWDcy0maZ6raqjvoSGLNhfU8t/uto6j9HEJK15
SNr4Zezmg1GpS+HfOzj3gBEUN0AHL1ag99w/v0kXMyKTCMibTGN8XTPj+ICmgSZi7stNEFPC9MvM
Dh6uTjHrx+UXcOodlgbaHhm0ZkPV0KSKahW60cZxmbjlo3Fjfo8TLaBBRwRvfmcoG6Ubbi217KcD
i+9K82Ph0fwuNqX75YTYXHK3A0Lj93ylBcPmF1ht6kh79GPzs5z8nIDXUR6BXYDIjLC1+fHeStwF
mYxCydfc2hNKp63z91RFKfDYuoMK5rv2PtXVsVtaqa2ocu+vqfr37O9r7mEIHBdWCz6NwrDHkyrV
neGU0d4CH8v9ujSbQnO8V8L6GRiUEsNMD6r730bUKCrQllNNg/n/fT0grWTvD8OeVMJ0OKlmqjw9
Nr2uTvK9rcMtgvbbVNYbbi54M8bGcPRnCmuku4iakGqDEKwVcBuwLZs4zh9VOb3JVH8yCI5gvWUk
R8xqggli9fezjURw/suJb4Fox44ZhfV2VEC3iyJTpBdH5btD2DqJCKXiE2oJpwscVOAV6FEOlUC3
B4ssGpfJypLPTA067opwxICPm2nJMG+gfXTjFoE9e6hJCutc0yHO+XlrncWxQU4/FeJIxHN4GMPE
2jBTOpODNGjxfJFu+6zXVnNcsuhX1hCTqSQqYPXcYYcR1N6YmAusGvcm3lBOXwG58aj+FkkbxnyO
JrYv9mFkM3nqOajHqBfoiwBiC4PzjLQuEg5cXBCg1SjLnapGVqexGA/0Te58P3AY8pMKvuDQkbDo
W2K6Sy9v25ZMEDeK9q3DvJbi1ft74AeW/z0zl+9zMbqtod0D0Vte/j383/f9vdSa0eLDL/YlyiiP
yj5YVcLHwDsTZFLZtzAzcVv/b5u2Il3Ya5aHv6/9vfx7hvoTVOg0Hv9eSTaA/75N/vV5O7BaUWYg
kYoXb87yUGEk84rl4e9ljmmbaD9gRoU12PDcRmBjLd6mognxg9XQvfqZhsWkD//9EHPZHt3lJ2mO
LHZB596GoGTSNTSZ7jG31v57sAP9OYIHvbQpljphpecWZAriy+GX4LPHfKRBb5pexdB8p7Modr7D
4Xaeot00csY3yNiqYRbOAcFTw3ybdfhMDF7o8WB3twCbm1BnCEwEYkjj8ykc5Z5YIDSHm8gyOq+i
ZtJZdIkfm1/LuLjiX9ZktQtHx96Gc8bo6ReYNV8MnTeXoL7Asu+qJrrw3rxoAUfletxGaXU3J8QP
iYl/YKvsHCXavLPMf+aE107183dS6M5Gn4NLSg/U7Nxo341kTDqlsW+HdEHTeX9/h92Wx75oD8yt
v9tyvEgfSp9pKC/2p50QmCsD9RNLLnEpZ9LCcF5vJG56+o8Tm7fer9vwbWyJcaDL8Yngka6eTZlV
4RmiTGLcmyIKsxWXNtmfu5JAlKvvcL9V9+4kXHAHZC908ipBwbE7yLYFc5A4n3XWsBcB3hiK+joZ
9EkxLsxcvTVBFNVnXjdXGvnNJubDXIVzv4cq4Pk1snrdCd/kC27HI82DIQGTrEV2vQ3s3w4U0D1w
YWcrZsNYzaG6jXBcd8yWX8hPSTxR46yJ3PSb3Rvd9xVU5Kczaq9VB4KxM8aPIswc7GHdfT2WDXZv
I7yGWbzHv/MNWx+Aa11hW6+JwXPkT2hByCCiqNtXzlXMb4ZdQyOb534ti/RUqxslHZBpxYHX1DJ7
bzo2Td9EHnONszjB0uEBKdougye2By6Tbkm8WTOPINUkMTlAzlF9LoNfDEQb3TK4MOTwkS9xjFn9
XLi4GjDfEooZy0PmzO9xLU5tgC8+Lyg0hwahU2R1GAUoEP8G2YEPuTFkrIl2cslmSUjLjBa8vYmy
zHCX8Xl7QmxC3PccHt1pPjOd7hhRAuV0YwN7FInKLjLaBtcUjBvKJDPqOSuVxF/Z1KApwv3eJQaC
STbRP+ZbG9Jvag30SbWNV04Xvty1d2Xr4DIcIUxMzWslBIe2DL9DSWtxIrMSVdRSbcMVGrAirmAN
0OjVkd8nhZltXLPY5033I6t6OrI5M3GAZuYqZrwSGtvYx6isBjffJfCDy2GHL46xk5s+mrZLnSKM
r5bmuF6G95Y6zEsYexFk72GvaXvXmp7GSqSEyhFinmaHnrjrPTB1uSrBo1CTTdPWpWEXaNWOmT03
GcS8TWbnwFULn1xsWPEYOXE3hWW1HQLgeq19YD2mFRPF0UH23MwYeMtDFTvM/nPCtkyHNrGTcEJR
V2FyAxp6dZf3sdr0Ib4Dh8PZCkVpBLiEDAgz2hmjwuoS8IOs5lnSz2DyQK9Up4zdtTLapbEVnOaY
uNauYBMEooQXJsU8mnb/KveQJssEj78XA4TmacUcPMgsgeBsX8qKU9sYIcoOWuM7kvV3TwYfkACm
SFGy0wxCIqFLt9g4oT5dNXPgioWQvEa6fHRImIDCFW618mgZM41EAuWIqK1Sl1NPS88hFCHZpYPf
HfyokGzB0bFYQMFEixh4d5gVEqnAiCiTOqoptSzKlkGP7QG+O35Y9TtwHPDmAKQJJLWH0CTCaXLG
O9PBSzU6o7vt78nIowujmq3ddK+xo38YZcNFMdGMqOn65oP6dVDiRK772jMQXg8JfajBlY92+uOM
hFJxIuo5yOKyG+urilyESTSHpA1ep8sXrujAeSOcg6uf3qHBqFe0rMjo8/Fdhae2AeQ8dqi7WYUJ
IWs0GNGaBMs32PAyXxv0HyT+WDtq5ytt292gG7fczfFpy+Cl0AMG2vqUMJNbh6aOcZJUrZUuS1Yk
Q03bEVmtal5jiwgPW7xFrki3Yph+VEr09zQvp+69FU3xzljKixxAgg6XVgxugAtkfNfRRKNoAHAm
18K2L36ZfsoYbCsJ0De4o/tOL756ab9WtUVsUEG3S8M02T2Zpo2kqjFf3Kz8HSQcodFtNqPZAJWj
y7siThTOTeohw6fWMurHXksegP09KnQPyCtdjUFvZjOvKj5zok3MUdGdBWfDhEKQazOsVUaiDeAz
RJONHe/ivtpkKvkNJ/Ws9zkelx59iShnMjB0BZpg2NcoalFZOIQxdWep2TdAnOnJjI1r35YPVmNa
h0Fvi61tFJe86t+QuZBDxAQFPziD4VLfMCBlAwe/s6eif/gfxs5ruZEky7a/UpbPN3pCeYix7n6A
BgmSIAlQ4CWMMqSH1l8/y9k9c6t6+pZds6q0TCMJAiE8/Jyz99p+bmib3MOdXw8wQyUp2h4iBmEy
psc0k27Y625dJo6eZZ1FR7wpt9ukRcxQIvdK7+BeNUlL7XMhoeGK9nmwFgbDIbQSqE8FsYblzKJV
ttx346i8bzAke4PEPqEZ7Sq7DPGko6eEcpkMQ7noFJdxNgF0avlwjCaFEe76K8CcxPgIJjPF6HKR
XHHBlRGFa+NbN1PIkj87BrPNsGKEL9EXJVcjycMBTWG8s25/yLL+klsbuZFl3q5LQfnsQEls7Lnb
y9ag6ZyvTCA56nXImy9bAFcwJJcIbVNvKLfgcePlPMC+kow1t3FBf4XqVqd3BHoxtLUP7nJtlxq3
XRE8mboRryz8GdzU6CJ1EqCysUcxt7ZbUsRk5hfrChUQwLVt6oD2neQln3iqa178OFjmribtlceE
uxvkCPN0xB4WusAcbRetNWFPsHZL/ajFwc5rMBW0aTauza6bqB6ZhDEgeEkiyJN2miCsQwR+XRBn
gbSNbmXZfPZs5a9rEr30mHLVy8BDBbl+Cu2BeooZB/OGol3NfXbdmgoX4Sa3Y9yEK1ky7RJacfZJ
8NznQwPBtRBPM49G+uoaoTfwB+Fu3wUNFFz6+ihL5gInsi1xKpv5yk71B2Cx46OdQkSK5vYpRw20
EQyzW14x0NgGJ2W1stC9Q5oilBOr3TZIqs/aajeeMKaF4cGzgXPLFHC8rwqM8Q3p1vRq/CurYY5h
pWnC2JddsTuZFpMDAAtYBsirAObSBdVXPeSvgUg/prQPaesVpz7ww8OQveoe2I8C5RUNMz9aUlP0
2y5QykCojF2RbnWGfRsaivi/Ry9btTpxthoNrYU9eWQjCW9fGnLZaQz2sMVEWCTq4igi+k2V/zn6
9YwAgIcksT4rUrbZlcN9nhlOAsZyV1MRnWY99q/Tpj0M8Pw2YE7NnURnPQ82N1SIdC7I3INL11MO
4sVBlLVBgr6keu33AMYlCjn4XdhoGNJU41XnRvUdieUDe4RqGq0DjCSagq7JDMuDY+t6IQUZviPM
Ap+YV+d1rbK584COsUGDrTUEQnGdcLwEWbhXfLPXvsvC/N4beKDl6Agww3J0Z+6bdW2ZoBg6nsCm
SWnkvrtNUW7drsbI0wSPAX8uuudM8jBHKxySomOMVxDuQgJnDqMvX2FphNupGQ90EB49e7prJTHx
4GdHbhfvdtJLQXNZf2hb29807Iuu6PqwjmUAE2pA+15B1z4x8+vBdh4COxSEEJCbXUwWR9oNr6eG
N+2XAgchsAwgdZCIINPOJGnhxdBY8mwH3L1aQCXzlkEHeembCN/Tifo1LMilP8HNCHcWSebMuXJk
ElnJ0gkWqBpzbMpxyCHliQ0Ka9pljvcJHyK51iz6nI6JViNDfcLISCxNZINIrnS1hWT33Tiw6fsZ
KptorE3p2ueS1pdVTtrSdJmJmJ149wk/JAu73muNvszHjIkbjb/FsOS+gDLjmzcZGoYNG4C66JKb
si5j/DgwMmyGtxtHjEy/8aYnRAafCDVb5van6VvyxS4IrHFS3kaZensNX2YvXx3NBg6BGqzTawDu
2rGR3msiW//RNEzs5El97N26v5JeXdwNHmMdGuZEcGXvLtGdi1nFQEnmA7S8IJtqfiq38cQaUSSy
2nUIEInG1rJHRxuXwwReE0gOf8vBPrpZ/DpMYXcEp01GwA6hCMSbCHNYhElG9qZ71Y6qQdDqgDQ0
6Mn61MB2iRVs9MHDcKXQgxlHOH3ONJ4KPlnYW1NcuwibYcBZ+q48DKmPraEZmAAgTl3ENsmQRL7m
m6l3bKRdwz0MTZ14hAg7q+tNuwKOYZWZUI5GvG+hUFMaCAErZVdyyhQjul1ISFMd+dBoCMmwZrev
QQ33E8ZTNsZS1xkm6hG26MLz0WSRrmJr/aHpqDL1Bh46KdXpQmLiRnL6wPewK7CdZ/J2iGbE6VfU
I6OggEenKrADMFSLMlMsAhtOM1zKZYGRddW0X5TxJSjrZCnnRpBrLTFWA40XXCbbTGJkdEFdt5Gv
gVdHmtAO7aYIGtISim7pc2AhGhFLGUQ3pZNcEZ+L2Tm2yYYY8FT26VVd+QA9YZzy9hBaNBmJA07f
+6wqWb9jxowWIs12Y80oU1AD5xOpZwYOgEWUatrOBZXpe/I27I0dGy59q0lQQ5Uur3pcYN5MTr0d
L6k+5r2womtNg6JGDQCHOQh2IAgPpGLfwz1+L50qIR8J2l1blddMkibTEfuG0aQsg3tU6vHG0FGa
dD5nLWgQRo9ZvctpDW+CWGM59LNz0+jd0ogdGo/pwCOzUOQcC4cTdkCcnju99+gWCvhxRkgmAChC
9n81KmD/fsRIs4q7/t3wc+i4jm1h0EnndOvX5VNRtf6mdnuxMBlM+SgpXfNO2jHt0rj24cOHH349
vDSMcXu4s+xegqduwjwQOvqp10E7dOOoQJjjtDVgdmgJTTxTLd1kcz5NyQPhUAxSaT7QEEB757d3
9PTxGbQGGrU5vx9polx3ximco4LEkYGGvHEGnVKvYkXz1gyDFiZB6nDgvKfQxk/azuMdG/d0Wfbw
6wZoxLk+7RvN3sVl9RQF46eDQSGLNIDfmNsnm/bmMAIuStO3fjDIlNPJLrb0ilS2ANpyhq0iRsdA
IBlm9qRy924jkOZmDFc0tH+hfT9LZtkFcykf9ggDHZYBQB2X0foKPNAZcXhK4vLFbzkSearfmbPK
7uQssocpH4UnmWyi5F+MWvhF0NfdsDYmc9oTAORv0Cqf69xId7SHI6gb3qZA+LCG/LEOJKo4Hcjv
poDZj5lgD9Nh3mCNvVRGes8IeeXGrlh6I3eYIQVmisI71j3xV0RsHMqJmejoTjAyWQj48rgqYw2f
IGqtNUkvKFephyAGsiS4CsmDpsi0mKdn31NNgqPlqrq9R9DYh5tCIvYffELQqpydNx+Cx0W+podh
LYkce9IGenhaIkFiMUAae6e7shltkTsFJVyoJ1MsY5xqyRHTKqmDY/Agq2Q/VpJ9LzLimvslbQcQ
/ob0FSo5QJBqb9nrlhFj3TlcQRast8h533Pwh+tCO7iFjZ0snAwCPRBUSv/WSsjSticRr2rGHawI
FhGpQltEpgzXqPwJdQpZJKZ02Ew0yAahJzjFmHnLuh52c8Sej/pj7rhRHQjlyIuvUe/ddCJKV37O
DNpCKF2bJHYSrnozFjdVrHWrMOe54TigAJpGDfun207LPmHUAQpArm5r96XZX0hC1zY9z1Pikqof
JU4TkwnQE53WhLJaReVBiQxD1tDBg8DmpM5z6oTvfotwKqjcN3SJcMJtRnBpZPiLhvqVqp3pHvVY
nM6EKrM4zOyntaE9oFVTamus5om6WF3qp9In4MBgftwDRCnUXHUSTbjJe/+GNNt2p40pjt35Fe0d
9B+QfvQFQgyQXbhpglFeh1F6gyySkDOr6tZ96b+wUXF2YxCTYWm+BEycE7aEm8omjGkceXYS8DSh
XB51KNCd4AqccmLcNFpzMXudMeeRa1MB4f7+wMaNrVVDMOazAFGrBqjDef7Z48ecZ+EGcxnogwB+
IBUJ5EEJW0h189PcPNp+jdaFdvoWhMwKewuDKEYvi2Zow0WdhQ9CjsldQlUYiQkO/zi/SNUfs3vy
E3I06oruwn1OEvyuLZ3bahpu4AwYSw0hQ+y5zM4thS8I0JnDMWP+ra0xtVICCoZMFj5LYo7ge2WQ
DXRi02vc7nisUmyOctpGmFUnuZ47QmMaFeRUmFNEWHlJWAytTaBHHqS2mxHF/UJ2HZSqoNFWDZTZ
0lEMleokZ2ArZpt916J+xtm+Txy6JXUSaUvY0utsHHWEkNPzYLF+eba1hxz0HgHt9GPEb9hbMzFA
+ySQMaEtd8tVd+4657PBGrWiEbkeBID0zJC0dTzTWJYDTz4K/VBHm50I+IFWOFJRZ16MtAHOE/Xu
Gf0f/EqhRjyuv7I1me2ldQE+fCzY7GzCMnh78R0BTCaPqsOII61QAPAyia8yJEgoKO7NyjvH6fgS
9Ygdcd2JRV0OaBgEfcVEiAfDGmg9aWp0Ti+gKihrUxoiS026CJ4GEW4HgcTRTCqxJSPmxI3H1pag
hTJAYJLE8s6yrh0VlyC0ztyO4cwSmq6sjNjgkTEcLFwPpUPXbIs5u6dpiv0HacOPQh09H5sPAaIi
MzR246YZXo/TKJbhQBSB2QwHXYpuT0cqGKt+M0VsNF1z2UO4XtNavIlSyo2BgaEb0yiqaeTuItki
FdWsV3a+83VWXppMbTfnvF/b6X1Y0IlKxnsS2jwuN4FWQ3/DiPyJCflZxnRbqNdRLE3xcwdccBe6
/Y64hXAZeLNzRcNx0Vr1Th+N7JZct43hjZRfdnkMQ8rwATPsChqss5amLFdxP7krQ7jX/N/sArMb
d3OF09KPyMjq84dJAfPtSNNAcaIxQXC0DTG6LCKLJb4J+/csZ3/YEuElQ2yOlu0IpRq48myUe/Bb
GSDrq7jWyk0vxk8T+lYV0YIjFW8C5sHefm5Q0xIhl+x7YoFwXKxqGwd45g0+9ytdQB/FtIV9uWdm
tBy+pUbV3YEXtrg/qLj8VTNILkuN0Vlz1UAR4TomEMDTy6eMqSUPpN5ZKwYGS44SNmYxjMJ3gfj6
5KUgLIR9bvJG7ixdfKc67niBx380MCKSg7cnjtwKQ1o+UfBE6igzJBznaMz2SVeby0QDL2V4xrSn
/0iW0rh3bOrcAHLJ2p0gvDeAlzXPd3aZ7jOsplGZ6OiJnAbtm5ah0SuYE2FaCjaYAs6Rq7/60v0Y
de+mrqyjMQ9vTpaC1McWR1FofBkmmzoYBkx4bSw/1e3oAi0tWwhqWonjo+QO7RMwhRW+QCDIVw2P
qo0DZmKh8yTI04z+WhoHWyBFL5FuP4QNTDh9DDc9oyHRgecwAuBHNIy9tdFgsQzuiJNlBGIjiG/0
+iaM3YsFohsGi7gjA+oTX9uBUOt7nVnwppyY7nmDed1xlTBOmYvFlNEjnahN7QqLv10ztcJqTaLw
HjJcvCh8djmIrVybIXBhsoPLm4H+EZtJX6uDHblLwIyDt9ojicidxi9kRNUazdpS75u9aaYFaWRd
uYhGwRvErLvtwjK5CyPjfZLcpKKY3yKDaWWQtXtjYrxr0ErH3z71GFz4288fkn3NFVIgVPQ5qxga
dT0bIcIghHTHraZnGKcZRq16199M9GpuZHxHT8HbeiVtMqNkOk5s2LTMqmrcBtp015esmiSUuLu4
1t8NHktbvYAI0TT1HSLvhFRt09q4Q82oMKQZ6HTSU4Fh9i4sHQS/PStIVMDb51mAL2uK7tBGHwVx
ymgfYONVnrfJZ/xdYhyLLarUt9TRrW2BwtXEMxl1HNWpdbcMvN8MH5lQ4g0kETjAmEQ1fRqdBFqT
W5/JmN1Rgl5r6EMXbp2M18RYVPvBks9aPRtXus3jBfXRGfGkv6QnDLszquPbFOtL1YIMEeM0PWiv
hW2FK02fzN0Yc/SubbiPq1YSWxy35U3M+dpU1SzXlS8h5mC2imR+m2TbyAJy6ZeUhoZpa2vhi73e
xg++1hG7oUxRICCoNubiO0p4t3kxLnOnT9d1foeX/GFMvGBVms+imCAEhuVt6COzEBYM074wP2VW
G8vII7Hc4q7TOl+sqpa1ozYzY5Ea05ZwQ8/CnArgBl8LHduqCi+ma38yQYStI9lKl1qyrSKOm68I
AYaF8s40jaMpyOCUpkPKRvsBrXdeT/inhgERgalXD2SMjJTwSDanUXsH4REz3ElghVZmcigFciF4
NmsGnYSgZbq25Hiz+SBEj/GVwQjbiaMDuDZk3YDe5wQzdt8B/Ogd+tD4JEEW6OEubePbunMfmzJQ
2CGwJB6zn7guNnlrvHpjBT0XoBWmFW/BkE1u/SIisCDkouumihahTHZNFZl3OIDjXjh3KugAMp2z
syx2QqncT15w0PNccNVx++l6Av7Es+8Ecmb2ecgp9vSfQF+6M5x6BKZLtHQPTcf8Tp0yWPwziduU
SkgFwD8m4y1myrmgOc0msqEFZvtEwzFWbJMVVgzG1D9ZrcGzrI1dOlUvCUOPGdEMKtdsLWq4IIPN
fB/5w4LOPk1ljWpjzL29CzvaKRBGiWFY960+39GuV/6KrjwjTL7UsbWPweM/2LZ1U9X5C1qpaBnQ
DEY8SxBnRU28FgjdzPGlm1tvh9cN6GCCQLkY2W6GhD2b2gNRVvpxYrPiC1FuMNC9W2YKORDgxhWE
RXuJtgifQ2TcwU757m91q4nXTC65dbAvgKHUUbwBeAF2BEeNg4ZVAzE/N1olCKCuna2QJlI2JvM8
sh49y8b1bqwcH8tpYGQINuc02Yq6djcAAlEw5QVj+6Fyb0yl+7d6G+pbH+RcQ/HXAIqAAsAmLC6P
J6KfSAfFiY5+3dLo2zEwbmt/VxDMQOWm7VsnIqPzzlEqdA6L2Y4/cmkwOT5oD5FnV01o8wCT43Vd
GEq1ly6NCOaD3rQ7eLvjCg4dKRsJiF3TAoPqVc5DD0CtQZ68I+gNbRERKJjoqchIViDfjRW2iGsW
BKvbjI4VUfBZS7RRn5aDlYExSr11LMLLBudixo3czMBIVmZl3NKx8tfxZmgxOhFgDs7LKYEooyCG
XHPoWkapIZF+K8wMrwjT+WVTR5SuYmeyXnuVJL5lHC2aR1uweOCyeL7ttDxgQ9xOu5Czu60ZMRXj
vG2jPNgSWLuLugAlkjNXK6QPO2wcj/RTJwowEOU4EHACDFQPDDcWQ8t4lnv2ntRNScAADYvBSe5q
LzWXDVHINB3oh5GDKjahbeEYqHgO2jTncSpdsKHCpJfFJUKgyc5pMzBdpx/x7TgxJL/BedT17msU
lMjFiNpKe6DXCdutjJ7gsLBnzd2XCV7halZjTjet2CqzF9lYJY78mbHoVieJgqDpa6qvfO8PzkFF
ELCzceCjeWt98s2rALP2wiqLW/ZABKrgAFvqnXwzK7zttUsU52AOV0Y+PJs34DH6Lfhohnwp0m3b
BR7vjzcZ7rQ1kAkNNwOZpmVGoB1iHAsU8HJGncn2H97SPOcPurCD7bTUpROvupHNM5gT92qYcauR
LL1JxOcIfgO4Bv4YPUDgwpx5KZvhym1oewvhuPQndaTFuC1wJWhWmJzyzDxN2OGJj0/3WhpwC5n6
RzpZCJ13YzvdJEQlLPNEyQt9GlUSQJnl0CMpsUl0JRy0TB+/SGsh3YTRQcjWhXbDPMCC0Id11nFb
hoa5yKhYtZwqfTYybeVqA2ICFhMjxYNqbXo7uZkz7nbk5zxoyvnJICc0H1Lg3dZwVacsFa5pP7G+
hcuo0dduHgDLzB8rZquwrGtE0bUNDJN1fPKzlwH+5SoNb3zD+fB18IB2Ma2E6O8o+CtScbg8595d
Sb94MgX5eZ6mMxEwabZHLQy9mlhB22xWoY+ijoXvoa59xPJw4QoaBWlMpBR2C4ozT9x1PZ+ubGla
VW3NBDa/HQL8N5Q0wHkARnUJKctOsdZp7KDg0wmsWIP3IIoWCk2LaqMOEwTDHgLKOubh3iutrcNO
39I+RaXFINK7TzaMq6nFGz7RrF/B+9+ZV+pzZpkJCSd7smCGLnyFf5cReuW0fkZJSW1dxB8miiWj
KT7wNWxgC4SkuUSHrgnEagbNUhvzoelrsWfgPA/kmREobE4Ev+NQ2BeYZy3UIpuo4ojQ8nwEXmms
4wH+iBc2d6NmfVggiWG7ZB9GBnAhdvIXJVX1bZu7sRG0/ZFVmvaAXqDuCDoLcFP44CY3oaBBEJN1
DO+cRSdKdWfV9qh+NCN7zxOmL0PgaiyojOUGnwoJ/hS1luvj0y/Qv/367T/+/tf/+Bj/M/wqwGRP
YZE3f/8r//4oyqmOw6j9l3/+/Sb+QPpSfLc/P/Y/3/bHH/r7qZD896ff8v98IfV2/ud1+fX/fHur
t/btD/9Y5y0r2n33VU8PX5Dk25/3wAdR3/n/+8Xfvn5e5TSVX3/79VF0eateLYyL/Nc/v7T//Nsv
z/g5UP84Turl//m12zfJj23eYAL/tm+yt/yz+dcf+3pr2r/90py/mCwclq4bjmUqP6P167fh6+dL
7l942vq+71m+65muYXu/foOj30Z/++WYf7F8w+WLpuMK1zPMX781RffzJUN9yXM8Qfquzp/2r//+
/H84kf/3xP6Wk3teECjU8ML8+vIf51t9PmFjTRImrDPhePTAfM/n6x9vD9Bk+G7j/zi9nTqUmrT8
K/o8anfaIFCBRd4+a4UgKdkMfWRYREC57b0ZY9Xo84k4W40HTUnYYRLYzkoDATSKibpPAv3y8oIx
dYwwODtEsjyWumDuGY1vCaklrYnBJbRxcFcTm5CxHDe2zaymhzRKs+o2CDQMIV+TDXWwQQUyeAx7
gTPWvrzBEAcowK2OcHQ8pAk1ziP/5NeqJJ9c+pVjv8cbfsFwhF7Nfu58OlwAtmLDQqSnpSuXEpP4
uXkzutFry9ML5HZ+MdLiAvOT3BJeLZ4+rKa++d1l8c+j/vujzAjwfx9mx/Q918PtwlxZOH88zDm7
RowDxIfPvEEgkxlx4QN8IEwEQIUMGsEqYc0lA8WKeAq4s7FsqxzStwWt2PYxVKff9NlSNsgcdB8P
lV6ZzzmSIOwRDpMyY20M3smlYLfAkbZT1G5Cf+LAlOG5kfIQqZ/rYkQTtc9zU0YsaOwWVrV3h7Qf
4mLE6Uf2Dk8okIufd1lqGRrZZydwT30VfSd9cOpi92x422lgPGHAS56L9sVsw3NQeRnuH9K3YrbX
qcjPqTh2OlEZTTKz9FMBwzBKmYWh48EWsTEAhSFgZWQjI4OxRx/PmzzQbutynJZdyGZAXOpCEtrA
sygE0QiiFG8Ej36z5YPY0kGt1slrX8MUbbYrQb2LyPYpLVH5ar53qjtO7Iw4TP3FznFSDtXAznWR
7i1Q4LvGk89d18UM9vkstYPuhOb+Fr0wnFs7u5ge6RPJMF8FVfHQCt67n7avg/AuXRHeEBp31w35
kfiPU9RoX2hmTzlwdHMsTg0gYM4ZZ2YumPboKe8Ihxo50G62ti2xV9/caPktsykNI3A0b/rCPY1B
gdgIJbC6q4xIXiov2iba+BE2+dFwkm+9Ck5F6dugpKCLYi5UPvWlB7Ocpkj4jU0qo07klyEq44nd
Hiwfe5vNVaau6xwZhpmBeTBabminX+XZ8C4mtk9TzLaz8YzdzCDVIaIGGjPO5bzY0cQ5Uylh/k9Z
CZjHxl79DP2Y9l3oIpJhTpkycGnSCxFGqCPoTuq6izrU4HNrRfwyCajocGWZwMffDJcOHYwCiiBE
YtGLFjw2jsyWidS/1QfQYh9KcwL4qg11kIBIfuykXOuBzu6lCb+rcmbX13aPGcGv7kQjxbTtYoNr
6TqLTRPS74g4lk6z4B0zaWUT0g83VVg8/lz7vcmhsSrCG8diM8HRwMzx9vPp2AFf/vx+9/T/dbsL
Ybi67UBxZgxlqeXgd6uqrWltA9CNTTpYMB7g2JnD/I2xL5AKEExjASc7do5pRDqAru/MAd5iQrzp
Is69Y1EwYYjn5M21fGaNNSOTCG52EcDPKubuWp+KB/Ggm1wnJRnbUztzd+uHWlj6KumthxJIoRLq
uZgWW5tfqdfeUX0XFr99Rj4qAd8gceL4VfjBh/QjtnQR9wchtEu/l3cICID3bTv2rvjBIc4YBwDL
b0w+acSyi2FHf+Wk8i1PaZSl4xd86jMdj5MZVSTXKFdqi2ur9diqUlGjwQfOylW3cPX8qWJQNs8F
fSU+38z70hJMCLkb79WvMelyaF3zSWeOYbJrTICixk/Pq7DtNOrTgzz9x9bmDzub3y/Nhi7+zbmy
XMvAfWoaPOvU1393rjhsZjzj4YPXaZ7Rabypw9RqxqHErLt2vfMQZbuuMC6ZTdlRJnJTNTMOOxpF
ejme1Hf7MydpJJmLkTTiaRL53Nq8xEOu0cI2z3PFAmXoX5qbvjku7VDNfiPPOF/0aPGRe3O0DDRc
7uTeN2n1RlLM2cTGSZONW67K30eFMkP7J8vizRBBxdWN39rN3lxHJ/TWlW+t5e712n3NHK4hHxYn
vbWGVDU4QiHa2AKwdGPyuHMDDiAbjQDtAmknHFLSXFAXmua5iZhNuv3RGMTRVOF+P1+Z4+Je5M1x
hhqJdCVat0lIqCHb6cHBUid9PnOYIqZUHquQqzAvjCMyODI+PLrbzUYovrqmgHTd4BzNado72Ppg
TW1nPPYMOPkEeuJOSDxI3QmblN30uQlhYmUo4BcEOlJxcyHkwnx3By75JDHpAOopegA/SNV4lcW/
68gAT1/rLL398zvZZQ/2L/sjwbODi8OwfA/ayr9cHXqnxaFW6dC9XR7QeXyohHeUg3ecZ46R0xXv
nsX1Ta27bEOcEX2F6F3ddAXXdKjcmDgH0O+fEY0BxtMPP1/EAmjSquJkOcW59cK10N2DnhZv6ju7
nJKJxvYbDG5WPFJXcDJtw4QqAezQW9naeFzMczz4R6t2jwX1zkKPGgKtPY4lzUjkd5xr9QbAOp7R
hqMZ4QJFFs1DM3eLZcHkYx4qRMX8praHGMuAsSWUiBrUu5LmEz83LUtDJ5k0Hne5RdO/jfcujBLa
7EAOoynZ06Hc5yCL3IG7ocUPDhWUP9Dnr1Wz4WcR0IjfnJxuF7GsOSx4E4uf0RrnPz9J/r87Sa4w
aH6zv3bp7/7xFp5yreGTqDGKo+wfgcLyG7etkaPRyt8at3grTa6zdqKt5iSQOm2uRxzJuFCQa1ss
VKWVvamVWX2/MZfdotXzjayyakuMC12ZwXtHHbpCv0+jXGehzfkBCvFDGGtXeoi623jwA3CM6rZ0
JMF5P+dAC9LXohof1LlSC34YZdyQ4qEMxDFJjYPTMyrLxUYd3YIILFa44Zwqp7ZaPVvDPrZBDpNl
wt24JVAbAHoNSR8IWqOeKV2603pCXVgw0Fry0+rS4GXzii8OyZmmEQsGdzkUwBUjGypxprY8TYev
vGGsIDO7UhLsqmClCZQoLY/7iwZXn3Do/qatm2gdTF6BaCZ9HUiopIS4VuevyZ2jWrBdpK1Lm6FJ
5+nnmmfdWChOdcaPtCaCY3IQ65DmxH3VcwH++VlHlPlv7k3PZyvlUzB7QhVrv1+5OYCwqw1gd/Qv
jnNbXPRKAiAsj7YsjhQu5zpCGdFrBbs5eSgVRro8C3u+IlrtEHTlcYpKLFHeDd5FobNrGGt0v1XV
noN4b/rZd8lgE1K22Btd+8iehSQBGRLto8M8I61Zb9+gEmHAzo4859mB+Q+Jjpo1/MYR3CyQPH9X
Fe/AK6AA1eG3PSbsognVYogGEGLFh1pEikFHXqAPk6A+pp7nrtpo8Fky6VtmMoesECJA64oTtvZ4
S/jXToeDilJd7cvM8ikd/a3ZlHcQX+/b0E65NO6slmrIZsydYBw0PO/nSYLOgcEzTaMdqGJSIUqC
BKfuQoPnQAA7JCh2rLbPq5ZD3S9IYl07ovVILmC4SLtg0Uds71s2FWgIT3PMdnW0662dhmetDT86
7XnEVBNpYmfXBQRlh2fW1OmM/50cADi1EXlqBP1C4DnkBF7QoBnEonIBXsOsx5RA7o2unaNuW4v8
yD6Dpb6KT/ihMTDxriBvIPPN06uqHD+0HF6Ijgt+IjbaHvkoXkQyfUP0KIF8ijCK1t5m08yjDBKV
FfFqrSp+qoLXjlC5zcEJGTnWBi/6tiT7zJ+6opTFTvTuARYbG2ONP6yseNQapCszc/LY3KnLRl1J
ldpljoCi1LUH5fPiYGzgyCQGM/Nxh7j6G7wGjsMUeWPSnPoQIEcX3iCV2aVaeZBI/vHtXxdeegmD
9IJQ4ht9C5vvzKChFz0b6j2PYfMiUfXRJdu2U/yhtZLmESWRjycbcJ9xCJrkEqOYY4OkYUlXVUfq
qS4vJZ/jbqdvfHge4t7agyfC3n5ax830Cj5yP9jRXVLLbyd2UZR5BvDF5IE6DDyTKuX1yLhJIcAT
S+3MIGXwI/28JSQap7F5h0pVoFeVwyqp+ST0sNwFW3HONjmRdNkzKS+1455sBHRqdx9wfgeeYFOs
3eTxZ0Vth3SKtSZDUxduKg5p0qHw97tv0Kbf2JR1moEvSSufo8CDrcrRiOdwI0oMQh0UXCB3x86T
l0Ht66HUKoASd/MgnyqztpaIq+gd+sN127opSmtu5Fhch3Z4yTnjMUkIy05CyO2S57bmMw/qZJO5
CdPOeFElzc/1pkpvfAeP45S+1+rbVO02EduycFAeEWAWpfEla7wTz96TmXFk6Gia+UNsJ7tC8yA5
cpWIgNMKdfyBjtQSDwGBEi5HE0U7v7F8cnWD+G6JB1J33vvG+LaCZveTtVFJ6le1urgt36/qb5xB
xxwgbDipD+3XizJ2rq0mKmmLEWGcPhW+fyqC9FBT8v8sEbObzpsmyy+j+oCjwxjdRZxDggUb1u4x
dpFthn74navZMQLagzAosn+KyTROH1t6UpxX/9THGZQYjgAGXnICCrErpo+yaZ6I+DxqBeyLwX0u
wus4b17Ur8uILx1cC3wKjkjK5lNItl4YTtVCatwoqJm+B1467IhZKszZXGM1gMNGxap1iNFp4dBD
7bjFkF4nJCY6pfqH8vBm3MPcGN/epJ3qML4y0IQsoHVg/04IWXK1R9UDQnpCBV3tpDOdfz6+z1Xu
Im5c6pa8TlJMil27MCSX2cjTeFmpswu/5Ft1hFKdTgtUDN8G1u1MD6nk6ssMeiaSBNqKddCe8ksZ
F8euZpY+XTHgPTY4ADL6366fw8yi7VQxzuSKVZclOZdHL86+tZKbke7ezs2Q7DUlv4nX4CpO8fIa
bnZWTZyW2K9FlOvPfSXSlaHR+qYPdIzM7G0sO4ixOV04ptnfwpnuMvVWTYuHf9g3nwjT1bsDII8r
haiOKGG5Iwtl/TkSjItZpx5WSK5uHbLmqSiovi1LjkD31lnLjm/WOUherX8UAIOHBn4wDh4fDTH2
EMyX0CBbLHBOqboGnFKS1JhjcXEUCntXEnfKiVFrR2ykl6EzeGaU9s43Obxd7J/UNTn9F3PnsR05
cqXhV5kXgAbebGbB9JZpi2aDw6KB9x5PP1+AkqarNFIfndnMprqLZCUzAUTEvf/9DWeEeGIgyiAE
GHMU74Ic/6r+NDp4QmKnmG6yqjBxdLGL/dc1g/q/NXuOQZVogHqq9Oe/lgyplpfuKNdwWxyXM1yO
cKZD5RUhU4QQoDn5cjq6ByABuYtek4SBmkeinNGNNjYTrOYmgwvhNj9Kj4mcY5BQnnczXRyeBuRd
2lfwizHikC9Wgw/U+CcfQBbv8FfA1oBLTaVr2XAWNcP69ROMhqqT4kq7SlTk3gxJkq2qdCmp8h05
21sO0Qk+UAUTv7wRMD0q9BhMb5kadTYkoQrRMt4/zYOoRjOsrgqIk6ISdRPn5MpvIY4wD6QkUr/2
jEu1sb+JghJPEBk6EJHgdMssY/S+LLj5VDfi+0i2lGOdtN5euSQjygzFHFpQpcNiXseojDdEIwOT
YC/wmcKoz0ZBh5SnzH3tjCtJz0065HcnLPrpQOVjuUQyQLgr5rrGqsde+R7Vyg836mdOh+od1+G3
MaASN0KKV1vh6GkR7Q11cZVt/+p11K5qlW3Ijn/1a6LLIhqAwj5aRAEAQYEC0iONYbNpY/nLy5Vr
qjNW9MolvIyveEXun7kaTfDiQSqfh5aGwTBJyLYsFBUI5sFLarxrAb912T75Fl7TZCHcBTwwuO1V
0n4I1GXCbCDpIC5oPliZfCqTXzu1HLbdM4a2IKeJ6htHf4FM2UekCFR5JM/b+Js5aQyEGvBRsiK8
p9h91Jc46nfiIll4txmJeWojuLcwFFQt+Zg6Fkyj29bauAxRcBmCfqW3lKU+kfbsTSC+nrEWbWYN
pjMoyVL0kOJpID/kHgj/hAZCbnr3sKwp7MeKGmeWEzPwkCr5XPVJIE7MGu9qhWCQvr9lttIwVcem
KboV3EhDzd6COlpVVvooOgSGqBuyXh6qIluKv0OZP9rYQqm4poDy0OiKjqGNjrlB9IbxhCMSKEpH
NMeYGidHK68+o6+i5YJXYcykujxPuIUkuhU34KmJZe5Nkct32HV74kNJqBAoiKk57Dr0zlNr2re3
Fte7h8HkWhMvw9gy/gQbhaqbZieUG2/Z1CGKNjYwlMXQ6iskwbuOxy422XxbDp1pXYS6sdGLbvav
17Umlu3vy1pmPmAhqHUs5fc5jKx1cMjzUJ0JsHYqMuMBRjIGlBN2DB70UfbWRqWmneYyrd4d7Jbg
EFUm0UL9rpG7DrqA2e7yippfDeL9tJdmTwGjJQjo1jZS8YEUta3eksbdR186P6Thzj+DoFSKU0Ns
0End7zPYOTNbq9e9o0MqTf8EIdVsMfH4/QOrjmw4pqOZsiMLCPUPsFumkcbo+Sa/WZR/UfjR+tZS
F9WywWFqieN+Av9L3721vO1q0Ne5lr6GTfAlqmtxtIqmavQUpNGLTr22RM9Sp7u3goNZXCjSIuFy
GpsyLk50BUxtvXsBXC7mIU7gLGtpjkRh7ikrKbRw89qKSnQaAolC01hgm3ZAN0LJkbg3DbX0rMW1
uRv5NY5s/zBy+d0z4r3oJqEScMWRCIZOcYnN5OQb7iLydIQQ5Qp5H35LkImxwtHwVoabBtKaAc+r
rX4Ia+PRHIRGFU++qWnMcv4n/Imgli4U6cA0VYtNY9eG6uv0TQm9OvsnnRxn6yDHe3E1xMfi0MD0
q4xXmQk0UxgtR3jPoc8ec/Q9GGCixNGJUUOrk0Jw7G2kQexjhnZBK0yPUJJVFESUHxSIahBuA8jm
4jifCnIS+4xZFbMDWyGYcLaxZTB7d6SPTR0TvkC5nXq1hK6d9KJq0Q04KLtS8FUB1iGYQDptYc1f
qVgQFKO1wslHJChSO4upRKExDcuwfJpZeX61+v4Q6pR16KtN+NkEokj+lqzHDeIMEQqDhhNm+U4s
FlEbi7bB8Zf+QMQ9FYbnt4cs+SlOctF/G4TMpLRJvUNhMTUy0IzJ++K9jTUvJ8ZE6Dyg6dFAnUky
NjnKcSGDg7hxqCNjUQJ6EeM4RdzqzIKFZKIpSVJ9V4zGV2ieXYxlACx5VUflWaWjURnjTKM0U+fN
ymFNCliCFzelpmiUByc8AzytgQvx5C7ELxAVhqgBiRDDlwFFoOu/u2KoY6JKwup07vnSberSpwbU
ueRGvtMbFAU8AHYs7YYgu7sVbzNTwy8e+iNEO7EWKtdci6fXb/k1rtrdE7RqotufXkdJ9L1pli+u
bcNZEh0z9wS77b1YNpZlfHrIepoeP/H2ZvR7W7FuOMLevjtkftSileMpwSUKswuenGmI1Rb5KfXi
k3gt0Z367DdDioVCYUKih4rSmDjhlG6Oi4DXzczO2OSmBDeM/UnUijVIThP7j1maHuLRf2U+dSKS
4XvSJcpOP8TeZapGkVOIqOFMX8aOdoxjRkay1h/U1HoPa4veiTRqbFwhK6bQVrNiJQuP80Fc8qlL
kuR2OWr2h2hHxa+WQq5gIC5Vg3Mx+G0vLcSYGCrfDE8QzlW2SbFT5CY/CPn3ZIKL4CLHCVNWzxgp
i5hh8qDYoKauaeogpCV4FKwzEMi2ZK+dHo1pOzb7clyy4XP5hiaYFZG/SgRuI8AFXLVOelEf3QBL
0Cb82Vo/HbB62yMKnqY65T67Au44A/3yL+J0L+Z3EU2puEbd0MF/VEly9r7qjNYtYw8NCv9RGWOS
vVgnWvAVsWGlQ/ozzZNrpmKRVMmXMsBAjMFBsJ5m46Kn0nkgOBLFNGJqnJREfUEJsZlOmVwpifDx
D2LQKNohyc7eCEmnX+QKNa5NhAv0runTjiUNjCfWqdZdKQQ+dbdkefBZ5bG6OumlCGhqJkAlxUJs
VONM6LMPxGHQIlj50plWgwSXrAB1EJDFdCuJ+AZrCeVdO7gnsdFljBp63Z7lbA3/+ryeIOVfji8d
ijSsDuZ8SO4pun89vmBF81WNclbGVhEVQrJHU3Gp+mQl8IWx09h9deUu++vAXCJUPHvIfrQBV1qJ
cke85QkyENueuE1lEj66GHX31iItyoOfRV9OEv/JoWv8b2euTXvpiL6BceBvZ27CMEP2EpLqMTpa
g0WjC2B/DRQ+gaFIDAqLd6tB/0PeRlB+mU6y72+CxVFa+toUAKk5IZjurZRGBMxNvWgQ0Kotpxtn
0ITRiPN12szFVyBZbQJpOOaEPT7ocrMz42YDrXBtFsle7ErT+VU74V5S6a8C1R7xqAnmdao8iuUm
Rcm8tIrHWGWa69nGTWwBU3NuiXeTFBbqWW0zdV/TMiNEYgtl5Ow40mfi8Ev/9V3XxV395a4jXoG0
gy2ligWG/PusMNDjDodXlnqt6ncDTXMONaXJaFTESMh142dU/LaBIawUUpMBiJti4maqKexYNNpi
MCQ4GrlXL2XRZQ3qdTClKx7td6lkGEPuE01PI/Tg9AO4g1B3M2kwmYtNPZMYL4g5EQXoGEcfYm4Q
NMxtSYAjkcMlrpPgGaww1DsTSPUhi4jRxWoZAQ6Vsl1R/P7rK6L9QzuqG6apwUJSHMOGTSQeuT+U
cWPXlCKTVMERcYg3mkFMnPARULN9k7HwGWGg8ZJuBMXCdmmba2715288V0BjCqJHEMK9OCLovZqZ
7foADYTt2eZaFufgEMQPuQ29d4RCUgR7hpuE5c0mnkDnGTid6Neybo9jYMAYFhUgGeuwSlGfINnB
iEGQMpgfMz36k4dB+QcsQWwBfGLeD6xpeXpY/vDRA4wPlWxw0NR34U9FKm7MQAF2MLZo0P6mFEWt
xejFcE5V06/i1r9EHmcCAiBcVEyfHLToT+4G7jm/P6C8JywYqatlWGVAh7/ejrDh0LQbwoiDNnl1
omw/nTECUbe1ftZWdMkCWRUEpISjdCrzJpy6Nz3iLS5tXj9n+MdaAmbNBvOmDcUpwB+97fS9QEQE
2DmqEPzt/WizeaQaYFAhxSs1yInmnarlOPhSWh8F6zgL4YbL/UR5ccUNF/98sCH3mT+nImyqPiZi
UyupW5DYuZtLN1E7YR786gjAUWw+4gt2YwhvcLwiw4oNayrfTLhM5Dz4GBi4t7oGWFTs6uBI1jHp
gLL6CNwzSfcYmxvDZPvCmRqH3RuTCyAL9mjxkUS9Ne1QQdBsauaEOtjlBLlOZUyTiq0GZ//F9Cun
eYqowip8CLEIwVI9+JIV/XVEou6zCB5agUpLsHUtW36bqEOxVJ/GzHkRwwZvpFsQhRe2mWdKpEci
+igqne4lhM0SUYExrVN2HkI3GNXrEHlVU0qbvHVxHu3XuBdzvNrk6LoL0ZaZ4kZN4GVKaSmoLOEQ
n3xf3nhpMTMFjDZ0nOhNr72a5poR6Fqp8SbCymc+YaoqlL/GxTc3FxMNxokC4rVmoofJuvhL87Iv
A4q4Tw9QayOmusITsKGvETMHMXiINf/H4Fc7AedHEThKhaJXTr5Stbuotj4Xy1gVOKsuxyts5Y9I
hm9i3DNVOIMWfeoBBudixiO0jYkLt9+sEy7UlMf3pXesdxIr3vpUJYZnqm3FeVK47sHPcT9LvGKZ
j6BbUwObjOprIwPkj6I3UgRbrBhiCImb1v8rDc6iHyBjh4ZjrJFWV38yjtblf2jmGUnKuqKomqnr
qqL8htGBlKL+BxRHlJHtw9D4bur59aJKF82JaAPE7MWIaGq6rcGQRJXQcEjaLfbT/RBHJ5/nhPwZ
OELpXkyymvqt8JwzaufXXqD3YsssFMZ/MYpgMTgSQwsBJ4u1IgZToknOZfdxfBDjUDFj0hXc6foQ
kbRMzlMtn30XZrh4IVIAwvxTPDkdc6pmvArgFhnFlxicindgV+oNRqfYTqd1m7JQWdvi5b6++27T
/4kWhYxI+PECryaGM2Q65LbRfPBBras0SRYQe9+iUGfKxXjIrVKMYkjLJdhgzTORGgzHBWcRx9H9
9D/e8EgCyssQlK86GMAs7wUykL6KpzjRIeh5NLHKUMEd526KXsUNsBtuLGl60Ak+pwqjIIlgNjhu
cekMNo7pzquiajPzq8OI+qGI6Ul/fIIAU76LOYHo98USt7X8VLF3DjEUqwF9jOAKdln4KjYnz8+W
BrzLaZMSd61BxjwLrIVWHIqiuSlmsI7RALd4MC1Et0TuPPlFPBFQ9bHyTa6Yes3pG25yl39f1am1
nLbEIciF7kObZU78ipUhtVF4jSqxY4m5IAEP2zaNSBGVmbWK8taPjpGD2WZpH0OWqiimp804YaJJ
jNk+ESUUyBmdS7TxYmD5K+M6Ji1MJkSPrCbhmy2RV8TacBhqTaNERYwSLT++svBSKsqZJUiG4sOr
tiNsHITqgC4E8+Hp501Zf9TxZ41E2461EgI4dqd8V0nVo+SwNX4PowvQFS5D6kEmxVVCXLtQEgMJ
tjWukzh2JtoxIstH2OwUQ9+cSD74NF4QjWQYSp9KawDxFvgYiHkgz4V4lFvZvZTOVZSt4s0RpHSy
8HYD/wx3gMI/kA5NS0SDkmj28jxPFXJd+WyCPFAzpMuHfal714kwHFUoghHI+2Re85Fi8blkfrbL
dt8trgp0UHixdBFvmrT6e1lirJQZL7otvw4cs/CGOCCNgHFbpl8EyiB3uLPJ7/9TBFkECtmu9P6N
gRAZ++AcxNuPUQLMputq4PQBy2I5dV0wwgglZAEMxg2q9USzjsbwUJNZ9j0xZJ4i5i2RHZ/1skVG
4C4YxFO0U1thlmJAbx1taVcg0RRgy/REKQzTRzoPMZgVEyyCBf46uawx/lTkcIO08nsMLJpkwY5w
G40Mm7RYCHLy1NMhsTrbwE/WVjTR4kAQYyLx83JOTUBFTz71axfeShHmIwihqC5vKr4+0zB0OhDE
wyzGizY3L03dxQSmdSBcTFhzM38VqMR0WHgkYIqjNhXY/BCsxvAYVf18DPz8QVVoaMXKqdKrnjSH
oR3vVEsLDJwelZJRaQ1dmBcVfZt44bDkl9YZYUH0GZxdYnJtYmgFK77HQ5hVLy6cKx7hqdOc5qON
pm41lX81sbgR4D+bxdXWP0CR3tIsWnqts/swjMIgr45+NhUGqdgaqAkGEYpg0ndh+xObBY4H7PBC
1nafmrecF8wGFiCmSjPTBCjj2YgJD7ZvQaoQuirnD6AYGF67KOc6tliBRYSWz9qxz8TbsjuIEW3e
+h99+JDnvKQ42SuKI3EtI1ZfEuk3RbLXUy/wb6lE/i/6jz/KP/5r9ZkJkUX1u5Tk/6FIxLGEfoLG
CEnNP1GKzLPoI/uP//yP21v0SQ5f8vZHtcjf//23ZETRlL/Ygo8Kd5htVDahPX0rRqbvmLoCwQun
SeiItKd/FYxo1l9UqG9oQhhsWhp5jH8XjIhvabxFW1Zk1dB4wX9HMPKbkgH8WDd01p5BCDIogjxR
n//Q9aiyA63diLOzl3yF+r2Xqbuiam7hodETwM00h+xRwuWQmPpwGlLoj3+4cqfvbvsXxu6vkpV/
fAe/9Ti+W0eaU/IOCpDDeMSSJfXmmR3OuwOuwMTX28U5aF4ZU8H2U7D9/fj3n/N/KmL65SH+v6yG
/4cPuqJyqf/5Q74p34o/PtfTj38/07r9F5MHWraQGIGbIGD62zOt2X8R3FrNtmUQFVX79ZnWaJF0
WVOYdMuWzIPwVxGU6vyFHzdNpFOQ/xgf/VsiKNjevyJj/N1hCeNtyWmsyKyz32CMONHTTnMxms0o
SGqiE09t1S+l0TIOI42nhIMI5nRBUg8brJf6Q1lZ566vc0TVenTDt4YCV7F3VuNnjy0apqWshdrG
M1TI1KGzimMD7ryKi10ndxZaWjdlfqvDz9Ll4oL/LMUUoOcHxLshj5hMRhUOAW57L2vb3Ou9Va9C
w9U3oMP9Y+XJ5ixpGv1KcPJjnAzH0fWaZ2xKF6gtTd6I6SMueQw0Rdl6LtJNooHB5SN3kbNMdqrw
c3eQmBytAMFtoDkbLQJy4sBUztgvgj+75CDLDSJFpVfDe1IYb0QmMqLjKB1h2D/FpbvLithcyTaO
7q5cexdF8r2LphMCSaiYTlgJbWCVDXclctutlZrlAmdN7Q2rjShwjFdprNJ5HKd3Et5JmIiM+Gw0
8VXpIyw/VD1Z2S2pPardJudCfNMsPxRfUWdR2ehb1czk9aDJPRJUTIaswnzJ2sRb4d0KRdAlTI7H
ahG5JBpbSanhvZKa+8SnoDDFNiGh0nTirFukJbVcnpn5MXHb/FhoeG4rxrIvvYL+C3zPjUyw+lQJ
l6bXXLysJqcAifP2f/4IfbXGuS+qt0mZFqvAt7fuwFtfT2HT9PYAUlUUz225qLZpMVakWxYvbQgQ
GhG6g+13689kSoUVXDpla6fRB3KE7sxMDQZRnEJEJR8L5R1fc131C6/VeoswUDtKdrhwBqU/91lx
zXzsI9MGzqjBy1yKJDMZhYTxWiJ7ZNXHMdJ3C7dHz27KoycHVwVZEaQxpKpE5vnUmvpe5YHDr6sq
aGmImqsTOIQavBeq3bDiKv8tPFiNsNFLzRqjwxB3+94L6lthm+5F7t/tXqlufcGsHDj8qsQGptma
embiWd6pY0gFqEzcu/Nm6WRwkjurdQ4dwyBKmtBdej052QNWDVsC25dpknc7m0HN9x9uhehoGBgY
BnG3UtokOLQWYb0IG9SjUWMCkT+Veq3u1YqhLrx7bR7CeGcillzZRqQVaZtigkLyVe/2wyYuuWRj
jjmyFxvp0vbCrd3DtSXXITj4+KJBTiUhtej8itUWlCtPIe9MScqF1vbJo6fumGyTHqM28dorRmlV
VtIy97xZruoLRWphjlR5gfCwjlemnuGZFSC7MqUnw8FQwPF1Xmg0lxokFSwanF2mZxVyaBFtaOk7
2ZLCHaRpaZH6DlPl0YeiU2u7EnLuUu+66OoVwxYn1PcW5fUlqvjHsE9hs5VDRgq9k81S28OrIXbO
njuEc8VT9U0aIvYgWjYcKGn1GCDS5vLg96lcAaMTG0VXpYb5rg6ScBeY9rsZv7dy2O87sy73eYIt
v4MjcFdUpD7gaIYxTZkc4uARJME5Ea+18QfVXtsZtuYAOktV0T5kbJgY5adYKJTJddBbriQsPHhW
OIxA7yF7mPYtHgmvyaf/LXsb6KSpI4iSrR7P//CtICO4Zvo7U0oGWyW+U3//0vT1SPx1+tr3iw2N
4ULLNUHiA2JKpj/QSbSQzxCvayIppVT7bOsVxKpM/9dEBCU9VMjpFdVyForIJTfEz7VWHjPbHc8t
D/CMgBnCn72GXBNFJWOajh3969//Pn1bNUU2uiW+OH1n+kNKKmMhS84zeccvhL7ouIX87QemH23G
F60V/rzDOKxaU4fQqPrNNg7g3nhx7N2wLnSuiB3iXMYLRiVLrO29m11xZhharWy5tN5Ny5J8Ncge
bhXir4yoR8cxDkrhHZKL3fTWNehU/9bm6QEY03+c/kYEYIgpxQpBPXcpNwjclGt3buT+xiByBCOH
TvlZefk2rkNtNxgoEaMBLzLFli6eFCfLMgWOAvhZIzAtN3XnPmIdMK60ZrSPcpk/YjJ1Q+4rrVqj
gHxGdDVxACp81uqHnGP1bQbNZ9UBfgRpBKvLr1eGEhfX0K232AaHD3asMS/TXVIPSSlVcCy999aZ
CQXpge0mj2CNVFauiRYIzoN/H1v9RkbdvauLRSOiBa1KOsHkfaQQeLCRDTHyPDQi2dDqatwF4GZH
z0wjUUlZcO+D1Dmkaj1gFTCnIj4Oec8PefGnVhcXPERXxCytK4KO4Xl74Ebtj0jTGWtkBTNa/R6Z
MnNc82YM+rEe7VuD1q6PbKxiTWuXZsPZNvStYJVVGGc+5H17CXqIHc1Fysqj2nBKyeSCMix7Rlf8
3IfKQfUZeeIYJVfHscFJKnw25Yqg7kR+jOvyrLTWmf71IfeLlVvl24pgHaDWZWFbu9g2nwO4lrje
tp+mKFgwfTDbTJv3ivShhbD7nDw5yTKEBlZffTPUcYEoYdWExqvSBt6DWgafhIx89g9dDSUeH5Wr
SfJNHusLLHTmUUJ+6Gic4xYnubQ/tWZ6if1w7mY/q0C6iZehqfmCw3vP4Rk+1K62CANAnVIhXLYI
c/i2+b7F1cVtQwY4ZnPRsq0OUUHJynUdFhT3yg0q9wrXy+1I5ATF/6LfgSeiXeW+AKA8WFL8hKfV
ucU8XSaFIipIbpK7S9bTsUTbNOzfXHXkUM5aUNgbeS2k4EnDDUbsu1fkEC+ahdUIwxFpr3ntjzjV
f7i6euwS8wt1HSXNpbIxDZa7bWCZ+NR1vUHGRkNCUGZ+wLT1ZZE+lV0ND71YUYIcVoa8iLvyMQi8
rRyGUDNq+2ejdC+jNlyEqqyGwDnmw63ugkdYajBvo0fPWgDg4iQ4or1TTgxtMILG/ymoTiaRJPha
jnn/6nbW1sK0ZekWwadXeReyK7Fa1/khSPt1nDyHHHxho6zlRt5lJjTMACrOA4PoB9UZvnpCUsyW
YwDnbGxapf4ZziD7ikIdhLFVBbxBdrC8aB31JeUKyqn6FMj9k8SsoyLAjcQQoF34mQcaz8fBWCgt
Dp0JMveunzVad6/A9x9cODTEsH+aQBtKlHy1ivSMAYyOnIg71hOpC4oftqREeG7yEmTWU4QPh3Z0
hYzNczmZIFwiB7FwcnZ7cqrT4t511TrK3FemBVieeH0CjGie0jH+kXTmD4ygbA14dDRHDPxsCx9F
/VElsxM8FcA3NfGRkfJzCWdoBsy9drEbrSFRz3qCNdnimW7nQ80AD18Pl7ETHSbGxzVzFA75/gEM
GeICopsmHra27MOX5tOFwcvgbUnYvatSegf0hswuB5dIdniSLKzWJHUTlHxUXD6Z+mPzDTCvCCf0
PSlDmKRi5YFueYb6Yw5H5Q6L+FkN1RdAo5XiOV9Z24czpqRv+PL9BMrWILsNC93FFMgRgllZimad
BVVL0a1lNTp7zM0vSg0hOMOKOAQY7w0znaVYROMxVy/wej9iFC/4/8m7DWCF39culFnoVNWzxHQu
aPP7B93AHWJookNvFBdEpM+GXmKKFvIbowGaFI+dgkHJTcEGq3IqJp613cySAHMaghlnhuffh0y7
mjVbZ4z/Mc6kZD3ELWzkdNzLVfZEc8C2FjTFg+oNeAJX74XcIYHC4Ef3k62rQsJuaMxEObBXCRRq
DRW6HEdY+YTJKndGjWcp/jjzcVCNhW32nCP4V7mqJgr3j9DBCbW3UYXrZk94U2sSvePvyH3gVuif
gS+lTIqLp1GKFiFUPVzNUAG8yKXzLAdcgSFz8OPNedhUNFlBcyKCCxKHTLfmVMqnagtbJ8BDXqtI
3HseAZLj23qXHA4IoklgEmXYvStvddvaM19VHzUpANzEBbLu8vdGGz7HfBSmOIyx/Tvs22aOZdtl
qL1VQo9QlsqnMzSXfmBMhxuOQQbaImn8Ej3oTa/NF2ja93Hs4CYi5KqFlD/zvgiqwI22KY6B33/m
Epl1CSy5jOg9R5ffvBjgXA6CpxAGQRs+N7Z/R8j5CcXwgm/73A5Qbndm8jQoxt30yb3wjUvfDIQv
F/l751PFlWm4G20UVzVpX5HxXpbhpymbp+LZB562e3mt+dSadkkWBnHIpHjMFFJqyjp4rnyOcb18
sczSFRs91MBQx8ISVFj17ADHafd1XHP0/xgxkvMsCnXrU1aUV9stcBEMnuWGxO+exeLo3c33FS6D
dbTQQ1m+fA+U8IrLx1wq47k52k9RGH506G/wvvwYl3WnX4gSZKLq4JM15piol3mMP144V1Ucy11r
7tZ5/lDV1UYr072BAzb7ytpqYHaOowuJrP9AojfLtT6ba1jvO5b8FgXvrA8Edkn8acdQmt2wekfy
zsnWWOa5aaqLGqY/JZmAu1w4qJA+9clCxGO7sliDw2AejTE5ZEb3CoGB/J0xgK9uYHtQn+RB24x4
LOHgelXy+rMkgweacv7Ti84pPTLdBKuNzveea+qSEN43m7cEn+y9H4uzV7/xC49dQGpRZx4S1dnk
uffuWvktjfZyopwbg35fLQYI8TUnC9GR3BScgzEDfqoEzpBwXphYW7Lso2f6qVbTvwgz+qG1kOx9
dTd2WJqLS636MjGh9bmO/TVz/rna+Df8PA84G+91V18Usr1RC+Ngice5AKsIjo2nHZ0Og/uoWnM2
9gkiUlijsEIMBSmjr+7LFn7dcB8hZD+IF9QgnT9gc3LXlVddL1aGFZ5CDWW51K9VutQhq96rdp00
nAB+j4Hv0MurtivKWZ1tWx003W0hjjFdZYqMztVybrXULe2kOiXys6P0X4lq/8zk8jD0wT7jqIGS
A20dqURqJgT+semNwSfIzwtnnMc2SBQbTnD71MwPspmvqxqBvEYW3YPvOOGMUdLLwHDfiKS9OuqP
Vqt8pq7H0QoxCC6WtaplHdMVr9iFGClao/9UM+mMcwkHymE44yU+k2InXyBdOddleUuV8jF1ug6C
iUnxp8kXbNifywrZb5PUF+xFg9Y+xzDyYxxdAAk+S8+FN2HLBFeawxVbQjiXNebA5WBzGLjGz76O
71lFUrMln1sNR1ZIyy+cLwyXh0VXt7gu4qLT2EO0zjP06l1ebGoJl8ig5YQfL1it3dtSv7nZ1AfW
M3mLN3K9x3pKQ2odIJEeSm2V+t6hI5AHZ3bk2mORfCAMGSx9ng9+MvdICKGqJvKGc2+F3SsPHO6b
8EswhfeH5KBmbr4cjAZ1pPqs+wjIglXvyu0eq8MBQ/wlsRuv0FPihacx5671LFnrdnKQ9fAZbLJ8
LiH0z63+NVRjjcgdbW95yCLcofrpDyPUVyIHh+Gokc63G2QI2pI0PoICzIxaOeoGdohEUjy2FrV3
YVGXtAPmuQ5zoZuSJqe6s8ND0qET14zmR1GgznVaZK2xeW9QvrwGeTOrIIbsBYASNf3MIvVqIZkS
7mUpAQ1BiO/jWAIuKBrnJADoMdFcdS7n8Bozi1A7v4k1aKZJ9KDEcJVNjsdLG9c73GJ93AXewRvh
Rmk9Co+YrlUjwD0nqs4uIEe1flli603KoC29hkaYAmCGy4bv0VWlJmkcyirpmQqF+L7PNlVhIUQx
0XwBXtw4iiNXXSpFhG+be1CCOD7Vg/ALBzOTvADuRhDjR97CXvXbfumV0bDEa+RcFOQuZ8oKUTE6
YX8xqNKqL87m4JKpVwUtyX18VIN6v3NLBGN6glaGHDcnihEql3D/3LpHdoxFU24mD0FTIgzJ4mXQ
C9Y6WkDQfslDIBK9Sa4+i/UPpQLUCgyt3FRkdORhSjY0BnMqaZdBpWdzpXW7hTlwMYNEp8EZiQfp
CRHO6JvQnURLtdKwD1IwvJB0eZ14FsYYvbE1jB+qpMirxjGQknqXMk7LtRLY+8wuyB8IMzIaATQJ
mB9IXy2sxUBfSbjS+CAbTbWpnuMYcHZspM82aOdAZ9SKLi4FaR7Rm/V7V4outWJFOyU2tyRRsBxi
pVhWiLoXDa34LMy8njo+OlVV/tUXxJEgIzWWUVId1TTC4l1x3gGRAJrC6iNCmY7u2LvEWYIbcRm+
Yj1L6KpNo+npNrVbFx8kw5SZQpaEo2juF83iICCYC7JHFHum661MJfjMleRLx+J93iRbQjvk+fCm
Zna8lMIKh+4meHIin/inCj5Sn4yLgPzlbcEYfNmqLlZ3QedTM7XbLgwyiONEMZRwwzDQA8DoenIj
U2dpNH5LT5mhO9BPOtOAPagGG1dOwIOLIjyP0urRUdr94ELw65zuubMJYU8qwmIpY5w0+fD0vJpF
Y/5lFtVGlwmcGgcNhXLWX+oGcmWdHDXO3YPauJ9kgyg4rkSMdqGc4+B3hgr2kSoO8VcZgQBOyZZT
Zech8nNyJItT4iIOc5pTwFXdElXWLBoLW9ycvvhpVOFIyGoVzcew1mc8nwZSSygn9ckIiLiosYqc
wa/HwUV133SVmgUlugJSE+W0FETLVla5szx8H/BfToY0esLLf2faLaasI77TSuEs/MIaiAPgBnrF
e+EFOpzz0dtqEvRTGG9LMySrK4hHAgi7cq41V2zrcafFc9RLL2E8fEbVMpdJ2BoR/c4UtbrYmdte
sODWV20WjcgRAKoNB7uIlLy/3iBv1jDZHSIlElCLyE8x0kWiOOaDEafndHDAu/daVR8ig1Lakcut
1fkviK5w+FUxhyOZCwMLSy4Wiq19NXn+Y1RIS3HI0Xjw4bjjCmQmS2r2H7IibbEtj4c+OfJfshyT
eVFFCXN39a2smivRiw0sMopqJ6FH6Bwip0ZhhFmN6mPYqE+1ieFHNI6iT31soi0CFT4rqswOIe3o
qYBUUnMprfKcw4YY0wbDGw4tCe8iLbdmjdOtM607eMkzEWHP2DJGhA4WuNUPD1n739Sdx5ajQLrn
X+W+AH3wZivvpUyl0tSGk5VVhQ2IwMPTz0/K7ls9fe4s5sxqFqUSCBAiIeIzfxNfAuk/+x0mstYO
fwcvRYCHX/fWiDBdZEOLqYtq3kUv6OvYHWFFQ/nKJkn3zKpcexJcte8LvEh1k+wtgxTe3oamArhU
E+aVSQPbxAAEpffutk70w5SajCbYQLVrhmTCKx0B5XBAfKNF8En3/9TFM3klPqHT2h3bbRHYR2aJ
DW7lK2HbKGcSTXsLPej2lmNssTW5Dql3NtIBa0+5Ne3mZrljiUDTGhQ7Fmdh8GfMNYqhTv6BayWi
24bn/0DD9g+Nkq9eu6skDM5+6pqjnfWXrD9WpfU8hcY6ENEpwQ39/l6g4ZN11sbBjDCs/XUuq3MQ
gmwKGvFMfDTkI4q/7nFQagMBbq8057X34n1L/NWG98Q4QIHtp5ajnTzl3qmp3RX68psks45xQB5H
L8GkD+HG+r3UOFPK37SWdSawP9xPDbz7IuH3IQF8sXN5MiA7Kek8UduERarPUdthCEEZuk0YHMJ8
sGdtLn5oQGJDC78g6KdRvXFj+01HUA+8cPnDC9V+bOuLsiFhFuMK6OGNwJqIYhlr/bGznSvVt6/J
R4EDHz7qenUUbHuf5sn9KkxAgv2xvFi+idiRswXeH3jyo3AEZRo1oTtNPwoWo+hJewwcNamSE8Wj
muzexZhxbduA7lvfgZFa5F7QHgVOw6ztd5fUZoztvDdKQ6vQdI4K0yyX8Goaf01R92xbzKdtuqBh
dr5/Xa2BJirHi0wHBJmSk1s+41qKpDIPasIPCvWYBDWzlxR7T4irzjRCJG3QvySq8bMJt8dZ13Y/
W/lpl8mHKKfZ2I34bitpbdv+nskHmbu1ugnjDPvDq5EtSBqxTEYZ04LXVp63dafqh6j1bZgh3iay
tT00K7sIi2M1UKAI5TBPEapYJEbXzofJ8ec5z03pBFsRci2MOpwHBhOZY58ii+zJjKYjunh5l670
yd0ORnpEmLojIxdcNhTi1jZ+pZ29Bab5GiErzVTy0r/SKtzqoJZoja1K1W3D1rhotKaU3m6r0l4K
dzFEw7G0jXvLcumCH7Sd6ORVyY8paJ/dvl8Pd2kHDHAKxKtFfMZm+2sotAvczpM+lXvlX3RhnZyk
/yCDW3Ymo2Ysj13GnQ4brErGU+wNGGXEOEF6coZ4k5jZd1k0mgDnwAkvNLz3HuGaNexNVfwoU/sl
M0k5lN1f29bYRg2KuV7anWSCLHiT7jys0muEYw3IhDIuLlHWn4SUpNIwPBit11ERYfMQaYfITa8C
l+DJPKRe8YQu6D3Rw04XUBVK/+vJqp4rHzmFTAKsbmxjYaZjMrNTfwUEZi/wyImj7oKj5hduH+fQ
iZ4mJ7v2PjoP+FnBgXjRXZdaeum+DFZ8xqgALGVJGq2OoS6f48I44h78FVvqZJBiM/x/BWO1yQLv
I3PUe25ANeecYm44GbXHok0vtSQND7qfzugzUusoJOWLIMU3kbZbrfJnAmLLns4FJ1sxG6OeHfoj
w257zO/+hkO84YF88f3wlFUrDRNEOI97T7U7x2x+QCDeJbHYx1W7SPUVLnsfVU5TlqI0j9Zi1L3X
tNf39/NwGVpdYkgdV1aJrJrRr4D+7oy8+OO5PGJWcGi0j8AozrmlDv30zsB7MgJEiDzjqTTGKwYJ
m6lQv0Ns7GduYLzAyXjtsnsNCOfzJtmbff8SedHVdbn1VWIgCdm9hwL+p/nRDnfllxA+VdGkaz/Q
vvihjSdAVw7avg7inTHKbSyRORrnoz+t7U5eba+313FefrX+sMkhEfZD/fO+HcS7/WCUT9QhMULf
Ifxl0kJw0EEY5UaktIqxufK4V8r01UfXQ4/8S+0jQdQlB49KH1VRP2qWsWFvMxcFK65i1nd7UzqE
tPW8QrV/qpz1KJxll78Ymba6n6HeWjsKnGcS6zdCpQVk9IMvXSDtWj1v6hw184aMB4geUoibWgzr
Pja3pkUo4p/yFi0Zx917TbKKbZw4sElk8pTXTssucMjnqNBsAyc+mpX3ZBruNYhNOWsMcZ46xO8W
1YitTZpBnzP6i63MAyqaKeQ/ClQA4JNyoCNYacHS1/IJob1gmWdBMC/LbuXF5p8oJHYpdfuP3qbx
ESZSs8nV29Bh8CSr5NTnCqlCZD90DO3sCjeiFOvAO4FPwhYiQTfWoTDIlqLyq/Ew0W0NauSFQTUN
JaOVZq/rLlFb0CPRYsrxee9rD/n1O+wgSS9NN9wrYgDcHfxAN2FWP2mmzG6Yz/vzRgh/VnW8m0gk
tkVONEin8Biml9xsx2WZC7WXrfzwg/61VoTxA8kAOqfkZQDtozExcTTDWCFWxTFsDAi6YBUVswTm
FCWA/Z6CVSOxj47LYOHRhJ/XZfDeT4zcHjyERsRvmIY9Q2T7M6GDvHB9JlwZDRTty7eagHCRedQV
dDylhLK0Wd/z4hiQMZEK2iVujqtEXH5J4yVL8KO2amkDzG6v/kQpLgz1+djn+BD35VcYtmsrVRGu
91wQoUpUg6u5TS+C9BzZ1qm5q7oNAus+bOm5YgZuvJkfzzuXsCcNAaiNYkS9YhCLLjrUI4XGQa/0
Vej1eJBYGD8wGNEMaOU2KfLxkKlp3oUOHejeeOvpwR8SQTZM1M8FOUSTZ8wNa1NOuDril4AAJ4YB
3lQuc8C2KRac6/wrVQHDqpa8l4jF4alrU+aVNaGplMEa5byNV5vT3sx+ebbzlY5NPY+IxNfZhH4v
TdWcihVNB5eYSKQjzoJGu4BVm6NGsCor1S2NkHiaNgoSV+Je8PuRT3SDbKzJluNYfgJ0uOvGbDQr
+BAV1I10qt8Ch6Q8APZDkg2xqitc0HP0kTQfokGHvlv/XIXEJ7K36J/J6UqyRkVcID3WmxH3RZ2+
1qIrFk0Loni0CXdamMm5bE6Rpu9d3AnA42Kgl5Z4LIxVd2gnuRSjy4BaMu1Jq14WYYfzdx6heo8j
5Iz8wGXGC8SyT+tllLQIhqXE8oW3NAKJrbOGcFGu4Y7G3WksNTN5v0chmp0A6tfD3wVsz5U3mXSQ
QPnWdXC0BvKFllt1N8UtLIuojoG/492gaKS67WuggnJByncC/YKJXfHHku0udKW1y9FHX4RBPed8
1Aors3NZVuZa0FCRxBX6YH0N1EJpJnSI5mFZBbpmkd+NGKUMX8SQP5fkhNQU8MtLhl+JMDxibcps
UxGW81onscjUgRpvcFDl8JoqP5qPlLCPI85w2yxv3jonAJtERlK5FPz9mvp5qYeHzkkPRVqgaRQG
mHtD4hnuKmwhBzjXxVx6RrXGvPAao0xzcCp4G/CGkmm6VBH90hCEMKnr2+RMu7bVrEWbl+VyMJ5J
yxCy0bHm7i20AEPEMNYu48IsDzMct1IIBI0ZIp9ldFc/nK6a0QI8Ari/BOY37hJZ/fFjvLJ8HAaa
IdzUtGxk3+lfCs2VNHee8JIJmcIFslJOtrIS7U2aTbHkrvpdCfs1Ggk+ozBYpdKLz51u7iMLXVwZ
qE+N3jjt7/c+toelwnrC1pwB4qzsFnaudfza0wjFdMoG/aUvCb5C4yPy62dHGpSp+tRYaHKj12RA
QVp9hsnv1s+ey9D7I1vMrlpbR/calY1U6cPJn+pTX9cHS1TJKnTJ47WaVlhqBB5gBBAqjWKMSYiQ
UG8BQ5HCtWRqXzupd7SEh08PFiBeJ3ehhNrtWvQcVY6TUSaofoftOfGdg6lqlG8zL1+1Lu3VwE5B
6dFgGpzY3bVd9MsD2YQ645dhOsnF9/ACDSSTxeAvAwsxiXzACNxaZsSoS62WlNyTZDuQqc3bWl6B
V070u1PcZuEDzKtWsy8VqG8JDGM/tMYfux6OueXXu5GgMNOr9jQIJLjQHt1mvoHpnk68jqrVR1Fj
kyb04AZViHjRVJo4ouu09U1x6rJppzFho7m5SxK7ftVkeuj1Yl63anwX2BN5aR4sa5RLqmIIdrWd
fEoBu6AQ7qdDdh6gWVyBOAipxhELg5qwrGidq0jji8JTbHFPQ1kwVuOr7jjP0QDUQCBGRDESepgV
t0/CQsAJ4iGO8vGdmVIW26jSKXP6uLqh4TQP6Zlk+RsTQLZW7IVio8IsrPVO5PHlAVXOWQeqhP8B
k6XR3k3CHo24ZqYoN8/Q4aKaQtd+i6fKMkzkV0BH5GCY7qcwLYscMb/pU3RH9ONpWcTmOuKXInvv
lpeKmenxhjuIvqsufZRwDCToXZCThVEwtqG76RDsogSH9WFZuSdvaLhPqhZNjsbDIA267ugO8V4J
HpmyG+tFMDVP6BtOG52KImIR0aZso5+4XMOKtJIdYdyvib8IQsu5XttPDoAkGiXE2URfnUENvIvl
COOeDlxcTnOuCIfRbiMCx2u/sKsVHUHIsnG/a00o7aLjtig0SeucPAKPi+Zm++e+Eq8PDmaFCDWj
TY4LWJsREE8uQqoBekJ6RoFDHRqRYB9vy6uvid8gaHvQBWOyD0r/pk0BniaJccNJfpAYwXnZuzth
A1IGdAQ9vK33QRAesC1E3CUKn6iiwO4EhBcmN2dof9t2E8/BhAIR0aozBFRox03xEppfWStj0mW1
h6Fh5NMcPjDjvyPfmbu3jZd6K3NscbA1DXpReBMOOnCmLmxxkGzNJVT3ckn/7F23LH1rSoDrxt3d
PrfE+i3Uh+tdcT8eSdJUWB6csb8aBtaAA268m7DjBi1Dc0k1FlhBwhPXMWju46B5ojRg7D1seQAn
hs261Lx609X1e+m4OB1Ng02xLOKugpc19jhTO5KJj/w7ROB4gykN+QBNytE+dAGIC2m2S7JAfUnM
Ce0lOVJAqvZJPjw7Zj0tCqxsFkOQ0XAKXnWTrzIlTRD+UDA86/bd7tti0WZls0hqF3AFbuIIJVB5
C8Zz6NMBkSSrSq9OQ+2ppUd5mxI2CEdM1Sh8YdXt4COaV44kWlV7A/XMoy3vFvOxtm+M5JcWuAdH
4KelRdq2d0gjy3o82Gn0pYeUu3TEkldBWtDJATMSFu1JYFeyHLOMQikQV7u0Q2YHwlfcGWaOiqNT
DFiUrtwNzJS7dBLr2ei/Sgh5a6xlL1SP/1R1ti6Tetp2dfdT6PRRc8VT5ZXmsHC9deL3e1uY1wgh
6jaovY1GcJ0hgTpP5RhgeF5cpoBwfCxQKvQoK+LZ/aFpY7RIw7BaxMO8bnDK5u6Bs9XFqO23yFRg
2BrA5LOGpa8zwuNqgZeZDUfMJHiMZeotU51iQFesB5OiYGSgsaHVK2FSl0SV5Udf+2jgIYutD622
n1SwdoE4LJsx/emALVv0E5EJ/uzb8D1hvJpFGsXjvu4wMHJD7GpRZCZiv2gY4DZiitHsCfSVE4yQ
IeIROTGf0Vfn1zdOskHDBAsDw1ySHrWLrIi7lRI9CY/9HOPamgPDW0TJaURBDkTcXLYjbj89d3bf
4E3QTbPK4kKZ5kF36Gs2JRdgcAcSSKtfq9H4qvzkajtdNms68Hxj+AeVYJBhGb6S7pC8OVaNZDGm
wP4dqYX0bGZmixhFc/Qp7ibKpPSRhXbAGPwY472O/dBXminapr2JeVHU4xQEPHs71e147qoM8SGK
KJ81FpkBakyJ5XufSBp+xTiK8f9bLutsPli5ehkjd2LYTPVLorfkcM09diXcbowYIJYgAMbZGyvQ
KR0PUQMGrMBq4cNLh24Wxka8jFCL33aGfGvizN5nSYMJEyAuCVCOUKBW1SuGI9gvW24/q8lorqXf
Y0CvMTCmbUspP6QYmDxPaeDfDEH/Vo7aDldpLLIUtmdYMesIMRrTpzJc6hfj9D7YFGla3dojLxVt
2iFCZVvRpKQH352SRL+hkFFsw+4+58gpqvdK0jipeAgl1FjmiXJaVl3rJ2u3cKyDwj1da8XRB6ls
V/XByxu/WVhpLo4kRxQgRB3TkXAQ8jOzcV0F9I0Kv5g+pz78NZXx+DyEbcIclIU0k83pM1AjWGfu
WhSs9DNcfByMQldt0gkMQJ1Sm+vTwqbN86+XoAJ+3Alazq1ZJsc0EjBghdxo/ZgcH6sAZNqzvhvH
ZaqMkkdMU/iM2QGyAUN6sBGgofearvURh8E+ExDP5SpNwvYNXQyxjBO92GToG761OfX/INWDk5/2
GbKZnGjzu4jK7NyX/XAqS4hw5ExY2ugkMbbT00qnei6V22/tWmv21uhY8m702Owfy+59ZaSQi6Rc
DOdzMOSwEyJE61vBpsSOtnzLB3UWqEyse2LbbdH0PxLIzjfNdpJ1m2X91m8M+ZRTW4PBBwhE6EzK
YKX2j5eyD6xF2DvGvDNE8RQFm7BSVCZK5yYyFymdO/OhxiLOVh92XMR4IxC4g0s4emUbHMOhnLZ6
Hx19M88OZhdEO0lUrMHvoBceL7z7T9PjUe0n3KQbEpfvJb3Iqv1j/ZB56vsdenLZDjUSCtGG2PWO
I3aPd4DnU7DxerLoAh1g5v0lcPN0V6Jt2YQOeNHGq5+Ti4FN3Z+yJqQOzNK6eZSDHCep55gD0Hqv
3HAXlZQQq7Lyl8pJmTKJ96VzU6VZ3AqfPku/ZbpSZArCf6ms3UTREwGTcXqp02fQgdDMCkXRFHtU
KK4/2tq0bgltt46YYI4/zXsXxy9SECQxM5Llp87C8nWxKtIuBqaUOIQLkDxUKa/mNPYQagC3hKbe
UINzp2vobX38BzEptMzXhDx5BzIAPIrbvlgW42BiIfnphe7SnFT2UtF63KKgBCigCNOXIcqTJzmQ
9dtEW+n9pRyaK5Sl5PRYZSCiHdaKHMtO3bXA9uuFyGcxeOa4lE0R8EeDO9xM5QBuvfcw92Exb3rz
5FrR9fEhLfBV2TvpxS4+QLZ5LxgI+xgfWSsTj7YnqudQWEM6pmXVh8gsk62mafyEv3szjxOn2bpO
Gr4EAX727mCPKyu3UM8ShbYG2K4WJb+vtZ34qS347YbjY0ZiIcOBTXdz0mLv9ljyLbN6Frh5anxv
Cc7kadRAWA/lLxNRzmtHGkp8F58ApJnnx0dWj/6d2V2FQV7laW1yo7JfMdva+rY1vASglulzIQIS
p/unirJv6TIVGyEBiGra7DYwqW9aO0aez4qzWxUEYl8p8KmPxYbLWOjN0Rkk45ae34bYHC+D2+0e
S64KhmtLPRmdQOju/g0OmrgV6svJuC+6hPRvRJ/vNmruSubCfIoVYhBZ65y8NDUAbYp1q4vmZhp4
P7ZCnh5LqqG+QUvfOwyeU988npAZ7UNt5RriphyH7l5B+tVYbbN7LKoy1u8Ogc020Or2VnW41Skt
qAgagNeKqOlvzcDgXxaUax+LwzDCpERYZI3qX38b2slZVp590QcbZRcZjTdXdOUqxWdlNaTNePNT
Z62K8E4tWelapx2jasj4+/NS+87Victx32h59sQFZ70BGKhTogHBw7rHZghs5HNjivr133VQiBVa
fb27/Hs4vY2tpXTCevH3eABrq3VHIWn+d12ZV+WWoi012P/+DiXrZm8O8e3vKqq+zlEaOSnUv044
jEFYatH3uX2f7/13yEnMpzRMzn9X6RohMMDpw6jwZOqcDkeLdOP2sj/5MsrOjxeUlZOzWyqagGDh
vl8iPzhDV0NTPvznKou491Lll8fn0mndw4A3xLzt0R8bUcClWTiRx/eDDwbCYREbMpTJaGbMYLI0
68eGngvRCyidWuZaVDw1pbNUfkuUdV96vCAGdMAIxDyQ7rzZGk4atWOqSyFaHjlXlj/JrJ+mSpc3
awTBVqO6tqY6as8H1QRbX9ZnhWTkF9btXxBt+5csj6e1ANK8KUZGOYSIgOL25nSU1BIXdov22WPx
8UIrcwLRFunHx2IpAVzXmuEs/677j+10PFUigaX5vx3kvv/jSI91OSVmbuhk/x/H0AgZjqlXuYcm
Of3H3n8XbZmbW6nxB/zvs/r74WNdliKFB82R8vP9Zz1eHh+kY9ASkPSWxxDQgL7/749NNY1k48LK
53biSXBj9y0fn3/vBOnnEyiR4ZbFUQmnftNH3BKqprrVvt1fAre4PVbXREHbSEKneiw6TCkLUiht
81iU4fSD/rx1TppSvir7bI2ieZNNFx61Fj/ax0ajoRtrtwmn5eNTLbfbOdiKaO/cN25qeydhCz5r
SVleJVaxj53KUp/2mcH5P3aylR2taKuJ9WMnaIakzeB9jkqbmjeT7kXliPaGRX17SRvj+9yrpui3
oaSc8NjJm+BntC1avI+dKlf7oB7onr2sEa8Ngnv3y5CVpX98GDs/9tEVxB1kYYzlYzEpHKxdMSH4
PnfKm7uOatxzPBT5taiyzePIykBVAuhWOLOLDeB/FFGa5Mtly6e80PJrk9lci7rolk1liWtTVsmz
FT6XEmrYYwPXtJqFF3fu6rFOatI8e1oAluy+932fNEmZ1bS62jy2oD/cH5MifBL3YzxWab4caWfH
ye6xLlFTt8/ByoE14iCPl9qU+Erp4f6xFAaTvpUTIJ/H4veRBFrRvna11eAfmoHOFy2vdhFjP/uZ
w1uSVS0+3Niy4CnGzgZHhfbWBPF5dLsAYWqFUagI0aFC0/nouQOVl/ueCNNt40IzXpUwY9r/br1G
A897azqxemxQG5AcRDJphzxpyH7zxLk32/3PHkB5NlTqxfa7HjKbna0ys21/GPL2+HzqqYqYcVHu
BWYbDHQUuR4fAKCj0VWn6TP3C5xCPwKFdz+i05xxUwdT7Q/xym51fVvRA2HWL14fn0elsGaYSGhn
a4q8g5QguSjBB5+JMS27IUvfK7eUINTpxJpwG19Dz9w9NiCo6ACDVPHJAg12cv1eUNLiulDGO+Hi
Z9z8sjI2QRa4K1FH2nsbmHPXTMZ3B/BknYF906wxPdZZN5w6j8cbjJT1M0AcLh2m8YPol8ZAWtY7
PwHiQe+3AkXNFn0VPtVOM6FerXtrz4qjTSiL+v6Huar7BnEAZ8dVroa7pFHsZDxByTZzkOh4IOK8
aP0k/6CHl1XWKdOq8IAqNoP049s7pJOF9yl6FSzwEgMR43FtwHqH31/u3s3Ykth8gwRvrXQli22e
jM3V1NXvx6HjIvk59q1/Hfwu2IyAsNca4pZvehbsHhtUoF+whTKaS626dq/ZRbYcWl9+JhnWD5xc
pI3Jgt9NOz2u6KG3OJc/Tm6EgAQH1/tgyLCWdRAOuyiphiePRAZQHbvqzKpgIvyb7kbW2sKoczOa
ZXYjbP4+trhbQQRxXzx7Rh/vbD9LV4Cq4g8tItm6H6LkS9HXLMOTcA3rYCRoBTtolf90cegVXvZT
uoazGCNPI6GKnbPuw7557InX1wYKHmhy1WP0OOr1fSDKrw4l8u/TCwL5I/QDwmsTnjbU+Gydwu14
5d/+cYgu80woa5p+iVJucupIJQypTvthxL8eG+Brq82VHvRHK0ULppZU9h/XRsdS1M7G/IeOGcTS
LiN7p9u5erI0UDLfP2wszh23AayN1Fky61p74RSaItHnLfR8IF/xFFj78rEWDHG8SytK5H83+re3
j518T9j7xztqbEYE/ALUiqVcfBT+Hi69H/Ox0ePo3588lr8PR2Utu6eRq7F2zWjx+OR/3Pz788QA
bqXiZvz+CY8tv7/98UX/dorf3xT4rdykgf59Co9t/vM8vnd/HMngqaGOmaIlnIfF6u95PN6Vji13
//c6G/8vChr/mxTH/0d6MnfTiv+zygZF0yL5/C8sh/9r87uafiPanRSf/667cd//n1IywT9c00WY
07fRp3T8u3HaP6VknH94lm6hfo56nYF2JfI1/5SSsZ1/mHchGU93LNM03buK7D9lN2zzH/gE07vi
eCi232U8/iV580/hlm/X6P/Ze9g0Hnqp3wovd/dhzzQ8BzVazzJQggdA4yB18+/qoaTAEA9dALLk
T9oTwkth0sqnJFI3o48KrNHUe2Qp/P5cIIKwr3dj3/fPXVVZRz10VkkkGlDAdbBvB0UXuTTFJgIJ
HU8AuaZW/2riMgXRb1WHYHTpt3nTBkOuFIEwSvJ5AIsLCKN+Lvvk99THAFN1LIEGG6UPyxp2NJfO
cT1guI5LBcH9FybEqMbp4bwrzxDrnGteVT+VpA+cjNm9d3tJmLKudRkBy6OcvnALMEcokb/StwDr
BbllXgmaL2YvL4Mqp/3EOAYvYwgPMkXdYoR6NqR6d4Wfm6/wjUiXA/Fn6fvo5o4uulpjhQOsbLcO
+vXFmBXgeIzxLILkN6YW49ofSudQGVG00sAc841OfW5ayJgO6eHWRk43GOJPR1q/yyx6m+jTvsUC
GGroEixnf6pOHmGviYVv2/2MQkd/V1fcwXD+FL4wwVRHBIHpRtfaeq3lSOJlohJn9AUTP53Tl9Rv
Qt86WtRs87JIwR0gboEs9yUr8mY+gIXwuySZJ/R35mKCIsDUa3FJonlh5u4yrRM6TYinan7wIlAQ
4ZeHVPKNJ7ek3U9HcpuOiLF7xtRsbTg2GjZlC2axXyUdvKXuZSiNYXLlo3pNPb8LV71PPxq7pixK
hoVmArQE30xFMxqf8NCIAetgAREWpLi4KVE7lgJEROz7CIMGmFrCqd+ZCFAg9Ph7Ar89g5sY9vdK
EXMYsFf8dH0FnRHrQCh7Ao1b/ozVyp1qG+GyodvIOsVrRarsltJpV11/MCSywRbTuOgwk1e9/qIN
bryPIjBHHhieRWHHMIi7cpdCdV5SxNzUA0EwrI520TigIxF7Wvm1S6kZ+9eZ6RkIhhUNvRMrTzfY
moBslsm4iRKn3sbBsKToi2q5JMjrOhrWtGAG7N1wRKaGNSHGgU5u3fwpBgmVSLOnRVnSMLLawVjW
GJsdUMUvDmXjQq7pSrjtbeZfjHAA1x20O7BqsynUU2SaEQH0yuKTPnW8CJNw3MehRuiEOr9txf1p
Bc7Y3rqxwPqgRmMkB4Swa5WA2lRBHOca1Xt6PZCxBgqzFq3OZOWXUfsZj/lC8zPzw4U3tQQCEkwh
Hh7BaK0B4kH9sMDmQzM+C4oNk15lW0mrdAZB4l5F0+D7mW+x9IluJ3gKo4xcLByomMOSuflCQY6o
Bx+oGYVqFBKYb43pLYjGT7vrUC/Ppo7aOn5mqJ2QCp+Ibrajyn5bKeV0EUPViDBQ6pT66YRVtB/6
S9Ho06Ut59Xg3CslyMQCRvRmaQXFK9HSpzoa00+jL3aT5g4rSygwy7r/2iZ3nRpw8jZ8QepvdTIn
GsSEuY4uYzToS6KYxu+RTTVLk8aPpz1B2/morG5beOH0yxHTsw0T4qdR5HCRCyBJgGOMoa2Xyi1e
wZuWO+oQHhq1ECTyIkQLEOmIpBA/6CF/obOR+dNVxi594lYenQa9Wajhs4weG04WWjWbugKNEUUs
NLXoDg7YTDN2Q12cvEOQZpDcQ7LxUWused4j2Z6QIpKaL4ch8WawSWjXW/WTW8cZBqHG79qyXltH
jKvEyRDmKJvd5PTUjN6tSoNlEYKLkMaIG1GLaHb7B2YDDXId17mS6Hbhpn6JfQ/t6bCZYHeeigxD
KTEuXWrA2CRnr5nngc7jrzzvfeT9s+aglzmWEEEDM7E7ppJ69Qh1CZH+8har5KmK7GAZhOnZL9pN
24x/xnC8ek6y0MOJTkMOo5A0N6v8X/aQJIsoxPu8HzYgJ65pYDxLrI96wFr0OhcxBhJUSXT8Firu
DpJc5HGU7JF5lWSZqmiLeVXS/nLi6kW3YEZ3gw/2NQKQ3eiJucA7aQP5GkQkvMCkLnd3M2mzlIv2
TkouHIxZA+xvTOSHRw3HZQWw3QJx4GNsTzcN0V9ztJbTxp1Gbj0v5q9tGJ8+ANFZTwsZyaaVxZix
LnTAnL5wsYnIIdS01iZooKyjLYAeJj4H6COvtjygEtBwstMQxOdy5ZvcrjA6gA1Nv19u1TqiYjkz
3uy2xK63aiZgjcYnALvPxHL3ha3ANyjcVnpLfNUVKt4yBfmlC7r8bVClM3AnGTpMdThDxnce0XeY
9ZlRLao+HUhJ1KUD5TrLKw8gSP8z7odwNtCSAYLVXiSBBU1e+9KD0u9iHzoGjgDbKJ1+xzkcYT37
ZZFTL9IcE6wJcatOgE0UzvAmNYsodrqmjjbNc19gPBj8KofkpwlycuEH0VYWRb3ImvDTm9TR8UOM
UIc8WbpaeLJjRLRc0D20x6s3OrRbhBybXf7hI+PlNrk8Tu4xod278BmrF2ZWf6RoD8zsOx4CJitP
npJPna7MuZH+L/bOY0liJMuu/8I92gA45IKbAAKhUuvMDSwltHYo/3oeVI+RHBubBffclFV1ic6M
ANyfuPdcHnDWp2qPv/u09FjobEfjgkhNHuB/Frl+fZLFiIyElldzJBXSdI4HHq/cUIe5yvaldyyJ
kDybtAmrs36bdk9TjYXYc8f11MXar26ld/EirvKuK5iFY4M0zXOjldXJ4G0NDV0OV/M+73MTJi+u
UiBmzwqgChln/kum1qgfyIdpSaBAU5oT4FRLgiWyOprUMHHusrlAlJ+GehODPBbkoK78TE1Xo6vt
XvgkbqGh4ouare96xLvGfOulnr32KDwkDmZlb+rLhqhGW/xiAeJOZdQcjPWKVGP+NHTvOPkO5ZOU
f2U3ZUBD7Mde784u8969IeJ1ZwL7Ayj/Nsf1ndDbm7jDm5s56QvBIDlQQl09djWq+358qwZJHI0x
goxnfLQzeKZ3CElwnnRocXADTth4iucY0iwSsnQ4eASqlkP/JzFYQ4PI4aZBeoLcFCvUHyt8/sOE
odUVWRt4cl0Pmk0ESSl9hGo6H6vHoSQr2znNi3nIpi7qbfEqwbWf51HAeWrys/AmMsZMcaKsOgwl
0Sh+Qr+tD8SO1OZ+TfU86oz+N81ToB367yxw1jK6VGyqIJFWuo0WXJDPoZL2wg3YR3EtP8rtn/bV
iM4ePNWgAkI83mMKsgXrcRfrMMKxC+7MxbAxXIHfJiZ4R3YAfOcaT/nSuvpRK5DfW8WXm6bmTVd1
MFi9Iwzza5yUP4x52J4XOsntm596Xp5A5SFk0b5YfjwMPbqVHKyply6o3gxDBam9xeTo8ieemh+A
rAiBDQ5A3MvPVlf151UZlHrs3xC+y7diW6c2eX5iSoWcIH+Mrwa9ZjTughRW5l+Bp/mguYGR4hOG
x3XvsVmHuqSTy7Z5YmI2E5Q0LJn4bZPrFI8J6Xn52ZnKE+sU3H6mfV3Pk3U9LtYFiSVO8n5fqzrw
HEgsanTCdK2+/ITc9gkRg15vKO4wGcYtoxf1ECvwngKpRC8UNEaPG7Gy7/rWv0VOdEpnvAiEL3+S
FzVGlqbu68K503yWRYXaL5yirLNJ2mboEXS58QHBycpIRnNlFyCAYS1c7m0Y64Yl7+0hQzrrf5fT
sC879TXL4rbTtRN2pZuMNSaRbAx5bSFIzhM/hAeyjlX+F0piHLn2OemZ5tmkwQdOkb4Ug7rXOgbq
tougKtMyzAwX3ZQ2fiA/i9aU2SBlZcPdUtNYTRY6zAori77O0ZorpkbmdVHZ/P4xgcH1QTSoEZM5
KQIqdebTMMS8+DPhx0s39zy1vaUmg9RB/maWCZZvTzXb42j241Pu47AlhPO+8Rmpx7RNXf051t7X
Qv7vBiCyK7vfUQtlHO0oTTG0gkAf79em83a2xhZD86iNYnJydel9jPiPznr8Uec4aEpJ8NI02dxO
vY+HRGCKsibqd6BWBPtRJQJKm6z2Op7ZMdQZ2qiWq3Sy0jHkH/6Tarkq5xpVZnGYrc0x0HIS0Jg9
bJqmfR5jFHJLWkump1rpZKFt5l+zR7Bhr8OS2yrvxVg/SwPqXF2pR2vC31toU1gxOzNG0zyuPagq
yGkYCfgvz6V0cUJxgSZEbYMUivpufCbWjcqrHo4VfMRgmklwJYNllViABuNiYdBmLHebLNyiues9
LNNwqIS57LL2Zot756YImxkKHvemt1akH/c8BpwTN/MKI6RvUHpNkAc5Qe2bOCbFXkeasxvJPNgJ
QC+HdFAvRTHcpav8EguyKDW5T41Ku0ti+s/9iupGYl8KEceRbYLJcQdGKNP96jDE2cacH5coxkWd
dzeahUTJmPEdDhyHN6uLFdSbX1XBHr4BmKCK3mdJdUNeURbiDevh+pCBhxt9h8/bOQ5EjDSKCkYM
Mz5OC70L2YCYfHoQYK7bT4gVICt0vv9bm4n1Mht+fa4QAgXFda+05dD35HWW8ZLu63+K1z5lL4BE
G4PafUYWd+YAm9r2oGlr2Afd5T2HqHKRdVyGYpn7nbnaf3hb01Eid2ZGOgsYb1wzIAxKRPuc+/xk
Ye7G114NHTxv5HW1xASC2ONp1bPqiBFXhivdlieCLO2fLWh7W2ozwYUJmm590a5i0wW3lYsuqG38
wizSdqrrH+yRerTAF1zkx1gk7HAmAUraPS5KyoCkkp90Q4tIHWIgS5Bj3bP0YMW/Mxa2Crqx/BhZ
+jqzkwzIWkbA6iKw5J1G+pKqL9FzAY3Ux8FsWR/m6rOSYGxDD12jI0buWfWpuff89k3boFkd7RYU
y7wlE8DzGKsvlP5Rv0486NWryDg/7B5kAEe+X/QoU4tQyhQ3mVETsiu5qy0vsidWbHm1rwq2pkVK
FGulrX+YVgLU1jrZHvMhKZDNixYaqId4zs2J2G3Z9xubC25p1qOPoUm3EyAoFSyWJiGtvSNOve1G
K9QUBlrbTK/TSu4xV64sy5HAuh+15fZBA7XnCbJhs5tMmpIGhd5uKZtsD1su5ooafpLUrkOFc0Sf
aYX4qYFCFpvRfKMRdRYBCF69Xkb6Fa7YEfPJhdAh8IqaPe9K13+cOLjMQjKwgXsSq/7a5e5hNRj/
6b24Nyq6525p3ugPj1jSBG4Pf6TtA+2AjKTewnu6BVGjirs3Z2FSgf9H7qS9Yk+z4ptFtT8j4bRq
mskurUWPHny44lNg0Kxd4VTifloy7ln3yZlHK1pAvuwR5scDvVXDv1N3eC9FVnxv26gDTTEVcr+e
l7w6e5P2WiK0DrJivXYNDlnoeefWXl5Q3177ZV6RaoTOdtHE69jfT1gUUUmtKU7EhSfc4wnbons4
vt/4mfOtV5kpBEDMSBlfebHbALNFcl5M+ZFnP2o0oqHjtkgitXyx85iv260+rbvp0qf9EQZrAIgM
zR+ZLuxjUD162Oa6FD91J83kdpq+HYc5RD3xvCUKyd/qmpGst8Iuxcm7SKYZM1HHrROxkEHOv/xZ
jt1GKcXTTujpIde1p6R02yPkjcJUJ6XJA4x4sZNCDnvXts+yxWI+GCj3q+6+7XX9EtsobDb/hJnU
WRDP9RCMcWGdS1s7YyD8QBVI6g4fMtcaX6MxGxGe6D5qUfCdEsfDFt1IVibO2oZXCTrwgOwLuA0l
pE2iSCEkJMXBUSlQq1IAasGVkK+uipql/vPUtz6Zy74oh+Ih8ac9DqJO6xBwoCkOHb3iTiyyPnRz
tS8gP3miN2n+s3eRpg+VTyy40zrZKUfwbS4OuhIFZkvC1CayIIoh9JPPh5azi/N9PfT9Lr5ikIRn
aM1gxjIoJfhFkltO8ZiYqIIWP9v3RFSP/gLxDfijrtGGekylwzHFt9iU/udq8CyZ5YuxEtzkKcUk
hp8Si8UrLRjFd3WSRHEgXRdcgIyq8L73oV4MbVjgYC5sgiFjWIv6pMHmzPH/GNahJgUHnt3VTEIq
Ysrpph5/x3mgqMLsKmSMu9YysQwODUEIG4ui4euQHJdTljzmzm0JoCssLX0NqEZsQLD+zPoxTefP
xAc1JekhROY9jwO/ca9Isk2t8k2f+Y3rqv0cenNv2BhjpoHtvX+2KzD+Oucy9gmGjeyHfuqpJ3+h
fFAA3fcKEBeB12zQVJphR+UuNdWd15FJAC7xPUvcnwwDP/lwGh0INKrMZWQ5Yw92p8qhoxhumfzS
Pc1bjDxV1rqis46lg53QWQjaG71te7xbqzpmWjL/OdwhPk2Uk1RHgf5sdRkqWpMBKdHbRob8nyWp
bI9utUmAezP0xIK2h12yqLl4uYA9XHbJExyfN4+nJxyq9UN24pXnlg+kclWwKXMKa2H4tnnCY2hw
aK3fRoo6l+kSkS4Vhqea+B4exqblFNDNdz1JZ8422InoIj9E/FJUIuxV8opai2L4gQ5U8bjTZw7w
eog2ChBZAu7z8UL59O+5zoW7+pjUCDVEzYw0G99MODvEydd1ivwqHz+H6UD7QFwC0A/2d5tdrrdx
4tWvdbxwQ1BQenkKfzIR76ZG8UE5bYG0Xd/7DlSx1902Zhfq1XhVSe+GFqfdUcJD25NwdhNPgYCj
DGuHMzazP1gczY5dHfjIajzNFkABZtZRrrkrATgCnTh5E2ObbPtm+3vOU3KW9BVtBY4629vkArr9
zZ5XN3UIOD4Fw7IlF5q0KHGtwZWkDoGFfP7nD7nT4F7g9Q8Lizl0lv2SxbzuOoyEUHTisLdesW9k
Qb55ExamP/iKqcPwUZGJzANjcj4uPrhwE7ZxK+YQY3QMGqphIKVogP0cz1oT4SbjQu7mi5/hdZSc
9bhPzDd3FY+SHK6Ei2/nbMwbJKk+ru3X1SYJbHag3M2ipnpwL3YjvgsJZFnELWrvuL103Oc4D+VT
BkQxXhn4kIaUhxNwTEJ+qKRFtcmmsHH3f3re3TGN5HeYqG3JxOPeopaoveV76ZEAeJ5PKvu6rVDq
r07n14tHm0Ra+xYgXReKPp+ga/rEN+ePmVZDdiPTCvvNnSiSez9rDuyVIFQ0yRA4Pg9jIKoYkHTV
jKEvcVoieYnrHFrxRJRdaRq71YsydhmB0YO0SExmxgh+oHYT6lh2oHUmT8MCCx0qI0NR9kSP7svV
rUJyPBKKGPcoHf8eX60i0BWDKz6oF6i8vO+cZgovKL0UMEJDz67WBOCyqsFEKEr4Cjhk6Q4vKl8e
Eq39yXL0gy4szGJgb9V6wgrsNnt06vRRtcZ5SIrHfEOLYsMAYdBiTLN+x2Y8+AVvNu4J/ovVxHm9
3mgNnb/VTz/CN/dyoCZdzf4TeRr8h25rPD+RHl2U2bwaw5aBPUyfc0GstmY2p8mjcgXDvIxMnXrz
d3P0mC1BVjm9Dgqg7H4scmLT/OzgFUaYFJJE20xFCfoKQr7r9xw6SgCy728bHVgMTHf5fWIz2rRY
IwSaRz8a24e29z/1KseMCxQRtWLY2cX7QO1U52wxbFGNPL/0cizN9pbgyIFA+QMsrr1bZ75erJnf
sUrKHS0bJ/ryu+nBGevIz7hkwWfxqccJsYuVNUbOwIc2LEUCQMy6MToouHDNqWIIludJlUxGUHOP
JHhOf9Umb8BmzhLRsa+clE1P63IR2gJB/AYexUT5NBvpuWiyj65SER4lrj2YgsxrMWxX8fu64eHc
DqvR2iWED9yWPh6dNOVUpaAMpww2clt6X16pjpbDmLLl3oA2VAyBljHeJgdL2TkbrAFnJUnYpAEV
RROt6qLpfNHUyg9OGd9RjItgIvMPCIcwwHkuYKacGXNllpk8p9JsQ3fpL0ZrR7YSPzobZaaAsYYQ
Pz7PniEjGwE13x1ENsu91y1uOXPA2t4r++BskJA0rtbQU83jltSWpMmtJ5w8lCv3pJEPxa53k+sM
v7RVPzcjXzCUHbx6/EmKZ4NWhzZchyKb8GWAbufMnubjqk2/0t9eipkLVc+1a1fmn9K546s1OYWN
cq+h0maqmx6ZZL6yCr/79/sjKvDPZtSBVdr1Xf1TVlXN2ol4gMEVz8vCHTXFCyAJA38FT/UyUBYN
xX3u//VJ9ltgBwjj1LwTHYqdtjhro/s4JuV7U43ennrLAR44nqgtxm0g4bkskgetwZzTLiH8Dg6L
lE/ZrxllAPWDQPTZ5MntyOMTZFnJAaWVNz726O3mgkE9mDeZ49wOuRsWWw7QWqZyewo5wLYvi00o
SWftu95qb6thiXCqp4pmndquJHFtXBHZzVCClNbDo8B51iUgftvtufY6HolUu5697kpX/nvmc1qv
7Bp2GZiCxRWwC+zDRGIyF7Eo9p7EdjJpXD6gqt2ay99v10sHFTZs7UfVac1ea1mulXzvxqJ/zMj+
KYnFElrb04D678SyIOTlee9m1li9B7lua+DmNg0bxe+WavkamEb1UNkrRh+DYtN9ilN5ASmNgF1K
b19o+qe+ZKis3TiN4pLPeea0YjLzSJbCUeWcWG3HZYSS5jzqyacs+V94hkslvmiaaeYLTNXOmlJD
OUyu+JPMsb/N2Ge7O3DCGysfTh37v+X8BEAi+Od1ZWttwj8EvuoO1aPPCtVJYwTp9r0EdwpUoEgj
MQxHFvRapPRao0kjLZGmyVY+bteBFdg8az9NyfuywHvUZhRJ8cpL7w/lAf4Vwaj+Bn/xbSMCH09n
0hQn/93OANVlIn3tlEL2vX2Q87TsY7+8b0fvsI53SMMx6sbJcxVjlEudH72IHzPZ3XkmqPwuZb3R
8MNng6bIC0j2GXyOwHJpkQst+XQEBq0mM76NJtMClWif+QDYTPd5aid5ctfYptjY+ASe9eLgStvZ
TlIAH28Xbk84Ql08fY+LE8AGnqLaWyFf0FtnJ71jh8YtSTeVi0M+Z2Sg+xewI5HZAzxG53+EsvGE
K3qXGe3erDWApPJIUuYtjOsHmcFBVNBS2jisiGwefGps05miheo2xP1jTozkK/hiavKvs96/cify
DFvvUhNrVhbLzUDSUJ6Z761HHHuqXRFqb164w/Z9Zf2WPiazVkc9aLyXnsYcN7UDatT3MVN9kPov
XkdVp5j96APEAXPlLU5pGt36AYIr3ojCORq9A8zJlRuyAoOU2dIwlhlcNXC6gEWllkL2qqYlWAcE
g4wYe/ZSoWXnj2rCrQxbbgpH5X4Y016TLdr1XtEvsA/VgH0ztAb8bxqiOzilF1nkw0/6y0x/T/Z8
e6t6XkZLOZ+inY61r618oOXdMpvOOdUZd1juwttJpZaboxcacKkNw7wzqi+0GBRyPKa8B1T7LoZt
H1LGmGrOzuWVmeWwHvuBtsfJZOB01NOWlz+yt37DszUEYHh49rGvoSO40rRmi0njoBzWhCVQFaQj
t/525uoOWCKVOU/ALPZNKmmVbTgqCXw+WMAdowN6x6H7WnyKFcUcJHT9eF/FsKfBhhCnl9V0GAJH
uyKYuDGfdQ/Dtd/oNOQekECEb91AyERmH0vBidelACms3oB7qvRbUhNOpGzw66fLQ04mQasYmnWr
FdSJ/lGPUHZw97Cb6BILkkizsxrtc1AjJ+tMAtsWUTEVCWTwdDlhRHvNcyb4Qutp6EGE7IrsnWfl
OSsHB71KWSPopMUmNgdaU5Nw86KtnkdqdTMW0epgt6IXT0hCBsjYqtAlAFM0482KcX+f1R5vgNYd
rKooafHLfl9Nf9m8lbvkJjNJggQcI2OqCVSJKuYuG3fjuLochoilQ2fGcJ+7FiQCbpCi6VHwLC/Z
Sp5Jqmec2LL6d5Lw/89ye1rb3//5P76bkWyb9eE3yZr6/9bObTq4/157F5BI1zf/9d/4D7Wd8y9k
vwant+8JJp7u/w5u8/5lMShF62+azHQcxyL+6j/Udob4l+56Ono737EQxDn/J7jN+Jdjm7bl+94W
fuWbpv//orYjb+s/x9KisiOwhBQuYTtkZnmEbv1ntR05j3gWVzOaEu9aa7uo6giWhM+AhEowYYjB
NeyXyFPVuJ+zkczuOao3IVNj7unv0yBOrS8j8b6Mrrk4ptyUF0jhEqcKrbbqgrQoTx0QVcvsi32p
GLMgzfmtmuRp3O4djPzo633meETm8BpnGl5qKBHtVD42rq/Ocuj3ySwytDjdG4mJLppxvwqG5LEy
eTVLehxVWe0NOicRxMbY7XP0VjJ576aE49+Nr3zICGlrndq5fTBsm/GntdGAtN9Ra55w0BdHhOOh
rm94bmVmpKlUZ5WtH23RvSczI8210PF8tSwPx0FuY2AEB0g1yMU5Fgo8ZFwfs7yZw3+G3jje0FFk
aVSJJRjZfh69lfe8nYvy6ENlIkL6XFZ+BIWuH4sliG2DoPZtctwYoITct7FQGN5axlOZ7+6XqUJZ
09mHWjXn0jMC1yAeGHWWGzBfjs31s4G+RvB7OUyAFio0Tl7rMdZGhGZIxt7pjObGHG8TBwetQVuE
zLDi25OPyq3uLEz7KCTzJOid4sIceqcbxt2CTGKuWx9nfBz1z6JrnmqmhA2CnEp9+a2XRGWTP5UY
jrJ5fZo92s9evrDFyQ5+q1gVuMlB4h1lNXLpPaN5W2brtI7cPb0aWUXi7wqtxDpoeXdgffzqlgvr
enazlMiDHrWLOrjm9FSadXZl6nqUG9O3tYoWhgk8sGqTqvV+cuen+Z78pnsQdANb0Tx0pbtNSKaf
BE8mnwaRCZr2WZF5C9EoE1d8Uoz6wFZBoTGd7J0dy/aNaF+j5b5mFbFe2Bgbrm39xiamFLvVrl6H
P40icgbvpzrFtodN0SKQkWcFSYPU+Wtjnpelfk3rEmvezK+fg19qKWl3cy3PaOoZcYywJ7MUg0Ts
XcD8mYAGl5QegQyMpYFklevl3jTzU2zCkRw99uMMfq/MBZF43j9BZPFC1mvXai1+sEUHXkrEJytI
GbDT1nyye9okYuX12eIvmBPt4rh76vS9NbQnK50Jn+2fVaKsvcOyXzr9VyvlBb/ySYry2ArxYJED
u2vO2fa8T27D7VHm3Geb4XXd/DnEUGc53BMGnvsYLWNCXLMo2OtljHyKbnFDN5psOz/RH952Wcmk
nXaaXRpqpYGB7NCPfCaDeQQBJU8NircVXxwvPIYgN+1xLRYG+JCpZKjhssuqtK/Gyp8RiJ0cQ8od
DMSbDmIhEyPOCaQKpkoeBpY8pWsBeGW8v9pkoAorZp/s3mwOC1I7Mhqw4ixt4K4xvtWA74vvvbhi
Ew36nXXVpIFuJnoOYW51tiR/lQ6zfwDhnzfTU+3JewBY9YPtlse8Ek4kzdkOFhNSTE+8JW8QKLqi
iDRT7MDNsc0t8Pkmh9yBlIVv/ZwKk8ZL5pGcUALDjstcBiIC4MkEdAvV1TLvSD7nAOV3tDLKNgcZ
Q8XTOTVp0MerPM6V+PLmd29osFS714ww9YfB1JBqzaxo4ukOwF4dVrrwzpND6A6Lw/kMuWPcqdfR
4JyC9HNBaYJxJHHBHxJR0Ey3GuCTP4O1nMNbfPZb/o7tmkHFZqMkvCvpM3NvrTqU5dRu9lPGlzlX
0G00CCf7Rkea4aYrt0DSm4+GQMnYa5r8lBbxOwYpzhYN/J66a4EL2Ln2mxz43EQCQhx5TbMnfOUy
gJOkoLHudSw1N7RJXVQs56brL4nynMuSo921DTc7O/7wQOIRGSDbUGoB0RyJtmtO1VQcM4162oCb
y4bU0E7MhP0jg6gRRR/xOUm5Tvf18LikfhYSLefsPD+zEVYWWVC5s87OuLzF9so+q2WFZqxSgEor
X4qJoV4Vm1e2JfQbbf1mVpQyH3sXffdMHIURzjOLSwpq8EMDbzZ50mgAui+LSL37uBhZIKRJtSvY
9t8hi3rpDkZqVxFTOZqH2XuuXOdF19oPh7ts7+j9RdC/EKZXplFuyepuGikmuynGDOYp5tGJMG51
o/7RtPEFV4cX6l4tD2Kl6XbVfW5ZyW5R6V5225MzdE7g6N2bUCilDMWALCH3sBoeDO/W8UoYQ4C7
Mc1wxtTzct2btBv+BiR2rYH8DnIpR/8pqUkMHqyHYhEGb6lLxkzvvHbpddU/lyMn6OgNL1PCUiBx
f11FhpbD4qBExq2xE04Ga+fhz0MhMuyHRTiha85H23Si2GcVngCTD6wqeajnTc9u/JSFs/0Lf1Zr
PNik2h1QFv/B/n/IezIKnWp5rqf0xJLpT4JzgnDGcr3p1dXMKxdDgZVVjdDCRTSuKgSLGauXkjOx
GwQiZkSveM9xTUXGon036UjvVlbPep//SP8jFelzBu8lhGBy5aXOX5F4oZNAmf8pFu+9h9KHWUrG
zHW6h0HTj4697nWiAtGB+/oJRY5PfASQbhu07YhQzb1qRsTfvqs9kPjTwP4xQfVO2lfR0rpolbJQ
zzf3LttyF6MDsk8+DF/Vt7IHuVfHiOsbAO0ieyiT8htdSghGKLKIS0JG4F4jErxx3DsXRmZUlLQk
WW6cuoeCVidO5y92mwERCdNZqxykWVgktfnRrgjAiZ3lTc+ngDyBu9pF7aITYzZsavpBnQdrRCFX
wt0ZvoGMc7M23TZvcNgW4nLq+NCNUpDIMssWmQwSQ05m5toJAdkZkjHoMDtOizhg73iGYsPXg413
J/z5Me3GFTC5fYuoDlmZuJ3wVRWCR5AgmAskRO6P5tNoGK6tPYIBAgT3mmdUmMjab/SPIxkASJiQ
Ip5Npu3wOBxm6NSRpmTLKEnf2bUWnO6Vv2IIx9zbn8mpzBUwxIlBk20UX3kUV/V3IdZHkgS+RM6b
J1vshiPg/yShXDUekGB9601LWvr9XOvaYS0BYfp6xVNr5pHXDgDE0+dJDPlBMF7z/OHF/0cZkgp6
Uca5Kv71rBnQ+Tq8VRozoox+OfGma8eDumt70LOky55yRHu9KvtjspNvnzrD/my4y0JLxAmnBg5V
fh6/Rze/sGQlG8c+MCllVLqubxJiH3rY9Gjr9LMaEJN6HKLBRb6UA11e4Y8oPXvrO+52ohBRWiCW
nNLqWUw71/HMk+E5n7AXT7rTDDSbPD26rQGFTl4hQDBO6/iD4XysYAbRFfeH2lJ3m9VxFffYVN54
NfdmhWejismRmFFxGtKeDpRLiCjsLKqS6raoubjS3PuYnRtjwqiDicWnhp35LCM3r58Lzf/S9TZo
MhdRgdEcCSdnwgNwruDLML4wBH5bBTxih/O6rxxvr7dMvrsE5tHerudPfZYkM43ozABcGHb5quXO
55j3m6VC/xrS5q7QGciD2qwjB6AnQR2JphO4oLlhj7GUqIzloWACfqjdli2LRvYfHNAr8pjQ5zvq
fcS0xrB3ZrC/3vVcs0HCaMAT5aWfHEqKVn9UpR/2xgaCcbtbojrYqSQ81NDMQXrNQWvht7BENl8M
kfQ7AwwQo7QWP4QZB0z57yZW+fAlTyJlE+n3SiHYIfAvsb6hkjGUnpG72oSlFAKQIbIJYsW+WiTB
B/Ky7ufReGNnSBG8ZNzhxhXzNuUVh1HYbyVXIHIXau++O5IbgWN4wHE6MTzQFiR5mVnAzqkp4nHt
Ka86ULs9j6N+30ik3Hlcf+RGSRJXBoUWxRLysepUGnhPZlxZ7J0b9I0UUqD9lv0GvlYNhYZXjpFG
9xv2PaLhElLBQWuogzHBL2Tm8f5ovvtb5IQIEpEYmAJxUm95PENF2kTSJa7UjSXKzavO75doLr0n
/MnZSThj1BQs3HO49+d+6O7KRNyuNbI5X6FU0bChd0vlMDja9BEJGslkdvEvu7eZLeZ9JgH06nVM
lEaSXFY3FTsz42yuSkKJm225BhbMbOTtOlFzmjFjoxqAFgVFF0BeQapUlb9q0K7SApYQejVUq7E+
wHVnN5MYbzGFZUgIRravR/IxYZKyfIHbWfvZhSQKma3jsW4TQlX79mZ5YmMOsgh+ZLAM+DbqhZNO
TRNkXrtkpwLEEq1TWJRLtm8Qv5i4dEOpNx+mxgFSI+gOtFvJvvWVxeV164/3ju89rv36oky+IDfJ
qgjnMdLwcrQnNqojY7zYueps7uDcdB/sVkIbhrC9FPItLocPe/GscB1giBYjmGIarZopAKxB+LpA
vY5JRVLFIE8d0usHMzHqh9Gci4NNf8OkVB0XwzfOOVRCDm23DhNsYF5HYwD7oL7jvxE76UemgQpN
HDDbddffCdncFkgL6dShOvlu81ariHipjAK5xV5RdHB8TR96QxrWLWoFnsWcdXufV3zisoVK7ZJL
qA/pC8EdPvI5wjTICL/XvYtq+K3jiq5/bVzqcYOMF+oHrP0+D1kNuZ20u4ZRuqehuIjHx3ga/TMB
GVfWCl2wnKtnkoO3uQIqizGvnnGw95NBa206gAfYBAXAU0cytyZc9mQyDF46MMc1g16DtMomnyDg
wTz5xvwkRaLT2mePzI1YRiNyBxS9HhkEqj012IdtJVteRMbTOeGAMbm2qiq947hOJaM9ZfdrNKNs
3HsWcihXpqfWtMOZKNCse+hQ7xLIMD+sw/piLAtNUc5/riWCA9XRSzelzh6FIJe0aDoYkgD46xWh
UNaXr5NGqpkt/GHfzkxXR4NrQ2XbrcvwNy1P5TKQ2Aj9spUFlCAnvQIpYl/7q0l72tzhkHyGZkEo
gQfTUuXJdV1s4lMVv489C/ApfinT8kAJXOK5Me6aJGci3G6xwzADoSZ/tGZzm0onKEzvgDD0RjIC
Ow4KVryOERE7BTDTZVpv2VOkGOp2nDaPjFLiY415A4Fs4VAnk4pELXDAAHaw/Ernjgtjlw96dMrb
uS14uXluHGINeSzvqNCH3VKhLRSWuB1WdZVb65vZl9eoIq47z25C1xYX8oX0SzJLNjmSvJFinxR1
tFpageWim8OMDwhVw50/WC4uwtI/jTi+zvMkeHR5abr+GxyLdpMXyY8vfgdnDeeyPS3u0B7jpeMW
S8zzlIwX7LcDgE7yV5e32df6fQM88SLt4qpo3b8iJ5t3stGXLhW35pL3d4RE3WF+Ebvu7Mmc/D3q
wnCrXjWDb9bqXhq+D5iO9wnOk7Cy8oYMgqjfCuXBnNACzVfpBP2rdFf0TQXaleV9trrb2VUOlxEZ
b2K5RcrI7heBotYPGNc8pCBeT0FDzMc622+oeT9ZK7IpGZuPkkEJ7RROLyhFkc2i/4CAQqKuWS4k
XjFX162vCXLygN0A9OxPq+UPcsK1U6f6uZBFNLBn2P0vjs6rOVIkjaK/iAgSl/BalDdSyav1QrRa
I7xJIHG/fg/7MBMbsz2a7irI/My959ZwMrk/qr9W2LtmcmFbfde4I3OLcziiFRH4+4hAjfj/TTc/
iGBv2ul/kjBxCFVf7cgzD1Ktp1cmwivyyUihFI2X5q0zFBP4gJQcd6JcMO/g1UFx6USQ6rEd+v4s
ainPxUi0KnlA3s5ucGoGEFXYUrBuzLgS54lSzicM3PVYDiS+dbbG+ND603QiSWw51kFjh4YIkxnu
apzLtwLnHpRYj/kLsrSBqAtScFLraQD0/rQ4RDGiuOWyQWujvgqH4qYneqt07fqhNKr/GmXd08Jw
Qwae7k7rf7bjZbvY4rhDAIkb34+3okKTs9TmE6sI7xwph2Ep/l+IZz21iZLWMet6Fr4EoSxLcIna
dHgr0kwfCUHjUAnAkkwty8BlxJFAcHAKhrKGw1uzgjTRA3GPk10oBDbdND86nXe0BtZJWaOfuDvd
s7RW90QOj1fgES1kD6bLYBc7kJMBIvY0de1fpYVCgufGRzaz3KAWDZm7VOamXBBOsqqay3Jnlm79
wO0FiNeAt04RR7mC1KFAzaWSedyKzDxnylmDoJhtlmP67bnQECVNdJwPl0Zj+plk+uujCwfswBqG
LR5am8+gXEpMkRCe18y/0pHysAQsjQ1FIVkVq3Qn+q8ZnHpduEHnpxj3NStaGdXOBmjnbu4Q2bHL
oitZlb+D3Zxssux3HEHPiYxpy+OEbDDf+gZgVjEqDaXBmJAIOqQ/k32cqlXSgsif0CYcD2oNtbuU
BRlBpTmRUN2or9ojxa/bZ5Yh93HUPdaIAEPWb8jZmGmAoJPnMUlYg8eYv/SE2lJ7jF+JyoNqjIe9
GEB/Voj5KJr9F7pDsrrZG+aw2LGmRoi0xvTBixDFiXQXo5+cA2KSu7HBw7gPLPqaKsDpYDc/LbBE
wfQoU0tYrhb5avqsx/qk4JNvHM1Xqwj8JLUsI5GOJsJAqFYb0clrLUSZHSL9INWs4MVHMKtdpIqf
glr2bOORjcUq9V7tgyYL16yXxzHFX2hG4oUlJK4wf+SNVulZaoRQYPkRyqb93ohY+mFseJoXlvHS
mRz27BX1iybBrtKPpUFDWMAJhIZLijJW3oQRlnEI5quZ2PCmHT6pRD3NDbM8P6lvaOvP9mwz6Mrx
nAhM7vsJQF1XRxGhO8jHtUO7Vqo9Ap7kGDgMIpYh/cqMFpSaPd6ctmP9TnzTluHA0fSnJpyma52U
LyyrET6a2ZtfxQZk9kA99WN/4YzDOOUPR4AFj3mZj4QS9a8IA+YQ3S6JdrP3PruC8gDWFCMAAP4y
een67tvV5a+t+u6UxVcpqk++JN2Rah7TdgC0jU+BPR4Hz70X/EuZqr2DYa9NGpSXtl6j+AColHVA
9GjxmkLy3XcQTfi9bDMfjOKaLSPi/NlglRMq070Ir330kiW0OWkX5RyzPIdIYhhYb0jerQp4U8QL
0HkXUOiK5tq7znAwReqGLjj/6ofRFD0CqcJzXkIfqAN8hYJ1rqLHTxwcrlGAObEoq69U8Rs3iYJC
jkAOVYDs2rU9ZzsYEpY5ykSiZBHUEoYVSlSBu8aGid0BnMbmiUUhBoPEJ/vgMJvb6mZAEKT+ICQn
YzBovis7ozDu5Rf8uXjTpkrjKpp3QMDxlPOiUP+z3M44x6DEnhvLaP8FZJgPhnqukyw+4JJfc7Ec
KsYpu7Su8UNvtAqRh70YuENd6tF9QrqSReVvDLn9IuEUoMzJGQLg32tr/aqdbgvy7ydD+bznM2PS
Zw1nENvZQCHv4jTGrBJ7L15ZPDl9cQMWXpzcEttyEIEVd0xsOa7CH0SYL4WLi6jXgbNAy/ohMXBR
4BMC6sY/8fDN599edNFcLDq5bdeinUcpORzI6mvfy6F4MJrOvBQ2T+EwMTIgyHrTuLLbVjZZOUk3
POm0qk7+LHCKo1eoFoqINbelaZURGnX3waPDDL11NXA8CLfEvbSb2M7lLm64ViNGjMaxaNwYJDFN
TsviiHKdprUnOW2I4jmcEvMNNmVHNODc4KpjA4QgZMIBPgfjg5BvM0djLscnzEvmxp4KtOaq5ILK
GeZ2ASITB8L9+sHvY8wIyDEVshM5nNsBor/Fsjxtc0qEoHyJoJch1pc7SgV77yVQ0OB5yiva2q1p
8IxPcfJAJOWDkzopob1IigNgoGy00NeaI1c9qdV5ipOyGUmCXxp+xiy3+MzIWSoYOUbFcHI0Fyrc
CVr/eb3Semalg1p7JPOnFYXa4ww91BOyTy9toYlnxpU69ad05uTgWsF/mR9dPL5NFbWMA+uaYU9M
DkXnxPNuSttbgZyGeHmLSFogPaTF4WPnxR2D9qRdpYlb4gXviZJQdioO1URx6CmYu47WJOP5xIAM
Ylt2HGb5Mr1FM6fDZAxy42cdcQTz0NFsY8rI38k+6hF+kWAaSefD89mPpBkaImnZxeHXGk0LRiH6
Pm/FheujlUvG4cCbmsW7262JeQvfUTsoJi+L8wWURTHDw3WVkngjlwjPoBQN+iz+spfu4gXzH1mz
4eqc5Oxzmk21Y34ojgBT7GwTGefA+PzYGv8MFyltnuTJsdCEQBikgvBHFx4DIxSMhg729sCcqrJA
CTgVTbsJ9xthYXMDhHxIvPIPYMbtsmCFB3HHOUSC/Ozy61j3/rGnwaAwU8VeGQN/GKaUZk+ek7SY
NlYNU9eceDmshC1lQlZ/TFEDXGVUu0H49UkH98nwraMH4y6Sy0OSCq6RXBJTSDmC7GKstpVBQ2PV
614OZzWK6SHdJpJkLZcDq9JBs532vSvxaaF/Gqr0w0ZmuHNaPhE3rnajo9HYUpxj1q4uftaTvkhq
KROhmy8DFDMoOXbSTI2t4zDV8K3po+rd+iTGFmdN7TylPs7rgOynReJC4Dt2khgHRWBEe4KT1M4Y
gTxP7W+dDl9JlvNpjOhUKiXSWyyVu02xQkiyd7qy4kxtG9QsPhklZn7v+7JkzGIzroskIVlckUWm
D8o1XuYyGLfDunVveZKPdEOHwkHB5gFriwxG3e6IiZ/WF5aGjVhvCigGfKM+LwvsPPeBGcVTIZcO
hrpxRU2sD9ID5VEnR6sz2xNJ5vHafp8wsVyplLoj3d7ESsz4HBzy3jIWlYtFmNpspKQUoJGzHGIj
6nykdZp0zjTTe61G8ZIs9FEGxTufcVjhhjz6Vf3GMJcYnYj5kdLTxh9OqWmTa2FNoCXy8p1bRvLf
0oQdaIab5lT91L477hOk6iwaSLKaiBBq0Mafovhc5m7A9+rs/ZYwW8E8a0FthELMUkd4iVSxI06z
Svvl0W8H0I9/Mjw/pRUNN6M8yVGnh4Z4wZ2PpSfL+0tukIaUdkmyC7qEWHo7vw/dAsqmwS4cieSk
RnGcfJxUFNPtIRLzO1rMOVz6/4NaenS7HWsj1udnRTr4zh+DBVnScPTEZyen+AgbnIpbr87mYtui
KT2Cw/wcgn3f8CcaSP9D108hpcnratHEDS30EMjAe+EQjZnI6mwyzRzN3uTkri95y1XN7PAz06SD
Le6xwbYlZYwwnNuFeIT/h5Cx32XdX5h3VzLvsvPeCT3DxcVXMj4sGgIOHIQyB5PJHN9sEu2IikWn
Kqo/YyMwSFK36oyg1DoZ71jp+OqSlrbii2yal9lJjnjCCa1/rAVVSpXiptJbMbdnuNBnJunQYs6F
ZCe3piiiI+aZoFQsm7uXyi+npaEN9l55Zrcm63HeaMYEKVlhDXHIW8Y+28Q2PvOIrFXPWz4tfMi1
XZ8wOD6zd4YIk46g2J3PxONpWWFTOvZuana5U/S/cly+cbkyj7GcV63aeAdE+HcimFo71nWdsnaE
kDjNj4r8lN5oPEOcUaiw1QfTzbBDHxvUHoe2VTxg1vNZVC7/Jzby8aIYHT4HE5nfUDytXwyZYWjt
mr9UNU/oRk5kxB3XtWW6asSdcj7rJLgzjA+D2R22yNvwashrq+a7XUKyjLL5zBvxLsRzi4rBe0eZ
oVh01zZHfbI3p5ubDM9eXL+lvbxW6fhs+yd0H5g36u6ZYm+XJLoLzaB55tpCzQYpG7v1S9R/13EQ
JuZ/8fzKJMIKzWQh+Ch1HnJ1cQP3AdfGBlAKwUtstfKwYgdKI5C8Mp9BhomH3FwisjcGxhNF9JLF
/A/VzLD6IjYrpakBEVrDtSdlhgXBvWqsUzeRnYB+mY7bhWEQvdRzfxAFg2U5GVk4RlQg+cusOMcM
N4JpMVLzJAwSjFapHdLWYN1DriAc5tJQthQbFBK19rFPrGXQ75YEU3gf4cBX8caQ+Hdm97kFubrr
kcqyjfVWvPlxSF0OfNtatdmoObzyDgcxXHJSeuEYfibl8p66xjGxpq/UxKXRMWRXDIW2wmaPNiMm
Fnnu7lXq653Vqp3ZmifqWb5NXWCSsr/q2flEe0Fl3T/Ysr+bMzPuzikIcMC0baXfIrnMtn4c7GHe
WtAowDUdnHj8Zbb2ysvH4k3jcArGkx6iT6M07hPPGDx4TmSmjWRAJ/hauqG9qNl/TLz02XL4WFqg
TQTYZWQXYcEjJ2aj/Pw3BePdFs8JeCcO//KrRzpSDMkf7AyPWKrCQXt7YSRYFk2gj6DBueiop104
JcyNix3XWFgxm2Qhwj9Fz9ATyms2LVSBjM1X3LhXy3cpxZzRBPVC5gNhqesn4sjPCadhh8ckmImc
br01+Guwbho0Ah+0jWiGd9IUJSvq8qnghGcrZ3ITWD8eNUfJz4s9+xApgWVjZRtoDOGblH6MGmtn
MckLzTZod0bARSIGzD2dnt+6InkVNSPwysKOkNpm6LfcrUuPFpepBx6GO1ATyLazvvZ1+ZF57WFx
mUiUi3GnHCcaz3Q5Ychi1z1H0xT9wVj/NjCoY++Kw2Roflu7P3HWXdLEpZEw27CJonvuYgLMXKqR
IuY6lBU/3vinbrWs921fKuYvUBzY8WGkwLCIQKN6rGcBv0t3V99pviy3h3q6+D84mA+maYR2sdpR
oZryB2N2hxOpq+vfoA0Ii8jxT+tHbYC0NxfxPleDw2wErT7ZLOwzKLV6W+E5zKOHoC5fa49s7sKa
T0nHbbcQ8J377Z2vhNVHCT6c4SGz+5m5szfckq4DHKUoklX7lfFzjv3MJgUK/juXrscA5SWGVsfw
g3QV/VB5qXWll2crEtD7D6z/u2W6RdwicRR9wjbgIh7Nv8E4P2SpIrYtLyhi6tQ8NpNxpBo0sbGA
6yjG+NJ2/gzgkxxCLOnov7N96UfegVkCPvOoeiQTDNTarVRwKgSBzR1MHX+drU/qh+nqsO1GUpNV
Cx+IsNMNsLUdMP97we83JM4RhIXoP6F/f0jCMU6FlaBG+rss83UyiQVJ49QHD5OfY/BzXs/d4YH4
Ili5CKGhXrx+Bm8L6zewzH8xLi3wI8itI+m9lmu0VaIFsrA1JcVSIZVzt3kdLEKN2uqEDf1UMbHx
3fylWtLkZKjmhlqn3tsWdnvLV0wTT34AsquMobh1lfsoS3eh01vvCa//a3eUOQAHEcvxs9CutQqZ
JvimG0kP3YGZLpsJRojacEh9Z5wJ/srfYQej15tvLoPisOwX64TJ+spgJ/I5KSAjPcUjmrAuGVmQ
G9Y/OOY/+H2qFdxVmgOvU+0CHbSIQBGCNid/Tc36eci9XSHy9tW1mn2pcxJzAVMQvvfX571GME8Q
S+f+FmRCGp76MGvzzYujM8j9GTNNUxAxT2oWr+wb/poXpzJWCRHvv+NkM9tLEMFxfOeOe7NpZbhs
MdoYCC/8iG+dnAe9x9y55WRfRUcxmwr7onuqita9O2HH28hRaRkkcs3EQkh/jQ9DBQo5m4fYIFPA
TVaVfgBwlumSkYy7xI2exlqGOVdLHOl2L3rmXyVfMAkKWJ1IW0ULxwQFwZVtGhssIEUYp+ZpMc1v
Nojf6UIMORxxmOFp8l6RG3dqPfJ6XBYKmz5Q4taJ7mjG/TemluWw+GMfQkA+CnPJ3iUzbtblYYGm
bvIjkrpL/ZaZNeZTMaTGiVdjbvk1Zqv+NDNJSELX9rk2uc1pkZoiQiDjms9FBUoAhfJPVYF4LvvZ
OjdGIoDhJD+ZkR0cbwoOvo7/a0oAGRhmf1cojb2kcu8EFgrBijVvbCEqRUiDdii7lE3F1wxy2Tdh
jrckchYm2aQN2ZeebRRHAt8Y28YtLhP/Hls+pdb6txpCYqi7GVGM99ozH8KdQ3vmzNyAeOpOmXbu
LQtm4Fot6CSFU6KMT9Ig9lD4SA9zHHItHXA2QJmJBuvT8ztxZCUU9358W/zZvglM/ntXQs92W/FY
ts9SsZLC0xhMYTMWVoi4Z95mgf+PzcqbiCnC/GaL+cS/YQiHXdIuwc1sCW9ZjbbCxl3GnXpM/Mk4
Gz3BFw3lfTHgiJ87MljTQhx5oM2NU3S/rb/cregSM7CSbfMGJg57LmTsqn0b/PxJdl1xdJz5qxZg
4VqJPRyiHhEQ47fV29gICBpFcUv4ZCr7q7Qe4Il8Yhe/R5neMp4/E7QHLrUHl46RF1koWiX8FyX9
Z/5vSbxPPoWrMr1vxIRnm76b5vDb7xrqOqsHamkm22A0fmffU+DUbFhPSAxBiAc4wAoMgWSzJU28
tTzJOJe/JYb7G5jix0hJscqdOuJha/6A9KeF8L3vJmDWMhL82dfRm68jkFIGUAQWHH6NcRY+qIZW
0Z8IJf6IqXkqizZpKBA8weOaikuC3mEL4JX0uGjnSeM90p59expsGIso1WONsyfxkz16OUqKxvlR
xSqFQKi9H7zutY2WJ5FplrMj85TGoCophlcVDz+LUXOLRHEaBhYTONcKVZG9aIlUyGPMrLOTwXB0
pXz8puCmXWDmEPnlUxIE51jJB+EfHLGDtIoVimJe4N7uY0DXcYvyNUoGdA3+QwvrRFdDQW5MKhGU
07vbWHNjzRXwCustgosQrSOFT9T0SBxPi5djsElw47lsCN9VtbwlIDjYFrA+bUTw3Mju/z4YbacP
CDUf9eJ3PCDRE742mIG0qQ0MpjCL8jCN2MAWMDqjoP2IfeM2Bf1bVDBToyG1GENFT5an3xJf406E
BOH12UqTUOfR+I7G7oBYEsc9CrBjF3iXvmi/0mHaO+xXZxTUccrhRwDuqQ9GXh8aCEOJTTFFL67X
fUZpAeykQfsWfRbE5rWNsS2D8kqIDNmeeBTIytKUNDD5CrmZI/Y2jqSx1wj0dqnbbzFqcf0iRsbL
1BNvJz7JHBgosXSbfaarPJsorFg/WcGIF9tkx69YC5bNqczGx9SvUbpYT25svDGX8s4EXD7kJJ7Z
fc9wwfGtHSF8Mq9RK3NBwBL8548sOqXBA+1QyBcOlmVzCCJQacGvkxFw0gQ/CP+zmzlg6CzgJRis
UpqKM96bf5LC4khMumPatmf7rFPQC0bHYVIALz2mhbMx9fgGDmwMGS5+mQarcftsW4S/Vf1vjKIG
ycClxlPPfN8+do0Hm29oz10C4MeYweKasfEn7V61tu49USDo0XW4PvdMjpi7ArboU/o3yo7SLb97
7iqMnfYJ34a3M5gTbnyzvTu5JVjt5pdhLm7w6xOogvFDX0OP4GCpNF/PQg1HdFW6cxJak7iNDoNT
XMyoLthHSZ7DKnE3Cfg/7NB2cHAdj/lYhK4QTBfAT7s+Vx6tM9LboyafGLvJyfGDj1Zkv3n0NZvW
vK1WklXimr9u8muBws/6wcH3C5Upkt0XUCo646YlBLTvCX+stilQxzsQORZQ16F9UDCoDpE7fwZw
Ayj8nG8TgggOzhr7hvPsDs1zoJqPqsycywgNndxsj5eCrVXIAD3Yj6mSSDAkD25Z0o2XTrC1LaZ+
UWRveFWh4iraXyi4DFIjyKZzBoDTT1084TNYQitBmJbrZR81xcCNLu+pjXWtUPLUaQYhY23jLeMx
iwUh7jL6MEskA3YHYy6GkFWS6rdpowIBc4B7dR3LmD2/dR2dLV/TlXZ+zuOeNaFTLiddV3Lva8Mg
vJ5kwr7qr4kQ9S4uI9Kv2uTVbhAo2SoD2YKC7KBnpra4RelYI7nrNYGgvJVffoyB240YlNK2xiXC
/5SQtxvkqo824z81pOOvPwgCzISH1ZMK2OmZCvs5UbML5KRcoX2cgvh9IekNA4O6jyWG7qVHgQZy
Ft40NK5Bt+pQOum5Yuw/0F6EaReMHCjZyfQH+TyiAwzY8Ts+7NQK6v0G5W0yxZp8bUhbma4fvcli
F1mM2740NEozdSziJ+wP5WGR/c8wZmrba/EVO+P3mFqSmUePhMVi8sfQxTb6b9T0j+SgXb3C/ptr
lzhCJEChicpvSk3vnJX+frayz3hof0rP/vQlIYyzcNA9tojN3fs8BFv6IU3MarWxrArn1PIx5E25
b5Be6Nb/rFJG+VlCXz3m765DPprTtG9gv0AWY4XpmPCdMf+/lC3Re66CyqOTP3y+kFD9GprL+gsz
DyVpXBwmf7UJwZtBO7hWnUQRJVtGWRDgJPCneTkTrvBMj24NK0CNIu2qfcK0fFM8IEVeOd/taWyD
5mwo/1LKqDzE3vyV5aQ8WyYhRvi0CgWQpkGHR1Cvf8msbjq4b4ik4Vi1f2TOxLiZ1H68BkbeXXPZ
oItrWhGOFj2cSAJ/i4hhl3TOvyAYDrYH9TGKeCwUbPDNkgQfUxXt+hzADGi+mxz7/tBamM9z983R
fXx0E7FCT/A0MhW4Wp5BHW3Q46auy/xMBfSQKA/TEn/k5BLz0LhE0TKbD7WtLtGUPQM3Sq91nPyH
cORvXdsATz1mfBucGPGtj4pXUFH9nrE3rtdKXeEVc2bzgGw8zlQuopZA4MMACbCo/W1pDN/gm1Zl
6fyBCw0DiBvVu8ZkACASbD2pYG0FwQBBULKrfdRd5uDSVTvuvEU22exUP9yXqHhuBRTUroCKBoTO
CIlFHkOYuzW206DZ2SjbvGqJr3U18Jtl/tDyQwtEZNuqpx+M1XxFVRmORrocWz5BEbfzsZfI7UfE
J+ivRhlqM3uGJaE3f7x6KK8O9lw+dv7ojmv9daz5U6QMtYHRbCtrptOUrJWY/bGaClYlGAcBEiWm
YBm2f4CDGy0Bz6WOxDDg9n4Y5x0HZU/YSzZe7BmgmdT5DtHdf1kXny2s3SdYRQnutQdX1A+6yh6s
dnQPQUm/SREgTuI3rsUNRTvPrzmKJxXD52Cizl8y2bsdF7utuf6gYyA+n9b9J0y7e19JBoAoMOrm
iVQZlCt1/wxz6aa98cw7Uh+Y+fenip1+fwvi7NAOxrvd2fBpVQ8y0d8ZybBr/KXaed4IxwZ08oG+
gCCPpL3jSou2xoB7vDQmYqGia/GMatsLS9iKRonaFzeyYDDTYqVKUSF62euQdtyNc1hU01vt2P2e
e+Njvriy/CFaBQO461SAtD3gZxGkngRooafLBAUdfWXspch7yFobXZXwcjjPnndr6+baVJgfObrp
DzQPizvBtBM1XOWAn1baPs429uyItsBvDw4PmYeFIDFJjscrbockosLDo6uLUIuy/0zQ4j+2kZxP
8JGeM6l3XKZfpgZyMQzs8lJWbq2Obks93st5+LZd793L9JfLlJ6lub4P/m5pm7N2mK+CBoGmOjWP
UotdHEsQSwboQxiL39JRR8SRMrRNgmjV4H/a+URRWb0IR014LnwAuwArljHfdirnz1QlXw10HSzN
zvNISqsB8hXo70sbAMsQ7tkwUo8gel7dGQlaFjNzJ3iTjIdpGxiMNGoGbEHFOY1Lla8l+x5id1UN
whof0ob8B+pfPODIYLrTHHODZH6VnYeRoGIgexcA6+LksdXfJI5zz3B3cjHJ1xyWa0VyKgw8vnFM
/RszYItU1e62yjCSMJhB8FVNDsqyvx5lKaaAnMy+otgmOReNbI3/lHC9gyU9nio57B0b+XGRGg9W
EzFNROUEHCjwd4kAcxf7L0MWUVQW/Y83MUhzMzBbAA+YfCfuoZzL185ODrFSb6w1h93AdLHqxbLF
nJSFSmIQ4rgr907j/THGJWUL/kvSy6+0iCIeX7TvysMcLcQV9GuwMFrgQSReKOvssV8O3N1sr7LH
dByXA+ys22g7u1wRX1AkI0lQVBFgeZqwkNYVOTxYNwSPo2r/eqX/t0ki9NFR9mbxbpQ8y8xnKbx7
LOqh7T2Y9gg9vLFQVXD4RAGXIk1jDupvR1ZC0Ub/ObokTJFIhmDNYeyMR4AhH4GdHfIgmh+YBuLd
RHO8q4J8jyD7hM8xPyUNO/1g9uUeyNhmKaP+aLjNswfQfbeurbZN7bzIAcOksTjfDm/6fm7KB00S
004s5teM1nw7IPwAjXOh7/2q2PYT/K42rlhbyMk5pxoaOpOoW41KEpIyGPfKAPnCxAf9S6BT4Iiz
CS5QFTeEcemm18Uc5jO8oWRVLmc+nEZrqkPJjsePrE/R9G++IASabEHiTZcPDE8PDfE5TJoh8Hod
F8DSgJ1rSQoLncwnO3YI+J675iBmdBsWAzl/fQG6qjhUNmrtxWHgxFx9xeeARcHYKHCa2bPwINrL
rUvphYSa7bWLON4JKvKI7Mm6G/HyL4ImComRcFpCQXZON36DUwV8UDJySLr6CHdp7dxB9iSjOR6m
yH5NDZMqBiDhqJKHPF3pCUoEoRtbz+IpU5wjSMe/q0jvdD9cE4m4HDUGopvkOvh0IaTSU7Dr/hAm
Ce/QvEx/ndr/HEXk70bjiXY3Ycg8+mw7e2LILWe3gvv4VHF2yzi7jGxudtkQwJxah/FdXj0wD/yc
x8Gkie1vjY+ba6EoXnFFOHLb84wiEiMWWc54al/y9Aqokw2QMDpEbJKJA6K4MPLj/7y8vk5+O28c
SpI9zQbr2aemKu6O32Hu8OyJs+WhQ7uLGIA+S2bkZoCpJZzjsrjjuB9rC0rZFM07G2owNtXkFGW8
cEEagAUuYTRrNT82sI/hssaSGKp0cmG3LfoBrf3NVSaIUtDqNz/5f3aq9d9Cmss5HtikRKYgq0bJ
I9v0Hf49kxDAmEUk1m5cKZ924/oXH40PULAIrCssoFDE03Zk5oX2x6Y0wNrZ48nAtlcdqbvTQ6/h
YmfZx2BmXWhJ6Ezs38oo/fRGwF8L9wxTs+cekzU4/YkICOCp1YIV32bTR5/u+yfhwiKRXEtZ1J3L
QP7tO/lOLx4wl65+FSYJPNdOWDpOi9bCuUW6//UqlV30mB4qzzzVmEuYvDrOQbTttpt4SuZ8vCni
D7ZzPtwHg0zTzjDEsRwwkQitHysvshkI0x9zmxhbbLMRyhixUmORawi1a/kE0Mk+ZKbC3jvy5sDp
dDd1558Gl/lvj4QflCNtTzzzXS4mgsV+HHhTiAkqEApUQwbySglOB69nuhGfndm5ZuzqWvjPYcXQ
bZcQ0M1oib+5IxHswk1OMnP/G5IGhTLiqsJAEjwmS3KhueU+KU0JqtN+r/OMPbbHrUI4N2/w4l27
zAVJKOOXyKl+PUbJiCnL18b+44xUX5My7X3ssNovVTeclaAynMssdAJZhqUofuIZTLxYPRUg7PZi
QUG1SAm9UTnygMaMP+vCYoiglH5D5F+GkS0iDNKzyCyYp70Zj+9rci5S5CI/1QU8cLfsUAL07t0b
vHk/ZME/A1f4zhAII+Ykc1HDFt9Ni6PNkDWDpkjsk75Wl3lEJuf4jnnoUHFEnqV3scqMLb7z4SVJ
mvNvOVTc4fwqWSM1QqL1rZxm56tXawUomw4NJL39Vz7Ov8jeGcAV+KxIMpgevBk6rOk3PHgpOemO
cP/EuvhZEsz3VSW+FAlOfp5NDIi5ddNhk/dodZpsuYlRPJrOc4XIc1v3+bKNa2sPTtHduWcGXOKg
AJpjIE/++rb6zg0/3o0tqvTFO+vRfpxifCkIvNwdmnFoy+7q5rK9r6qQRx7ySz2p6uw681EYZFkz
vh52+bh4NKB2t9M+gpfefQ9gYexIlzV2I0IIcufyA6KCBpFw9Bikxhn2ogeAR3/6GTuY3EDC3KD+
+ACUg8TQNfDtL7xtHQkqPYposSBM9NLyx4u7Z6bB6FFyvreR6UdsNkisrnkMCIEovAsg0VdUr59g
TBGQtWtcfM2AsKZbCQ1OSZ2azbYzbtmIZZhPm8YbggU40OGQ2CxoXNhfk8V/c0ybT3Pgap+KZr9+
UD2HDc33mzsNlyoG7MG/lBN7JWS4uEKFTQIEBwPBa6uBqzsdxTaO6dCf8HCIDsgnKEkKPMyaQFjC
2rfGFUXlhbzn+jD1wb86UD9SoMlTdhlx6ECMhrJXRV5Aix+9VrIqryPZWH3gkTavn5Uo3lEWMC8V
7qmyiJXJUJTIXBgXaaUvKx105ubSooT+PfoXuAMh66Ozp+acyYoDHlJ6tyg4CThJaTyTpBfXF/Kq
IXBVyOiNvPoy4+CHBHOXTdagkQKhpZrj5WUhDAxXbulDNNi3TUxqD74n0km+YgDuVcEtmLfZW+CU
F6kQ4swape/is45FU0HhNfWYB01IHDQl26UlDp3WZ0INJtrmQhZ7wgYEeXyAuqUtmRn73RCiJD+M
RnOoMzzDtpcCWSZjS0n1Y1WYGiasTZxkOShX1zxC1O9CRaZPmBk8r+m8VGcy5ynP/8feeSxHjmRZ
9FfGej0oc8AdatGLIUMrapHcwJgkE1oLB/D1c8Cqnq4esxG97w2NmdQRCMcT9547Tz3Avjo7zmzf
O7SLXilBL+rz4GWa3We1U+Zo72ivHiyybYK+WFZeTCZ0+MtxsPS2Fk9o3jvPhQAMPo3kWxClyN4t
s9I14mxcypG56XVibAg/fVXGdOtgwkkNRvaj80zhiq3Mfnb9StHOMn8c2PVHqFXYqHruNVGx6tLX
+O+dSZJW1Vwz7LY2OeHZ21AQfQKNvySfg7mrb9p4CTUByM4z4NQ7+9AHXDmFJU6Ze+AEwdxbHUJm
SQ9h1+C3TDFjEAl345op51V+4jEDpI9KQMQJc0BYcgNpkrUB+91cNnXhNLwVw0zolMp4iBAcWemT
RCWNymyrB40/OJ7ZmGeSYyoXkPwcF5W0/8QrN34g8dxAATHjP8OMFE4RoUS++ZiznbsO/Ohna6Lk
yZ/CFKOJgFiqQ1ygQ+aeB9/+6UdMQNKV6463ucp+oo4CR1//CvMIZYczPpiVf9At/Bs0k5ThUB5K
PPDXY8phm0ss1UGMJSmOUUejBtMd8AXPlrscCyNKdU0yq8ugEzU64nr2YgkWAMsi7c2Znrsg/mUX
6hkODWxncmrzeoZTFTibWVIZqnA4Gl0KvRYb8dS9M87QN201m7uCgl7wB9xGFJ1QAHq00aEHKUau
OoIDiXS5c6yEaVQqfo2ju2tm0JUGTOmrJtGvdetXO9E1d8wLPASQ8dmZRLaLpb+qvY6uTEynLij3
ZQAztWjYm7febNCTmlv8irQA3DeIbMn8C7dLf2XAxLsuc3XjJpyEJQN/oNrHSkRvYTtsUmds9gaQ
xiQy402TS7lS5nzjNSg625ZuJ6VsjZFi1KhYQGZwI+hzh+X3yMnJOddhsiIjZDF41wwnrTaySAH9
WSj0L5AfNkvK3KGt1ToK7OYQww1VmbWdxvRmGaHmdmtv06lRR2RbhNJVCTOJ1jmyhnG5Y18pjboh
rMLwAYsxsiFhpj8ipkSVMM9+kjA8RFiplMVYV1e3le89Z+ZAQR/tx1k/MMQDyq/bQ2o8u4Z8qrMc
E8CvGNpuuzT+RVbv88W6XTo3QekeRsTwRmvd8lS/TynhXA4wlXqAXlP7GSL/2gf1ofpt4Sc/J2iD
1wVyBmoOej2/xaBoam9jVCMy6tpNSGVdPtizhDSj4d1naNcZvARivoE/W8bKaf0IYXoGdmXUoENG
sL6KoTuaymRfWxD7kq6jojfQhaZq+nTSt7qrHkY8/feggSTjeEgRueFwwTJ7Duqp3WitMKUK8Wo3
2W1G/DArA0mpYwwtbWoer5RDI1pGlkGouR2vTcwmc45ImwX+de4zWnKtMUAphxylGR+TiI07JMvl
xdeN8cpN4algEUJIsJv9cDt1apMO0yGk3ud1PHmwBL2aDZUJCEi382060Wm2mrEJDmnYt3nLwW/0
x6wPn2bircAKAOdsIs68whtYKYhlbSWGaLN+0HJENswLo5MRKVdtS0LDxBXvVlSUQrVvAJxfJSOX
IjU3ndgtp0MxR/e94pnJcvUCZxTchFd8YvsEHZHgwklsQgBS4UAhxSh6NhBIhy0DVopunqldGaSs
cM0pOJIYvskpTQRVD7U/QHjCvuyFCEny2ANlLOmAOebI/roxHUSPdVSwBAaMFU0fZHpsXc8lxspa
bPFz+hj2EVkQunn1THeF8fViwb8Zs/QppheOBvAjuFxnHlbEtIBM8Fhvu0g9uiM/ZsBJP6pu0wcY
aqp8y43YIE3YwY3SFwTPs/63pebCjD/doXxKlPOrGY2vZJmWgyF1j6UQHId10p7KOW+u8gGKPqHb
qHMFolrSC/yePpYTDc0P0Ia6MG6QCbRrbT9joNg3IRK2XvA0ePLTDXxaQQdHPtPq0GWIYvbwqyL7
OfxRuETV1dXr7IONbhkYzZ00VoDfq9vE7Jy1lfkItAjPIdq6vZPVvDUrKyE4gGO3MYJTaLQ3sxnR
Q85sYHua/Svkt4ww57Vt1WvESkyMdVjuBJ2fTc9+ZTtHpd4tt/oxVh56VoPhTTqAmY9e8gRpkxSE
ViT28zDkiJqpE0cCxgz3yCrlLQlNSKDyOeFZGGNFg8c48prWj1d4/ZywOGQIgYM/p77TIW257m08
EGb0iG13bZL4Qyk91FtXopUbJ0RHojJXaX3X9uLQGyLYDB7zB2mQFOQj+YwCkxMP2ZBmJrh3bBYD
fcYLiGgmUYvoPBfYTwe3V5RVNI9mC9iU1K5sFTs6OaRZwwuPQX3H8ZpBng+v0pahu6tgofZ2fOs1
MRIBKpCBacg1Bi4fYYSdrbza827LVpKPhb7Jduna3aqmZ7SbEjiVuC6V+y6xtn0hX9zwFNfoXrn2
p3R89zpZbq0YmpuEwKmGBCP+suVw2f9sdU2Mg5Xr+9EkrQfF63RV9lhrg2E6ZUnDfAOPEB2iA+so
Rj/uYuf/aU3xvZpqxtM9qDuoysvBCsOStWLCjtdPb5a6GlHr17hEIjjcRs0Ei1mdG1SiBC2h0vIW
qWL3FIfqzTZi6AbZIdfpLppAlKrOZdkiMeNykwVl94PIuRX7eZYVKtsDu0Y8YGI66elfKBPQ8tcs
qhgABw+VRVWeG6G/r3heWvIOmMxj6AqK4ZA6qCsCBf5ULO9kWq2WjQCggvFpJLAEKyP9Ku7fO7Es
hHgSd+7MPKrKov5QxePa8jMeh4oyyYmXuFiKPteJtw0R51eXTLjPhRGXRzBjxfWhg756naaGWotE
3nQFYQXsZ3E3q5+1a3w4Qc33K23olh0y9QRVGWap3HS8izmxnerDmzaaUlS/9SMgEs40hz/T9woG
70mQbMtpuqsRJqxSh6w/kKr4IsuIZJT52FjIkpsSIBxRUozObPdXpWj/vAp//Vy8OIO1b+KIEYfX
DYS0JbdhwEoN9DASMVteaGRh8aAFQ1KKUBnF+WvlVfSQvpGzux8L5C1Ib7jHI4dK9vnEnqwof1ku
peokPR7+wTuLOePqxyYPX8G6aqrxtlcfIqKxc7XasnFldxSQI1hSkg2CQUANnidkV84Y04abS+Tp
W6LmkwrGh7RjqzLmyalTKluX5m01Yxqvl3wEYYtnwxPxZmzRqI36yQ+H9WhEl3F0TrMk5oJVEFq0
5MGbSEAw8LCsnRp5Q1wCrm97bmbM1NNreogkRqhmNAzmCKQprp6EiZIEb4m4rjwJ6hstoqESnGU+
UOBRo4SDPsCtKG98zmaIKhXIBJD6yTqYTYMwBoQwE4L8mHTBFcMYlB0s2eZAb4UY9ZUZsiQk2ze5
kjZc4qFQOxu3Cuk07mXQtAVuacZ77Kz60Eh15xnIvvpAnomJbB7sRtkrRqrjqooblHp6qDZtt6z2
yWBd+07AjDdlZ2+o+KZzWvtYI5OMLUQ6KoACJ7O8vZtluU7mMMFKRViQOULAZMTCjM0tfrbtrOAt
Vd4p4bi4i0oNjmI0bttmfB08THimAa6t56REQWAdAy83T9McIc8PEGtEM2Nt0C5M3AzgjY4emPYM
AQuBuC227kR0rYlcl1inEllDU7YIm4i8ilzfYcc044to670JuihfuX30S4cDEU4gIq4W0DIRMuap
ihP5NA0ZADUM8gy15H7upuFETqN9HcTwQLK5vchy9O7qSt5HeuqfTTFeWU6tXqR0Dk7o5Gcj8d+N
BMcHtRxsysYj9dcJEMHphOS0csDfa+a/YqF3Rokxtp96dn+Yaq5mNdJgt2OcbDNmhyPRaCsUGNaT
PZnPuiYF7bpwOqpCYDgPCcSBPWNmJpXdzpcAr0OD0bYTdNE5CRtqzjBa265R/YgCnrFZhmd2D2qn
huG20X3KO9EPmN0V4lhkzkYTnIqa1Ia0beufJWU3xa3ZBeJGQYW4Gx0HOodu9UBwqWLZoNJhU+PO
gD5i8JSYZIDj72YEzZHBHp4pCDjljvQAERW3hbY40POiOA6zPFoTZOikC0Dbp+q28krvXqigvcSJ
gnFtmSxWY2bssmgPVYRUWGOlOcisfCcCubkr0ELg8KxvEMB+mBlFMvUhfbhn1Tcx959rJFRAo9vF
JiXnNTPUcI8Rz1+Bwo/29uD+7EnruI0ACq5EXYhNiyLxBAxoDUbcZEDEm0XZS7Dc0V0i4ejj/Uv6
/WdlxP7QVUIIhzdonZ1Bems/10uuKlbBkXnAQ9qSvBKMi6gY1JiaHhxLfyDKRmdax89B0xukzpVg
JAlDdO3Au2gfI5xj5eXFEtxFp/Lec+AYdQOlRhzvMF3gLCq7XaEadZELGEjF1YuQXb7Ngl5dDKtA
A9tVL2ZjP3QlZZM02vs5jKDtWcw3vdjMthnapxerlXfj1J2MOml2I+nYt3NDfK9XXKxolCxIeaYq
jeFgTjx363hYcuzgi8nDVzelxtOoBCwUlLJrkiKwKwf1fI927556bXpSgJPAN0VmSBCnbx/zWXA6
CGQSHSvigw0bl6kQAxzVeg1R0zMLXDuOf4YNERJFuJJoMF6SEJdKSj7isx3z8gmiltiRAGgQExP/
puiFvRlUc/GcXB9dr6AqdZvmTZBIPPhz/zXZzda1XS7LIrt0+TA8IpO1rx3D0KQ/kNJNeuNNoLV7
5zOAITDr7vsfvUSHB4/4pvTzRwD5wwMH/vDQSsxp8LaIHMUQUaYTssq/vTET6pIkO6TpoEF+RelN
iCJnhyttZJMEqMgawrPNb72PBK+77xefreKNLJQ6ogqWF8OHHfz7a6V1633BGYCp0YHjMyWue9aC
VVoeT7dWWI6nKpq3CiNnuOpYOOC6z9BBExSYuQDuFh9BYVcnA0AdKTaoayaZ+zDY/tu7zJCPSUmW
7iQrRgskr4xsX3zh/SDWD72hHLkZJtTJrpP1931Twbx/GAYSCwZn3hNYhki0L25CD0FtjlCWoF5r
ZST6NmnB8uWLp92dP3zqUgtppUlDceXaDkHlLOBFjkLemJn4KW/JccPXW0SPCOgvGbNuuLIrWXh3
BhJrmCPcxASDL4qP3NyKmLpt0PwfKKNlEEN45zgS5VXU3a6alwEUAVRXoQoQgLo/NUpIrkyoKzLE
RtWBCIwEgDhyuzv2BZy12W4u4EfYCtU6Oppow56Z3gAnbpY4jyxNOUDSeNF1vUf2vUUnfowH46n3
MLM/Y+PYkI+I27x7cUOKfqC2fnURPsQWrwgU3dEvHcThS1Ew2Czlmksj3wVthBy6W+aLTRA/qXHR
26LbtVyrPXJTBVtHuhTzVF4nYEW8XrO57aft91d4IW7OxWRXHL7/nSmQv6Wd7iCtLQ2EasoraWoi
irChHHA+oJpyAd1EjNTntESE0mHNWSLCh7YrOUY9BpzK4b5hk4/99w98v/f7m299exa8OZAh9nMO
XU2VZb+HnymYP9jtRIkaufXh+z1zMjg6qoFrE5ftoa8Z4xioJLKr73c5jJgevmH5jy8Nqc1tx4ZH
27G3daZmS+Vc7Yeh/7XybEVLGHmyOFBJFAeL5ck2qa2tHt1+N0O8q2x2J3FTv40G9v6Uymqi00Jw
sutl/5A5VIkjI0IejPQ6SKtjGeb9Eq22bQxtrLIUkwSr3SvDZgWGbb/usfDAvww26KG2cgEopPsw
HB5SBaBn+Tqm09t8gS4m1fzDtDT4WzZMY4vUJxT0T1H2DOmLDQMCZzdTxaYeJiBpk0V4WY7mQFpo
Sctq57akW7DaZCqWfxZ9+DCY3pdC2ZAGiKnmkg1WmJCl1STpmQWSuW8T561x+jsCk5kMciEXNLqM
vwCyYOM0enxbdKrvRTYe8HJjg38IuCEi5+2OSpAV0c3dr3ycz7ohsxdwQQjYcdXNRJyN1XTFtYZm
JOhuU499g9HNiKbm54m8yk00q43VU7KW6b1FmPbV7Cj0Qa8FcmMtRla4NTB/RkZbN7ffvj07DqTH
IuZc9rZpRIatPUc3JtPErU4tMMn9BaVqP/bNKrU6eyMIL2qsF8a/+gqI9NkrTXR34jmS3RfG+xud
tRvsEQgEI/MNrCxHE9td2x1uoWw+mA7j9TksD0nmfsDI3LtL9owpSZjMcO2ydyVWAZgg0MHSPsnX
Bq7F0E5r5CxEvJeonpt5+FEb4z3rzVei43H2JsTJh9guqNDDc+ECgDY9EgFGSs05yiNYzsiPvGRv
9be2CR3LQ0Z+laN8wahBJ3jwvOyevfkd7TPTqtR+Uw4+nHAjon7jLmwcWzRwqOYXHvWzm0PUgs8Y
+9finiQ8gbKmr9pXV1VbehHqBgPodAFu1wDVStbMdirlpgyz2xSetolwOp9oIQJy617nlAG3TvD3
aSgGniSnCqPTCQMc9q9kBMTofCE7uDUGevs43y9u82vUXTaprDD6X/0QEdC0BdE2XKkJfYt01yRU
sJPhzdCxBYPpzAEn0C5p1Lza1reqHh7Bq0IvCKqfoyO7beYwqCySYzsBjo79RhI7YtwEwUlkYbDC
1JFjhx96lqzIJIXBZm+gk0E0xf1A1P4vXVVMbpKnWjNzjxugzSX7MFjenz4nVqmhw7aUjmWJjNMK
xQm34uixTYfi4XrDNhB4bozZP3DHZklitSz3Pwe2tzd09T+nuRy2SP9LUF846jl16DAtxgZVfSls
VLhOMeCwMzRAwq65x6IOTX8aexoqie8n6ZlFxRUtl0mYr23Ls234lx6/AZtipvV1XR5ACeqrsCSx
LOz7JRB2ITb3mBO8hnP4ATgfDJi6ZIncZPvAuxtc8zmJMVBHTAGuPKa/19ysUG6rcdcM/bDSJbr9
aL71hmw3TQ0+YCJ8UG0aJBsBlWGfcOOW8RP0Ktxdn/OM0iuqlsjx0XwOy486817sYRx3aF3alco8
tWmXG5YRZieoiFr4Z+GkT2RiEUgJWu8qGiEMOjBlMtf7CkwfjkK3qXujWqLcmaPZMPXx68Ta3/oh
JHXXj5k3LwUVKCymBsSP8YrnO/3MPO+dXKIblvl3ju4/mz1oFSrp9IYUK/SKeof2joTFwH6nSOM4
D+q9nU6vigPVI6xrnmJ+HdB0Ip1+dNMmqsW8hkDo4z3hKnck2wnTADhRix9Vw3d02kZua/tYWRGX
52h/VK13HhYMk40XpnAayLrh2zSkTA46fRglipQmf6trbzVNCwJicnaDNp+DIb9ZjkBjxkNaWvcj
20k3EVh6v2Xr1WsuqwMu6ltHI1ptKX30bLwb6dG3nUfhewS7VUjtyOl0qcLM6S3KCvymVf/Q58iK
UxwJTKRnGMzkwGK88M4ypglyuq+0c84dVnu4RTPagCbpbs2S5XdRDKfQGc5Oj4shtz86fGxtY14K
dKgiLwfuJv6mSpytW6cA32V4j/9lO/fx05JWIHoJgmefw5jR8YnH/NbOqx2vilPdtq96Yc0k4jQS
DcSG4KOn6ls0aYXNtpIqlMA08mNAwa1IRqFddaGJTFP7ID3jS2oK9t56DuYfIiz2QVeAyhfrtNMQ
YDuIBpmDoYQ9DVnCkAcetT1YvHa5YpC+4PNADl4O1bat3A/L9h/nmAsw9cDktfgDWv8mieoD+/dP
R5L+NodwAIyhu/MjweZi4SoWs/mZKPY7HtsQjhNpHpTI0/2ENCGOopVI0nLfJF5DEeTi+vRkiMbN
yS9tQnJ1yVxqbemMIY206sOI9On3N+Hyz2ga7tljPGDgX4b9RbcaCTzEXIKhr/bQ+nQFZNzvAmlc
CilkQJzV3+/aeM5G9toE1BUb4nCI8Ek6wIuwYdgn+XF1UMubOMBsPkicT6FEWljXR82SiNc1tgRl
8msVoqd9QLB6+H6TWchROp4r1nqUhmlMwmTfApCbvOCAUxLVk0IzBYjzmnfqw/cbYaETS1ufdGzH
vskr46JxlPBSStZNWr42LYnXi5WiruUWdPXBt5yPah6tXSca+ICNrVbNwAgc5vJKlBKtogVYpjPu
umXPFQbRY28quu2cVjCqXz2BZpDiDgiyLT9mjLJUma8y7x58SVVA2oRxz2YmvYpTRmvB1EfraPAl
MLhk0cPhKbJwbL0aGcdpGyLuhaNvuRuYBC9Y4Zktchq5Y3bTMrpiBhkdkm6mlnH0PVHHK4pZcLDV
iShjFxE5u0BPPll9XN4JD2t0wb09wYvvGzMzbvU8z0wHk1FHBJ3HeycjOayCd5JEp6BIcelwgJHg
JTaoZRDjwtugupuV36y48/A1kM+Fle8dX57GmXG1omfmqD2O2jvbrf8YLC6sFvjFpBOqB68/JoHx
1YYWYQGfJspi8Pz7SBHolpChHTwVPpzm0o63UafOjp4+TGk+M9D9tKmO3F4jTanVFsPy1jB2Tdxj
Cm76h7mQtG4y2Y1WREi8AjoMFfdaca3jOwP2xpAzGht/Y4zd60RzxVPNSchNaK0yzJDNGO+xgvnr
xsIVwt/S48vJu7DeRVHx5JNxBSBpZP3XbOEqs58auSgDg9EcJ+tqCPhrJilOVelcoPojEukxwxZW
9qs1ixe3pOPilgLn229DLjAOFzJfxpFS3Ol1egbX9OhM97bLMyKoBnoPOLHZ1izontVctxgwFBRD
IflWFPRuYYy0/PrDyRAbjSpBP+22p8qzvdUwlHsjieIDFoeCWTqloDHs7N5mkKM1UmQIUtCL2Wev
+rF50N0p8eP8qRnHbW3KZ4it2NrZCsZnbRfscvkBKg1/9hPtIDArQtwsZKlmnK8GDDHc2hGM6WJt
h/Oby9gJSTviIRNdTll57AOxrTGHupYEFrLNH66qOJOoFYaHMlOUmGxv5rBxLulApJ2mWreB+k+4
ldD2eIyU2NCiPhNro2H9dsQTvogq0M6YjL5qAx9GHQOmLkV4qhJ1sdtPM+7vZymQtGfde9/QPxg1
r/RB+GtT2vehkk92wo9jipe6NR7jTp0IdHsgPtzZdgWmwa77ZAf96CClWlkWv1JI3N6QyJ+TChlN
OJdgpvhBeB16KQsYxcJNQWCu32tGR1e4wt/GnL4syO6A9pKyXaxSm0+seoAs2s6eZ9CIWPYtlpdc
iTaVWjQh8FVmqC/DpKBZY8XJxprpXFluC5PGCNv9YTaMYuVW5Bn3WuxlqzZB4E+Pk5GZG88IzuWk
H3CG3yc5KMG6+ewMM8WNTUEwD/zOPcxF8EbYLfpX4BmIGXzrqx8ixogGe0zT4hlju9VuzSK9FJJE
YEOXj0EcvYzaTdaJPdwyNmh2Npi11q5xfxoSmMFI0AvjmYuKbpoupU6zam6XVfGGsvpt8tjCSJtf
oarBAPZLsb6Msoj6MVeeRQGSzOTCLZkjVssDPfcVmRR5DDIu5fGRpsQ5SZnbsMxDEWFsy5ycDsse
Ncp44xJ7zcqZcbeguFJHNXnGZoiJJTAibtJuvQNDwQS26oBI2PbAw+wVa5GyDlY9Uw1kCKJ8h4X2
Osy06o2p8c/K7MzBS0BBnFOx6kAegKoXI01jRAEia0xRiaQ7Vbb64RntHpQn8uOBZbcnLBCG4HlX
iSAniQHbjZE/66H1mdfRqqYIwu1uvANNTOaAFYMTilm56dr9KidYFki0vrqmP1Kx1/8KXfvCtNRx
cf+voWtEnv3PmWv/AW+rad7/HNLG5/+RuPab6wnGsb5AFGt7vkmumv5qu7/+xfxNWZbwfV+5YE6l
Z5F19kfimrLIVfPQF/IhVzrS+nviGh9S0kaCZZrIbTzTsv+ZxDVSqwhUK+kvy2L/+de/uJYAPGNa
SrqO75hcV+ofA9fgrxqdwtiE0uw0ZkF5Logdu3aUVNsy4tg0W7wrAC4QZYseAxJ7s73dHlxjiO+C
2dgOWEYA/VprA6OyYlZ9CeoKvTLxrU3FCMzHgDctpzPMexZh1VFoABaYCFzFRj8nRuBK5hqJlm3F
67Hh1g2n7hxTQgBPrr2Nj2uALe/wkYvmTQ7NT3++JDWCAmO6WzysLCAQt2c+Sa5evFtAEaVQ6c5K
LtwCEu4gKTmK9ijuDAFh1ozfAG2h/kY6wBLyWjcfdalPmhQCN7kTTsQoIFII87pwFRD+A2QFpbwq
D7pLrivH7C+zTr5IPYWJhLi+DNXKrpAJD5nhnFMkVrmFtJ5pGEQri7UPlHIgT8LSK4f8w5SMXtqt
ccuuaxH7GltlDDnstAl8xacgA+ck2QjrUgMS0iNkP8c4Tngeg+wpq4S4hEQEbHKTxWNg9zhDP8eA
ffWsEIcvTtQIzC+bJiz6kF8bUx1NIXeNCz8JQQMwCwULCq08jwlxAOhx17GLL817bFo7WFU8XAws
c5Z8zE8Wzok/E/L0ZMbNryA1MIsgjKjJu+cTxh5Wlv2rDyhgkol+wDf0ddKPMct822bSq3d+aZFS
NWPwck1mdORNHubBK47fr7N/ZUD+H8cRY+v/7UCifX2Pm68/H0jfX/H7kWQ43m+mT7XKyeNC1+cI
+NuZtHxIYWgVrissRzquSdjk32Igrd+kabGDdG0QsJ7kixCJdBEnmfUbJ4dpg6WlMXFt6585kiwO
xD+dSLbtOJJNlMVZqTzXNtXy8Y/3eyweLT/q38eRCChmgyaCeevZcbpPMrYP1uycszZ4zJr2V+pT
cgMK+LDMRW4GFN0cHnKLHUTWTpjtfIWgdso2VYZe15/vu0pAMGCkNnsY9v/0uN7+flD+G+yAW5bR
3fLz7X88QL9/Xcad9HCO4Lf2vf/26/Y0mBKvJUWIm+6AnPv4QAL8r4MPDTLCoZy/+IS9s9idT6WZ
kMMAZiOXUbLgzhdGU0Qh0dJvLBwnyABbL2jhSwgcyqRa3DQWKT0TPpZRVcY6yJKb2jqL0cDfzkHN
YBD3G04YziPgMeiSGZozS79KrfS9bcNVFuGYNtEDtd6ucOWbQMuPo7N9qTOiIeZnnNDDVW17A1Lq
JTeFcbb2qeZBoWBH+bJ8WulGynRDYOM95E/qUzbmKKhwCHT2m9t3TLu19RL58hHbb4aSJb0Ny4GO
w3J3aaMQGybtuAh0N6NR2/uQViiIENy2fE6KWzXDI30N+xQldbfFaLPEDmO4xT6XC5y3VQR4KPKJ
f2tOM+u6VezSXvsZpSGyAiwrya0wxYdhVbeqT94qnPe6NnbaQT+JSnZheihWIqgaxPzRZ+FXvizW
cl0SYqSvEIwvUVGecwW/i5FKExvbNvUOvfiBU6hfp8QPef4Dsct3lX1LpIjJokwwfYbfXrXthxWL
eB2YHW66pDlVDbqDgDjKWn4Iu3wAKpjDAg6/Um5RXtPD5xc1HkjDDK99RiqCqJxBuo/DFN0Ps/uk
tSR1VP/KChpja0jnDfnqjtHjm2KBzhWQXdgCrfx2Sq9GNIusXgj3Zf8MOwyDLRQgQrAqItcjYCH/
Omj/P3Wf5fzpPFi9d+//9nu5eCFm969/uSqzeIjf/+Gc5Qv+OGZt9zcKHio86dgWaR6u/fdj1v/N
UYKDFN8Eh62QnBp/HLMGH3Id/s8ypTQRqS4V4x8HrWFZv1FIKgDgAtYcEQnOP3PUkmHAof2nw9ZR
FrsIafKBpRB1wS/842HL7xCNgvUQGSCIjzIrvAkmGzqIO3lXAXpjBugqjJApxtPJ6hUwdz7l+833
/3+/l/kQNYqc3L7lg+5/fYY/lvBRCQP4/Rt/fwHxn9XFx6vi9+mxk3H91FfSvY+ZbtE7Vk/fb/BC
dziDqkyQnuXP703WTLfJmGT3AIjvGmRqNlzLfQO4CysaRJ+oaX7KEDdf5jT3dp5aK5skGJybYNCK
GXTsq1HEU7YyPPdLSQx2he9dVC/N9dQhzwhqfYKsJ7ayJKVeTm/awKNgxWkIFCUEQZbM2akKxU3M
vuZU+no9FKyV0BDVMCOLPbFvPY/bxI+nkNLFkSO0XWPbSoiIAsE4+fLeEnI/pTCXEr8uyYopWuT+
NUllprNNIUTjq6ySTTE26cMsmBag1CLICeHJptHLJrm5+GlknEPDoj0vC/PsBoekdbF0e5O9GspO
7arxIY6NmUWHb2zZeGJBxgRnzx7qYJAEoQBtl2bibMXMLxMdi7dMXPQINakOETSS2kY93HkEFaCT
cgCRMDeRFog+hw1XlUI9w3dKItacSgB75LJPN51FBJ5rh1ueDm0YrAU4z9YTztrrHuWETxILZI/p
xektki5B2a+TNlv3acm+HOnJdePFhLVb6kkMVNF9wS+X6rd0iiskRv265IhfNYa7VaHN3gjGWDsi
AU0S5ovhLE7odaAEs5Xovd0AhKPIUUMF3fSic/OO1p3AXKSCSGqPdEGwMbzqzDIb3RE8MG2yMVj2
IUaPT4kxPmO9s+WVTAOvlJWihm/ChlsjM1XrGn0AS8PUYtfigA+Z2YtiymJ5+dJlxiae/HUwDF9M
Lcg71CFy7ugYFvOHWRM9Obrdr8XNthBrZem/2QvlxpwYtMwXw+zWcSyx5bEBKT6UjSl+LtJX7vF+
lX+lLMq5Tdmnrmm4Q7YI1jR/Dzdrp72QhHCIh5xgiYqM2Bh/Hxz14NotXrn8mBcOMIxNN8ZMgzrV
LbibMKthU8zeZ3DnClEVN3Kn4bnuE5sgPis70ROJu7qrv4w5EIcu/emNrbdxJKR41CJyV5lUXpnj
7bVt3pLSGe9Nc3B3bsjWAYTF89T3HkJpeG8ePrrJOOatqbekHd57Kdd6Z8kfsEj9rQwfbc8DpZWM
EJ/Dfi+NND1/v4mAEmyLuHzBw4ZVM3MuUw//vUyVxMOX4FWr3iejGw++jU6k1Q07nfxSdEm8JrrU
fXZj60feuM6XsRdQFv1e+6uYOdBJBnCnCgrf9QjvfCXz/DB0DHyV7A8Ut9sWv1dmKoIXAsL4cAMz
nJSfmpcKV7qJSJvJp07SUxagKJX5EcbYg2YhCbrE/4QDM125FUsqCCXWCjL/mijto5/8J1Pntdy4
smTRL0IEvHklQe9EeekFIam7ARRcwRTc18+C7p2YeTgMudahSKAqK3PvtY0GNzxamo4eOdCNF99M
L1oPFdz0Ga9Q3OzdNDoXAoOX7xX08NvyCUPwtaKBF1n5G1CJn9lKvli+N0EENMyX3Je1xXwqiucw
KhEYNPl8B7VyRwm2JqHADiVoQ9pKRACYy0k0LfNXL0KMf0q6gWUcLpoXudGh0fx3GkwN2BmNmDuc
KlXdZhs6/uhgoMykmQrBgjNPVC6NOnYsaOQjvja/3ekmuvWsMTbFDIXetRWnyro//n4UyRRgKF6a
osV663VRiKgWGOAQURG9+cbEVNxeDDS9SbQOXuzlX8bR1B9pQiL1ntwzm6cZZjOftAC8UR7BDUBy
nC0PcsoOuNyG3e+ISaKizjGy08jcEf42w2N2Ek6lFFZPY+YFl7qzHufc2zgFVjckwkQHk0Lr4Anc
OK7/rkHyJkPUfol9Az65oGCMECeAwTtlXRkfEB22ixj7myiIdmva4GOy5m10xn6LSSLeup6/hWkg
trPP21yKBSr8oSPL3WUeCSCjsbWxa4ZNMvF3AsrToUlb1qOFexalFdE8+Vy8GJl2U36VnDJQWB2K
cvzzAPt65mUg2MQ6JR2I/cHY9H7wt2GDfQZ/5WnRfqZrshvH6NNLdLgMXhMyWV1erNYIuRKudAof
Gokk1sEZt42q+sHLwXhK2ZHLx6u5qfLmwwdRHco6vwbztEee/GcxSyg93UVEpZxqeEfTAD1m7pt5
3Tg1ckH3ho2AYIxgUSynDxYBjExTynRHl5PwY28JD5o9iTHn3TPnN4n8YGvr+ilrdfrJ+fuI+4MT
Grm9+oBKtNwJ01lAzMEpZn+q9fId1U9AHMWxJih51dvm1bWDXT9ZG0MCM5091tPlFwW2gOUoBLpf
TJoNNnymxPFNtnRlg9x+J0QTVo7fvZRp/FmYOD7w3+pxfJvLRzKenHAK2JEFguhmmBCXHNGfw+4P
gMUbaAUgH4wXL8teia0jLR453JQbV1wjeyYCdzfeDXhvNsh06acEm6niFJgr/T6p8rNfwso0wR6D
u/GUa2X9Esl5W5pk4HLmUAGYI9OMdkN+yYZx05kBgw1kqiEtZhrr8bMxcMaDdVoR1oJl08jl1dXj
m0I66aUIWNoXQuv+oRHKs/MwQdkJ8pYJQe6vBDQkVdADlwxuN1M9XmvPwXIQ6FjWe2gxNiToovmr
RLBtuKNRh6D06kz17DfIvTUdA6IfACwB2ZQ242fvFy+ycd+8zttaAJhUJG4RjXBSP8mp9Gy02bIF
DYLAX1/Q6AMgC2bV+b8pPs19wh8giNtjdogIqx5RCmBUaIwAMFMY2y5Y0db/x/AUVzf8lX6uzhyO
3+1+nNdVzugugwPsWM5L5uUEun3aOeog5STeHiXEtmprsgapUBum1BQ1QIjMSHwgyQdzhoI/nsiP
YMTFNVNOV1QDF+F0SE3KelO1TOh77EixzaUWGFths+GzhoT2MkgdOu8FjhydSZOKQOrR3kjRWmjs
ZVZKDIh/hjm3kYbmMMV37FXKS6tcjAFd5Dg4nc3PEUNHNmpX0izkKcKWn2CrWZ1sFX11omi3qp25
rKvsVvmndlTtLbC1e2VShtktOAkPsvgah8JalIQ/PdNKJCAk0L6qGL2Vi+nfLLCE9abmb4WMnofJ
/jb8+mNqravN3hQ4+sXNx3uZSh+NmjgOBVLSfmQDVXtyfl4aQJ14cfhKUt90S2MFZ+/oWifgHTYv
IzaUcHn6KNJ6AsHUdzeWu1IXF+jlCILTMycUjUQ8tE4YLfCM/vV86kKUJYYFwH3s72pBFWqksQfp
m16jYB1zJzQHeZ9NohBEg4942xvjtYmp1OrS3TtTz2BGy0+Wj0A8V6fe1b7a7DQaDzTDd4gRX50W
elEAEQKZ9yPES2dlIrUMSalzC8EuTqgkK6GT1KfKglc29DlDFJqb+iVeDBOoHmipiH9jg/3cMnax
AVp7MhYHpBUd2I93jaoPOfBKOyJvwb/b0yTXmMa8sFpcRJr62xTmTs3ITKTZHenZPnkWsLYUs2J1
SvV63Ht2plZW726VAtKaDQpHLZKvjQmNDJ2a0ZPuHQNMUAGIe/dFKvNd8m9IcZo+FJG6eMTUTlVc
XKl/p0g7KXz4FqWlnxHUYZX6s1DBsY2QKk3WU8QgYS0dzkw4tEhle1JM3lDyCjTFsF4qu/vpXTT3
NCUA3KLFrEdvbRrUDWgqNOIW76R+4gbP3yAv4eyaxDOrCMiKot/8nyQWU3K1dxs7TKkaIOHTSMsp
7MO8pHXTJ97G8ibaX3b1sMRYha07LGgcxtbpWD/nKUSoRpbFtfIs68SM3MPkOjtIhb381dbzaWuS
ypHa4+s0IUHygfStCGIGWu8QrECAzY821MPGKM7WWBqHeYQEpkFZIkPDvbemaMKeAw6T6vrovtg6
ktykQ4YJ9Q2fMqhndwLLz7gFCk4xoIGtNCMPAz9H5DlGr3Vq+jTGrUfXGhQ27QJDnc+RBlmt0TJN
lZnMN78qlF95b5baWji26I/GfokERQodopokH0A19KvcF8fBgjUG0abuqzEcI/FMtwnNWWveqPMo
fvLilXzGadcY4z7FcU0AEqznvAMbCnsBrubA3T9HSN+WBx2h8xFp0Zc1I0Ge5g/L5aV24nZTpUId
i+WhVmQnS4wjnT7/nXv1PWvNuM4MWDqa2e9Glat7yiscEKrhRsUzZ6rtZKUvdDXXhdRvs5OXh7Zu
R8QYrD8piGHwocWxkPhLBxt5eKZ/emwj5xa70JDp1INJ/YdbtNmSrnHFKfEyMV5InWkbZNoTV1Cw
8WRiXR2tRPxosmanufd3XIB0FK7eutAnaLJt9RqPQ75WFRqXIfWRsQuqMz0aCHPypmvv4eMdauy3
Q/ag6bG4WKb1pPSy2HRdcxhTzI0G/Gxotx2vmZMCfkP+2mF4dRQLY63jHQ3SKH/4pOVHrjfWjKiQ
ArQeQWNqhltcdhWxoM2AXU1DtclsF5AzkgEdOcG0GDgs/OkQqwh+mGJN7F3i0JTeXmxOrMiLiU+H
Mcnco442uUI8NhKftpsBejXos7ssCPZB6jV39KCgwDHzkm+AV0mgiyBhVa2jLmXiz9sQE0V6wQok
OC+Gtvzuk3qHDJk2bFwj5plm88FHw4eHFyoJoc4PmnD43076RbUcLlmVQjLqvE3Wdk1Yx+izcBp8
VQioZBwY90Do5p0pZL+dORmuK7RHdeoAcUr1DqdRZ3BUcg61jAkRwEWs5Q40FFknm8yb9pGk9Btb
Yk/bMu3v/BnoBOfZO5B+gPzfxUgj2+fIbpJTT8ipA34CCQSyDMfeuXJ4zzVN25ZG+jKQcnq3OLNO
+hzTB5rHo+l5/1oWxHXhVtquc/82iJTMBgfomMh3szYIz3SgrAjqMHjTndxnJok2y/NIZaPudvNH
N6LxgMx6YwEEJpCr3hFQ06wjDbtINfUXYVzRn4ybIiKnDILto6lG4z7AbAkNfwlMCbg06rqOwxmQ
UoNT2SSWY1Kcn4R7GZKh4AV3sSK07MZzAsQ3TbBNjdZxiMf4GNGbGYuAAKec0BjymGFOOQwAfRbR
FvlV9WZMdNeEMH68JpuPDTGLR6/k9ONIlLBT3b8nSrSMOvFU5cTCYpB4r2W2gEHF6zBpzwFwg+1g
E+5a1BMBr0C8fx9Ejx3AyD9zmY3fbq8ba8heBF9VzhEEZn11FKbYvk6nt8wr2fQbVClp9R577abQ
Cz8E6gquuPTsdZ7Z2hMjxdoCOlX55Xel4/Vu5VzdM+lyuzoAfHPyUekgTTcvmLwDok+gyY91fHdN
5T/SdH513AmMOVthVIK1k56vHiYS0dnrCvNVpRZFxbgvdHyWvp07exIZvsvld3YuA+Gixr/ZmcAR
4JHhmgeIBiM+RCdrfNMcKjMt/smZniBzhy/aItZczwtBk0noiMsv+VZBZpzpo9scM1tzC6PVIYVt
3OVs+I9YNLwdYvZ4k3RA7YxWRDs9o+iqcf9qYS1698HknPjQNa4LIKbc5yksJsu6lLUTPxa665Fg
U267gk7hmo2FCTL3CU1f2kValjziiI4fGxc7QV/Hl2r05E71vnrOGqq0QvMfBoS7iHbVqjDMD/J1
sK8WX6k2jDtTVt/zlOUYCAqc072iNeLnLeC1FHNorkN0cSNhbuaujrCB4rq6YBnpLzJCC1pMA8Ol
DoNaZ0SMDQoxYIZqME0ZEBHCXIokBLfew6uN2u3ckGgRxcJAPQaJTLGarMnjMzYIgCDiFV5ygRMt
wtisxbrprVB2eNc6hj8VbwnzLa29AH7874PK3B4ylH/OAT9YQ2/vgFeDPV0eEpZMKp3quTTre99D
VE9k0F3E8pC4rjkysirVBcPx08W1y3nfLp9aiGgu3Kvq8vvp70OBOF833HPTAzOp4a/+5wf+85Go
cNcN8XWYQObahtmBIq722ZgV58pM5xtD+fmWjgWNMdjbm3zo5ptVKOc6yguyB/1m+UBcZ4vn9/vp
hELsViz/yOotQFwltjDTf0iycUlO4++/eu6+c/OJDkuFbhDgLWFUvU/A5hA9psyexGbMRnNrZArd
fOXMoV3EVuiJzLyVShk32iNk3HnuQXDfnIgYV6eSOPF1BsgqdIZMnTwDzw6QIz5sjQ4dz1QNNKDI
q6lbrzuhl8e2n2Qwho3D71c0Mu3WWsrMjt27OwXlhE1l+ej/HgKPs6XWkn6L/7c95RNX+ljKnbQn
NBkllBxc2S1YC5kxV0JCIRHTuYqDItUOiI+c1laREwFMHU8kjIVXnkysUzfH2ICWT38fsoR5oG0E
I0mPWRbOHaQSnHSHodXNmy/u2PWnxyFeQidm/WXGFvQsAk7XiMqw5zykdRaQSbZrEnd+qbxGPFvl
F8PQXOUv8LmmrRzFuAEJy+6P7rCn1CNgIHmyq1K7LirJl4Hg4JXDSf1o4G6kG5Ye/cnTVs0ESHJ0
ZmcbRCiGCWtpLp7TIVuB+rkWABe9Lk8+TF1eWvvW2fTJaH0l4dgkJCQlYlHawzydlT2d5poXS9Zx
sFRyzdqW0d1Brvhu18T5qRSlpObOn8hq9Ed7bHXGpjfHwmWodk2k19cUhe8rsvVLmqTWuWvtYz61
wast2FrG5q0OwAc2gY3EOPDWKRS3K8pQjavxQJwK9zs5XkFf5k89L98TGvFNy679ZmjTtSiraWu7
R7JCU4ShfXDu9IzxN1FdDrDHLpmxOPFGZm5brJImPqiE5DHpZMG2Nd3jVMHDTZwJ3pZ5hOwJo7KB
ROCjbNfAQW9RxHKWj70Npj84HU1MSxwwXpVSGnUl0pOClle43IcI+zjgGPNJ87iEApBc1MUjkMz8
ufa1rznrL17qUNBnfpgkjdqPRgRuiuCyevJYkGaH3DeiOnxXvQpHJ9+onDm9Nu6/OrFfFLP1lTax
SDooVWkG0e2mKRQbor/4fOwE4o7BZ2WXaAVqUiDX2kJAzqZ2xVB+SVRGQ03Y0RehGnv4oBOuWQzR
stp66KWpIst+bQ/4uXQXa/j8B6EEdkSr3HdmZO65P+7Y0ZrQ9hPiFKJq55uIr0HSEgIRlYxgCZHA
9GuzrjZLtuY141CcCG3jKaF2c9s/YD/VEfxrn1kgKLCQ+6+cDoNxSehfwN0SIUN3KwAM7Sz6dSfz
bBMQrYbcqDd3ucxNhLlojdoMyKGXWT+Zyl/TfuE3JxHrfNfuygmITisxolZaeY7r+Q3Z+anxzelJ
4tTLdKCvUQ1fzO5KkM4ZB7Wi0kFMav6rzQhI2g1QhFx7IAEIi8HEqdzSSMAcdPLUACKDc9MPejs3
HxM/3TSMqJvOQ2Zg28OJ2n8FP5zmYlFmN0UZx9EHOT1q3k+CWD2uNKaSP6ZVGiucjQ+5o4/nTFpq
SwbT1q9BkJVJdu1bjqeKXMlbW0cXrEjUHmVbnzCpJq9TF0HrHhFLsm9Nm99Jog9ydmXUkXuUflSd
5llAcKg0a53FuThMy3gxrjPe00AMO6eU8sVq+nTbo9kiuphu0+BXL+NA+a7wELPowfIx7aI6mDHl
3O93bTN5lGC4MC4mFnR6Ezk3aq0Lk9J/v59Zdmnfotm7krODbT9IYTNGC52KnPZdMiZbWPjTiyQP
4alk6/39rIyaeh+4JWRRmlXMM4nNLfL4hQLt9xMVGdSELPEb6fyNx+gsqRPWXQXs0BP2e+JY2go3
Y9YkR1S++0T3/asTFnXkrLQSkCiqN6TYeh0WkwHiuXFeqo40o2CuGWW5IiyXhYYpBVG7k1ns27J+
dBPPDfsFE9sk/UsZmUd8IYfMBVAwMqJk8kUdMzNsXMWIyFfgzVajm16QDmGtCeBDlXcukwQf9tgy
98NTKIIpvTu+IpFM1lH4+ykTVrklqiGAPZxlO3KkGZ8tP/f73dHB4I+Ri6p/+VoAdtDhzr/CS5jP
bTSc0wTc/HoOcvEQ1Q+c6bPtuNiSoUGNmzq22rBNZf/Q5cNHj4rtOLiTemjIAX8wjWxjGrRIGIi0
69+vYwqCzCYC6+iDR+xb8wm/+zbBAseemsqNZZNdId1bSpLMtuzHvZ0wtlMip1EVlc/YOWkf5zAm
VdK8q7nbOQ5J5f3YsSdDVDoH0adZyK20zfmoApZOXTpIwWPYtlUf1hludTZSD/54553TnLYvTAQN
hcyTKJgh60mxgUsFkVwzn1UOCdZznJP2JSP1OHKztj7OgsyK65CmPIfIWhFRufReoVzi/8wh6c+E
pbaftCSC2+8DPmnA2LEBOrgEJxmU/QEMCZP5Gip3ZajQ5oQNvh2qUBoUtyav75Ow6R2BUl73nX6J
LCTWeOZx5c6uR39lDdkgwQHFhCEa/PlQFZLeaDc+xUPavGCrM1rzDlqZTBj6kZTQFLtN9op9EwtT
Wp79qF5QiMR3mVhCFYv7Gp9GzWFvPutta66iIfIuBgvAKmck1xaDiytSnHPDJ9KYCKymFDOndIGb
aINsQYSpbd9k5GOAlMk/f8yeKV6U6Y2MvHO5qaheHhJzuMzWniH21jeiV276L6K3rf3QMfls/IIW
L2RljRZkJSyiIcYD7cIXJAlE5wDr9/Lsj6EoyrSnQahHx9WvsLa5bset4sLiuER3ZMB72qgdtaBw
24GJdrHpm8XOAEBkJ6pzMxTe1hHtM8fra1rT2cHD6A5duu3c8dU1pq/WEM6OX4oxtgVPUATld4NC
n9dZ3kxv8n6K1r+zSQ7UYX4cxjHD/ZHbs8sZdWtFx3+6duiltbE1/0qTOWeOV/+gMLHfRQViw+k0
YlyEmayVYjQ6gLZKW/vRN/uPQGPy1/Pb1q2rb6hm360EiJzXY8HoyNVZebRP5aQ8vLWw1SHi4tIV
2UYpDUTyrP8Uc/vTwBncKL2jUS7A8sQuhHcdJE9BQHPvZKTQmfE5mPtvvcAUPbnzhAiFWLlmyLc2
Sn2jsR79Yn7XlBDhLNyjpSsQMuVHXrnFunZ9ht2Ge7O7StuQWPhnMpk1DXDa+jFr111jvgd4JVFv
IWgDNsVQMzB/KK4zfCNfRjkwBBzErU9tpsxegvTOxEoBwdVvP/yGNSv6cCWY+km4kJWnbAXDhGSw
dmXbNEBl69CMNRctXBHRzqaj1TiHJLK30pK8Pj0roXJxPpIUY4wPtIhqbAHRfUpQ7hEZtjLnm6N1
2GAEDupg+DMb3IyRia8kthGqRbogKsN7oxO1z5JDj81s3esj/MfC3sAAvWmW/1wC4yFHLDjkWfJP
xva2FOIHHSimuIWOxB6bIysDpp6xESERNDm4GG9zZyxyuu6ni4t7GtVPpeW4+FHTQ7bwEGSRxVA4
UHN7hgZ+2oShONn+PZjsgneSw7qFLShsTSh6tma9Z6MNQVP/0enxEoXiPDUT86GEQVOHYq4p3qqi
fsv06L3jkor4ZRUKtqwFpub644eRMRLwaYL1ve2zU6Eeqt6SXruDex6aH8sOiGTFOA0AbI5P5H9z
WWhnM4luXqXjy6qa90iwwzON0if0M8sTmKX/ygm0IL4KF3rQU2a2T3peXS2kCiN9V4ZTHKfpALtQ
8DonfVRU0bTbnF0SFI8B4aFrWkMPTrEy9l6nbceaOa2fvcDiIksLkUXQW0so6rUG+8ptGPZ2Q2ma
GeZSU4Z5A+uqy9JDjFFQ0IA4EkXTWd7dlWSK1Hm3izKsWz1lR24VF3xEXBqLxCn5AA2YgI9Lb+XY
ZZsoDr7G7gniLUTeIPHJfSr2fQuSzUbzZy+h1wnpBr7BGMJqX+qCVR2zT7KJPRd9iK1CUzl/dDU8
DLT80DeYrz76Nk6Q5X6yg4i1Pufabk1OPjEvc3yxSy5aCKTTeqRoAwSzhxf5xRwfuD0BKgYlKWr4
RUOjGF0R9Il9EXn/GmvXVpbeRlqcbGvstdHebf2PqnlNGJxvgpnsKJUNIM57B7wfeCF/HM5TY3Qv
sNy33XCacsIcStIaUIaYf/MkjGm3ccIllagDKoO/H0ywrgwGnmt7Iq9IoILMHMlJrlokk/aPHXcg
ZcBArNM76gMNvEydntwkPXXM/ldT55JEjiYiIWRybQDDXNsjzBTVWxt0lJQaJAVrCAA2LfsdU4x0
XRBCtvEsmLaTnMSGjIp+ldKp14s4OlW5QoqVZJ+OQwcI/ZYr0WgxT/3SHZYmV43PZtaGnT8gM7Wb
wYIKijHe0KluuqUTXjinwbBNAGhsGrlvZqeENWE3VrAEIrD8cJ8HVgOfFSfz4r2FX752auOo4RGf
gQAcGPbAxKmmr053euqjPVV/fpzdggormQ9oTpuz3S0iV1p99HdG0rom1yNViu61bjCPy/9FWqbO
FXDi5UDvRuUJfkB0LNV0YOCe7HJy1AaRd8cYZyyqZ3r/VfBoEIV9dCqahisUjxk4Mpi0pRI34iW0
Y8YucPz96PeBxNboqJDNMluDjWLqiYYvGkfnUS4PlJXacXDonAOUJzWikvHp9xs6XV1Ib6W/TrSz
sBaCNMjOwDKZrQeFdrL9v5YH6kUb0VPPEayR2b2XeQC9bAEQMke3jrqmiWOEMsuqoyOiq/8++DOj
pSZgCQKDwtCeZYnolQ7aL5YzBliG1WKYUy0ciqbZtwSumYtCBuN/eaQt/9+PtNYqDoHfrgPE0hAr
61A2Ac3dxcc8LA+/H4kFEkOw4cRWaH6LOifVa2HKaBIyo66TiArjFIPsRqVmcmqXh9+PALnCuGFc
NCZacgJYlAK1sbWdJqcDQIv4GNuApgainkcGPT05APSI35EB+ySW4RoBjDck2raus7feJJ+0y+k2
it9vkyZhnhwrt04kC5Z7U7lnYdTG/3uo3BlAD1CsjsVuZlHaBrIbT/95MLT//Wj5WtqcARj5R87B
dNV+f8JnZTvJ0cx2WeU//X4pqxz/mPSn32+hgfn/v+H3a3pNtzPocPbpKdKyyJ3Hm2qogDBIR0cW
azIQohLCcg2hKwsa9YCbD09c3iHVqG3kdHprfVvtzGuWZXfF6JfOGru6ZsX/DBz6BGRp7+MAsruZ
W/cRPhqyMOlOl6EGpCEbsfe9sTwMemwguQTJyoahPfYU07jxtPyDkQ9eWpcnaUr7rJghavLdHS03
HKSH2mvhEP0+/E5QGcknR4b+mU/d3zey2xcRgU0lAsULKoQZoA5/zQUOQ3tRMAGV2UI+Xr4rGpfz
SO4eYOJMNIWXn4hyMoJirU2Ybg0mceD1p+YqsXYxQqikvPRemWz8Fp6vLttVpWb96Jtwb01kA15A
0JRkhn5JzArUD3G/oe36aBKKCtG//E4IROEo7yxi4BROQSkexiiqwth1tm0Lx9j2jReSbdHuoYDQ
MqDYWYYwQboUK7gQkUgNdXCIB/m6mO8R7FTIZ9LEPQkbf5HbsFkw1gaVzZquWbt87g5zZcx062G1
pa1DZjNZM6b3QD/IonSII4jdaDY4Csj4SlzKXrrWv1jhHkiVoUGij7982qNOpN0tAQ09n6jwmB8d
sjy4mBxMRS1GEoxK4PbO+G6CynJKPzrRRdwpupFos2OoYh2eBq9m+2qGjStAZ6Ju2dMZX4+CPnAE
Ej8IauYkDnwKc/7p3E4L7Rbgv6Y6UGK8ncTX9HDysIU5LpCfXrIyF2ZLW1l+jgb4V29kVjDa/+ao
PyCyeRGqIBAkiLhcPfFIOsRNL4yT228g5nDosrB+1lFwZo951CJureiFjs13hiwSmMRnCesVjLSV
hcKolpXa/GdXxnYihgJ5FLxXeJbrvL0nMVmRdUOGrELT3Iy3wiDvTmDYckto+XjgDMwDTDX+lCBo
jEVTHXU5boNRv/nkdPllx+m3p3C3Zd9t9EL8sZMmXbdN3T959XNkFrdxso6wz4awKlr6Q8xjiTFY
epcfyx/AM3DWKdQEimbzVgiu42Ha9zkqyDlSRyLniCPIdrNr3bg8+Mvt7LkI9FurD49Nye6Lx5BZ
lKUdcmRsKxwxbxUGofVSNZLDnZIIZ9Gshn5B5SobJJwdZ2oUSFTmjOlPyWhvPMhHU5F+oFqzvPg8
JylAmGD+W9Vq4YDmyDQNi6q9IuNo9jqyXd2whrdwrFjz9NaYV4HwIOv6DzYjPdZkjBrAEG1ZXd3W
C7MSUIC18INJernw5Hbm4F5HdbUbw9vL2PzW/OaZPe2CoBnLZUhuMthLo9xYunlJavFXqvmloUYJ
UzlchTGuXH0O1jXucCroQ200d2zh4N+T+lp4tQqTwt/Xkumk2657pz7YrgYs0oifY/unnSWmIK9B
6hb9lY3+TRjzuArs6ZF2JpZqYGesZ9ukd60jp+ucIwbZNrYB75GIzjybaRyRed1UHOnAjixhF2vX
p5Zl6OQR31FwjiU0C9RwvhCBaw4/AHYQ7BDBbfbGy5x0B1mBiPbgbCc05WzIJcz3UFy2JDwNoOX1
QTzSUXzgWBdGNj7uYQR/rj4Izx1Omp8/4BzcJEHvoV2H/QgGXJPptZ/zYaPVtB5oS3F6Ho5xnGp/
kvknM4qPnEYtgibvo5qtPz5jxTFFpgKP9aDTL4uJ6FzFmdts5VuWLZRD5JmqZwQQi/SfJALJ1xl3
zA3Z8Zkn6CJlKP/N+R1++saa8pfMSG4WTq0t9DP0uzJ7Rq9HMs1ke/uUJpiK42fpEEYgyc5j1+UW
ETq5bKUXoPyK99lkGLe0FVVo9fWRPTp/VgQHF9TgjF6qrxR+xibd2yMMQsKLnjtSY6i+iTZG80LQ
QsQYEMfwlxyd78GqnqlEGyg77XfnmB+Gk96qmljcOt9bA4erWJz6uL/ZjXvORoN+JUOXvJz7VTUZ
n2mBSajrX6NBfDArXfU43WM5FVvBdo7EnJ5POzwOEoRKLIF8/2HBIVtE0CbHePFGyp3BCnLi1YF9
wdbplUEZdkQrBejtERJU0MZMSjDew5oFak5T+8Aw7hOsiknobUFOLGOJt8GkuVe4ur+mNv4zRZBV
PRdyuVNeOdRD1FgUKgUdtGl8omkTKh2HRCIJqxi0nbLdN9fwz3rUHUa/5EDts3UX9qk11T2GY4EQ
LzrPc/YRGX+zkuiEYp481uZgl7YWRcSiVfMOdCk5n5buxHHTp9Zk+F/ThFYa2IrxCDuZw7BwHky3
LzlaxRdPlGiTMoQEmEEeMTD+w07REEk2jistTeUVXwHjLcy7lqceEaL+bUeTCBJwwx1Ujn55U5N+
+Opbx6SXiiGQAy1lVcfqKdiACevhhE1clSyfgmgEYuG865bS923u3T2tfairolrVBYV2RUYGPr1P
TSdTISkFzQWrcFAFpS/NEruIQKpaXxF/nJ1KwJ+QLMXGIl2DnTM6t76gB8pEdYpMRO+BcXLSBHYf
XOE1zFPymnLpbnLXI8SETZjtjzCIXip9xQ5bbggG29dwFT00SWXev1VTzuBzrN8mjwLcoDjj1Fnq
lO8VsB+mnDwfyzJWHR0jTs1y2GLWPMSL0y1yvHeWHH4mWo9++pNEFqoTpib1UD4rroRVClVI6dM/
dGxU9MT1UMH2gue5YCqDBVQU+8lXkFBwa6W4ZXQPTT96yqKOwlekD8hOSHSBSYhfkl1Hb8dLVt6E
g/yHKKhW7/7ponubp2o/QUFb5ZIS0ghaytYzXue9qyY8mG35Jpg3mKX4rF2EHpp8NW0yDxoUR3nV
v7lF+cJEnmk77Q5KaVQm5Kf5/OEEDK91uieDkA42vXFnMZrYdWQyVmcMi6FfDuPWiRrgrpF+NeH8
AYeFcl8SLaTXOAmya1w8RCa7Qg4A8GKb7249JcexmG8kNfxxLPDHE7lZnukNbHmo4LXGO4xNjbPS
mjpYS5zA0wVjDbZ2YDC3p1waudvAy2lXKwJ4J/wYk3r2HbT0bDjKpUzDdykoYZZn/aan3KSxq3kE
8vRbEOw3fBo79GcaVBgo6xpablfFDUHgzjbLWT80hxNq1lf+ge49E+W5R+4sP0u/OOgeMaRB7GSH
iFJ1VSEL5ZpTVsQEkVidRj8PNc+roWkzOQOqbkELSnM33SSjk8r+KtdVJ2knL7PUu73Sch2lnfbP
9W4TFLR1QU5oKLN2KxHuoQGkSByshDN8ykhvweBkzluBbrxOKpxlgpR3r9n4saTn0ZEjYfTAEIj0
W1rc/SkNPNyXjvwGP+5umh6ZqY4cM/ofks5rK3Zji6JfVGNIVYqvnRMNTYYXDeCAslTK4evvlO+j
7WMbuqWqHdaay6HLj8aR47RMyJgbnXo/6U+WgGc7Y0tKQj2Jf2j+p4xyirRugVaSrV6gjUfhGDsz
TO+TskRU2qt7v1QEUi0hJUXyMy+fhbSFtZ6i/uC/NVUASZXATMFIkBSMO0MOb9KBUs7279L4bUwd
B6a3E/XDVHbbKORzT2z9T9GarhkfP9qRPDU+i1J4QynIzCzdxayY+iZ645gUd1VE+KdkUm1nf0Xg
El54EqBzV2NH0EtQvKXeyPDE+0ZRfm8kCXtYZ7TZsefP1Wz9TQDdCUId7xsZDZy/zaWOp5wGGp5l
SKgAScMDYqPwniTio4mM+MjlSkylr927rBuZUvvrIaiJDxkhl4Rx80/WDLCHFntrMMxPNdYuZ049
OjnK+Th8RtbXc033l667axWMBSux4VNL6zJXld65rot7cKZUWYZR3ry4gOH4Bd2fGwme1IhjwSXo
sjeNfkM65j0Z5XLTOjwbCCygUqAtcDHpCqsCYIoVkg8NK+QUPXFxQ6yNsOiUz304IbZ1i2uo3Keu
YPYG7udLe/qR9QrScz3cmDsj6/ftd9sdtumsM7b/YUvMmQEjLwvm88CcM4bwvBa1Rx/Qkuw5oZ9n
q+ijTa6dA0zTkHaIb0QPA3NLspN6Kx+35gA0biHqsnImpjKS097Kl4yq1CLdHLMPoPCvpE4tBvOJ
gbIiC2jpzCeTQg1DzSdBrOVKQpHCbrAlEOfKZIz44AEMP4u7T0oYmgLJDVCSQ7fpcn3RvnshsQPm
YokwLsg+C43cshnNS+keZwmK0wJNbgCgBlPlvfSBY5xjAOBmlqQHN7+DQo1tZiJrOIWBCdRuUzvc
JqLqgLNGdnxhV/EWDVSMtVPJo7a7XWQMZ9S92RX94Tqe+mUcOKAl8McZv92s12nnuXtJG8iA7V+J
pzuR9XzobRTIXYUMEnsiEZwspfoS+U3ekXTgCiM6OS7fKeJMBjv2S4FhRMOccsJf0kuJkUP4SzgK
D3/l32urvGUWaU44T5+NmgjDCLvcKuelokElw6khX0MSZrGVXXu0jAR04xTfw1Q7q3AqdkNn7HNM
A3cF7xo+JP6XQQIL3aQvme2ZJCa4sy77gc4fq7VdknAMcH/dWOrBa8cUnUn/PZcMQTJ3CakTHSar
LmvWaNuYpqMwspdINck96AfQzPVsfLPlreBHsVmajAFRv7FPRfQv4QjFzjo/AcrzabkXfTSSV67P
SWKE8zP+51D/gYDrIn/ooTmdolItpn3CPdwx2fPo3QWF+GsbZ94vuiIBcmzVht3BQ2TOJ8lzkgzV
BSDbN+wGXsUZL7rJ/j5JBXsPAVfFE+ZmdAXrxoZHSzlVynYVIm/Dpd3a0bM9ahhOaql+Zkizuvmm
0ct3Tgke3vGY4SFJgw2IN0qEGm11EB5a7PktG6xLFKHYpfJHUkdyE0CUXJyqzPorDOsB5uu3tsAC
IvKP1zO6OIuJ1DoEq79ufOMZW2BCVGTWPU3x8Nq7VbxWXJOcFJnPg4J4H68c/2LOksthHEx4DARe
mvaCNKRk8s/FwK/opPJ5XDCYZSBjhEbtPw9A8aY3+Jl8s3vEVYA/2g1fg8AhX2q0PrIistZQgIZN
YXi7Ohg5bgDowgkwPpyhhn0+tzfXcQ5iZJ4i0n7rTAztI1N+Kif98BiKoRfYBa36ycg4WNGc7yeb
4AgSuaNBprtyLL5SGOcFOw+SWE2kTuQ5B7hffvnnzs7yl9iI1JX7tJ0hysgJ00vAEFmH9YFENoFR
ygCtmvjnLnPUzp/UVY3tSxoF4Q96oGM/VX+k31A7TMxJK4e9H8zoPXppC1dY860BdmzBSdBAYIk5
e16CoarQ3Y40EsofRE844GKTE4Y9mnJaubGSKbqnQsQImxirdHyu3USdyZvDq2lnB28BzgDsXGwx
XOj4y61z0AIDHhBkZaK9VVFIKwuWbAVYEjfzlp/3iGejviUe+A+w9Nc2QbifWnO+iwuXXU1EV9Xr
GhVVW6Zb+Pse8xRxNiRi/FaQo2RX35KBe6pSMHTk2MX5wN1rumenFuWuJkR2Dd7jr7KdBsTt/DG7
H7RwOI9DtJtp2p3KgjWnqOp4l2Hi2IChjcCt4fGtiHdQPmt/Sq1dx5Rk6zmUoIPrjUAZLbH2F8hp
Y4cZEsS7GIzeJq+bgwrMm1qQjqXbd5sw/o59T53rmBmjYqHWZqBFKx5uhacIlcAUE39enTIQACu2
n+vEj5oT4kyXeo7/4oC4CDpVjAmI1q/EdQX4yA/Itia/1ogb+mTAjG2hNimPymucUplNUMKRprJ4
CoH8MG06jCoE01EQo8m67+CEqCmhv4+nNsuQzqpo1zFXRRzyk7ltS77lSMrijI6EgCTjjlwNBlK1
LPYywYM5M+buhvldtvYjUBe2cEQNBBaJFIzq1llP8jCGVDCPfnK2fQ7+qsQppzqAHw5pk5awKDwd
NuWRI6B3J9MZj390Aex2mDtPHgKAwWDnQqauRMaQUgzC2vPLiT1H9g1DLz1baJ1RLFIReOFdE2I/
8Pqx3DFk9U613k9md0ks9pZhWmFZEkwNA9s5kqoEf7m2MVVpTseinZ9DqNlb2dNCp275ng+49puk
uCdLaF/jIT5YXosGN3Uf6JuL9dA/e7Xt3uwqPQmbdX1M6ng2Fu+tYFgO7BszkQeHGIeYsU2IH06S
xtnDgoGs5KY78ABro5UYb5z4UvhIurqOHacBAs+aO7pTHgNIwhhappF0L77knyqZXp0lOrIL+Q4L
e+VYFRuWcLplhgn9RPfd1hFBBMhTrGwvGLaz6wkCCfsPfPGQqI7KtId91T/Wme5xCLBkDKjxqMCg
FjMosvEVq29+xA9VUfFY+JCM/oay4dPriSuzZ2OTOwe6XCWY1FZ19xeUNH4cfwiNiARbO+k2C4Xz
FNRp+2zYlEe+Uzp7R5A4Xei7uJQEQdXGZz0HzJAJq18PQBPAagYftTb4Pszw01x4E6MNacAlGZKp
EFdkBxybF5Oi2AuO4NHQRvSvzghPuPAQ+5Vqb9oNpTWplhuztxjCRvmxbRly0wfTjJNZamqexL5f
RHY1UUpI1uCklTuE7Qt3m1lqEcLDr33EC+HKzD0gMQU+jwi0OK6rQe1Iln2LuO35KkiAcKr2Ef7n
ccgXTzlSfG6oZx/cOS05eiYm0Nluwb0ysWWa576Oqj5UYzrxWJLKLXr7QOk5rg2LaUQLH6GCwrOZ
sa2sdWu/darA4526xPIUycG0Edb3YROTC59RtYfqVeRjcoEtQ77awQ+MAnhxhZ46ex+sWV8aUqUn
LMKrxOLUNizysSz/vXdkuNYpltoBLDA1XTuvUaOhhKuAoWflvjPG8m6E6K+pkPtGgSutwYsPVSnZ
a+c7RsaAILL4GxEfSBtWYcehcp7tun/z8uy9zpv/QsdyAJOetXEx05sZHGqL4NxkGfDFtm1vMKN0
604PxZ1bdOcR/fbBY2l7NkvvMyRZeG2wgN5aHMxQykVggsJmD7pM6qmANBpII2hek847Fv6BR6W+
MuWG8dEcyiUeyeZxyJFFOBQsB/YtkOaHUp5Z8yCBTTBz6wUSr/M2ApGcfDUBhSoWRVS1NtWsz7hi
btZdOB2GYngPc/mXl3GJWjQwt43tVcCHmIe0htsTrGakRxhGPUuI7q3LTHHoNQPiKDUufq/3WeQU
2z51bUgSFI15YsCKKP0eK92UPI1E2+bkC00YKp7dQX4ZkaSus9Ae2pJ4G4IJT+ni28Ed3xvzn2pC
ZhEY5pj86Jspvego18kMasTFKR0Rux0htpAmx65dTA/+RInb2fVngpz/gi7G6t37cTAcIJNHbxqI
xjAYcOXpM9Kd9JGdvAFkOHpIoxisRB4gbTGmDPEyJzTFwJ0ap2hLex/sNCV6sEB/2wRBDq6joCNB
yx675C6yh29HAe5wu9I49oaNcAyFMdGZi/i+wmlvOkS1i8eUOolZOU/VaDXz3lMKhnX6r/aRnVYT
9/UYAKZQALKBw1z8xrP2cyUArDYBtaql78Y8NYk6rBMEBcmGLpayqR8v3gMZD/mlEjRM+dDDK/fs
L/KKqYxkgO6jsncYg2YmvmEHKjSWR47SwD1OBHeBTmAWMrZw61HE7ektyW5ZTAZEImQmNOy6lq9O
xoQqYMG6aqvuKzRwUcTaJtH8O6zwoI9RA2m1fgZOm61lFH+FhTi6XR8w0YifQUo/59av4QBe7Mef
rFPhTlNQUaMyUK8F+pOUyBiw/HXmofUhZ4NLIiA3yDlFuYU9uPxOAvelKQmVk9NzWXm3sf+D+lAz
z0BAmpf3AV0wpoWr2Zmc6jZhiBOtPY9cib3PX1slxp0xG9+7pLy2GdIBA876JtHSYotVu9vcaW4t
VsWhYdqOaPiTQbG9bP4TEfcY3v1tSitx0B1ld+9P59G0nsKYD9fp3HM0AOY3ArwNQ27xVXwYILAO
3cya1odywBCNrUIttti6qcA1sx9iTrdBw2dKqDKreM/8C1sYx5jrAR3L7jEPHs2cqwmhdIOku6FM
8Rs2hIIEujk9omxhZzYxHMrDJL1a5BOPTIRby64ZUXONdxYHcwFUZaW+gwapU7zkzQVx+h2pSW3K
jIOJr7Yai1tAPvPKNWyx4igj023oBxZZ7WUua2TNkaPWvAPgvAUZPUVxWn7oNE5uwSQGJKtQWbRL
00Y2BoYp5zS4iqgwpraCVBOmgO1l6PsX/lhPGt2lslq944Mvtz5Ptu3tzNltdklh/2QOAZRzAiwX
M99qMXhnLdlsyvaHXTkT3t3EbIQaL7yi/f1r6vBCuUnfks//UurbVRJiQ/ITQlTNtnpM+OGAXktC
mQBtmi0TStsgdrdOgRJlBCyytHzNM884GaH+XLSYfIOwuA3WC8b0ZZWg78ZiWuKDGljstvuhfI1B
0RtuMiY7Aa9utMtqEuoTOC01VSUCoyE7MscIoWfSPyCjRDNYh//KkTicsZ4T5nSPPsqHLuN88fIu
Jznd7tedgWbahMw7KFa4tyZx31JawpXIietiq4uG50C4T7SjLPDC6Mdt5Hn0yu9J/kfrt3g1+Zhy
cqNxDP1KJHxoi+qtyOiWPTonPpQntkJAEWq9xp1ks/Qf+V3xE0eR+zsw5R35ZIdknKiHx9+4RTwI
3RhCUpjspsFB6QPAXrYF+5GwYshu7YSk+/WCfNrHc+ity4aft0zmBzRZJ9MeCfT0MVJoyRY5jtAS
K1TsDvOPdE3KAQ+MJdn4RYxroCDMLvF9dv6V1++1nX+OfXQrFVPw3iW0wtfJd5cRNOSNrFQmonz2
gwgb/BTtjjXoexDWrPyL2Nq32VPaWyi6YWQdCtM/gIpYAXFw1/BaCgS36sPTHsIM7v9Qeb9p0JWf
seN+JTasK78I8nMfzNfaA+6SVvGh0eo9i4I7yP685+QjVBmDPiXFMwK+1755BcNPtqJLxmgJgeA8
+2hc/ZdkNO3DiKti76Td3Vx1/5ow/ZwnCXwlMllRGp8OW02gVsQ0Cs4S6nmLHEATNkv8Bv6BHQIb
mCBPff4sNBhtnxGrt0h+jPeyf7dH3C4QjM51ZVaEmO2LwTRPKQ7bkJMC8SxRjhBJfGDy7ldXyqdq
Hr8imQO65XW0BcM31Yc7UlCtU5K+AaM5kcjxrgU+mLZHRWgNqJGixwQoUE6Y8sZ104dSFyRrB9ND
2gzEWDmBterzmBa/bQ+ySkf0+nprcRsiw7ARundUmH7xF1TE8syV+9pQonF27QlHc08u49wkTn/a
flkjUNFtDTf/6EcDh+9FauLTZt1c2ex/zLq9joWCEhvau3kRb7mRanHM476ulmxqJpfYvKydOYGn
TKmtlP4gNX559Bg/e4wtGC2/odN+4sc6ek39ELOvIpwOgRr6Ztg/zaYvnTvepG8DPgUKV5fChV7S
as0TySsfQc9bqQDVwymIajwGGv9hD5axHH+b+n1mbxXybayUF0e7Rk/vtpM9L1rd2bfvRq+Z1k6c
fQ/4btZW/qyRPpgqCQ62B5+yUt7F4VBuPCcCeZlg4kVvxrLsz5GcbFnB6nPhe3RhcRtmZA3Qq8qj
M+6kl/XnKGdKj1Z3bzCxRX5hvTYRqIfG8F/jTgT32fii3ZxnmV5K5umy+BPtpvH2lsUjy5m/67C3
MtlqroDU+U/VBSkrnVhb1BObvlKvHfh07D6KwqVCzTfO8YWXkA8Zqu+AZjEMuxHJJOMNO7qzfbu6
pnA0kIa668jEIVtaJjPVuPFWGvneGqhvAIQZVzyplKRJefPTHAVfeFTSXe1nd7Hmn4iMMtJoT5i7
SgZ1459hEmyqwYVt00gd4yHf+e1AZ6+DhOUAZcBoYPewHGQ7wMt8mRBOF1zUFLp7M4reehPqyoQF
bzkXyKCTI6qP7B1xgct0uqIejjRHl8ec3akaa+0vVIecCfNqckHBtNK9pLyYm5xpJmDR+0k526aw
+42XDCbnN1JWmqPlM2P46r/5HbnQU0D6UNGV7OSjNYB+eaoa+cTT9wK4dMNmQTMgq40zbwP8I/fL
artwVYN23Tb3bVdTMIcZkzv1McEtW0vvWKb+8Og0/rUQpMSH/5me2/hP5vOfM+fzqay5wMliONiS
hAHOrSAeF4EoxcnUO84uc5fJgotWz/Zg6fQlcl9y0ZZfdTRajysm+e5FZ+1Gf9oIQeBEKacGQOr8
MDOD2RD3E1L5QZuhk+lKcq6GOt7CxfEEQBYdXAcPUXXJ3DpEI8aM1COwXIkXq3TRmzma7Sr8V0AU
Kx2gluZp5DoxJbFLqGVST7fMhp1jwXYgRCumcAtsLddiBTJV97YpPsE4A3Wq6Ebx4xlrExglXxni
qaTCwY3GR50jY8G8+VzVKHVXPQPZVUUbCoHGOo5oCBpvKlCYRTktVYQoTY54ZKeKLtDhF1SyR3zc
FaC/JHGeqoCwVKKi3QmUs2ZB3dCDqiWMtY7uSSBsPdhKYqFNwgYZNlmIrrwGj3CVje+hJ4bqy6mC
5LhrvY1eprFwtrHFyp9JA+PLvYs9odcixrZa/Ve5ZPdmR3vUwYeCWII4yWYD2nTtvC3Qoh5iRJo4
FgT7xLS5yorYFR2JY4LrtqOl7Sk1R9PcIYaIjmOiAa8omCpqRFFZ63euBc5tsYkNEiBMxVrA8l91
2b36XV9vSvhCGLgvWQmrKUjil1ETco1o/mCSEVI193EJFiNC1h5p+Wp53oX5Rc4RdFcoSv2wNw5d
xK5JdClP85LxMWA8YyFE6qXYpotwORY2R21j7EaJfsChFckD9W75hLnpQj2OCSBuKeVF6O6js/uf
IERhB6vkkgbRS5mlNrCO4bVMGKmkNm8mSoevKOluc4N42+r0uufxT7s83aSC3SiP6mtJobLFkPEq
ovQS4vFcp1n5nizGSlOeOKtuUrCRmqR51zhNsXPy/KkJvQ1uhaTP9wQu7AXcRMLa+4vHJpsxSPRT
iOneDKbmMGOd6Xv3saRx3Zqtdy6c/D4th+8GG3rXBowapLv104Z8PM34lwcEirzTXryZkwM58L34
guHBK6MQ+RiWeZfmX4vVLx36m6mNJ1W2jI+UZnmZzHundeIDU4RrZBvRpuwIKWcC7ZAtLMfhyBqf
PxPb48WX6bVr6pOSB8su/4YKahIvEzQeRxKyzdFBq2KCgQFMmU793mMqt6rn9hoUNTyg+M0yqmMy
tFcD/Fslfkt3BLBizR5f5WEA4yVROFL1lfTP5vjiTOJO1RgzoegozW+EmoUgM7oapnNTVa1jL/zF
v2XtQqu6lUI+LAstJ6cez9AlU9HBpCEfE0Hc1G5zYZyLHnamZfW3OSnnlTZv2nfalY2Ruav9Z58G
BoSi8zx5FLxRv+C0K/9mlu3HlAsWopoJSj8F8UeOcnhtAMBEce3IV10JiskhOSazzwJ+7qZtWBRb
3GcPcZPiBVNl89mkBbuLaFy4h/Np6r2rz0AWDUXJbjlNWLOa3rcXe9Wxm0z/1hsNNjGZfjR1GzCM
T9EjL3/UroyNKXED5bILLwazFTDJDBB0Y0LhFE7zZNXjte8Y5iDsO/SA0s4GpvwnPw5PxThZ74HX
vRij/TTJ+NGRRnMIW7DT2RhqiBHqEPW291whg7rEud8hmmhPxOZ1aKygJk0iLa5m6xiPbhI/8SeH
D6KDGMm1mtihxq4xI+viwzO/ExyRbxLP6cnBqb4ZzKUEK2jGY7Nuzyil9lkeOY+MOB+6QRUfehJo
rsCX7FnslR80KRtnSWmu/Pi9imR0Q3GN0Nt3XyTTK24USaHk2qR7sgkC2pJ/xJP0l3tHn93ST98M
RhzT8n81u9g6yJL2PyKOQdW2/yhZNrE7xDNsTgwnFZwhxpBfIQtz2XSScsDmrsq9+QU8tw+qGq6/
iyYMB2b0wu0TH4yp0Jv//+Xc2ifPQEL1319mdenfpcr/aFlunEY3zdeJW5sPs+WestSrMZyK6VFx
NlheiTUFgOcebEe7MZq3OFEwsCKcOj6vkQ5T98XP7ORJx+wk6qq4m+L5jzzUTS8w9ItFN50yZBtM
6n0VBNB1U4zxy35PwZSgd6wXW0CyAVQ3uo3aM5j6sPdtVRDQTQYo9tSOFW9jrgwRnSzRTRAjl8o3
yD5yCgkAKOumr4vHwjzIqPbuw/oDg2SwjM+f5nS6C7MoA5uHQnxggEiYFvI096eySpw5Dk7Iatoi
akbhkKP/HXzzZ0RoLX1GaP50Yob0IqGorzsn+3XM8VOM6TWIeqbNKD3BPNApmKRMklHTQjtdVTLy
N2gbvoxqQrXnKqoFdZO58xZVBC+meJMgSWFbcgk47DPju3Xmi5eIh7AXP0KM8a4gKlWp7g0W+V/p
Wq9Dih7I7Ku3wCj/0lgfusl4Mae0X6eOeicyALMPIs9WWBabtBFAGjJwv2Ooo/s6WAEHOWrp/+tE
Na0x8g2VFS88gGpFYvmXMJkRUhkT/CRWakyrrayqI4K196Ybfwo/2FFIr0y7IazDc+qtiViZCUCz
zoyx2BRkzXW2xaq190DjJLA1kCF3NUpvgXmyFfu5Lf75hgtr0wp2gY/2v0SCIfl5A+ld6jb+0ezc
hKjpq3FMLSEoTAXhtxns3pVzy1jKrtMZdbQaY2bmAHPICffRp5ogpnJr3gHJvnk+ipc5+Jl9h/YC
N0wW3XpK2XSu3XUyDBB74VSRjq6iT9Njsm14LINGCuyVOzgH8p+30qE2Fmn+aYUW3sXcLqBZ9xs3
x09aKjCDHZN5ZNDiaFnwWcWdXkbii8rChMozNO4a98NhHma1CrPKoBcIPSz4uFwtOMrt+MVGq9v2
pn8SB4laGf4Xo82y2PDB89lOwzFv6ksBuDDBuQN+o3toMpKMKYC64IHFCOEexmrQamPUAfuCMlB4
yaPbnAKSm8Wv0fTcHQTfduVP6Dlg9RDzt+lRTi3l2CIXnxyGSPVt8KkosXLdVxHWPbqVJ1+KT7zM
hJ8714FssgHVje/xO5jK2JFYdiun5LnKm3uLGQaEoec4Mu9iPNarwBQZLbr1vHyzlkKDq+zsuSey
YGUQX47bgRkx2gbY4GsSS7oVA6Kn0ZNH5mdvve9cbd9D2FJ8ZAih1nlsPMZRdXTyERu9f7XsAvxO
8mxBGpaV+5Q34b3XOF+I058Il9UVtxHDXGMHMmpGSdl8eN50BVOFaVTIzUxc0wzJmLvQPENeXHMm
rBNvLrYglZZkKmMLCugNWoA38/vIK0ZYFLZyJuN7kvx2IVoX0zGOSYHtW+nXDsOfJYZ8bcwg0fgG
V16ahIiKzC/DjRmkOvZResmWdmc74CZcpcGz0Txlafmb992ExkixqMnujUjx3snpzs+cVWj7LyrR
QCgaHIfUNR7l2tqzHX/nTZ0G8cjz3DU3av2/vJEA28x5WjeCHb0kyqwZ0jNPP/BS49fuiaiYm/EY
u/edi38gZEggsNdH+aQW6CJHS0LKH7L+WUbXkAggS0JEQuC0HgEyYksppXqIYMDQ3MenhDQes4XP
04QFkhZ1zCOCHMRU7k3Z/qQQglBWMYNKePmqgkFoNx7KyHcfcy9+r0eudodXaAWsiki/RrNdQHSQ
iGLfls7BnXxsf2Xxib+uYSfeXQYFidbpWYFp2dwofutV+yIVQrnWnfdjync2zGfbxPjLocBaL4Cx
GyQsj+ZgxDVWFYimA8RpHi0LYHGszFjxyBxMxdl1Q1gNJJIzoGAME/km5JojZHAmmOYU72zFToPS
DAds2hEEq4tDAsTEyIpHczYhZBUD2TtG9oo5ngDD3vuWYFGHNMo3ocsbNoviN6zrfufZaNDDhs2d
iq84Iaur67bxY+96903Z3xMTgGk9MX/oqotTjwh7S14H7PYK0CVOn4eQ5f8YO3sdYCHRgb9O0W/1
kBo2ri/OiDMhWXnxZSGQnHSeydM0ue/Ewds7UTJaMwyWxV0W5vdNlJ2MYczWxRSvC99OH1W6xORV
rL1tdlQ4svaRFV9sv0qJQ7cDMIpWdYiJ4mZr4Oqbi/IhdnKQwAXCs5zZGxMelJOmm1J+xDP6DS8M
qGPtvaHEGmXgAlFRO+y87l2RkyQbUN2UPf4peDN3MLJO4yjyq6GYrZMXzS56/DUCXSBvtbbQM/Az
Wohi2Uq31owo1hu/XLunOQndngUJsu5KzyBEgG/Q0sC+ijL7AZzfjgHx96imZp+i/bzrTCQfKXhv
qIXsRaBprfAwsZBUM+lVeHf2IrhWho2uYtrMJX5Kl7tgoFTeBqRt02yX8JiGloKakOh0NJ/sWvv7
MnPvUxvQCPf/1ioHjvmQk4Oxz9qVCNLc3A9XReWW16rP/rEBjHeQq49CJ8ldnhVvueLia0M8O3RC
awcz7SZo828Xk1rTc0Ln1UbycePX1g8tbPW1gUaC7EpsCplNcReMSJUmhw23N2W/Vexj0BkhqOG2
u3N5v89t85ObGK3N2OeIJUIRxhDyuG8L4QQCueZPVHhiOi97SWTaPSaZvpSktT+4OfHpSx7rvirQ
/Clh3I+1MC44s2qGNN5N1kN3GwUSsElW5WGc9kYTEm0L9cnPm39igB0duvWf1zf5Q+uO30BU4wdR
ffY1vHvBFn8R38BU7NbSSLKNZS3BAXistjN/a2jUX5wZlLaVW6GK5PDNWMuiwXjlDCt3aGv+xoxm
3TG+R5gdi16M44r7jhzapJ/xdkbRb9j5gsFsfT8m9VMxu+6pKxaQlV8+zCUnfjYTI+6STjyrkLn/
YG5teENrIXrAEuyme2ygqtJQ/ufgEU3+dpxH3oigfov0P0ls4aGW+tF3IfxU+DDxVTzOKWQKoq3N
DW/Ec872JCdldFszKzRinOCSbWfTviFrQhsXoYrw68BZrtOXKpnfwToj/iLWh49+8TnZlHnpcFSK
qOFMhy+KqNlb02zQrWHXYY61sYRzAnKCXEj6iGYDU9KKSXUg+bHE4IaowRuH+li0+fCOFHar/SF+
4YrPrlNrv0K12rgNtNaiDy95XaaPlevphwAFmLYdzciW/aEbGUTc2zo79u3EQwEl7/G/PxviLGZZ
QIfXZtf//rax/DMV6sekIb79v3+xdvQAgm3a4MYnYl7Z7k7UDRCOSZkPOqc4dJkqCIpQszWoS6zs
oUNHf6ZpvIIZ+eiTCCZRRPQpmbM/gSMaYCeoP4B7qnVQGXoHnPfLzXJO0GtsFA5jdBO2mGzGNzLe
cMphPjQZnqa+DPflKMx1aqfZzmYO0jnyZDglYrI+3JscJqda9HQIEMemDO520bPsCXzjE2AdUKa+
fR3KzICNR+jtWLr3RfY44Pd2iTpPY2dblobPARluLG185+OPLB+qrtOb0g19epHqnrhzZ8MRBUNZ
bMOmRUWRLPumiSG6izwSVK//k3s3lCXbjKjj97gBezCwoR6xqBJnkB0K7q+gjU6hLs0v/nUDvBxT
GF9159RwJIKrQpxCgHGeGjYNdCCGkoIKhoFzAUapGyoD/X7nnnqLpVwbgpKMXVBic+s8gpYvHrox
MV5V+a9CL7TP5YDXveze+ijVlzFpD+iWUZ1oY2PVhKYQ4OpvdWlcaskogj0GE/U8fe/zpDm35Nvd
lHI13zDHvUZnSwriuPcn0mM7yQbBcTVo/yWQEA4Hl8T3FA7c694/6VOa+ile/bI2v5wsYUXGTZkG
b21UpMD86vDFVN6PLJo3DSN/Wzcun2f+pVKMDEotOKR8E9gNLXLRY0BNhndnYg/va7kCLAWma1Z3
jZHfav8p69P8aEnskpmd1y9KW8z++XfXYXAaIiw/lYzhT+WIiUv8ZyuijCkrEvtlQF4DqQu6J2jP
XRdyonmq7C59/O4RqifkrDDyoYZi276FKXIhyt2EY9hjqIz3yD54HZrEvs0Dn8yy6hOlGMHoEZBu
KjzVZfHQFzFRviRLaX9yf3NzMXHk2UOOsowqRDxI3rMdRpZ3VUbPPRUa6smBE4pV2rZV7JpMxzyh
4TrHpvM9ojdbkQlDv9Inz7BI3hPNkiTFt75iexRuM4PLytTNeSgwpgjJ7JqMl4gXAR/DP9n9j70z
2Y4cubLtr2hp/JBlhh61SjVwh/fu7JxkkDHBYrBB3xl6fP3biNSTMrOqVNL8DZIrGcEgnXDA7Nq9
5+zDlIYbiQ7OG/K08Ub24i1GB3KWnn5pbUr1GTQXiybQHmvG/ewMIZ3X+IXUjpqQHAQxMcNcb44W
EhjTfBNU01rlTNDUfFtRnvna7GgbI3G3IBq4roBHlxBaINxdvK37eqA2kQHuFnKmOXr1VMPOUabo
fApZfxfN9IUPECF5lG/ThtN6B/6h1k+CpJazxDNGT+HLpLWJ8YVxqavMhxTIEEeVgnebrvDK8pwf
/fuMtP9g9gZgv77atIT0YNoLq12A8nUVuc1DVTfNNwdCzDjYj8HcXO2693DwiF0JC96fzZsp7PuD
sorozhYItEM8ieDpSaK3lH6LSKqkrOT9Bx/BzA7OR4Hr2OYQu0BnO8e2uJRGQT1wDRhL4ZRsPzTT
DraFZuNEBT2Lce7kZFTYQqXfURepnV5lZ/CJlLImcXGmtLGFeh9m6+F1zupuT3M820wGlQJZgC5Z
ua3FbQ70J0Zqv62snFgWj+k8iZ/3ZqLUxm5ahI3clolL2IGjMCZ0fW6DYsqgSKO9dRux151LLTFr
l2SjoBu7Do1mbmaR3oAefM5jmr/M492TPQ7xLhyi5xS7JQ0vnSNmgqMmGytgQjmOVMwyiP5YzBP5
A4gncS5VZe9ihLsMKbFSp5wUmHN96kFtQQqwmXOUiONQJEEENI23HGPVaNMNag3xCI7hoYnMxxCL
JfoZd59VzjcrHZEiZ3SNxxEoowKPxhcjCArs5iK+P+O5zbZ6EG/JYDhJWhd73TRxqywB8FH7FETF
YVb5trb7N68DF0mkBNjxLiRNLj1HLssyNYR054ehT3Y5fbg61Pd1bZ+UVBfMdTCLsdwlHJNUwxEz
f3Glj0rXQ2HWHEm459LH6isSqDj75ewRRveWl/l9M0IgLJBZ2DVwE9iIBzMwbqeIyeKgfGtxUjdJ
lKEyIIq8V0hGmJGDjd5EEv107RSkdQSPjtW8W1LW/iSKFzNr6rdyCg6zK4gEq4HWgndsG9R0RTI8
2tAGmmrJy7hTeW4hlgnPqirfJgMbmoeTJGhONO1fXFfcMIQ8BJLIhs6zXmVPgams/kTi2YMbOA8d
aGkluXM8Ql9VFz06dvoWmN6WvXgzdMNbniTGmRrvAUr2JngzPOuZMGgaDcP4CigJRMsUvhtNudS9
16AEoDYaELEg4nld9ZRXxWegtbhc8OEa3A7JiLhUQhjxMLdwtjXe0BjSBCO4uRKWBo2YO69EktBG
3kFVprmhi8+JuG62rsu9XfWWsUREQNHrmmNqJ3eAy2tmX8EzRtT4zHh2M9AUO4nJcvdO2uKtISso
YFK7FmF8INnn3ljs7A03kV9b2m1OU6zwxnfZjNDhvonGQvRe13QbMmsDtJd8aOvGQHe8VhXsyyIv
wHaO/ZtOaOFCTwODXn7Wan6qKSmTsLxIFLmEZSfkLrbrsRoukqhMRIsO5xg2R0wXbX6lgIv3Y5nh
KuJAmwhyFwvG1WsGucOTmUWITllzKlxEoeqoCTHhp3aernXDReKcowruFPJhifCBKiE0GAwiNFAr
hYYvnmmCdNW4zzIohz8bZBNaQdZ25teNidoyCO86lcwMVUcUa0QzOR1zPY9BIaNEtr/QQImOslA/
zCQsbCKXzZouypdpz8fcVfVHtkRCMbmqc6v5VsZVcUj7BpdXz8Bb5eiUQ04GphW+5Z7VvlpBxAxd
97RHRBDUxlFV7WK0mytC5ktiocLAV2Z/DhYxAdURcT/cOhSSNBeDNAJB4ODVqdvqauF730woRW9h
Ptz9vHMqdlr4Hl9eOT5nJF5iusMhgdN21QsG4OgZia2kSLkJe1Q3MDelbt+TFED/S6ucs6GXUDeh
PsdB+phaUbPN6pyxJIUOnamWts3EtD5wYmBzLgehhJzJSLXhTZV5oJ1ksx/Kimw7Y53xoKwZ7YY+
LW/ovY11E+lCHkX8QMemg+NUlPdABPXdpHUxkJoSlDJqb9922uLgzbRla0e8TpB2P4ULhLytJZk1
YDOZGRq7JDR3Js70JSyN7mebPTRZfx+az7Jw5Ldh+saTfeqtHiqk0uR+CK2vInEBZ8x+Yxbo3EiY
Zrj0gbYcaKK3RcDjC++29voHPSlMX9f7nMCca1jSxQ1m1LY5LMx+MsDraONzwiCZIRG+lQKMkJVQ
TMq1CwqqrHHqRgtPso1rckaH7qZpJsKIGnLsPYk0Xo3aajC3cYWXodFNLIAea1mF8pmGBaP6kFaU
qIFLaMYYbskWfIPnsm5K9ylqsfZ3E+caibG1TQvcO65rMJtQ97VN14mh6NXs4pdSkALF6dfad/18
wmeOnC6Y74e0fgZM9zC5KKGT8dIGYCOsAWq/FxcTBDLgRYbhveRbq4Pp0E7JmyoRdWnNE6NlZuAx
YnXusn2BsmKOXiZZZxekuLgidOAGmvPcVndzVxtHK59Y60BudphGt06Caxn3c9aE7dErEnFMe56c
QLU4uBxhbhNGrFCd5KFJW26qEKWXk8zuPvTGEGkSF9PoY4Z/EciRlD2iIxx35RSE4wTadz2vbZ/i
Q19bDhZ+FvIpxJvhhA+cy4djaVd3mDz7PO/oQkfYiibxmCMNjwNWA/zmN2XVv1uj/dShlFs5JXHZ
c0qsIMPU0cNs04v3CWugKOVzod5B9DxnVU3XwzA3lR28hdNIQF7MT+w6datQLY1Z+i3KdgPHVSPM
T6GDsokkOaQti8gusW7QSOGhN7vnlCk/gh0s3gYNc4ai6tCAl6xrw16LJr+AJP6eW+Up7EpEP3NL
JF9sYXEdcNpIZFoqam+isWcGXJ+rwHqoSSI0hUD738Rw80IGpdAIYd2iPGM6QUus7aI7d9Z3kSI2
JIpDjGBnTCfHPnHBbOvRcPDULI8JjxjicBUejbooNy6TJIJ8TQ6h1VhfJQw4tLcpIQ+Wt3PCAIu/
gdwFfy82DpQaQZ74eJgx4Y2Cw2t+itR0jFvCN5j5yJ0+TPwY3g+ZeJdYJlRMKeecYsY06OaCNrEa
fOYOpOJUTLIizsNxCVY0U5Nfao/GMMLNK7OVPVOpGqBYfWcm690pJx+aa43ZKF/nIRDoIEky2mRI
K3SHGqObuR4RF7h174I2PeMCtW96JffsgNGua+JvA5KmcaxO8ayw0TLAslX/WkbIHXrDZUTv8evk
6q7u2SyH2T0jB+BhTWfSRofsOrtEI0X9609GO9LgYR3z2yD/O1Ny4rjtvVU3Er/pzuXezkmQ1l0F
tzFk5XEI+8NGc/Foc7t1p0jDCeS2iUNtbejYOtoo5FeFssQzrh2CoFFrR3XvbpigERQeIjrG4zRy
g3YzGhUwEjqL5FHWR4tn5dqUEOBoMiUXl6uCuBNRD5e4csovBL302mTwLbazb2OOnQ3lID7hmZPD
LDHJKtaccIae0RfIMsKQkyUJTAMX2h9UCtuiA7Lg2E993Kk9Ttn0oODnbs2ws755VY+4IhU/Jmdp
+LnBeFu7bnVOG4P2ij6LH+KbHRGh2hiD5bcoGQ9lHMFt98ZnWZ2RoIzfIIJBwmqjlmeIT7EykQdq
men256fWSLMBUHd+1gPbPAyw6rkzUXn16s1uB+3y9w+RsP/6KfNo1gfDHnd//7O/f5095mhzBW05
Cw7gvPr5N9iltEvT8pa30+vPP7HISTioISZyj3G9nSIds0OaUlpWuwgCiuWmAs2vE1D4mw8JgYO/
+XT5259fF6b6wmMBLIdWAm63Dpq1NnZz3y4cR7KsS2g261ql06M5ciIAnj8gpZcoXZuRPqxZOCfW
6eAgU2zyqYlsZ1x46cOLIgNpQVUbK1uPH1WYPcxYi8DgSHr+w3IiqMKXxuhahiDG1zxXAJySejrO
My46BFLTccqXIEBnWLRubn4xmxQXxkDbsWIaROsGlArGAGq8iKNSXuE6UhHsAWIOHOMGSelnZUXv
GfQ9TsfFRlPablqEdlOBVsN1B/gptJnXQd/NlyiKN125iJ3jK5uGs9XJY2hLINgdURmi6S5jWdET
XTnqKa6Szs+0kOlY7b0F1V7RV2c8F+ukDbSfIh6vPC3XKK8eh1pe88G7ihkyUYVLKxjiFxwnaDwI
kot0ymcD9EU8/cgrWnNW9ZmXAHkrqFpVeR/bnDInvkXQOYxjgxuRUiDkEGAaQAcKdSw1tXtopRwp
I6CVtdo32xwvMIs5BgzjW5vIrZYYz4nrnSFhN/vOtR4lidsyivG0WSTRwX/e2BHZrBniENNGhDGg
gDGYArWV/Ukgd+4TgYBicRuI2Dstr8Rtsh90KFEldJw+VRK2GzzmKGXUBFQ4yh5EtPiDZL3Pqa8A
+h2xP7Az9N+NiPtjSnRwDZUNRwJzVMVYUN5JCD0GXds+CN6aGLN4RozBBggLVOGXPpuvTKnqVe7q
AGzsiuuge37aVa81nuuJotCvPb5zbyxZOBH2Dk1Zt0Ib7zFRGNyZGB60eKzOPz9Q7xqZX0T23nC1
/FDOdnWulw8uiLrj/88Q/2cyxKWQghBYorX/7T//43389/Cz/C9J4ue3qo3est8mif/9n/2aJ+6K
X3RLF9bf8sT5hsNn0/7lz473C7gBV3ouhaqEOfS3MHFD/iIEIV4uBBjHcAzBXzU0aqK//NkQv1iW
Y1OIOOScYvgw/5UocXP5Tr9JEtd0iXgUPIK+/Pn72wPa/eYvf5b/p48CJ0AwFOySvvhicv1Oc74/
oM1Dxt/RtXBqaz1kztPAZABc1eT5vR1e+zG5QAl66rv+tdK7ExEbVIFnyIBohD2Xanm4ljZ4cUiX
fS4vc5g/mUQUr/ThgYDAXUjb29PFuyeT7zaQiynxdtVMV6adRr/IARBrPCMjKmGv1H4UKjmFenVr
TgR8G+KBquC+UwPxYgBtJrlX5OgAHVuTHE1VedKpxe3lUGwgwstKFC9xdwDtc4+riFNpD2e1Gxbt
GgGZXdfTcFPtEzgJ5opUxTmRTw0RfCOgpYQj2ELbSNvylLvOl+n0J4gRB6v0nsMQiFYwrGcG44Y1
bDnIvFbhuJ1wejhd9DXbKONJBS1tsaMdszbiHLutvAU3e2xmm/CM7rarYZRpYC/gOI5Q6rWZRF5L
P0vmL3OU02qIDnXJxLyq2597FCzp+gCxbJ10L2Tr4udsN4TEnJROzk2JXr30bt0qvUQCKG+Fcs0r
5udCkztgYycNKkGJnKJmDSITmT6YYsOyCIRaxlL0dp8MOT/GrfrhBMZZi8p9Z6RHvSI/hPTndIL6
iDGUVoWPVOdu6bC7RLlksbZNXfsOu9FDqZ+5nU7UmodIt46Oh4nLoT0tFc3DpN2k+XTOOWkWuPxG
gQ4OylNn9tsI65ubFfuhxjTXyytVKFWeZb9GbfU+jNMmcDHK9Q44gmwnc+M4lPHrqIMEFWF/6csa
UWRynfr0Rjn5Ams4UjZcR6d+44R2O9DH05n7zPbkcyR/xOZMNpxZvaiuOKs+PJTRhyrnJ3P2XjSw
5PD+olVjcp4MEvPOyup1iOGLfuMOPOu666/5pOCEpedZGKtkwvLhcrQ2xxt4FWCDcE/lcBtjoFsu
7BoiTyCowb+Qxh1NVzaTOv2g6PCrHG1REBOQbY7rPnBeAQMTV2onWNiYUwfcf3b2lg7O0Rbxj1Bv
nlNb3bjkHNTtgj5CV0JRbie2n6O3HpLldZjqNBXjwYuSvSDrGfXlW5hBVBxSjCRR+qSAcpuRXFOe
LjmaK41jjtFyoHbSV8JaN+OU7zxYC4G1nKgJUW/n3WSJXV8GCH0W4ijHbU2+QjJdmWgJ6tq8R4G0
RA2HtI7HxzQD6WKktOFEmhDfgsgzNB5njRzuZrSPeQJXPVkU6Y51tFV513TiS0/yjUtePbmOSOSB
dNAypYpG3ERkTz6md4RX3uNbaVfKIHnNrU49G+DKyW36vrSg8NKf26i82rTlLYINMJhAVsrvDQ3B
rIsCjvMbVg9ahWc1JbvQRT1sZUi+0uyOTvKpA6YQgAhPtBcaCLRT5CkRzrOVTu9RrciHRcfbaw7U
bgFrDrEB/nO6Ow0xctsO+MFuGeK7I3SOJFyu6Ri+pIINHU9vuiGSa9pVyUBM5/CpT0hfQXgQDKQr
RW8sSLfSK68A8Y0tBWq+Wz4rJo+DSUTCNX1DZGXE1YuU0nBOCDoOI4EmI8JE1kYRE5wuEGBI6gMc
YMbHhfVNZeVGD9AMtybNqYC+6m3R0iPICRuhK56ieZ2maPfT7lZ0DNuMJHkO0258AI33CKP9syTY
D2EsYLA+rxlVzLBogwkRR4XLbxN62kuJ6OUgivyb2wf3eeu9sjC+UcdV/lDai4gXd/UUNl+zw3TD
qzgFq7x4bTXOjxgh7bU1pzeM1iLftBZUo5P60aAgtfTRsKPowZM60O60myo9aDpiqd6rYOIsTQXD
S9qlYaGjjdB//OsFziV+V2VTfrX/8W9s9e9lNcEsjdqfG//fP/sfv+p3/6j5z5/f5K/1wu8+IZYS
gNE9abPTwyeB07/+gL9+5T/7l3/6/GfKF10a/6hyucafSr396fxZFp+/LV9+/rNfKxdNUrq4Juoq
x0Y+Jj3D/H+liyaNXwwBVUUI1Eq2ME3vb8WLFH8rVuxfPJ22pOdZrsmQhpzKf6VYkfbvahXLMWE0
CDpZvB5Pmp5JJfXbmoVknIi5lHvAWZJf+3KJ6x2LRzvgcZtJc0UGVuGmgH1HBNEBD8R+bH846DCZ
qkixM50H5WIC2//mst2V2YTc9E/4je6IMmmX2ojL+psK6uer0rkM/I8DwM00/1BJMWZpUtrUB2fx
HEN4QRcVwfPXWlxnaFv4pwjJ3VH6bYCuizJC4xmpkScFdDYDgk7/8evR5R9ej8VLQaomdMOyTP5b
ruJvKjvpImqYM2i3Grx8K1R3oSAVJLSKq01LlFh7DaSOdsDdB4K+kQH+1XPrGB7RK7Q1y958MLsB
QxSzVDb+BiG9WXylCFT6UIxPsS7/txfM/fG7C2gJ2zRMoVvSsZgOec7vXzDzpMhwZ3OfCiTRoAYu
cdYxHmrryccJfKkddtIk4yRoA7LXOVyuiFumvdOJbavoPqemQTjDDGqHsisGa017OH2PC0gOvaPd
/ePLy339X16sZ0nXsrjxJVf59y+2LbVSOeSJuamWIWShSZ16rFHh6mhIyA0hbG74oC//+IfK5bv+
eusdPv7yZ95PLpFn69I2BCwF92cV/9v3dB54PC0JSsmxTjisdnUNgY6gHmMVCSRIYd2+McgipMFK
UC0OLmYsHArgWP6XF2L88W63OHdI5BEC8a3rOPIPb9Y8YfpVc7GvM8fZ9vE8wN8Ig3XfpwcL9sRO
b6y7orC1888Pvck22iAFKJIuwiEo+l0TVTd8Y0R18G1jy1v6SEhVOIgdXFIUEAaFiDdJf7dt7Jxy
iQWBlI9tiMCD0izinduiUJ7G8oZInZUia0Kb0D9oBj6pblD6btYgS1BMMzlwnz3NeG6kfC7xvOzM
KMbTrN3hFSE/uYSNC2IGPGz+M3rvjEf2o9elojGJdbRCGpT3KFRcmnC7YXC/B5ah9mXHpMVUHWkI
RbtrXPe7azgYATyMtprbbkVbbyGa7Rw63z0gzR3znQM6+QgBO7vXJE4erbtzSDjkRnQN+CB9qYAE
kxwYtRvLMKF7x0TW5LHlnjkfEodh9yMucDc6klXzkTrvjZdhgcxRFzJ/uuNHfyUKWbusHrSYUDrs
bD3Wt7UX04IcwuEhSBerkhki0WuZAkC5fKHvNJFGMUS3bmwY6zyISC9i9b10ePDyMMUyywTxlrwm
eL6jSct1mbjE0pkX1bp5N6WhQbC7i5pyctUd6ljQDuXDoONw0oih8cckR7pRMwPryWW67zDhVwZj
xkr2JB0CG/d1CzB2XlfyXEmmhtkw3vaYYdcmohOYQrP3ax/j15P53X+zUPNy//gYSfr3oEfYPOhQ
evYflmqTLqdpthwlJmYIGkEZ1oBtUCdoB/0mxVeetXd1Gi72CeT/QNU4HX3QcxtWgbU4Yy2aQ5Hh
nRLVPxCaBMYtYkyl3Io49/kyhClZUYSJo4P+WPrEO9fWTiERw2X/FjQ9dFvCXHd1Pi/EPMgHMWrY
yNhXzmIXQLfiHFGXDKRz9FcclpAv/WGA3wHEyrdn/TntyBHSO645G06wAcb7Qo7JnKnmBvUQN784
61qBhqBqXmCLEujScDahqwzyFD4bYzKnYhQn2lOx4BTMImVy7rmfF5qFIcB4opgGQC6ugdtCWCYH
+uZdXyIHOUzilMfpkplLzhWAe51kz6DU3hFkXjvjO9O677F6HNmXV70W33bjsNe0aGXI9iQqvsOQ
kSgNSpHz69jtskdeCG3YQa7cIn2yGgIPSABFLSzsK+61C48vrdVhmlf5qH2CG1nnjvdRmhkh83Au
14Zpn/QyQZ4Tl9hHh24nlmHMMHPqEVdX1CC6SD/X7EszoPcPtBIxWE3KW18k61GWez0dXiLRP9Uo
CteWncY7vNFrU6cbOePe50ybbRxsPcBTD3FrJ2eXISkePu+A7FkvxHZqS7FnbH5E7aEUzuRgki9z
KkghmA+w95qNm7JtAXzYJ0yMBo0WZTRnCA8q84fFEQ9vre+00Wvc5joBicHFmA1EbM5802oCMkK0
MVTvnCN9sA86GVxag/2izr73DmsXmISXVAYouB3AAq6NxMGKET/OwlmlojrWXbm3HAS0JXpDPb06
Cbg4GYcfSTcAKNcPcZpg08fx5cc4qPy6h7UZ25O96/q3aGAJmFLH8ScTjYsJUgxXYsa5x33GZYWN
i/kzaQ1Qx5EPYMDwsWMya9d5n8uJ5WEKd6RkfjazuBoLmroUrNkoYSxDPFsGrZjWq6abzCRYFa5v
HeELD+z6iRLuiEHztelAIdoc3xBp2NEGoyhqqibU821HQMAxc39YE/raAY3SVncwcqoCb3cJrYxU
w56gS+Gai2vlOFrUXEi8Y7d/MQZALKM5wgVZ7hum9EgTac4xYKrxpHZ9g0rNJOXFUwa/a41HLGYs
cAjwQfsAs9OdIipJmvKj6XtA3nV0Z0G03eQ5GOG44ahXFNZLkyCaqE372VWqBl0HCwLSzJrZZrMi
loxstLnmxsiwOYaK+GXvghzsCz2IOM/hHm8ydGFMNHmWazs9nZ5LG7x4J1k58m4gapuxsp58iwjo
XFmxRpoK/XEJpSUe5EIwo8jtOnGld/caxMDXwQBXGDrJJRz0HRalfWxlxYZcSRAcH0uFvbcRcIF2
8fxYnxkgN6nAhoBzuR+Ie7qONqdsO5luDTOLTwIrCIDm4TVtB5Lygq5HIE2cHpKV8dyEGrZpJ/5K
TDOEZeMccsd2wJiiBibW9jIavP7UDZ4Re/Dkud4GkfjBSQdWudjyg8niiMjME0lesAsLC3eSI6Ex
FsbFVmIjIlHt1FgzUyhlj96tF/4425cENyJDePekMRVbd4pocznjmgu1mVgupKKZjG7MxLgHvjsC
QMOQVtQDwKGuQCTZXgeHPyFnj/q4QFYxm6GzTYPFryeC12SGU2QV8Xf6MAODdWQxNqASO6QunkBu
499OHBx4Rjm+ZCHdEk3ElzBmusHWvZKJVsHpAO+YISrLaCjcMgtsx28Q1po1hMxqnSMAXkNgoE53
+P1Q090HQEqIygtgnBa0WmDtoFq7ZAUXzCvzBzSUIxp2VseU9iRcMuesBelKC2bvzmjLs5e36MnY
oIE76B/uYpnMpsIneK5ZobI1d7U73lYwng3p0VYJR2ONwIdNgWdATS9agVw4Tk5x5n7ZbANbOz5a
iIvoHX0Z3EsZIiMgUozD0tqt1q7Ibhzd8hXaN3zz6ujZ2Q9dlDu4XTtj6M4mkYtNHwDQqOh/1k9d
Le+scIaMbL0B5IY6MBLKSoN6XFHhIhrSofnJ9sekrJeqISatVE+5NIG4mGhRuvm7WBvktaL3zR6c
Ep+JuRm7+Euz9LvQpocYUM7RDax82U9LIeGyeUbzXZA0GHcWjQfb+IqRoa8m7ymDILnqw9nb5fX7
KMBTzBYKTfCkgh4xzHZHQYmvfhhB/Umgz7qfWZPz/mxpau+KMDtntHaoEy2kpfVrYWAPD7kopsRc
XaA2JHEoh77n5YifqMrCzgzWUfNN73X8lx00Mgs5ZV/B8AUox9tIDpfV36BYxOg51sTqLNoIt9bH
fV+A4GvyKllrgjhHkpfWJg9eCniPmTL9P1iCS+7fi5qxY3kxwAySm64oFNuNTjraqBsvRYUm056Q
Xk8RKU1FqzYEyFabmqH62kK3BZqfWbqeAxTr0ZhBOcdd25ZPXhxPuz4uH2SI+jwKIfLXHUS7LDd2
WoT0aZxO6JWX3++ae9kDeCQ0ZurWqaIfU8zSlVZ0jgdYdnBBjrY9yIcY/s0IgJWV2scX6oCa0v1u
CmjyU1xsFcYjggjR4iq0pPpkIuWwe2z0QG5zFHZ4PPhgywlqpJm/oOTJTnk1LLejtm5TiZI/Tou1
dPrXQrT2Thl3SEOHmzBNN1ROWF55huCWb0CIo/axUIckYD76gYCocDFrOt2xbzajAvYH2ua+Hjrs
h8EESsLe4FF398VYD2u8X9Azy31QoUC3Y7M5s9Pfx03/FSc4YXFk1/CBfS+k6Z0NJt6P0upXnU1/
mYXqApLLM3BW9Xbi7qYR65mW6y+9wmNG7h0gi7E9WnJC+ByFx1BMF2cQbEUIuVcS+3mB4597/5K0
IbzkWPNb4mSnjCUU0wvYPvL0mgFCKfLdrrtFBb+MmNOvWmqD37sd2Pv84BTqg2EPolmSl1deOLzZ
A91WM/z0UAnvY5V8KTEf6e4Ea0symm6xaIOlzT/akJU2XBzShriy6g7kfn9A5d67Pbe6Hrkm4Oh8
m+NSWcPPcfFwtuZLuyB0ojq/hJXYIuirb8Ix3OkeLpYSnThjkvq58EGD6BQOgIw4OEBAZ7JdOt62
09RznS+SvcvPoLMR/wJkbrfHHvNe5OMF+t2pc2YMh0JvwDfhITFmqnPAZohfNBctLAOSluGtWfb8
th1OI51RSSWyZp8Sj1ZOykFzPT/2SmCzaozqgVeO5hOTZ69VHyMjpKvp5BxkcUqhssOIOIUmeXxO
fLTJgvMpGSN65Vr1OEOOeJzdbO/MjvkQA7e6qCJ9z5r0qDWS7lSL464sScDTGd+j3eUEksDlJunw
4FCI+SUpyzR4IYzSzi59nZJmnrQNQYvmjjZvvIkKZupbGN3NEaChOpa4dh1PVAdB0OkRmJa3d+mH
JBFdE+TVivmBMqv6aFtDdbCaz7Yy+qOYuv7IHfieSZI95hBQjijEsVk+BJr4hqm2XzdCPeZDcNd5
ZNE5bdX5/Noswro04NLjsaOu8hCgyOGolg911ni+l2IAn6S1apaxjBR4C0cAX7lnkLPWxMVRWBZ4
aG8RlS5e2Z+fIpdMDmbcnUpcaH44ETGtB+F8MRXJg/hO68U+umszbM/aWG56Ao5BUc1vATcbTkRU
qrWVSPaCgDwZr79tls/ywSWeqXZN+g8YKTSQbHvQ0zxu9ZdJTKfveOYdaS67Vi/NOxaReatnw0fO
1dY0bONl4k4+fnHcwgXvBDSXbDPixFg1shtOiP4BJ8r8UWtQofF92XWHjTKwE6Z9eNOQKoKPuYGg
sXwIJ+8xWlzlwIm1tgU2p5X5zc8PaJWvfRYpn3IXEW7yBGcLI6OXrYiny43cOGFmBZKRVaiMDO5t
mKU0wR4ckyUrzdRHB7aWQ+l4rNJ9CiDnnqM7+UqXaHRfe0xhLZntZGs8GAy3WNMvcC1bjAfTRzGz
m5ooA+M6pr4HCk+sZbOdnegG1Hzqjy6uJg3hN5rUCmP1RiXRjWbltzYHHR/7oL9IPMEX8VKlsY8n
XM+ApdVOWUQfiI0Ki7OkQYH1xje4Xdqx+S6H8FRVZAR0E+TyNJu2s+3t2bGI3ZhIiw0E/udCAVSJ
s50t8H7m9Ta0nYNJGSI8+S2MqV2CvvEdMocZNNL/IB5uRfQzRjR5R5m41Xp5n9b63TjmqMtcQpXY
wWyj/lFN0fdINIbftgycyRzr8D1VObnLMuM9AnO+9kZn3xL5sXKxPitXJfSLdAgGE+W8tWjKppxQ
IQ6YbVWdc6PbFrZ7C9jt0avX8Ihoi6jhBxBocD3QKaDroWITTw52LCrWG3t0vRXmIZ6OrtzqbM9G
i4kRqGLux6UJ+Wqynzz9xXWKQxcPyPigITr2RaFww53I8TZk453QbQIDAMISaBg76vHKFOfFi4YX
kchn6aLnrNXRnfvtUMEmR2S/tgTYV42vdhYmWU7zgdl6yshPXOlADjxMkuSrtOOAyN2DNGzwo7B6
VUb0aNoJbq2FjhEn8iMQ9Y/I0D41U7xIDzFp0ZpAbggt4l2lrGvuzSUgXk0lGzGO3nmCzTCvCQK4
TDPObNAwZ+kCEA/HJKJgdg/RTFqWW8oLbOYHNwWwLwP1vbJfmA5avtE6D6R2epu+G2D3OruJMfca
3zJpIdqSwbhte7lp+R6HLtfwsevBQwMfoCRiHI3ZHvlccBqY33oWiq44pbSXjTZuSIE6B/SAmDyj
VUqYKMD12ns6EKd5AQUGqhx2Xe6+6fi6qzFsgd0zU2wGaS4YpI2WOIfBLnqEqrQW8MCZPlVVSNkJ
ItkdOveStxY6Aho1ZY1Urwc3R1N0Wpez+b3XcN26QaKoB+MjdvbvI9LTAzYkYxPit9YC8z6MDAXl
LUTBRwixb5UEVgWa+X0uSMkBcGs+lfUTUmJxdAZdbQLi2AKzxOduYgKvVfjugQ95ajq8U6m5FjYO
asJbTT9snWs46Ddt0xGBx7m4K16TLMJxoGvAfFhY8W2moIUxm2MWcyo0sZ2yhV/PxUOmQhKAm6X0
Z9ceVAU/yNrUIIv2gaH+L3Nnshw3km7pd+k9yjAPm7tgzHMwSJGSNjAlJWGe3AGHA0/fH6iqruzq
1b2rtkwLI5lKUiQBxz+c8x1B2DWdfknZJ1sj2lTCbTihWghcNQBzzuRVE1D2glMLn0wxVU+N3z1E
YOT3VuVf5pqLB1TTurLZdTu9PZ6rUxV12c7L4Vt6I86+2QmYXdW13MvB+yXwAaN+9k5pUGW7KIE3
mSc4F+F9Zit7hAHixRPhu219TIWTbRk/Em5Hqtq+qcWzjBHCO/2ANUZEQFGKn1JeZf6lIfPM69TG
8pt4MzaDhk2DSRZL0gPH5o5v34FGVUQ7rG6IiBuO9CrFFtc6JhFdMoJcEPrFgXmSxn/MtsByi2Dj
Up722MvXHGrLYM77CBKoj8qwiX8nf3Rb0jo4LuHTOps/omLe5JYsj0SsN2tiSzET4cGxdgVr/q2j
cPaPwy3v9aMsAZFp0Z6TTtEMYGu3RZ5dMqgmA2vgUzjeB6rVK8FpC9yjO1frfhyCXRO5aJXhwayL
ElB8qNBJ5zSX2y6O8X7OAXkMfrDP+6bZzPD79koQyAdGIL9EefOriKwN8QX92h45OkQA0ASdwyPq
F6fqqHYE4jTEq3ADNw7cxmSCjDm814FaDJdw0aQfr+GKeWuvZzNPxOZrYgFbiaT9tSqVBx2jv1Sd
/Gh7vtcEdNO2piFnNMM8vS5q8JcDOOMe6k3daQ+4T7w3WusBYK18QaH/F04S4iEImFq32E6Ps12+
TEaojwK/cAo5+olRMHRnvMJWPh0K4lvACNtPc0Uc9+CH3+1SvNkjwachARCbQgTTJnNjIgukOW0D
pd/7sZk2Zpiro03/9DSY4R0EEwpuwERJkTW7wIASq3g4bw0J5qYGObQymnBnMXc/knL4nNgeuX3c
2JupRHsNO+6H4TjQVUlu2EOPQNYboHC2kmozhcFw9dz6DStLTbq6wdRQnCEaeXtvPEZpqa6J1+J3
PHoErBx53EzbgdrZdki48j2yBIcwjS4MRSR6keiKt/CbavUZcnKZteZu9L3m5ogacotHwwA1rznY
Ngs1h6c8wRUU104OqNHNO/Jte7GHA0pu/GC/da4IKZKy6WmEwTZpvnoN9v8S/VbdVWch7wbdDGR1
4w3L1WLk/vLp662CSMCJmO80gq6KBLc7U2fD4U4BtHsLE6YC0lfhVpkAexmHvBnU2LsoR2mCa8He
+y43ZtcLqErC35qJjo6tFv2jU0wNBcDibUoyt0CBxDIx4jnFgD1PbfzR4fwrkUO8q9upJ7OKFjSn
4djplgZNJShxWG0Dqa5YI4KbheEKlmarQ9d/Ti0aTSNun0WuEGxVOAhqfbPA1LmA1rZBGnaHLnds
ktrSn4VrJ9/nvARtqtW2NnPQACSDbwO5yEgheDBTHFRXn37B5Axhpif+qQBACTiWfDFRWXe3c8CJ
x9HWHOp+HbKpAQyG6MfJiURS5AZkIBF2VfFtIij5UMN21I5CahIZFUsBzMeuXI2Rb/BTG/GJwlHQ
42CzlBAdW/LmJcPhcPJEg/dgRn09ZTzAl+VP1l/rHOxiMRLSALfLZM0pAC7l2jnsK3enfdESSM/S
VmbsDXJd0tjF1SZPByjHZCYzPDuq0eAlc65mpBG2IQrjRu2/uMZ9Khuk0IVKH6Zosm2lgxVTOmMT
GI7EZNCKfeQSc9ZP9Fs/VN0456FTJ2dKx5uUj2yMH11efw/9zEGXRm3f8Fiu0rt2BtxFiPTB2bEn
Df1DUnVElitrSawYvzmQCdZNajo7EzfWUwSXkbTpvV9rYugtxcK+di3cnYkmVAJBcJtWRzhI4UO2
5a+E0+FgUjRsugboMiQOKEUGMtwh7fp1YZo0EgP5Qu3vfJz7B+U8MFNDItVpI9aABvZXBEPHMAz2
LYyelC7m1JqBBsIeFTsOu4Zgk/KHr6rkjhMbT6vUa1Mo6EmScF8CEZlNd3NyqmoTmNXML6CEdeiR
FB8408foszIxehZBnTLWE8f8QYPf4XDNjJNh42rgCQU6UU2MFWX0A5ir+aJQc67SECpAXzlUalFA
2mRICVzJu9tm8lvPlwrZNjClRenjjy05PV0SEOEX9S9FlZw82AE6DGBDSX0OdM90yIMU4GeYFHum
VNyMX2iOIJ/9MDsGfgn6+7OpuotnmWvPH8leVP5PWGALh2Lo1g20rgMGXtaqbvdksu1gitI7Z1hF
AG7ydeEH5Y0H9ZngPhAJXbgrUVLSuVTJtVK/pF3JLwkpq3aVl8TLzVifUf5VjfEzdOfsQgoxVJyC
2wArw9XfVTyEzpbZBJT/onseIvenFmCMB2vskGYGTG70qCC28WAAwZC/GsGORdKDuoc0OQc7mJ10
PAycF4GHoJcap38pqCnMpN+r6j2JnBPXx9rPCSoYa0KbNLj4pxoE3KY262M/EIzOgAx/WErOMC15
cOwqv4egjU0H2g/gJMkTPKZ7HWrHPuV76CZ8p3a402IiEbkqmG7wWbvqmMdFvw7MfpOYZnPKGyx/
5GeRWz7gng77czF55Uny6753IkiOU65PpFqEMK14Bk6ztc2qud/ZSf3u0N49tX2NuNIwNy66Rs68
IgCRYn6XsXK+CGaHlFHd76yoWFqHRMbajOFmjRNM1S3bL9BzVFzyI5OIPYfYpaKajZ0bY7hPwwL7
t2/ZO0PXbDvc0VgH7jIntRWkULlwpbK5uoOAsFdzPdgXI2HXSonZnb1+JAHB+pl54PKnAi+AhFCv
iEvj9CbvLZucgzG0N+zn9Vo2Xrx2UpY+XWF255HtJY0TKT0wi9q8goPRmG8hAMNbER+H6hCnnrFz
RPPAPdyfbUUBNsXN2Rdjd5uwLa2lZRO2VCY+Nmc33IEX8e5NYTjwe8ZV1TIOsCT46BCx3EPn3fiA
po/pdhS3VjgjARVs/j2SnI6jGyzDpcJ6kCllPYxCA9YCnnD4fJclmX3jktl40WxW1ODTvJEpx2tK
tXMhBeWayWp8AcA6SGZwYWG9WMsuKMrM+c/HBjuYcFS7oGBhq5LA46DTJGT1bmIhczuhX8nrwg9l
2e0qAtzrqHfH8xXyas0lN7fq3fIiHx4+f+vP/1otkpoQbsxpynxwaHFm4zKMXmLDyn/jSl/Lznx3
xwoVyDIc7ZrqGQtXPrXDi5gYvE+l+4x2gs7BzTnZmr3TGFhVZMdJa86nT6nKorRDL/fPfT9Su7/L
9f7j3f96bSr+/Z9J+v7+ef9r96u5/qh+yf/8VP8f6v74Jf9N0/P/OBYOH7/KH/XPv0v+Pv+Pf0n+
nH+gjaCyMZ3I8QP++T+SP9v9h2c7tr0If6KI5SjSoLoRiynB9//hIeCyoyBCV+FwUP+vf/kVfD6h
ybY1inzMqJgj/P+OBND+DyGUi+TKhSLjYo7wfSbDizzrb0KoqDKKYW4BOAcapY8v6tswsXQ1ddZ9
48rbYIJ+dQ0QIX7Q5KvEHctniwantpp6hz6ADVCI9EGVTPQjs3od7N9gRc6+9p/IAyTqSsivUzZO
f67F/+tS/LtG0A2XH87fFVwuDg8/cFlmREHo2398GH/7i+dDFy2oNp85fQmOovSc879fEqCwB+jk
h39/iJmye8aX4Z59O47Bwy5vds5Mjo5Pp/TvP2gQ33UOfQCQtoNqFye5PlW5oxmvJdOftz4/9vlu
39IYRimPus8/8vkfhpKaI5tvHTz1e9sIcbPk0Yiz/B4tL58fdkqUDYlq/tLK/NbH5vwsUQM+96Os
N4FbPWNWwmHqqN6jaCPDTgh58iqALVWroueogLiCnDn7DriFeJdhF6ad9XWaGadEtrauLikix0zH
chdG6quVzfa5CHtkE5rdZA3FPGWJ/6/3TStnQKCt3x3MIWQOBibxDLBGvWhAZULowlr3EVuAIjhi
4yYFK+cKcXtaiiRsuvPnxxKyndus84+TlS6wAFOdP9/igldn0kCQhCn+cmbNiK1G3HokEYgoIEKr
13ZgyxPyJsKTVG/DJLMJVlle7EaTYIpJ0K/+fBQebc1aPnzvFvEPBptmY1UMmpbtV3b6fPEMCCoi
JshmZn58cgvX+tuL8ozklEzwc4S8FUjlgZVV707WVfhWc/HdtBcMp/G1r+dx7/Sq2X5+2Fr6z1B1
75PpmPvc+ZX3+AAYPNZvM5LGbcKaaKNNv36jNy03OFmmHdKb+o35Qryy4OgCs/Gteyycc5loIsLs
qAOsZ8iXhHv80sr8oSpB8bd8qEJh/kRKCEiq5V0LRfdhZHloyUpx+M/6Edu1fow521gfWtDhz8dA
jdySEWXn8ifS5SVP+QbGOZ7Wn/8D3kv8deSaH+oi+yLcEtaSWfYPTX7xpdLjn/f6EuizM8XvIiRD
5alI5uZUxi1ldcrUQaTD2k/4wt4w9HezityLYc7rYnY9sgmNECLqkBLzy7sJq8Lr51sAeMdzKrq1
wdCJCV9SrgI9dUBQ5hb7wfJmQpK9vcyUcmr6CtyePR8Le+wZZWkCkqykwQyUt+oULS9xbPDDEb1c
Q7Pj1ktTA8+4Gx8FErhjmX3vmxzIiMpqlpNWcoOWLXfkEqKqSQCTYVIQznppw9k7WWe5RLHPJPme
Zgp6QlJckhkHD61SdE78RD5boVg6qfqYo3688EtJ1lM04iB1KeFa4oUu2nobrSy4OmRFXBOBaCas
mo8elc5O5TWsliRPvrDZMFceeNxN6fcoLPZ1zlql8jzkP77hrei86xNGyIi0iOVNJimSHxQ0piSU
9qVS5cOF/YxlA6km4b5rWRXFjuwewEYgwqhzOwMeeDAdlFawUq0vBluHfJDTN4a7T2ph8ZYYy86x
13kQaYABm2glVwXGhaugrFmlkROTm2BmkM1CLLyxulW1G5zzIGRq5sp7XwXG3nR8ckniyHuJWt++
dYRdlIVbXxmM640Jqnujx3C8TFi1W2LK7CpxHi1624e2010jjW5tmU520AhPLmnrnmHtPnLutTfC
7gHiKWYuBjiinBN1LTW4sjuD0Xg9WgBq4Pmtgxwz+RxAb0yZP5QWfMcioVSW7Ev6Ft9pbu/TrEUy
2aRqM9lA9gFrrbOxKlez1epdaVUfTub+anKmvASNnR14CQmstpsIyGytXESWeYzhtCIF6d7E8drs
sYzGilQtRIXtxswaYNuz/gAuat27sf0WNb7cw5sMkPv06pCyZNgnzDyw/8NHOXlDjQINS+96ymz2
lIZfPweZ2k4umF9zeeEmWHGposeOOAjJKIvfY/RuMp+9V8GJxA6QhiQ1b2OdT2+M3t47I8g2zmJx
mdLl8ihmH5KFtdVkDlxaVclLWEiu5zzQG8O1/+om8GRtKNgKlUyjo1z9BXd3uPq+c+fWyF4/X2qo
SyA04cBOZ5aTcZtd7NYuLwH98qWbRweFhu2+d5OeX/PQP4aAOz1Lji+l1pcyAbKR6gnxKm3nKZ49
fa8yilqDcDpjFjurdqdnf9wRRGSd4zoyzyiI9inP92Vt3PP7TlVyaQYEF8XAPLSzrjGrA1bYmsF/
7iOWQYPJHH+JeYylcbFGc28E6V9zwrUXowS6wCM+ZLkYP2IRrFgbFmerJgTTd1z2FqGF5WmHEma+
NywvnlUEX65XNFW+Yoczzg3osGnK4NDDZHLL8YLvDbkagTJz7J3sJJLr0mvGFS1CCkqFl4lMoZXT
ZjNxHtNtagKfk1Jf58w0Dl0wqm0OUWzdRNgwi6Cc9uCyBnSfafo6oTMnYWpraPzTEft6Jmo6NhDq
p+gjuSRdUWIe53tSUwRfamZsbrZiIk2j/yg9+1sKcGc1+bWLltAAtBord++2fguH6O6UPuIyt/XI
dynZNgqZPkJvgGLXzlQyznSaUG612bllsXxqwhezLZF/yeDHKAlmRFgbkdMCw5gYU7mvargKJsk1
uzQY7v0QGGsXWCDTA76K4+hl+jqcrW5+i0F68Wxvg908xgXNGfIUxFTghoufRWplFxV6MNAmdAJF
VIyngCVr6xvBabD6Z8/qa3TPRk1OxuSemzn8nTVGf4/1mdYZ7N/0NQ0CAlZDFh1lPohtsqUHQu6A
OZ3HizVNp2J0yqdZp822MnVyrDiCZ79mldBlcH9SFayrDiei2fUfpCJU21S8u+l87fIxWlsOeTaU
3Ge//WAolcNw0u4aw1xyshpxpnPmzmqJ84uipN6YZg3LkZOpckabAVvjnntuiJqUTTYY7E06YD2p
m+IGcb03ciUYGXX1l86V+AFhowydRgSH7aC2mO0ZCCc3MSQZVjHZc8k8o08lRwU+xZXPbGkbSnkb
iYk6gh1KtoEuXwtnCo9DSjDWZAEgmkNHXiId/4YqWe20DCAlpdZ77WfBFoXnI2upK1rXupL2VJ9S
TapassCGU8/HDhCAKKJ5Zsow1AZ1UY1G1glIrXKiwdl0Vic3cffXCCXBUO33KZGkuyOufBomdgXQ
1IB3L2rfMA/q1yiOjlNKrE5qSXuFxOB3YqjiJAy3OLUNTXRWKCSSM3MchNcrzDcMFVNE/pZsH93n
PZsS3qeb4dCrwYQ6QFyitdwEClnhhsvbs9r2ZCDZ3BKJ8OFjoOBRncUgkNeYhNRTZxr2sV6KyEGR
TE7lCiqthhGRnkIxHxlfR9SPLddfc2FF0x/nEXQgMaVqTRAjDH0jYHnhF/vPsqJfaosMCU5ZwmuM
kWttIX1kx9TOnqnCw6vG08WexiAmYd4EcV380Gn6V4gQLvJu7SiHXRA5KNimvD626SA3bkewnUKf
dlYWmS9ONrxOopt4wMaoWBW2CLQVJ+kjq++MioX3clZafjEyJ+WsZENhnQIIJvCkSDQPjaFiZfuv
Fxg2+qnWGCj0ZB68JYDbtMhuT3uQynZstVsPuglUcG6gInLmfVKgUG+ha1AOjz/kNPpEyXuvBF5l
e8eUzUEH0x3mrvHMuiwKgvFRs3AzWRf4GDnAheazeo0bhQ44Sb+HrFQRi4nmqivb3JRujFI4cJz7
GLjfERjtu6ANd+1y/o6DBhFMwipc54pMCZftS1ZcvJZuzgyLfkvONiu5DDV76dwMCkV3CpJXUXjr
znKTN9fIPiQ88l1I5gprMfQPypVf28jomDIhOqqh7ptuy7dCc+pjvYQbiV6rsuRLsxiLcit9hn10
Cm0u/KyXEhS1+Nbiy95xZljlIK5WChAC4PT75+OoGpRz0V3FvFeDlnIcmBIiiy5jx0RzljnqOMlD
JYM5pKv5S6Jr/z6475gC+y//vMdcP3hGdZQDPPHnbQfx/YrAh3yumZAPMaOxJQcTr6jNBvubPXrJ
LnXcHyCWT9Ce+yOJnO41iEhPJBJhiXFI5M0grHaY2NWaUdGdUp4U/Orh1I8pRDByrrlkemcY914D
f9xKwaWbZtU8Oqv9OtlJeDLjB1Q3TfXp1mdVdDm0XIhIqSTRwIO8Ov7yYZV9R55yJCjpPA+e+S0O
i2zby0LuO1Iyrn4Nt4+w8/Se9fwu5raS79LvP1AbNB9BWOhTkrvDWSIOODeeyzpVU7pERNDpBQPZ
XGyLSbzHuFyvYqHKw2eNEPTdu+HZ7o6wiPAcxykELa0OhRm/dAE6yiL0YIGZrcSPgP5nky2NoKH9
9OSF/m/s5O1RswSFcR9KbpgRlqjjdYjIZHTI7AC0fbh2pL/1IVC+YfZBXZcsgXdtfEako++g0uEC
NsrYNSlSkZCwR34l/q7H4Xlwm554FvboOi9fQ3I7u0BUHMgFOWb07hubZNEz0HDIDRCShiILL1nQ
BxeJNnddm2MPjA6Yb9IhtZ7ZQp7YBjGJqNNulQtArFM4eG+G57Yr/L/3RNT+JfHQfDGbp+cM0fio
srY2pa3USjmJfZrS9kdSWPUrw/pFCihXusnQkpuhXrsluSE4++4sRkCgd6w1c+wTSvkL3rpkO2sv
xprOrTfkVRF9Sr7OPuuPHEvWQ3oRNXUZbkfWDU/EksXPoxHEG/Igm0OjuvScEjiayVFwBY4zQjyf
zXwl2Qq2ojg73/9c+ngO/HvVwyqryeVbFwB9bugHCLvH1H/QQ+TtreKLrDwL7k75e0DncPi8F/sS
SX3qeisE8vIY5dnj8wRsCoxR2ZKmCmlmeHJR8mxFD7szScM3I8GTPxO0depDtAqGE1zmDLFnVyzn
obDJp5nC742t4IvFziWWpnNBJXFUePqvUc0qy5HDsbWj/oK5Pr4hOIAy6oEITv276lvz2LU/a13D
m8ZGM/rDb5GK9sHqAmGgFkR6iqTdZ4X2digOh6MNR04w4X0y8kIfJr9FbzAyBTJlV2wwbbxCHiQp
VhXh6fMFHI+Hdr5hztvgfs7jEId3l5H0SZjKFhMNWg9d9KfSIawjLwqQxssgR/DDjd36aBfla1kn
mMwMfx7hzJFT5wpWitDiq4tjApAyw5esTCS5rFbxMsbLJKEaxVY0Kj41hdkQssPxXM1sZLAbcD3a
eXAhBnWbJXZ2qgPyWlin4TnzpjJd+8ZEoqpnkBHUTfWb6l4Ma4y3PbrQ08zOll8UWXwyiuPdNCYv
fivKQ1vPl9JOkucKDefdEnLeVp39Y7b6D9vwzL8sVie1x2q+Iu4H0mS8txIjx5IQty9dNx7ankTE
AMnfPnTq9LVPUOgFc3X6LAjiADk2KVu4fOCdj3V58Zbvf1pG50mOdp8mJALh2d8+H1aoqdWxi6Y7
+xL7S+z81HHJFijS7TeHPRA7EHE2WeohTehPop/Kc9P671Mrf0A1D/jcAbYLT8X7tHEVsN1o3KAr
crdQJR9jWVXrOjD1ZgyL6STm7lVIvzsY7YJOdHrOGJNk7vvn3YJ/AN5AjFTALNRetjigTUgAUCpC
pCbLURkEzS/WMGAuKxqWwn1tpq569ZA8Ayo/TEC//nlntuLUJUhl49fCIjdtUfUWHrGBpgtTpnS1
/TxiMbUMTmLK6ezYhqhKdIvzg/DCHlj7rffSo53YTM0gjfMQ9vnMhI1FRssBE1A/uLg+VaX8TWz3
FOJT/WNg1MXzH49j0hruS2m06Fg5aiZvuJsZnDs7v/gGuGi7VvUuSnHWDv0i0ikYQUeqMU/Tl74z
sZCtS2dGTGWn0ynPSnQpKbOSoSD3G9swnUkgb0lEGnwYF6hwapsfJv47OK1xZn0tvGqdaxYaQ59f
lSnKE8GLwxnd1TpbIi2atoNzOgXHfu7TU1Sy+bVyAbTarE6mXa0ZWWhAFI19D8Tb57O/LxBxLh5Q
24zQnRDjJErjF4UyjWR8FyOzlFku1jKznZ9mH6mraUhBqU6xZFe9eaU3pZ8tXj6LO99Px5XhJdZK
K86uKEDxq/trHwj/UC3kxiSQxmmMWAOFY6VXBvqvrcm8WVGsu8lTZkDiGVsLgkMC/cSbzT2RcR+F
GKK7P0WnBoXVtrPQNAQ5dxHwjSeCCxm9FSLczZVxYrb+PTaC9liZS4CsgTzJtsyPymm/NRmzr0iI
/gg3FRFhS85lEBOrPurpNViApB45jjDJzV3eyWPYjh6YZGxuJIaq10hBzakQAo4gD14bnm4ZaQPr
ubSddVe74hmLdXgpElaYITLcokm3TPDUFfsCsfeZN5NiWCPLa+i5D4U3nJ3F01ejCNvRsU63zxcv
6/FRRe/8vMiFGpp47VnpRMQvDfJnlzzMpKJZA7B2fkCKm05xoaG8OMxRgSUg8c2Tg0Pg4NfetkPa
v6/DZHFgFC8Ilpg7dL3NBVfYwE7nCIuo40OvJuFu7btwlKsUs0syhe6tyMG+2Cw3j/FgNMfYjO/5
8pQfyE7HSudRpEDqoMxzrpVQoG5dNe4nZzy2LdFynO3hIWHBCdMu6XZ/irvQ/4IpKEHaBTcgtGVy
N1nMZqMYLwaTz7S0ukdUqHUj6uzR6OpNNop83+XcmtLp2tqz2Hdc7VzVQXJy0vLNyt1sx1QuOQ/U
+QCqSzSgfuTuDOm8/7toImMDLbXtffSUERSx0/huivnFwUbDxvh5cLNoS+h1sEosazgkzmA9aY/w
NZCNDOrcqD52DYJJDCufDYsDpxf6tboX+RCcuuyj9qw7fbV7D4JKbFN2Tivd29wYXJfCg2ZV5T/D
sn8npOc5tLQ8z1OXc04TkzP0rnmGt4h2SmJ9g6M5nPyAxF54MeiEbOGfK9eTOwvXwZMXMC9xpfko
ffF7hoB+NOauZoiwN/KVOeRfBgpSJl8JA9IOg0OYZi9OJRGERKzNpe95R8aqG1YNzbE3A+jUtRuu
x1aWEG3E1Y0FavWmZ0+RqXjnO0guMWMXMNqrbs1FMq4mVjDHVHclxnWv5km/Yt5uXGYMZ7vZFv0m
ZtxgEQRj9sLcm27SH2oedoPZv5D5QPeBCyWWD4MuZstnsfSqT6uUKYm1LRwfmBAmvFOyzcx1HuTh
y+wP9sYsGYJk+MYuQYkIom3f2zT+i79nuPd9ZG1mqIiMK6xrZoLIi3z3lmthvonZ8zBuM2OMkENp
1s0btMn5Lk4KBMwOmGiA4STZm9/nuA4vnTEf0vp1Njt5jvCkBVnsngcDJlkERQu4ADMyWPHP1ew1
RDhVFJY6hnQvQjZKE09iK+UiyooYZSaycmqNYRI1c6x4vgcDdviRTEnYwebaRgb4GNUN5mrBhMut
fz2SJKzoNI2QSNhlD9YjHwyzH9OQql3tG2/B7PiHFjcHx3h5QtS3oHr8YadprHY+VleRVXeCj7eJ
05mHeqDtGuKcMKjG6iiuF20luzXm//PExseXp9Fp1FrQIq7NAlwYedHk0WFeywgQXOU+/NjMxahC
yrKxUytIDuo4kd1stozWSjImnTKfb86Ml1YZYX70QaeTH2GgB8iq9NoPyAMnMkwt4T5bCXkrPnbe
xnQ2UobBenS8XdqFXGY2IhebKCFcgKQF5QQuEejjVSuZk2xeBpYJClvz9OVA2g9hA7hZEfk2ieKg
xv4tArxMNI3GAVKGZzn9GOzhVdvYDmsxDQcNZQmLRib2KRBz4uanVebINeuf7CsMGvLkwbHu2NY0
J4S0w2YsmH5ZxgQ2PC7o/vDaj4W3IyAIeZ9Nt0Vx5e1+CfKRnySTirVaBG+pYqQ5OuT9qqUkzFox
b9pq6FcJbnmiHCLzlLji4bpTeLBMmwAyUfzw/RCOgkIyxOywgQbrWxefMQw6voDZZx49Cp8pmzsC
CWs96PRl3nfIuiL3rEnbWWP3ljffNr2nLpzSp9zoDYC3Or9FxZIs5ZFZoOcaaB8b3Bzs8DMxYgjI
CEHsxRdvTiGzwnneVcsCDEY4RpSwrIBK9vLad+wQkxyyhJ+DmCrQC+80SB2cpJW9Ux1GeAT28V03
fypKABvWnIdkcVniJCJi6UzUcIWwLEL3xIEgyTWjfcjn1P3nCnxtRJCYpOtFhaU50QKgt1PybmSJ
uW4TVW7zgOlpBiak7FelsqO96atvo0WDhv39uacsfnEdxYkQhq+2fmuMxVnRVYSfavXTrkuxF7Fs
1kM0yDWzIH2M2i+QtpON4ILYYizMiAxOs1su3Rcj936RMeYd53g4oJt3uNOw9kJrZUydgAuhm4W+
Cap/GzTUQWWLTLKkPXzq0no8ZL60Dpbj/WyTkcjkHjFuUOXHPO1+mdohxzd9tglVOjZ1+OhpEndg
1Odzk9hra/AwGmIiP8legE+b2lNksCwcWvdezTvTUteoLd86Rlh0Ktl4JEGTjM5OjEdtFubBuLq9
/JmatXVU5C89pcaYPGps2B5o+i32KmuFI5noyDDeBcxyP6cO1sAOzvWJDom98dRkAhM8OQhSuRGi
h1o/BQm0Micl2kULkWwN4R5swycFtuuCrSucgNE/6R4swaZFx2Vt4qr8LlCJbh3PJuuzL5qnoBxx
izpT8iwGXIAJOgOAzLJ/DJC5HPThm9mx9BkvGAuPCiu+Z/4wOsHstBHPLdPgJ8nonmScstpX7NGP
FgE0EB+yfK9C5OIEZ0131HZ4eDyU+W2dBoykYdYJgbpMVMrB7us235ugjk/kpD7HhKey8krjK10J
xARXzxuGIcWlt/l9tZM85T3DWL+z1TKnWjuJ2+9ICRR71pmMLUwmfErdajaJR2NEEWnwVDfcKGH7
N9By2YVNfUN8Wh8VwXMWotcagls8IZBP08Q9eb00Nj4Gbd9s/fTJbfmrljXBwXl16TI0GmbF455T
6IzeKruBjbgFTms/xiL63XrgKTrssZz5ZcKZzqqtaG0okxHZv7JpGqYg2BISiAYXgJpftUyjsyuM
90i7KAkDjsGczMC9EctjjSn8mgsMczBXDq3b/OrdJaSz6pcRMJnvn7VIGtJz/Ok8cu0ziJfmMf9i
RtONoZv1DX2bsRrsmAyHOjoLgkHO/PSDTcAUatd9mmST+N0rCXGrZ+ziM0K84wy/euN5KLNHYVWk
L9XHaqqK81Qp3PDj+MIX6db9gJUukLZ5nFmpPv1vos5rOVNlDbJPRASuMLe/905Sq7tviHYbb4vC
Pf0s0JmZi0Oo99lG0g9FVX6ZKx2tHE+gBnbAK05mHrGzD5tstWgzTUjGDGdgBE8h5iegJusC9Mnv
6nCfe2lzLHU6jGwjJeUyEJLVk5AINGUK2C6oR9GjN8Ozqx9kHpv9hKa18ZLS2metw+E2VfIVB1de
Xe4lzKq3OE6IgZhV8rKyzD3RZq1R3QpTaMyoVE0Z5drSmJ5FoO+WM1OTUF5fhsBGBtMUK9IN4haP
+rcCktAHgYGdPbPymLF37/QXPiFSWodGTMk65YT5WHYt2SB2Pc2O59QcddLuqX6I9R68hi1xWljE
U+f5Pc4KiP8mCAVhBRhsCeumTyobPlUD/DRt4U3ZQSbv0ZTcqzbXqMmjyRMqhMcbnpbpKPKdI2DJ
6hIMFsUetvayzby+qK40d2FsP+mD0SGmjVAXjYaCDg5te0uFFh9EdAGU4N9xuBOCYD+8Z3pq3+P0
RxeSUkga9dtMwmSDNVKectMpf6TxRivUS+hd80zboyOq6pRCzd7Q721if8jAr8Tud4Ek91iLqhHn
LmQX4zKTY1RTtg+/3sJefW/n/44XCeskU593bgBuHglJXW1bI1RQgXmNpiK7WxASeOcwTh+VRzZ5
SJJD5jZIGQHLDBJ548ZvtCcjDgwQtU32lzSCAQih8Tm/Z3jdieyzM1ISPAolw+LQyNq4A4cE+1lR
IZB140+EyYtWfjpWhx80CR/22E2ANXfBXNGrJdHPPizHn7LldWEZf02qHXahFplXg7Xz6pn+qQs6
zhYRpfA92v7Kj6ibpuJNfPPrzlgzNthNTGn3ObLiR6dx2KxDBXXIpyCvmC051IvZW7sDNFO2OgID
8eQ1VCVn1TrtcM+HfMsoIWJVLPCNONN1ECX3U9CjzyPUrIYqiDZGmiTnqUE157Sbg5veVE01bvJq
hI5uqpveu5tBBvZ18Kkz8KjGnmwtIb/vgafAx7dLKz25RBITv4z7/zo97V/K8g/Q7QgYKSIUoev/
8XBYvYURwcUwGrZ2RE8EXIF3bWLkEAp3OmHqhciL1/4PvCgEuToAM4AED0RjNlJpNIlt6y6Wq2W8
JGF/4q6BwJCQki4Mo2BNd7Crdqg4aa2lVGrNJWhogCt30gPeYxJwj/Jocw/r8siMtgdV29nr3oWJ
xIG4wnPMXL/tnl78Xg2Gd9Jd9XeE1/NW+IApZdq9GPT5dyq3GGsmsL/6HG5TSoT14uYdYU28gwZa
1CogDX32MhN3CuUWgkJJV64MplS3QdfRA6z6WfJpB02j3V3ef+yorWgTkJP4URjc+XGmHys1aA9e
o486YE5JGQUZu3nTx+KSrnqVY05iQnQbM9l+2cT6pxoa/2Q5ytjQLGqs9K5CX4LGsI47CmAyD7lJ
WBq8cZ8bRDPcYo8Ts9l5CE+7RmW0CjeUOi8jHdnSiKNihrit3Z7yIKvvOFOwTSmoibHp/Y1c/CyS
w3Y+F55VhZPvv7RwDHv/DbPYO80XjIwpmLnyutxcUCdm5xKZNaKz1qVuynJtRIyi7fktXJf0wTmu
Bul8ikmyQPC7WX33MQy+trPpojpJdEQ4EYwKBqu9wprgYMHgvDy2TWvOFCJv7Vgqegvp7rv5CoXC
nbByDqbwTp5LDtTFbr8mM9NcXNvOzqVE/HVlx5BDg8dDB1OMe2XNwFC7lkHt770+rhi89t1bKiVm
GHYpReIzOjKQZ03X2yyypSj4S42VHzKjaTaL/KH1CcjppKJO2czEbfSxuDmESbCCi/qWiX4ztjgO
a0aKl7iyEZ40vPNBScG1xkFWarq3Tk0FZyPrnSunkLkaWz9L2/htZe3GGjJOigH953kkcXn0Evyc
sk++lia7CKrjYfC9S19D2w7JWhCGjq1dNeFRHHQjQkOJnE9c/W+TUPlOR1LZZ7HOXnV0d6UvPvpC
ozC3C2oCpebfEGGjX4X07S168sI9Yiet73rP1dauBW1i6q3xljtduVYxhPwkqR+eHOwjQoY8ENgb
afzt/ZPM5cWzk+lai/K9YvKbYdU/I8jM4/Sck42ClJgGT4o8uwuC+DljMTn3nU9ttV4D4S3EdJUj
XUsqT5+B5Z0LvJK7PFG7fmb3DN4nfFnARwYoDFzsHuN+ypBrsmwEMmjPsROyRYVHedXoYrkEgvMC
0gXgu4zoJs9V9mB0Qf9mNtB7xN1/xqrAd6Hso+1K9i1SEcwoa3z5KSUltl+3/K7C78rhoOS2ItkO
ebmznIo8iiDIZodXMWAuYdhfHg13tFe1g42l+iTKkLAniMpbUr/p3ZC+enc4TAilO4xp9jZws3Bn
shztDQbqfApnO+j9QzuC1fNrBryiNfvNci/6NHSQPy14U80bbEBQFbXUsXlq237fa0b0JZkzIcu3
NXHJtcF/fBcNGM5oNAKU4DB/p5qws4yHKp30Qka/2eZ1keJJcuBJ8JNEA++E2rm68zsjBG8IU6kj
BO9mZ3t21VHjBB2pqM3dSM6SvbHl35y0+ZZFGbb++fhpKaUzsOYBanB+fH1LPiL/oQbSfccWAMnx
UsqOPK6Lx7rjFcbAXG6LAyJNvEYcjjeVF5bApXA4LFtAIdCNckXe0J/kujSM26LBWkbQbRjrzCyE
yTlO892WZBghkuoJBXTYOt+XI6C0+VmdLu0vBhVgVLkwSoSv/TkEw6O0ougxytkAzsCSHZx4awv2
HiHypwkibWP2iMqDpr9SSOi3mH6QWSm2E8azcGKBvDgGJ6VOpyBZGU/FETJhwrdNvLTcFDYxJdax
mqgoj0DDNmFvxbx+RlplDbrjNpVe/9dwO621SjE6Bze+y8qUzi9nvAByxXCSpI8KKfveEaojFB3K
XaD+sqcIb8uFuYa3FZAXonVNuH0/Fp52nYPVl4b0ExEP3AfijY3XTsjRf/SlsTcNEsxpgo1osUk4
IojPsgi1B+V65Odx5+11jfh+Po9UE+7nc0iGEmwRHqhx3g44Lr6MJOt4NqrZ7odnka6d50CMxgkQ
4gzSQ8eY9+xPZGVsfCOovip41KX5V0j26q1HL3iN1LryZFDf8oTKEs/ufomsQ5jQLXHCShicfdnQ
Zsrsaa/Flyktikchgk8tsswrO1+YQ179J8CruwvNMoLkotBFWP7XQq/wK9V1hygNOHQSFt5ycH69
x7FB8Os/ZTl5NoumuHgKmzN/e7GXbvGH8rj8PMyX2szYypVgCSnHyRqhMNcQUBJGDq5ch0+SRUlA
wE8fHmaJt9lLCfMPz2CygzNC00CDmKmtU821D0wF9ZuKeRoXzclMUZ01o/B3SW39N4CQCVEatx6W
i22kDOeSDbC5iW1Vs+MV3E9cvknTNdzVaA1/VWFEe3w7aGdjO+M/PNemds/uN5w/wvM0X+LZ66XV
1cvgiIkBf9JRtOLwM0cn8Lrihj+v33Bk4ojhqXHXIrsevayfnm6ynXzqQ0Pb9j4h0xGpjUq5+55J
V1yr4K9RhM7VblgczPmiLHtmqvvRexJSlQn+h3IDk1pQa0aILhctdTFi6/o9rNzoHpWkaLWw6A+L
cTFGGl3Zdu8fcY40BNdJNOXzOho3BqISKU0koZkiKPQpYYPCb9CzYa7FDQbsYsQfaFO16KGQVdFb
JNiax9oWm619E46KDq0qOhAvpLm1cPjmoF6s/daKznajYBwblr+3xqY9aEgj+7LqsU4M9klNbr4P
dYbtQyPQdrzyg+nZQCG3OFgjEZIK1NjPjMRq3HjBgSAl+VVtLkjsavdTjZ8Y7X7D2RE4ckz76VuM
X/VGucDquvGatTiXx6Hi+0o4JPOa/wAoNDwKRjJ0PYBa7GwTyF/uY+kT9jPvESDsYtiLXMv3nWm7
23woaBKq0b6NirZKZqWM5muqbTpWx0dK+A3lDNfo0BfpfkA/P0yoDSxEfnEhEYBc4k/UsQmnv3aG
eKowewPxYwCCIf3LUlzuEwxzGFuikYrM3rjrADklOMmPyRXAXSDx43AcjlpJHWkD0ZDn2zN3k22F
J6B4NLgfE3Q8gl7v7DKNPV6edK/i3MKvhZdBTY17BLI+8cxSOu+aenBTdY9Np4liyEn2D5vb8wNJ
NyLE15KK1iE4UHF/mWjsJrTvR1s1JP2fSnhUUrG6Qzzj11u53b8+Vj97ACMbxlwDZ790uLKT2CRJ
i8ihxHY5d9fUgl7rcRxOmRS/KpLGqyiwnR9TQcqySGpcViJ4mH6xb0T2yy3YUsJ60I59TPDOiUYS
gP4KgEkJZIL3cGDH/VtLFeKkudYbrSYhTgL7vzz9oOiqvZTEpLel6by1TIkS+iIffeKZd9L2GRTL
kCPcLpuX5ywibeqY/zwJfFLXt9xA/j2gEp1HlJ1NmToDfh8n3OuNbh3pTom3rJUrErzOuwdHai24
OfCSt0AhPNXtkHpoeqIsCCv6+JvhwYShYqY6Djg2DH/wDmaCxXH2Jtt1dujYOZhpDQgi8vbSAW1b
snE/Jp5HU/owxHsVMD1sBuYZvMOHHRNPHatgMB5lOD0G0x7uDvalNZZgd8/Zh+71JbyIkQ0WSxdx
3DAx7/5Q9eze9F373vqwiKige7dyQUcAqvs+CgvIE9m+5KA9k8nHj0jUDbfqNJ2mqEJg9YInua6P
dEqNDbWaOSnrzHn1OQoLZ6b3gd3EOTKtVS7HYOtHgX5zPGGuFwtOho/qFkWF/cGkUJwLyCVx0o43
/seZx+s/gn6YTXVad1yM62PbnMXEzjsf2xhMDs6sr8No58j+4rx3dplfIg7tl65leAixhtaUmCSG
NXS0xcZdeVwWfrDPm4FR9kVFWHIGr7wBjJ32Vul5VByMWA68jDoRfoerdLlR5UR2hOnsKXSIxqoQ
yV3v9WCXw8lmquK656+zl8eSkcaToJpVBZQ4anymg2Hf/R4bAv+NhMOu7RziorsHTe9dcgpv9trY
OCtYo/3W1kNO59RaPJaTcEzJH5oKMEaXdpvWPDR2L9gAJFBtFW/hbiIhAcoWcTZV/t2xtENOg+mp
Kbz+miUI7hm5dZAKnJVoDbguFyx77s6pHHTioASeaLVDfMZ0hs1mgAjG4WgCN9rT+3vHXxCtZeb/
rO1YexVp+F6MU3/SOikPmsda0Ld40SLd/MBH3q5Np/4FRTPdJqanvTOO149+rvgR2g4qvA0sJG9B
ZxSiPBaW/C0gVr1sqay1T6iUEgu3Y8VwtVMzX4rQqzekrOn6qWro9mH49vX6ze+LATnzuBe+RFKD
wZUWqu7NJCW5dTOVIu6zsQYtWq6kxBDcC11bLxMbfQpvVqMHp8KrjTNucqDBLRANLWy2uJ/EqYVl
chpVqg40IUehv7dnT1qLQ2w5VvbwG+IYS3poeflh+aqo0+JQ9Lq3VRXIfdyb6CmFqj5hSSHNpGDG
rXlfO3W0QfrNxXfib6OueXttQH3E9dWuK4GWQki7vbbzxeImA5Cnraqw/TeGuDOoPcZU8P8uIfT5
M1zveOfGIIwWnQFCCNye5cvlglWiXwkrfo4aXAEb08IjNsLmnhJmqbxivDltteEUJw55L386+u8u
NeJfvdPYZ7MCrOnW6BqWU3PyD/rPKqyxCamKSTrz5HJKz18ntnTmYeQVP1Y1sJqy+mCraXBFm53r
nJyidU9dazGb9QCAdY0ybBIcOVCuEpOGJjjrs2q5G7eHCOdlUXcNfZjbfd2mTEhSBn4WzpZYZR+Z
IYtHBr5tpRhJ/C/zwjYh+Bz9d/woDujfg+jGfWR21jmZLyRx4NJ6vdgWOb3MwBbVnuaM8jjOZtTY
9qwdZry/hoY44UNOMgOTQ3Akf1QJsnnEaHMF0UnTi+oSJ+xnFlfFLI/pjrLOHUwcf4zUB5uLDcix
4Tvpp1WSN+/uiB5Fv1PxGONc3i0bMxv1P4SQblUe6I9eVsajSwzgfBiYpWe6bKGG5GaFXnJbvtKo
5Vk5veUdPXV1IShBkEnHK03z+3QMeXRRalw+a3yymjgpy2UU4ZW8ceE8QGCOp4vUNIOsJxcR9rx/
9Ln2hmWmskV6AmEpjjykvGTpmNI4MFFkx+bfdATiU+bvmUGHa8uKmmvRA2jgwAd9gKhphwyuYQjR
wjb93brhleke1PhSPhQ9IOfYUn+Uz3MVmxXD+cC4d5OLZbkzgEJOQXRTWR3dzMG9ZFX4Ar8RHzM0
i7c+C+Nzr/UlxBIqp2sTz7ucM7GQNHg4dAqHrHkVteC2hI2fbpSHIzCad6/25OSnXPNuVTCF1zRH
3/3yrukFSSqqFcM1r4nqt8vwwsur8FCRmFvHs45n+dFv6oqmfZzj1k+74pUnusI2L1+EfqKjEUc1
tG4LL8Gwh1AinjFTsqOXMAaoMs0/4LuFXOV6/gNAbbseMdxsxqY81kbAp5cIWHoZvHPM7G+xlzw1
1/MoOHNsCtK4idqAHqohy8dVVqQcHzRA8W5kddSZIYJOXtQ/cBfzSKxoBmmYcWry1RYgTvpcr0Cz
KLkztK5eL8cTo/PYLNj4DRAZxTWrtPASWdwU7DauYKt4vwxsEdh1HRYzj0AwWTl1HuJ7dbDiOB1Q
/Dz8NxKP4cjt5Q/mz9r266UmYGjCbaC8OEVbfQuru40PaOWblrJWILxJN7ib2HDFg2DwdpgTX1mt
rDcJEVWNZCccp7MuLdD0uCNv21ofKUmUPRWe3sX2Oo946NnqGu3MDMS46DUrPJmvg+tyKu+SizGa
PUlMjboCxrvkTcarANd1T5mGHjgw/a4ykwm4349EzedIV2wQwrQ9tqi26N9lIpn6nzkwUN1Voaws
8a7K82AYaixzCHYbWuLK/UC4kX+M82+NBMx4aPbUdG/EqnBSx8MVhAuhyDTcJUxlzwmmhHNnVyFr
/0y915vAp6vdbM+Kcx9xSgMULMjzsarltzCDvSKhUDLfYKwNKUcyRcWMgXeUBri6aq9eNbXXYL40
Fe5mkQI6RNQCTxu1AtszTUvb0Q42tijd03Ix569SYyL0NjBlWoky/nA7B2exsn3ytNmGTpn2EEXj
vxIhc4vpgqmqH/NNRPRXkGEcAY1E38FruA/XzpwtmzyfszXl7FoZvtvSLE8cezmiYHjbOsutOmvN
Xp4BtYXcGiEqbeipYOMHGQ2spw1uQxr6DiO0dm0TR2wtkPq1iOlKN9wPUfc5oVj9DVF6WI8uTh7u
nECjT1jztKPMGyglRh5hxsPA5oeu8Rwky40PzePQxkBn6BLs1npsbcu6kszD5dwbzIlv9o34QfHR
JvTWw63Wn+iJl9BsD0v6kmwoHG6G7GsAXMWJO4C/XZXaz0w3SdCZE1EAVjVIjTUpokdW7ibQfo92
ig6TzMZzNG9KaQvU2RiDl4QspIniQxeyPSJN1gfS6uN5oBLaIr/5ovvopfXM+BavadG0zhHzQ/+C
KXLQrOlsEFLBh6itBlyCu6+1KPpT2qJ9EE/4I6cqOiPKhWvd7vx9AIBklQH3CSrtaTIf/Zbq7i9e
PO6NE+ddYi5eF5V+7GJXf6EPUAA9kXhRZPd6TE0sEi11q2zgrvFErpn3x3TM02Te3CAqoqj/GcDz
R5o8RrXU9jiA7C3Jo/RQ2sHLZV0ziFuZY0OyddBX3b6j0IwkdEs8b7aTLbpbm1jl3hOlYmAmvhdt
kmNHUKwXhNy3CCMETPGwHsIenG8iiCMuu//lU0tTwFxUptr7NhnH1zjMREafEIdDCSWGgHdI5kQ8
VfrAikw0rhxAK5qFdaDgLFrz1E0/wKVdIsfQvvGrgIY33zsTbRaTFyD5ptQ2MwQYmuI/PLvVrrVc
/KU1Yt7kdJcp1g5eSXk8yt6f2MrKQyVGttipDG5jZxfrhcoFdjg+spnc80sHPRQM7S6UufdUeLwH
9pg9EjSH7YYmDKuM3qgiJC2NdyaFI32Ou6Z5lX35FxAa4KYBq1Vubhyj6N6dMe1xtCHCCcNR2Cc4
M9rKoQmiSdrHOK/AX64gjOZ/ssLCpFkClA91F407cv8zlMy2rTXQnNf3/S4iyEvIBQioGxZHI8jL
LcziaFcMUUEXcTKtLWWPJ4BKvzUtywnX0TbdaD68QeKrns0xyMbNDgjK1i5WQ/rPLhSrbu/D9Qlg
YUgI1FSq04zoW3ijnBT9K88IodYeL/eaGh6VrN3a5cFuHIjTNkjmKsraizvyZGsDgSN6B9mYgxo7
yNkc2FQJZdVdEZ30iqEUuUcPCec9FaF5YyryPcWHm+F427PPxTw4MxcW+sIU8oLAg3gLJ0PRq4Nx
Zn6BA7zBUanl1BDEFflPh1QsMYmrRYv8SmIy2QygMzYiPDTZqejN4kXwGfCrK6NTPa+4yuvPSe4N
REZww/tDDAT14QGBO2catH3fSeLDEPdnr+oIz6Z1s42hO6xHyekxw0qxNj2flcLFrhBE0EeRxdiV
trna6knRrZcZ3HIxIQeTx+zn+ei/uq/slz/61quQKcC1HXNDh1F+271MGGq6wQshLtL08BVqEjLl
WdLsdyGoZ8Cc0iFBg0nfCKRyuzG19zyI5fvIXHoq+12f2zGjczfZWWzbLoCGB/ZUVH/EIzwSmenf
dE+Kfe92RM9QxW+aS9UTRa5vHkwxim5QT3XqamgjooI7Nv6pONsyFOu/073ib6ygWVXNPDJhkdiG
5BsRZ1rd3KeGftNdwnqGZEfCyXFufRfYjrpnl2kEh3B86Psg0H8V3bMncHQvHCe/97lwbPoEAU3W
/TZROG9V3tsnUZc03paM3LZVCvtcQzK7LpfS8f/3lSEIqhHpv2Rtq5Ov5zOUmYGrhD8Zou12Q475
JrFVe0aTQhtO9O5Nk2l8U035g4gIr7W/JiCtlbT5J+B38pyZpOCc0bxgBN5pJbkDCLXTWmVgy3Tp
Ep7sPfmqNAntvfk71jK8FrydrkmFPZ0DysqUQfsSjLs2gw2FhEeYDOW8wFikGceQDcscWNQn3by7
jPjGBpUAFhtwtc4pP3PeqVNJOoggItt9x8GJm2PnvywXROD/fYVKRpCIB4lWA0TdeW8cM0Nfm6mL
Z5oD+RF/yIeoyuEUjNnfZVIjKKmCV23vlvlsNw9pY9PBNgQ0lY/QAJ/IgNPqG2Kv81GCVhxn3dBR
tVd1APFw5Ijqudnvyqm/pzRenSCGto94TNdGyVN4mOP7d1NjUbAjzDi9f11+7sUJtly8xjV4S/G9
Ta1x8zH/hbmZb7NZrBK03zDJQKDQg2inD7376SfNIbBRi62ytc9UkEOwa1YYylkTB7e7lWNv7UrA
JeuvZdPl2wEZEso75UK0gQCrob14jVbhUmua/YkY0NA7IjASORX7gApoCELwLQtA10lysuz75slr
br8WTyZ+xP+7Inf+RPQSa7gwzepAaItBVO5cKCqFF6hXvyY/g7E1BE+aay50Yxa7pNUTqlaAH/lS
34sUSxg5Ml6YyAu+TTqK4S0jGxW/XO99GgzjBxF3RtjwCaiTooHHDv8EoLu2Dv6fTSjN+q1hX7cN
GewCeEhwsWmaZCPNLOrrx5e22mM6wlEBPTtnNFCxk7WCqX+DqoQJgX6/J2n+9EQZRrP7n3lgHubr
3ZHg1ccSXfRsNiqhN6qd0xY20XT2lqPj12AjS7a+3Xhc8rbAKA5j7weESFl85RidnUx7jvN4iPYt
hcsR966TMe9RYdTtQHukDAiKZjtboFhAApiWZZLOW/iOE2OBAcfUz8u4e5nSztN1kXI4c5lSz5du
3OC9rE4xqQAsLsGTsGV3sfzsinOPLBb+zVVt9+luqoirWn0ODk9RVGRkzvtUZsWe24bcyhyGJrgE
0BSP2HxkHthgNcnsoO6ja1X/Xv4OSJD1GV/pSteREJtmWGeDx3LOt3S0GCydOr/EGSTp2aH6+T56
2m15qEtoTRQ0CYtqKYPx8pBN+6L9KaCmntIWjF/d0cKWKLog3N7r74E1/O/CzVJs+3bEKgj8wdVr
sCYZ3R0AqcUWTot/WdLkgGf1DhMRf577bcrY5sxYVcEnwb4fXV7X33QTcxmKxF7grCQJZTs3NQNl
+vmivLfAbCjUnFegFovCfNaM8P67W4MM1HlxhVj6t76a1lmJjRNR4kOrxDe+Ie/A2oMcy7/gvHzl
uvhezDL1VxTi6Jfl4i7p8gy3uu4VJ6/NZu/WjOjoWbfqJDb3yHXOabnQLYnBxBpfwMsQvOesOKyy
X72SqB4aG+eVYdj9rkgI0M2RSWDL63zU202DqQ7rAhPwbgzeW3yNlxHc+MkllP71J1TNXVLZyBgg
PT5Epwj9l7hbXVmYu4LA2zqQunXVKZs60sF+MjXkgt7x/zrQnHeIqzQ12tZPBsrWZ6CZ9TqVALEw
N/5bRqJ10d5qT47H1sjDrVtkBQZtRqWp8yTERoAJCchRTAUyDWSSsLy78Fuom9OI7Ycejx2W7mwD
Qo2G5iL5EVWV9ySRxvg5CH2qrLLbwKd3UcHRboinxT6dpFrNrEKwZuxjPPdr9HBi6qAWGTBkiEqx
E260vHhLFPZSM8p+u7PrOqDxh/BZdZN2sEu5V1fMYt5jnYHNshqUdcvtrVNAp1Jt5pwB9USI6V/L
/8u/z7gt41I1AmslQyuBS3QTUTnMuywpG0pSs21XwcEcGf5e+8jId8IgmBKKqX92VvkuMPzApq6u
qUXztCdpi+Alat7L9NJ7v8l2E/F0xXdyaHd9wCGZdv74Ux14Iol7WDgbTGs40tbIiyey6o0+3DN8
wFcnBRxW6XoGdadxTouDCuMH++1Zqgci4aLgsH1wsoiElnDMjZhfVR5ds4LIyeAq/v/qGMb+SERu
DA6NM6EP2APzNr3T4aRk+tUzmGxKIgVFOiLAu+E2DJzvGcLMSnqkqokvzhZ3J4HhYGR3gTvkFErv
1TpIGoFPMY5t6eqwWFTlMP50lfRPXj/IXZta5kGTxt6WOWzrPjfIdzVilwjEYSW8nzXT4L4V8tuY
c3gImEEfqoB6BW+K1sik4dE1aQ1Z6FVY0GJ6GvgMaAIhpOrm+Rz1VHShcyu03gDDdUg7uCOMbbMO
z4Aflj3PD/YpZm7w1yzjjy7s5oyopHaZxgBUK6t/aLI+uFIeuiSmZA3o00/0I2vlSt6aGE76LRj+
K3CIdZ+MHK9LAlFyYnMfgASqh2kzuPY36X+i2LWYmeWh6UsXS+Tgnsf5svzRStn3DTYqMf2/zdGH
oAFnKDGeYBKMZ9PYautip0s0oaM0hP6bj8TCLk5cVC/uFJT5z9Rs/WfJSc8POCb5fhasokmznrlX
4Ue2sFwAuzW3YckBW3LKx29lNnBzuItESEZmpFBvn2H9JwiUZwd9RLwcJ3hNe7ewsj0A6GarTxY8
iDn0NhZ8QkVOzepg0DuUDgXdm3PqG2fe5zAy0KrxHKz0cTi7yu/WolE7GOfBuckBlDYQ2VYmp9+V
ngdEcyotuwSXpBgHLIVuHdJjhPS22OVag7bPKc1Pi1++cm0MjBh/YtuJmRmP/NKUflns4wONLyTJ
qa1Iomy3HCUxFSdrNCQ0r9Z+kdjNNmkMcIupVnLRh+ZCEGbjVNX4HSD6u64L60y6Zq1XGJCxOGKt
gKgX+Mw1jCHZFXPYUJNjvvMrxt7KqvZj4tLpEPjNM4B7KhxCdXH7Yvq6JmXqvyAFbeOa8FL0WOL1
1cxkx//4I8SDT0SAC6rtvCjP28a818W6ie/0VOkvzSRnYNkNvC2dyjvua5SGgLGhgdJa4fTiHd6b
5wIBar04t0OHkLA7Gubta0eDVvY9UvqcirFJPiT7NnS976YGbD5l3Qa/c82Cf4wYmAIFE7FFPXov
dGrZmrE/m9g5kGE8uEwDtC23Jj3ECnBWqdXf8bGkCKtlwETIzS6dHw13rUyOjWDkuVhF+f2+wikK
95Tx3VrDo4onJ3m9bL59AR/FLSrIcXOCPNLGbVk2xsnuKO7CKGg+bebhVW/VME5oBVSxRiKIEcpO
uJZ9CGJWRNY5bauuXSaSYxWGI3HJyHkf0rszleT6zFx+6JreHgcGoXhQJ/kBkxzkPG7FleOL5sOo
ip+uzlvPqkSz2N/XlmeAFRt5ZacyuqQ5FQIY9bGBy2YT+pgdbILmm8FHuBQC7DKpX2OtOlkcwK2V
qwBzEcoL40IfMh5o40vrFWuLht9jPue87ErHkplmLi/w+OE3YbSHDc24a2gFjtPkhbUa4lUVzf1u
jtpxTGPGKGmYo7jinLM/wwZhOng/oupm1jUp2ixNHqNVHJvQpI0D5tOePQIqK/FP0EegwrMc2qSt
r+nIhd/TanAEzJKUTyZXihvhMfAwPAcHDCn8SLVdFAYCjHgJzZo4QBkfEsm8RbrzepgG0dpFbh2Z
RGAxdn4xZSJskuNvrg+la5yJbBRH30jRJbyYrlMc2hTzsFYsF76/8MKGFSG8imhRDKfLyHzUmmMC
BaMYDnpbOa/KuZdIUnheheI49dzmrR1sC6UR12NYG+bEENrKoUanQOgWsX/q/c+SQfFtuURS/wFB
gZAoD/LZ6mNt34AIhSntXLvZ3G0mnH/rmFOrCd0MEQH1Uc95sWVFOdsKjLEB0N7cyrypb3LWfr2o
MW6eL+YFjunq1GP4Q/TvbsHPSXjl09aFOvKyXwGI+WkGHv00Ju4Gy0mHS8L57WL4Cfi7qAToZCXG
3aqeQ26zldac5hsC0abM5HfIYMjqZIBDyqZoN3Dp6OR0EH9gDlGMRhRE89CC7k63lVbn9CjOF0CI
acJGa9ntLRdL04dDA8bfocZIzHiCehmKO7QZeLXM0S2L/Dn02X2Cp38x+Oq5/KXYDf6Y5mw/MMNv
VZG2+4X+WQMvO4caW12A78f/P7rgljhV/v/h7jx6HMfSrP1XBrNngebSLWZDykshhULhN0SYDHpP
Xppf/z3M7g9TXePQu8EA3YnKzIqsSEm89zXnPAcFVjYlL6AigM8xugf4nGx/F8/qAtIYXQScBrge
R0cViKRoherR5r3XxgfX8Dv6ok9pZ7sgqrS31DC+Sc/4ITPj3FdaeNeOCPEQsU6vGTgQnIXULMpw
h+QvW2W9TRU4oZJR6pF1S5iXxDuN8WvepqxlO3UbUfyvqBqSizaq29BojIdMNYwHTFDuSqEgZZQz
knzoMgtsmXOphbVgiNjhFMuk1CRfda/Xarrt5hzAvRr1uyHGwsAHxL1h4R6uBhk51d9+lru3VOCh
NnJc2Wqz/DStDKTBPLW/v2AuXOc8TNXd79+MNDY/uVp/JFkdgAREPevmEarxrnQWZNi4kI2W0IYy
0y9z2n2MlSYlYgcWR3//x8CBcuYykfz9i0kw5Vs9rt6CNHAOSYmFwI4K9wATovNqN1W3Gg6ibZ1T
Ck6ohQabttlRsaMNbNVInJpjAAZkLTHrF8OQnhU0queuJcCWbpNqQrEbaEOJqjLg/f+/Hajaq9nH
2k7MZEASWJBlZ0LRDCpHBHS//4TfvxbG1qR66YLPyx29X3Gp1b6iAc3AuTWihK0J9lLRZZ5+//z3
D0lWXYxI9LtUrT6n30C6WCfZARs+6jTx0FPOMYqC7ff7Uz8snXG//NA4zivEihDZXEdqSm3e/e5I
zMqlLQnmv//wty4l07rNn0DV/0mAt/6X+G4hVFu1VM3lmTchlBl/ie9OICe7MfgKlk70MpFw7lzM
e6eFkPZ7+eSa/QMJZ99MH+wjRr3i3My6uukc4WEMnU9DMRBIgNnrZKo5Xsi0vtUO5ugkr4jxUDPz
f/iGNfFX6LOmuRb4a9PVTBbu+vL7f4I+u1ZqWfFI9GPaAVAwYSHjG4/ZIKrPWt3AZtH9VMpwZbtB
vxoI0digzT6n4cSNl5hiZzMZ+h9ew//AodZ0obI211042i4aon/8lsYZgOIg22itSOrhCLaepzn7
2tEu5lxcJiuRb4rk5o5MeAqhfOIY5UCenOe+dQBHOffztBWG3r+5Vn+slGZaS/r4DZLwY5uzhdYn
BbpTY3z8/r7/KZr7fwVh/wdSO7x3/vdXTvs//Ct38VdTtuVP99d/638jzd21NOdPb/F/4LmfFwL7
v9x9fP36JhSRV/VXQRE87b//7V/57C1f+zeyu278oVJkQXXn3bE0eyGnD7/a7t/+VVf/EBYQN3I9
HJWr1eZr/s51F/ofhq3jOeWZAw3nGvxWW/YL8l2ofzjLs+gg4bNw1dvmP8N113SHP+pPgHRb1xxX
aBbPNyF1Bt8f4Pk/Pyu9lhgIGwPAGu64lhbe3nDoLM92QFDlXpI19z1J5e6Q3FM5H3ESPk2ondKS
u7tPWgww7sEszWKJP0kpn/tLr0Tvpn5WiBQzu/kVU37oDYpysMPg3I02mBmvmcZxFTfMI1LNeiWw
9ZQx81AnT4cd6hXMG808YAVDilAaZXfD7O7QfRA2nhLnLtPNgPdu3duQBTJ3PDMH6fZSiT6auH0k
TyhdqwG53KQF8nfRGRthinvuRuiVJuUii2EVYVDaPQWW+2FMSbyyopSnsTd2lYGtGJdADBnURfmj
+dFE+8z8XzX1H1SV1ypKxkOOyag0SjBdD4FBlgSLGa5ckGt0pIRTR9Niau7BjcVxwU5NBKlvvw0V
VVeP+NsjyCv2zFs/joRDj8FbjGgeCdWAzjeer7SvQzVghosgD8xfYZhIz7bGuzj2BwtgTj2yi1Qb
RaNI2A2d/mxkNmvdpr2kCryDLrkWEDFR1jj3BtYB6DjO0cYxmXbzXRHL+0Qp53Uco4mCi7luBc62
BLm9Zxj9u2XLD3WASYajMfJLbECpU0KbpY8V9WMCjqGT6SVT3rXOJWgu9LkdQz+OX5qq+azj8IRK
7TA6aG8U3ALOUNxMfGSYjLSEDRmws4ts+5OiKicdJC0pMT+QZ2FnRGdGwSFhgSkWD9V9NGvkzbP1
ZQbyObbBXJmCca0yHpkDJ0v8x+gTA0kvRC8uWkp/bRcJ8awUxXXoMvD42J0ROjPhHT5sixhZvbVW
mhMyu2gKYtc4ptDp5E+VTG9k2uyFydKha7fQze/jiLcoqGi/1XnJc4bdR0Q1upLYq3o0uR0OoCi3
SK5ybmoR7wY/pgHwEuaKXtsROT6gM80h6FMLIVrX2UkVJVviWHsvjNTyq/aAT8/06edjsGE3bWY1
C+d1gUFK7O9ciYocXoxBe0E6tbKr/m4wrG1AlYvk7ZHSZM0u9UTy6M6Wb20IICu1wg8sG/t5CelB
CfZZFNpTzkRLoVTz1Fg+mmFMjaRyF0oJNAH6KaebV4cwcNi5ll5RXDC614iIxJcyglPvZNFA0vMt
2CKkwlT3+Nj8LGRevPyuidmOpVpPK+dmvoEkaxUYxrYf84OCyMlHAfrdE3kdOcExigWD7haOER48
hvmfg92+gZj5ccT0GfP4G7GOZIBB8zDYVKfloYAR6YsU1RLSVOiG48Uke306JMwOTIWAyKbb2CaO
GGnxlxA96joDNz/VFtMYM0NCOK1zGZyGZF7r5nAVdntnGhHE3ugYDeqhEvmHuThfn8sZRVmkpyeG
p3ek8N7JyNkLuswRiZ8WaM8TaCXPIKEqJ2/HL2QE1ZBkF9Z3JD+XocAMzQBvMF5kWjH24T/uCNTQ
RbDL5+XppmaH7gaERTBKhgKWwI1sLzqrwoyoD08gf3CSfM/ubYtSQ/r8xPb6kpirpTObzeGpQn9C
3mRBZcLuZ5bNQ2KjSGhUahVsWGUWYbPu1ecUTeZO4W83dgGJYzMJuPoyICFg3EbASYv1tAiWgzj7
0UfyVcdxIP2uHdfkKPhpWYZelNYG4ekFKnhxSKzkR9TIjVMNA3vlAAbNiYad1QRPlab4DUrArkWL
NA/6OjGaB6YVOjYjaRHnPpvTpiyTS6F3LM1lgZCuwCjWFsVWknaHuHwxloYvRVW9z0Rdebrbtqt5
MLcpNTsvUaD41VufU5iP9VsR2L/GQsNyeFPGJc6tlR8szCo+VAZZj+VFFTOKRxQNHFZH/PL41Mfk
V4flymcJSC40/65i8IBpsfrM5PE4z3rh21oAtTpxr1MNwxrVjL4erd3cjLDiW0dyIKufk3jHhj54
gzqxxcVAKVju7J1K91qJNJOejeDS3Ad9nbBLQWFbKCPzNR77uFB/BSJ9KmR2s2f5PTnxXp9agqyG
hGtyrksfWCWWP84WyF3P+Wxp2Deg3LfjU8YPpNaBPVBi3GJz/OBWZBxV6rgt3Ib/DwdhISWUzDLN
oFxPQY5opM8RtdfKo2MG2opj4U2rryo3gF+58eC39muSG1yhOb0Ts3DQ3UELD7u6MQ9C6qSRPm1q
Fy4/ZgOubfmu8clWtVhZo8DEZgVPWZ2SGyAh/9egOh0+MS2SsHpITg0kZKcDOxLWXz07azX+ZdeX
zjBe59S+7+d0PTiQ2YSo39nb866Y+YvdD4+mnh5b660z5+emyt80Nyf7MIuB0raOz2xtlSrVYxVk
37oLLwefVISbBTFfPsabWW9ObBjXtZaflAbjekiYpjfIal9VxZONUIyznlckbsdngvF25FFyo9nt
Nyt3xC7YLExDLX3JmenzBJiN5SDFMWzPsYqztBjRzBoXtu3iJGSmwe7a+Yja+YnNESuYsnu0iNYK
NBTMoxDnKoSr4RjAEmQm7npYHFhTyVdL2s4fkNAC/Wn5pKAdI8D9W0cD5rCujLOjWWo+9owBY6GB
98otkc1kJMOa6qLmKe0UGUK35rS72DCcPGnzPbvm+N6BpdOWymV+LPSEd0uJTkFn3EkFtLR7Dcua
DxdRsF4vx2c3138VTZAQAcMEE1k2x912DJ/HlpSS1nw2Su3RssRh6KmVWIVxO6E4eMyFjf8owmCk
tNdAiKfkBX8IIqAK/R3ScqgIWbqleYTujymnc7AupA7bODXpLgYmkXaZn8P9orhDnEDoKlkMeYN+
unwRac22MC180M+5jx/pOEBRhYqwr5dNgTZv2c/sQ/31d1GWw8WjdUqgt2JaBs5Q5ZsssUGUNEge
5MOoVmArRbQJivGrdbIbK7jXsU6/nfjZjFn598lP15q1L8doXGlVc+lm+IhGHJseklqQbq6HBhDW
WfaTJLzjoYOvOBcO2emkS0DMRwwVgsYs9Ppk6/VD3QP8y1HsrjPWxHNSV3uqvNdmKC5lzxSmL5oB
hXbccDZwl4W3uA/vGYSj5c1cryv60Q/lqkfys6TcvCmCgU4Hyo3xVtKkiT/r1ScxrY8MVy5LmZjH
1n4wGQaXnD0jk1nUiETZxrXDRmL8TBaYHb2CR9wmwpWqWU/Z+KRGISmINk7sJp4FoDuNpY713cX5
ixTzQXRczGU0/3KanuMLDWEREbzKgCfbQhV9UBpK3IqBIZdvARG7Nx9mKfYMcwvfyVQupCp5sbnY
NRJPiInd6m6/a9NJ2QLRY5WqIFK1QBl1+AK5AMNTOYC3q+aCVQS176pudFKCQ6gbjhG8KUkOja0J
OMgi1d6JtrzoxjfWnsZPYMXBfHC3tqbxGZC7kWAUUB25ZzOOX7Uge9eVCc5fFmhyw7YGproj708F
3cG6NmP/xtwx81TwLlMS6PvGzn2bDeGqHiaTsdkCMBrSR1RojmcE+kp2SIKqkJMd/d3DpC9SQBJk
/FabvhWmFwC/oQLOKpNpZyZggnkIJTfg1gYTeZDvSDXq11aXPIVR8ItpkK/PYeUbVcSzq70BvAO6
MNSrYiSysqFCQVqY7GBkuf6ci5sF4QpEC6l+ZRcqXlLtGl2Oe4K+tgG6AEVfG/pVBTZNnt58kYOA
assgmW0BZUjIWU5+NM8aQ7G0wrskJMTpeSq/LRt6ZA/ttIHpQBkjyH4vqnnlBtm2gc0BU/mgx0q5
yg3OYXNSDtJAt6QCWg2X8rRvps43YJ4ESwGE7EzMFSJsQhbWW9UYEPDqjLMpvJ5a1HEcIvcJnovS
zkh07LZj45ArNWvfePoMYjL61O8noNAMyCarv8IxRcg0+7YzYx4yI8K/W/ONpQonUsMz20UlMRU1
1hMMwetk1p/0mZtA6Qfo5w8TCYUprG0axJLHrRevoM2vhZ1d44ilZtzoazEVdCvNexfX+YqP1aLk
uiHkvE2LSVeQ1Shq3he9Ix+CBBFmUwaQamMIPbdMkb72bBKajMghVe280OL7dUwqfgelut+njPUx
y+BKUqZxHRsW52aCWtuFSi+h6kCcsulQrZOBzrfuc4K4Y1XuHE7NVBN3Q1Y8Bz2IObs/mgh0eGwa
cN0utL6MqFgWv0A2SloHQ3kyYgSiacNbKVj68KGOkHqrRvqqOL21BqlqUE1Z2hbgMIJB8WuuZbab
CF8H6x9QW8qB3RkQ6HxYY+Kw76IhCX3dHCtya9w1Y76GpYo97+FNio2hScij0r1k6O8RAifHDk25
yMtoS1A9GHVhrWM+aIXbD+txZntbdg2akCJ+KqzXiqjj1TzlFyyBQEpjI7zgkrsV0IyPZIcKS64j
SvhtXtClVF0QrtJcanAJ1OuY0Py2iElYZYBJBV/RIvpNn4hXalhEN3x2I9gRTkEzAhU1Of/+YU70
2rO1JGIxqhMv63Z0KpjeEEj1myIfXg2pkQYr1OxUFS91mLD0guzPETr4YIK52nKytTe9Ns5elut3
Ikut9xxpqM4TVdnnLsj2EmzyqpAnQP3Zc2sMn7y1Ddj5kYjpkHhicibunK62Vy4hNxs1sDahNHdD
FuD5ntGVJu00XcM+bA60xRjnBi6gpP4O6qtuFdWTPtRn8n8QAHXmr6h3Z0/RY+kpTwR/I+3ggm6M
AOZKpW0MRflV1+1j0iyFT1ozBOjrYdUjUuKkpZ1S1RqRLagQFCCsFljjAufAhfbSWiEx4aBFfFxq
D+y1sXKYT0mmvRLZ9NCpee8RuuwB/7q2df7N2vobm+EDRnh8H8yewYfjVpXXXMCDNMYeLmV5Q+T7
BBZ+wyiM+TY9rcFqSCzp8ZWubENH2RSd0m10dIChM12bzskZlefmmicKO7FLkShB6rPDvw8j680B
YbNW0Lvhk7AfCjLi+YgkiAUyC+IIZVLToxUD10wEU4k0k2s8lmPMmtyJAZ7rr2PE+R0adUGNl3wA
DyAKGyLLmLMiMH4Us2xXhUZcTCuWkG9c3ybtZR1m2Toq0wIhttxIuznj7rmzdfMS0wjWunHgkxeG
MQehWb4JNEkeW74GdEv4CYUrqxtk2br71aX5u05meDeJr0mp37QF5Yn++gd1ZBdUWGaIEGNYG4Eo
LBDXthjG3TTHeT9QfVTLaehaxR7Z1C/EJ0RG0WQV8aWUnPwO5LtcMZhUl49uTSrVXHxLWhzXhcLu
NiMVqRq/hbNcayBWZRJpi9oUdzKDAaoB2H3obQsJKwjuAZW/URmeliAVUYKN0l/MQr7TDlKM4nHb
MEFDiLhO0pUZRfYOWoSf43ViyLP4SlSSdbTuNmbqLREaSa/9wBzRsY9tAomM4HFeWfSiQUcuixS4
vMokr3dBgHmkxfaqD6dmhn0k1+KcKQYeMMYwU5lgwMGn6tkiQpUXxfqGpGBOTEaTVmmLPek3H0EC
ZDJXxUkvc7G2eP39qpu+ZUqYpJqD+u5lg57ffYxn9WUkJ6plE7Zi4iS9HGNruPB+dft+cQ1qaKJX
bsqZ3YqYJJ4+YOQVJD1VI9uBzga/ZtJJTfmBXjoD57BSzG7NL3WR/VWWHGX0ewGDTC9KGDnFQ/UA
L84jWO3a560B4hhvQG+/ay1yuRK3ih8gfQqlKvZpc0vbGrVpku6LxkEbjP7/kLqcP5MJ6NiOm1Vv
WN/2DKK+CJpnKaJ1Y8zZJnWsrRjI72hjk73zmF8zZ0JCK/WvANWyjyzpMY7Gd2nCQtQ64KztGLAD
t8fXLEz6v203/qktwf+1BYD4b+NcTx+d/MvUf/mCv8/8nT90oQMaI3rUEbBn/zTydy1bJcoVT6Zh
6Oq/R7mazh+qozPcXOb+qmq4/x7lapp/8Gc4JisCISw8B9o/M/I3jOUb+/PIXxVCN10bZSKbCiba
fx35q7jgIW5BI6IN2EaYm4+NknES6hkRcNgyj6qZgjdh2Dzl1YF2cjKyVeSgGiXAq5l4nvdNvw+m
6qELArBr5tos0hrppaP4Fitdp2TQkbREorRk8oAVjLj7qE60HvocrtHe11zFOiDNyav8nj249swU
6iKQvMxa+jqj41wJaYSbtGf9jD0bjmVkZkDfe7U9Tr3xAugQAUgYoYWjX1V6KiwTsxv65IjIr4ls
yiON2x3V8k0brZdMn0nYaxwWDKmpIScmxDJti5Vgf2oRNNir0V0RlvT+hA6OpdgAkn21LaXdmBPQ
B0vt1x1c6tYo8Aa7n0Vcfsz5x4x2Fbbphl4FlzTzKBzcnSKfrIZucOHC6BHD0wF2nhpSiQoDkjjY
9CD7lWtvY2YkTGZmLOORiduUuTamzI8wqo5W9RmBP6aPPA96hjIMYiNB8yTrrdrqxbajja4S1wH1
NrWdTS2MbYHewtGmLZBCKnRga2ijwtgpIOqR3q5xJTQhvumSOLYy3GnsVlzrSYH0vK7RfoIUYInd
WttkSfgK5GcbIozJWTc0GzWu8SdLGF5q/owy9pnIuUT9Fdvl/fIiN2QPWu702SH066Lp0AeUQdp4
lNzy6bQgrSJGb9Yn9nXinLJdgupKijvB9HSww2UkYL9gvt0zi9l2+G+lgYBCLB2acZUJW5QIPp4j
Ar/M7a3Cp054M8lQAYlsSFFg6TMF8JwefzmloN9RJ9YTfhN7Nh/SF5cQNS1dzbBoouQexL0fOvkx
jM2V1PmDMosw8hRxD1OiCABMKV6JHmJKOMwsVydaAKYvSlx8oFrY2JE5EpnqPlpZox8pxDe5Dq8u
7hjZo/PCOyqeSGiCe0zXdc5TsBJt96W6ixxgwgXyAeCNpDD53QC7CY9dOz5CeVyVNbBvuGUrpaLu
l4RobSzooqba/wQKhq8UUREmGURC5bjuWoYoTQbcO3KuQYeeFkUWcV3hDHssAtmQqelrNI4pcg7x
zjTPZNnsLpHi6kmOdbQVwgReiH8TOZKNea4sjmhJAXswlkXkTBxTmR9Uwo3wiKwkA+hefhjmexGs
ZPAZt8O2zLNkLyM7PqtmfspV0ngGFxcgaVfTtajdZq8WXbVu+zpbBVng7sE3YvbQ79SWzQ48FsAx
GllZdhY/qSIXj3nYiVtfkmaBiceN5HWRc6kNQwB64EFFifJA608SblTz9en7TAyrVR4jJT2OPbTr
KH3ssS1HMvqS5UOkYlNlTD/lvgnjDnX8DuKoStIH6Bk6rfEpZEbLF3mkOgN3+oG+jAkgY/gxQgiY
1pZ8Mtn+mAnzLS3Ddl/5zaCfO957S6NrBUKivw6aS1rogZKxC6dtbqs3KcdVFmDzNT8CSqI+I8wu
/SqKcu/UM1sj3aMeXgf4fR0np2ricMzR1VnBvWzvrGpYNyyIHNZUqYX8v4EHnN8ISdwyPttSgwJu
T4AuXcfidZlLNtm7Ue505s/2XAM4eezmY4VTLuMDk6jnIFTv5+LaXsF+bdUsOhDkgg/3STElNkz2
gmfD1DYyJtpeU7Z2pG6ZYx0RgfmlcXENVl1M1Y32LRqJRQqmK2+TH3fpqub7i0ODiBBjt6yM4op8
Due+ZHWIuDSK2QrhVPWiMG85CoqXoh4fS4skW3vcQMfbNMR2wuXYVGwPFgK7oUykJbvieUqyjVo4
mJPRQyUEEwTrIJyeyZiW9UhS308r5EHBLTG3rV8n1X5kBZdAu26L17LBR928xNadA6Em4TfGTaEk
G8bJ3hRnZ8chZdYBSzaFz+EQ36eju8/adW8c4vSrdtZQD5jemVvSdXEfKF4xa142gEmJXcQU8Fix
JgAoRhYtyAyDvk2cCaJ6Fi8pqZVVSXpT/jI48a2bGKHpGYDe8C3vP8iOJOyQ0BALvYtDVatKMILi
FLqvdVhuJZmuiIXXqvYeRj9o5BnQ/LRd8lWD9ppG0vLiKxb8x6bgOCQ5Sbr6FZkuuPnSk1BJeOPx
lANYkN/tkHupLbye00TkP4QwcQOY0AMJitWa/qy37V2U9CsHv1LdlteE4ApE4+HEDtDe0h6DlNbd
n8TM3n7/Gnw5lVHGpoc5aRETK9DyxLGXqMB51AmVeh3oaJeFk/i1AaEwhfcGr4hXKnqWs3GAibKb
GuiqTeoAWGRVHaY3Mwu2Sp6ehyHzRus90N6gSYz54OnFZ8fEBRTDap5Z5hglzqDPNn4uQIXPDF8w
ZMGVIl8C0rfeI6/NFGS3HRBB2y+Tmyx6Snfz1OgPuTWs8uzZSl55glg2Aeli461Wm3jEPRvtQ/Zd
vVZ+plG1NYtuk7tEVNuOJ+NngmxPBKCtAVBhbcZd6wQnab7ZzLhoMbye3lPtYVqvC+nyABWYOVnO
MTgIaDiVHEq8lqW7yc4PzWgQBQbXgskrmQezgd2xqza51V3UiWUu0yHHOrbK97Lei2jZ6fILjjyC
dAjuNDZjQ2fZTK+QNL1GR71fMDLkmdaGjVMxQchB/YbNqlRrSPTFtk/KLRa3HU4+Fm4pJZvpk8Kz
z3V5R5IjjXCTfgYGKQPyzUTwX8x27ZdjuwslMu5RO9XI10q4EXSLKHjlKSmxK+fuDzYl2rRbUuBn
RJxv5frDHSZ4kpqFdWsD9yOahkfcLZ8D8TXEd9aY9yYfaqBLwLC7HezF+1zcMhZdXl6SSzAXREbk
Odkg+45Ckq1axJYHsYQh+3sjiiVyaY5oUO++jY8P3nd4sGuZesX3nIzfBDWEG5MhRR2K+8CtSZr3
BkedWLMizVMC85DJ8dQXVoJvQz6EjLu0dhtNrFjD8ASnOl5nlfOqVGzxHcfaLb0WwXeEPSt8KOJb
70B0CqPpO5MtjJF+qeYck5b6iYTbC9XjDm7Pg61GJ5G5N+x8bBLw6bnDJsVIDKKonuW5Vo+dof+E
hvPdFRLyOpPBZjoAeP8m4s2bq9SvaM06mm4GxEfo8Q4UqVe0h5Q43uyQMHU2K2ttRYw3ZFBu2+TL
ZP3gFtnGnnT0YvWLlX730tgZteV3MOP1lthGknKF5A/ox3VPankJRRRugNq3jNJL/noDR9FlnD6x
7nlTRGZstQ0KkC6CMZgcN71SXVCCR16bc5UDv9cIrliGMk5uvgXuT+mWpwq1wZDG6049o6HZ57Ty
ScRnA8NnWDRHZX6OI/048EuzxZEFEo9DmqeAzQXQZjdF+ouLYpn/5/wFHNJD9GpbJ86qLm+6a+xK
ZXy2F82sHWywPk2q49lsxsYhuYsMBlfPdUQOqvsdZ8DzhsFjMLKbawBe6nudWGvhVnxsHnU4B2Od
7QON/XM37TLextzJ/UlKbuLs0eLcwFrlxeZHWYhbBFlAcLoCLF1Re3sFeSHpPB5z+wY6YPFtpogm
IFy7rIsj0NZISlDdMbOPy8dYJAe+EJKodbV4/L0A9DOh6j68Dr/Cx1aL6nUwlVUQfvGYHkhFxUCT
gCAAukMZHxnd1UUcm7PyKrTKZO9VXXSVaQkCpl9Mq1aJMz7kBvCxgcskzhd9AVWMOZELkSzJu4q0
KDLt9NrHk9zEVsr0dea4RMAoDvg1X2Ul3hw7AtSlgb6ejFuCLzYITACRMJeqOnty2FujF0dm1AGY
yPF+wQKu5BJTqG/Esql1mUZ38GCCZ6OnFKW2LiNWqIwY6eIoctwRrChpD8trx9HpT8bVFMS+k3Qc
Kd9F+tShj9IqRAF1gvUu2qsILPjwptxeuikiTw0/ug6LRCC4kzQUwzvWa+l46KSxXmg0QWWvUwEk
RpwSYqT04uiWztmq71Ex75Vpouiq/HguHwZU/GRN+mlH6ZLuRwZsqdqj5K7WZcGTQjYU+2psqWAy
CF4KZuwgDCjJ3+zH4KlGXD678BsS8E20uDpQU7j3bF17rBYqeW7dHdm53YXLkouFeyiICVIJQZm+
dNZS/IKg6D5Sgllaok9I2XkITe1kVj9hUmHlOkiqjZJLreOwkMVP9jHzbMb8BefkcQwInjSjbZSQ
DwVzrymcc1sF0LPYgNNysvJC1bvTHB4nwHptCObbUvyCIiUH9D4YcMGfYyvepfaLRrOUBZ+5S/gd
5hStNJ9UlY8qaZt6+ZNk6YYgzDOgPJyND5rzQbYmEvqS3cJXg1hNdz8K7TgFZBJ7cUbdv5kJknp0
VLY57NH6ZK/GKf3mfS+fK2ow0zxBn2TDsmSgvMowWs8WNzYah7njVQ1yvxcgX6CQ5hb8IjJcu0dJ
2awiHYR75rfKDXOyPwz0wZW+0XCbE6yJAsNlD/4yE3k5xM5KQ90Tjm9wLmhPLxPvT2LD6FDtrQjc
DcYJH9sQ3VK4aSIyFdV82zh3uep+ypnSJbPRn8xruG4J5ZU+3VXwsCzt0ZxaXxh3ffEJXJn7/NtA
CKwUxLS3u3humL7F+6kYNrOdrU0MZQ1reqczvLR8iIf+yN4FRsphNl30xN1qIpaLB8O35g+bEl7P
NAJ08q1FgWUX+S6KRyrJyu86up62PRFm5DkcO9MJuZwJuCSFJm6h1xPufdPYYLOMs2ZSVCvZ2Y3c
t15lrhukXMmIHik74MB51qifwTRsUt7Dvuz3+Ck2Rvasi58mm+8mmCBG2mwX800sSoqt+CT7IfCH
vuzWHdYm3W0uSRkVm6YOVoZUPs0kvpLDuB0DTslBWYIqRccggo12nDs3cgRWeqRsx1q+2CZnQc0r
mNkcGclMmlI1XGGVEB2duPpq6JTLBCaTJcRXbj8hhFR2neOuSy2/pmFwdBQ8x536FGTTihw1wiXL
9djnh8D4wTu47G02rd1fExeMDgWnmzgbAi+3CJ93A8ZrslouowVulSB0p8MhGXNht1sm8545uFwt
yq4GwsLY4Dpx++DL3XYp9fdUXJmXedMXsJ+ZuYtBd9VCfEuYZgtO51L7cgiPzFO8p8hLZYGNlFcI
nebbwNmqh86qpEdwATATtTXPX0bmrGczPwiW3IHxwd48VnndqoJVWbkKg3FVEQTUGMYZM9wLZwLi
170eOb8w8G0HMmVM4srrRG5gza5m2aMPzI9R2PCg4I8FE9XpjKL1+UB26jmYXvEIg/uczVVRvGIG
oOdhX8AWSQqCnslGCI3pcc6dfWSAQES465iPzKy3tqujr3tzxS9wEZNKatuU7lrTvLakRIxqsjFJ
dyp0X4aSC6j07aG+t5kGganAx0cgsdJ/oJGHSsaST07dGhexal96Ig2HNRYjgs6gDUqcRg+OZtcH
pTN3KTZPj23SZhhQCVaAeXzATpCRf4rSDldZV1vEG1vYKLX+MAlNPd7FHHA/slvD8to/WvVTYn+r
U70uB8rORudVUSwsLiWNa6TP+T5ytZ0VstIojfQUOfUvQ/zCjITDMD3ZtNpjN25Kg+y3MKB7oO+3
5plqxL4n8swHQsl/bXiPS+XZTBxuBraxPN4jt0OjGnT8237YY2M6jDXTrLraWMO+kmcqjLU6ku+Y
T1ulJ1yHrXdsyZ8oZBvbkPqjH8pGRYFFDcYwdMjv41rcaiPlxbsh5Ntp1ndCDlpj7kx2+ooDBkyY
a0e+WQiiEZpy6+LUjB+sBaEnuOQrEtlCWACTVZ57OPsWbZRpqY+BThhpSEmbuc77VIes8g+qJI7S
Jo4wmb9p1/8fc+exXDmSbdlfaes50qAcDkyv1lSXZJATGFUAcGgtvv4t3OyuznyqrKwnb8KqjIgr
CMDVOXuvvSC2bKX33rXykRjpSwmsCAVu+UpGIYrC305Wn1IfA2W44Yh9Wyn1Ur1qOJ4imwOnnuxE
ZrECs4MQn2aEUoQ8aYK+QbyyY5TsElEkRQTytjY5FQS2yoIKGtmpFvTvrr0M1VyQ5Ygmp18+p+eO
bb5BbCo+/T3HIfyej2aCoMBcd7wRT8N9U9ACy8Phw4vL50ADIEEUJIuUJp+ruHqxVP1Rxf1PWQG0
rDiZTcmSCraVASWn6Yb5R9tSHiTAPkDBQ4SzQaM8In6O37emlKGlQETg7onxmLWwsNh4UIYF2lmh
R/TONslhvBwwfvzSc2TUTZiv3s7xTqOa0UeUqJvzkAosiyYbWtIQqhzsXvRg+0+pgK/MHjhsXuO1
t8jYTpcS7WqanKv+BYO2XX+XVX3pKpg+rJ2caVOb7bIExT3YT2l/NjlsWaF/NKOyAzI9K9VMdB4+
dk6vCIGYduHOnbOvdYQuqbgH33Q0kSLZyQxNF59gh44aGB+vzK/dkHwXVHw0MydxBZV6FKxr4P1f
bR9sDapnHgBjPLoLdl9mtsdjuO46dKgp3aPCW7XmSBqByyavYrtNWIXJBtaxOMsWS6Ue7PilRgOU
dOHKLF9yeoN+VqJP6hkbX6l4BzdH7vAbl+PY4O/MXoT9HAtGqrIpPHykebkeSVpocfCZIVwCiMwm
yjSgxIveG/ackv2+fYJPsEryOVPTXSZx6SxQRWzU5F1cXzJzvisH6py+cKsvRdFDTQlTeINOqPwR
uMjs5DASLNCbiMNqb1MTkieMiIgUvrP3WFftOtL6Z6vbalAo9SRYNWxOYkGL3AGWyMmKtJJRvQfx
y8SZIxTvnmDyc40HH69NrX4yGgoqwYRDcmcb0BFxwyev0L8jNBZO01b7lnbsmi4zTDTHBc8Xo82B
XWAA5W/jF5jNh7Ewz+zR72tz5vAHsseNyrC3CuAZGWtvb07aJkm0isWFSwUlw9hkMVGPI1KHzrDO
CjoJmRbXcKILwUGc0ZfadxVR1q2WnXP09hTzaNy3WlDsleO9GkTGXSLFzBBlv1IZvTQtIpsgyO7t
mJDUKKSQMX7g20JnnR1YNEcwKkzwropeZWPY60mS/GR41j5NpDVbObYWFlRQqw2mcT7ALW/byZKy
EMEiuXGvYTFAcrSJxn0f1oekQm9eRdsMdiGvXutVvoYVhT8g6Lb0rdAKjAeboMVUD4jKQWKUGata
WhxA5SvV1rqaHLiT/WZofeIx72Opfo2mtgfHhM43SyhXVNNrkWrLIdTC4+0H1VSfzEf9pHzvIbKw
2tvmSVRVvAsIK/OcaKuxGQ1kMneDz6aPRa8LN6X11bPi06YJEdIV2zZUYmNBdvKc4opZN6oOBWDd
BXGEn5B2CbFHqsc5ZEla32/VMfLjY5Fmv6pI+4qJIC0C9j5UcE1KooFGCwMjAau3Gp5Rnr26c1iV
2bEFHE1s5EWxyjyKTk29a12x0dc1OneI4aJs2ZGysBJxVA+HqmWZw+kZOkxBxbCs/f7EhT+NcYnL
4xcZCZj2xZJQ5CXwq3XUZuuS4rPJ01LqLQS3YdF18Qoj+pCEiGI1/J9mgt88GhkQlHjOBHtBSATY
Q7Loyi44LFsxyLJxwKXjZMHWFN2DUWrfvoYts2hZv7TQR6mGMLlEcod1RE/gH/d3DbGnO99o8oUR
n9PRMK7jPIoHJ9tR7herAnmk7VbXuK8pJcVUhQ10dA3OAKGBOew7jRr14FHicpDq9EDLdlpqPSr0
pBszdXYAo3DMSL4Aqa7hBou28AeiZUj4QtWUqtEBBYsHPZZflkFzbKDDdIn3TenbB9fPSA0Ab0I2
9JCsYO34d+RKvw11RfQvXnmrlJzdK/t4+6HnDHet5NCnJ82jHunekUjrZwTfQSGTJ51gx3wqViIQ
Dxg+1RZ3rusYZ+KXul2I96HB9b1ocFinBiFkdSvF2UXDVvRtv2s07k/pUTEiVI6F0kPJMNWeuWki
WhUjjY2ujA89dJx17RKwqk/+Ic6LbomahpTUxhqhEbUrgBbM9ia4gsxnFSC0EsWezSVE6bAdZPEs
QlnuSfg7xVbgo2cyGb2SpOeBuAO+2guyIbKClVgXlmstEGGd4PrDlk8zhnXCqbZ1FsJlA947k7sO
4qqEITZROwAZthhL4LBTR9pPnrb7RA7JxrN+u/lgrts51sDHOA/RPf+QdDdVmhWrboJk7gJiEGnj
HnwIfShl1Jfn8UBCRkwBqA28L4/90S3sX6kHyhQcRbgCI71oesyeHM8miphnqO4snuw2866d7qdc
y/chxXPfHeRa9vpLklsQVQ1TB2JCazqzea670MTuH3LnTA83OV092SfF3plHabXuHRtjuMoEOccy
p+Lsedumjc4aQUgqm6bjvTUDkRVJo3jjzXMURJ/O4Fkbv7TQ5nxwK7yX2B3mpjTCmiDLTnbwnQSa
h2xq0TdwdVrcxZmf/Oos8ywFK0BcvLidZpMPot5gLrfLunVq8oP4QuTKNFxOvmgZWfdRxTxrKzve
xS6dy3ZmUsbnkKNnShHDU/IFYxG2t+bYSfpcDqK+rVcnL23O63wd7VtNrvW6jqvjoPJpZ2MfiLPw
O6/TJ3b6hBUG7MEC6d8HXvhBApLGaYjkelejMFfyFJa2P3KQDu+SjMaZF5r3QB/6pRgQB8Clfe6s
tiPrW5zptPj3jWcy76s22Vlz1FI4O+KCIJ3YTGb3flCDevHKjwgr/ntNOlkBNG5dQlzfNab2C7cd
vhvBltKZXTuqfQU9tjHbjq17HTLqJucpdsV9EhaQa7JpAz6FxE6412iFab5XaegDsXSgmrRkf2u6
59D3GX/7xrSxefL3CYJYeM7OLmyt3zYtcnai/X1gafmmqAvmzrzhOEM54vYDbKfOBS+p4dr3vTHY
x2audbZR9qUF9e8BE5/1RPBRuIhC/0CSB9vSPWeHcGeFA0d3/9CyblOdIEPe6SDXT3KAbpFbD71G
rcpPKN8OZXPunBVpVO7axauxrNPsntiIehkpmZ8IQksNXy6ZDjnG4hxItSZYqhyhmYZMdN3A+PCd
TFvj61sn/D7xoKKjlWqHnBTiHTGAP/U0AMoqs/LxpiNWpXaY9IBnLfS1je6Q5hjGzYtV+eBBsvhQ
zT6gEi+gRq81diWHMpH3K6ehXAvHYSIkaJXZgvUWI/PWJckVgxLBMFm04rdS21ybnnPR3Vk52eZ4
T7CZavqxq4ByxtmGuS1Y98MIya9JD11b7hQwR18n4s1HZEdniT0H/GAzTQn3sOUGncgHoQI+IZHl
vR8Sh6q3IQ01AM9EXORslzhImxY19ARzAidA62Ah0iFyK/Y2rCEN1jrUtGlBimfacqELN19XdU9A
c4JY2gqiXxps/TTWKlhx7utAqWkRm26+a1nJUr/17wxUKiZliFXcyKegrx8DO6U0V/T7ICUIRloZ
54cYSUbvOBvYcjqdENLTkkpxWhzwpVS00ncSbm/cRBcXIaEegqiLolqsnQqniAZ0/+pY/rrye3Nv
E4Sz0Wz5pGnZDxT39jGXUCjkGHNJUO5xXaS3SYn1eTIj33gUHGCWZUN7oDdbZ1fm5tbLhDgWpbfn
Cmpb/ENoZ7zuErr1s6bcZpdV6YgRF9QdNJd0NzDbItdJxUFODqbRLATWlknvYU6lKAU1dEoOxrVC
FcU5ML4D1mKvNZiwvzKwV7k/vOHwIpqA+K5FV+Rf+CmCt0ml71r+LTvYYuNUjmDGZ8puyx2MI/HS
dJW84tri8e1ChDXzfxajN3D+hAOp2dETiTfMMGDe1zUORRJWhEZJjPYcZMRfjKZqW42Fu1G6k12j
0t+yKaaFZtTFwYljfvU5T8rQy/K+ALm3hHcjiHs3SkihzSrC+HPMTTs6hzM2FjvyCNo67JfOmKHc
zyhoYLkxSAjkh5x/RIgy9254EQKQt15l1IiNjrKgHyIxTPXP1MxDa9Fn9Fyw3ZCK3l7sCb5WbPsH
FpXoXipzN1B3PgQpM0FFZ2umLImjCoPuiEIHwXwvs/PkBiWBp/wgg6XDRqpHO1+x2rZq1C5OHTXX
PvQ3oe2N195GXoNa0iIU7YqDh8a2r8l1VFg5mXFE1+RGTHneyY0DigSSokYi8npRTUegp/edocmL
oG0CIdlPTPNQVJQFxoqjYzQl8YMRQgNvsm/NK6tzHKsDyWr5kzTjVeNo6gRUGgPUCK+iJdvS5nS3
tcr4baK85o9mep/OGRC3YIWpGH7DzylWQWKyTkdZ9jIFeb6Kg14yLIS9D0KihsFrW91EpU8G9tos
huqalfZbb+Uc3DKR7RuWkRfhqJCk9cbYOziodD3NHysN4brXUB3C2/VIPGf2SFN2mRC/u6xsvdop
Mciry7q0sVrRrTNJRgf76GSfRw7RcqYbEFVfrlBsQQyKKoAiVGExISGxt+BTHUor+T3NaXWq3REU
hpfWLKdVCoU/GsZx43h2eWC7RtZUb26GmtWn0AtabXkXXuBVhxens97JaB7XKOU532j+Hekf2p0x
/4gH7Fi4BJ4VR4Ml6TbDfR3qw72pHGpPdJJsy+vvb3/uSoBDRSemTTa22rqoY4m6nMzOhQ5rGZ+y
53LEF+kZ1dqRezE8wPIfHoQbwMbS7Jepxl4P1G5cxoXXnEnFas+FYaKJStNoq5x6GXjauAMqSzWk
yL2THrd4s9m7rE1XAMhV7ezCYaO9Ad5lXTxntKgR++bGyXT69s1oviBf96iPERtZKHlvjdqPpGHK
qgUURgweWYWVopzX5e8jJeiyrTgbqvGEd6w5GWXGeYCqJ022NCcYeErWjl63FyPiL7okeKXDUG96
WBhvDadZNdWXwmYr2/c1KraqpnOPPgD7Y7supJYehloF17YSiIhGQXtvSs464fQLlAcU1UahoCSj
ynFrc28UbLOdtvAR31m/mqGt73KXOleQ4ukeCFw7ZYKeBt7PFOd7Xsslj8x0Ka1219oE6cEQ6u/q
IjKX6N6iuzlQKC4kuRdTOn2EU75m4vZfp0BHjxOjOWT8fpLOwjatz+9i3+lfJFg6hxVopyyvoqUr
5P2NfesBEFwESqPApwR9a5R618AaxJOZkGpl1EC87Oko4MdcM2XvyCNG9aafRd2wK0MgtnTqjrNv
m7CZyO2Rgt6AW0kDvIsWDdhCqPBHKowx98S9l3vNx9VTEFS9Yh7LD1ZfFb+q+VA2G2EGhJRTGo33
MqaKwVv228EdrXMaEboBg/cQ6ZWxrazqPcQwftbo0K1jiWXE9FT6TGB19cCW/Iq7ujg26NY2hV/C
H86qZDugIVv4uMp3o+/fRT1b0oSayVBm0dqxVIrja3iKQccGbqW2osUGENmx/SuKzK3KqMGjqCZy
gKD6lW76FQ3R7luWifwVeP259p071xkwmYLTQhkQxbtmAP8QxCLaJKXi4Lh2zGk8u50N413vNmHj
/lSJ/ZiKRm3KKXHQI3YrkmnokA7ivoconBYcXZ1AFjgbfHdlaSmUZdIIMU77mABZFzchHChgWtEz
L8Tuqd8VUWTf2YZ8Nf38gwj0t6gdX7hAZHaS/Uc53jqNLsIQDJ7xOk/6C+gG79lJm1Xo9fb7SFwz
Sw6L5pBRLQ/S1ntw4L9OliZXbV5g4K0Lfn+j2JsuYB7HCTedC9dMdN2bmbfTofJtTMqJuIayAwia
9gatMues+I6amkgsDjOxTbSAxqtxciHWroYSB6dfkxCKV5aSOrMBoQIkp/UcP4rMnpZNpaNrw+h5
FAJgE1F8rGYhxnWvBQFbW8R8kY3QbAv2szYtNKI86K8Q/sHZvVoWMVkjQ1z0W1N39mPaX7BnYyQE
HriP/VfPa8RDGHwgpX2pJbDPonVPo07Wh0da1RiyclZAJktDt9igkvWp6oOK0ejgQQzvB/MpD/J0
Z/cID2Qjz0iQAEhPEEUKF8wiLBBrPVg49CgiWuzH0eKRyUepPIATBl/o5KbMFa7/KjmeLnUZW5tx
Tois6cevE50Kd9qRlxIXHB47N+vZoZGZbPrUfEVZwr4m1KzQUOpk/t5FYnZGNPwYltBD1cRhvSVS
ZK1CSRy3a89SEAs/JFiFlRteq8rPMeOYeI0VPhpT71GUAUdE84KGs5CI/kXC4zwa0R1JYuqudS9N
yQ2wKQ3jaBQ+G/LCW+TelO0j+pUioVwj7PFSTK6Ln0se6VNsBF/4FBkfY25ll7jQPlrdAXI6ymCh
9bIiFGR04RBFn4BJ9EMKIwcoy/YW49JkJ9njfyOyhsqFHhTbXM9SskC6g9U9dEM60uC2QXOU+3wA
s+2gAnWH93yWzcSl8WMqU6A7ooapFBrIJmpM/uGdTvbqUfPpIrhWkhJ01OUnWcKHSVSj1vg5K/Lp
q5OOcS3N9Z9G14q1P9LIbyhYkm94SWy0fCJkYUQeJ1ZVRIsppPbhUMjBJ9tSLQrdZ+UyD/oOcquO
kkjcNPhem8FauxEwgtwYtSdKTwvlQXsRmZ2gEchnzUFcH6mfNeiAqeb2GjmbpcH2m8oIfmo6axOk
6jRr1a7O2I9yZr/U9VTS7XFWvk4M1cQxeqcNlrMpnfq5GsbfZdsOJy+0h5M2//BMYpEKArLKYOIo
wvZ+U6iRCBDbipeu4eyihOTv1LGunZWf2C5XW3vkPNOnBctnW5qXyTAJfo5/2V6Kh88HcavHj/QM
oKl344hLr6FOoEjxyGuP+GkL8id48E5l5jkwiqMf+PVusKH6lQqOZGGPv+1Ekw+TKN0HLQflbvRE
KnbAENo6Cva9xE1Gj8teG4kODLp19mncG3tZ6MuB4ubBugYQ808CtHRut29mR+EpcwHTFD9M5Nmm
dGuUPGL4UMTeL1VhfQvnOfQGmlFuO91N7l41v8Ieu6AZYyuLajYkFaCUZGyQZXZRjDzSIzGhzZAl
cjweyN5dQbOmIs4STvjMhel8gfR32I/00GOH/cnkf7lJDpV0Tp4wjBhvrqEvdbOsKetz3i788MWy
X3WIQabZ0UlrnY3ZYDewKeFFDvLxFh4G3uflFA+cWWfgikaZoxIw6LNeU3tlGXBn1azCr3AF4Qve
EP9I1ix4T6Ah6bG36xIdkRGv7Ywo3HzkgGMkJYXdmnTKG/WyqtSFuQvfcUq729dOHkl4ByN1nsxs
cLdN0XBvE3fj9SHeDKtIT2VaP9H+9PHVKZxDAcc/cm7gevrXwtFLpPD8Ii4aLId9pBaG+tKIhLpv
vggPoZ5unhPkLhRtYfrKYatp07AvnfzFpaS07U0UmlZp0Y9Cl2E28yLNxj2bUFLmfsTYSsRwysz0
uYNca6qoubP77mgNwZm5/92sp89In6I9nnBnSNQJzujc86CYC16FRz3XDAbMkqu6UYEbbezsm2lW
WwOyIYW3c0hijb1TTlHh0LFhQfY8h9laE+WkFZ6BCvl2hyARRTRaHHVErJ3uRupLdWWgPtDjbjVG
AHPc7LtC3jd51cpKkbLYEcu70QF5bNptWzgA9ZPgMekrFi8DsENe1+RXslP0OeosjDGng0/KKzDQ
YQqH37J7y1qDk7FKm7MX/AS5T3mxGtnphSTYTyZAq2RGVVAAwQWYsSMbOYF4Pbp+SQthBC21qgHv
pQmREVn4XLU+Z1vCH5bzy5gi9TqvT14X0x+zoN+aqVg5RIVwNkGZozZF73gz5RgbtV9/9wEZ34UJ
uUISbAVmF5pone6Jy926TYRSyZiqlRFpapU1ubHuJb3GkL4TudQTrMu6PFfsqY4K7+TUEBSCl2Fp
q2sZYbX0ZACpmLMzxBBu/kDAOkoVJTd93V2Nki8YSDKPxVS8Vw2OB5QoYqV7w6NLz2zVFxXMD9nm
KzUFP5BAtgkFkYOtG2vTsREjeEV1rqun3uWBp6gdbtJW3OmOk6x7HW2Qw3lwGTroL1zoXj6qVDZf
3QLK/zYu57DtnmXD/e4sWTMdhRGz3VcRa/ValQgv6HRw9o48QssmmC+DEc2i0tcybd3bJOBmRLw5
1C2rlmJxqNYFHsiNfsh7NDXRNF6jnPBu9iYUNS0MgCkhfWmMLr4m9q5kKiZPiGJfWo5ry5he/c7h
HlMl4Pz2Br2pAGX8gzO3OhHOgfA5cQkeI7sB++9nYziAWCul78ZHk9CgVevkPYZuyr1uQndRcAAP
6D3JvssPbd/RLK1ztoSh/q6babN2cwvXof9QNqVgIxa0FCK43V4HaMdVbXrx3ebUh3G9cwWpn2aN
rajQvKXZToz8Mb+CJ9VQ/BNAHHS1cZGI9WzxhQ7hJfKS6i23orOdSvEjfW3vWU+4qOv7gaj0K4W7
zx48Lwmbu2nGskotsHdJkB7MGOM96TvxU1j29y0ugJUka2k71IPcURULcOlkn0lsXtshGh8awR4o
e3areLw6Pl0Hj97tslLiEZMkzFiyyyin5J92BtpH3Q/KmHYi4O7XcwfdbXqkjxwFl5MtaAwzLrkl
lO28FDOE5RAd5wyOsTOr5CX2C/doOJrY2p4Ml9AfUF4aXJJ/naz4/+OZ/Bta8b9CNP5PJCvqhj5D
D/87uOLTRxb8jaj4j9f8abCU3h82aETXAZIlDEP+P6iidP/wgCZ50nIs0zVMUKX/h6loGX/YuAVg
KoJb5NWe+b//L1PR0v/wbM9xPdfh3TBh/mtMRRer5l/8lZpp2NIGAWn+O5SiXYej6fbEXUAw7LAA
suU3Oulyfs04UEu8+GiYohU4cP/iRJNLv4/qfDLp9S5LjPGot6J61rssRYDRgFozantnYt5dWfjz
v7Kcjq+ZBjS6Sti3cQdrzvLJkqfC3rBb79y1TV9y2XqkLCdBM6tQCdAM0hnGYaJF6bPcWaGFvqQa
9sLBSgkIGZtyWQw45Cwn1J+qwKMSPgHSIB2OAlWPAAWd3seszABhxiaub0nnsXqw1CLcFJk5LTtq
m2ONa5F8k2WjPHb2FZHLiWT5HdUOG/uGNly5bmpwOk3Uod8nyMvS4AMNousXBRXulZlE9c6KFM2n
QNyhiSatXJJr7cuuXztp1xyMkg6xp7w3PelQd0cg1IIGiT4pVmcKkd6mlGTf9dqHOWY0TdVQbsBo
lpwQqHyGEQmpSfU6GdgIMEo3bKjQvWlB3F8Y8kASgwBhntO+5WNylwjtm0gPHIHoYPZBRYaRL/Rg
KZNpbif350AixuRUyl6HvTr2U3VX2BCys6J97EpmkLIsVh4EvSUhKuXspQR8VqNHoxhggxTuzYUT
ak9Nk0QQIZ3yTEBQt46mzH6hclTMlI4AubgjQQA0uvlm+emXZyG9yeAa9rpA4eKMZ39OCikGuLW1
xzkCGOImstNL35blPk21D6cKQVz2+M8paWPK3FRpT2+qpyw66U3M5pq8aCNMtQ0W0rlYg/crLlPm
edoAi7gS2TnxdLqowQBYZGALQQUFXEHmUBNKWn9p+xynQImpbZ9Vp8nusq0K7AoTKK3VBFDWoSwZ
Ai7+RA48Tr8DLg8mziqGbWPq+PQKGX93vjJZraiD1HBFyK8e7b3XtGLOpUiXhkunu2/IRG9ca+Hx
NCzGAY/ovz4V/5dw2r/Ns//lv/ofONGK/3aKXX4UP//r5af6/vnrRDu/5s8pVjNNXOeOBPjs0QX9
c8b+E1yrmeIPS3juzIJGmmsSUPCPWdaQf1CFMTwmbCoiWDf+Mcka9h8AwGzK6PjiXXhy/9Ikaxp/
N7ELqQtXWqQ82Ezm82w7//1fGM+ZTVdOGTUqam/Q0KEtiNuYNn0LOq4mh6rYtQ5Y/sRsf7ki+E3Z
D6hJW+4z+ner3qAwrRHA6VdEUXU6mZsOje6xlPumuZUG8M641ru0KlQvzeAfcoyPoDke2Ji82B5m
7UbPMYS6sIzog1/0ms2krJeGzPZuCvnbimpEayC0FrXALNbgL9M/8K1xpBp7xGOZ+u7zY08X0I0c
uTRKQVSwgyLVIXOgqbyr8MFBmpR87YJDPpv9cOPm95Em3yI/P3qW3tDNpQw1m6AM4iDZzDuH3s66
jer8K5kk35pA7uiA6TNd5AzBZNO/BMO29vS5wj4rOeGJekuEk1eqKFgL+Ba1x0E/+sz7+jl3J2JC
RoupYG0l2rDTWl5XMCVVoX6X2g4GZnc/aEjPRqdGalucQRds8hScSDzyo2B7pYwPwpC2LGfYihr3
io3wowMYb3qAaEl1gjnACd2jNESWq75sjfBTcjmtkGDYwSTwm4cJSVW1o++DTBEr99oW3XPSWmvE
KuBH+cWLiveJfHQRkSSMgAPlsnXlvq8ofRs2dyCl7WHRYdfb5n3+hNsHz/+E76yo+D57ibHOIL0t
ai787WONWO6Znl5A1q7rMfkcVfgJ3jla5jh1bp/alnzx27crS3G5feol/y7Z5hrzvxv6cNpEDd8l
GLnIbZevTNkiJ51vFdjPT1k7+/nLzO9O+AX3b77UneD/+aV7zoT2LHGAiij+pM90rGr/5EncOeTC
lGW6VCL67AEP2qjQMwN58zTQ3ePhTMwUeopLfpwfPIe1twZb/UkAM2yxPO6JffBg33Pv86mj+aBF
n03C/pj0t2WccjiIC/slRd0yXwnL9ZiKCTemXr/pMzidDPxoGdjcbuQzGyKwdyMJuOgE38bJvfYk
mK7+su37T9DzhvgPw9x1JbOGwcbMmof5vNf6yzAn/iDoqMH+Doovp6T+MZCahyg3AonFHRRfHtFI
tcvDYc/PjNnGn3NVUVBeHO2SkT4PQVy08MaAuDUsbFbKGzgTsCnisxuuvpvIC23jaaPDD4DEIKm1
M4RSla4EVMrY5lm+/UHOZTOS8M3TOCnzlN6+SuTz1/MYMiJU207/cHsck5RrhGfhGcvPonR5VIKQ
25vjl8jTYa/Z7L1oLXzeZhF7dqXoMQEXPH23X8+Tl7BgtAXgEXISOf8cKjXhArf7MmsgelPuPb++
T1jTSYWpF4ByPicSuycn/uQI8959psGmE2LnTsZu/oLU5S4uoTtFJY6jzUXQ2LLhUnT2t8d4fudi
/qYqQBMTWTvdCz5vfzCPyNsLwMVhT8ZttryNltvv1fn2JQi1q01OXvjn0IgjRjAu7swRIAS4S0QU
7QF0nBqO9w0ezMU8ZOavdHvcy05bzx/RVFh6pLX35w7iXvSMovldkin6nN9Ey8uPToHTnMQPSI35
BlDq1k1wnChJ1aJHHiGNkuE+j2Rac0+R8O809Y7dDGv4fBfnhzTikb/9+zjkHszv4hW8yMjLrR3Z
p1D6HNpoxmuEXgnnouXFP3umxXwMyJORMTTT4Vm5XJ5pF16fTTKBY9n/7pEOSsukRVb8NhOz2gd4
Fmlz06jtufbzt5u+HFiAdNzAh2Xiw7FYbeapdpq/fcaMYmCLd1odb2LEGqQV8urI8BPH9HViAbtN
2WBmLp3JPvd2o/aho30MPDBBjKIWhG+MmgjCGc9oYnGxbGSN9Zg/Bq1ziebntLS8KxGKe7sc6BFa
8o7xQRGo909aGipOHfybAuxe5F5SRch9VHpH3CGgJPDf6BTBlpHPFHS7zv68bMwP1z+bGf7jVeSk
Z0uwlp5tiXnn8teJockDPS/s4LffcfsgvNJ5GpKtO/9XJE2WXIX3KzKRhlrBJ1IlrtT8w67Se1Cf
Ie0prveIMO/PzSTbwOAn/8+mrPmD/357PcMxkQ8C1nEMITln/u2LUTwCciF/qsa7ZKa4TPNYS5R/
HTr39tTTxMM+HjHP4C4jxHxgobp9t/kxb2JGaRB/SzALBUP6n1w1jwPwv/927L046iLalDbf9O/f
TguERR+g+PG98AIA76ArJm29ZKl1XPXZaMyQpoFwIcTa6lj9wketd5syy6G2SPcD0cjKcpshb0+m
X6pPc17q24jRjtNzJ8vqgRmBvrNt7TPBEwE98NImvBxMECc/BBwOzwQR8PvbziUr008G7rKrxlNb
h/de0Ys57oaPS3rMf6322yCiiC7IRwnTIQEIJngcC0njpXKYjTqbH9J/bFr+17bZ0/mJQjcmNpTH
k6Wu3IuvaR/z4KID/45qbynpvVMDdPaRMw8FLT/oVr3/cxeIE2JR99FxHnSVzls6I33H+UlJtRP8
FSQO03zf5qXFNRVEgdEF4MLSCISFnggo1NvYqhmV86wsenSM3NeFy7x9u8K9siOcrTyOiYS+t5g0
dGdsBsh9pk/MxIjLt1lbg7zUTv1quYhts4DRqqw0WcZ0IpsEk9T8DzWn/W7c5JwBmF7etl3E4H6h
Snu6vVetqbUZZ9/lqO8gN4G85TUFmmO06q+QqK/RPC/OHx1AmVz0s0JIy3CCzXNo0n/BfAauPm9o
CID4JE1pNpPBf4ovdO6Zx/nt5tlezaO90aPHrqfenmovt9/ttrcLFbd6/oDbHnCelwpt0NZd3W8g
JD5qhUB7zaTWVYUHHJZmcSHJHeTjjZiHsmncHFeWfixUyd503lz6WnZI8uKDGN4VIVboELR55U+t
oxdYJPgiULN6FEsu7Cmwex7yygFAM4QDGk/jskTBijrY2GtGC8CHZ6JT+as1lRAbAvbcsTM16yKt
0Zg19dpjV3rb9YzGZ9DlT31kifWIxDWZdwPz/oklVVFHAVEc82rsH90/m1B0IkL+PmY9Hd8Dl9lz
XdOWt7//yx4IeedIt7z+ct3iGhsEriXZBUkgNWqL56XP7asXZF8tINdlanli7alkLR3zvUfndXRt
7Tmdj0gRJbF1FomlZ0/9Tki5zU1JJYXfo5q3FrKm5pCP3pqZ3Cakh4TR2OjXjYeTUDFrLMjAOPmj
8xJl9SH9N+rObDdyJNuyv3J/gN2cjAPQuA8+D3LJNYf0QkgRIc7zzK/vZZ63UEqvcAnIhwb6pQqZ
GeEDnTQ7ds7ea5sjwQ+4+FoyPZepSD6EGn40do4/Um3SueKiNFVrBQsj4EQnBScFWpbqVLyMLAtA
Jaw1/G2yIAw69f2N60FacbRAbLATrALW5zIdNm1qwmDJMYvEgbWYQqLMIDhUG7UIP8ZKWbTk7y0i
g6nhQHgaMVxz34+b6zFWVzCCuQjOCL6/aKuNlqDYg5T9YeMCzLL60bDJoTfy/GeaYHFsgvijD+jl
ZPqefAyogmLjFtHPqcFXdXqVsY4/rNgTs6i/7+0XxzMwcEEKpMujzG2DAFjDzT2EzfrTwB9FTRks
jbJfm0N3hw6bKXVMh78uiQcp1CMyTrgDIlE3SQc+dWxwzrX1Xx3myzuRPIef3TgaMDlbtYTqCA3g
3N8Xe5j4uC7V9j20pis7xDlsym9dOaXCcGsoXkRcMvAfI8wH3Qj3JbgbHA7RZGuEuaOxWXUMLjv1
RQn1ez9BVWJgQMnHwcGV4BhbU1un1U/PZpGus8Fdstpiv03x0nHY9k2cflVo6svSE/PW6pwF6j7Q
DWW3K7P8t53qx9TUGLl19I5g2HYxTbW2dZdY9/dDGTzSuccwy0PKrwwpIsxephrSEWMmIuN7WL/g
1pFz3OLIoqmKgHfRZ22OjBh3Vq7610XP3cjgRHHBSUixNaIlPGwgxeY2+9N8Qra5xS+YBYQwf7gp
rFIqA76LFoMIGo+1fCqgj2Qz0LXopdpwXcc4Om3mzjYJb8tRimR9KXPxx/RRURQGu5xETvfL6b4I
+CpL0hdvmKLiWr4P2uRD3h1NbbyrKg40xyNBnqeEMwuMG8i+voIq6HQDQe2NrGEhRvW3mk8fRjyC
2surp8I9hbzqIKK7jFNe6XJCdQ7syhAc8uADcrky7/JuwQAVdSz4NoLQcGdXQQoiSr8uEXDClOEJ
M133CODPWQRx+AJ/gBux4sBoqsOdFnLZ/dGz5LToMPz2FMfGgMfP0NhDP/umKPmPmsTVHBvWOa0h
IVBMyoiiT+sbwhkS49LpZyCPynipCgPpUScoRWTNe9oMTkd1XUOtxintUMqp3rSqJaQOGX8klOM3
H4k+1fmT49gs7JYpVEOlx/T3j2RlNGMJuvupyQ6Dg1MIkGnIpHzcdL6+DqviQ5a0gpJJ1+kBySJc
nkdD+htffxLzD88wKWYqkwthWnTd5Obw6eJwud1RK2HJyVqIM/hkYfw1MWEUzhBSFDUvjZX/SNWc
3rUK+D1nIWVbnKuqH0KnQh/DSooyavgZJ+O6avG5EbSwkEu24kLbCdNb1W/uhjClwatnzw0Uw7/u
fBBoKArCj8QMqs0k356jFYHVjAdJbePVE0BnlsMNZHDLZFrFdAHN4Wm1i+S9IirgYH4yPdbflLHO
f94xumazqqnCMgh6M86q2Mqyhsgc3HcP6VrXpRgSg45jTUUedJeNITSBBlurqeE6dND5LgM3XmNh
N5e1TeqiRhIWGakEzCsJSbTyilVW7ezHNFwpBrugbTLYMDz0gGJiTtoMGcfmQJfDCgjK/lgf/Rhk
m9EE1qye6heHoQoUWYK7saPM88aC3scO5ZvxLDb16x5HyybTTczKDmqS0JdtmTBlvVJjXiXQdz5o
6aWWX58WMLuMXTTaxX2lgNttC+YjE42XWVI+eaMBMkXhb5U5D36O5qnGARWXoF+jgt4fw2yrZHCu
uGFIKYdisqifvQESwMxp1MOAi2GRFvA0+1JHLEQu0DpFuL7UE0jxUYdifDieHnGQflg05W+atWzn
JuvBgDMMi3mJz9o3txi7efrkXfP1Da/Z/1nuMLrjh9VZFojwM886u6EQbFOj85ZOdD4duYVXk08i
huHNT9VG4/POstwgd5WlU36OMnpICkxRTalyaTz+Xl+oCEZqPOyOKwM7tNtcH+9Sh5uhQ4gxNzqW
SU3+z+kFWDDp5irhgrAffhdZOKlK9BzjFVpLQWhfbHLTvQMP1C00v72KO4nsm8r70Qptbi8maKJl
T5fuFRPR4dZTjZ8NySYzryF4U9OiG12ToIDCbDdjg2W5RYxUJL0g8xS2vm+CbDAhcQRtuWo06EZ6
WqwqzyMiTT5KQ5IYdF1i9jADQJnF1ifKEQepTjJQFj4QxExulK7yDNchlrXEPkQJ21/oXjVp6uBl
YdlOSHPY0ON9Cyy9nqvDqC9t25qfrsfQWb8m8OezYgyPpz/oRqV2TdTxm57YMNfoSi7qMSWCqfTb
eRnKqAoz/es+Dnyq9Lzf98Zb6DjINyCBYS/tmzmGQ7bu2pcwunE99rnLeQQsRNEZNwr+qgUpv/ns
9Kc6Wb9qcXZfjSMaZxOkxZjvsdlV5BvkhNh2V4WKCojpEjWqvC1aFLWI4IZnTchh6sjf78x65JmD
cXTa8ApPf/Krg9q0u9PfIM03YRcsrnwTb2cScguYz4aVjetJ6a6siCsV4ZRehRrQTjbquKyCBSE8
t0o0/uqTVlmcVrfTa8nNXLEpK+2ggijCGc0vqfNcPS/WddAes37ECBVfF52sXiL8DAE8L9Tm86iE
fxgI7osMQQv9eAvNF49bxYGxN0xqRWGGM+jZH7IzTvVR354eA82rEZEO2gt6hR5JZA4DqOd3dRJ4
ryi0i2825rNBNp0q1xCq0OgS0Kcy+Ke/7z1ByqjD0tS3ASAdM4TJDQlHMkFHZgpR7rUJnp7oPHuZ
KuG97qnHIHejRe1SH3IHvetwFhapGsJNGTCMzkJ6NvPTUYO7Ei8gQEI9Ved+aj6fHmmkqdSOkZwJ
q/ywua5fBVP70jvli2+iLhcTC7U3FKiR4hjWH/In4f2cyqzaFKZL3nJenfYrLDcmKHY3nXVBYmOc
Z0WXBf1pizv9dKctrDKjXd72P6cp5r9XvbGQq7y8icLTlXVdRh9CAownbv3Tq3RLgLQg0Q3tJ3Al
zj3IBhfJiPNBVTipaBQy+4CQWuMnacAwROXSZPrWewu+fl5WrFYZRXFWW8HidJ5QgWi1VrFSQvMH
S/Qh9vkjp+X0/xma+2/jz/+PZCZyV/nf//1//jos/Ud65+otiZO37Nd/bWv5f/XnGaj8m/8zAxX2
/7I1U5MFoIbGk23pXyRvxZJyEst2bAadMoTzXzITRSAmoWyUk1OSlzGD0N6t81N2pyJ01CnEuCN/
QXVv6uhW/vURj3+1EOuzf/4vdtdjHmZNTWCoPL79u9P4l86ERvJ5SWiJ3Gn7xke7GCUPcXDoIpL7
jFWhy9DjVSacRYULnvCFnlbBT9U5aGF9W1q3trGyOTP0BpRVN0S5t3fSa2GsgvTu08X8n0/6+ZOd
6q8/fbKzSj6vWt83PDKKi+Fa9OVMR1sRDivH15AgM7Lhg/KPo8UWVpKeRW5FyWkTiSxJEhbOFOLs
VtGwsjxg/Bqqe1NmCszo3+jDk8G/LAhjaKJ5brHdur8rKK9euxu0X6g9UPWsJxI/v/0y5qXLfN5h
nloxKGGcbDTPfBQMvByQKIwmr5VAXbV6fZfY5FNTGQwh0VKtS3Xpd/MAkVmFo3o+9ePP0p2Onjlt
bNVcFwWCVY/YQmpERjukryxzHeFZn+TXjCfE0ovJF6jjdzOFMBWM0VUxMrbTGmjo2OUxxgUTqS9V
f2gn5gMt0Bm+bEuEqfJS1eF7GnG6digRFEYR269/0L+XZP++087qbC+xNM6+IeDuODs2JnlzsXGv
Qi7PbZ0JVtsTKUqCUOQevn4/+bp/un9k3f/psOM5ok847sSbMOrXwppgiBQbMRlLHqZvuiP23w9W
//5OZ0e7iiyRjpwExi6O+e75FQ1i0I2xKDhu9sgqR0N50cKC4hacz+RXS0RVr6JsumUxmIcOh0BK
iqVTML2jheGV6Y28c12yieDmrkPHfaWptWjQH6N0tm+U1n2phP9Y8R/J+HoLY3MlX1Wf3IWvAY1R
urc+g0+OqUjr03u/rIwbtX3WBSmxfcc+6DqbTN7ZdVHtdYtw2nEMd34QgW8s4Ipom5Fqz9XHp8Cv
8akBz4moYOppiR5yFROciqTowURMrOHSXZa1dYNXCN+eNR1DKcpPu+BZ6KTeJWKus9UpAPA1H/NP
mF8rWfOqleaxHIpfX//Efx+T/Pvyn9UUVU0gW0qE4MaJtbUw9T0e6RuO24u6zG4TQrO+fht5x/zp
TpIP9ac7CZM8qmyziDetKNeY1FYIU1BCpN88GMalJ+NsiBc4JEKVXhRvFJ/GV11ui155b8PohsYq
YbrZeOtWIOFw3a017BRoAO19MPUHivYN6uYnK0YuojA9no2tz2wvpslmzg0wHyAAymViVddFHh8a
c1zGLOjaiB21Jlutots/S7QSjMj45lrRDrnfPAbAkdvNVaI7NxIg1mr+kxIXD6WgTvz6el76vmeH
si6HtJg0gu/rGXcs0SpSfP5PCRkW59F1UN+xsH/9VqdZ1B9+u9MB8dNvZxpGNGmEQ26kAOkHp8Ec
J2LKNhA4V5jmF+WI+S3C3TnjXE+CXj6Wd0UP6nCwiBVuXAh5jJyJU0bJDJiEmNavP9ipb/qnD3a2
vVWZ16JD594tQJhGtRbgqcUTr7RXQz0tGDgt6Phtsz4sV0NkEBAzHhqr3ueBv83xIOFQmDPUuWLp
pmGKpcWt3edA7RYYy/fT4Kx0XP9NOj2QNHYNHfhmtK1dLvyVMwYbrMSQSANvzmRc/2c/qn22wzl1
lRYq8rwNbHq8EbCjRiZ5tlvf62V5ryTpjZ4xdiqH6ObrK3hhfbflv//0yyZx1NuDD0AKmw2HWg0R
ZtLWPwFoXaeFFn3zO2kX1hhZnn1+GwdMcEmLnbZQTNNbabM1QPa7kshldkzjKmuaRZSEr/JZtNr8
NWzSx6xTfrCNszH3w2KUaHpSs6pY3H39xeUd8qc752zTMf0h9io+wKa1HUiMXb6FUTRDbbAoUrpP
PNh6bX3z9S99+7MVVhNOrkVKz69q509hqz26Nrjw3F+XdH5Dv/zmMb30W56tsNqojV5X8ZXkUoAD
4QidXp17wl2JEfHv19dNyA/9pwt3ts4qmc6gwupRBvv1ns4YSBrlORzJpmmL+F3zk/S5DpTknnlO
tmh6GkVlheXI6jp/runjtBR22OGC0ZotDuVNBg0eAChGGOW5yVPCAToJWRxuDMveiUEse4cRrm4+
8nxu6iH+lY7WziCUOWzbfV823rou3BqQmn4LCOLWtYY11DACAjUqByhj225KryM3fcajcD8ag7ky
B4rDoq5WOXEyJvrB2ZT8ag2eMzWo106fvFlRB3Le+OZn0S/9/GcrdRKJftQsJ2NKBqamgh2N9Ldc
cDIQ7p3wnuwQek5fkadn7X3CFIvg2U6vsdbPMU0sQYtQbpc5M9hr/iIGzx0d51XniXWHbCFPH/rR
efj6x5VHoj/9uJbcbD4tBzYz50jL4X9N+DYFIfekoCwk1MV3ab32wXMKJRd36gxyA5scBvSHKrmv
y6u6IKJ21Bfkot4nCiyLtzimC6D/Fjo+JTjSBDfszOJW4N6ywe2FALknzE4Z7bmks7+51BdqjPO5
hQf4xGgmSAQRAMBID249kgcmEbx8fXkuvfzZ6jxUbt6Agc83VuEvq9a+RWvxiox8/fXLa+alN5BP
9qfLD5UrsiAA5JvQoCUHfOMVDzG0x+C5GngKiko/tl161eTOTR3BC1UI7YwjxZ6hNVJnDORSVjKL
WBCjovzp6LSN8IsrHcCxs8s0aM+mQghNpCA6TaYftjogxiGphJy0YWb4/XunJL/1JDmUVYQhobeA
KUebglTKzKL5UlOPBjbkLyhKGHGpqmepbTwUiUc6XrXDY4rIx99XiXWsvO7NYna5MNzxFt8FwQro
OuYTDGDGf/r9WHQP3VANM5b557KAL6gVdA2TJ3OkGjdBLxux9hHQnCLfobNWgyPeiEFfOMAUmOm6
O8eOD8ImGYs6fFS8rU3SYVpGwDOTnkNoPzIMAWUwWXOl6Zc6Jj0IO7TjtXliqItYTT8Qb65UA56U
3mztrvC4J71NN7qykz+rQ91aBOw8qRaBbkkQBOEcnFew32dQi15DL4JprGN+yG8i6AQzBTJe6CpX
nVLfxHEC+EhdjfhZ3ch/inzgNpm2cWttmVbu3q34IoA5xBQA6uEwA/8BFYZyr1ruo4C4HucISuto
OdoNPPJ4uBOiuWLAeZXynRrHB5Gt0Ksbj6EInpH5M3+Nj33W/yaLdWWCYLN7SNwlIxMGGyU3qsV3
zZR2Xzb50gi6vc+z8fVNe6EMPVd9YcssSFabgC/lRExEertJwAgV5PFWbf4+mfFCGaKrhlXr6/e7
VOefxHyfnpG2MnKaE2a+Cai/ysLfFLm9LmrtiWMMDXeigYMuxyCmM/Nv7OJ6yMNd1we77mjAGW7t
/HfQq3dGBX8SZcNVbRC0iIoFN0nldqzDNnAKspgDAoBl0GeRK78tMV6RFcyoRflwYvWpk3wPfh5P
G+EP9xuVb1kEKnkaVXjrQr2zY3X79de9sHdYZ4XTiGHTgFSVb7wAZHsVgfob6vYB/NO6yAi8aRVz
8fU7XarRrLOKSB1iOgs4h5l0+C9JEext3pacqyXiyN9BUb63hYap0NyD/nl1nOHaj9s1ddRagKRw
5B4GSb2Jrc3Xn+dCNWOdFU2+aQ9ZXBR8c03aVdpxV5WUCyxkRYGZ8+s3uXR5z0omDgvROLV8T+ws
60JPf5NqRyR0MsJk11QI5N/dtpdW9rOqSTcTnW26zDeKPnESJDHIhk1nKv/wNjkrMYKoGcMQTftG
d5R9icpk1tXNzmnVvWG29543Pn59vRBO/rlCEHId+Pz4JWpgKjGPn27mQC8sBWSQc2WYw7LTOwlH
H648T701eoLQSvzrmNxIFGzNA36pCA9vse58gkb1bumGoD8d0kYnYTI84L/WEHvQskUHlzlWQT4R
GQXaPO2JNYhYb1vXOaQYATh1DdyQyqNrhHtP2kMU1/rZwll1GjgaYF+WESt3jWu0jEfSEmR0zvjo
w4eOkVvOFEJT+Wm7hW9beEx85ZZe841faeYcutnHxC40VYx1c79Y+aHlzspevcIKy9QLz1NRwdRA
kU3PFKYRNmUB5WHGIvcjb9EmJR4j6KzUb5WRWXETT09ZRu5PqEPJxNFixPm9IcC72A0gs4A8XKgd
jlofEqXZDap3ME10bwX5jrOg7Q5BaLzQyz66obbvh2DRxXAACmPHoG1ZmPEaX/rOyUW1dnLCaG3+
au1OCGwYBqGrnbOZPtiB/yMhSwmqis/8VcGm5new+ZHUOJVak4hl77Qc7h3bS+G0N1mQPpaJ7HOy
natw69h6r3N2aNcU+6ldBTU62X4KxWOTF3d9R55x7P9ORmCHOvIPx0reQXstu5BqA2LprlSKTZSH
1ygpN0EFETIBA1gaeztE69nGd1VWQVHRVkXr3suti+3jIehJ5aaKaLw8pk1bL3PZujEjKCpuMeGj
TsBa+MRfsh366s+ICbGDm2XmN5A/hFrO8UDvdFXfqx6JMUGt4z8nxEwtULtbt3ShwI3GWfvNGfrC
s33uMnUbrSQBqc43ThADx1buKXKu7K75ZiHU5EP8hxOXtNB+fuQ8zkq08HUWZtpI0DHTbVerMGZa
YP+lDehZb+ZWx+wMACkW3eXXj/rFjfastxKN9gDuasg3ZkQ0IV3WVoT33lB9xHCP+mnw50Zpr+Mw
3rpx86Nwqt9ROa0CJ1l3egW+xYOyV6xtvfwxtc9NlS4dJBCodsTaiqJfhoZcvcpfkzh/NKhunMx9
apCHMOUVV1jCruSmqlMMlo6CEdXZJbxrPur7qn9H6vheq8bT119UlxvcH66vOLu+fWlYzaiqVN26
sfbBxhKjvMnKhpwhyOw8TN0j30gnP9sHDuCpG8imJY6x5CoZADjJYk1WB03QcVq1WvLaOn9YQpEm
ry+1rxPhPJsBfq4goblg1b+//tiXpiHibL82xoapC5i2jT+QraeYM8iR8Os7gF+dvlbrJ+GPyynQ
Fi5RSjkWOHWQo6brdrB3leJ8uPxSlgc2yj3S4lrBVRfttEyH+G6EHmqkHJLztd08Rkq4cYOHdtyH
MXhAfa5Jr4xHZiyw6CJxN3bSbn3FvbX68AB6tfWHfQBJFI/DN6XJxa96VguQ1a4XvuYkYDCJQEBy
YHegM4NDE9dr3X0AG5WQbJDjxlJTVMUoARPGaXWPWdpb2wTvxeNmGIilRgPkqvM82AHKIqSNaCFQ
d5BOkOURDieKuwkFPs8SKwmrl8MegFi2wtVcj89ZdheJX7F2h9qImLdTGi9jhmD/9e95OmP/6TY8
q0UEWimMTHSJst64aVOjmQvH+O3ROEPc1bHkegs7wHMHkFbRkhWtlW0c+qs6N5gh0LMKQmWaaRPe
Rc6M84DeFrnl42EoZCydQIwOxhB7cYyrUgBkNK4ApGK0roFqcazdQJPdgEJcV3lHn8U7pujsncJD
u1zhEmxQk5gI04nKVLpsEWpPvpoCGiKl0TcPnDc3Q1y+alZPu33YRqHqzHOte6eGA05aUKtCskjb
A4zSH6Kit4mWbGUX3l3X9Yta6fYEMN6nZL+UhUdyRIBPoMfNzl9CzoEPaSlbWnX2XadMk9f0D9fa
OKuXorzQ0mEEAyvM9jro0icAIU843ha51WOeQWUrj2Ry5OewUYcDtJm0/fj6h5bLyh/eWz+roNyS
grNSUtiBuXVXqvlWn8yDrfffPSwXXv5s2fazSlWIWMkYkgYcmZ2j1o/fvPSF2u/U4PpU+yVRD2rQ
rlgoCcgMwqaeZelwZURQ9CK2/q8vz6V2mTgrldvU1gytdeNNCY69RONMPi4qZWTZYzv6C8Prg+WY
6Q+FKB4rv3rQ6e8QwLCuxnQAAmD/SGL11gu1hQJic0pyLKLplde5LNDRY2ojqQfFWJAv44ztqsOK
ajON+mbTvPDbnsyTn65QN1YhexafXQSPpXpDh3lbut+e0C5cf/PsziF+wqlLUUf4016NOkczWKOm
Vl102rntkps0bZMAAgyRPPFEdlcTrdM6v4qz7peba5zntLVHHfX173Thq5pn91k+GCG90wrIOZBO
zW7vIlO7SUCPffP62oVepHnWbdOtkaMAyMZN5Oj52mu0lSjaNba4tTUpHxGTGruxcS3F3g1ev1dC
zH59/c0088IjdLbdmPRm7CnnPjeGlCpXcWbGOK2TgoFApIG+aqCct85SiwTwUCIGrL57sKJwqw3B
PT3I71RfF37uk9rk081EwFil5qZK35iu5jwX+bYy2m2RkP6WJd/UrhcOwKZ870/vEXfh4GCIZyrr
s99YwePkd0j/WwI5SqTTJDF03/yelwYHp6bnp7caRdPWLaL7DXOllWOi/aSiS+RJQFEWUFmWXm/B
dB92rZQhCqd9T0dnPXU4JBnXdUMHmEqq6Bvk+mo4UelgCI5KRrmZGmH8Yqg7Uyq9nCtdKfs/hDaA
G19YcbqVux6yxOsSJSbgaVaCjFg48B9lcw2bjpa2Mm2p5TKOehyokp4y9tnhD7ghdGPdT0hsLHYx
08KSJqIRUjcozbPUdSa0gch3ocGWbpP2u4VWyIfoD3vESYP+6Vo1kyqIIiHrSemHVYLeV7X7qzYM
imXqqKTOG807lsajq1u3nVo8OV7LCQjBQyfsWyN3Hgcbuu84ICpoM/SXleVDkCF7yR1oII2+WBUm
4SVxWl9lE7OXQSBfQL2S9c0a0fHaLgmmCoq7cPSoLxwGJPUjN8exyJ11bJONaHpPEGLe/FTfVIP9
JP/8aHofsRPdd4LUycLFKxSBrq6CpVqnCFKyFXzV/RTqu1Lw+7u+BlTTno/s64pKop7d78Ms+KYd
ossn9U/X7/wJ9rCz5X0TbyxI8m3B8MJT4ucEy8BM5PVDp1krD8xf7NaYKtp96yLwSbQEgbJOtqbT
3VS5/xDBREC6s02m8Rip9Das6tYZ3H1HFL03dv9sy9DPtju1KkkQk+WAwQGZkxFZyPk888Q3Ap4L
a9mppP50J41B25RaxpVoih+FOBT44r5eJS+tHGefe5zMAXIYL1yXT7ZTSRsP0uqDX25c/fmfvcVZ
lUaAq8sEryVDNrrzktsuePXbmzy96fv0m4rmwtU5nX0/XZ04dki5y+U7CHK1HXT1enX99Ye/sHob
Z/ujPoFp8TBmbswBLBRHCuANxfDDgWX69RtIttafbnLjbIMUrWapVujnm5yUBK1m2XZKm7lJ81Hm
3lIYyYaI5QURkgel0F9txT1mdvLacI5QxukttlMY0cxCZ6GlTThp2o3nE0fyzYe70LQ4N4QUdakn
dUmF7XUc6o3WvBs9cz/0/Z4x4d5KJB9fKR+dBOAeTOPvGrqXutiGLFc+/aJmjA60MZRMTq3Wok5+
ZXl0mxnpoxomR4e+ItHtKTSY6kYfxpvQV/ZyfqI06muoxPdJMa46yB3ScL/+h1dC3nufPpHnZn3F
xDzb5IF71OzyWGvdPuu8Zq23xBQDyKxmelYBTa3fe46mX7/thcfTOFsBk7ZITR+8LS7jYFVH1ppA
sZ+TCTW7G9Z43bVvloHTOvWHpfbc0mgJS49oOGSbkgs/S2m2Knm2n4rgRc04qSsknZh92i5dZpWp
om0F90RSatsuglTrDemtmcbHUCv3ATMpt7bIU2D22efjw1Dn35VSlx6Vs8UKE5+NblhkG6Cga5ex
Z+uYR3DOeC31dB4n4c4alRXErY+vr77pXFhZTs2mT7+60XSwOtG8IXDw9ti3dsWkYJlU3iINWkyp
DTcOvc04SFCRFSydsqWsTMmtFynrCJnVWkl8dZMLwIrsukRcZ9M9/AqgqpV/lLVLrFod4ZQBQ9Lc
3ExW+Oim3XLAXtgg+0BW4/7K0TzOIX9/xDjfZ4nAKI+BGEFW7APirqOK4KIKLvg4HJxIIW7Ka6xF
XpL1UoTTZnDMF1hs67DpXlgnHnTZE+8i/FLJSM6eHmqPoQCQRKrNqvHsLZ6FZVEWxbzEPDhr8uBn
47ns8H21DbsmXIxVcRXQRmtNH6lFYS9k0EZI/SRraUd0gJXUbaVpLwAvMtTGw80gAfHyEbXs6oDh
Y6H7PJqgYYNNrTQ0efJ2p2nDTi5zsU0eeDfCWFdE+Qsb1BGW/bINMjKfaEQNVnrHmBJ9cxI/VbV/
MKwJXij54qWg6VMefCPcogdy1mMnDmNgQ/ezbikzoe0WhcCH6q+VnO57kPpbLx2vTNe5IqNs59Qt
LzqGNYIU8G+EaQBdzb07xwpusSYsXEXQTUqDXWwlmz4QIGzGGxvMxCJiDGk63Q+pph1QcogqoeE+
1tupqF+KpnhydeO56LIMQQjeMbBu16ZX3bRB/SwqBXJAmRAFRafUm9zXtiJYNeqfCp70zo9XSp0/
VaWZgHKqHsqIADDDN3+qYgAJQYzfTHTBcaz169jCEgfg8Bin+hLvSTCzEhqfbIv1zBEp0g40BWOP
4iOTCgQrp89YM4AGbHMnnMldaUyY6w4vlG9Na7LkyFhVgh1xO+R8mVskSW+x5a3xlUTzZCjbhV1F
N2OIHCmzU9xZdbbMPfVhSI2fmU/AihGbhC5p9jVO8rWTkCSRmwz8Y28ZxOq0KNFzG0NHKJf702bK
YOo6DBWw4Rm1eWN35VqqS/OeDCy1O2QRqhTm6Jsite/GKfoNimWGkwzPTAzEfQI8zZVE/tAyQ7JU
d61XPgkNLD+1n2xqvT6gFMWnP07vjoLbK++Obg5kEOT2YipEi2fTv00c35CiAy6aDQqAvj/2qVa5
KlFCiHoEEzvVm7SnNYy6SdZ2DrmwdWduMqFvG2RIbdeRuor7bOGMzj5z1OcxzEiKZkojP29MH65N
mpUYIDrgjLc84PmJ6b9Funaks25UpPK4jYLHVAcNmHx4NQFuQ5MuzN596wX6JicN7yej7Rd2M63D
hJ522/QgqHV+zMkYHzPPwPmkxu+FaQcLUZfaglnlczzqW5IWiWTNiCBNHOnnHPAmG4cuHXxSaiaG
eDlKZxZtI4VawoEDJ7caPTWSYYE4Hdfnc+vqGzVPqlmTAUvQ2zekpL/w1rwkakM0cQYd2gThbjlr
GWFhR+kHh663PAOoHIftHG7bqgDFaVnRtvcCbNEER/sC5MeovDpZs8r17L4vghL9tndEBTKXPsxS
IyFY713khYP4XXTjcJIJuFKE6prIPOyUmNfC/SAP4CFzo+3kaHQ2U2ttp8mz3KY4a+3gJB/Iulwx
y3oredWhrleYzErICSHfR51ABgAbxgQJvJx39qfyFlPqVVi2S60Kl6JXj11rbJUuPA6V8YjZmhQH
mvRVDLRHU2Hl6aL8rQ+CQDkS5tGeGKhr5DydMJB7hli3CDsOcmsQds3jj3ux9eIbTS/UBWYvEm/8
cJM6FWfUkkapXoQ/hojMqcHfOsQDmUr6O9ZY9THHs1iy1FuNess++O6pSMkAjtoS2OvNsL1eOTkf
KWXGiI8LpXNJ2Bm4DxIWuAXN9K5ta6lIdV7rUDNnkUUcruLFt3ImZKQxCZ1OPmfyOmv5vkUQHIq+
cK84Aq4IVgtZnbHaUqE2XQqyIMWuODm/S7O7yfidLUKdUiaPjdoj8rTJmQ22IcMJRCT7hunt6TXD
QaExYF2XaYQteFrKP+Arno+D19obE5NXef93ZvjSyrujCG3qSqYy8jEq28lfW5l53WqsyJHzXJbq
U6FJ103nGUQOdDTMhuK+ZKbk+uN1c1rnweC1xo6Qw1eUq/eouK8Ll3z6dHqiRT7XauNevmQ/ig0p
WLD6DFI9FZlo5hPYTqICeCu5ArbPJqHtxMeMb3JkVPjNOkuMe8bbz03t3tnCeqDh+eb1yiFp6u+E
xBdOH/rZ0Ym4HPyhpKxsRBetQra1WPQvYzDsXIY1X9c4F97idCz5VOGghzK5fB1AxApDrwDJg1js
xS7bLbqGb85nl5qA2tkpKvSojqOWMnZq8ptirH5l/nhjJKQMq+XWi71112NB1Otd0CdXrq+svv5u
F6q30+ni03dzkqjNexfxSZ+QGi4VTVb87Xe6dOHkv//04hEZsxnTeLQgTSI9qrRv8VMvdZyvLaZx
wrujJfBu/KbKQrRsyWGD5wA5NoNFfZUKi9Z2RaZ54XzTgjj51P5Qw2tnhya5G5gMDTL4Lt0+8XrI
6fiH9fL/cnYey41jSRT9IkTAP2BLT0qkvN0gSioJ3nt8/RxopcYIYkRtOqarpwj3TL7MvOc6p7YM
nqsmfIjpr2/oDmT82zioto9joMku8CIi9UEe9Pc81g/D2MtgRSd5sO5Q5L1qWXsvF8Ve+NF9p7mX
Dv1vUtn+7aN42zaYeA0JgPYhGvtJ2TF9vVwPans1ml/7NjB9nQ0V0Vyza4zeWSr4JcsNMqAGF2fa
5qR7GzMFAJvXMY6MdmJdBI5xSkKMkjsjvHGNcFkW2rubwFEqFRYgRY/3GEyN/6MHgVVfmfgCpCZE
0TCt8THwMEUQA9nAQsbgy2QJVK1iG+rVtdIQ+o6bcQdmYUFusBv9/DrpMhTqi2u6l1oC2s/3DogN
s4WVKXdCizw+LVKsLrkp6+xDUZvT138NiXZzSVBWTKq7FqOiRaDqr78PW2U83f30ISdnzbzCGEGq
1GjnsxhmRbfrMRr1FG9d2VdjPjMsLFqp6l1DF3Lk3hlkOnu7OnPknGtU+LqrbwObbacsrZSrY/O+
LGnX14inLAswsbbR+HqSeIq705j2+/1xZ864X9W9b9fD0SbyvYgsaSd/qPS12qayGXcBIbvo6M9h
AufUL19r07fLdE0c2aHQ4b/gSUQlf9W2xAkqsDqL9SfaEq3mbrsea6NfAWR3YtEXNt2Q2kVN4uf3
h51dCidLupPKuZKZvF3dLi48+d0x/K1bmpu0O7HUb9TcWIjiQWB8ggTo92t+ZU1+GE9T0BUeJKni
F0O0M5wc0I3/FA/qsAgTNVv2g6rDw9R3GL6dIkUHYCUfrLbFXMiRl0aSLAy13dZ4ES6ztn5IYoyt
qXF3FLIL2pS6ijalIrivy+aIyApTBozicm+QIBTkR+wtsGZvM6KS+sH1emxno3DjmvaG9NVzOqR3
Osq53x9yrtwjT/YY4pKmctUaBzz5M8jvUXaic82WtEQHwlsTwtg92kfMYBi/PQe1kqZq9VzL/ezV
J1k8+GAiRm0c7zI3OjCaGbm3sfyZuze549DkujGI+gamMbpgSV45nD9wmzmzz80lyuXpXqSHXWkZ
ub9LY2RRhkMJIek0CAvBG0fRtyq3kxUL3Etqa89WGh2CXinWnM1J6SnhmwrzB83SY4KYpxl06mSB
QIVG2cbw7JzaTb7FK+pjkBT/zCz4CmB+GpGTrcrxvLShGufu1LxaCaXZY0h/UKj2Fmn4iKnibsDI
nGaFEHxiiQEMw7WqrbsCRnuaVjqNSyVHdaFeZDZeVxicrnn/J7eXzqVlZ0KHKagoLtnZQ9wyeKP2
UY6tnaTE77+P1Jn1Th5X/W8LUWs0XReTc9lFcnjVGmZGvzWuypa/K6xwI3fnhAhfYJefXrL63wu5
XuNldFLjKV/VV6QgQCA35al0Q3oVtHWNRZNtp3h/a+1DD/RPTrRgRCY8RuQaQ4dcj5sRiyf2G/Lx
DF5ceRcJYxMOOLkxFu7JV68zhBo4k3fbwCq3Zkpru+ffm6Nex4hPIjXXkVagx5O0azuKn4OSZkaR
HYwqeWyc5CGyvUOlCnLIRXdmGdDmPtwkRyhgOKWDR0N5qh3dEvHtg672W0vN7mU6XUMsc9RTbaUb
G+acbHWrFjFvZN7yp5KkXRT9qsA3dNhLQ7rEu3ebUatVzGv+c44RRERPElZZENm0tTxKmdVTKW8M
U6dX/FEW2er3ETJTN5QnewT6AYeZyuDjdhtsxcQ7p91TPGDSKzamJ84UlWb2ItC5/x0g+pAoSmuH
WKZlxkce0NVpGEfXbPtF4qXVwpT67sIYaJNvNBb8Lmku8UKTzlwdBtGPYQ7Ahf9ePvEpi9u57u8A
+2BUn2PiGeTxg5oDObUa+91VSI1QenQJNeK0uUjbmsapgCSsFt6EZFtztXsIXZEuG61YqJSYAyW4
6TEKTR31WW4ieUlz1K4tylOIKhD22rru0Akk2GWxpFRU41s32w6RxaHUwD26AsPqVuUjGtHPYiea
baQPG8fNDu5lOWC119JMngThsRj4FDiS4/3WGnjBa9Edf3UldE5QLj4lqfaMCcVD1Mj5SgnTTaMp
11IMUUbySSPESrHQ07xf6FX5FhrVG7B3opAKOmTTwZivlTV5TiRizU7y81Nqdn8xjz1oEo1siq9W
O7uxLyi/HqJQgG5Qg1cayA5D6B6Fpj+yz1wp8nAbqMidAUQyPQeSRxSx3EUvGnK8zlKSrJe4pDlA
GzAyKavHwa72Zg4xKFH7T40yALym4lbo3SHuoe/ZTgC3Ed+5Be6R/qoEOL1wEtqp3L6vtqyPwVBf
NIyhTPL8pZFhDm3Zf0wA6neDQrIpy+Rj0EFnyPuxdK+X6tqPSvkU+PhdYnmhcf6ragg38aG3oddK
wzZVzGStNdUJo+ytGpfvLXFZ6Ed7hPlvUi8eMZRMF0EU5atQ9d7bsN7QswMPttA/ioZWwJBmSENp
dsqIMw3d+zby9xnsOdLF3T3K2+ROVyieOy1eRDRN16fGC5WVhnd3onbvA92YK6lOIc5X9XOpKau6
iu/trnw0Rb5zUon5YLp/Sj2XtpHp//kyfdM7/y7w1aPmle9e+GcETFg5+5TisomqyptFimfjm6De
8HEiaRGvBlsesxfZrZJL+yJ03yu+/mLIwhtSqvfgX/NFJ4J6WVoM2yjxSbRwkLTrIiI7JEbi5KVF
jmKZud6TVXvpmhrgrpU5zyXE7B4RXGUpt232rPdjd3tZHDucLvkCGNVgNvph5mLNiRGR2DBckD7a
RoHGNHD3tVc9KKZNi2ZJInTMgjRx80btIVvGpDibIj/mrX3LoLpGbUjE3JXXTtUevaD9Y6jyUsuS
PQrcTex47cErY4m2i5bOBC24jHGPIRw9eDYG47kNer25Hv+K06LToRlkLfoebwJJGMu0KTaBwHZC
RPm+laSli/kvmAamYqCTqh1ir1s4oXLCU2HjdxV0fhoR8ASFR6fh40jDzQLD32OU5Aiy+luUPhkW
5Pgj68oeHsZVAnMZnbuB4VyhfNTM4bKLLizLDBcA8J/dvP3obSIlaqs7KtiLUsq3yME2LgIFHLvu
okjaG010xfFwbUKIBwZb71u13f2+D/xc77JGc6fvkYI1cGdtMxAYxNINtZJbfGgvS8c/hIm3rvkG
2miwZfpnLvfz1mnZkyjSiUsR2Fni71qWez83XpQ+uPn9SeZ+ehrvCUzEOglRcxgrNzK9vAw/7cxv
j7f3/2GOZY/X/BZPaabTYpBO9T8u+oVInBs/omEYN/miOhdfz11iErKh5qB9vKNLbqALhjz6KjTB
9CoqTr+iWaJdGSlcYgE8+FbGaQh7Wfl1CHwsmeprSTOPTMk3gf/kQlZS4HKuc3BCdByBqq5kJQ8A
AqfkcJXRuddP2VneVS93zryeuUE0iQIVVNx9RQJ6l1TAfHVteJPHzaeR2zujGcplqaPlx6PUWNiR
Xp0J8Ode2CQKc3MPeJsqYbgqN4+56t7KXX1BuEUWTKkf/21MTaMkWa/ZI4EedEl55QLLiOVzRIqZ
yGRKgsIxJnYpsfq7km+CHoI1PKnunSQ8k2OZeT3WJPKxoenpuhL5Oy+3Tm6mPBhRsxs3BBoTz7QE
zj3CZO1wSKDpOK37O7PJDnoSLqj53RepWP/+8r9u9YdZZ42P9n3WeSgr9KrwSJsbwQU7M2m1Ut2W
+CGHKVl71QcMI3cp2DfP1RcEBjdKFlzoOp13NpFXiK7C6D3OJKYGc90Nt56v3PSBex1kyVFr7Me+
em1sxMJZFtD2YS2c0t1ZXbm36m7ni/qyqQuixhIHn2zcSihKIGsernQ8pkHaHUyVasjg3LWQ4Chm
A98VypMOyaUzuj176bVjGE8mwocMvD3LUWqOkuC9kYKcjRxsTszH8a6sMCLWNAcg+8WrG4lVUSgY
UPb2o8y9siO+mhJ+xkitjgn+39Rl0SvFcAF07WjE2K3Tw7tWUDLjG5raCFCNV/RZSJOtKEbxlq7l
rowu9ABlbwnEKiyDi65ULuxBpFdSZT+LOO/ubNt5pNZ7J+G7oLT13m7/TWtvfcXm3z6jZJLItNAR
74bGu/S1aC+obXJqPFNdmBuFk7WZkmWl5YXs0QWeHarBR9QeSU9ljqvo7+NwbiZNVmbfkIPGDgZv
Z8v1TW/Jq8TT78tKWklxtf39EnPHJGuygiLKcdUqbHlHuvoHmvQaZudoGgeFFkuHYNAeZLnm5J7m
O6WkU8z2ziSC597eZBV11CQPpIy0DqaINypzOCnM5yrIzqxCM61n1tTrC55eJMUQt3ZVR0K8E6lD
6RnJoOg/Rc324HTANXPvQ1PkPeEPlkg0FQBXOibycCoyA1PeJGwWtsoKPDoSP0RVRbW4PTN4fk6U
4Ff03yVGsjOnDyCFYnBnPDYd8FY3hE3vrY0GY/FK+cfLTBbjmkYXpS7oRulbe69L4AZIySaknnrS
Pq0Tnlkxx7v+YcGcQoFsT6vpZk28XRV6H6Fev42XEr2yx8LeXElafECot3Wt+Mz1ZvL4YLf/+/r6
QjeTJrPdXYM3JwUYfWEg76C3eBXYYqto0r0VNAcp03Cd1fi4v8+WmUhvygiqu5KEp+d6eL72OHeU
2a0hWdf/9tuT1QQ2gdOi9WY1KXWQr5hi0xJ37nWNK8ZP32eykrhNJQCJ8X1KhB+tVJ5anRq/PhjP
nezhxwC0zXTe2za5T1OAA2l6S36N40frnyspjgPupzuYrDP2EGEYaDIQOX1ehGF25aR4OOZwjO0y
2Qw+aF45CM81083NrsniUjeOZxci8lBVJ8MibeJXuijMhWqPejmQyg26rX/7bJNALVAYc2WDhY1X
GQ3MxVhf1bS1/v7jM6lkawq7Sdraknr2MIpkDoZkyAdCR9y4tCiMEOGsQSKJ/mSMz81dVqq3orMR
bIe0LXVejzS93cjW8OGRUuizYdWk4gre+UYTzpntY2ZCTGk2muhLWwl0dxdL8paA6IrekzMr10yG
1zLHb/t999ZaJcDv2935pe5wbrA57yZiG3vFtmnqz5y4yHb0p9BU7kPH97eZJF8lWfcKrvnNpyVj
xGND7X5OyA6wXFxCShjJ5voyadIL1cH1LHJ2Rl39MXp/X1flSR2UhzygjavAJEhI5R9LRKssHW7L
RJxslPFJke4j0z3Y8J1ssvaFbK7zjlDn9689syN+8Qy+PXAKW7vWLFaXNMrSdW6kj1hOBgdTzs5k
JWdmxf+ROkrFBDXJaFLNa7nw/haaiU5r0XsjvVvc/f4UMwVeawrpiKmpWTS4uDs3No+OmuMinpYE
wcnxKwBueLeCdmb2hLBSn4aiUZdSIdZM/n87HUyxHE4RCN1TTTQgNk6wWMXaNP/REQp9/PdHnPtQ
k7WsajTsm2wj3MkJtVO0vHcpp97urIvPTNxnTlav1sGkzx5d4/uuPHTV8BD7xRsI9RW9hGfCo7lL
TJYtDT+CQRuw1mrqbF0G7WWck1RAV5t1/rlNZ2ZxmHI4hGH5ABk4nDdqfYoSfVg5dWwsel/D3t1b
i9B8dfJR/YTBPb3sflLeJlb9iRcxeLUOE67fv9bMqP8SMH2bVsjAFaPWi4A2f7J0HU3edIVIG4++
Ty29reil/f06c6H0lDM06k71gma2XWCWm8rTtp0F9wqCVE9nKDiHtLp0KMP0mHGYIX0cphdsfr/0
zOY6BQ6pcWcH9ahDrHs8znR9rYnTGM4GzpODcVKtntmPZkTJ1v9xCJreJr/VBTvq22uZQptbreTi
JJUrlpROH1gm473rXVnaQ2EFZwbS3NNNIqNSU/XGUPmAUP3WFRZ0XYl2XAFzghNVvKzi/oy+fe5C
kyhJq11svxJO4lnmXaVRgsz9lA01cEv3MJYwNZo2fv9gc1NjsoK0QlGGslbdXa3Vf9Qiucfhd/X7
T8/FDMZk9VBcwFCBori7Iazc1wzO7NpKCkwnMvWQ+d6GCvqqyLwP2hNDmgT0Y6bjKe5XmEF0nvxh
eHG8xn0PKyrN+ChEjzujgkEJjPKx2eDMGj3TU2BNZchZZdpmrnKXgVeCD5WsdeU273JsXzYy/U15
c+EEuAe01gfNHdugANrl+es2cl7Gnff3V6XMJXqmcmXPgYue2VSREWTfYm+7GcMqo0tBx+XKLqlN
7DSYR5YCyS7WwpWwkrWimUs5DB9aNxCLRkga1IzqSceKfTX0UX4dV/AALHWvWz6ZIooguDzr1zwm
TjxZt04S2r8lKfdWtkVJLrDMralZw0pBALKMLa1eSuQXF9UA1EuIduVYGmBzHFfzoeqXqaUeaZ66
VPz03q3yCwOpBk3BcBpla12GwYotXl8IOb0XrUmeRr93YsNfS013SAJlkdh/JBN8nNXu8z55kDR4
DH2eXySFvdPj+NNX7UXreQ+W3z9nQ/rkkh+ks4NQkw/C4MkWYddQq8rqjVWJnZdZN1bWX2OHEwAY
yTetjAlu323A5aFedbcYI5NQkFaZkSytpEWjaq7gF+NdQVdAlPElo3p4gzewc6B66W68achoLVpX
XrWqRD2RVjghW/Q35mNxhCZDfF5v25pKW58lt4ObPfpudRH79lbmswjT2qWFvNCEfOHi9eynyoqN
je0kJoQ0Gn1jyt5accVSUszLsgZamHfHMU8mh/xCEV+M4KNEkk5Qxa8yL/50Te8RJ5B12xgdNkpg
WBU60sco1wELqVn5JqVJY8ybIF7YQCC/qNv4KlOtv+MwtRPnZeAVV0HyPPZ7DFZ40QTq1xkoorO5
Cdp94RifuS/jQjqspbA6tEZ/UdfS34Au2Fo47SbHZBLTB3sRwsEF/6peDEYL1wILmeShpo9Jvi2d
Di9KJJ+wXpyoRYmM7RrvYHzLehO+mOIiDVEGw36zQmNvPPiWvwkxNMoi31/jP7YJgvLFzPVXKTMh
41V/fp9gM2mBr9D+29brFGFLZ5RLapPWJDuoNlbS8IqjBU4312Uin0qnvylk3zszob90hT+cMqdi
Sb9O5bBLciLcBOupwkix9hz2QTOilqR6Z2jyOm2LT1jmS+rXHECborwUlguVJZJ2noQIJXYx59NM
Y6XQAyGs9MBc9leNiw2JYBVwsup9/Bcnph0njPSN5uDllde58WzQnvmk6jCkUrJOWCRmavhsx0m2
Uyvzr3Cai7pDT9DVZ+SbcwHHlG/g9Nihyg2nL8tvT3TJi0WAEoqIo34s83I9pnmMmBmEWeV1hpgP
F8xzZ5WZDWxKPmgQZweu0XA4Y5olnEPb9qyL2c+Zgv/T+3dJi5VnTYOIoV+3tNpALjoTCs7d9RjQ
fx+PtSQHGaeQnQB3v0jHLCfyqzN7+vgjP4y9qSB+GGR4DIhdd5bjbiMp3MZa/v7vPz8JTnLTzP3Q
iQhOEIfokr4dAQOp6ZyJXmdin6kIO0B2YEYxP99TCVq4mXudGgMsJv8GYsgxNcx1So/U78uCOYYi
P72qSYiiVW0n2y09QCItHkhqP8swHNnf78vEfRhqcZdyuI8j66BUw31Ip1JQaytFq1880dxJRbrN
XeMD1u+1DstsLeRmbZbura2pzgrd4UPPX8Gm23hDd3JJfxboyyraaGX8UkHv6wNa/XK9fg1rByhc
ABWkvB/s9p1is49tunEYVPbfJjv2Kg39TvqAFiPdNgqchQHfp0Ut692TxrpS4YlnlNjYop64GhOr
VRUuW6dDnx/ZT65WXctsUH1Cu3fTDidPyWlPMMmHNs4KJO6/JQ6n6vxWSxPBjuDvkp5iZ5Aj2VRi
/8yMmYsmpxpxWfZDO3KZjXUti0WBpsav9JUui0OvDO95R4uQ3HgS6kh5T3/aU6Bo5abGqUVjU17U
sZUvx5fuhc5GlsNDGSQrR0FimDRnTrIzc3oqMY/Lpij8hoHb5cWjVbd/0z45c6yamdFTgTgOP6op
CWASdYhIPfEOhROtEsd7+30afMW6P0yDqRA88IOewIxTQOg0O3bgv0krqqXfqheNSpMqtlLPtSbv
wz7c9Wb/kJL5wj4EAkQer73AxPOK2CMthkVn+Ze+of8dw9JxumRB/ZJY8R82wSXSVXWB4m8ssBCR
2M4lNkOHVCdLDhgZt/YlLXkCeof8MG78ZhNejqWIrBBH+IzbxK6wTbWpEkMy/FuCK1kotOB6UrLF
2Zb/hOaDMgudJsDOST/+kWzn/vf3M3Nw/+qC/LZalx1GIo1MHodWKg8DXrbjTnmG2neIbeOxHf3O
fr/QXDVhqkS3RB/qYapxDCjyDU3jL+OT6153bfW0CRWuXCNL8DY6MbZ8thHyS7ry0+dX/7sbdZoV
U6Hq3F2SjXawTXmjlWhb+vRO1PVSzqTPxEe+KKs7vXaXEb3Xvg5YUvY3RjT8xST9zFlsbphPVmNP
HhLac1p3J8f+usnMLQynr/DxzNud+46TXFMjpVLa0r++y1uaSYHs49heX+FX8eBqNZpL807hmFdA
Sy0jueUU01OayEduUqNfdJydeuJdssGwpPTt7/f0Bb784d1PCWecmjwncRM26zj7M8jlFR0wwXpI
0wO5vY0/OPe2Gj3WfftiusqxrdKDTXzuGMUm84OXnM1BtOk2kAt73zfNaigD+gvLfFfCaNSlXl7U
dhXQkYtU2C1KZ2so3fuZW59bNkaDse9RjI5nQif3hbTFpQCFdLnXevdTs+W/Tpl3l/BjD6GnvZRa
vrJaa5HmjBdhNWuLA4vvmbtI1BW5E4HnE0Z1uoYQM3FXUZzvKrt6rYf80o0bapEq21YyWN0CM70/
nm3cKvZnWpHtzuP4psrTP01Q7BXeWGU6F5XnogxPqFr5dXn0A+ejxp+jdUqQX6MCvdyN7w6zWhri
5bda92HB2+kfUdong24g203/BiBTlCS58vG6VgakoZV5H2pqsGJ122lutXed7koF64a2DriRdZ2m
MRx2/RRzxFgVHOZwd6Z5gtQNraMDHipJEOQLqdcLlL5Vv2hN4yVR01Mkl9jLVvZjXrFVDI0JwH30
0+mA1Hfx5Rj3uxWoSQyaMUCFBauL9lSb1slBib60DRW7g8gvLwepzRe66vQsgMnHOIjkGkvsIIxe
QqO78jifo+NS71JHOaJseoPejYak6Z5Sy9/jQPgZjdG6W4nLRFcJIojUh8H9E0cRs91XP8ZVoOFz
UKHfqGOwx/PSlfIW5qJbgZDnmdtjWvlPGos4uD6qaCZqBiV9LsAOLDVdR6JNANWoEoKv8iHSYzzO
OY7WcbI1x+Nl+5y73jFPvEtqWBzgu1Op1UBsaPjL2/14LB9TXo6fPpURlGJZv2v84JUsxoen2iZV
FchFAlyyGJ4Sxz/lRc4GVR9bzhs9oPFFQ6uv5aibSgppQYUSYOWvgJTV5fCKS+plFGQPeocPkZD4
P4NWzhfj9UKYaet8LLi4vnaVpGhzK/kKD8l3j84Wr802JhUbO7feTImuIkPF07Y9jhqGcYHOJDdf
CB0FeWCq+Z8Cv3qikKfAq3jvjbuukFmQD7YWld2+VH6jrZ3M8GG06XszQL+oZk8VKgLPi4aFlipX
qtXiHxKC5lXWAXurH+AIk7fqHtWYi86KKCdHWc2zJiFuGO3e1SQcpzWyaLgM0IePshciJk/p+pKz
6rSs32MQx0isL8ukWI9KPljpCOeji3GNiVTxZFodpKKMf2RZ8hJr7Z1FddgD4RxeKjXABzVODhC2
bmRLPikEmUt/sPcCsj7iw/Iw9iH5huruSR0MZwLBmTBrShAObOrqMY3WWyqSIcgIa92UoXrm6DSX
DZzyg72ytiU7Yp1Mihj7A7J9RoNA37Oci6LBmV2jV98S/irPnc/GSB90hqQTJE8YaUiwQs7hC+ce
cvzzbxFHYdt9VmRI5uIgezQYDcJLzoSpc6nzL3nT998OpISoLpa2TeJse9fcBxLWDVr3xPTaEgVe
YY1zYxTVDnraQ6h0RF6udebjzb7fSahR5mkdx9BVt26Iyr3Q95WiH3PJ3htxK2gnLzbqgNOFH+nP
QSYe5BKxHtjmbDC3sdycqejO5SumcE7c0X2Vzmyq8qF6Oy6zYRWlKwxZQePhFr3wVOs6jDT+LUmv
RGNtilA6F+LNBCFf55tvr9/xWVqTShp7qapizVDzcN31KD1WXnHoM7dY9mm9iztd3pdYsyxEG1hL
v/DybZwXh8ZtLyOvXXZagZCQxCqLwe/buTEz5qYa9SrOS7mQhbfrBBQuPRD5Wsq6nR2Ft5Ek36c9
5IFRTRwHwYaC/7ForD+tGt87MrATS+nv0Tpt25oHYE1+cSPKhHltZKta6h7GxJfUZQc7zdaKjb0m
avsq9i5aQwi4gAZgVEnZNrFi7EIFoXcsmhfanB4lz3knxLgIqvDUgncYc5xuDUDG8YMLCpN4ohR5
tFJtCBV6v6ra5y4sX2O92WI8WizyrEnXjWzfxGZCbtN7zKmNLbEKtM59Te3nBML/ae7h8cYWJ7Jd
I7VLszPEUm18g72A91O1fzPHeIty6TlrpFdOpy/MPDoniho/jSZ+OvPhZm5hHGjfBhQbIWaL6BLg
Ggl8upOjG0ZbVSnPTJa5YTEWbr/9PHwepSs7+kqaIrmm9fOu08WZMtdM7XcqpU/i2K+DgtazVEId
Uer6VZ1J121kHQVOV7+/nbkV5+vPv90/wsZSHeQa9kcAG6StvdtClW5gli5rTL094CqGVT0pBFPL
EELLQhL9k0kQEkcl4qyh2/1+H3PPOg6gb7fRe1IxVGM+tgj0WxWScRbmVwbAFKoq5xbX8Rzzw1ni
a8X/dg0OMaBR2lFaoEpbiyggK2nAsXrjkGiIn9qR2ZfTKNAMWHi3g3H5+6PNQOGtr2X223X9NEo9
uC0+9opKvWwTidpB9d7rMUa3FUTYytXyTWmamyBuYTMlHPgpM/XMWVu5jiKxNzp7dC1/7V1W4Foe
tkYV3VtxsHYxhlipfr43HdQxRdqfqQfMnDS/zt/f7hh6qRU7SeMD3qyA6rSIs+mhjko6sn5/JzOf
Wx4LEd8u0DlB3jRKhVbYtzsa/6tLHGDopGPLNTv54feLzOXEpmrs0MxaS9G5ShwHpNvjdl1VTgin
pt6lKYrPkpAuD6qVC4OdEP/BMeOVllhv4ys2C3HVFskJ7dK90ZeXpdz8KUkbBm16+/vtze0o8mRl
olqdRwF0efBomE/JsKLUjhKabytY0XuFv+SIRne2cZI05UIq7U83VPcBkgmB+rNp6QjK6+5NhNJr
n5iXlltembV00afavWtm8SlqoFMZkrJO8Cn1W/2P52qrUIqvDU8FjMMHJVmFRakGGSMtP7M8fm2T
7Bk3+gcYOOvUL4KF6UQKnKDiaizR2Jl0iNg7uhTVupebYuG60RHk+Ufp6nceRKVReJZm7ZXflndV
1uwtxb+J2vTMSj4Xmk0V5ji7Kxk4WH9HPU5dEV/yOMJYQAK2l6YPODYYwsfA09MlRx80xsU6br0L
F2+x37/YXMuUPM6Xb8M26nWyZgDwd4PX4N3QlXRfO/KFqcn3doKQz7TMjVQZ5L3qdzcHOOeJt3ZE
6TOZ//EWJqGvpkRROIw+CijbsMLz2gAAUnSZ1vJjI7lPEsc7C5YNkPJglUn+oy/7h0wqP9v+nLp5
ZnGYSseNRpP7NGDYGrlxP0aHkTy0bAXnij9zv6/+9yV3tURvq83iU4bh49g/4iJmSor+8cwbHH/n
h21AnqTRRErS0MrI5krVs48eHas4Dvcrtm2y5Zu0ghhxKs3PMYfsmdG5Y8VMnDCVU+d9qw41U40D
UzvG08s2cinfvAnvxfOuqOxC2drHsQM9+Qo5d8iZtY/OMYhmBq6YiqxD1A9qEBsSyDYfsYeA9K4t
OwVHde+KKt6CiwZ4WJeBhBwfpIa8Sc8BqL9ivf9/32KqsM76TNiwuqUt2sQl1xOxuh1fAq9ZD6Nl
2qObkUdF/MAeppqPJVXbxMmR8CKZh/Edi42Snb2bnyNSMZUz4jqPt29Px3GmPMXl50BcU8HslKKb
ILY23IgOknlMMXGnufJUWR+/D7sZPIaYChst3St7lOtkV91nX+KVC2wD2pQ9HFmP9sYX8FpSk5+e
v01HwhA7gZGsMu1Y+PaF0eyHQgEgpC8L5EpFhrvnVRueQ93OQMKFPVnYPE4xrlkpmJf1Rw23J2CA
fnfFP9Pwc4RyVNHeTVAmF/oajreZaqiJNmZw59Kz4uNC7rTOfa5s+AtlP1wl0j2YykVrlKvCgu+I
jXTwt0SOFB4S4E8FC6jBcaSo9dVIBQdrYB1brUTeewKtiwAd1bq01dRjbbyNGBy6z7eKfmNLn33m
LTNECn59UHV55Jhwm2H5pNm3wFX07haM3ZmIdKbYIKaSzqHS0fXYeK3Wtn9XK8W+qskSa7ayDyl2
OxU5Rnnw7z0tvecVnMvfzF52Egn7pDUCXQZTlsX2yRLyFkWAhKlMSUqqe8zGLBRMSs5vNJp04vX3
0Tlz5Bf2ZNGV42hohOzhUxBXz3nYHjQLNUYcmKcUqTV8450xNAfNIWFlmSijiULOXPnn5VjYk+U4
Q19e+ELnwOuxnehYzYG5skDXGpTpl9pQHQi5jm3m3+CONMJowV8Xojizn46x1k+L06Tm0Qb4mlaN
FZPNSWG05rsmER+ZaR8bi/ycwHL498ecuc5UzOkCXlB0T0l2fZFfRXLhrEaomFblpziGCyudw3bp
1kzUK6a6Tq/TnLDqeaGqVt50iQzjMqKzahA0T9Fz5fjdrasCjqWDDjea68DUAJbKG7vSL+BZrLGg
u46b7MUEy0HRJ1z5JRtEOCA6rLNj4TobqdV3wjEe5Tw+Ksn/iDqP5daRZgk/ESLgzRaGFD1FGUra
IGThvcfT/1+fuRF3MUcjkQSBNtVlsjKtQy84++M43NoagsvRZFwW+Oc0xXiHqnplv0pb4KZfiqRS
bpFNtnKJqz35DYylktTq0DhRZ4d40U1L60o383sPxcg8tb/w4NpwfpjHWVF7d6qlz1AugiaqgnaJ
v1o07uAQMt1UUMz1EIauuEM+unx7COUvA5whMQ+Kp3ueSKjU+LzUauUT4gcecECvCruztSLjnhDv
qR2kCyCfunSEV4LIm06G9FlfACClsm/OQtS1nKClXZ9CRdvUbbat7AL0V/E4TOZ4dPR450Tawenk
17iWt5NZv6Fw/DgvFQ28ju0pMNnl9rLpYISULB2baVXPhT0i5hVqr4UENVOshEcAl7vWWb7lMP2F
cJd+qXpKoDJwGr9odYr5WD3L/KuK6U0nQ+BXVXOas+llNNJLItfbpFbPPX3zGwRVPEub0euSdJRH
igBSml0lZOoVySJlVqDoYJT9Z4nupyctyOWmgEfywTgiykjXrNVezYXRjtQWwmdHCTpH/xF8YVad
pUE8WfKGFEDlhgAv0Nn5gLj4YFn2pVyaiBIFGjuSQxM8FM1BXlrwhWrQnwzQno5w+HlDI1MmpKyo
m/BJI3i6S1JtX+hlD4wxTn0wh3d0AZ4NDpa+V0N6ZArSsK2geVDtzpNK2HwaeZNkRe/XEY54m0JD
XE3vupr/9iTlZJNaONK5d5bLTzw6AfyqcAWWxlXJm5c+HrYmlXfabv7k/3pek8vQSb/6mCKEbKS/
qbQAju6n73lQjnU17GTZ8g2ToTFMGSWHxvmkfL+r6VWUs/UBptvU1R3tO7fKk5JHd01NAEFHJzCC
n45EcC+m2pE1v4xosR3Uj8mYAscII29dJrydovldFv2Npq/RTbvyWi/6DmGO3yRsr4ncVJAzWSAU
q/phZne1UtOiLqq8xWH6oVRGFxTckNQpf1aRfRtId8rTGOj5/DDDw6rHwFLtaNmsi7xLoiSII1Q8
5iq6VS1MYXLyZNoOQ6hiLZo83NiTRXRo1Full25q2s07sZk0CVCIygkLEiFaXXu179YqNxtKwISR
hERQaTAIYVssbhLON74Vetul9ApdOeR5e226+eAYKZQta3OdyWUg5ggSFn9DVO9Cqz9OgO291hnA
oDjoM9Fx0I3Txjb0faSmjx0wQC+u2RRlET3pTdF6ObysLShTycpbz1RndoiDZlMxjEEmZY8dmerB
GW6xip8x5496PQNx0Q/SBCfN0OF168MxTe2gbLoJSCE57aRTXmMYXXRHPoinThXJXeiSEZQjg54+
gjW51n2L+jqMNumooudVJkeNYAV3DhoXQj46o2NXMII7MZIojS1kqyOytr0RuQRpl7bprvRYI18v
bw30Qge9hjlbV79RZTwOhROg8fqYjyuOYZ7c4zl9Wu3yNRR8ktI8emm0+MuCFEJk31UredCRpEkN
VsmYvYohk5v6WaHmo5oNfLe6TziwqaX6qaLKuiLX52Ia9koJW7oaXscIMog4JLEwGa95bbj6KPtK
XGBQa9AigIxzv8cKW3H+narzg1bTxzbYxVMWhida+0N0jKoWvmZqplCd5o+U2+xt0ar/nMa5Aqdc
pLvBAEULM9FDF9tfYaw9Kgb0kXlO0FjfqMbeemKEDUIy+UExo8Gfq+kj7TEotOhT7RiCseStNj2J
rpzQAJmjPdpoG/iwYdys863e56APnOiYDtDEZyUEQIIeW4FjYsk1G0gxw7JQxEgr7Yr4N+J16bkt
wmd4UxEDK+vCtZT4MVeaVztvYeCpjmY/eXAW/jS9voNPfHZVTYEyOg+MBQ4iqVwyb1SoQKOvIhLp
7PX2u1/zjZ2PF7szfX0m4o5WY8/p6Jujs2Uudx1sh108q0Ga/AkecEHSZJEvcbLPAllY9Hmgf3ag
lmmij8mmRzBe7YO+4vNAKKjG9Qf4Z8ntIbEuZnVTa9JAr850CKUYrjzAzRPokKZZ95WZIoyu0dWi
j8ijauT6Z7Xe4GCnOl1387TLyLdCjdDjz62kinrq61w5VuVDGVnfc1w/6pkFK7kCobYx6W44tGi0
2f12apa3jINGl6g4o2nrdoAqXJ2BQeWTNowK9vW4OsFgvuzEkSOZKVpIRnJrsnr2W6Cck2xvstzy
MniEXsRihtXtqLKIM0P+NFbHzyio6bK0lfPo0ADFlSInyMYUunizfg6j8dJVIyQHunrOuwpyrDGk
IO2YnsZpbbBtmzrbZdD2yN1PYtt9YJa9jwjnBjrvB1m1AqXjnLeLSxgv73mhvSUm3OJ6e+7DiUpu
X3opStyt0lVI4JovcTZvF0ylVnN+UZi2yuFtCCHZGqXFQ+gvSFTVmwcZOvDSOU9WdusNezOVOSqQ
/bHTcyKagXUB2y0uCIdduP6lpfRlj8VOzYiWZPUpqdC6b+NHmoEmd04SPC8IomdN/nNgj5hZOWPB
KJclyMSxhu5qdZ6oku0bR/IVfX6xJTOIiaXqNPtKovYiUztAp0jzdHROoY+q4A3jIlndXBN92uWd
CJ4S9VMp850jrtw5OEjAnl24u2vPtOzNYswndJ4eNANhT3mxUWfsNoLrRx1Vcm4E6XBoF97QV4rX
KAvwE41WTZIYYg0nNcLHYX6Ezs7jXa4zVc9LLIhN40815xCnkQQxXQj9qGY4iX4HFeBT1ANJbwGe
sGpOWXt+Mafs4ITRAZT/YajSQM7MUyXVPxlwEkhcFDRK564OWjOF9T52wZS3H0g8Lzpk6Dmk4tGh
trEFiQFBgCY327JYXhOr2JqwD7eMiT5pO0efBS70OiAIFlpJAOudV8njA+PwiNwdJxvkXTXymYpq
30SzVNTFNwt2c6EQFmR5sQccsykr+VKN5uABFYTgvuA0yqLWIfM3H+xQv8Z2idyCnl+0ODHfNBTF
0FN1jvRty37t0EvSFJ2/ljJVX0v6FeUXGATVn7WKLl1TN1tOzZTmnyjJN2bzY4xORV6kHv1qWG4d
ukOuHE9fElZtkyTtT1SaqGqcYFiV/HRdryOp707vHyrgEEMbIRMC0XmzmAgXWIc5GlOvtAZyDeiB
oaS5FYknKR63Y2s84DApJ40aN8RpVFYPIltWzxqYHc2jQrvhRIUnH89Yhw8sjP/ksd/mKAOqhAFx
Nj7E9DVcOz2+DcB5vBLqIR+c0otkqhdV1x97lOGMcfnOqqnZRA2iWtXqfFfYKjVbYJMfluepMy8o
Wau+WfeeaJGuau0qQe5s9TOSiPY2Guxw4xTMYwdmJNeHU1kvL2RukhrJubpoTNGNcWmnEnGY7FNj
OAvTeDAMRNpq2uiRFXqwFTgRDNhHrPEN3NKxwWNTkIS1VAxW0dxQTX6WZn1bop2B7EIKa/tc3ZwB
HSnSyyEwyyOMxdumyrea2R6LSP5cYXx1AFPFeXrVm/U+xC3+ZObRCsB+C6nsNvNwyRRUKavxrBrI
GDV220EbZkD2OX2FRaUjrNAsh8nSK05NJcfvQXiNhpVVb/bIrb0ahf2WjCOFeows9t5TbYd+Z/PT
kMLfsNZeq4JzVpQmR7tcXBt7r0vdKU3zp3hND7HUbapR/5mycZcXY7XRIY4ZnO59sJW/BPTqUKo3
dF1y2NrWvZn17yDlHg1NP6koMIjiOq0Kl7Gzw6CU7VPda7K7OhKyd6ACwYfd0iS+ZjXBXLru0PTN
/72qlKyxFOWBXd3UaJTECvxP/UMMyPY708aGUKFePTOOjosdS64cKpB6Z9a3ss5PvFLTGmLJrtNK
2aE319s4WT8ND5HbGmWJJffWlrigM++xYCTsbGbBGX4r2jkDBK9PVhs/g0KXrnNOLinUrjAIVXuI
joVam6Zv05I2okHVJLhwzN4H0PNLG9V9aOq71dLKTmuYCrBWJA5Hvb1HhHRpWTVeCPx3u+p97EvY
N1AacAbpbN6+O6n6EB+1JgTWoYwy1rX0LKXbAt/dwiVxyyj7LWoNnFOHS2jtTbcRZ1AqH8HUBEkE
oXsK8oNq6E6OopM+xdZuCWdsTWHKkEKYkrv2A8LK4atc0S/E4Rw5alAjjOVBtrw1amNwFal816cB
5NE/sxlOB9H5otJitZB2pQfMl0piG6cJ0V8Dlm5V0RY9zK1t1F/rEu/VkplCmR3a8v3C7zKYe7Eo
kDx7DuMENTg5SDsHFr3m0VxWMEEIqrommUqEJXbruF4r+hddanIIKlrzj2DTldfllzLWMW4w96Rd
YZUJBMAtlJYXubF32RzukqV6KYcOJ6T+UjsLgz/uM9KnFmx7LKj3GX1at0mca0P1w9Kj2KPzK/RK
dAyDIQPuLzW3Jo3BlSVBUYL9L/KJE9EBUlIkC4cYD+u3pvUzUoCNrehpKqaZDjY+jtjWC9wDh7Gf
/EkQLi1MGMVhV5WXjbOaVwFybAkH4qna00lr9Q4nJanjfDG2HbQA81iVe9wfr+3XXTQbLXnQ+rVw
mG/O3P1KvsldSIobVv2sK5Wyy1UDThmakW1GIaloZ9PbQNIZiryF2l8dkZBB+YM6ZnzWhoxCfPeg
JwAEynof1tZZq5pNDq9KJEmGq8XSRU0nTywzcddVuB4NKBICRTffxHDLaewnSfchW/Vd0QHz5qZI
fWODB/CgC7jmOJEJT6t2W5nNlyFaUGWOsvC7AzPa0wuH4CCdP7lvTLc5Hznph+9JZQXyXH00P69T
/dCW1bXtrE97qf/aunqT0rD1hw7VEfjNfPGOJqxeh3w82DTFjWDWiIauTlEdiaK2NVNg1CoUGUhF
u2Ys116mKsxAZ//kMr2nkkTmTrtWbXnvQvWpNw0P7Bbpc46pyhi2uYPXapm/YwexKAw7NEYW1kWb
/wa1fQhL55Y0te2ac3ZRnQLnr2CYxZIcBoSj4tLZd63j26uJULuuuYVM/1+r/8H092ZSu2A4N1pV
nMw2fdXXgZJG9rIM1pNWOZemzIJ6Zj5V6pFKtJ7kJrvKK8RNmv0pp+pJVpdzPM++Q4MmZOcdEgbl
RYL0XPRhqD35blZOpjtBOMcPhiz5Al86FwYS2fJDpJku2h83pVCemiEPRtM+WCS+xGtj9z0A9W2V
aFcq6t+UaME6w72dArctxbqTFJ9mkWs0hpc5MYFdch5XX0YpvaWANqViOVmxtiuiJEIZytnFIDfF
MOgFXRWL9NXbk+zVyNupVfgCWm3aiNHuVwuH3fpYFvXoiCkQ1xLYvAE0pKt38+gL44yO2C3noYD+
/I21leF7WR8lVL/0t3ak+lWV6k+Zvncma2Ukdaj1w4bezNxvivLu6AlDsOyrGcZUaTFHiMFx7o1a
M2/6h9oQ90XqMytLUEGNMccNgus47Udh7CpK3kptBHmfvugWPrY+IPNcVP0FYeWtshqBBa5T1H5o
4boTgPgCwTzV6FctVSAKDzwQMOyyWhxEI5o0sFH/spCEBr8N3nQ+lL3Dqkmzz6xqXyU6EM21f1rE
vaNyKvBfS1wfF9h7UtGtscIkiheuYXXj/kEqpwfJQf8aoVNPrcofbP5lFkjt0oCGXGoyhyEt/mQl
Ig7RSVkPZvdh9qkS4MV/iE/8uxZY3oPW9mwd0jCGbXglbrXFGhONrVilF0Nz7nMzKVhN6NCGBtJW
e3R1nVQwvc/oYyGuMV+Q2AUv3U8hBNXd4jXl9CaZoH+Fh5PVBJQO0u+i16OGWr4Mc9KssO4h21RD
VzRNW3WtzyVDC8PLgWaU76WLz3js1WZqZNIXjV1A4Go9toDwt5B4S26zNN8C1l3KGsAE1WWb7OLE
OBeQP6xz+jgP5j1Z8iuFmocwDseNnMqjWyYrhkRB2CjfV1p7Tfv6uaRZNChjZddLmuxJ+CCbtkM2
sHCcdatIUgE+oelhN4FSqRx6koMq5Q71laTlE1yIe5noh5oL1rdzIBQc8z9j7Y6DPR/CuUsADFWS
2/UkslXaiqO839OGcB8yaS/wO9CcBzplst6xrzVH7aVZwmDpuQVp+FnAnicdpOaabQCS5Vwl3FRL
N5/n0h0jnHarGKABKsFYEhgYZbjr5vIoU6ssM5EslYWYgJReDWM5Dq1DWtQu6BoaiqvYoL1ETB8X
w3NHeEApMw7bg5olx95IPFurro5meGP/kcaXctDeiyT1RL1zIOcHUymtHY35KfWvA91pljzsdIDV
0B/WuvRqzd8YlUa7S+QEEj7XTm+kdf7+cdzF23/N/6Ev3IZeIgQH8Jj2dD6FhyVft8Ku5wLJEm9b
7c4VGSpXBrdgTNAViN5XdvjIl+rx2bJIe/xG9VaDvssVZOOLhTE7WsbfJJPohwKRyxgGOpuqNMJx
aqL5WWlkCJfcbUWWtaIBO0rXk8FjUUolEtqyCW8cmAvl0tH+5Y/kpRFU+ebhB4mGB+1FOBQiom1U
Y0N5lnfxLWb3izvsM1ooMnsZT02VXtwzJ76FXUvJHip0IhZr5gnuothMj9QthoTEpSGdRb9Xic8t
7hlvDXKi4pjYVD1iCuy0oLpp+1KYNZHAM+rMUDZsctm64kao4rXePuZGH4g75VYA5F64L4WTz4E1
uVSRhuE5GE4xqFQveFH0touYdoRLvgiXnU7TCTPGQyqrtjWXu9X9lstLpF/4pGiwlhyFVBl5o76n
if8cL0CPMABys4fuvYednh921TwLsAIRhZjC1o49JQNDr54rETAm6hev8FvDuRtbVA9JDXbBOETn
Ykp3XSW4FovkkvQy8ag8Q+yYvoqpHjWQKaxwFQQ8FD17p2lu9fJrWJgnIPPxJJFNpIrlIgP4AYnP
HtKFR4G6F8QE1AV3mTo+icB81Fhd8bRcbEv3tKE7UyYHlgzrvunKTErl0KzH8UMXaKXcJYa+6Z4B
snkSwQuz1dAN14z02MRbGUIigXzosHD8B7VN+wCG2ON+KkWhP+cz7c68TyzEBGqTLLpRnQ+dm9go
otVcg56D5gej36TEhAvNqQw5CgBIA5OzVw8w/HdOJ7Ae2lqdAeO20x2xugfxZSkuMFsjQms7RB7K
qsgDVo4/5C+2Kj83TLH4ZoadZl/BIJA2txn+Q7U68B1G8jbMj1FG4lZafDg6XQWfD9ep5+TtZVo8
JXzq3kcrYSgupXaac1o+qSSJ62bti01Agnm21vSJja2mM/ELp6BCC900UiA0fbYPu5N6SxWrfjmO
p4lPj8ofnDLMPk8Ulth961DDKR7CclEaq9+zEeSp2OvJmyA04/7HuHud4MxwnBvjPCr514LahgBC
tGn91M3R4LaOHcwwRrBG7foutpW4Ob5AjMy/CVfPXFDsBKXZi+1Rj9mltGy8onmXyvQacmnxXOuM
Mw7ljYJYt7WRsrduemOsBEdKHGevvCuEJKQJR457hU1lQIVLbq498EqmRZeoeNTa4Rf703TankPd
18yrmEpdiR2fdLrgvMhoCBH2kpkRPS78qGHOtyFA1zGC/7fisrbydYRQYrGstoL7QUBfgBtl40n4
eqKNmVG0BmPHD9YF/9qKedIJykYzoiKBKNBbX0ZAs18EVxbDIYBL/DFp6zchy8i1BbnI4HwBW+EB
UE3c1DrCGfkde8ozcGeC/bTChfn/T2PhJpHD5FYZb2HTeE0s74LyjrBjY9EH/Om/KRbzCfIvWMYV
huuZrusWAKDhQkftlhgyrFFj/oXps8k6yhhWfTA4CiePcDzHeqrWm80BJMyqoZ4oE36b8om7E5Oc
pdIDO8lqfgYHSpJ1/bMo7oZxTUk68cUKJOsl1l6o5BsR3rMaVHWbRlCfK0hFoN6Exs8bhFwANTeQ
4WCHZBVxxAXm33/oquwN4LKIekjViCGoDaojXEkNnQ3FbDGCYfQtw0JohKMXOWWQ5seRfWKweWIj
el1pVBOj1P2KA43xXJLbv9mR33Kefmof6/6UhIr3L9n6T5NDHHQslIxiCaIj4JgYSOwBZoQLicO4
777FqKP2YcfRjVsQgx5ZXzmi28L7T6HHy8xbL73ztc08oUB6ZqOKnSFODk74+KI4g2vI1C/6csNX
iI+x7Hl/pJ7bviIr/w1QkXb3R2H9tOQf+EjMnVgLQj+E5cWVBNebWIh8Q8M5PoBO434SzJK6orFL
/lewEXJlsBeuHSZeM9xob3VrXAcei8GYlQZH2frmq3kusV8nOkfVNuBE6cgOtNJ7DaoNeyO4dDB2
ytpuo2SrEtbUABPq2ngS6y+uBAyLrN+/VRXjU2EnuSKn8siptHYIvmonqPF9YQjD/lWzDkavbFD3
IyvwNdMUzQ+bkBhipH0Xk2whTJuqOeAmDTx6qkwXQcpAII38BRptTUS4mu268iNJB1+ECrbe+OIm
cBdq64Chi6g8Muf8LQVFa1mpJ+xqa4vjUpycvGaR62OxyWTiClrJBImqoLCkOuZy97yBh1t4OG7+
n87OANKe3aiFwACNbT5+10AA2ogKZt0e6al2deWV4RGOB18b8rz/3VHDOKJSLNwO/iAsEEuCy7Mq
GIk1/+OvzAh/FJ5BUpzQZt0iH9NNd2MYt6gpuQNtjEOINN/s0v3oCyNUqTZFqekobjdWobLj8qna
X83KuAlvULGu8YzarLwpG4tmhOm2hpsmo+5sOX6D6sAckun8BeiFrAgj89ZGkh/bvysVqRSoiw2u
WrfOE8ipMLvayd4uzvPyk0k1eI5HaWm3jtX7WaI/DJW+ReVtlHv0AwWZlfnbZX9KyrPOdKeoZ2FB
M1I3E9E1CzKeR46N7lKTkBgRarYX+lKrZJswZTGTwIITDyUGTz1DL+OvOCJIh2/EI4otWtRncZCI
YzgM9SMDJ1YJttYKP0xz8bV4if0cqRcFYYcIhgHi7SnfVvKtlv+6mGYg68zTKyFCKGnyquM3ZCRm
HPgqaL18l7JfQ5f9GdZwPmU18NLk21yQTWRNfKSGf2iRkjGi7kB5zsazzVMCBTwUnbbSgsRwimLz
vClFW1DiOaax6ZfultNkGq+fFFrdimp0utZHRaEdXKN0/su/M5yRpY7uYA+Gid8tLozmXE04IIck
kIHb8VfufCg+uMMB+pb0zgWhUHBVnkTPXpjOSP4W0hIKkkRGr90n0OSVkj9Qn9gsM26nidzwfNaX
w1zTq4ysL4tirjVqvmchH8Oo9Ig48pvJJpfj8qtAIpbJlfrpxIsWOib8lhEmLflWfJDf8jm98AMw
0SNvaRLWUFn+TP0f7M8b2/ocrH1c/dGjt+2SejsbhF5/QjpP/rXs+AmMwHbOnMdenR9j8qk2JHi1
/r5UxXOcEVhncWClc5AhIWQglVJToOchwbNdF7gOwcsQdnCPJqr2cqgSn/GGuaTFrrQvvbPuGDSe
eIiaQ7RmNPtUWwXOpw3NcWI8154UCZX9npwUN9/RHk1EZIqX6lzfTyXcbbKxDbOC5GaMfEkPKtZ+
+DcT/YX5UUfJnc35kLIveLRWhq5Pkq5pHm77RYP0RcXrTi4mJNHWmYLfgvpigq1wRgpVXb2tsWU6
dGRiuRci44/P3GKigYsSAtRrdLNj3bWdO6tcnITLchRsZGEM7mOGomrYYXI0tkuK1x+m3bFBz5dr
6aCx2jr7mm1teVAMw3FZ5reqgqgoX054laIC2aqQYWSfObqJYvwYp6hygnW5sCoGO/nsOhRUym6P
psjGqWkX7etdGz1q9X2u39KcttxQDG6vFMg+mYcGwZHYsEFhh7B2Ofs2+1uY9Ty+N/OZnSHUeMzp
bAnUaPlYM5ZNaP+7gDF68nRf5d8lgh5cLY5cVejn8IOhVo35KZJaKHYdsULF7bZ8Qmw9fu1BSfCm
BMwD2K42MgOUwvZ9N5Cs1PblhDQiBU1C7VM8HFKAYjwKCZK4t6+5pFPp4cxHC1ON9ceQfGetDDeJ
/jMSJ3K/K+T0b4InmBIHxQpgURqBZbQ35OZTplqQxBUoWDaOEZKfievBEorNjifsbEtNQHFkwrJM
/ka8J/LNWEiFZ5CNPhpVS/Gnb8s9VYKH2B6IroroMirz36hVDyCO9iU4QwN1KdfQsdZ2vZ6BPnwY
0/jcZvLJkaWDHpUTakD0SLeyQjsUyuGU655zJKvkJSaomMdPh24xkoLrTjZrEqqon1JjBOmTLw+6
3r6rTrmzO203lCCVG9pmWrrKQKDRl53KCFMVoezq9uoVi90BnkHkGTqswlugsevA74m7cKqu9Myi
CaHKq1sA4Y7xD4rkYCus3GHTi7pC16ZemM++xfl0hsDc8UNVLk4F8Ls9VEC7dC4vnar8qEYfep3a
nNdC+Q1DWlYgB4dWeqDQa5q0W2kjvn1kQTqafeeKiqBflF/0fnyhENp5/UT+TerHL7JyJJUJ4WtL
/olWkIzlCrW40dT7clG3dGn9Q5xYvQrrXGbs4d0Ce5N/Nvqy68PCtybFY4AuE5ObS/GbSliydNlr
G1WfpDGfyckSOw4fJR00wnJWCCqVUL3SMeDHsRwMCbZoSsmaJHa8t5XiHbf5sRhJx1BpGtHKkXTY
/zBW9VgrbtGmH1QhCj+aFyyNSrd69Wz2Ia5kcVPXGa5dBZe0UuNzqpWUshtcImTKYPv1wrEm04RI
prd0LalyIwghWYLZoTv00eqpiXShnH/XJ/vPdjASev1Ys2MlJT9QRHNbBbY7ihDEz8sHIDTQXub8
PrfpfYCmUc2yd9XK7wLG29QytH+kxro2CpzSAFeuUJrHYIODKmFOGEwKNRIKmaZ6clJbQe8rXPzY
UM6JVqjYR7helIiy/WRukrEDWrFo1142TvCBpG4kw+yhmNOtXcw/OPxhNozGV0dLyyCZiy877gLL
SnaW0mqHKdOQrFLhZA1fpsE4KwQHbEGWR9ZgQ/HEhwVBeRxmtdknUHWS0qn2k4570oJfuw3WijAD
RbpWZMMtmCzyhtyHNIFuYQSbTdI6h4pqaznJu2G1b72caq4UWUUgLRWehd08aUJ/qpC/m7hFG9X0
Sge534XjiGUQOV3nZhqB57DAx15FdusZ6xCkfdp7htDVmhfSvX1UvJsLdX7d+bVhfW1aENPIfuyA
qPhzbvpNSma80tOI3CYRuhVGO3xJD32pwo2q9RmuYZLmgwmMl5N/yPw5oYBtro+TmYSH0LEPhgkV
IpGqIcV7U5JwCNUCRThlBNKx7tRwfNf05lGRP8KeQrDSmg/GbJ1t2xblynZvD6sfNfIPnBmBzvY3
mplSoRSNT3UzjP4Er6s7sJoj8DkQUEzHkBLaOtpbp+g/e22GgFX5SDOOnFZ6Mqc1mGzplPXTzSJy
03Qo/rqy+ZosGFMUw5xPNGslr4ohPUik3F2zwlXPAfTZuTp7g9agr6BrMEla/dbWlZ+51W6SnPWe
1Np30xpI5qGQlGnrStIjP3SqcS1aUwnAez2rfXHPnTHaNhEETghJVdlCxtwysIB4szmInkntN+2S
+iXxgG860mu20n6oaNVO5HascVzIsZjnHDJVQ7JmqqVJ0IqgZJz2Q1/8SRKoT8sEfkHuLbbiA8QH
/hC/9Wu1r63hLWka6IYCSuabrphguTZPdpSemuKZcw9U7Hve1kFqTSeLFj8wYg8Wwm61ZLJ4wTn3
AXQpeBH4WqSVyZBMj0JpWBG40X+OelGTizHuBYkUTlv+ljMGORtPpTbFFVEQ9fHMyzYlZh33eHlt
cVkgiczpps2NDPSDuRNHLqChRaPSMp+n+g2EoivO4pIYJiU8tYl/VxN8KP+fAqKaLIS8i664zpYd
aEP7qIEjilp7F6brVopCiM2yclvZ0Ukx5uM09LsQqUyB1FwA6QjnKIuyE9II360xfHR5/KZBlDc7
BCXa8EUQfddbldr+8D7B9OzNVXxsC/Vdz0pSSKPlOXisbl4oO/H4AjQldVALV3H0hFIBzGI2+Hd5
30+RE+jRdC5wvkeyi8iDHNUEbGxepp9dqN9aKGyAGNfSdoAWxe+0voaxtn6GSsqBxTJ5SuT03uRr
dkr16tHRRtIBaxy6fbjQfRxpO4hTQXP3lzmtfvpsfE45h1fHmDdJaO0dJ/+ElhbL4Uw9eVsZnDaD
Zyl1CJC2HhFDWijpC5tMvDelVmDq5mEZuuQhByKZrKhPNq1NTJDq6yk3AAG5c2lUtGwqJJ6AfK8Z
cPFiNFBVpZpURtopN4uM7wMJPzT2kThS89HeK7d2rj1Y5APbVNlaaPjBMoalWZXmvanBunMPTjyD
AUvsPQJsH1qc0as8r4Lx1Q85tTIlu/SxuVkqaHagNfbjEhehj1OKElmb+JJl0p4L6UJdpL8raJPb
unCVYXCJxU9ypxwSeGayGehFOjVHJV1TD4cy6vL3cSn+Jn28aNnwnBrpX8FZ3bbRJVnkbUXe2+yo
dltD9FcpA0S3XTm54UxtKHLCPaY1MKWEg4wSm4F8u1ixfUIZ3k5zeCf+x9l5LEeuJNv2X+74wQxa
DO4ktRbMpJzASBYJLQP66++KM+pHqzpl1oPutlbJBBKICHffe217hX3jQAyomLeWeJYp3pZrf1WR
GdIc8XcTHlU11w4RLw9BZCs78F9LT9maanUMCrG1WQNcT3W5rPCx7llukUei+kv64W6Ql6VF8bEp
xYsyuRfC8O41NYou9UFd9pjg6lQi9YRc5iHpoqeB6mdoYXSgRpki9U2uL6bl7fUUeRF28qM8Xwin
naduularaGdk9daB4dPxkDm6BkmVg4YuYmYWKbpNFjB5VNMjsZI7tU7i+jhWB/n/mHIkimxAp7DM
B7DL/sajebIo05HRlGvT3FX3IdsNqZyUg4MD6JxeT+KoN1DrmDr9hP4I65IeEo6pOQHrrPWRj3Y9
Z6yhSkEfwse63zIdqHRsVbYvhSfTebSS57iwjrYYX7F4sANHnDomblKZOXejNZOZGkQOM5z+MfO1
W577+cyvTIwXKin1jbvVB/8hsvpXv1cuTFsXhAg/hCTmif6DLKGLyX89RXIQme36qX9LuuENp6hJ
e5hOIb87wtg5Sm02ZW+NXe5B/vtOiF0vd0/RuXx5TbnrQPq0Mi/nPU3tlRrV53qwHrysLOFugTxi
jsmsjy4xrcy9FBkPwrpnDdmOJsMkL1Iv8i6npWtuuiL1+MUsf1FUPSb2/qSzp8aV+wUwq5pLBw9y
nScQnY9+axwN69t3+5egseOV0XJzOhwWfPvQWuiZy2zRChLKm+kaj+2BkmnTs2652bAXfnGTEadq
Va2rPN61ubYTickspejmfdV+4zq7par50fAIyjaNXhavmYcsi5/+WFnWqiAW1InrW0VpDUr7EmY5
tbbGFJpEBE1TlyQwb7VwpO2aZOsqsVfpNOy73LjaDUp1eE9i2TY2MUT6uU+oW1tLi+eciIZZoBu7
zqA1FngR2ZZkYHiOy10bQKXphm4sFbSE28xCiJ8NhbsQtVBWdUXTkl5UryFFCU2j32LlGugHN4ca
/d/Mm0YiuzUTCnWybsgaiSkC/XRcstbLeN2a7RO4/EJVql+NECP9M9p+AxusFXgrf6BHZlfGvCrc
tVZP47aOqg/PLh8dI99MyK7JzDp4Jba1vLkFscGqaj4GnXjHkX2Q+lg1xwCkj8z8ov4h6rz3um+f
5d7iJe0riaFoMVOOp5658idxxV5/0nq9JX0V0ONgfXVFxOtsBEe3dB45dtwt9O3yNBa19OVD4xDY
4rvwEdlEWNJnSudysnWhyPMXkYZPLyiOOIqb336LgLtNcIZUNKpjzcG/NN4D11XmBIa85r54ZuVY
tsF41kr3bZCJNU7QbfqOcoT0yL02hsFcnpaZMV/b1shn/Whz2fVZjPmGdWBeeDnGAX2hFLBd1CJs
0Ioz7/xH1C5F7OxmmCmyKZvDb4bvTL8BkxI97URlPeNeDR1VrqxwLOJ4mSRPFGIiW/tD99LVSI5H
ieww0cWq9rvBoZ4r3nNafAh9Z6ub8YvSIw4rbZAlXv0mQyxUiFvyXwNtIsi0uHWtdZXVk+FAUSDr
TxoKFB7sMoI3lqYWURjTeEum4HNgRLhwRnM1DeWXipA216pNWXhXTwWcHqreubHE1dVbVk2abIEZ
vDWI0UyLhlpXsEgGFmJRepcLqbwnZ/pQ8rqRXMaL76RbRWF0xz69dI1pr+M+5DCbbdKg2pkT1B8A
1gQwxxNiHLZTZmofLue1Dr9IW8HGc2HZlkMOEqnNrnqU3RRFxzRS722E5lrd/dI5OMHLN+dmpO2l
Xc6KpnkRZzw1KbnpnEhzRJ7+eJBK93ooPoqw21tcbSG691zwnobMRmZOXVIjpauq7u+VU+/o9G/C
unwu9P5uDdlOz4JnE4ahk3XLQMUzhg3IaHjUx4a+Dk7DgN3aZY3TnOxitE07rzlAzayWslcNFNSE
GaMDq3m1o+YwTNYdWfAS8fhaPk0uL1hgoM+gJwQd/2nkt+zoG5Z2/eTbAyourUdnRCegcdcxODu9
Lb66KLuQ+LvJIg6npk/4dGkF1wo4UwMnSSULmjRkgSeRjkc5jRtbb/E5Uy7hJ1xzm1uBFqTHb1tr
zbLgWFh1wS8HNsa89pW9i7+DbIQ7Q/dN4g0tPAp4i/jI5gjdd3Ei4L52+hM0L8YjnpaCeMEvNVAb
IKx5DVTvPWmyo0mcnAztlefy3DYJPurEWt66JkMhr1GpyPc7Ky2m78IkjUs+cYGHpCmc0qeiph9e
NrzibKQvjjo9tj2Fx0QIkjzuyXMYPuW1UzjIzoLtyLKWsuWMTrnvI+CT+di+29m4IAL2opTTKlMn
lfmP4JDP93ToZ2XMQcy6eMstb1uMEzKnZjhmpBxn0spiirUntHcxOXTIicrk8avm+RRuA0D+VIaB
g92Rmx+qOXues1InMggyx7llecWknZOSaRtiw9Fw7uFEnsf+9Dwglijr9EgC9CZgm45s+sqS+QHg
FspVuJhS1K+jfla96DhVysksFazn07GLrSu8S2ZSyUsW6Ze07x7jGJxzmd2cvFmlyUjLhFsQB8lX
pKsn1aXRwL/HXriT9Y1tN99yMRjpfxpZEe8GTezYqvUFB+3ZUFnHPG+ZveuP0rfmJtmlGojMRY93
k3cbAfHWRVMcWeC1VM08ABDu+Or6pqOaRuV8tsYGczvnUjkZaWLz5vf1zp+iq5qjZ7HgNo4q5obS
LfZoGx40IV9xWj+pc81KGLO22VJVMLGis2RNwZXBzY3kR+Qs/i63XOxiMaYuuqRx3R+IjnxyAqL+
eMPzQbsZmXNSHBZNGodb/CZztSsuvk85ww+TmykSZyDEIzW3WTHn4wZBz8yHVyVFeNVjEaHj91j7
U0sOUbC36ULUuBtmvao94B+cEBVYDzhtlkxYH5k83rUII5SbTq+IK9nCsuHeoE6u+Wx6yKx8NpkD
KpjJWY1YmQO2TytN0WgVaM1H0ydHhGhvlqZc6Ec+JY31AVqTgxZS23hI0S3Ilu+ENk5gAt34cXMZ
/fZcDWLFSre1Wy/ljsNSyIbhKi9SvtYt7ia5izVR/6nrD6ZqITSJxbthGrJxg4LFIVR7kRRA+IIJ
DZlvFifLB0XvmCYrNGYuzF3H1h9fc2yNdjrhM+mRFMik92mFWDFc6AGESTMlKL3xX5oy5kgjcsbO
XS8rg+mXfOerynoMh/oepNou78JpTjQVprNEO5ldIDNrad7E+TrkIbE7fgp3lN4DpBVJS1RmGQ3L
lhlh34p6rkTmkyweStybtEyfaJstx2J4N8YBz+FQrNtQWYsxtpgulBe5oMWetiuHZtfwrWm6wXsY
54LjShSrd78w+IWjM4GjSDKSCdk7msl6EowCg6U1DSrCGpR+weh/UsHMtGboZ0yeV25F/8bH6TCP
cO8lnCk7HlN81YBc9LsSF81CcfXnhJcurAIxL9r4IZL2vkB8N4H+kFGTRbyBqi/7quHOHzEQEo9D
qLqD40YXSTEjbmCulyzHBSsjeLfzVI7PPfkNM3JAP7W243WYNt7IKmHSHqbj6zSzGPjXXFrdpSer
yjg46yG6cUQIrhJfc47XXSOPD9OTn0wcfKMVQrJF209PIz5Vz2heoUZt49i6ITtk3DsWG+l+8eSW
oRDkM8tCfIOiNq5cAnR60d166rAcjoU1+nusJEzUgqVIjbkgwgR1+qosq0uZ+L/UKT7UDfctYEU1
woxJpDl+m5z9pEXW6MtvNTduI5bEImDEUaq0x9lTJiXeVkON0MX0sTC3dx0I1IQPRS+mj9yxxvnA
zL9P1GfTbMtV56H9b6PkueRa4zQ3cIAX73GBWZqhVDS1u0DkNp48kurBEyBdBkvIYqbR8KzxG4YW
HcixHuepFdIe7s1D5pMJhsgszMxt6FBu0PrB7YmXP0+GL91h0ub1wRdC/5fMZnRcZy2H5QglT7nW
K/+UtWJvopLX3Oifp1NXGH60YjyUAm9M3feAhVj0co6AYWFxpIvQjQnroavrZMl5+Zv1/CBrW7Uk
t7i3WIZyxAzpaqhMQiordLUygkByFqZcIPQYlDnV5Toi0IRYVfrbYdDiZQ0HG0u385SU+ItynAQi
Yfwd2x8qfoOtZiCK0IGQBALnQuUbyjbvs1badZcRkz7DTghm89Mj3tlgIe+WGPRT7zk3G2ynoSev
wCmPid1ecaHN2Xr0eV/4jCXTu17Ea88eni0sfqnTLMWo3O1Re+VMegLztYGs9WRa1jJjQtRCDeCB
QSmjW9Tlo/rFkuzh0TXQ9VtH045GVMsTAh4DP4Fh3nIDRVamglLsPEQiBZ5QvT/amXL2dTrloqy+
1Kl9tYEf0AjiEfCzxpzJP0vD8BoXGXtwmNENiy8Un7yN6uTto2Eidj62j0ofvVRtAEU61ra6Y3b4
g/uzkiKTDWomFlm8klfIoebFwWU80+TtVihO5YZUsoC7TutSMyMvUUhmZJyvrzUrfo3HErFJ0L1D
2wePw0fUysChNaRc4khVoqgUECFYviqrx04RJPPAVVD7IlifV9ToqaHvI9M4h9RzHh2ZoFaHXWmr
t8HFlxFU36Qlw9pn4yqykV86vuAA22gjTWxDLx9oHhzZyKDRBIcecoEaivWgMiTAUkr9YbxPgbh7
Q/8GYfeeVGjayV14CJDYL1oOmWozXnzOQbCezs1QY73oT4Vdr5MhOiFxAstPViA9apxK8hNuwtbv
PSLTOSPPivpHQXkElWCmO/pOKyseU+gBmLC05dCpuBeHJyZtu8GOPwBu7ycb8Vao0Sjxh/wqL7Ce
MDomdFORB90zDqX4tqzNFIkIyIB6ESE/cdJoBxRaK8stmH8M59Bw1/TbZh6eBaUUkKeie6bTDeuY
iQ41oUwhNISpcNNd3VU73Rt3ghiNTEXIR1d/mWrtU54l/oxAbbqXMQfHuiwfM5oT1K/0EaN21xrB
rhnL8wT7UCJFVGWiwRBs+hYSB6YKZJ7VI5Gsuz4JNzGsBuoYOvlp9NSXxnda4yfU8AO7iYedoj96
U34cXLYcv6/iGUFZNdsiQjxLgNXq03mWTY9GXtfgPjH0jhNKhanl4QnK/D7w3zecGbSmXEwRo5eK
SVvZNMrcNmpUSZhvdOAMkREv667RkUkqiLtc66mLKsTgIS1xdrRUb+bq2K0oXPZhrjKnJ5lX4UAW
0gWTCA/Y2ISh4MeLA/ZsM770rMxlMi7tADkq78cs4u6sm64eD7C914kzbArO9nFrq2sjdoZVPIIr
0dTyHk81HQdv17Mb2FaJ0lUwwe/gWesFy8BIge+a2VIM7l7rtHMmePBwC9NkrjmUMvG9siajjo6V
T6uI95wPn+0q3TZRC5eW4KuuMbep3yAinJJVRONzlCfJGp8+Zw+3ZZmUXa02pGR0doFsIYXmNkrH
zzyfNmjhr2afMZmtXorcwk1LViv9MqIvbqo5XQMtXUT0OCujcpZDn2EXRzAzMjzCWiDltggCM3sj
suAzr50Hz5lOea88AD7Z605wsUR+oyeHKBtjp933MwUBzrn3aLWSZ2EbI4sprJIWVLgaXSzbf7Xt
eKspA3OOAV1iGaho0p34qBL6GVQcqgyF/jXuL2a7JX70woBwrzjWZjDENrNtugOd/sFM+jRISYAp
LjyK9PIKc1tYNNJCJ75qpZ5ux2DAlieUYRmG7ZMNEYugcIJlWJC7RHlwGN2EAHiW4ZBCjonUL18t
r2GDyVNCFgyurU0ghzBAV4L8MsQCz5pnlRxUvFfW0F2qDm/yh4h7GP8a0nJ2vbWdUQZ1KHV95Sg4
uadYCk2eQ2bq9do0uvfRwobVmfaOUmFruDiaJt3S5yqgqlnN3HHpqDQI+uFdxNkxyFTkkfj8nCDo
kODRsEn8qpyVLRgfvde8WYSJ10TAZer9peLhxUWxdsi1L22HuWQ/ndPRuYgBX2LePudlPCxUMDqj
RgMrdC3aPaq+V0MM0XYWbFKveFanHpdrrn0X1GUGITPUl+T3TXYJ6gIJdsem3WjGMxznW+RY7bxt
JUGgxiaBmtoNP+TEVqloJJReuHebbKnmeI/w+0KE8Q5N35SrUkn34eDyAwdnr3sThvmNa+k7rMyX
LOBLFRnnhBIR88zq1TNssXDTpu5rqaNiVFN34bjWVgkxRSTVxa7Lh6ZpnLnrZqu4Y9AVGJ+dMtG7
QICrtMat6ms2v0F7N8fuSU3tU4IrpTOAuhHshgc/Ro9ZJMpNAocsMzoGlX/AoMIIsk2esrRZ68Iy
IEl4t6htwGwSoWDQsywc7y30SxaV+qPvJzIJR/JQLaRLILi7cA5kfZviMFp4VGUec20qyGfh4rFq
ECJREBcW6XEs7XGWhHRONHfme8RSo2N8SzL3O5EEhbJ3P4zYfOh51FPH2tsRTJk8X4+Wvjecfuvj
+Ux84pS8gRNV4Xq/GHB88PMRy0fYIY7Wo1X0LGnGWdHt1wS2EGi5gw0cchZkucqgMERP2WifNECA
hrHap6Lmh1VP3TA8EXB5r1yiCDyiLy1mTTMjsF8lYQkmCcekKT1ZnDPJsth6nj4bIPTPaeg9G3p+
lQ+8rsU1zRTzWVOZ4gj0zYxqgZOJ0YggKyjvrcrjZE2o/iZWinpE/0ocMLXaeEX/x6JjLUYMxbOm
Lq7h6D6OChYj7A2K6jyM8hvXKaVGJHYq6pEF4uGtFij0XL0HKc/QgXcldMw6jnMG67SU4RlF8tG0
1kuQW/PE5fwB5Xcr67iEvhpyufaiGNE+rDEzFiBqarvfV2l7lPyNsHPfknq85EL7MGr9eeg51rTO
PSx19Nj6OhztV/ljEcVHBiFzoInxq1Y651TXbkoynqpGuxeOsRztYRHyLBmDsscE90qpzL6cQTkO
x7sjH4LIbC1mVdm75mqktbKrMuMrAF6FZ6WjTtJ8y16kTUeaefZZSUhsSStjhldHjgggaQ8KmUYt
hs4qbxd6itvGSI5J6DJ7io91AZNihJNCv8oW5i+s9Bt3TPeNNxwr8OXzUbPOqjDxUkzWTOuxipeM
DybNQEOulYcpMnD1BvcOZpe8ORkNRTyQ4yHBJ1SkUNGd+rsH4yHDKgMMBFXYbCe6k2MWLuqwa+ei
ZaMw+3NL8Wh1+peis8UbCrNrbChynmQ2EJdGeBVq7xMSkfrzhGJGcsGKZvxqHMQKUWGfmtF+dz2K
O2F7J2PwrgGt6sRVdjrIItmOctPsi4r7WMDgz3pGpbpfIqqBLUT61C/NV+fOVG6I+lxFaYGAGXVz
BK/C1NCGANDFhNHjtYg8Y690wUPExofBAJlC794NxBGqWz5Rcp5NjWNOpE7b0KxtOcDfKAI2zjQe
IaVEIJnMT0ezVz0bis0zVwvc5gUaPmA/zezf+XW/h7I67g9WsYUZV0+RNm8aJbp7o7sNW+sra9q/
MLJ/T0d1XMmJ/nx/iPJA/O//aP8v8MIE/gZJvn6abtgHd8Ix/5a++HvsN6v3///ZfpObeaD4GQ/T
gmk3IR9afwx1+nM1zTs7f05AWdgJRlU66f9+t/7JdPsNVtD9QelVaW1Xcc/1eFF8YQ4F9OPeMOcj
IhElcvYmxwyDU1+GMb9TgFw5r7gCJXKqnOvUuIOx27dWvExyFOaSgUdg0FozpuQvv6bxp3vyAzLZ
IOUmXMfLNnII3gzVq10HK4uwax/RQsfLgfX5aGbOd0KR7hvNSvLW/AnHM80MZqmoDslIka9BGZv0
BLDRzENveKqHksc2/RWZyW0KdBr/nEg7mGt9VT0GAyBBMGQfGiGnf7mS38chOq6kSv7Hg2OHTZIM
FHobT6svrm8wUBE1YiixpAzq0NgkZA8yXfj331X70337AatEF+HSWcuSjaO0T0bX3GS8j1KHDygs
kI22rL6QOUTuPmad9zfs9Z/+qPzP/+May7SCWDWSz64YwUepRzvTokruvfBTbZALB1ZI36Q3EceU
RxEnf3kl//DGOz8Q7cJWVDsjjGRjIKAXlePOohq312Q0f0Fi/ukP/IjHoqfjjPnkxButMyC6Dtg1
y6+WicS//1bye/7mFXR+rFi1aHANy1R71U0fyOVdSXezPEm1Df+IkuM/4J9++AtB9U9X82MFa7Ct
qPQU4w0N42fc0pyEaKBZ+eLfr8aQD/TvLkf+3f94COoJ6qKRdfEG5+wudLCF6SPTIVHYb7FKT0LJ
luRrsJlZJlWZJweD0fBRBkyg6vEcO+oF+BFhbiEC6iDaq1gPNM84JRGKNyAKaq8+SfdnU2l4TCHn
eX19zFvcHKr6id4VrQ1Z0k7S7kan/ss1/emW/VgkyzZpkXCOPAB58JkAiMYMuVQG6y8PgCZfyt/d
sh+LHOP0wfYZM2wMpAJ2FEMN4OJIBPtqMmngkd19W30iVIajvKsvPfJF//3X+n28geP8WJUYd1HQ
+ka8sdN+rcb+IgzKSweHgR7bf/n2/FiJ6gCKiDDUGMCGcna87l0lNKLOk9W/X8Efb96PRcfA/FAg
kos3iV08BUxeS9tYSmq4nBIhZPmUNqle9LuEDrhe+3+hLv+Bk2v/WHWyOCOed/LjzTgqb2UTEt9N
Y9/X6mvqhuGcppr2tyt0/vB82D8WIJPmfRYGdYLyhlkpenl2J7sAgRLYz9LpXATml0T9QCECCWsw
4zK6oKR8rT5aVd+lQ0Y9Iiocf4bUy6eUF5KaZXfFMfRwfzsVBuKKRkzXjIdgxLCs4+Mq6JQH9Ozs
WHlr64xJeM6RRE4Z9GREjKSOR6R3D2FYHs22XXSoIJQGj1/v9yCmyjn8gnymZhPODBcJC7WukiAf
RaSRO4+m0t702H21DR3/QJ6gz3DnnW9CsBSPedE9V7Gz9ab0ffCwA3vOwjPgHrkTqvWekTxMz2Tb
O9FaIlCEpW8LRX9hiLVxQxSoaeLs4zLf1bq5UAA7jaQG8YZ9BiZcJgsNVOU5372VfykJyb2j0e7b
DGIwPQnIbDGsgpqRWx0OXK2AAjjVj+SuoVuwtM9Gnz4g2a6VsP9HVG4k8SFJglurtHfHGb/Dwnkn
tfZCWU9Fl2Vrxxr2Wd8cDQxNAD44GdG9H+Bb0NzqXFkxUfHWwnmsW/XNkuqDzjoxhTgEWn2eaHjM
0ApdTHLoNJPsSDhzkRg3Wcdg2CYy12puPsqtbugXFi11cJEFtZyVLx1pcKpMplcJ1qPhSwYgA3Tc
dpFzrm0oihmxnIkLyA9BbAgdMw3Zq8vefjSsYqe5xd2CPde2kIPRtHlDutXj6lj4wQ2bF0j+jvIU
y4lt1g1/z6ab7H0P4djP9Mz4GgbEpER04AGbwdF57KL8HAaeJRWxR5dA2LgoMNQEZPfwk//7QvCH
Rdr+sY3aborzDo/1xjHCd4mSwY3P4zb+5X3/Q8CnY//YN3W2TMNr2dcqE1moTXQkSN6DcKt8Fo/O
wvAhbvRa9mKwxNC1u8h0gCCnog7VcI279MQ0coNCCC6PthnyBHQQXBaTSMeuYGI1aS2vG/FzDCzj
coYpeN2l5X93RLJ/7MlDFIfJFNbs+VZwN8vmEkzhe1GHf9nA/nTrf+yPzBGBbTUFWz7Vc85aqGUO
g93iv/z2P7ZHIyin2OxUcjAArvoC0SMsxsCJ/lZ3/Wl5/bEJql7uD3Rn+Pw4wSUO4SdS86MZpw91
aNyVVn8KlPHNAwoLgf3Zz5LX/+6J/bEzFsHICh0jdDbRV1n40GzNv/Vl8ZdTy592qB8b46g3qqhC
Pn6oMnLKRHeakI94Hdmek8ZbW5jN5b+6EOvHXmiMoukst4poT4aX0FMeetW7J0F1/fePl9vcb45H
/2RB/MeJEvXqpAjs9Tgw43JhGO4j6vp+YQO5k+tIZbQbrfxb7saf/tiPZUQIDAMcJwh+QC/J3hAZ
bI/WS+47K12fFpj3VspY/mVR+cOLY/1YU1S/mup2SOINXcmbfCdNngKMKn/JcpEf87sb9+O1b+Ag
tlMTxxvRpw+uMyylez33odQr4fLffxtH/+cU8ru/8uPtT8s2TIOBgkIVigYkm+5iopUfFlZHQTve
TP2lZYTfVlABLgBM79Ef1gGoMNMhvSpEcCJBK6jo771jPVTheCY2fGVnTO89vrPhhegaK/NqYCWA
5+C9Gsm4r2E4VRFUQa+MPjvGmDMzM/fCZfBpm9tEGV6joNm1PYVgnT4YxjSfqKyCatjo7LGGljfz
IJXJWmjDZ4UcLnnKgCmViVUNihYRmAOM1IsOXjtsUl+7QruoHF9IY+ABjydfWkSHpBv3duo4iyGO
wc0FWA/d4jGgldb03s5u/XfXLKb52A7PDhvG1KLfGQK6gUrB/6bttGcj8V98FVCxFxwns9uZYU95
Dh3VrmIQgCGdPkPAm8CoEje55IyWBXkANoSe9uhV9am38WdKq66dSo4VGhYHD6GaX1MFsng0PTWC
Y1iTk1qDnXJFX57hflTho8zupMQuvaFUZoXtMiiz14WFnY22LLaHqGGuWddbJVNeasc+9/aw1fk+
M7XgnDCWcmRN1TjP2uTDLf13OxyLHXkgTyUTaatlGps4GglP7S5SrO8AR5kWgNYmyG4vuYCVWrNT
mHMfmJjvBBtiy/sZIMalLYB5jwOE6ULbhZGzEQoMod6Kj8GQ/vJ82DSJhQ0jqr9HdXpGuSPWWWEt
5fkxsaK9LFzgZS3R4Z45ZEoICEH1Zv8ocUBVMJwDZUJFySHQmCCQGmb7McTpzuiDkw4hlhN8cdIj
+LhFhwHXUZem211cbFeD4jMja/ABTgdCJjK4TgzMWt25SBqFX6afua7sItv7pYzTr0neIFt13wIf
Mknj3VW6e5ja0ck3mr33GT4jB7ggiR6R0mevlsYMRoqCAwtJhMdoEOCFbWv3zk3ONZ5P5skC6U+H
NASSmLx1ihtgWWgTCKOFwrHSql7VSewmNhAh4pC2sXvTBwOPZewcEku96g5Uq7F9qDxETcYqKF1v
VpngdhCQn6uwaOF41YIYjWptatmNFNFKotBfRoHQTEuTTwlCUib1JImClY0UlIb85PpHjTKACOh0
GYTAzFsd07XaJ08ICYBYWaeSCLu5wQcFqmUuGuH8Uon8ZZjJvK4qT4NOpnCm4vtox/AcVcrV7UvQ
K+QeugWjsig4oYxCqh6Xm0zH5lK7TM/t4pCWzVEv44PlQ/d18S5yBsPTpfsn0gpCgkT0fomO9YQA
f+U5uc9bB3XTwrBop7c6yK/5aD7Ku2QyDBFhcK7YERUO8Tgf0BUG6ZuX6Y9IAY7qCAE9jHe5XsUL
+RDAvmR0R2WSTV8eVOVEIDIbnPgWd9Oq7hQFd05wbg3CzYEI7yLDP4YRUzlVgfvTITRwcu6LUx3s
IoKvHO40tucaqw4+CaypMLlfvNB7RDS0iLx2z2EdyxQyrHH0NpUXaDPb09GppIOz8JvgWwZpD0O3
EpCDsyT9aIfq5LNwOWOVkCVeHxTd2Vc6XsxsREmNSMlWTRU7m39Tc/U4jUQdYLFs95Is3NJ6ih1t
hRDhVaBWW8S6QtqYib+YEcuawesaXt4islqkgqzcNfqIhicEvf+lZLfBkZl94aNCfBVO14xZroVt
Yl5X4iOPyI21zZC2MuksXopUwLzSrn8JpQ1CHYJq5aXWXdd7pDSKIH3CQkhmeeiB44In3H5iQH3U
J4zDLJYRa6m6JZ78oJuaHGd+mKiueaWDxcA8XKYzyNhyFdHlwja6ZWvZvyYGJKWKM8Iie0W0TPKc
8k1REQKb6iEdrGs3wRgswaE4wgJihVhbq0+eaaSzMYwfKGqKWRey0E/Op4RzT65YmVRr3tg+WyEi
t6bDpWwXPg5v+g7Y459Ly0ClRc3tYGGCdPKdZebF87KrMH2p0d8ZZL7KBaHN4g+VwwXM/omGcLB0
ccYnrhMugtJ58LGzVCm20KCH5+T1+qYS6bGBVmAp0TWoNcaBdUvUb/4typCIjg5XnL/zRAJ0FKJr
k6J2dfQnbSxfyIzfT6p+gr1RLDUhlsQ7Pim+szRY01CbYMYtRHCwNQTumavCb+nIA3OEcY4FFU07
eOtpcNcdmSDCWQul/6XZ7TZPi7lihcvIMFC095isy1UdI3+vczB2HdGwuoLV1zNezdF7BfFO2M+I
qrqJuk1b61umzcfRiNcSDl41zUETIZYE3TzrpQGh33xTbCLhyfS2giybQTgEdKfR1Cng1VRdARpm
Qugcoi2P+nalaNaCjy/oQWooXfuL0dsPPi+VYce8FCRESNG6w17Uk+E0KfBSQl7eJov3JU9c77nQ
r8Jxhp4MD0OClnIA5IonxIZwl7/Vpn9T1AEJIW9lM+JGD+J1aVf7KI5WzYiKQ42sbViVlxy8Owpp
ZLI109/ULS5gKlD/AwCHiJMQDU1qB//kuic9Y2439hiALcDqhIjsCKM5Z4Sxzbixi8L3ZpOblfMA
cdPMJGkLPOJjgCa2693D4PNRjdvsfbN76522meuG8kTcB92BkpkuOtr54IwHrYTtb2jGo6OEb5A4
z1aFp0zu6nWSMCAdMczAHYDqkCt0WLOFnzvPXT28dEK/IbumMEV4JpJ+67Hm5kr66cMubLVxOTXN
L6WHqBpicBCpLeZeYu9inQm+WjYTSqIOx2JvXntWwKJXEOvRq4OVOZev0jiV6VxuLxIznUXJvlf+
j6Xz2k5d2bboF6k1ZZVeQUQDxtjG4UXNaSnnVNLXn1773qe99goYRMU5x+gjj1QVDwBD6e+sKbxl
PIFDxm7vG9Vn1cmDeqHa8D5VPp8YIB/jwf0COYrENhrLbdjlz0ZS/Wa4Y9XyZER4TAuzvLiDd5XV
eBtRPUDLiZj2eOpHo9yOlo6gR4LctVDA8Fd7zTka1DPUkQGG8utotZBfkmcP4E6LrYC8GGvt4Xbn
CGsrAGe7RkS4Q2G+Hpu+gqQssVL26fNQ2waoX94pjVFINaQE6NYTERf7Jou+6ScAlXTetE5/dWJm
kutmHBbBvyANxEail0dc1rvFjA8DzrRhQJ+CBnbX52gyU91DFKVfQmG+e4v5CDrla4rS18qlVObr
YZDF3ndfNKdCamdDeic9t/s1mpFHBHZXvJdvWtO9u1P84w3eDvHJQRYUkxwjBNzP7NJ7n+ZHFaiv
KqYQ7zXdP42O1srWxKGhjh+5IBDUeFUnfJk1gTRoMufOgd7WU1LX1aY0cd7PjrXr0DKiCgP61MY/
BcjedRsl3zUlulFTN7sY9wsJVTI5Ody3Ok3bzKBBwWKRp8XcFzWg3NRubmnhfs+s/6UNRGbqtUsi
xbe7GBdT4Kf87zPwBZPfuHeJKlYASXJQ823cxqiDAJiWjDDWkXzlsK96ufwsoOAJTT5PU8aJOgZo
1DkfwiVcAxHdd7R4Z0R0+Iqj8Uixayu0dhNV/haiM0s7nUbdTVilkDf4CWkWTrXiKvPuxeYD+lOO
F1ia0qlEvhT31rbIE9A9iOHUAA5DppzPDoKGT983PbTUBdj2WOF6pUmztfjC3F48I9EoA0PMJ/Wn
5Iyu60SVtC0b0HyY3xy/P6kbfkb8hTrd26GOXA73cgblQ9CatYkoyC3mPkgxwYRrrLMrHBSLE4wj
u3zwvHyrnrfTxHJdD81rLXi8NVb+BQCtR+MGp8Z+Rt1cL3IDAeKuPrLpjPfJaa8mWhqbb2xxjUOl
T68JVCsCfPc9Yo2BdTQkYnfsfgjwnQrzoN7D4sxvRt5h6M/PzjJf1LPwHYprU5Qc3byFMB5/x6G+
XeCfGHJ+6jlpVLm9Mcf07BTLsTFYbr1mq1O4bYEGagumtXD+XCI9SLNlq87/Ib/HsRk4YWJmxNxk
73gFwI0TbTWGyxjAD/m1fHQXTcy2OuflO6zng8a9pWjEvVgM8lt0Cq9t5u1LPaSubG9LWGzNmH85
GUI/kct/1qA/L2bxRFjIZsQKvVomJdVAAZotCuHl7B2Nj2X2wciTGrNmE+bFC9vnnkLGpamTa8nE
pKb82Bd+j6OcMMPw5rvYtyPSwIJcoWYM079kNmEVjOBYwJJmi1ALECv8GSL1q6rwUECGjaQRIiPu
ak1MtOhBDR91kHTdaqt5/pGsr73NRlxx17N97xXTAlcgcv54K0kioWwP57Tu7vEkPgFX9HCJ4gMe
KB09AGRBFz+TwqgtLkQnszCvfjYf8W1tBn/8c8c43kqFDrTjM4vsLgYPZQ7zfozwCwkHfUzJzogK
hYpBx8jr9xKTzjiAzx5RHBCA8yAMQkNN/Q1V4D7Pi2dXJhxXceFR4xk4U6kjM2STbVLNXHjkd8zM
DPXm3WmoYpcUqwstkateQ4juMUjUD+xwuUtc6LGI9ouPC67c5UmLHsd68UR4b13rauXguDHHoXgh
P97bOR6CF80kHoUAtU/D1s510zwIRpTm9A++Ve4WwL/Eo9y6Ptr0iR+Ayt1NAycmHDX7wlaGUlZx
yz6rdzEgtV/Mp9IOnbWhoyQy7PzkhVZg1bINmMzvCNWOWRpz0kYm2WXeXfeinkXAAHfgM++nNgcK
1p7MenhWqq14gr6U+5ewkZwLUxgZ1sE2/Qd18FN8/LFA8iw5/1s2e5yIdUwBVfvoePg9C24eWhG/
LCbQ9sgIRJvdm4bwpInOgGPMf6Ykxy2s+6Olt+dOhZKLbHomUfoTBvvpv7jvpTzas/3bVsmXLzw0
ftVx9EYAh956EN7ZZatQRzDdrJ/a3gQDzPudbbFaRrJOQvpCyLj0gXqKu5nxjnBwTl9J70NT7kRf
pV/tiD0JSqN+LKX+lI7WxXLYGhZ1yRx/+sjZFtxhpWZey7ol7Kuq1w1UEruct0Ua9UHeuqr8weOK
b75RA5Sv042BGJ6QKCBD8suLs60daZe8AkWU++HGXsZjkmCE4hzwgRvwb3HSmTN4RhAGbDkypcxP
n5pjXDgvjoAnVlGGREK+fLRV9hhBJUk6jCETLrS6xAUsDUgUMtlYhXucZAU5KTkvU/XVeFziTTck
Xa28m2osaE64w4jWHOdwBCg93rXUcFYQ4YtVGOWI9YhhxMnT3OJcrFzL2BVl9t/gWUJ7a3Q2V2LG
nxrk3WievdTbVaz5Wmid1abdTtWW+Ix8w/H5KXFJwODnUsXY62phaM2PSCa30h1vXL/OTcQ9PCzh
dSwjNySSmFFw1kczdT9zZVaR+jrSB44w8zBv8zoCgDOmV0+J1ul4XhMmmJbpz1ZU/XktqEHL3Obg
9U0gxpU6dosc8ELnX+RoH1pTbgVAHpT1eZDP8R2Zzr+lGndFn1w9kk8C0dtY6NoCSQCnL7cuH7Nh
eDNE+7PgtiHxbtqAMDoipVp7ScUFNZLBlFQPRh3ldBXjl4oYpAJAnKP2Z957UizvdV+fclMc1H9p
qf9WckEaLLedZW4Mhk/rFo9dTUAl0Etpic9kdo5zkewTkUNrQVk4Nl+Gmb24rflb5uI6ppCziuGf
9ONt3ZsPJT8zNfp3YQsI0ArdyNYUWZgkdEfZ6Rrw1dVCRmS6/M0CsXmPlBnN1LqdxHNLuGTOfTtn
/bCK5dFD0KZGwg+uJozV4/CPnJ+XKCPPcfZfo2J8JqyZ66DRcIsfkTerA804Pg8ddkEgsq5fwE+x
+p9cYEpMmtescOBP4KhEHygORu/+5APbp+8gvAan/8MhEMIbURghNmQuPkWzT5SpFxctxtFrZW9G
IAb2fHbi8tPSISAUzVdN6TpCpWBb+L2Frv9a6oo8DCUDXzta5vRY5IOyv247cEjsNMuZGB7kT5H1
3EpE3p3xTxKNrFmcV0GGEO0gHnHZP5qLon+Iu1GSbkTyGorE+F5PCM1wIe6LlpKYHF8yVNQrsxbX
OKqCqeUaFHuIF830DZfNI33/vW5Fd5KvXu1UJT4VPcJVHrjntD4gyHHnVO6e5BfsDuLN4eBhtrNy
elJL0Lwddk46J9QLneEEF+NKH21rtBI6ZbMpwMVaPoQ6b3jQyV4sa2Nn1vlrHKsEue6o1iiTgwFX
W8Zh/F5yjV60+Z5r3WfKPr70d+GJozGALZPMtazsXhLN+ktzz4fckh77SqrQ6viq3pbHCuWrbGoG
SOYbq6R3CPZSGi52miZKDron3jsi8ZC4EWQ5u3fOChfcOumKbMlt3lQscpSPq0owMKC7cpyz8fyu
CBYv1tPg3jUveWM+KPASSucYLW3nmd9hhWGpJwgb0cEF/39gSiIYcxB03QSdHYEzlj3Nw62ObcLg
Wy6I8+z99ARZfzXUYt+2/8wpfGQz3M9RRKiV/zkX47ZMk0+ybS4NJ5iy6J6w6OKoTV8GrQ1i19mx
J+PKyc/q6TsErKvfB/EW5EVJU+ufmZUn/KfPMRr8ybyknrMZxN/iwt9O3MDnLDak4JbVOUlto+q/
YflG0/0FGsKXwSE6ih/nrvzmIFx0Kn0OzgsLZskm0/Vf6lH5NZZfHFszIDWTETNxVI5ZijKL1a81
kcArZVNHmoP1pj44rF1ZQ/9ITUIj8eOAkdj4XK0m9qu6mS4p3QZcJhA964ue9t9m7GzbwW9BY6rc
kIQ8WrAI9TKsXDH+2SY0rkQEDSuK7gxBIyHme+WrOufGHAFEyCxWxPF6owsZ5K5/TqiAOom7Frl+
JZVkp96gCSNYfVpdMfPKN6NLzrzPGEtXkguyJ8nAIL2qkuGLpAjAH4WcbvhGbfzjc6bfJ0GDSubB
MqaPkaUz+yFH8hYovzpz9ginDoj1n7BfBs6Hzdz+a/qzZoENIdPHYarC94DjVB2GAjYzB0/1usr7
BX9e7Vl8AoQfDxTJocThqHDi3WJoLB92vdfi+sMHUxJ7lCEWcYzNNqDy5mFsnrV6m3j3GrCpusxM
8XjGTrAyxjiI8+Wmfr3A/oqo/qh/refaCarFwTHes0oGakipM1pPX0H4G5c8PUHxnHceYntdkf69
hlm4ysCYYlHbu3MZ8HZLl2TBOnmnmrwVLuEaTPHYttbqDQwMsb6W+qondA4A2aklJaYCYNdiH8bT
uU4M6i5Q3G+JVp/UI1ZvkREoqaGqw8jUhgdGded4gXqt1NeuEbUewVtJm1tt+n8lEb4+PyozmqAO
tb0R+p8R3jnBiVj9E47QoOjsF8MdqT2H3Pz6u2Pnh2yh42TOR6vhCGl956YOn8vyV24fryPlc8Sp
7WbvghokXC6+l5FMLlJXh/7THwfKfMNWoWe0WjwyOvibCmhpj+4h7B2DyGXtZ5i+OjZk0Ev2xl3w
qoK2H3wKiPRuKLNRoNW2uq473ALzx8jGSECnClVloIaz46QntVAShKfKZE1GcCiLje46J35cZpvv
avq6vn2QfXFjsmaT++HDRerNS8GhxCrDve794O1/5u+rIcW1jbtE3+m4RZoTK9bWXPwbwLTnrMnv
DecO9Ojczy0MhfZ+4VUXd/lRnSv1OIeSHCIwJosNInFuaOqlyU2dXiynf1KpVQazujM+HetblRek
mdxsCYSf9UG9Fd7Df58I9n2ofUsiCrOl2Rmp807kChcDqAre55jBpWJoGkLeizi+SIIY+f4IJcDt
riZOYhYBr5SoZ8VC0oTg1Mjty6P8nCTU1nFknvSZxgcURVp+J62JNnwz1pjs9WamBOpyOmZk+a36
RMB2hTY/WxSlCNy7epRJdCqtCp6u3kXWjxQ8v9WkLmlwW564Lk2yYX940OcC6DCII2jHJ8E3xleL
miXwkaPzXuKu2PbuP/WoADGBCxLf/O8whV9qtXFnZ02nmkLYo2+Xu4aoGwIuLmlckBzR8kBhylMM
Xcr4KGlbeazxPoFiTApVbWM88AQWh2NVBIEqHVbK7lHPy6GnEFRn9oNKhKvZ+5I5PLaWe1SrXEv5
xRTWlbdB/M+JK9Vbhbl91GIE6pfGQzDFq0zzwxxR+gC47pXzI5kIG3WKBIN2YJ7PfXtSx91UA6hl
vKlPR1IGy2V5WDDRr9Tctwdu7bCnUr7cCOOrXjSEwHCIKDqchNolYwvQcmerKh0l+6GDwCSx/X0a
JR1l/37PjQqOt1CxVtGznTfrzm3+ysnaqSuUtLU97xUqNgU8+0Wtex5A4nop97b1HdJg4Ey7LRrr
wvOrGRwjJ5C2pQf031KSGg9102/UVwF11QYlUPXhY2NQbOGIPBrVTffTHzVb2uKFFwKis/X97L0U
5bUcgBrNMSSWmt/NLO8UVVjrXd7QcJt5FLU3/8W5/FE7rNDtNtBbCkfdyxKKvSn/qdGh1krLvqNi
XkmnPBfpcLUt/C4JRWJWXmRsEBXKVRb770QBWG32PXKLtr3PcMR8zGz3OTzz9tSo1gcS0ejlpSRq
U7WZpXVGNnV0OCzAygrmuEDFaD2pK9D8X7hYuqMHemhDGgI8mJmfB7sRtRs3XGWZJQKXNPoY4XOf
Uf8c1sJxbiajtRbmHi/rfaj6yxwZ5H5gwlGFdsP8wdtFY/OiVh01ONTAblpFUGG/LoZ+E+Vczdg9
5ty5qJ+o3jgmHC4UyXLGJmvAOOMQNVQQ4Fj2LTt80Ae/CmSHLHDUKIPjh9/VxnBspUdIZa3fACFA
gLGIve33rTGeXPcvpRhGJT7QyB7TqaJh2bx0nvPbYOTtyN1EcegY6uR6rPKMUoYbr3oiXPiE3SVf
2j8iohFFyq2Bl7LVABcnVYKTiB2lsh38hu0OsTtQiXxr00Dr6gzTn8pG0k4Lte08Gvap72MoSs5+
Jn+y0njSmcGOD9a1dKmNjnN453B3hv8ORQw2o0W3pOjmVZUgSvWz5WaP2ME5UI12oVHoLZpjFeH7
mzFer0xJeSJ0urX6SzEPT6OuUHDSKuhoKBD8xmaBaB0wIJRd1LVHnWz82EPMGM0PPmSulEPN7BlP
VgH9no9QJ/1DNrUnH3dtBd7yebDgbXXsPc6EsMdle6p5tNGoHTEkZB8gbbmzT+l20F0z6EcCQYz8
O9VZP4lGVngA85DR8Wlm83ewkPhmEf2wWbmqTC/oqISHXNOi2HlgOdXZDFCcfNXJ+OIDoqClbD2P
fduyEEZc6BXJJsP167fvFegDbQCSM+RpdzBVQdOKGz5gyDo4CPcrnsF9+VSaK4ur25TCblXWt7q8
Gf0yr8uuGINCT501Cme0LsRC4AfEYspR1k+AFWFj3OYuDI3FafeshdTGojZ/bBcsX6IDglxQYRk6
d9tzw9VEc3GQ78X4KqAyhFdCHW/O0Aehtvx05njMAc0lI2IWDv3fZojxy+31lZHLB+oC7LxJ/eKF
yVVDYKE5E5HS1GeCeRL7kZbISjbT0Y3y06Dn1H8iH4UpSi5JF2GJDjTBj8s87KEBfgxpsimpYBod
vWTGhOEiyWXFViO2W7SbC+MctfMGS9b8XAILJEV82lbKoOn5aNkBmVUqC0Z3bkkqEBzxyLwh25OC
epbdT+FWsHxSf+uqG1Lem5w1QoMIkeQzY/e12aB0bIojhdFV6xrBYnjK50dgmGvd89J8iyhpTaxb
icSpgeHoTbfjoGd8RnoEfolpExWqNUz1rhn/0QWloU2xXtbesRhynFS6jzd+KdBNWp+6tWyiWnvt
6MyYqf/Qt/hjVdmkdI95kTHDHGyJdX5bSINvHTCoraYdCP3DCl/DfORP47T6wtLzPYjxIgqypj2L
7sWMaALBzvyVpcQfoMRfL4Ptom22Pgm4bUn34dphdUXgEjIoqhb5Fhs1hOdiQ8Nj78bDd9SDETAE
Z3JHw+wvTPnWJf4uHmhKuCRAADN/L/Ix0KT/RorATj31uvADi8ubTx11QKMfVClxoItx7/TiSXYw
y4lsjLe9OZ1I7+Gl/ebVGexnuul/AEfe1XNMMod+iH0pS/PVrvAiL5a5/i/IsQ/zT9EMT1LruITU
6EJHoAaMCY/zRWZNYMnQgzQx6Q9zoJYJh3um6FsyY8AvciBYSTxeYyklI0gGg9YPK5DEzVqTFqvI
8uWl454tZTc41u+QGm81iacj80ONvaYAaaxLulycHBPLBGGlweCOpboiW68OjV+9qDlbAx+vlZ/c
oFOmZrr4y2DuNDkdAlOqFGiQRE0JoM6oaLZRa+4pX1spRUCO4KbqWHX5Q9g2jwvZC+pfWPYXxNWV
VhhE1HQkZ7KhN+AJLPc+keKcUhBEqGK/NmYJcSPSd9Izd6jy30K734HfXKmy2WIzuMOSPA5VpMeG
bVpp4C7FqXG0C4rvACBpQGX/UIxQzAWsXaAa97IcH9uoboNZNNTLksvEEVkN2GnQ1rrMYHrM1wHI
KfERRAITM5xEhxgup0YDKVL2T7o2dVM361ToN5f56WLcIER1OPQl/HiJ39CDQtLXO1+M447O12XU
6oOI3P1YQvExR0gEzUbdGkz7i7vd1pAj7dfhaGcdW9nQrm3NfkpCd0955pwJ/IzRNTeWl2iePsKK
0GA7UTwL4leNvkUfbgY5N0hCgsHDaKAEPahTZS+J5GRi54L2cqViDPnmEhDPamXH2EZNn2UHRuSz
bXAT0txyg3t7HWLjgsZKDT4l9T5ysFXTtycAqETFT4gG+KeBI6hrEAYoQu/HavEEL+MWTUsdOy/9
JHHAd4+W8ZPOFg01ojig/Dg+MFATN8VqpGBqTz2DB8EIoyMhMsTjZmxo4ydFez25xXVya5U3gMVa
HbISglfUcGuZQA2XKI3Co/pzf7K2EwmENkFKVuLcnQbx3yComgA1WQnjllOYYlQCO3hoOCYNUXia
kTLoxqUnlEV9eoozrygnO/AXLO4VAYb8hhoHjteYTA/nvZE2kO0ahDqIDaKVILjuaSM8OpR0Qirw
fE5V6tBcEmHT8xLF7PaeuxpVkltOt5drjEM7WC0e5RjR16Tczgyc+HPH/vK4qq1TIAD2VP6LxJGE
yCjgLetF+1zlcpOzp3gcrlo3cHyl2ST1eoJQr9k2O2QunvQuPyVsqT3B2XnzRQ3kvdJtCgm2qn8o
mkZCOYIa6JOO7d5S2ST9GbwuvjMqZZ1nq58228NGHRHU0I1s5pFaI4w+O3dsFlrofGp9/8Gr137x
Kwmet/BzVZK4FULcEqfa28I/gwQL7FkqIPL0yKYo2LbDdzckZ9XjW8X5tm7yrtmqH6fWKIiX9wwl
EifIr/+bGdW/KIPAK+2bRezcunC9jam+2VTshFHuE50ShdUFfvs7N9NL2f5Zjvw1/dD/b0H37GQH
ZGXdsbS58/hXE71rUxZoMYORW2vCiaM3bYXYuyeSgfQ1NoLoaSi/3QFJqqbVT2wJz8WcBA4Wpa3u
ua+xSTmKad6H2SnmKbJEr+ualGLG/yWM5qeFBcSClRCiNQJ1zsObjE2RjXB4omIKwPLBqarxyLg6
ObisDbODnIZq9jsf2jddRWGq37x+IoHYMEl3lAghIYCc58iMHyjokREz+9nWSimbiWLeUJ1dNnGI
1Mnoj2JCBqs7Wk/bCS4V1RWg4tfWQFQiy73XEIz5n36JIClhHybpde/p4NxT4XIphSnH3kelLwwm
u26+G9APPdN3Ai/QMirC1L2KyA7PqTC/CqRTlNXgzqYLVAp4RA39feGkRxb8aQXBBkSAVT5pLUhz
7lEb7LKA9s14u4w9NcYEcHjD+bpq09eRh1kXk6AwMxGOpotT4i5/eZm8cPYJ1eFFsDl3B4MkL1ar
/opNsV8vTr4d7AgEY3GQnF5EgqlJgJoTHrnbvmmd21K/m/19yapNhltpcqPxw8lRE7JmmXZ4Fd2E
V3/Rd9+jP9VBKztMXtM58bm2duU5N4yrYaeHpMHnaenFThbraOZS/9GSTTsI69D1oIQ4OhLY8Ecl
lfJYtOypm8GV6IbdbBOEV0Rox80GJsMI7cElJK1cJEaFcf6xDHW0FigN/SmHhNp0w9pu9ea/26OG
//u9H6bvtDDmXeEk0VeRMpSF7m7QSJL7OCZPdMhvo010ZGY82YTEVPQ617jH6ByZ/WYqyFJuzWe4
IQhymWEr11iurLUnrymv5sTBoqIVZHbe1uiBl+MGwN06Blx73zTwzJ0xnpeWAh25m1lbknHCPX3R
H0c6KOGMCgE+bqlPv0PS/4lePs2NS67MmARCmDdMOY/DgBrGhjI4LPIkUmyfxkh+YtSNB2dcAqbi
hSsAff6O2gRMBWAs+7LTltVEqEs1VWcjZB6iLHoApgBeKdn5FuIjWwCFmmg/RKeQpKfaq/4aLv1j
5GerhmNj11e3yehPJLkcy0RDNJLlGPkjyuVjSsUWDMbaq7Cji1L+9J3/ozmEPY9N/WNZ3sY1uMpG
tKw2fQOBM036fd1RrDD0EfMbcUmOdzUZgCuKWNRE/BHrmTSORgphFFj8WovMp1AfTi3JmAJADF8u
mh6jPsTWSFkE+oqDLCNISjg9dH4ourkJ1EESgTWzJj14BoDVdfbVnIvPKWKAsMupuUlfgBz32OcC
YbJVxBvB67rQSju/3NlJ9lJGNaTRaNOALWuX+sHU7HUcE3HK1DWGb23OHyW3blUranXx5SvkFqpU
lL0x2H7/aoHgAQ8d8LW3jyNRsiUUPClIOEyTE84RSgvujoEys1CyB6m1s0MX53bs0ygs7TC+qt8z
0XMEtdVs1InbZSV0Y87R2HJqOpSzeVF7zYCeMRuLzSxmOqYO1JOGvIU9kQVbWs67jsAuTVNxD/1J
Tys23uh1jLVvs7YfjGq4d7NFkX4w3sHuLEiTHArD6JWWcN2rr9sMS9LXw2YFEgclT7mlJvKXG621
bQGikzCHEn6YDIkcmRiYqj9Dv/0d+MDqkxFbcaBq02jjAwuyjAGSmN59qvBUSIqIYGAUHA9h9Zfv
9nQ0ukfVIowhTvq/aiMHNLoaYfe6PBOqZfG1ENrb4OILD80dgbUnBxRRS4fUMdOnwlhIInXPJuel
jjpeRqqJyOoPTg05/yyeIG6W1p5vj+oq39y4ijrqRZpZnjmUEk1fHWu+/bAz75K1tsR4LFjo0U5p
1dYyKI6HabWbnKfWizaV1b2pS+ewoLluNGrat0F3/tUwCxzPu7W6PNuz9mEV5rvDpq/GnsG6Lar+
B5zxQ9s0f5znoq7gUk8sm6iO6piXU0VUzy0mB7e1wsN/XwnS7Bf1bxv0QmuO72iZjhW5eMM00Tlp
SO+OtfMAm2HI9Z+5Q7Ik6ld1Ja0M/dgKC0wytehfid5Gn6LjZGbffozsw5DGJYeI1da0BhEKap72
XZctbfzeQZ+W1XvHDLV1bg/vREVVO9RAL2rkOlLj2FS2QA0RxvDV5mz4wIgJV2Q9X3An+BLriJHC
rhGxaN/Mrv4o3eaa6eQkCD2lTEOFn7xdDzOD8puJl8ZlpUP2ZfNZHZPYtoaWStiC28r6PZ2Fz4zD
ScO61RlkuON8u+rMn2jQn+oWwQWliooGDc2rKc1eljR+nVFJ+XH0ao49pbzOemis/MeMtCfL6Lyn
NOYhR+4Sb5sUfFlhAQvEL0SeC8eTcR5+SICHCO5ERxrcv7lRPVcpkPJqnp5KJgeYhWevyi5IiKz1
ksor6vpm00fkTUizfdAjjqM4k8G05vXWijKmfd4um5EaLKxToIgV3dJeO1ULkel1XUB6momqp4xc
6ON7N+hzgGa02BnctkIOucR1WXshxn9yNj+NXPltHDwnatkXWXal6rlxK+TRyIEP46x9Tf4I6Gmx
D2FbktnFH8dLbQMUHC7QWZEnC3TGmhhei6UO1Ngr4/xqWuwmNog+fI3FPg7lhZb1nz5Rfam8NTHc
aynFpiKqnZ8TveQyfCzq/kPEEJcHdJSjWf1JTb+C63mauEpzfb645bhvRoueUlrdUlblVncpO1OG
ai0wycKY1w2XJ9sBxWx1j2nvTxtAdixDLFT50pwgtJ1LE1l7LuhTVRvLlFcsnnSOFuhZY7tP026L
PHSLaHRjORCarPCZG0NiTts++W4G+4xY/TT4hHdw4kPQe5uKjhtw9eFPWnzLSjTwbHd9LqAGy3Pe
+w+Dzm7PKa1rzBMDZd3N8zZ0x+2i52+RNlzUzOj6KdAtJ1jM+dbb2qt6cTVhBy57Wlse63F8XyJ0
7JY2trSGTBzVRkuya7x36u7ilWKLA40f0X816D4EU0ot/22Y/7qN8VPh00d1gW/B7vV7mjEoqMw4
WfKSIYqQrIjcX9fq2gfzng70FKhFsKlok2b1efLJluI61JlhvypKsBCk0upkC3P8fdLyp6W01/kQ
HdQK2y7OXzvkF5OVESdfoI3Qv9JznzrBML0l6BELDiwkgazTGqHSnP2pn6Re0Ehu0+LtZl5M/eAi
qU44wf5b9tWvVTWFoY/KyclOqvfWk7rmIzSKKBDFGSphCzYWo8ri0pxVFZguJQ1rVgvVFtaPwGLW
NJ39OA82B2D+n0/bwAGDgRJ0fEVsILVLz9D+0qFzUYw6kFRjoC8hd75GdzzEFPOVbS9lE6aZABPa
96KjqziUHSr0UH7PAqsKW6j68HzoUhj07imyzZn3O/DtdyUmJemR1jxDq6JGk1jlWdVB49w9c+Ha
qafFJZNb35qXSRyCoWodp7f5lCC6cEP0z+FATYSufe2c/MT/+P93rR5ICFEIvaGG+q87/3c1JgTe
LZ2V3aU2QjL91gORC/kO/RyJc15/T63cSbC37aDYy+5dauKr8hfqZfUmJCHB6oYv050/CxNvTqlq
VYL7exx0qgThNBu0JFTB6yzItPZv8rgy6emRYzR89sLajb32WwFPa02gziEa5pgE7qV4Rx3znrMu
qs1coOWzEnloNWiresYqLL9HCpUmiwikb1V+2VY4EyoifBPu1UnnfIQFVVERyz+n8fN1zgkMNcJu
IidSuAu7yND8jAv78KjyTaiNA2J8RTK+zqmsTiw9yNUfaZuhxw7XZCtgccngMox9YNuIwXiQMuy2
TbU8yKrYdeRkS7d91/TmX8EC0nNYSAqmHjiKH6nnL31fghbKqOFoefnR1/TryvFtdEOMPj75Bk20
s33cOZBA3+NSQrw0zv+NG9DYmHAp/eTiNrjasTT8a6USY+1ogO1lHtXIwdvAVZcHy/oVUn5K+uXs
ReLcTn5QdzKmKCM3uue8RkkPTU9+KDVX1F1sX9tMvAfp5AFbvFu1J2kMfHmIgpqeDhKgiZXdFAeY
G8dsCiH+zJvGoOSsejz8QI/zq02Td+xYnxXRjm1dUm1c5q+mK37GrjhRuwYPnsff9MOwUkA8TMSm
9JNHtRakg3EbJ/1UevLBZDgXdJJtcrpFGW3BCnPt9L8TaR2IyLpwOEtZhsIkR2/tUKxrArfm7jrS
eONesdIN1c+psnu12Jt68DZxO302A1ml2BjokipbHaBWp2gf/LA8j5Hx2gDCYP98VTetThFViWyh
kNEZxG+pk2Hna//N5qwhlFadQv/7nZQytR+C2IjCQ6pZe/UNFIbcd0mxDeduq9fFnxi7Z+ywm2Ww
Duw+WNSGjcWhqTedbRhl15b35UXyXy/kbaCgnozGN1NrbNN/IxenyE+voYG6loCOMDGZbsXT0iCu
CO0X5Fmn8H8snddS5MoSRb9IEfLmlfYG6MbDiwIYkHclr6+/Kzn34QRxZoY2Uqkqc+c27Gi5y4jO
Gp56jEME5WncjHxJKEHGg5S4Ns+W5qcXHUKMz7ZsjAUorYN5OLhcHT5XhCX84UBxyDU1P4ELNqE5
eNgpsjuRTF0sCtUNs6+eJaGPQSUkTjJnTIY8jsEekte7zLScHaXtaPRQvFlofcVYytK6f+Y0qxWj
b1o656Ff8m3VeNqNkxr3PZ1BGiTHtGr/OYt6b6hrCyTmLFRa3KR9C1LoAfIVlDUy1s2wyWcPj9Pb
tB9v/WTaxzyWBeAaKxg6+gbXtaOq0xNheYfCr95Cp9EPCdXhWIaHRE4uZR8GB0OBwt8WVjLfSP25
9Npn2bO+nZI0tbkF/Zp+Q/pT/IWvmakxWGKRTzSboOL12Kz7pEamgrtMAlU1KYZjk6pD2VX7XMVP
do1HMoiWTlGOru6efR3KUZW4L3r0YuF3HJghRNX5A5u4lan19ySlAs6l+Ez1zLoqEyAAgpChz8fM
CS4e3zLrtXtp2/shPMQ0XaU2vfFAQurJCH9ngJ3KqhxJ8+YskMZaaS2UK+OBUcrBGn18eDLsZuCF
98a7PFiIjFdGm8NTXGDwROZjFiDDY9ap2+XB8623oQ7v0mg5NeSGI4sk5kMcS1lyVu3sqjy8nzDL
TAk3yVIFkOIz6cBeqIIdykMzMlsIY6h3HpIiHueZ/ydD72HyTYlHJWeaxPcOmWLMwJ7QoB04ZjRM
r1Fd3Xl+/ivyY0r1Q912awB4UrtZy2NOzQFAilEETM/pSRUeFy3ZSK/oFu2DBxWKVZAzT1ELZq9Z
Db0lHjZQBHfSxdk1ruPAe01jrGs/2UsVoYNG088GdvZTsUsEojih/yuc8k7g+8yMrjKEKBNnJfeP
kCtqwuiFgJKd3PGhRM9hpXxuUgPYChlVXlAqIMPM3uT4jVPtKowwQYsznnoeR3bAFZOcdTGoA753
W1lUWUNzMBcv7ZQdXb+75VtUgqGk+VbmFhPEF3lqB51BJkzxuF4kYV0cVkN8yTFPUuxXEOdX0hvB
/QApX16dITwaxbeidAzIMPBL8zOZtL1doy1NYIsmVv4K3jtluHeCtONngGwG5XLCGcefx371YrnS
oUp0glvtQ9PdONO3b0MOBFXD33DZSgOvK/8REeVZ8IDasrdtqI6Yi4Lhjt/SsJukFE8mfFttMb5C
NltBA6SeL6FfS8cpLwx17dHw8i+E3TuZE6E4xnqo2rPly+vq0Xhb5jRHwgynzOmC+as2gl1pILoM
GZf7ADmqtT4R5G7lXOt4Dbk5xgINskCjJON8301wBC03PjzJ2jBPMjdtuYTCVkUIu9fs9FHoBNYM
4ZJrj/P2zqclV6reyrxeSmTYEeRiYcfKZUVlvpHS1FD6D3rFG9y791FJTiysL2G+tVH/0EXznWsB
nRdE2Lc/fHa5T4On9rS4KH5RY0skHe8EKLrp5+kXxsYvYPLKracHgVtSywZehfYne4EqtEs9JT2k
aKCZcVgYR2Lij4YBQlaZH3MKpJwHp0e989+CEzIsB7VcFIHe9eLbmYgjraL3CQRmYldsQ+0cgh2a
jBl8Sb+deG6iaV87DI+n6aQlxV1SQqSVnXKiHAji/BDb1Ze/xC+KunYuqm2OKbI7LZhCxUgxTKI6
KGS4NmbxXXrpuU3CrW0mG50Y7DqNoYyEe3zDwQzGoxy2RuU/WxWRBWFn/+SRs5et3ujIpUbDe2Ow
BKq8+WdlaFXG4cXNUOaa7ndW9YQ4Tc+Bfi9gQ2fEuLMy3pKdQW6YsUT49zJLpMKRCqXlgFCpeeNy
7FfpdCoX+1Pri1tYCGd3gjBRDutSx/mZoVOZw03L3HukVH9oiwIALsSlv+NKkJ/84vBcBBUPYOE+
+g1QgkT4vLOR1bX1HHO55whFLA7EVPoLaM8S18wuvQ2btVwYaHV/P+QB6PtVTLScGJuPTQaQMWB9
YN9MvCQkaXBUdi8ZtDpm9dhp9tqUXSHspp3UqL7KN5IR0AzOOsi6O0cvHmRVMzbHUrihppn2LEj2
lMkLVkpbdos3wEsdX815/I3d5Q762heKnccOjpBt+QeOkGbA6ZBNOORKSI822AC3Ds8Fx8J55oA0
IZTJeMwie6C1fxpESuCOG33oTnE63vGEuKxz6X5KlmZGTe3My6dlC1ePAHQQPd+Oj/J38JDkRwLH
Ug3DSS5VBGAvQ8XKSI5ovFeLl+El2zjHcGz/ykLpprwmf+AYGbEYnjpAQqRQfwhBhsCS3UXOej6F
CZ4HodbEPMQLXAyb2Vgo3mCVlQe9ZeFlYgZA8teMgJFxuCCzAOgxgeX2zmI0xRMrO9Afr7fCBZ5K
cwCAtSoOEbe5ZjOmCfQ3Bj7lrWoe5YTQWnEhIZ+CItkMflMDsBzmlg2wGoGqTVAiZCXhsnr8WwIx
wjxOhpDsk9QnMAZNMR7N8JBr61VeY2wYgXOd49E7yParD9Ze7jDelfso8s5jPnyOCtCL41Ou3TXC
+NYcxhVyg0fdG4kvYX4STHeyU0JDlR+8S1Ly5LC9hTwpS54dpaYZ6YLks/l+u5atjfXrR9pemiMI
yPznnJE+yG/LQuWHLBJ+6HTITt797cUGnPbM0A9WSKCAfH6gdCQQBp0RPXMczPMNSgKTDRaSmOW1
V9vPdkwvP0Ldu495SYo7jDMyziGmNiTUxB9y7Dvtj6wJlVd7nb2Pf6iVr47esHXbOMUg6IKA2pNC
nxpP8VI8uEb9KYX7YJlHl8yXJs22zpSS9cItk8ZObqVJ/ZwH3SsIcSdZ10FHnJp0QMxuiJ+7w+n7
wA+Daj3nqZzM6hbbip3sNm2gnuQS2aPGRBqwKyuZ62ufqg5QZkZk7tgwcvQNKVWniD5UyhQhC2q4
j7v1q2l1pB14q2pA4MjIFprLTUDDwLegP3zROvuiNSOMaWz6QdbAgdV5ZMwZMPaXCoiHlrwucBGY
gwEbiNxF7q3wm6Zg2gzSUyCpkSvQ1vjWuQYmKmOxkkG6V9Vbu4JVw12n2gmoF2X23rr52gm9r5IG
o4r+7rJikkceBL1i/6oC7yG1rFttgejGO8eMj3Djh8fI0zrRGjCe9i0LBt7A0xfyH9AHJiH1MG08
mdLaokN29hS7ZymbG/NgR8NdPsbcPnZvSkKy6fySL8eyw/T7wrbVAM/8NZsAShbDjZoZ3ixBCrJ8
mDmP+BTyV1mabqVHks/BC5Wq3yvgcXoYvK+vplE+KX/a6TzjaApKQH6FoqNCr2dBWYUmcZ8uSB9l
f2N44iW4jdj0iaUKIcdqW6d79u1pL5ORLieeeYxvGVpdZCcP+yOG9NDi5U1rsD/ct1F7OuEeFv1l
gUUWy0akqm1jvVodliEUEaw2+dAy05/KeD31OuPuX2lohedTlvGlZN5ilPnWoCKvq/5O/hwA3bOe
C/BEi77BpZjR9foo3QjGtPupVXQP1bGnB9C97jRX6a2wVWmkwdswnzqS0oDkFn0B0BwLhvHdbctF
ke0dyzIMJrKNMCjKKbzoQfZqwlnhn09h8zLw3LVMoGQx8SnciSBsYLKCbUreeu6MowBgPM4oubKb
io+kHPtSc5QioPwXG8ZBg6xgjuBIaQpzNIkvbvZCE99XIy6Q9YHEMnncQr1DlzndibKtaxHnN+pR
HnhozQoP+5ZbipPVZwoJ+QZRwG7mXRd4dvxqz67ag/PJgVQgXOJzls1nSp5EE+v7kaNv5JvIQeSX
+loYho1GyNKQbqAom+x5lNmvpcn51L2kSXNvUk3JbwfWs+sYT4WfXUxwbyiAWCe6Vn2mNM2c5q1q
/KMpSJ82aPIVfKu7h0F4zmiy5Oh1OvVPLzToM5j7c86NAEDtEouoBbCHlHlyEEIwgO5WLqnQRuTz
tSZlpiyXikEe72Qn5oM8oimwpk652dA5tBwxQIsnaefYgkVjJatX9h0K/QdZpeVc3tUgcz33Wc5e
YZbWqODcqPosx+A+D4e7lDCNtcusEJ5ksipBQcwR8ASKx1qeXhYPq4D0739aYH0LbKYKuNo2sFlP
cC/7JM5n82task8ZTPpztApswbCel8ex/dYmjI3bqYCUQ9nEKm7H/lOPxdgioZVjVj6RfAIL7Nxy
g+XRZVQkJ4jpl88KbxBdehjecUa9XyTlV0XCsrIRunGiqpo6KEXSUi7YHqIGl+M04pS0SXFJTAYA
EIMcwBhemr2ErB7miN1HS5ipwS7DdIjspHCXszN37OpcxNkZJjxU4SGyg6tyBpz61y/uTrah//+T
oGNAR1cv78GVaSmaPK/6HQ34m6ziTg/fML4VYUWCNX7fPqH2EliQtVES8TNG6iL1JccZWAktgTTp
KfkGOk5Ffnq03OQ+1uY/cm9pjc9Q2vcTxeAydd/uON3pMbYvtF85PaOsgIH6h7HrU4NANIsJZtLo
u3MiaGTf0dNIGjX16vb5J4j5nRMH//4WQTyA42kwdONuWdWKsKh0bPZm5D4mJtCWhSUVnux4CjKy
M4JfeaIWhfhOFpoRnAR89dLyc3bJ3FAgtazRELuhjdlhMCLrPuUE4PILdikLVK69MtUVnpBnLVeX
0hE18VaWeOxjYdFgQConpFSM0syFsX8nvw72lS3FvQv0iTXSMzXU1ga1L0HhBZ+RzaukiZIjS/Au
Upx2PeWZwNGCskjLLGCyyLGhk6wCCshcg+cpJyZnFeNCpLPkuii8+5hneJDdEnHs7b0LeZ0QKEAT
oly/rTUya6f6ddDyxyZTWAAmxpczu1+ZhztY5+r/5JrLZlk66akdajykumJNm3hyiuRCA0vs7bL1
6bOS2LhFSvuN2yXYl/lQuN1zWS/70U6Phu09Ygd+F+RhsY06/NAGfL/WQ1mTGcUssjKBf7UxPnZN
+bMMkA9QgHVCFTtPjW5utCRJRDAPQqUCoG9UBSrATQPs1+QSwHFh5dvf2ApvGvAObuGK+nvCo0sI
g1I/syil/plFYONwXt9VCIwEuU/UHNDwGCfwYjw2tvjWYC7ZbseG0NNa97+LPsQhxKfJUzlWZ/lu
SZdrMmbzKgqNWxv2gMZjI2eIylH+ZxX2R/C5tHljGv66HsbnyIAbTMmxmUrnJDi2FPdQsu+Q+130
xEc67NZrkdDX3C/5As1SYBGR7KQi4onD3WTvj91tMMyw8nzMFRh7solXjrnF5GVFxSDfql5skEbp
D5o16Xr8F65kYiWNGCMWWeMUoIJnu8ZLWJhHn+SzDuhHZjBmY269+lWYhTJ8oo+TSQOezGsjd/90
LsG/2s1f/E8UcL+Nb17kxYTJa7ftXvoC+brwtg9/qv90hqzMEYatyr0sfsfipiccFhOlTNYMaEiD
9bCMf0tdhlA1nkacN1TA1Ffy1i3fRM4GuXthEK/0cViV3r+5CndI47dyczld9Mm9oMT3UcR3P3KH
6WIg6JHNiOrPdYmvRoUwMFSrvHwvo6Bm5jmQXS3vbCr95BgNdgJygUu1Nl5rBhtSHnFaBgmDS6au
7GgJnzfBRy2C+GLH032K+jivZwYoIoDj5gzugrAbz7iMkXhcbUsChnXVn6bW7f4uJ6/Xs7fI97Hb
7lG+Y1c7P6FVEW9KyFbUJOcI97Qbfyyf8aa+1HH4M/lcL0Ji4ICrod2DWMWIDLKGNB7rFPv1d5Sb
dD5pcZx8TSeLtoLiYz9Ih+o10blOTHIak3kdlYiZ+/lUA+W59vBZhADdFW4h2YJJiEofcDb/yWON
UJ8B56Q2IPakLfTxxqmy0wxBjpzq22QB6/SgyuBOGPjxBqH5dXSXRyv5l0Q4NA4n031xOG9FBInP
KVwtmIVIdNhmbaStfrjsVdNd5dJreruG8kCCMhe9//DH4uRg0iBjLsE0OFKisMTgafyb0RXO8OTg
m+I3Dmis9iRLXdYdpVCtBkxKqZ/V5F86WobCJwlHlNhpHT3LBZG3DYEpA84YXtce0cg5NeNipkiL
jU88NzDvrpozPUzNcitH2N/s0/ugjGMPKYLyLOd7B4Ivd032HwYAh4EoqsHEWhC8kMkHPRJrTtYk
KIOCMsm5LLvQZCYPOJYdwJagWQaibTXI9lPI9OYxOlh0s4ahjglslbDBNVwGmuU8nS1rIu2Ml2PD
eWxyjch51Lj8tgnIUVGdUwSyMDsDi3fMTQcnlUc0TUK8UpFkQT5SNGBVvBwIXLrhw8BNltUbmT5O
O0gRCnIgh/MQRZASsLZiZnhvwTw3kk/Ly29V5X52un0h9pvCy3vPUu4WV4LDd9vq9PlUBEbX3qUz
44hyOBqcATKNqCYFKRqcK5PZeDef+lRL16QYF5t+6tBCDKhRcKG8omDYVWP/Mfv5/ejQhFFTx0n/
r6GsCcLUWruMP8Vuauljmvwxf5Z6WO5QGHowILNXUXoyBwW8x/y0wb6KwOMRg4l8vAKT32NWSf2U
2c9xAzCmpe+ET/3ag4D987IjnO1+IseYjp/si6TIP/q6pL1enhLoyywe53EY/Dt3DF9dSDUTwzI7
nK6DYtfnzrCBRJDLW2YGIIJzwl0yWiDr8cXokzfIGN0SNVwc69Pp23dPilB27KWm+JpBieMJVzYv
QuTpR8a4alJMNmbr2VLxR9F7EEk9VL12/dznLE5fqE71xdWii2+xEHWRX7HSJ86QyNP+aZBCgsRA
x6fld/irnbBXYj+IgptUsa1mWrS1EFXs5ToEGfTqKjUJNRs51TGCCnE9bTnosDvfxhnAHKYnAcSw
BK0VSEggKDqSprc0q78ouMBiwnoPQ+Q4Y1ZkMYTxgnlF5CjZVWyQQHxhuqmX+rM0UqTQbrWbyuLc
0ibarZbA8kweq3B4YFpOzd7ssaz6Fc/vtDCXneitoEZON+I7o+vVs3JYMQuldJGHV1WSG6n7BikD
cZFRBcevU4nte1yI5chQfkeD+Z2kPEJOpiwe1+7i1jOkWyRHQwoCgI0cTzYScHwl/7mQezFoxfqH
yVy5UT5NLQyK6Yb4nF3GsS72pmWavnuzD+HwVx+YqAUK+yRXLxPuWLGWh5OM2mMy4o+caMUrRFA0
q/Mmx5uW77FeuEItu4UIeOdJ7VseyDbK3vA037aLujc8+6KDLUaWf3Y4QhENsbj87quYnZ0cJIHl
/NR9gTWZ6jkgcEJCNlql7mZs82PCXWbSuJohh9UMWBsXcE8zek78pHvuhdsFyN4HBtSU4kwE+Ou0
ILgJFfJ0S0ASPYU6hu9PGMJCdufgZC4+pIPkoW+HxyIj33spG659ob+O3fI0ZD0tPDvy2GI0yFQn
XymXVsenxoBg+gRwoUiankM8cinobLGlBKeOBJI6M1E4Bink+8xCH1UcnTxL1lE1Psh18qPmZLXD
O1Tvx0w1V73OMDUCDeshnrQ59lV4SgzL/BPm3htDwwOeMhcHqp2tqre+J0OR6xXU7QWLy9dpJNrZ
quKdpaPOJfh9rTq2VKNmbguZcD/rPF8ehRsOJ2QKBxjZa8l8bw8leBkk2BaUy/WafWO82iU8Ku7u
IWyCd5+DPhyieJMDweF/c8pHkEDMvTrI0JAXDjN3UmwQIifZTqZ+q3Tn4uM5lSNX7v3s5CMgjRuy
shwCxohC7+/akHlOhpu532ILjYbfAQOdmubJQywqFoAG1pd0K/OqKzt4+tqDKlGSTd2oYe40czy0
xR2u/JDVyjPt5b6AO6Z3wX5BAkjE95vr0I/OUQtUrv3aSXVXlz4wnkL4FldXG8kAvK/sbNbNe+b4
SIF4zyo2rxVVtZsT5RpirVmn+kejmBTLfeRor5B7FD9RXzpr+esKh8ObsEmy/1apcrAgFXe4JEhj
KCbU6BlPKDPx4dNJstfAszFPwqQ4dzr4114BjbR7jzJKC2U9jrCGM3pjFYwBF7XeAbk/4S39pdmw
3YzawEi1OPYIImJ/PmnRfJz6docK+rMmB6UGhR3MSWOq6WEUhBtjwNjQxyxqspAd6I1/8Hv7XpXm
yhmMBJAFsbPRYctUfhhB+DiFaI0sB7cciH1ZTwWsnWXbnpklZQsHa+Ff2p609Crf+VQUhH+/qUBH
AeKd4hqu4NAED1Mf/bi0ApiJwsWAARBXTLWQ1GG8U3hMaCKevAwvmlKGtjE8/vnHUVh65IjpVYbE
iEMYpxd6r2LsbzSSIB9Gj3DJzMh44Kvq0/ajMz57HyntIUsWhQYzVCqP+bXCX2cIkkPagofSzR51
8RtxaijdSNFLsMieAZKa1dqopmeTzUNKtQrVkByaCTooOVMZ6Wuj85hSlBbqoRvi73KAHrZg5hCm
3duMjiZq8mNtd/vEmg+TVp6mQB3jPNkMjEjx8vA5oYjyZKTVoCMaoCr3hxF4AiG7eGk4OSx3Rv3N
Z4h1Smw6J0+zXocpvSf7ezPn4d9HjTUICEAf4rJWKBj11Zc8+3ocfYnwn4om4LfFh8DPo70WQjQk
gkBcBRysL7pZW6s+3SYzKSHImobM5SJgebYUG/HwVc34ZOjVxc/9nTkv+x4BqUMJYXTEhICLIwGp
0MNmNsqo3LiX/d5XD1lQHxb+xTRC5WyxCElQQDmUuAI+NxznqhrPgNWBYVBz8TsyLUV5fXGDDkVh
ey5kjix6ftsWfwUHrCeO762qx702O5VJ8uZ3PdkkD4aRb4pGrbhIgxsfZfIYjcM3H00iN/hhiRsv
f0pFGDMXnRmloMYU44qVLCsf0M5bljusBh81H5Sua+lC9T8CmUn5VyjwCSyeusHZBrgfxLYOCVn2
lZ/KwQuuS3+MwEE78pOP/bp3fwVgcNmX/mz/8UWrR/23GmmA8uYRCzW4zOhB5sJ7kGXGfIfatOYC
8GMmysO3i1OKvUXM9RKrCNs7if2gOIpgdfaG+YzLVoDs/99YQqHnXXXnybaxrmWmc+Ml2ERONSYV
7qZkfAR38GNE9tXQ4SUorWDN7TkrV24kZifRj3hgMOo6mBB4ZIkt6Ha7Ds8aDgKQjM0AvPx36WEu
0LPE2DRBU7xq9JmzFpIsDyEeTwRN17diOcQllleRxTh5RIQyfcA5DJrXwrEyM06iITDvDEDgZeme
U9okLpvVMiykG4V2uuYmaq5/qUb1HHgMTbNlE2AjUQ3j02IYJw+PdUwdhsD9Qch/5vZsZWgS8ena
FBJLY403kvGMj4Te6aupMH4ct7kVv32xWZLHQMx6E/aDyZlPnL5f8joFO4zBnEa+KVY+p4VCapmc
3zZAixumB5tJp2y8aRI/eaoHtLhD9UIp22M+UOm3ExS1rJ6exG3PKOariRxZ3stiJC6DzzsveC+B
a4EnUAXBifPf9H44VMa4F/eLKH8oy3Itz2pnTEdxAUrxi3Txk+R2i/NLDa0otNW1jbsNFxAEs6X0
Cy4pDisNDhxeNj+2LSJmeRqzKbk6hKGWdroVf4+/h5Vvhw/7FTT4SoLaLvHmA4/GHFMJjXELD2Ik
FCv5TpliyTHcVGxXGBtBYIR4V+4xMFibcKxFWWHX1ybOXkEx/5bGiHbHN82DxFIBIOJnY2xGzguc
NTRMldJ8vhO3jtq6dZC+I53mDYjDpDHoKW/AhC4NGDNOwBu5RDYHgrisyPbaTMYXtRT4EFHoHXwt
5BTyOzrSKag87i0axo8ECzWxcjPqZueO4wnutCDqQBYx7RY2zGxZThS/oCLatIgpvD5ayepOOa6E
IypWlOKsIpe5LN3N373DXQmzQWKs49uF7UIue4ZaX+xj5SHXpv6uAfQVr5KsI7fR1T/N7MNG/R6X
xZ14o0thIv5E4gms41rZsJR6M7sreLTx1N+ykd14Pvu1Ed0mjQdqI1x4je60fQQtTrVp7Ybhncl9
k5NIPq1cfxpXuVqKSU+CB+VStZtGf8kl3m9AyRYgm8h6xkaQeFzdfK2B5y2UcWKtaiPJzok4LmcP
2zR3x0ClAEItbZcWL0TyF541ApZdbpLsawZJn3aA/CoBeKuL/GWJ7FtZ4OizDgkfLx/VtoravU4C
q+ZzV6Lo1svc28hp1wTcvY4+SQMDsjiT+Os3tx2f2ky76c32E4yBHfQuLpRMxBIODh9GvCAGsvzG
Inv0XH+nSJenN8EZLWQROjZxjEn6zMc6B6H3m2fxVm4nRtUHsR7yzP45HgsA2lGCx7YhtaA8MalN
jrGNfUuToZEW3ytMWwhpvQK6gevBabVep17jajgEGJr3AZMXM6uFdTUwTGNpc+zFXnGGRv9ct7+w
Ej9VaKb7ok2Pckk6g0XkKP+lh0WgRmjP4QBvBlg2puMcY8WsthvBgRIcSvsgwhvMqLfZ0PFt23w/
IzsMTMKBtJLduh/uTaP9K5aTtAnB9qZrOdaHIaA17pJ7qdDSgdDjhPzx0M7JWImPpB9vegawTOVh
ruHTbIOqT1gpEdoFlU7yDeC70qSlrM3Fyn46IviYbWG5YO1cN7r6eJ5ZXvBvnPS91nlX7s2UQgi2
so0VmrfWCKu2YwDDOZ2dDVP7GCuCmG0Dn3ly1uCskyejnL012A94y933fYSDUpl8mSURYVNgn3Wu
01hrF2cwSzZNJP/W7WBmh8mfP8rMOBK4vXUx2Uwxj5J/a/n9sRFpumCTpIeYU3VfVWbMFDw9jDPu
/H3CI9zRgDRlu7e8Ye9gdSWHVW+THWWnZswRrEGzRzjVlZAIxlaislcECLATeWcmwpCt8Eyb+nRT
JXF7w87GhntZqgQnIB+blfZXTjdLa8Xj/1AhyU4jTtZG0zcqw+GA/UGl+UVLobVhceqU8WExxmqz
9D2qzAYiP4c66Oqz+N67Q/NcqO7NxFxphlYNo+GJvfqLRK2jq1AxJRFcCpvsgSTDz4B6qsK72WuJ
YEH9Kt608psyPFQYZeIPzrSe1JtwcffNYqOGauGzEL9wE7IV1Fl0NuPmWlLl6/jpTZ2Hz4mP5lgn
aKYc8nPcxB/TmO2lCo2wZu4wW7I0xtHpuM/ZhXWuAiOY2yQSJEkRx6hNUCbSrnuJo+B9UeXdMsRn
xx33o5VtJctx8VGKFhZvKRLYyPNvoshao1sFsJc+g0yMBf1lZmMrMD0T+4d8X0PvzDu12AWWrrNP
Cpo6rLDbCIY3zzJTk1sxVkvZtTpCPlfiRd8g8jXH8A5Oxwbs7pK0BFvEGe2VpaLbyllaIsejta1T
1VpmAwo6Qw2EPUVPv9YX5qY1Qhpqv742Ng6He4jQpyHNNbamcNfVRn1JvChZY/2LCD8xtj62vjRC
D34yPjX+iL7NWpOAB+kZb+U8r15j7s5MccJpg1UKAR4plhvWEt2G2Akj58VUCYPmJz9P9w55KIAu
0NDggZdYyBe4/TN6p5Ii22HWcz5rUG0kARRU6io/6V2C/26+3l0X/KlqFl1mhnjyJNEWIsttlaGL
LFSOYC9H1o60ba81/jZ3o5PdDF/iaB1RJ+ByzwEY7qAdYC0ZX11S4D3epCSkmxAh7KLCQCdQJV/H
hB+1bCgS3OPUPqMfksW0cfplUvjWOt3OMaKroqlZIvEPzuFAT/i4V1b6Ywb+V7YQg8AtQSrkL0TI
oGC+0ZOF/bWfnw3Ho1Xj4+n2+AaUUKI/GF5mN0Y3ZmA5UQPOZ2764drVRY/rGyStmxoew4xVSpBZ
326bP2KXzfOQ6jHQCVWYAYOQzIF6p+Mns9JbQZ60Jtsazc8EpT4whevEESFZZUEBNOOyi0aOOiLT
vnWCHhvVYXk3A+NRN1IccbVTVS8vJgcMESC3QRkQ/ARPOMSGoSaC0HSHq+XhlJ6xhhmIx3RW6Y+P
BQJzFce7qUtnL0WD4Tv6ytSNI9ZanzClGRFYPdDbsAdQO2L1snfVdHaITVGs/6nVrmnOyRrG7yMZ
oTyVABLgLUwZ8dbJtKPH2aVVX1jgAW6PLjsr4/UoMDfRiI5FQc0Kkokoi9l5cPX2c8YgLOA6M509
1zXhRnbRsF/M91NGjFPGxxnqYc+1wVMA0maamLf53J3HhlYaWd9HUisTt8Pqgk72bLcWBo7DJXer
6SaoLUQu46orjB4Ya0L9HVtHw2OE2xM3emP4zH99t0MdHdFsc4FCwqDjODqVNIWzOIxSGM20XvBk
dobuIcYSI6nooLUGwgRDRWstik5W1B1KMpQ8dEIby7LhEDptz+TD/LXxWN8VenlbtSneZR7FpB1k
h054DuJSpXlQI0ooQhZWRsvwNo7zj2b22GFRfhcs+DFk9KV5zSOUZxJmC+SI3YK4zZ1jAmTd8kz3
+6PqGXOt8jef+7eJQXjGzjiEBE6ZenfjUV5FrBtL8g04C1zszGWzNQ1Y+IIR6r3xNkWvcu1LX//Q
FGQ+AnDaCku4kRpOnjujxhxHYowbKzwteN5bxAvUeOGXMe4fEgzsNsGnjw5l5Y/RRRYaniczGzE8
WTXzBJR+QyvAS7Vw7BvCa1i3D6aOf6OKjz5aVh1qvRXob7bSXyqbgVhu4CYY5eVN7ja7wAZk4jv9
+mMYwur9lboVEuNF5fBUVWADjVvjQ2jaKwfi/g2WmLsmS4+t4a/Et3BuQGBw2+fqlGhEDFe9occl
FKlfe2AJeBvfFExlkiI+EqW0x7r0UVbZgM+SLdkDWXbNlB6tlRZ8GTP7Z+DfVlTusnolFW00g0cn
tt5USpBu1ZvPEic96N3O5cDjOdq1A3HCdve3VfaTdUf45rGftCvHxabVonv5iSUGsqTQfDIq/BBy
034NE/8Ww4QM2z48ShgJbHOvuy987XHwtF1ra+u0NO5dH0WN2+80lZ1yq99WA0AZUNNvhWOqN9DP
aea7O+nP0eRdpsZfgPOZ8IHn0mWqrTdSheTN8JAM0Te0HBp4UoZb1qeJj5RHqmzV5jt9HuuVEue7
ukt+UpySHb4C7mJwz4YG9u/Ub02n/cRZb6SR9rUbpfQZqIURC9E/EmgVeMGmQONMbRCdc/hbptGw
YaPfo4oJP4n7Za7WPmGVxTAmrl/kM9VDwgM25ze+csFYK9DSoiZVy+XhLrvwGrp4Dg7gM4S+ojX8
B4Oe0dkyzftIH85YDUcrs8KDxZp8CD2l+bQ446MTscag2drJW9vozyFpaP1U3zeMyQ5FFCEmBfLS
sWJCZEcaGnSwAhcNqwC+wujEymGejBB1aZlmXppn9ZsEcdKLaMd7gApXMTsZDPel7ZAiDUYEHR/5
yizJVg1BJaRNnfps2MGBwwLBoqkSQ7fZqk6Ng7kWl3WOYkgnyfAaR91xHtxHeaVUwohx9H1KON/Q
qtV7WB+XKGBgieRuj+7+hUyd6MaY3Xek6z1q1eDeqGkNh+I7I+MFXCHUVxYiuyaTBsZIH6rS/hmy
EZNwqEFDAMY41f9UzOQrqCfsRgL24JEbr5vqCcZCdBNEEWw07P0sFjZb1jHwvMd4nn9xR/rOJ9xK
vFwdamqXcajfSd46JQrTgipZEEr1x5nUYvDQiLKtsXFynMdjFBUfyVKeOt7L6vxVrKFqtUPoHRzh
B3kKa+osktQgWTs43VrEVqSW+2E7/kfoWcc2zFoYmU2BF/LfdaF2nxlIh5mN7NOHqbLo0UOY0J+n
8Tn4H3Nntty2kqXrV6nY141qzMOJrr4gAIKkRI2WJfsGIdsy5nnG058vvas7vNkidbquTuyKCmsi
gBwWMnOt//v19ktYIzWmTAxBMpkTq5V8SvgdtsEcRE0z4kdBOld0DdsSZ3iYe5UMOSvI1KQaQK+G
p6Wi+swotC+LzcEdfthiAdVLKJPFKK/bXpSDl9dO1X0Lx/6HPHJKjHpV3rSj9ThmZI6jKWg14pCm
xi/hXO5bx5zYIgyHwbBsN0E6sjEc9bsqcRKvmnHnr4W9p5j1RfiwYwN3aJPsEy6Rn5pQvcpnKlbF
8ZXWW9uYXA7Z2JiNWh2MEFNjM1W3BQY9KTsIQIYJcjLM3EJRkYcuNmINtU7RFyCOTHNMn8b2qI7G
p0yt98qoUeYXNt+o7s+EhzL1PEAQo5aTJpqhyorXpEge9LoKfcfAToo69z1WPtQvYBuktUQNcZpq
NTF6NxpzQh8Qqd1LReDbSHP8uYrGJ7lY71tZ8tUivPu3TK77dpnMMNBHtExGzJmsCrQbrBIWS+tL
snYPCdadS1ECdZh2GgLIkd1gpJls+mpf5Asabbkm9kGT+cjHWBZ+u+85sZ4YJasDg0Ux9GwnWcWx
0BYzUHUNMaN9E9bUxbJCsOr5ULL6zFW8JSRtQtUClpcjCQjntSeCE7u5L1KipG47UHGGqeMmoWgM
yF/mjSgxN5M1Aimxo69sQHNG33xwylIjIfdq5MaLcBtH5sSwaCZiVZJgF4UzlDKj6bYrk2JIY3Rc
yaCkap0JbBzHpLgeoCdLSS+uL6WCEl8LD2uDvXiaAlGP7S+gk/OrplSBWpQZHZA+xIDiNBsbzTTZ
TdVIJrXYmWH9LC/Gz7wWu02qz4hm5V7hiKnMHA6H+ujF6evnpizvx7HjuH1nGutrWyFBFXbpmgpN
mFUzX9gkJioP+9JjMuJc39rf9ZhvikkTRsmN3nbXecUhpLns7IaT91UevNEwXrQJiK+u9l8tQ/rK
5hm+8UI+skzSx9aYbtk9MULy6Ek4iRY5CWajHT45Mjhfo76iHouyksT5kVWjT65iG7H+W5RXSSo/
sOo9YzasnYyOrLZmnSSaFBgcv6JYXrwYDhKYS+3pj7/9+3/+x/f5/0Rv1d2fA+1vnDXcURjad//4
49wFTny0I5UcuF1zAbMa2cCGEgKyNflWmbn5kaW18BR+b4SfXII9Q7LK0pztlKQX52r9FwuXjrU1
XV1InrX8m9xSwGBltTvoySNFa9e9YVd7BvQ3OWMvJZXHeJQzIFjST0NfqWlIJHwMmP6OUX5fqasC
QvptqBx2TE4LbMVmcdUdSqN9jpXqNjZyTuWV5rM88ArJ8v62lDlpZJtVb4reeEqKBXPllbdl4UoD
xyi9ZXtp3nj9ND6tUfccGfGdVpD+KA2H6kCjurc6DVEmCHjdxksYkwcLikLP8TEip2Uyvuqz/Wrn
ZL3a+nPMia2VTYdRjT5VFRa/1mO4prctbhuubWqf4sLc1zm1HRJiTTHm2EWQqYoX1OP4fF7uZv2c
rfSJb/mEcMnAwzTZkTmR/SLUnkNt+rrq/TFlJsg5x815UWFRZqFWScmRbtKmMnj32VQvcCTTYwDd
aDNH701yI1UaYk2QsnZ/3ebTmzaY6GBRjjXWROfC9Yu6IaJmvoJ3Qn3qxrL6z3rrPFmJ8ThYxb00
DN9VfH1W+HHKhArTNJ2f6GQ+q4XWs3DsrjMOFKB0vpHQwV2neygV+0fL3hIPEWb/5UY5YxuunbQJ
u0LcF6ZCIoWXbkq5SKm9aNhGA1eHsXxTYqrr2qMTXL7amR7QTqzd28Jo24pK/cC0chw0Wm8yOMqK
l+HK6ZsPwsWZa6inpu6zWTqtxRMJV4eRylGR5YEXjNQg+mA6K2cihnHyHLqJ5jLlyGrXK+NTYtqP
HaBly3kWh4DL8kIlhNreYhqXlTFHM3CmyI8r7S3I88vtqIoLvRNP9JOHLLVQngxZznZh3R1Jq7m2
tvyYHUq75FCFw8zMr3o31QY4vVUObD4UCwYml8keuhrZOk64wupz8SnLV8rcQwqpKer2Ztv6wMNd
OTOydPH9769oXiJCr/JvBgnbYqG4OajJ4ArtQm7UQZqg1xKKIVJgFaACJDhUGIb9cFiz+mC1UJAp
Y+05XxU1+/BTNgIwf7nRFPHCeK/RrL/eUVaEs67AvwiWaLrRhSsXRYFiabMow9HWyPNQ2YAIiDJ8
cmJ8IYRCl6+tnhkxv2LSb62xjvMwZdJkBQnQOQdoB7ZmZHqpQrYi/ZMo8MWKidMEituFMoxGwa9A
NA212BWaByFnEA3ZIjXnziznoTM490VKIxRweH9evs+zvSbu/7f7xNYeeLnTW0HYPqhIb/Txi4rm
cV6uFOouuWMWVRxc/ypLrjRWJZyEVEJcESJR1ghu+QeB6WxviVfpb3fSdH2EDSoWtxpc+I1IgCVl
hmY954gHZg8HOCLbXJfR3UiCotDrfeIcKqm/vtwSZ9ak+smqo1KaqdKURAootvMmRwJARIIZ52x6
h9dnAvGUbfHla5191pPlQVo7+MtQTRzIlErw1cEYWY92N535My3CbTua14xIdo2kBHNrK0Syl698
JljqJ+G/zijzMZMMH2HMAUTtaIxIU8aJrMWm4/IlxOx6b9adxEoJQ9quSIjHrYynJwaxctHfjtBH
hIMeE/KDt/uZCaadREQFcxalbWoJL4Jui9R86oyHKdM/+PQzD6GdBLN6XuXJbHraCc8DMhrsG+uV
vajMoUm7mDe2EX7wbjkz7rSTIJWUtdFSLy6Rn02PFt4xU58dInX8WcTLTu9CigBN5zCRk7/cPeeu
J0bGb9OM6tcS1pF4JVMqlNjLNgMNmnLys6ikJoWDzDLFzwPJn39tyGknESbGpSeObC7YMMSGCEKW
yO3M7HcyJDofXOTcaDgJHpoqYeG1MhpIxLA9nNNtAS2jEIjey812ZuKoJwOiNMPWjER4gNpKqVsT
DFD9amMJKiV/vXwJca/vTBz1ZCRYEsYNq0lQ6DlLIK8pRIOO8cHL8NyHn3R7lk8p6IAwDITphklu
uy+IqP/ajZ/08BCvStM1FpqTVr6yW7x0h8KQPhivZ3pWPelZkmySauKxGNgR9Vu4EYHW2akYxVy+
93P9ehL2pVobsnahXUoQFPi+mCLpttwYK6kFRUI3fvkyog/f61v1r7PO6iabt8saBksLt6M3X8Jq
2nOyfpzJtyFu+WjN82s8vnehkwAflgvOIQlpwqmYDspEPTc2GHpkNRS9jC9qlH+WlTywUuVrlcj3
wltNVKvMZmj/kpUnwiZkXWH9KuC8FLxm8znalkkFDxmZEznEyZ2MHuE1aNLKaT5BHvle98712I0f
jKZzHX7y/qBMPFajVAmDzkQLmMngauLl3jSG28tdoYqmeKeJlJM3ByLnXBr0hb6QqFItlCchm52m
JvbyVQuxSNDehHmCjbHIFFO4XlXI7CgJ/QnYy51r6yBDqE6VlloLx9qkK3os4SeozWyqNA5HLt/m
mRHza8H2W5zO61xaGonUtFEgOqJShxOeqd72ZfM22fADCsfyLl/pTGhQTuJOI2u2HudjGCQKSUEt
Tr+Nif6vzV7lJOxQwdOuGoBOhCzp9VibD2osUdycfrB8PbPn+LVf+62RbAqAkW9jsgW5DNKDzGqt
zv0QawxeOE8Zr4BF1j5fbqYz41I5CUShmRtyN9AhTQV9uO3cbkruC2P6YMXxa7/63rA8iUSJEpPU
mEwnAA+FTFtFgTosFnLldXKFy9SAYtFKCo6YsV9gH//ZzueHViAHalU69sC+C6ER7NoCllned25Z
GC9CKl3BfbdV66hJTrE1qPufRR3clGnwBYTaTbh4TeONZHcfzLBzA+ok2MWyPFYgzZxgdaJtiIVb
hbHQv9YJJ+GtHDBeNRbJCUyg5VE17C1x+Jph4fTBe/LctDuJPuZgtqTXIuIniVOqahYKQkjaYsqR
uDln+XBEf15+lHNbr1+n478N3iVdkrie6XDdLr/o2XJbZh1qs/ga5OTkWkr+nCSdtrV+eeAiXIAU
npCZ7+6Ek1ZKWU6RWsDv4tg3cAroe+3x8o2daQL5ZKnTR+CD4oY2XmZSw1SLC5qriX+p0B0Kk9nL
lzkzSuSTsBNZvWHkheUEhISviqbcORjyXP5oEV3emUrySdSZG12qMO5isbN291aS3jSy9ZKO8Q8E
th/03ploIIvv/9Z5mSQXE2QJvIXs4vOUKaRnARN1M2V3l5/h19HOew9xEm+URKnqZGYWqTHAR83a
T3j+6Yrgb8FiFRA1csY2BU3rbPtpixjfbuTnVWpuLZl8+NLv5Fb6WUImSeuswjNmaTcW57FSa97X
0XALcBoRMSs26FTsbpAWc5yE6x1KUZS4yYQsIC+Rf6zqldGRETOzAveW7LVC5F5k2AJjJJclqr92
UTDmaUKAMoS+VWK1gB9AzaqB/D7eqIIGKNyvLrfLmf2LfBImp0VvwyHRiADELa2ZH0vE8yCP6lu1
sO4XXs3SqFDrHn69fL1zHX0SzMI5jQbW/E4gDFVkVb+lZP25t6Tog4BzbqyeRDSUeLUChxMcP3XV
NZrRxnDeaqV/ipr+g5l27rhBPglqFpAHNVJjC5fdfl+X1q2Q9qro6SpsQYSsW6jPyUFw5pN/Esu7
Ba2qpHcfrLHfb0LTOVlwyVE3IwlRLJSGqGRgJKaVtl9z5YOTx3MffxKvhjlq8UpZrCC18+89jBHB
gROQ/csD4Ezrmc5JoOodB+xsraL3j9UbmHEO5rDMGCFoESZcMxUk6EoFvIcplyqg4er8yolxiCDt
/cE9iNH2P4OB6ZxEtKS1rRqGDoK3FMpOySk+FebyF8HR62bIBRPuNF1cg4MYFZTw9q06FqJISN1f
voH3F1qmI9r+t3CXUxU2Sw2JWmFl1ZmIiFXd2ZXUApqqMfMC1vFxsuaPlqTvT3Icc/96OeqV2rZP
ZzPo2HQIBCzHx8L7wlr3MRqr9mFW6pfLT/b+awg38b9eKhvUWB9wYqGs7AWwCqlx3bv8yWcO7U3n
JHSodUkFbs1bLU6zHWVmB8E4xcSoRK1Iga9CTMny8nam+iEn45sseFK1tfUsAKAFTZvDx1etztqz
wVY25TDQ6RjAA91SPxjb56bOSfAZrFjVOz0xAgzpUULIP1PsVSJn/WBNe65tT+IOzutdLlWKAT2R
bmvm8FFy0OZfbt5z89I+CSvUmvE6R1oWtICel1g5iIegtnNHNRoYVGyFYmoz01nbO9RWLxOuA+SQ
PR1swwfT8v2VkmmfRJ41VisZdIwRmEObo1nQvZquq/FqWxGQp9r8wTbnTDfZJxGozAyp6GvVCJIR
s9uqHBgMiNk7q//gQc50lH0SXlTqqFLObYGpOVjaskgQBpqXu+ncvZ9EjrJV9V6BDhVAYzoKKzst
xREuzYr5g3FwrhPEM/0WmpIqpVq2k6xgHaJvyN7gRmCngbtiRO/Hs3R3+Tl+bVnfCcH2SaCoV2lN
M7Tyga6Y2c5oKZsgh3SjF4CQKTolw0YBpIZVWhjihBMbYB/kufs6RhPcQU7ZBYNIaZajswIqv3xP
57rtJMDYU53akdFzS3L27NSkq4tx/WDMnfvsk9AAbG8MMRe3AxmfN0DMrzVK68u3LUbVey15Ehac
nirepApxb2DF2PQtVQ5q9WnUnIfYyR8vX+PMsLNOgkMuFdHglGQjS6RpRQ7EUeyftcr8YE11pnms
k6lfWJm1yCZrGpvzEtXGBYa6qQ+6VRX9904DWSfzvcZAPYKhjKyfYi5qC4VtIQCVBSEz9KXMNIH3
GiOjavmJKdBMRTayhBoCwcJWILeN58xq9lOOHtKSr+LZuXFW5WE0zYMtfAUlvOY/6MlzrXASNwyk
rlOfM7l7NlgjgHLZaZ8vd+CZQWKdxI22tOy1SPlo9uNPgvW1iDZAh6ojaLl8iTNpfdMSj/Vb6Iij
rIRszzXWTEZuX+0KzrH9OE1+rm0zu1PZf5mVdnSRv4JEwQMUwKJGiaMKuRd6x+hRENJ4l2/m3IA9
CS/hiAqD7Ahzme0wscLLY+vGALd4+eMVMbneG1NirP32rLNd9yDaZz6/pDZS7M8wIedVOW+UBjK7
Zch3K6zYUh4zN9OXD5b+53rxJIo0lGFP69jZQdRofmRraLkpmJv0oMzLH5efTD83CE/CSSJLatWo
ixMY4AvI3AXI9CkzSnvSdYCaDeFFhe+FnqB9qLvSL9f2oEkoWISDlubkd6ED1n5oX7CWfYX1TKmU
hEdZ9r0RLogSiguYXtQ9LTYGwWV8SAfcKrPmrtDUn3GnPPBemCCG2V/mHAQ+BAxKjeatOqgvyOlv
yhFFCrtfVOtvVi03yACxvFbq+ymF7DoWweVWOLNAN0/inZVrNZIL8CnpTK4SAAJiwvLabijgbjK8
isovGqWLl6917lVongQ/cxhsfDSA0tDAyPGM9m4YuhsV9fOwdh7ZsVtHBlKzzh2JfPJNoDBGFz+F
Z44HSiFxLst8ZybVR8uXM6PMPImXWmrGhWI50Q65+9acki8Kje3kswd46PXyM5+7hPj+b9OnGiRn
iJQY8Y7j4PglJUe8IbZRJchTqX/5GmcGsnkS8paiMGoqY6MdvsYd/j3NXV33u8uffW58iGv+dv8N
+GJeWJg8Y4PQblTqBxWOSpQUC7oMlbypjSho1OyDN9i51joJZrOxLtSvp9EubBW/CSU6BoAcZZpX
iYav9+VHOneRk4jmODYfZnUgvBQMLIvxc+4IXgYYp6zSP3hFiBH0TtQ0T+JXSW1iP+UZzaZQIeto
MBRDK3Jl0M2bJUTGhYT28tP8Sj+9d6mTMIb75kztO0kk1Yo+1WO8jWDqRAnYQWlSdyFs2RGyP3mh
BzQgN+TIsCRKoVJJyuKNSY2KDEtldBpxBYaETQmcSsXYf3Bzvx74nbszTuJLB9m5aoos3oXhfFsv
02e5JuBWiLsLzV+s9LOwHcD9u0RXygQhXXYvwDNp1QR1E31XrcE1tGi/qMuhgl2OKZ+3zNNNjgRN
KqDf6BKnkc2qPoV1uJ8t60U2sDRthB+V+InKalqdo+vJ5DuYXD+3BB0qnp+AVXyTl+FNyYddNht3
tZxBeZeKl1mHIzipbJXHJjpGs5qj9kTYG1J8TuSvBg+QLlRJzqY2xpR8Whz7WdGQvC1Aq4SAPV2k
u44s/0aVx8cYmHsnVSCtFvUeOgWuk+i7ugoXGCn53FjGm64ulL3ioWQrP5XYgH6r3NrqcDMkxnWU
5reRVh+rRTtMwHnx4+KVAR2hAfQ7vBmqfpDG9IdRVjsBnotza19Z+pfWzl4UqgoHyfiSpxXo00i5
W+T50cHFwp7Wg12Fz7yfdjWB1jWq8co0JB/bPp3ifaTx2FeLmhs9j787S70TAUvDtwI/h34zKtVV
iWK9A7EH9WlGltsU2xklVZqsn8cFchldNoisEhI1Fuoa6s1xL08h8C64VuHyJZWRdAq9EEqCryO2
TegLInxZqyxII3w8BucQUTlVo0A3atbeOSrrNn8Y7PCoJ2FA4lT3DaPZSQpVxeApSfh2QRiORwS2
/cZGJmZa6jfB+6f6AspfjlZJKW082CTpSngGOGilBge3UFWvcEuQ841kkJUNjWsd+MflkY/g4P0Q
YJyEgDQZZTW0EdCiV7tVo+4+NtANiAFc4WaxTvF3Nam3daw8sfl0jOa5GPE4rhtMCfC/0VCEQDwZ
9aNtoaNTlh5X6Hh9VgeNgq9lX1TSTtONqyLSX5V5ua7EkkVYowCOQ8/eB1WLz6m1lC8zcpaqCyEh
sHTJkxVdIsjNDMl4D41hZpgNTYgnhpH/yhaso3K76haSZRt8puUpVHpXeXQbde3nOMGlwxzAvhTJ
LszsZIMF5XXKx3UNBzXCkggO363GeqpTgBxVOsLeEVLWmg/VwZKp1cYXKOjZdVRAxhuRkyYhge7a
h6EaasOxwgSEkdNycjegdCcLKRJH5oT7FrjPN2SsRwvXHRC3Ojwv4yZO1uvKCLFAB6vmSq1kBHpW
s3Hu7YchkveW2tMKoFXAfVIR1UNG5AQkIeCvYbTDbOwrgqStudbXLXYUGnSCMlevK1gPqVVMHJVo
e0WoGcrOV8vwNpui1wEjlhQiSRknoau0iou9xmumgVFX5VsZTmu24iu/LKpHDcpn0Te9yPcbifmz
a5fHiXZV6MS2zW5EGtUQWCFgzTq1NVDZnmxlCNIWXylL6W9CuLyuuqrbCv4JHCDAgjy0GANF0n1P
cyfdauiNO6qW51YrtiqbDH5zl/eZH+XLfeewzjJW8xOWb8z+x0TivDW3ULYOJO09iBmPfTu8iWN8
1bZv1si4S+jNAW+mRtDaSul+gG8VC2cWFAANXKZpGfdprG1lS/kh7GVN1HfZUF6jyEZPy8vFAoBa
DBEHHPKDgYMA2j8X6QtUgriG+Vdgv5HhOUCdjDF1T8OoGmBoEd2HsXWIFWnZNKbxCV7jizogx9FD
yK8rggZUTph92N96YQ5KwR5giKZ/MgsAws78WW30Y0wt0aaT4AGjRKMoNbyVMUBpJUSRzIPHoUwe
St1+K4zqaur7b/GUB06ToFGVsCJuG/uqHpS3YkKR3HX9F+r3YasVy3PJmzNnYW46KfvoMr0RyO5s
QHbfGuNOMZpbI9UxghmlL/okkSub1TsOMAOrm7+P4exLdvRBTDmzFjNOls+FNvWoDKlwWVKNzYUd
B5ai7bN4NjeTsz43IUYJhf7Bq/vcxU7Wxk1uRAV2qpTVRkYwzxZHB/1Rms1lE1+B/wk/WLueWYwZ
J+vjfinGwYgXiteS5HNkWYeRUuc8Gr6H60eVi78EQO+tQU7Wx1HfOkoZ5ZSCgaB0kzq+SVLzIYSl
wcurOU5L8WhmERYckzls+rTlSKxFyYRIe86Lo5pqR7wavg2Nfm9RT0HRy6F0zJ1m0hZ6yvmhgVNe
HO0sB4QBZdE3q9ztktZ4M43+pkO7j8pln8ryS6bVj51FjdTlV4y4/fce62Rpbs/xqCgKNblRlj4O
+vRFUeyraJY+2Lmc+/iTtXhf2iWZ5IkKt0F6VnXlWwsDX2fYX777M5sW42QVbg9dR1Y0JtdeWbvE
KUeg7Prw0aL43M2fLIrxRJhxUXeEQ0F6s6rgnvDXY58ZT/Wxi8XSuPemOLxibxlqty1Y8NVKDpr2
QM385ecTC9x3eudUeTHMi1IZhRUDxs42q4zjEFUY4NR+zix4bNaJyZgcAVPtLl/uTBmQeSqjyPtS
M/FnjXexNIJD/hZGt9KES556AxHOzOMNaDC+yKUsqKo70RZC7BxGKJiTIGUNhFBlM7Dkncz4Nc21
6zgk5y/AGy16VY57KlTuVO47CQvsbmr/PH/497+I6rpfIrvvVb20FAT2J1/+56eq4H//If7mv3/n
r3/xn8FbdfNavHWnv/SXv+Fz/3ld77V//csXftkn/XI/vLXLw1s35P1/yf7Eb/6//vBvb78+5dNS
v/3jj+8sGNDCPrxFSVX+8c8f7X8gXZEV2aTw+rf+Exf552+Ip/jHH1evQ4JE+P0/e3vt+n/8Ydl/
t2wbCoSpWdgbyEJ5Nb398ye6auoKyAXYnqYsLlVWbR//4w9N/buqG44jW4amWBpApj/+1lXDrx8p
f4fCYCuyrNqyxUmz+sd/tcHdn+P2z255Xwqp/KozPx3fpvLrCr8fDNAYU9wU1NeGxZxABcuopqhj
yzcpFzEqzlsLsyOdXqh+Xo0/cke+wbrwugk7CPXSpznU8qNip7FrZbec8CwICjh70wWl9wHbgR8g
ucFxsBa29e4pS8vvTaHtI0dJvRlqyzW6phs9r4LcSty2kL6XWoGnTYswvoGkkOXgJ1sZqZKjssWP
TKgyqJcGEzxZvkpXkVyy4NKHFzQbSLbr5MrK2ucxWm8NyYLs/cMsErfrTNW3a+0RRSZQ/2dj/jl0
RTAhhJ1iQ3WtOXnWSZ1oRhj5s929GmHPpLI+VbH8A8/YGSadeq/IK8jHcoMVbPJpmsfpRoKcBitv
ucXsDcRchNLBKWEb2Ev/1RjCdR9WlM5q8vBQ1AYq4Lk/UEmguHKJpLmtHTVQs6rDPRadtaJ1stvB
yPP5EmZZMVS+segx2LxmxaOTlXLKBhJpdNbv57mT70H3WrDp6BlnmgJQjurWbKNvRS8Ne0ddhs88
TbXXy9qCE9CwH3F8aUX5Hcv8XyqN48YcitjlDBMwmdmI8o/wJa7qt1zRoRUb2Y82AZSkyuq8dXqV
dW7HyrUI4+QbWa3Js0LSQUiZ3tp47m/7PG1cHDO3sp2EV22fGHtmAEZ0AKY8KhFEPTuKOXmQhj/j
5P8q3hyT7y2gip/9aTT5SwA6+1v/H8YcxzIs1eJN/d9y5v8Rch7fyuw1G/4G3vm1/NH9u5e8VsvQ
vyZ/ux/KH6/V77Hovz/uz1CkqPrfDVNVZDpXgdgg1C1/hiJF1f6uG5ammboKGUERcrZ/hiLV+Luj
Eogc2eAnWIZxd/8MRfzIUjhuk1UNEKrNye//JhTp71a8EYrMkzWksU66lYws00D7XTUHXN5u2Rxv
agDLG/uoHsSX+g3Ied8CAryFD79bDsojKHPlNryHLrIN/fK4PC+70J+3hZ/eTkFyoKbC6w7pdfaa
70EDaSgkl0291wOwlX7ksSFwlW3oZp7qmb55GPeZP+5w9eDfs4drvZc9hAfVb4L5ClCCC/f6CkKi
K/njlebFe3jZ7uopO0xl94uPLVmgH+CjB6m3+NK22pmH+jE6cG7oZTddkBC9jtgH7jkx2Brb4ia6
wdFM2Wpev8Nd4zhVG1KV9nV2tHbNjXqwbgGJ3yxH+BN73QOVfZPswQxui10X5Fvdl3aYkB2q+/BO
uskfIYjfVMdi1xz6HSYDLhLCPXQqXzoaAVSUvU2eApLNMb4ln4EtuolJ31N4x5pzM3/DTWWv+5mf
8rHattu87f3OC7efcANwlcD0El/1w5+mS7tu65356zZ0X9nxCV4TgHzbQerZd1tfvguv50MSVEHm
S27Hkw1B6cXbadvsV59IcjV4StDuzC/tFVaDW/wdPe2QXVv+tLWCbK8E0125G/mr6aG4j7dr4NwP
YMf39ja+J/K4WQDhGqhMMLqGWwYcf7qJG27SA7mZg73VfiqH7C77oX53vuLIyn10Ho5Vn9zIxStg
A1PXNw7d9bQ1b4mQW/gpPr5kO3lbeDhzXFv34e1yjYGUh5uah0HCBoPx2/RBvi5+rJ8blSOPTTS6
KmBhuAE3stf6hPcb59jts8f6qfSbPTD8LXzrveUVfEhyF1+NgbpLA7YPPpw8P9umR/1oeHkQQrwb
PN4ayaN1Z+2hGdPaqL/dbLtmd+UBrpuXBoknP+u7+qBeTc/SnloWDwSJZ/v9d3h1/Cfv9IfiStsP
O4TsC0DvG/1BuWMkBqGfbLHbY57wnn34AZP9SblLvjF/hOT93tpjK0yq4aAH0ja5zR7xX7xWD/m1
eayu7AcEacyA9jrds1U66FfdR8lIXX5v2yDmuljw/5aPoJQ5UzXNlo+Nbx5X5iD4qQAOrtfsCswK
eDhgxNvWAzflRR6IX9e6jq/JGzLJZo+KeE/yHjNmzuAb/DPZTpvPmL5sF7/Y/CA76w6baoNFUsAR
2cby6iA/LLvhanCBHm5hBnk4THK12ftqB2aAQ4qPVfMm3UZ+x3SG6LnNIcjs+q2Y3fzAi3zukKgw
8teUwW3bvX0AqxK0W5sxyKmom23kr8Mh34sP7HamP7iyW9xgNse/YnobDB//DX47X3FE5GsbDmd+
fSN77T1t0+0MD3MaHwPCffag80GNX+2cHcZaXAb+pTvzsOLD8QfcYzq9670/H4RTD2/0jG3mQ7X2
co8Vg89xecCZo0sh+ab5PPB0qqu7Jg8zE4hoNKKPtp23eGATtOZt9Zp+4vNpV/zW3dA3fWjX25X2
VLzCT/gPnqSnHvg8mhsUnXSXP4W+7Tfc0vKTbnGp6nGXb9iJRY+UWsVP3VWzqz09WD0O/dzck1xz
zxmkC8PXnQjQnLUHuAp7zjbGAcfTXdXlTJG+XbhTxZP90VtcY7O4wG24+z/bDGoXnRltIwZ97osZ
bbjyhhO+DWplJou1hyy4lejeynf4O8WruEjJMxQYLF2j5fXwud+LxxExvt8OV8sOygW9x9FVQAPx
G9JGDL1qJxqv3K8v9nE6LDRHx13b9D2BMIBFfx3vu0MjBqpnBtKt6GnLW3Zl4DBgbT/atgGW1e4j
h3I8Ax4gm9L9iaX9xuF2AXJyTQ7GaAscUrjpnH+JRu65eXBLjB7VlwnFlD+uDFhuZ6deQUDbmbue
cJJ4oe/spCvDG66ku2nX7RbGsbgWvBo+ZnIjL/VxY+AyytbaTtxo6tYBDBJpj7yJq0HSZOaJIVFe
L4dhh59HELraBgcoP97jXuC3AcaaHgHTrV3kcf76sr7E+4rdgRcHza7CrWMD8YwYZTG+dU5/Njkj
TyacNN+cvbFvtypzVg3iYNqhqf41UpMbiPKHcYst3HaHGceVs+92cSCmA3pr5i4CdxfqmA853MP8
w3MIA9Iu3vff9aN05VyHvkTsHGhSlSEtHhXGqUdmn3ufuAQHPp5KWy4+LRowpe7tp+lev7GIkAmR
E186T7R3zbTR3WzHe9vj0zaZN9EjyOxdgvu25T7KAKTnBpAQv7Pw/BURwQ4m+mW6UfhrvmIic4i3
h7Xuh8Qijbsar1fGAmxmVgP20fgOaXkv3y+B7Sde6y5e/SoF0KuZ7sQGv/rMCGC5gkMBgWdyU/oG
thXtrTFSrK1KT3E+6xYu75td6FECuHV4zohrK3vbd7zK4y3k5jQyQIPD6MkH3F3oVfnXCMdmiogF
ntQVs3WBA/YrypQBM9WFAbrBv4FHaK87g0EiETVNFwvoDe69G9VXtj04Pv5sYkYN3Mp4zQbPGzcU
jmyyh/hHdSOaujkY3ChuKj7Rk5/jwcdaAlrxp5C1QX1bBA1v1NjTiE9NsF6t5rG8Le6Xt3ln+d22
9y0/CeZduyNyMNUBo/JrFC7hP33FcsrPmcfZMTrAL0y3yo4vD+W2OCCVPrB7XK7xM4xvISEeu2P3
FvOaX7ZIBDaZWwQzfNonwM4BuY5A20ob4PobecsA28TeFDTuvEmOLOc24IW9iOVCvU126ybht1hW
eClrIdwA3JbFDO7pnsTCqnEpLXTjLZi+HzgHsNhx3NofXfZZPh20XY74tl6bbrq1vd6HZR/0vu3h
q25vOj5e9TWWUyE2ya5zU++0YPUb1ho4UezrK+Mm/AR1rucf8qP11JhPS+ub1/gI+DHgsU0R2P+X
ufPYjZzL1uwTsUBvprTB8PLKnBCSUqL3nk9/F/PWoKpRfRs9aKBR+IVEVkqKYJyz/f4WMRAzp4pD
+GLD772YruXpzxPGJBxOUVi/8Hw5KKor34CPB9VJvs/QxRo7fVFDOSxOym/1j/ms3tOAx8O/zZ6g
44b6r/TbunYn/V4GsVf4EDZSdMo8+Izxg+Ah63YoA1zksQzgB4KusTUvDgQPhWSfCSIn5q8jAr3S
YRrOGd3I/hoOuaPbWsBf2K3T23eG1T6qDzp5UIDyc3pmZBc9dV8JZh/lej5/0h21PezKyKH1W9Ps
hG97l58i0dU4J/yhfuYfu0i68vEKe7RKe5G6ICeZGpdbh3sAaf393Cx+YO9nHyog+9/aRecACv05
OvQuIsXPSmzLYdqFW5D4tVO52S9kONyvhQ8x+prd2V+8j+SvUehsE8aMbfAaDcfwACrbOqerd9Eo
9dB8tld3dpHWcgZbtSMuVcwdN1EUBLWW2wSLxMWiyyKPDyOLv12FwR5+eswqYMG1tgEZx8/yVxmm
YeclV9Bty8/qd17EryNURo3YXogboY/zYCMbzgWv8e+rsK0gNg/CA8m/3/r7yxi8makXO/5Ds+O6
xgFSLDg3WJC4pgazFnGmaQUH9N88TjtmPfYzr3R17gOaSL7Ev2lwA/gcPjjOrvOBMD+Olhfv7JcG
4Cz/7R9AZqc+jvvv4d6Om/PykwUxv2R/XHzM9mAT+/NLVlw0iodvyCnzI1FQ4omxf4jP+2tQbOpN
vCfETTFIDR/k/hLYP8bvcG3wiwb2H9aIW2Df0RA+ZQ5OjSi6wti5iBjh38z9ffDQiZ+Dyht4saO7
8UKA2GHk93DQctFWwh+afvuMZppvhUWwBB0vf/OQquBf4n6d5abxBtQDwiJh/tyGPC+c0uz1r5uf
2yhAOia+N/OmwDw0zmrjSIM9cRyCZDfD3v6U6UZhlAkLEOSy65+eiFHwG35R5s34FgIXm2/gBRNI
+UkoHtNrFqJpB+qHByrbH9Ai3YU3A/jFox5DbLl7NUSAiSr+pWLwzyrgvwqgqfJe/P8PVT8y9n8L
v01hQQGsbqQLQSqRJkLfFRkxft37Q5zi6WS6+BD08mQ8ucEv1nCyE0ksKS82jRIV4ROdFuKzPczd
XHqV9z3eWkJp9wsBIr94BYkkmMjU3m7RS3SJLgig37oQJddwDiRSM4uItXdIjgmq56NGstu/Fs+r
Fx+gOREjz46OxWY2c88wD+WxvxT+dOoOFf/pLkbIQyn8pIe7RRx982nigO0WCFz722LfDZwQ6PkX
RGpv/SV76r93NyA97/6tJOvMPe0g2TUugDXB02J/TVxudrz/mioEu/kf4tpOgrdTOc6Ji8IzjCz+
74lrtFu10gFe7QwcW4JGyA9udxKwhpJrHvUficCXxNdlLWe3mxUPj4yY6sLuUoBanWdCVH6/Q8rn
rD4bBOQZ/R60+rtTWrhvgJj55YjU4c2jh8XfoxvN3uMbyhivm7vHBnvdQfYaH8wTH43h4EsD5D38
2t3+vp2E4FN2WswUn0iPG2FNwavD7QjQhdood64mB5+w6HA4iaSx5AvMgGAks4VG8sRbxwxE9uZN
r8IDepXYA8Qxj2kYhxpeezrgmIMVe6l4XA7yrNTPiJXMYCH+6fw9jrTcighxj7HJFngP7BYCY7xZ
9+YivmUPZQOMilAvu8xc792I7CQ3xykJwpCGotPPEezc/UzO/JmJcfG0nmL/BVK2M4ZIihG7rXbx
sOhOcux2A3LouO8NRqpzUOAmBcTAePNtDxGBxnh7iKd4reirbO8fCw80qLMHhgsPbgxxrdiSBqux
h3QNYVkRNgR1jXLekxJa2ZhULNhux87RV3GN77O7YJOywxSUmJmKaOz/NBmm/J37/k+3db/F/5os
I4CM0mMLO3iPvxJqVgMvKnL6A3qRdkPG3rk/P0OQclX1/aWGm6sSo4JFc4VnJSS59MqP5L5bETRH
iVqJ/bm2uf2akjqPvB2ZZAOB+PQguV1IPcpHuvBgcCC/QBJyNHJuwR79sI9MnmniSmFIuMNJ3aOB
nAOzW/yUC0BAcagftJN0EDydcArmTJB+l+hPG0eNpfnv7bN8mQ7DKQ/yF7ZllwOYsVtzoD7t5LUz
nR4FDqDwqrodfzccol+JrxOyqCGkIrd+MX/FFzmUrnF6Nqm8XPQb5RtOIkrEj9rjHktOR+NSGoc4
nI7IIp+2a+T3vnrTAoVuAv9699D4Fz5qvBfnftmrR/4evO0+7WfkJHz8KuwvohGcKQJvtsYBEI97
kv7nJ+P7d2+//9uISJ2c1wbihH3vQ8Bo5/0E8PlfYFiTKyyk5VMIqlxyZ6LnzCHVVO31gLX36F+8
UZ/hkGLyxTAl5cF68eL+UPEkN+ZDIdupOHZMcmAK8ZYnVNVIc0cvv4ICJ/43H1XDxuNwHOgnBOS/
burC7cVBVtjmKhRuJHb83uKyfsY3PbZjVJ/3e+HVfuJRMKKOUJO4xQcYcFxQbp7bXQfuTuHoZIzz
noufcqoSjLr5OWUWBtd8oJEUZnuSBWiv9g9b/jgHaqTYpYq8kZJNYlthxr9qD+Jje8gc49n4xTow
xy99328miVIoUK/dM/U9EDBxh9EjCRouEp9D4cByk2PzEpMQ/s9OT9L+d07vf2lVl3kDgiExjUv0
Ld3UI/MtPNg9bXoRHzdGB2z5MvlMwZDrsUbh7Rma5Fd34TZTZR5+aWH6pN3rE1W1h+2rOPP3P4BW
fOVAqOyZR5PIPrkBwvP2IDy6x8fqaTo1JylQjttPTX0TFpezeTJVztVPQ538ajhThyIboMIUTmSW
1EL87rDeCkJ2/d6djJftSH3P7UNiTy8/1lja9AwulErN5RcxJofKFa+gODDPXsUxku/yr+EIh5Dv
YlOBkDDyR4qcLQ9bP/Sh9WDG7vw1MZ8Ttr56ak/WrQgJkwiGKJ9jS5SbfO1PRkgFy9utTBZY/8+a
Nv+5lfz/YcdGMunn/g/dmhElDlrF/9qV+fst/92RETTlHwh70wAGRqEqmqYypvPfLRlBM/8h6rqi
WuCiNJVuNG2Rf/Zk9H+IkkJ7WpQ1ZizoIPMa/tmTkf5hKpKkWkDdDFlWNEn6v+nJyLL074VajQaz
ZMmmtbeFdF3kp/67D0qhD2tVr5tM0dYdauz7pIE2wxGPSzA0gonHy1YvSigvM+EVr0Dd5Gi7Vl2t
nCZdPvRsaNjGiGw4ivCVoyNPO2fGsRTEg2w2sdtHKxiEIXfULp7OnZreFwXcTWFRZBQL2bGkdnB6
9DabpLQrAC+SifYgkskijc8yGBQJQSJFoRSUpbfMKuk0ZOkDwCotiIzqlTkowgDL/FHGHkw2LAxD
3ogO1+6yNGpMS9pTZiDDghwVhzJ26PA6umGuT6NUUxJKnwVRaWzdip5XyPIHGW1wJyqqxe9hGGVy
HzELQnMnlahYpFbRHNj+fLeW+jC24+wIavwa52303EXRVzN+D5achFnF8P1QK1OwVsLsiPr6rUiI
/m/t71i6lUpi+GkvWo4otcJl07RrASOtS2XzScm2NGBj6ENZefiJjkKdqsFqYgOL1X1qQyZ5exfF
JPurDH2DMc3ZICTLBxo9EopTyqIt3kYa0hZPc1MqVz2OqbD3XhytI/o5fEecrVIgLi/twJShLChT
WK4UjEbejVhAfYlzYlG6vUG9ZIJXX8eFUUzEdM1peIusvnWUKvMZ8uvhxGv2skMdxFaSGRZ8wxCD
uU7U7iAJ+tsQDWEK3sW1hpwsXBEPidVX7+Mc3ZK+/1JKprQ3OS5DVu8jlyvCGOKA0jAikWXNR8hs
henn4qcAhOkwyu0zyt8sYQIWV6davKOdfEQAYWBidzuIqwKpj0Fub+zzwJQF3J2GXquOrLZbxtVT
0wqZo8sVL2JVCcmZeXfWVvHTVxA+mEqmNhxZQStZL1S8dDRTMqT/2LSqfh2zJ0lEYV1CQsPd0aFN
YY1Hecd1LQk/jHVd2lHi8FnLzVlZDO2A1Iu6NqclQjSgGuRgyHSNB9/7xaCQZcuzLZTm5pp9dprl
sj6NDWKpda6feCbugjhXpiZNaNbmPgPFuEacP3bW7xSeACzkyHKScX1PFPopacaVS3UZ4ILG5peo
dVQV8uaSNYPEwL7bcyFAlyoN5OgUpLUMgKtjxwG5GQOglkF4vcVWYEYzYuDZAHJcFygKK1pm80M/
Bl1i1t7oW+KkutC2WydJjlppD33FkHGnFbzioVQP6mYMniJC6mqMKkJw2HpI+JC8rn834o5Ak+Bk
QibQVfPogf3/X4X2VmjXeVZfIwRRfXXMcm+JK8qIlOZVZj4bkdxL5IWCILhJhUHok8KEWvV9Hp4O
Z9mn021GJrdFEb8vcoyKSH15bon+y3YO5paxaJYBIhtRAzaYKg61ob7oMUm4JcCiyGIuYK+cEbWk
qtuXCHpv90pMR3C0xA1p8dlZ3e9i0T7kqvwzxRIi70ploJlqMsPfqu+aQQGhLcG4WZtbx+XkTFqd
Osq8jm5KQOJNcxukq6ReWUUMwNBUDB4bzb3Lk8wRYvEeD4t1gQpFR0PQvrKtHQ+Jkb1kdY7SxLZ6
Wf1YthIrfZa2+I0mf6KWLu1csSCeuMfzNDUgX5LXZgLPlsrT02w1Opw2KfHVhXl9k10gnX2jzDy0
jApgG3S4TRlaymr3NiYqqyfgztn4shzjj5501WHe506GWemcHF3PII6spwzJeJiT9yVBD5xqAlR4
wtRlvbN3qHtIZHPU5vfCoI3VL5MrqMPdkpd7LVIgQ3xhAwSTvSARXZnpMSqUnza3jo0+PhX1ozTI
EsM5deKomfXNBMIJhcHR1fPlKalrymEFs9CRxuh7UblLFa9+VW+EpuNCt3saT8tsInK9dCvilrKP
Ijg9/y6ndC8UDKigiGcjkdezLDM9bE0CtEtbr1kGFrieq30E6UHL6m89je5o7bDgrTzpE+sJ4ij9
bpdbLDadXSv5wmJT45Rzsx7kEqCCgrEY69nvYmNy+pWN/bjgtEFiNaqBvQp2StzWEL7NSf+Jm8hX
0gdz1dDHnFBLl2TqqIn0DcZBP8JXe1PVDsVbef8060FwVeNXgv2xWVY9REIqh8C6SUKm/sLMcuJM
ak4SNBv7ID/ok3U6Ve1DDxUYDCHIz7U3gdcQimrF48yc0kUWTO0kSurDMigLon7zWZVay96a7lNr
hEOWW78Zyu9Om8VoWCXoorut1ovQda/jRRDTne9BZjFKsMzcYoEAxPlVrkmvUSrMu/e+hnGapjk1
VLWjI2PSK0/aoFzkMixSduE1KSIjqMAetrEaaE3yrfUJ8A10zLjM5albnvI0utSl+KFQ+hnUhQUH
5VEc10c2S2+lMYYicMJaEF7UNP8WSrwgknmbrD5mCdFB1ACJk5BdFHtaG9Mj75fW74JS+GgZBAbJ
8xZTQp1GgEggw3ETayV+xMIa2YqskLDAN0JVbqhNnIhWnwk10CgW/lT5REEPNsUWr5ccF3Oe5vxU
p5d2ZH6tNN+aMu4ZP07uKL5XffmavnYjOLShUOnYRrBqOC++3MUvYk9DnnMBrG7W78uKa9q2yyZr
T3m3HvvxYqTWr1IXWHVDo9mtDQbX535l/gpoDAQYKq0t1SSxoFJWIYDKYgqodEQXXFVnEN/YdjTi
ck6T4Qjf6pZbmeVli3DrtdLPO+R/lLZzc62GqhE9MCwcHeJmpZi9Wu/1QHWaDYx7Ehs/SqrTvtKm
R61Un42y98dqeWHHKoH49kL8BjFjpgOo1x9lTIrPZUKu8EEyo19CRN3EHD7nPKL9mBmaB4qPKtnQ
JEzy8bkkyXiKmuSO3zxY0khOLitXWU4ekxmip67XF2myYMxuX2qkY9cRd/fmfKEXO3yKUc8no64B
fMrOn7Ul9TI0MFl0R6YGcX3CwfYeVQYcrO59zcZbvdLc5+iFxorOf11XiFfli1fOUXLJhLE5dkMN
YRSETWKkQVEx96fxHIf6QewBSjZE6ny+q2tFfWvDKQY2FPftaSAqq4oZhnC3Udoz1EAZS4EwuPeM
ZP3ODZW+SgYsZp5N2qUL8SK7DsB2c9S9gb44+6aR08UtXbhI1Yk/qW8O1oOwDVx2IJR+ZpE+ysNb
P1XLoTA2Lxl7P2fPz1+mmFhUpbrYiyvoRSo2a/xHmRfxMonSXRfnVw0FcVcwdUy9WHRumcTPW9Iq
h5FOUtOWxgkYDqwIaUaRfELxLSsNtkQol2Vz8dKkMlqZE8Oea3yIi+nHVFrx1mRtFYKw62FxqTdh
MkIhtjJHnAntlEnaJfkPzUxstYLy7XopHOIGpAhWu4w3g13pldWjdnRVU6IS28vfa6d5swDLvZ2Z
g5rhTDhq+Zg19XYbVCYmqvjdMATVZ+GRIR8vMagYTQKVoW3s/Ewxn8E/U+taaLmUCSGjWP1uWo3a
ILAFLyVwB7gc6mmsHwfWxpHVzDU4qkjwrU2GHRvPQpeDu+rbQJDZQWMhhhOkfk+m6Upw/7xJxScs
5XpnKwpu5EO2oc7Yb+pTC5TbzHUWxOUqHHBpLtccGX5J5kdqL2b7CsnbeCjSD0kAFjrEWBpWFUVb
HFAXTTr59xplsoNSEKV3VcjcTJdPssrQJDP1V7ObNc8sMXxNDuJY3X5KHZDwJC4Msqo48bQAtlHJ
lAMeDchhp89eZIBgqMtbPzMMUi+4Z8AtyJciYJ1uCgopSvE9dvFDPgrRcUpbP242ya1GRHKS+D3P
KXR3HGg3ic9qLFMwzUXdRqMYyK/RFU5hWb9Ezqu9DFaDdkLEHnEygW1dotcsYWWtWCWa5vFGZxrN
Zy9NDHDeHde9FKYF3XtipDwZP1lLmxhZ2snmnFk2cCR/kbhQbPKV3qxc8LXVQRX7FyGCqYBrpOmj
ZNQfMbF9ZZlHkeQtmst3Q1Qfc3VCHapOLtM6ntXStMIJFk7aNy9Spb2IxFHDgnnKuuwwT/2L1KWP
W2O+RaJ+NyeZOnfcM0hkNI09yJF26WYhnEST6bEpozK2IIrPrwWPWVJVnFkdE9IG7x61VMSNlSY9
62Ezm+KhZNHVqctTkjb0ngV20a1pcqkQsBzRl+UxKx2+HfU9qf5VIzzswWI7G9tC0a5s8ORdK9nk
4ArvUgqNMg2lxrLFBl+d9d1Xu7HVJAwK0prG6CNSPnqrFMtuavKkBlaCparPw3FzMnDttowcUaCt
Zm+LRb3zg4rCRWb/rBvxQ9+rT4O0jMGakh9sy0yriXG/tkmCqN1YQUCZHFLr7mmYKbaNzqRNUw6s
lEaK4DSTujmGknYPM0PS5LlvbZnCdpOfE6kTDnWn/zZba2HFUf8tb4jfmEJJWjVoXp0s91VeGQVC
++rRkgemkdMuMLXpSRGm1kcfLnGNeGpDIuVET98iPf+Y8x7LNRSjw7XZwK7VEb18E5vnCxMLdTG7
PJZuxldmviWrY0mjFuX3Vay9tAUKUsrKhRSd3jyxLjLb6pPatomzp+oTg9gAFxumZrJKPf79osvs
1caqlDfsCePaK4s3OyzwsXRB/x1H76owqDSj+5y5dUzHyrKiImypbaTSWUyr5Jd0QFV5CIVMAzTa
CcbZktM7kpcCTOE93kRk2VGTvnS2KDpro0GJr6pDpZGLi1z2pWdMc+aOhlA/1SqLg2lO71maYHJJ
qfKAkgf9/QKAXZt/CiUZsNwluSN3c3aTq0wE0hdRlZ0lnKKmUtnuBjaRV/OSMVp+7yO6rHochdmG
7ZkrquYbBg0F9R18iC5ZKhr3sVa1MxgLvgiJfjbVnOMr6XuSoZfhkIgXa42R0poKeGR6LPFHnokz
q5atjlESdojSsE0txee/f/r7JdcgRwxV9h03Cw2k/Uu7Aq8jAoAam8viVU6LKFj1OupgtCmguDco
D3+/DHP3zz+BuLx2yPKdtFiqHidDP7R9JfL4dOCoYl2c6liQvBJNDEBcrKfL5cLYhLExXtjMiRub
2W0lWrkLU34VZJ5rVnH6ZHxrv/XyQUvEgQjAglwgvqvxbDwW6jrZQ5WL8FahX8RTRqQr9ihrZkrs
DuYc39SdXGrW6ilaqOyaFTDWZVFPVcU6a59U43v1psQCpeVZQIUk0Zv73y+FYQECUso1sMa+9eu8
FW22dO/milb4os4rMNiUJA8E5UKpzcyuyjznV82smvPCmnHCjsVgK/pUn+OurM+NVX0lUGr92Bql
ExlO7LZjAspPHeJTIezU4UqjmjZnG9DHtYwkb04bZpxn0nBYX2VoJCntwmyOn808Ye1ANk9LpY+v
BPlvpTlIZ1PEqC0qVY1WX8pTXMainXCt7RY98GMng2MQK9xBOyGQKNaK229W9cjtZWK7b+UbZ/jX
wim/6xJSRrwsmMotWyaHcVzyR4sYExWRKLGXssZM4h/gaMrRA7rywnMsrbnXnVglH27RbM43KO3d
KTKiE9lojNbKn67XUkLsLn1PhqiGP6OVjkqhgqvKFlmaRJrTAS1/muKRyB5WW9BCqXUHVNPB0kqF
V24dexZxkj3omlpexW72FAowjqhtw6meLG+U0ErPc9UIZrE5qGmm3rXrOkvpSeim1tuQREJNPBsf
q47OFPkQsNWZ2Uh1YLJYvfdyx8AStofopyhv2jgVrJY2jEakXc19Uy5NPSyHWWnGcwMmipu8kHFp
hgUxUKGXm0XnrcpCPZPL41oly8Xo9RpgFUvb26ysV6kx4M6lNJSyYWVDki9LNMFMbuvqruvSVe+S
9a3LF2a7Mms8UWxw8CbzpYky6YLSvt0Qg+DDjTMIq08DJVk/lRPtdcF0O1OMxSPpzC9d9STl3fhQ
4VHCuiUDLfp2vAxNGYgUcBLjmWf6sxSz4ROS7NXSpfWBl3uyngl+bnJEColupJl9LHukayIv4Qjt
VvtR0VXeh5QW01EU2tMkdFjsjna3xcT1lEaDP8wy3OphSENTR15tU4rVNxXiKiqP6zMO/pfVjwLZ
yO4cCqt7tyQA7aYeOWSHyYNGIj8N1fSi58lns7a3cWX3Z2sswVNehzHV3WUBD82tKq4lwZupr7ce
PcbWGg/dOBkXoySTBdkbjVF1V9g8F42CAT3TZHu8p2ynFz2WmYe+DdMWKBJrg3oW/dkfo71RVfYX
Y3zGtN6T1R3ibj6Teodd1q7HaJlZV6iJJqK2fUmFtXLauWlCxWROvYhTbykki5Rp/m7rkmIhggSO
lGsJIbSu2Jqx7xBHqLcigHuMoqJ9MBsmDZChdMziAV0MgEt5a7oxiewh6skQqwXcWSpOndtGeUuu
mED/tCYKtLVBMmJMsqPUTDbkPOesJWfT9SbQCZQ8a9VZ8S9SR2/g1YvZn3YTNRQitN96vz3xmUSX
qtI/kC4k5lKV1Vfo22ewk6lJMGfQ8gibaVyPk5zl7qjnQEGWF2MVpjeJs8pOVGOGc9Y14cww4QwS
dGv0OojVlijGYhNs6bHl9chURkOBUmgG5pkaQrvGlO5KIb7pUvSW6f29EW8G5udsDJDqjdniqE0W
zfukTkiHpuOi8IhEA+o0wTFuZ0RPlV1mF7bRhPI6rGsLH7TGck3rov7YJK066JGCOEEqx7/bjkwg
S8J40hjXNeNvk32LxGI6Vikkp1yT6LpFxsia95b6eCcm73MVkt5QHTupMU/GkHNMMgRdK4F5FHF5
6GW+bxAe1pXApxIzUEsKoUI0iQeER6SgHwNWBYt3Y3op5JL5W9n8C/GdPH1pCCfWGaYppElyMmzU
LB9yoRGOugy6YYJZZuTpxC5d/8Ml7h2MEC3YnNIDx3mjkvFoZp3spWqnB4PFjJwqV4/YbYR7aSg4
VLKkM/7/FlOJoMhZLSRKxPOp2njyKIAiHsnr+k7PwhqdJ51giF0jWrtTtwVSyTyoNTE2lNWGl1XM
dkbfOn7wNNFK8eRYmL3K1Jm5btXMn2QfJjm7rEpW/IpofbCwes26lLUfZcp8bSmpb4/MqvSW6NXi
Jjtpx4uLYqk909b5XEyLdQiNcUOFknaZs1WQWtOBzJlpwbLXT1Ql22M9LYwDooh3KOTLqMnZ4yzP
5EHF9labKljZREDJU8jfqrWt+YV187QlXXecVFQzrEhQXHEcFK+sC6bRW7mmpSIyXQgtOtiUHsG9
VQmaic3D4hXxToRelw2zCnqFdf9gMPOPiqjMLXSJCWaln996le0gUyPE7KdlF3Bgn1eQD2uSp+9R
kdzmkpfYKqAKFT0N+omaVCOgiVKnK+Mz2RqgfvmrTwfa2LgFX+Xe3iUYi/QQD1UDtitW0SST5mtk
JepxaKvDNsM/RyY8dvUGvQh0UgdvYFMz2C19oRlvasyNE5WUsax8XDEv8etaq/ptSahFlQ0rDvqa
Hzp6WYhMIYeszsSUMK14oqL0Bord34p09eW2moOkprgP9vIkUFCm9Kw9rdq4nYH3cHDnkv0OE1x2
wfW02o5Ma838NkN2flRNBAvyTPdpu/z9sEtBpsGxJ3zqNqYPU1K/VpX1J8oW4OClmodLlAbtRFQq
0gpaV6CAvboddS1fn6fsRPBWVoNpa0NceWr7VAHLO2oln+dAV8vmDrgoF7ykLGG6LDcqjjrojDbI
CqlsHz3gJpM3vZYAN7bb4xqPhCVKy9IELE6N2i2Ud4il7Vh5GlfJ7bAerrTA+dVbwxXLFmnH2C6K
xNFa+WcgzeNKx8EsKMQG2vCNaO6jOjWUKsb7lA/6TbPW70xkaQkZUm/QSOcBEUyuwSB9ByjCMuBr
mdl8bQumPpeCTN0o/yTtb/W6DKL+WedMfOXye48rIj2U2DMbDcinIk7/YxriP2JpUo9w1D4e/bjS
ThuCbapFmYBMQCIAKg9zmv7eUHnvcsJHTnuHyW6+cAh3yjKKyv4MYY47xdEpXedDpMYveZKwCEsV
eNsZsrGu+enHKrUTbLuUXqyWsWrRIChVojGkTcemkx6tymLuXN5oP84R0bq+o77T31FSGuQ2WxA3
zUdqlU8rsiNB06j2NlbwOwvVrdappjQ53nJTeJV4Qi571Z+GTqF/yuZX1VxMV0vawu55FHm9veQy
ujRrT+tuvtDbKmxxBTU+pdof7Ye2yjGbtdazijSxo5Qhsfo9Q5zU2UxAfdnMjAqBrSEgKrUN4m9k
5h7TezqklttVgKM7ifKcOoRKMlzXrPvWce+MAQ/XKpHocEkMNY7nbZEpaAjDZx51bM6RR8byyyZk
x6K7y+PeCVRFefNmmUIxnyb7KIgqoYSEUHz1FZFLZjNaWuicU1vO3VpY0R6sxI5OneDm0fy5RvNR
QVWoMLOHcS5J3yX5Hc7PElCMMO2MeBjqO+WubmocOmBhNjE4nIqpbqOEwaMYiEmNSA2zvqCkmXVu
Om9usQ8v573IxPRC6y3jZMTw152iMilDpM9L3r8oefktJgv1CUbc435w17V7njv9ZMb6gMbr9j4m
lk89+2GW77mo/kwJp2/tcfEWhbZZMD6xcJcMfU4CSfXZnF4NpWGEFlCrk8O3h0XEsGzRs/1WGZPN
Z/tI0vNKHn9HKYpmpXYRu+W9nLewbMaLbH2ius3QQv87VtLrsvaP4jxuoWnBOsBmf9dF/tUXtObG
qQoWalDnBQQOzSEWFlN+Uz2fBPajjzSPGFVuic4n4aK8lLy/glYU4GBC6GasARVPPkSWyRZZjA+s
vPpCmD5sovE0m+1pztOXuFu+TZSQ0TmiS6QwQJsgDHYwolexoqxvjt1La8ADjAiTjZtWyZeEtR1C
lWDdGEkwCS2uDePLNYJAxmjsj43qdCzGf8yhv+WjMlP53FpniEkYOuZRi0xzRjQsbGHV90oIzk9i
nnOkjUONFXfZhgqu1NiYoKXdtADu25G4TQUIGyPmbNN6kY3qJm9n3WpPhCLTkRkKlmXI0zlimRoz
Dr60zVGTmNebtMd+YaHf1JPE7RrVNaWhp8DH8ESz8jOtukb9STuYjWZ4gs5awoC2VzGWLKfleHtB
KBo4AbRKu/mQtqhlVRUqLDEHsvuOlIq3V5VflakweTkiJ7o7ZHlt3Sqy3iN9i8kP6m/+b0RUqPpl
yhXVhRdLX521SAjJi/GsN41nzvKDojTvzXwctP7ZAiRDiU1DXUpi52HoDqqkrOEm94ehuKNxSc20
HRmWbcN4YyJA5DwPanE2UQGkmR/O+cwoV8nNAkpPm/k518WnfmS+H2SMo2SVO1dAV4X6ARXG/6Lu
zJbjRrJs+yv9AyiDA+4YXmMeGSSD8wuMoiTM84yv74WsvH0lpjplaW390FZPlZkSAhEOx/Fz9l77
FLHww8LZtISDTx2n2co4FxlfVKvWrl8EPJD6LSN66gS0eaH/UER00qPixXCyt9Cu9VWYTvdGUoxL
fTJRyyP0csV95FyqojpJdiuDWO7YbjE5lc0+cOaDrtuts845yFLfuszyqlLpnNBv7LSbp/+1sSqP
Wd3yKbS03CnuJK3XTeBgFMiCEa0JJo6QdCjRlS7DXWffpJxgh9GRa0eZyERNhaNZOMtK+YjuR5JE
mDXeDm3n750BLUQe9e3C8gfE/mlzP3XWTrezaOk1Zr20RlpkmQR5ONWPwA32umnT52q6A6AFemtd
caz8a1TJO7JrUbD07Qol0hPDEjaggsKFz0kJ07rvXpJ+mIZ1EwN5EICCpDmIl8m69YKqRU8xvneK
vz4uMJK0FnJoEUU78pVC4pcLJDsYoNKWAbzbh1+seUBmdRufOT8ju5w+qDyDMjCANdVLo1PPmgp5
DwyZuxnbr3rN/mAWzVWZ1uvYhc12Kt1zy6Ah0YJ1A0vQQNAyQnNbmlaSrvpnPysfM1VgLAi6YZc2
Ak10rN9mpGOhpUi+T2BE6LOIjKEq5bnDozD4zotL9UBNOCxiy9z4Qz2sCAnk7FAijXZHuS5rajQ3
oD0ufaS2lr7sEpEeyVDddMp5K0Nr2mTmtPI0/hjNasRAKYQN1Y3vulHpO7eQL+EkNnortQM7wLGH
sLYA2IHJvbe/Evmgr9uekWojrFs5XIIgQ/TZhKdM6d4WCJ95MJvOX8aN+mjCJ4pLoJUKD1abVMYh
LTu8GrLgRXSUwnfWbhndN7r7oCUKH7eg8Aukf0HJVCzJRgI911v6Thj9o53PnVk+accN8vIIo50b
RPhD0io6VcJ81/UAyXaUZ4tCBJfKaN8Sd5wuSD2ojod6WtZS7tDMFfe5RDHp+jwRhngwNKtY/yHt
+19gUvxa3vh/FlsB+9a25yTWvxFCoh9CnpX9ya34UQ/5X3/6T0qFtCBO6KgkDXvWNuroHv+kVPBv
lINIUrf/i1/xpyJSmv9yEFHqjhBiFj7ODIk/FZH8K1s3dCoISbfhD4nlPwDmwGD8yTpjI6yUUvL3
AegxFdOYT4JIC6Fg7mfh9DgW8I6Nb3JEhh9kd1ElPiJNf+7t6QNs5lE4/oa/7UiwjL1wvPG5TnL+
4/FqRAEIJ7FuTXUWqRYuo9qg134Op+Dem9h5mgIEeb9VSfhExWotHR2llwjwvAK5VV00rLu8dZd1
7u9bd7yOVXzn9tmTjkjSjdHTLexyfHNydcwcZIthlC2oudgcJkw8Tv3cOkR78TruYmRXUUTQsmrc
BzMS11Qr16Gl7TqfsVFeVrzculfNMZ5F71w47tJ6tveOAJFjaw+64168FG+zE+7KNtm1Dr7eIX1N
0+hLlrsZMriPrK54sA0vXKZx/o2A2ZiIus3Y3JRuhYjLqh5issaYrSIvC6HTE2p+6LtkbjrcN7a4
MqEnmHGIX9MejUI03A1hsB+9AJsrdMcutW59MVwlL8xFJRRYiNpcIXxCndZrj+nC6XVcHq1zkfzz
Ws0VotHcazXiFrrVfYoyIJy+xJHc1bK4a/2e7nPJCBiojpQeWyJ/b13V7LCyv5Y1s4KofdIm4+CO
3nejz+8TanIGhN417buzlaAcmYpoNXQjtnOjLUkjBNsvozepl0udZBv6xygkHS+ki5lzKOmi9M4g
EG1RUl0MI8PixAMW6gA4sWyuQuJgrxWHxmgIA+ffONK+icxuZxgIwb1wQKlQ05/rtWmL9ONSltbS
RXQSMBIqhpRZ4BcrMY1FF8xwURLkHD8/DSRCLZKKX5hx91PkT8+96ZGXyFsv0Y9JRH820MSuRfyl
9fqHymcKyyAJtgdyxRyzuhet9aC77Y2mHsivOaO6WtHyrAvnNvTD10zEAvhS9s0vuUPXQbygxoXn
pN+mtPLnIfZ7JRn82WGzGPJj7ebJkqIGf0PfbHsygjdDND67kXlCOniINWOlWv+WL3fR1hHAKA2D
lql9bwNIKPl0RQGbL+qxLlZJrYXr0nnPSJSXWobYsEw4/HkYVRNOqHm2KYW2E53+zOjqKQaSrOz8
KdGbO1QE55F+l8idcEk69lNi8+Yb7gw38VeaNl0DeO2Nk9z6nP6mEA5ugoBkYRfXvGMSbAVMeQMZ
HVJEUJ1DJIzheTs91tYqkIz/AjhtdcZAUcMAJbqbWLCCKuOoBfFdN+ucR0lvixMxK6stK1QH8S52
BAiPYDROgrEzCFTnLsRrVsw/Rlet7RoLhdMBEKiabWeX28cm609B03OWab2LGbn1kif/VYMky+dd
wKv6zoRm2xkaWVXJTi9om9XRq1fob337R2F8avvkTtBEYIrBBC1vkVuX1ans5UfRmYc69DeNq2hg
pn98UD+nu9Lbe4DT32NaSjbw4ooyOy38F9mLk3SDL6OuHkj4O2adJFt0fCQRbi3NZJHoMUltxX2N
lk8n1ldF6Y6SsgRfHXzReudQYoSGQPWW9873LsNwUZoH3TCO0jy3xF1EubWP1fhW+MG2GtMDY6Wj
crTVKEBqNunvjCM/S+D/3PGVMhxp8Jazxacd35R6qPx+mB5bB/0QoLeLVxYvJH7RXM/A3Rb+Rz9k
p8jGTOtlJ0DPnOPKGU2+oozZ/PDa/IV384+r/X8z2L8/DWg45SphI++H//YfP5rCUpfjW1lV+qMe
MUkfOL1aCpeO780DHLUrOw0wcnJC7R7U3iUq0rdU+Mdi9JBhmHep1972OtDbLP1fq37+LxG55kyB
/76qWftj0fxUy/Cf/7uMMa1/4ZoAi6VLGFmGmEOi/l3GQOEiSE3aALjQKwpdUWH8P+6f+JfF+jJ1
/pDSTXeuff4sYwzxr9nU4TpEPlLLGPhO/kEZ8zPV0p6xgzZULyEt23KkY3OdHxeRSnjwq5xhWrlO
bpsj1la8veNzs/3h2/jFYuUef7AZcxn085ZuoYuzqXKowH6+TMjJgzweI17WxfhFRaZ5Qk31GDLs
KPzksQJ0eF+naGz+Z1edK7gfbJO6lfZBP3HV3nedU1ggA8m7+Ri/b2KdiUwmv2ppqP1mm/hUF/7l
Xj99pVaJPpH+An21ku595Afm2tPqcdWCe/7NpT5tSP++FJg2B0K8w5r4tCENYUEekF4S2DJlNsiI
1Os3ae5493//Pf7qjmzBktNdS1fWH5XwD9+jmohSDWUfL0EJ218CA8dKMWTpbkrb9jeQ2l8tFMp2
bsjVHXByn3ivOIpMpROZsuynapgtCV69HIwseCb9rkedOkDVsKzkXETj+JuAz199mbbUZygeTiwc
UD+vlinkxKoxolwayGZwbDg2G+Xo/iakcv5Jfti155+M9U+rVShH4vaavYk/fJeormTCP54VQ1ct
ftCsF6qeu9F8/Mc/me24bCm2Ug47zKeb8Zu+NruOy6BoleI4lZC1r/+zS3x+/2iC3i6KlOWk0O4g
vTGxWciq+s1D/IvF99OdfPrCiraQITptbLbVzehW6G6Zuw3Fb67y+ccHeWgK07F4RUJgFfandUc2
bmpYsUm7M6dJPrqbcqx/833Nz/2Pv/x8CR5TS1iG7jAM+bQvDAgis9oZ46VfB1vR+tpGoJanyQqY
KnLz36yzzxv7H1dTvHnoVOqm/pkxbsRE1UWZzjNLyXIKsowsiML3vvdpLE4TdPR11CVy301mRJ3f
+uHd36+OX11fzSxIYduzefDTF5oWtUEsBxNE8ilWiPDeheM2+7Qf3zkU5Hepn4BIs6N69feX/bx/
zLet5r2KR9iV2CV/frwaneRcpp8ce6rEtRZm04oK9wtkf+Hmc08sGtS+lMUycGQe/ubin5fqfHE2
SFdh5LRB/c4f7odn20YS5nWRYGqKpqcUwdw11reG4/2jMK0ZDGqaLjskWyS9B3PmBf94HeFOnRsP
LFbDJi9oGePbyg8EWnUftS0q8DCIiMPNP/5i6VwKNkghqH8/50s1sWbFUamlHGWNyl75safp+GiC
JttWUqOQ9MughOamZFgsp9in+f33H+DzxslNK949kjxZW1JFfPpygZYi6JPoodwsYfpQB0HIBLXx
EUXTKc7v6zYNp0Wul322/Psr/2JvcByHmzfx2lIpzUv9h581Epoh2pQdqBh97eK3Y77GIFfv//lV
XMc0FLKy+aH9dH9WFEi7KI1oabTtQg/fg+D731/gF6vTAc9KDK1iC1Kf4+Zb0LyJjphiOSWWu0EJ
2PBgDAhWDY6df3+pX2x1kGIp92y+Np0u3c/fmNaLttAHnJSm32vnxtTqeNdjVSCZORwS5L1G/ZsS
5ddXZFMFGek6pBj+fMUpzj18jrQ7YqLgVoHp20uaAtbR6Ewq27T6XRj0L9YET581bzb87w8n949r
gkCVyvQ07jAyCjwfublMEbj+4yXPhFegfZuN3A4/2c83JUhmQdswAkTpAOcho9Bw4rr3nslAIlO/
udhf74iuKW9Ah8UnKcA+rXJby+ioFiRo9L66Ms+/Z+bzmz3krz8Sl5CK1isPEwfXT/vWVOH9a0um
Pg1ittTAymmQB6ID84E09vcr8K93wyvAsLBn/ft8/GkFlmjNSwwwyDaJLUFDGYn8Q8T4y35zS395
31AtmPKPAlxRh7ufnlp96Eo7D8Gf55MfiUUvDMb5LW6JIZ6ngivTPcje1j7+/u7E/Mv/VEtIi13Q
NPAAGK71lzdAHPNCHzX0WFp26Zq7IDMPuYhvRCd3Q+edjEQxgH1LjOk3b3WoAb+4sOKRVlTJVEyf
lmTgF+04ZFzYLl6D+pJ4JvTw4uj5j6V/40scofVdopVLF8H0b+75LxUF9+wYrtCpoVlDn1cP+TQN
GZkOvuhVtCdQKIHX/N07hLtwcRkW3wCvA4b/qBYHsD2/2Zv/8u6ZL83WzOOB6IXOz88PYufpyufV
DxUAGZozQKLKk0NRBtgBuZhbb//+Vv+yeD9dzvj5ckUaOEE1ETPX0s8KjGjL8es3O7QgivjnnxLr
opyPIqZDtTK/FD4t3T4J5IDZEmSXwJBtlQb2nzLUR4AfUu/sy4D6hDx5PdJdZLvThLewsLSQ9m8P
eMHRBS/aqm5MRQMZv6iL9sdiUjhYVgyJp9S+tCUk7KQt13S2/a+YZC1cyTYKWrIazwgo7VXHOlvJ
LIIc6vbQ5qQVH00HFYBfmV9TBAuL3BrfM1k8tgMm0FxfcdlXq4O0Ir9600OK5BIt6XqU2RlhCip3
9uEiRIth3MX9SQPshvSjLvGMw5Wp/SP8fHgBNvouBvXFTKWnG6sA7eQQcit3O0U733wkTHSpUvDS
KIBwmB3rrgZIyCBBXkWH/dmrDpLsESVIv7DXRrJXKMyEngHUEneIA1eMTjcO4jJAGudYs1e1AWDP
wpwV5pscrAVymwYxYdAfZWnd5A4tX/upzabTiL20H4kQ78Mba7RN9HcI2Ox2wICooB91TMvZbh48
mq8JRkJVUCtEsLHxTlFVbP0JXFGNwK/eGW5I9/GhsT5CLdj0WfSoaba1z+vhwx3UBybJhRzCuxQ9
kIZGK5QYHybM0H6F8CCItya2ociKsN42z7g+9gzbl9KaJ9+vpoEPOMSuT7KSdBlAE7Gs4c7yephQ
erd1FbgupCOWjgYZrM4g+5NZfI800JluQUGcgS5307vebNajJZc6FgaJxqKc6Aw3h9JolyWebU+M
Z9Gi++yXQ7Insw5dTUHCVROuZUMkxOMspg7ve0LDYP+WZ9c6tObO5B6icTZBYX3CW7MwW2z10U0K
8at8DyJEHv06GE8BDtBxm7uLmjQ1xgHRptXkupblqpo1tTl5GEi1LIVV7zkLvw7JrRZtJz6BXAm7
X7QiggSiH2QK2jDTF44N8051fKBnLe6ebbgcRQl1PPdXDjkLjnuqMOQRWwFNB8YT2QlyP/iHqX6o
KlQMlodkCKnLaZIPvpYcCzy1Xf2S63eDAh1lboX83nto41yURvVBshZQjeqnBN0W6uPHtPGWgzpP
2q10d01x76G+Maw7BVxeVbd2e59Ml7aEw4H0PgkRTvooz0OG7P1wNi11IAF+bxqP0fB9ssiHSJjy
iC9TsU+8iW761ggAc5P/lfZPBabk7qUbN2qW/GXrISTdzt7I+CyRr8nHvN/Xw/CgoLESgRFuLHtl
ksozPhCYTvpEvLKMc+rve069ZEXXbY4PApuu1x6ED8LBTviBLVjvpNhGUbbvyBnD0paOeMVfvd5e
6NM+I4cQ0HtzG7YkTXqPAyHXzhfbuPbmuyYWOf+9AxyBxDnkSjvOn7X7nLcbrm84y8G5IAtatNXJ
apnW8J5S/D/9FJCpiMzCh+jV2SjI9nijI2A10SaSDyhomXHBtw1QkKyUe06bm8E40JwySdctkWPy
hA/qJGtUxt031GXgbTw7wYjmfQi3vZRq/JaBXbB15ylCNdroubVJZD9tkrZb0qpZK7KEbnFYQFmt
CzDM+oDh2GxGfBugbHigh6pFTIi41bQQreECneKv3ZytaPPkor8m5HcctmVqbXvSitpYPbWTXErf
O6gAzpqDW9XV8gtZ6Bcj4YnLdetuMqpNiaKs87SOlJYaUjQf2ApgjDf2oc8A7k3yFAfWo9UG/Hqw
U0cDxdFARObgb3WMe16ubaquepeMP9muDmwo+1ArF5F4aw34sOmwrzMXbc1N7umXpN0nznQwIwQ4
+SKfDoA0JHDnYUEzjAaB75qs7wekoLazcdoTOUg2mA/pcZbAithtEhcr8lbvjx6c2WSj3mO1qe4G
LN9Dvs4ConPvjJRtGm5t8yFqFlN8LLJzFmMwBXmAjQgTPn6XXfyeR5sxfay1paB3SqdihPlgG4cJ
3k3AuyoBDIKKc1iW9TLzb6b+yFJz8p1WrzT7WOUbfFWLIQODppND5W8jTFy+CZQNvAJYEN9HC9R3
N373reFjFILxqz+iDisZrvVnw8O5644XbIwQUxG8qt5wV/WgNhpBvbQnwpcCg32X6FdGofiX8fiW
yHRK1iZ+q+6xjU9GM65l1O2cFAZKec77FzN+iuNXT9zV8mwNXwuYyRZyz10DpXHe7G67aY2mmjV6
6frHYWSRl0syf9Ye78Teea7VDPR2k68p7SIXs1H8tXXvZPfhBQMvmocqOAz4qP1jHL6F4phkiLLR
8mrhK8ok01hOJGRHaNvxsCTT9xl163y34u0k17zR0Js1GygPmf/MKQAB/L0+baR5o9XXwvAWylv6
aoM/wnOWSf+dSsuzQBlU5a3rPxeDvglQ0dfTUy9upFvhYPGPdO9XceScMlQUruQlqdXdQ4YwdVko
lnxnx18SiEp1n2G+VbjaEOoXRoGsnoe2NM89AeCie/JD/P9h/Wr594pP77cYfJxkP2jh1ilfZQRs
tvdWTXxnROPORmLLus2htiT5xYQTGx3IM1oYaAzrBqVEflVpBB8E35hrEmerPRnKv+kHcW+Jo+6+
6+JiyvPY2Csk3DuBCjcvHkuH6pXRsIbTyGVuWJfRI6Kq28hwj8Cs9uN41zTs41cRwsOPH127ualy
e1uM4opMpuR99NanxQrh/3qsgORX1n6Y4CD6yEbK99TYmQjrB+8mG6+DhORiXkpkbCB00JAcXOxB
PUe/xOf3w46QJl87FNSTFrCuwJ9n2MJeE31na7NsA1xJqZWrtKUqSq8SG73eQ54s3+oJ89kjpm0r
e0fVvURqtgoNa1P0zkrX2Eei/KbCFW51YjGqLzaRSv08xfdCUqOOTfritV/IYjxR/W6T8jQhGdCu
vffqMrgZ8cu3AyLoHNhCQsqFLi/phP66G/zd5Ij9GOd31ohuWwwbDSxAkParvGYTmsBFB+fYK1Y6
KsbarC+kwe/oUB3ErPlDFcqUdTnG8TaU+Tpy1LWtcRZPjJ45E6/0Zuwpiry3yurhRxNP5RRAn1Kx
bzH593OtwjeGQOVrjZ/C2I/igEQOQ+U78IWFE4bH0VPbAF2HKtggRrHG3XQIxvhqTlS79MmqFADv
kL3CWSoWCDJPhlL3gXxyyqsGyUe0BMhjBdbb8BTa/n3l9IBk5Lc2eElYh8VxShR8BXeWSWzGEGak
12/bQN/77UceWnvIOBo+4Qa301DXb1F+h6X1OQmO7VReE07f7Ti/BJp1Xa3bEo52FCx69WIG6Efa
eGlajolfurgbanDzdsi+8hh00ybX6sfRNzeGrr9n/bcpmXCYYWtu17rxbpjkh5b3AV6okHJUxc2R
RswhIYSkeEhsRChtsI8HH46rSx5Vyi6KPWTluQClZNK9OU4zIZgX92P/3lXtvpUnHW86bzttxCCT
KagzejwN1DQcKCaigoVRuJsCgMu6aQLroe15qytr8jYV1ma0N7nLz4wAwh8q50pXqsNRXWVnFeNe
tfSIKFIvcS+dneYHEXvjNm3sYxaZRz0PjfXkuj3GTpUubAXrs4SUaFFWoN246pN+dqLGWskAlCr6
y9BK0y2nhg1gl6diTJaRk+BAzp5ivgw70C+53e2ziuCbmHzpJrkxYRqsc5zrT07o9ruYZoLR4tbP
+2VmnAbBArG1C8uQB7EhEWhwzl1hbCO064E23JZk81YOEkinXvrZg99+RcFJTxgyfLyZBZj1IUNL
PwB4zTehXqwaRPG8Hgt5dg3OSII2TMYMKgJsOWBsLeQzEvoHBy4544NVZSLi9Y6TYS2b4HHKFb8A
4KoMJHFhc56Dz5Rk14rUNPUtL3Ze0p184EI65PWaXu1orwIBI5Tzemc/Dm2yKmL0wSmi36ZfQVPB
/3lL1PPKY5UV+NZN5MMNABzThYPAehrdnWl1vHI4LRbGi59H28Ef8NUZDzyyz2lSbYI59bB33TvX
zS6JLqlduoXr51+qAEscelA9G+DtIKFOFjne3UDz15WTX1odpQRvXvz8mQJ6Ep1Hgb809pbkmbPJ
Ip5vT07/ltJuzgnIzrVb0yZcwoWbpp4idtGuk4skVysQQwudkwmqPXAd11w/eEVzSi0LVEy7Skvr
ILLTGPPau+CPWAzVrZlqzCLiCwfwhYZuVas+qr464lrdg0paEhC7DqCkmIG/J9tukYZzprbHcYaB
jmVdtS5EVxeVG7tLDm0YV+/DpH0RrrjVSosYg1IuU1luc/72QWUbNvN1GrMCvHyDAe3Ws/hNrHR6
qLLxu69jLnx0oUDHR8O5dUGy6LwjlTplkU/x87WgjjUoxVgRqPovwoemHLgHsB9whlCyVZvCPo8+
Z4hwO7/mR/+aJbPIdsfv0ONOilpMWiBB2Cd7zq/Wokgg0b5I42Xqd5Z/2/l3Bq1Nkra3U+t/eLjj
iHjfpD6cd79a0U4KoDQqamUOw2WytQvCPjKk+NvIXI2ziskxzpIjSubAzW7pL5IGofrzAD0i9W/i
aj9YG7284ywm013YLC0C5+u5kwNdrtmWwcnBV1Ita4EJG2XbSYm9kTz09rJz94IC1QTTT5Gn2n3n
IeoXO0gJKNCG93QKAMgDhOS0WK/RqG1JnufUkGsr1eAR3NYOPg29qMnIPo/214GVhTZz5VUY1rB4
OHxN34tqWooaEA7QurKWa7/Ao+6PSxdQmhUcgvYWwGIEigRmpuDYmvHPE50EgmrZ2kePMQh7ndOv
MD944+OEpT8IvoakqQiGFTee9zJpX0V3AeDhIIsaN31yU6UAjPJ3mw24hvUdftXypR3emBxNtekZ
vEvN+dOmtB2OcUYQQ3Bwqlvdu2miFo0d9Xh337TPGkUww/ijnqRHJoH3UQHfxFhmnFgzOjzIV7Py
Cf32QRtQKcp8pYXQua49zRik2YeYkLL2HahkMZIjry1N46HS2T/hKmMmr723EQlqWdFERZ/C/GcR
1PP7UdEHQD46kjWIUzBYFjlsBmtaosSlkTIBoSpizvYa7gibkBFRHRrtEE44tcqH2mffIjllhtxc
W4dB1bvi8O6nkEXw83oRPpJ6o8E5izghuZzM8dv2YKz9jervovEWdh518nGAgwW2pWmph6h+VkA3
0ZVinjFo0FPPRxCqoGoirUHzRjWa3+dzLCveBopCugIxp9LH3tW5avUw6eXKUyNOQTZXqS1K86HQ
DyonEXLEoJg1a1vCnvahqDmKRockmgrnWIiCs1oOYusbwzpiVUctb+Oag44p1jQOZX6p3IOPu8gQ
H7F3Nst6bRUURniYOjjI2NvbfTEQ+ZbBJNWw6rtin09/QJPYQirF5vg62Fh64/AocTIyVWLntlY0
nG40Ovi6DopliBf0aWhg4BrLOOqDs3AdqDnvcQ9VG7NclR668rkx7lwT5LDv72FqbqLwm/TPdVXf
Uq5xi+N6mCBCx/61AkI2WfAgEhS1Kik25vy0qGWNR3c9RNA0VIVNOPQcKHqC+t8F9bIJA6vcoGeO
Tg3oWm46nNYkq+NxTHVARjJt6I3hi88Wg+mpLy3OxnhtjLP/r+agdpdYo/mqCuYiyzoMJwcyT+c9
CKezd5EPa7b3nPKtN2ikafzDTd+990YgyDBPp3CJ40+yQZS+fl9kGpjZaczb5VR3JX5Bb9LeqqxJ
odBjxulmGXF2C/Kk5+09hBqWuZ7VmJidvq/NID6GToTS28fPwSmolNXGq+2cDl2D3XAA51NZSG8g
8Ygk39WhQSfSqqI35UbT0Ylt+4jObADErvslXgcredRCXBT7OpDFNR2sHABEnJM4AvDkUntWu+sY
NN/ryNsObV8T7t5h51nnZd0TTFqV67I1xidpEOvObNJ8rNPWeOhxKn2kqZ19a11PtNewZztZ4rse
na02ZfEXxw9BqAVFcM+0z/NWvlYl7yJrw4T4hJa6plRVj8FEqxfAdcW2CfldgZFQra66IcZvWvIr
rhCSMVGG3lC+IhKut1NN37EfmUHXeZO9WF2n39SKe/KzvINS6TjXqpPUPYpWa5XHoCX9Sgnae8ob
lpmpmrtchQZeGQ1sG+Ai65V85OwUWAbNxyZMsxvl1hUmNn/OKsVybVIa6tDmuixCEs54mnNdNscy
S9l/ZNXIoRgTmkeMVxPSGe+SPsflLTtzrY89dnE3qtqDjsybii0x7xJSym/KMR1uiV3N3xzPmL3n
Ycn+lbjmt1SZLk3Upnfbc1dPKtoUU497r84gH60GNOfUncHQrlO4ToAFkbyn0I6z7gbYKBub3TTi
vowF2lhhFwQoSAcqPDHV66Ia4zuL2unQWhrxEpoZX3QtBiiejVOEx0b4dBt7ghht3qIT/LU3vxH6
VTf68t2pveAUVJFNnz8H8YLdVu+f6nKqtkGochx3g6Njdu/gGEeSrTnt9fbBs6FZ9XpVvdk9mioQ
cuwYfewM90WN0ZGXYFDdaEUsvw4qBKKXY8M1MXDPgpFcsmW2M0F5IRB1TzECGTtLUtq2ujBXbVVy
kChhQBN4XUqKxzJEU7aVBiijVdsISQpnU0xw2JIEJqUXRmiYO+V3pPTFHVG/XRXYxb60DfJJUrty
IL5V8zXtyI0OFHNp8ZqKLq+vqtPS7BCnYAtvMgp241rFIPPYrlPD3uSoMIozevc0/p6VUUeyTDCq
6NSrqq7PQzA5wwt6BNdclC1q7LXFTNI5Wn0i8wdhpcAsLT2e04DzMYqt09A3k71pkZQPr6Fp1D1G
NT8p1nYecFRvkBQN20BK+75Mkbaf7NajkignuJHoBXSjOfgx1fsJN8c02+QTp9lhzy2SG7xbAXy3
AYvu0sMyEK84d4DSMKvAoqeiAypKj9NYhc4F10DQr1GlGnTk+lh3eUs3VXTbQ1SSNhWQtIlmchlm
YF5WcZjvYI/o7tFNgG32c3UDLK6C7JfmfU8EGnWKcSw1OVS7rvTdDoDXoF58FSbxwg1DG1Atiil7
BfsHF2GJpgBpvB9wDAxzK7VuCCJOyqNZBC3zvaobxaJWrSoPYRBM9LGaCj9vjXw0v01H2ysxVnTS
K9+jIrPJAeqQpNLS68ZkFRljpG7cKvD0PdgjVV2ErAtvr3wdeg7PU5KcwQsM9LyGLm1e0kHvGa4Y
Kom9N4M/7JEZZqqJ+nEIW/qQGiwpjM0Dx2SOASB76ADlGY1MU2hZTzWdWXX3FDS5i3PZV6Zt0H1X
bcHgSFTFAL0PlY9oPqzMGay9yL3CJHZQZH70gU+Yd1puxD2YlMaqQqAkU9A/JqGVnSfLG/Zj4oB3
pY/iNEvR2ph6UZiCp6u0rAzEIutUZ6+7zhyPdesb1ygbAdOqKa7NtZo3j2tkZW3+KLxSS3x6xbZ2
ksTIv8gwSDkf+ohgqjvf0Ft/j781HD76trSKsx3BBl0pECoUTbyY0ve26CeKT8McmP+5To3gTOPJ
bCZAO3yZ6F/N2uq+Qeqswl2OJYgSNh6UfTflw38yd2bLcRvbtv0iOBJAontlofoiWWxF8gUhShb6
vsfX34GS9jVZxxSPHXEi9oPDthpWAUhks9acYyakTBmdbsBPmSbLOhST3Rpfk2F06pdCG9L42JZ8
z0VCgULs/Txtna2XGa2zHzgRp08BiCvz0WymbuAQBVODpO6wHvJdUwZ1d6mVIxCKEmZP+M0aB8zi
qQPNZlhZiTeWDzlUq2rt2YkiUoBVhd0Bbmfcp4AxTTVZYfyOgkPk2FTTOs+rBI6KJsXU6LUl1YfJ
a+P2WR1bRh2+e8OBZpLj/aBMyWSufAElNXCY8ithXI1e50frHny7ugM/DQU0UTonvEISLdt105gK
8O7IB3yTIyIpVlVq+NneCT1Q8xe0cYOCo2OW961GqCTYALOkgVhoonm289Y30m8Nnf5AcXONLlup
2NXEec8MY9q1F2oSK6kB4gxCYKToa439A4bPlWpVxk/J4T+yPf4vDI3rP/MrkhDq87Du/8JQB3ZI
swLiY93/XVF9bZLxPyHcbx0Av/7uLy+jav6B1tdmt2A4quXMGrJfXkYVPb+qo1Y0HYn2RqPZ/8sE
wO+gdhP8JUyQv/wBv0wA5h+olE1+Dp4TR2q6rf8TE8CZqgP5mpwldfbs3HynYvKqyNZjvdw6CpAD
/T6laaqPhMlIh9MkKS76olTaFf2yB8H/vrlTx59qlbfhY+/1HH996JnuIBJtU0MFybe9aa8DnXhZ
tTlCKHgo+VR1Ivssil/7Kjz+/uPONDN/fd6ZFKg1NGAlsVS2vjnue9pj8zZzoCoc8P9axUQGWFbW
KhUP7xMhx0eXOAuh3igG06A1BirbRDUD3/YnYx/1xI2bBGFRN7Azay8cYsgS+5OP+/A5nqnfasP3
DV578laBMoRSuOhSXL1/8kD7B1p97EeDqvUT1Bmh+I//8r6eqblKSlgVtjdn22vRK+hbNzWrXUl5
gmu2weRoIXnG+ZeQ3d3vP/Gju6q/v6tJCWjNaFkEikT7ypRKs97Yh8JYU68FeiFY/ca9SrH99x93
ku3+Jbb6a+CcyXCcUEVnyPu3Hdo2x2W5qbNHe3QQj4C9VQzrwiSHlC4Tb0bUEvZjy5vBfwKf9ILK
8uiDUNZha/ue/OTF+fAxn8mQkqRTq16O9ramChFbT6D1gbY91mxFg2zaY851zUxxhyI+lrn87Da8
VyX9dRvOJF9aN43B1DC4yvFa7XWXPeWDCJx9kkCTbpHY/Kg5qw6gFHiLdDfj7TIlfkua7J88iPfi
s///DbSzaSrLmqrR9cmm1aauU0260agDvSO6WlGQ79BIa5AoJCQae5T6+VqffO573eJfn3s2U+U+
SjSHdsguLE3Xps5wUdQ3rQ1wxuv2Y3M9KPwyb3HhE+5dOw8pajiKMRcJE1o5Okww6ie3YP7EvxmK
mvV+6Hdlpjp6ohlbrEX0nkzqpFcj80lEX7LmndfKTx/3e4nhXxd9NnclmWoqtC6sLfhvgCLeXi+Z
t9r46EX5Mc+D5TyHdb1xnPLos6lkfoP/7vLO5q94KtWQ3b211XuisVRgJJm9zwvnayrbfVByZGdO
0UcyabmzTpTQidc53hqf3F31o88/m8o4PTW2KRx9G5nlg9lLzMK0OY3vGsPcsO/TEOYYw0wG1VEx
xr0VTHuDoff7YfbBtKadTWtVrODPG0aDMwApiUJ3bfs4v1vzET7h+fYB8Djj6vcf9uGlnk1qViEN
q2Erui09WLVj8AR2bJ5HGgJbYD5F5j5r/EeEp/t82Ju6QnoPWpZPPvyjF/lsAjMnhUOx2jdbmahr
IDcNj9uo/E1Yi5n+y+t1ZA+9LwETfP7ufHR/z+YvIE9KLqyp2cYapebecXWB5I3avGPQtRtIcke1
ELJAf3KRHwwm9Wy2Er7aBwkVtW3c3vZsZ2RGpj0f5fv+shtePRtlV6jtK+BqEweJBnwTkQafDKYP
pqxzC0qaZ12i1dqwnRhIZUfmcCvAxUzhYzgWr//yCs9mI/huAvPxMJx2cGSBcIbvLnSPbCc/PCZz
M4Ip4pB2+za7N3Q6nWn1iVj9g3lwjkJ7u7EalayN68KMdjD796XUXBF2kAMUhsu4p3zrtrxD//Iq
zyYlCZi+1o0q2mXbwnF2SV09KE2w4fR/jHKfZs9lVyVH6ovHnBrH5O+c7Sef/MEUfIpie7N9nHSi
UQZfIZBb5scsBq1R2MACoXYUJH1HxV5O+864yfLbTz7woyF7NgXJyh5Ck1imbZmtmXUMjxadwfaF
R3qR57cBYYF1eBsgw5gif4N98t/e47PZKMIZDQqZMgy7q6h8chz/1Z59RdzjefoLpmVjFrdgy+1p
ROlnkOsiPvnsD6aF0ybrzU1uA190Bq2PLUWQ1/kYAjTMDfXu2HtkaPrWHnr8XF/6ZFr4aOSezUIK
2JaG+rqHeFE/na9AHa3H6tpHPzsP2gD44CdP84Phc270qYJe70bZsppWu9qYWYHszTXvAYPHmi37
QuIWc/rr9tMTnTo/rr9Zv8XZRikxU3UMZawgy+zXeUoIF+28vJouEOCxjh0FGe3MQWjx5vJaesA7
/Mm1frCiiLOpqDPEaJeNbW9hud3RXSQhaViAv/S+VJdwUihu/8sPOpt5dAd4bFYq9Vax5drO1xDG
twY6Jt8f961g1JTW3uIQVNGt9oZPP/ajO3s2Cak4XmWOI4zN93aqh41d0vtVKuI02GFzfiYIJPIW
jadwvJx2yIo/udyPPle+n2iHqa4ynIcqDe9mr2Cs8/pb2wH3GpBuqqr7kK2tN1rXHnfDgCQfj9b4
2Wd/NH7PZqNc0CtoEmKt8pHYIU/sbONe8hmtXz/YNLN6mvQF+iANisgnl/vRR8634c1kEJOzUhp2
mW/HYelct1fJdfMlCBbZI1vez+6p9sHaLM52PxOqqbjr/BgsKNr0bO8lOyL8MvHMTb0wGKo2vR3b
UDhREqc8HmvHWDghOa6U8cR40w5bouuGHu29CUyxofWp6QcmxisEJsubIPY/m0DmwfV3r/P5XKUD
Fomxf2zbeU/GNEg0qFuxIHjaS+ARat8RPV0hAGUMzIeBpjimxAOhc6Na/dmR54PTruWc7aPUPnX8
RBm1Lcmo9LYct5chidSUW80uOlozCsvT3ZRjts1/Y1z5Of7+UTnzQ0LJO0Tb3xc9/wvrmdh3Td6m
j+uZ7Mi+ErVR/Q2d7dff/YvNZmCApNEjTKogOmP5P2w24w8dZzJuKWe2iElmjv+w2eQfoGp03eJZ
ChpyJi/Gr3ombDaTH4KPEkellA5V0H8ANYFM8W7kEkaDS2s+sOE3tOjinb9qZW6bmqJG1QOUtFu9
2grHeGq0jHqjT8tJjZJvphG9Kg79V4yXIAfDwB1jK1hMgvZW0ct8LYKbhHrtHDp4VwfsiKQyrkO9
xeXjNTsV3PBGM4ZFL+2J0DUiVqZ+vIOnPa38qPtqJM4LHyNoiqCoUWH00pkBzVsK1+loZgTlQatT
tF1QkMxyegRUqS09kikWilpCcxOLtmrajZLg9ezVkXa7P65BvZJZFHeuU9e5qzbWKgEntbBBQLs6
/SR/9A9EddwoPjBtfPdAeWOyXPQXCMOJ69fyZrQjlL4qYTr8A+1+32cxWheyLYFkqRekZU6LFE7f
MvCv0o4/m4JndwfKtYtIBBQ76Gvo9Tq1RLwSdXroPCTtfYXup5+UiR9kcHPL2zDK72FxAzsm7zoP
9gDGSlcUX1QHHVbsfM2mb46fvZQ10h044ACwzHzX8VMKa0o2aK9f1VG/sadnH9LXABfUCbwdUovX
ENvtTEw4OJ54lAGdc6VOV3Y+PZfT9BqOIRm35V3rEM4t7BrrSwisMsB8NdDn7JT8xZqIbmur5LLL
Z3GaJ78jFEAZ3tqE+xY0mmuqeHoKYrguJQkQabP07PgHHv5dy9mVSC2C0+hykz2Vf0cMnLuhEb9K
korBfuNQCvI7Eh+JFJ4VBmHD0UsLr1NJjHuV1wvAZa9eSqp42H/lw17DVI0u2oIyYsG2urJurc6k
zRRbm6wmhy/Wl5osJDaLZFH1RrQsrd5bqH3YbauZzO+rqyDs1E06TQDHDTDpVhL9SALxWETLAMWW
OZLeIDhEoEl4zKf8lR6QdNtp/KKpGY0uakqI8lnhwHfIFZ6DdecMqJNKxpo5HIvyRTT8Qp1kL4Nm
v8RagPEFuZlIvylVulCrp4ja3On3646Ashpfz1jdZaO/96aGRICMvx002ne/ux0fW6UlS6JTvqmh
mrvGUN1CJmVANZeiQXLj1PaGAM7vrarsYxRFRv+YAktBtIacF3m1YiLzrKvkRSGdFpXehD6IxObV
qNVXvaKIZS18FwNNtYia/rthJnBOFfkYSixMzqibKFi2eTs0y446MQob+8qq9U2ceO2FGtbmhVnF
38kHvpFYaC7SLlzQr54WfnFsJyQnHcQ84ImPGgKGqnMWVRz98CCkxiMj0lCMO8W8dhA14PMThJWM
T6nIj7EDdznVnhMta1dmEuD/SYJNr8nXgcXSNXPCBDt/nVc8GXVXAvM9eIlGgsWjOnQ5oS8EIInB
uu4V7SZslVm9VF+CBKNRTPSjWxYdfrwCpWyl8ST9GcDiSL9eGzVfQsvwXVmj2CqGTLjOGQlNPo9h
Dfu6L16iOI3WZtaPGyT++wGT0lLWFWYEmBzh1IJGNtZa2Nru5OgbGvbbPB4h/BIAHvjOKrdQpNg+
ARxIDlwkSS+1x4PPC7Sh4gHi8V3NDYrK+ikT6TGU4xV6+mWWdUsbKhN9kOTQ5gTcEmLzqk/pbUzj
vEi9L47WfSdaKHCxcrLrsbRtUtuIPrVBXKAgzbMSXi7VIhHYTJxJ+Gpl/j4NlF1QIXAy+2cl0F1n
4OQxNg9+2N2Q2vRdy4171VJviNz8PombPE/8hZHmMSE05TGuIEoWyNx0NjsjAqfVWPVbmWrIeFPC
7lAALFq93dR5n7hKNhEKPV20wDQPGZZTlFhegvcfSXukhflOrLwYLWWMTkAh0kGrjE0zKP6s3rur
RiZUJV3aEYmtBM0Zo3ozyvjZ1zF4de212vHzJBJIO8x+GHPzdmJJ4io7pC0piYYk55K0Hr3qoThI
PdvqFu+JN5ND62ggtTntUfqn16AgLxDsC1dBGLWxzOa6nLrbsCShJskplA9zgGrrPbXoiBZEdvMH
p2gdFBETIr6akF91mj537dmqb1UO6ptR3pmTQcHdScZlbKbHoYwOk8OkOhjz+Lcr+0KJgD+SBpVd
JIF3GUqioqKUADMA/X5SMf1wI8uuT9fPzAg5SOrsxom5eYVR+8vUYsoNo+RQ5fRyYqjPPaZ7BIRm
46YH1Y9fa8//HjnInDRBVsps46AYtMqC8skbsmPMpNf7/eNkmFtd3vjMxwWxoGuvjl4GhxYUCMgt
njaDCypQrggCy/VbT/w54j5ZJAzQOdTox3yccTyDEKzioFpgpovpi05sw7LQ/eh6IrrLYt+gx1W3
9clUlaQe4yK4TZiM1rHG0hLcwgasXc3ny88rkCYmZSGU6TFBK5ZY9FbZzV6K1I8gR2OwHTBz5TaP
IPOGR1mFeEi16YKg2u9d2F92XX8MIDTGaipdKiEdhlRCCJII+qP0xyW5pyirSzTtWorhVK/Qti9r
JyA3KwLMoiYGpfviOTObR1aG4ELXqidsCK8izl/ie1t0iWt54oY7RWB53ERLBJWbquCGxyYlWLLN
1NkNQp5wd4GFQmM7gFIuwd5SpdYzBRLMReFoXHixA0HVVi4im/pMMSLQkYX3pVFAQ3cDfghbVLiP
ZLPXQ+L/yvbBQAu3iG0ncY2Mrw+/7MKES+nGek5yAxkTi6TqUjfBH64iV9uK8L7IcaYSVAkme9OU
FrkymChGiKHzXIwABEgLCVkrXPoRRjsSQXdGqfauP1rfhMroig0jWzoKlgcbzbEpoZOqvfnDkO3l
acv8f3Bw+PB48V94djDYrX98cFi0r1/fqh/mP/3zqKBY8g/YnjOeTrc4Yf48JlAl+QP2oaEBrnRO
XESOd7/OCZr+hwaTgB4DB4iZXsZv/TonqM4ftmYCPrRQggnBv/7JOYFTxdsDrgFZUZuBOxLACscP
3T479ldDP4DWJeIX9E6IyLYNV4kn1UVMMm/UNDWJEWy7lUp1FmUL4HXMKKVFjd8enKhUr0i5GR6H
AC9jw9LzbdAUgtTzZhsSmm4QrFvuHRkme/K++p9nU06V/p+UFJIRaupb7YT+P7856jBwGDqufsPQ
xdk3D8IsqvXe8ddpR5GA+tu6Hx1yVJriwAtpuyO592tLxYwfF/DiZzTDUUZXRLFmi97ydojF8u3g
FCRK8CbHzrUeFABo2+RbUQh+BxHhUublUSAsfpQp+exm/AQnsmGT4KXL0++T+9wtR7u/M3wawH2P
kf7NEPqbq9TeFyDm5wPzSTdNyeMhMvfUxHpTlikJLJ38OlVW5fylylErDoXOYUqbqsg1lAAJeNEu
qyix1qbwyQuaYrTadv0tITQRXXo2LaqGqg7pIbdWSN7YlDmkys4XJ8rBFYCJbu1lETbjjU8baixt
GBeMhN9fxgl39Fcd5XQZNuNLcHDSbKHP4/ltdQnpGV6bUbFXHSLAZSaIItKysNgKHw+0b3fKRhqJ
XGgN4YQCteLl1B7zSo4oBBX1mpm8WhHxUuDUlAfNAVChoY6nME+Q/eCN9xFBjSzBaALKFIetgd6Y
bUkgDqODo6TRui9FScZdhLd0kWca6/qoXEW0pYhntzu0iRkM8Sp/GsFLX2HFGGN+0Q7GHf6wYxPa
6TIyknTF1ImzN2pIxOmb+oUUYwKcdDu6tLPpQSehurWa4lkPdqS98GHVRAJol7nw+tDUK/gzyB99
6slDKIKS9CKvIo/8OSja4D6vNVxNBGOxmmqS/D/F/LOVSMYbNbjCX0UGVs6a71WVfpUq0Z2062ab
JZiUZNNj2RHySitQev7+sWnvi4GGIR3VRqmgwloDh4QU6/1jCzMyqnsqdmteE2NPxMrM3rZXML+N
VRBgAmywt11qCvp1MBs1Kh/FXId94S9VQWJrm5MTMw81I66Xoe51W5S3wUUWLasC7MTvvyzt/rO5
DKAX+lOJolVlVjNO79Kbd0W1cj9tFdba01w2MTusRVeMaGejpaYUSsIJH8RyprXlWi/7V3Z/hPDm
4SbGq8faOOysCLyCj1boMlLTx1Ft5TKIUpVQO04xIcnPm0x5GaOoWwR6qKwCttiH04s5mtrzpHQK
pAuqGLnnLUDPYEvqnGaPbNzcVInOqcyLpnWGNXerjQM29Yk3umdLWeP3FiEMB16cYFkkXr+MKw0c
QeV4Lp8WrqGllG4ntTmwytiP1tQC+iABqxThmtdhHzrCuesNsssGgAyVLzHPTCUG9hq3kqk+hwWT
oVBlvjDGoD2QDvuo5+ws+sJoDvWUuGgiybSyAjZuXl0egciF3Ai72QWAMMBsppe+1T9ERrg4vX5m
JXfEb8LVVytjXw/msOjSMlp3SVgvpwoyQaIx6mO6H0urDZ9GVPHb04phgtjOyFw6pGrwmGZ9vk2p
q+7nWjvEQlz6ZKU4u1qB3v/zTYPi0pCVbpGhUbJXNgJF7lKjurWRGV0ac0UiIutj0ToQaGC86Et0
yuOmn0hFMguP10pkGecJNWNlCo1DiV2wYQIZA53jvcPptrBvCGHP1k06fhdE7wEYsG4qffhm6dWV
r9skzoGGQUZajLuqTZ5CY6NZlXqVouIDI5DQJeTsvSj1eec85KqbBzk4n1E+22F3a9Uc+RMSl5dR
nNirsa8zIheVenNaZVoy3UhV1R4U46m3STNzZHTw02zN6+jtbXO8smM57kqPRMbTrY7KpF5nEkda
J5KH08SVy67eK413TUx7C0mmCJ/Mybn1Ncg8ssLARSC2iUutDwldjfSVU3dUW8bugBhXxwOXV8dK
Jq9OldMkC6fcBXIYr1onfEoyyvBtZpX4DfPGFQP2Ji0zFwTsXemjijmzARBwmhtIwcQabIYjpUMV
cE0J8WFhNdD9f/+WnzGboF5R06ToCDjAAo2kibm18OYlHwM7jsnUidY62KONAm99LUiaWtB/u7fI
NL5xVJdDRr4F+cRon3CLtkG50NvQWNkMysVp4SbcMFyrg85pRjV5C4Nu54cWsCXbtJb4bTjLgkAx
goQLJph6F6pER120XcvGIGqvszbIL9U4u2tGQplaTlmS6XMzWeO9J46nUU0Q4GerqDa3nN6uolw7
8Ek42rNKFlrBPAG+uXZT4gHxJ0L9QNUdtDyAh8cKv4K/L1gndo3eRztOPrGOeTe1PAQmo7oAy9Mc
+wGoRQmY9ybUMT6KsG8oOw7SLauYt43yGb0lVYJHKItnYne+VINIyZA0jE/alMbcjnx3DaoGYA/a
loZuEE7h2fPTU5kbTZoRX+CBX0S9jUxy3GiyDteYSF+StDxiLJm2MiQeomqd4TqPr/Kyuc7HIL1N
tPib7NSS2rDM2WVW6doL2odY5VSsAxX5OYXoBbpEfei2sTS2MeboDbTSp0oF4FIY8Q81h1I0tu1T
FSGZdProte0ErsjauqK8CB0pz+zLSUNj3+h7Klpiddq/KpF48dvBDSvN9qm+jS72IpKXyGzeVgJl
gOUXGG9Hs2M7SB2gatdmPQarU9FPjFim7da7pQwZpJ918I33zV/eClY8SqxSp4ijmicJ9duRMbKH
8K14IE2F3Z5bRiGuEjkgnWf/uI5akACAsY+1oo5HiovrMpq6e0fBNJkr5e2wqvy02lcqfm4VQOZK
KwdxKceo3EytEmPJXkoVZSPwUSAU1W1bOe6gq/LRKNrrvi5d3ev7dZHKb52XdXdlQn2X/Ot9Q5Vz
beT4M0+bTp98iW2gEubgsGrZU3CnO3EPtsAIFoHVWJfqlLl1Oyx1nQw6ms0luU3+bdOX0WpotMjF
sqQtO138+P2UcpLMvB+S5LIxnahk7Ti6ek7cNvuhaIkC0clP1lnRhuFFoc57EdW2tQhVdmaNqu1O
O51YuyupMSt1CPQEt/3gy22f6/pWRqB5SKTf//6r6fPb8P6rMcs5QsOnC2JTivl48OaNp7HTWVPH
pN0rdgjfxzgkgULkS6djIyZhwsJiyqWVW048A3l5CNU4aZl2mENFOCKescjSjvYBC+bFVEwPOasU
/Jr7xteA8Hj+S0AtCaAUdtapN5YGhqAVVX521kIuHCHsVanNfI5eJ4RZiqshGCQLdiS31IoSt6MY
r3ns6H9/2XOywPll07LiCOzMkEf6T+8vW22JEbOyTF11ZXFXNAlRYla1cBS6vQ7e8iwfxm0U5QBY
2n2uZ3IHhXEJyEB9GC6qKgJ01XjO2tZLi+xrUFJWDJWmL9NvZVgcPEsnWTvqjwI0ARvBeNGi7r3u
zcWkjxjeyf29HJp84wvZLMEMoOX2zUc7Yytz2qA4Tppvk1Tfdlnc3JNMs6oDfy9E6qDi69zWSOyb
LO12WU2RvQ8Jkelsy9tKzzgSh5gvwXkTkQhkgM6Yoa39hm1bXWCejJS+vPHHg27gX5VCCa7mI4De
qSCHbYFOMGq+in7K9oYJZngsh7VpNBtrxF1Vj5n6CWLZmG/yu7FH6YF3wjEEpQhpnuOG46FU9J4j
I05CLVxRKbhG3wz5Ut96fo9Fp/C1jeXQi08L6p9eWuwptq56NC+wEbpDtoKDtDQSk5yYVLHXvTYY
e7vKr5Fz3csMjz7tNY5TFLVc3IJKijfSMsEAyHunhCZRBJZ/KZG5rhwjA6kwKfVCYBe78MuodTXZ
m8sxH8ijUby9ZdrQl9lB5rK4SoAmUS83n1T+nDXC6Gzzjn5KFlxqbd9d+OQYrxQf1MGUoCXOOxHu
By1Z+7Ghbz8ZyP/jSMI9lKZpAqyWnGxPCSZv3l8VT5o6GDiuegjuQKAgvADj2/pCv4sm3ViS45uA
dTcfvajRFlZOG59MJ7nNO9draJmloUeCIS1MrSw1YgCaYjXaAyc+irlQt+q72AqBmbSE4Q1xoS7a
1CpXwBqzXVFj/SbqDjxk1tek5sQwLkJjWsZFSwZlqIBQ8z3NVTqS8KYQsoYIcjjBkXdbtN5G8ceb
SU7KRW41yAwg1ZLsfh1l7be+SGjkOD2RsSyDxaCgFfb5yrIe+MMcOhQne+DMyPPt2+fWR/D011c7
7RUxgEFNpNTEih8uYWWWJL1Pz7+/9YCp56LC+wHMLhnwvyR5QzVp1L+fRXrgnWTDQjMwVHLI/Zyw
3HD0gBSqE6XduAo5FhCvCuvoyg5YNhEcStfRSdFVadsdHL3JFl1viW3uOMNRoQy1KzTNu6oETSLc
b8E2ajn4FHIcjoPV4mEHVYmqmKQNGW1bzwyualncJn30ApAdN2EB9n4KsSxrHnXudgD8GLYSA743
UQmgMh73xPho2NYunFGw/A30fLDSQ5NRJwBfXlOyr/GzV0KCxSGv9tJIFQCaJTWUAYn2xaRnZLFK
jITzdyoFtuMqG0xykpRpJ9T8kkNDc1vX5mUUqd4q0VV/IQorhUFJxycoCbjIR1zNla59c8rJOv68
tjL0lixP9nKQpupqVVKts8xT5p6idkCGsiCSKjt67B/TCbSCqOvwmpgJTvrVRKvNGIiYnO9oVcvr
3O9jgkgi5WKs9rr0Ka1Q8N9nSr7JyrE/BMw382tJm6t4Pv1XbrXT8nRWlwRTnm5v74tqE1sAFEQA
ypFsSp/cra7YDFP5fLpGKxLLfhC0+glv3GgezUFrPgH1k19de8Kz1qcf1I35fa+TaNwpJiV2r3U5
mo7LyomrJStQfPA7GKNsuSFkUCRa2cVw8DAzbgRVk70WDC+iMJT1MJF9NK+KMpmmfRX7R2Vsyo3S
JN4yEHR9fG90fj4UKLrRzgo5jdSNod4XTZHurEZoiAlibBVWXO/92VYSzSiMCAlzQVvK9VNspR5t
x8Xpa+eeed1r3WvM0bYnL/y2CVE2lGq27HiTLwwJZGoqfzg9PWTtCh+1fRjs/IcMgm7vpLq1qOqE
qgZHNbYSkqVnCLNwbWrXoPggGIjqxspq1P62eZi6IVnkEHJoombaKrMzenvGtPv57UN158upOuD3
pRw3vyYNKDFUFGwIPcf5qsswpL1fKjT8w93pyWSc0WrqlTsL/5TLpjxxZYnSzBipmpwKGpOYeSGI
ExwnQmGtW2gb9cbYN9lw5TvKBoLqFx7jFRceX6esDUpkDcdMo1CjhQNgtYCppZ0faF0zecWgp5j0
44Q3gHaP4qV3beOZS9a8ASlKni11+q4r2fYRmezEfQpyY5dqCC2mLRPrR5IBOWeWupQKT7g2JjIM
C9NZQ6x45OEq25GXauHIrnXtThjIDsw78s3Kg8mCd3pcdlzV1Cys5yGOtNsCLICq9LWL5UK9Enl7
TbL8PixH744Q+WQe96fR2HLOWE0DfhOzhFFMxS/dpWJglRu1TaSGwWXjyOXpPSlE4rlqVEMv8ZuN
juHtmoF7pbaUu9QSLlk5K4eHeHwSQVAjE2d2UEXRXFKNYYqfn5s+gZebelkd9Lhejwk+YPIMuwBI
V2cC5+KPZCCRm9ZUb+L6VYrLLij0uyQloZTQVd7pNv4TKz6CU9HdqYTTYXbGDG9O4ybQTf3e0cwd
oRv2wkjymTIbc/Br2u++kSQgRCUjp4Wjl2TeF9LjU+CubKzsRC/WaAPHRczRYp0aFBXKmWlkYWde
+1G4ctoYniostbtWV54b1YY/pWRpvnE8K94YdrcbzdyrlgqIbrOhwlLYdYpSlIrzsPE0XFMMQ3+H
ny64IElErBxs85xeLNCX9ayIqc3HEpHUIigl2DiUOzk6Yr/v8701zQx3O5HHavqe2ABqQgzzO6cs
xSqzwpdEdNOlUUACR9gILWZ8QSkFyqenRtJ13UZNWINbBV3QCXKa+2D88lZj/Ep2dLOjfmnqxZPa
osPq9A66DEmxHMOG5IqSzJ/YxvMVHmrE0x14Ms+wb6yWEnAC8XqfhoZ9MCpcnhKwq5ym69PWVVg0
EpXUfhhKnT3UqESkpgvYE3qtweTMxwX+/p3fOUEBoHfsbvzBuM0JD3ai9CrXaEdOUw8qu4LasLeD
4i5BY3ZvVaacBWT6zal8oNnoFggcuUVTn6wG+hpL6SU1SXwC1HCVZCA7Oo7AGbRRmCNOtDj9Ndhk
KmzH68EegG2EIF6ogTprBc7mUClff34pIX1nGWWBdqXT3dR8Ezy10bg1x4V1ZefWZhyK/sJpkEVp
CSW/0wQQgOOge9svqrC7JwMi25gBmM252JgC6Y3D2abaB5Fr+Vq2EzQQTn/NFFbiQpiobkJ/o8G4
U5px2+TobbrJHB9aJ/6i+mLDg2WDpCvXIbW/DXht4fbCLpe11qz1BNCaCbT9Sk49i5jW6yudjTvf
0FI3WmmBSI4AjdY40i+TcvnzIk+ToKEPPyJbqSCvCOU26wEnT+KhQKi2n8oJKw2lHaJOmrWVc85X
DU3fZsqYr7tciIOVNMORvbN/Se9rI4dpuBJZqV0Q+LI+/ajQDF6HvlZWkJZRBkDiHNteWYVabbs/
H6JaO65ZtRurCstNmPkLStZ0+idqh1PxvQbdsRiQwKxKB7i4rwUWxkuHXHAsBUuCSPqNrQFX0odF
XqchVO6O7UmObWbPHsJeoiRZlyaztpM2i6HpSjcZ+gJ1HbuKvJfdZqCwtZzKsVlGc+E+SvV4qwj9
gX1pc2UV2ctM1g7h4t2VRSU5ddQ5xde4ZPppg30dc+DyBCLhBFJ9nRuPY5TenS6sULunNhDDsfp/
1J3HktxIlkW/CG3QYhtaR6RmcgMjmSQcWjocwNfPAdi16LGZxSxn0bQqa2ZFRAbgeOLecz05rqWi
rMrT9k1qfrmzrAppLYuNmbNZbURrgS+ef7NVF6DuMCFolYgw9qXJJzVS+RErioW6JhPatN5zO//U
CyveLD+SkfCxtoekOareA9yZaNHzkOJ1esl103hVAzAZD3XiLkkJsLH1iYJg2MvZaki0NTa8SZuR
GGCl57MRH+54CwTvwpvib2KE+8IJ+CcWVJQces06rzXxoIr2Hi21G/q8YV96irh3mosNY08XnFvw
zWaaM1bAVaOi0HZWNfEwEv3Ptih+lamHPKHX3pN+x4YLbR3jrI/ATwugxxLYOMuiywB6NdIJGJ06
o/xg4LEd8uEbp6L8iFSLeCjM1b1JU9hyjXT3btL7B4Qex8z2xmvg/JhZlauh7uVzrC3ZPdW2MwWH
MggHQLnkW1uuIMXTybSt6g+jB8zWhiyyb1JI4PaMxhzT7kJkq0CxwvFr1j70L6ZZa7fJGFObnERd
zyiatGAgqA5Nz6B5yTXJp3cnbr+lZhJd/AFwDS67o2vRiHBjQJj2yxwa8nAHRWKzLEonFDcZDWZ3
D/zEBX9CnHcJ5sjsUAWW4XvpcgOUNnTvuuSm6irBtREMxZHJib+DuooTIfhyw2w8x4Kl5sDY8xAB
t4mTHkT6JOJneLDkz9Qns4AaVJcPQw3wkKPkCuqFwJNA42GkrOdABsULVSl1tTCvQZkWz13j3HsN
fndbIZ1fjvp4lIfUGBKwyawIYTiB1C1jisT4d4NEeGMKaR6ydLDXYGzE3hraVa13AiylS158nG2l
GwcXRsDkk2ftEX1hvo6E8C6RsqHq5PJY2pELQYx/i6L07yHRorhD7PojosXCCWG7uX0s9AR5lDec
QnBNKEdB8nlAulZBNZmHUlMOa4Q5bSAm+Bzb4cblKloXusOAoKkB2xprrS/HDxTGE5hk7zOq8wCc
kPPlW99DcqOvekYT5I1g0LwyAW3ooYkpSV5aDYFTHlEFsnekT12naQK8vQzKTdrb8O5rjZKNE3JT
JE18GlNZMCDItgIsvOJeOsOSXKkyN8+onu6M8pwDuJFZNdUQK5g6xY2Hvn9QTvtzOSXhFd35/6uT
PnDdY0VXnFvXmj57TfoH8jOd2XAWefij2Q1sYmmd6rpvj3XGI5igHm0NsD7d+F5pwlUW4uIRkj3N
s6Dlb/SMCMAd8p34emwfmQ1WnxkN6lpqJbxbRLN5k+e7FDHpIdHZxIKtknvHjA0Iqyo9JITLrDUB
qDAWZvqGupXvO2n+sN+f+VVoN1ZF6th7rZM/aqusNsY8GlmuJcTHGol2Vsm8Ed52aPCUdrjDY7c7
Z3Vg7GKu4ND1g10Qt9MmmSZ4jUXyMfn1RwTekTMy13iM828O3402ju011OxpO/AaxBeQbxywv6oM
vXmxmNeUSgznocves46RBY0L7iLwZaOVO6dAS95bvy22ZhKH636swj37F84f6D77Kmws1mLC6teG
VWTHFHrqSvW+uOSaemeYuq8KER59nF4qCOMXLYEQHwC2qgfxog+ZwiZFmpayRbSPSoCVPhx2Jb6W
UinLT7o9/OADhzsQP+9NMsS3qC32dg01PQWgjNrUDQ5T6V4jU/I0n6w7c7losL1vQ8YQ3bKfNTN9
7+ZvEhofScqhdaO4/s4sn40Exc9ytEPAt9bCca0D9xCqbiE3bYwRuzbOiOGdlxGJ7lKPdDEKAAwJ
v+MRFHg1X0ehKsQtQblDKetenaI1SWTwjdcIfNKqlH4OXN1c9/AKHiEkor/FW2K3EzkWhbqX/fB7
6nLn2BDljsQh+ami4m15fFE+1+dIc59q0qbODXKdVTPdl/ehJeYlGpthZyWK1rFzA/2oH9gchpdy
HA5TWzMOmfdIPoyhyaWP7ehCT71dfQzVXOwjezo2abeH+Fbtlz5yGaRXlTuLJ1S6dUfD2kahovyc
pxrZMPxbn6R01KABbJ+HHfU/Z4KKY2v46bzoKBrDPP/tm+oqg4Vdf1leCfiak28DclaekomAC7Y1
+xAL+Dr3+QX703TS3Hi6dpO2zXUIKFaLNpduoLxlwIOX7k0zdXPfjsq9OCoe0L7WAAjqwNtqkw0W
WALyT2rzlGbTpkeM96FaxVWPivk1yWzrngXGm++gm58nIK7+GH1BVJHWw25HwsLxkt1Dz9t7za8J
1sAHAdGHfGTIalPHpLbLGWoVAZe1s2/Mii7J5C3XZv4jLejcUAN8QjX7GW3tHjanHSp5M0yMaKCh
jVez0/6MMclZOFgQLaMkWhnuZN8QVT3iMAr3bYV3L9eMcu2C9Wz3JkaXUzjj8cdwel6qSLbOe3KW
zqPkmWjW6M571Xb7ctJnTGv3R6HkP0gNKurY6TPFy9I3+ZDGq1SiypY4AmLKuAfEpdWyQokb29+P
fXYsw+KmEZL3UqWMMKFdS8ZUDqcLIaSrfrzQcTJT0IpjrrXu6zD/Un0//W4gSL0zTz6OnoiIzkZq
UEurBZVNjO2QleXVm9pv6Pqt/XJ88roU5+0zuHfHa0jcYBO8nwYw1SxFNl6qi0eKtcFyDHkZx/Tq
O+1Xq9feS+bZ3EOkUg6OSu/sE6hmc3IJ4sayVx5yTRinQLt1vwr2VTXPwYOqeNUG90tDjuCYUXuq
x1crY9HQUIOQSrueml2UMlAfcsBfsgfhUWfEc8Dry1eZdHcxOPdNZc6CIkd8YSNK7hUMln+3BbpJ
HEGSBeXeVFq0g4+4wZnmzaYX9BMlj/wg6rK70YLnr2hn27pp7/Vs0oi69qLrDdBUxUjS11kHYjfZ
jeX0DeTluLa7iEwp3+HOq2wEYDqH21IPlNyw25Ic7ZWvufmuBuvFdKjL6eAGBkagE53noRk20Mu2
ThOgpDOHm0+r2quqP2gOMNnaTnaFjgjBleZRdbRo1qw0dIu5LoWGsE87BkyJQDm+7M0JMowe+BBv
rrkTDThrUGrZSmsE/MrE7bbslUHPmO0cPD/9UErfR17/5LVms08bHm1h2Oso/hJAMKH/wxqom2MO
wKcaZtk+rqpfXRRCPq+H7m3oJRzommImeS2syrgWQf+jFObal2aEcju/1ewFH0s7ZupKrYXmfBb5
FOxz3bolrnwXCHrWoFiKPfOzEKlJwq9+7iutWSCS+dWTIlHrOHgNC2fNehQRFFazNXICK7JV0Ic7
+sCTSFVzUN1njxh3w+nwMgjvdzGZI7boutlNSoEbhni4ag1Nv/UVFilUO8uvMes2y0DVrpgBL0ok
uIjps2oaLJLe2Q7q7m1RYGlu1qyxOxUkN8AQNTOUzehO+A6MwHtyDFwmHYmTXNhh+wZGgELOJXho
0Zwsr5gGFrOgWa9DTRMdEhmfBdB8q3fAtLHtHusHKVXDWkNBGmYW7RcrhczLj1VdnMy0aE+VmN6a
OnRuZRQciinwNoPyt4SOVVtLliY4n7h6+rtv/YhcQgUr+LHnac73NIRkkltHz36ZyWcJpJ14PWRM
4B02Uzp8913/7qWpu2WkQhiKjROylPNGpyufSnNnsIOBrlE/xdi79r0F/NVSZ8sY6nUl8AN07fAa
6aJ4lImxIWjF2aAuBas8f5NeUA0MscA7iEpTO9fBlKvnOMIK86ktmJW7teXs/kqVarqpnWYRI1El
HOltpwXrhAQJu6THYU8xG6cGmxCO8d3iGHtHGfVhWLw3l9eHTvdel+qJs+GpGUe0OwnmOn3Re2Wd
c6XhSEjQDsOtZ3ZPKjI3eLegWVuKQ4UWpKmjZIsOxFlDRlyXeOz2aU40aJfB44zt+ImxPAYX3bM2
Tv477Azt7tB6QlE2i4Nn5uVN04Bhd40hDjYAj3vA2wdfycgtwWN4caiPh8kIduMQe6uRsnJblomz
h4t/d8OEEV3uU7J7GZTqYHzmP22cbTXLIuZLqplvv2S+EVvdiTZBxZ0SkT0zVbkDizvcBrmhHtyv
PxjBIkFpSNQDNblG7yPOhW6Wa9q9cUMmNjcXiAJ4SBFxSdq5ZGR9MCvcDn1Tu1RnYLuxbCUHG9gA
x7BdbzsIRju7UFBHAHrugHw++fNY359VyY7qoG3PjcXyh1f15dXNMTP1Ba7f1ket5U3FNsmji/QB
xvzWY4BfQmP04Q1GeM68PiSCw6iQ3sDMWaEsYorNydt+6+JaHpl8Bbuh+LLnoayB7N+ocuzKhJfF
uwiqDrGM4hka8nqZkWFyAMTK8Uiu1NpECndSpf3c0IBtrQwYb+Mo4s1sM733ufyqOkE7bVnZXaRg
Y31NaZs0i3PAmZypA6LeVVwbztmxqzd2J9XeymnHrIju3udk2fBcZM+YWmrt8Yu5jmSLb1ql5/sq
JZvYQwpOpAvdsEDsFh0Gl2h1zBK7kT0XM/NSO8YSPw8AwXKba85cr2aIO6gOjLBPt4RNiOdmgyrt
J7En0wHZ1sqF8HOXcyTLPO47hr5iZFQRhGEBZfcyYkZUaV49sMAbCiMHxj2WBsU6eFsEL3yeaAuF
qH01kjG7BLNpfKKnenXMkOCRQv/NwGGnuX38rcl6EoTCilRKsxMs2kGP8uBPDk1AORgDsZwp68HJ
oalBKcz7mZT5ZlQd0VYDqUk1MOq0VP3aDx1rl9Wx2mopCSSDL5xr/hUzGiTmL+MWUK6i3pHEwiRW
vQcGjSYQSQvjCXK48DghSe4TUgHms6RtdQIEAv9LdP3rUPnapk9JCymQo29Z/2AOyvk+2FLsl2dO
amfEQVkNuwn1KjySAVVGXM8EhHy5WAjMRWfo+Pl6+ZZzhzAVz/ROlrK/ylQR91DPx15b3uLKi+9a
TGPlAYNedGARkU+YdEp230Kj0gzJsuCOibdN4atrTlCEjVA13TIQZg8ANDX21EnqxdNQUXzRI9yh
i+tXN6naDaTww3JvM9DvN3UkYcV3hSTxIEAi4Llvdg0BP8rUaTln9LK8p51Wksphd9flodbaXrM1
m/LZLVl51nlEZEJPZ8o/nNrYP9Lwtk9RC+tsCOQpKAWoaX+oD25f/Gl6c9prVnxnsfBZNYgzIqmx
IjcIMtOk5+0gfbfbyu2IV0yxcnVWXvNXwnrv5N1BGxKeifrowM7rb+D8wnOUeF8KvQd4B1R/eU42
oOdOxY2NCbKqKm4fU15G0LHITJiUm+ysge9OiRaNsCv8HYz7b609dnu9DOU6UsnIpjT9U9WED4hk
UgAmO1qROrkul8YUTwdfTcbZC/mAi0i2qf2zFk7Gaemjeujc3AREToN7PavY+zJM+KUFzEPyfZiu
JpMjd+iCfnl15ZyFbTwYxk8X6uLNOG90MKBsl1O4dighs67N9oY9kHLFGOAm687GM82CVMRGdMVQ
2qAWqAaeaf6vtgrCE/WC1nPIz1uWmkBFbTLViYEWGbytJIBsDvQoq6qi5dUFfjQXIfXQ7Ye4+Y5W
YdhxTHnnESoc03ZGNV15LNhtbcxY85gqA1Vosq6+kxl7Txw2nL0R1OeqtfK1TdhFpDriM+khKCi4
+JWHLDCL6l8yctMD341Yy1p/123uMcPq3o2QW9i2LsDhEaxXaHt9E6eZjcJhx8Cr36UxbPLZ9HJc
JIRuY5ef0pYHYbf1ubHre53V7qXKcnJeYH0zuHdfcPgZLxpX83o02pe2ssaX2uVqioetx5kS9L38
gAf9lSHGwIBFfWk72qEZOJU4nM9t5LwvRdhyyZoW/k1Fc125B5EX5bkXSUEaCyJNl2faclBEvsx3
hRmflVF+KyJ+MwWJS1GapVsmWO0xmLzXCk36Fm/KR03peXMQtGzKJPzjsWDZcqIZ26GKPhT+tHZI
fiC0MnZeG4AoRnqsl66Ot2VyNpWUbAXA3e0mDnL0UtvCzOJVY4vyxJCK83W2i5gyf4lsk90SOQXP
FRrBdV8HgOFsbgjWxwpbt0mOjUh+iLw1doztMeqOwtwHBUQqNJW/wE5X9x5Xagul+rhon43JRHlL
cJefJ+q0XIucnD0ud4bw864+iKNLXnG+xoH/OwZ2v2lKFI5Iq5Iy6O7CiS64pV0uxW/l5Ok353sz
SiCQOL7xGdCQWmFIwJlbHxbZiYraaI2iJmGS4Thnafv6LbY1ogAq4hoyIzsu90gZx0ev1vqNwVxo
s3xvJUFYfPTqzEYWN3NeHQIskj9ZzowEYrmtbX73xUSGpcXAhVjPRzchcA3RVHCzxcParFL/xth0
XzrJqwgt65rMf7SDT8xp1l4SoUe3Bt7SMH6LWGE+x70rL30mHbDs+Plfmth8WRQQmS+w8qB8i6qI
XazOhNMl6kMin93pY3ddNA5h547XxvlY+gHlv2Yin20ldAhLz8CQYBZL5a+a326HmtyChgAAJzmH
in+epLFNFouLZMh/A0Xzata9/dZE9RutOUDzLhIHOWBJcTHzrCJtKI9+mNID8Pgn0bHmMWgPebX1
Ix1ed14fQhIYL92sna7z8aNJRn1dMayJg9Q6ybH7HlSx8Zpiz5oEYHYpZ7a4Y9kXSl+1MYlqvWtE
J6wwZD7S0G5uvuxitI3ZjhyN/tYafwyvLa61WfhrHKLkzgYMHGrTuLSkxogurZ4L3Zdnw42eRGdd
TM7Tt76S9dpAzHBtYoJABg2taxg15zhv3upEtceJ5cY4bznShOUUddmQ/xlQND2WB51DjAiP5vTZ
jKOnlOCEqzmodxx7gM6tqbv4v8bE9J586A5OuwsHZW2l5RmbcHop9CbbRaZD+TVruurMvohJ9Qgb
3UPgil0HIOeqR71zqVgka6NWvxVO6B8SZm0qnH4tq3gGN1xtsTx3VoBSVS+2MXXml02Gkt+y3PCr
90Zkm9HpZ7dAIjbEVNinlHNl1ZEPw1iAd1qjfsqnnD0bOpIHgXbqWADERwUQ2EfPhDVAF/TNbjUS
3nKN+A1zSeqcV1XVkDcnzRyvRha/VLPiqZzAi4+Etc1MsXU94f23NXvm8tMXx7K9SuH/SMm1Y31b
fiLzn9bccuHBNfxrLqd2BwCd5ThRg/TFkENZyoU3j10cXlauU2Jr5se39TssvA53vy0eU3fCXjWt
Qy+0fzHxMdIXmomSH/eYcLdj/7CyqD26ssR0owC4Sdr/K5Frx0RzGFKlubfGWOtdFapQEql6k8KC
Z3itkVIK6CrBa0LNDrWLQEFq400auWLt6T4zIJ/LXcaxcXHIfWmLB/qgvDhgBK8vhe84HzIeSKrs
HeJp9RnN7hrph93z268R+n2NvSuemS5lrIE2TNTDa8ChtxkLx97KrqDgMullcSxGu9RJMLhraUkO
wCRWoU4Dm1S0tIVNg1lzgjph/6wFUm1sJY1Ps56+6kBxzCN/MRwN/Vgr4b2wAtmFpd9+Yd8ZNmIU
5a0atW3RZZK0solVJa9Otm6J8NJ0zePy883IIkMUSXAf5DWOerQbevZL6og4qj4yPp26rVZt9pIj
TCKHVz9jJAh2kxzlMRrEc1bT+kRq0diZqC0LZ2f1Nu6DeRIK653tL0ut/h2pifukB6m3lyNpxcub
E4b6VO4ojst1IFKa9qL2s2MVpIjUfac+jJa46nprXjtbGnfoFQLMCpmxkrzEPjzOWulIphrmvnoC
KMJqSo3WNlbFC1GCaG50/TefRNtXGhaSzhZIFgLCdkU3Xty4kFuzRD6AbWxtkMJ1WOa5U0sDGFi/
TNUMax7G9Wct1Z+evuthJdTPbeaYO7djjELNitJSGi4h1CO8uSIh5LcuGTyhMbyGtX1AU/cT+kCz
tsTMrJlAWwBugVHDjAaU8OC8TBmjlFSzgEYIkhd6g3CyYbYJ6c6bsggF6e3t6BXe3WVqCLbBeu5T
i4DOiisPzsgpxi5yKAUoD7OBUJlpMwDcInozK1xICxyCcZQdeF5ZR9ArYwFwECRFM3jXpunblS8T
0BqUnptmaqJjEKNJqRp/E4mq2zXqNWQAeev6nMzmngVKU5ZH25jUkxezuBxZy+aDutR5R9aIFaX3
2hiJ8orbS8rM6K8Wr2agcjSYjxHUkfIyiRjX7jyISKwwu7GoGs38scxlAjJF/pE4surZNpaeXsK3
ZXegaCXW+uzz65EW/L3IhT+wG6vIgLMC85cxeZJZtaW/4yV256Qqe9367tvyWk0TYSoLI2g+w0CX
KPNyulARUdwuyri4cLWdN5fn3AdkZI2gKnK3tA5Zn91HpZjejPT40H+4fm2e+LWGECbuveyufTm+
xoSxcck4i35UUTK/0lgyhCGWOCKb9aVwHBgFJN6BKbpoat52OG6DLT9lAurE8U0Pc/mwQpDbiqPc
Qrb5quXGoQ2YiRaNf2E4gQx/3hMqX3KkRol2tlgNvMPSQY47cnS3iiMUjqW0bRNf2XDQpE8Evea+
eUb6V16AdwORw9yiEsRwGM3Euzo1rWDee+iQfeaUkdO1t6jiiiSjqebNhzQSs+KxyIvgAz9drvLX
wPUepQcNI6Iq2A4NXqSuHXUEeYa5XUq6pT4xeLBvKAyRgEgi4sdpavf6/Afj4K96CKd7nBoveonp
VxtwBVuOx67Vsa6WDLYWovQjRJhmzQo3uHt+yG06Kym9IX0GzScG0iCMLnmr5IjmLuxIfuriddRY
3Mlh8DuwpfUSlupMglj4mgfzBJQD3FQEK5nRSNxshjh5lPZtYHAQM82pkorfbnOuZ6/rNLjtwfc/
k6L95RP9demq7ns++xmRJ3QrUkBqPseUtycxT14SRGE2Gt2yMqZ1OkKjrfrPClftVlhmd3QdkJCi
zsSp6JNfy86mN8rhZklwFFZtESFZ+kgKrCettJ80FSD5RTi3KmbZOMCmL43j4eIK1hJmG3+fnMp4
MiLrl9//nmJd/AxEe0rmaqnraIKmYKg+O2faT3NTGIVxwaWbkLyqResc5HM/JsGRkI0vFtPjUcUg
JZSjaycS1hPSm5mZpD3Hmt0wGVsGFFWeuRcXggRqLY5XNsUIfuJpNiHF7Hi0cqtwrCH7RYWJAKrY
lkXI0QBBlmi0/aJCXKSbkvCdDP0kHsqo5shDJxZWTvm0aDhnf0DZgcrgpr+AC9r1vmFchRu1TyaG
rzIG4un6CIX6ES9tKkW1Z0CbwMpDcUFKXUXfJFvw8DzG+IqeiJ8vrZSGFH7O06RO+SwjbgRFV1/L
bxyhJkZUh/XkIqPEpJuSQYmIXJpdf0aG21GhzZLZCGwWqVdZeWZSUSLK8kZChbgQ43laClKB1/E7
koGDnKVJksdrgoCLpyi6GnpQbdpeGFQUrC2wS+berP0dtfQgw9TZIHQC1TJXVX6A1iH4zXlIc1w2
DKXm7aOsUPwgvGqPkRlfGwKudigP7e+WTdOSjQeNoMxD4YsvVMQ41HvLf4y9DXytSyYiurT4alcz
xcQQ7YtX27+jTv9p+35yM4VuvrFQ/xnoY3Lzo0/T77ynURpyO3X+vbBR5pqd0l488Wu5/exb0+Ps
zVzzp+415c3SdZZ3c+2BK0rfimJ460DMHhgqAi0x6+RRefWLWXfBGlX4H2cYUpwZ7YvSXMoQ8awX
Oc3BLE9tE7z6yLisW19cljvTRAQ574L9k29k5+Xw0bgS3a6wb3Wc5H9/zkPHZU9kZxZuNDwtW/KM
UhxbhYeNDB3xqp/Z/L0n0Vcsb3Ry76wgEMtrnw0hlIccscMuMQiWC3TJYFCTaNjnLxbBfn8J55Vl
0tLjJMGqCIX2vUiH93DbDqZ6buCE3hYh+FJ12JnloNPglAxlTIWtr1LTPsi+syDo2RUSRCzYNsPq
Uz2Q47l87lFp6Ih1V+4wlpDgjgGyGOQmmLf6cjQ/tYRk5lIezdKrLrUbeo/GDxkbjNonwUAk8LgR
NwCTpCut0ETGbdJv7dQ2zqXyq7VpUU40LL1AYZkcpgye79OQfCM9LbuxPjRWqd4PFxPXNvk65+Wx
OgTaT30Ym/1QiOEq7RGVx/ygagcqxjhjzNnVrX0unB6GlWvclo9hKDntDVo59NZswqNSJs917xM1
go5+W7grlcMuSoVnXdSkE2hK7hrJ0723CxNBZETRuoSibpdHdD7pyIQmtWl9FrgqV+fSNMmzqr32
kGrSfpSYVeJR+4rbNCd9ghDijqx4u4OHWwfxZhrIOraI0FzpQGxvaRKQTejioO4MD4WJ8Ua4X3mP
aVl1b4zu5Xz5uT99lk6P1FYsQxp0GWp6QTiF6lXHNQn48WoEyZ/5f8r2UMR2jvPMg7t5ChREC1s5
CXeAE2OI6GrwKQxB6lxcB/clIsLvMaWMpN36wkmW4jnOy72c/C0D5/RUsJ3VQHi9AVhKimLc1yp7
Q03Nzs7HNBEmoXFtS9I6h4pMSDOcwmPEoMUV9hVdfLcrHZpB4j+LYxZPlyzpskvxd+qBDWj65uVo
rKrwaQp97TWvAbzm1sR8GECKr/9xTEsecxNB3qzNjOYoeTSkcA36K7dHxbRihBIdZFSoSMPXrSVz
GEr1RVVoWl3Ej8e8ivVbE5fvrQwxUBvpaxCMyTXNEnctUnoZtgnVzdbks7Iw/wRs4vZoUdyVxeZv
57nJU4pL4bUSb1TL4blN7PjfTo0g2C2dAcI9IgM1iBNgEwh8Xq5FQmHjtZMQl9vzEzNijxl5UxL6
lKa3NtfhMnMA/C0OJbaCndbiYwe8Rz0LeeDYlDmdKLsJzR3Gvd7nFE9w/J4K0Cl/X0Eh/N+XCRIK
PdBgPBroaZbj0ut4Fi/XvGr6YhdxZK1Z0ET7ILHSPdKEbZqp70mjqmcjhwgCJuWylEZ+6PvXzFTZ
MazQM8YKE5fSE+datNAIYlhm+7jH3UK382YGhkus1qixsMz9fcCogFREd3bRpLH1SOUIrzyJnGsw
kMhOTtiBArfb9Fn9QVCafglYci0F2HKQWZ8C09QqyMf45DVUNvOjxm0ZZRYofZD96LdiFqIDONE2
OuIOosc/Ezf3d1mD4ho217BbmjicJXCkmHg8xX75zUFt5rptd57jhCcNsUuyzVqX/HU9vBi5071Q
P1wZqqzkbEPSNQYvMQI0lnyBzoKuKvdRc7WGgUBr18lQEDNOjgbtnmqGtmWUkkJhOXW58WMpVfOu
PCVa3u8LE1yn1G9Jz9DI6vRwQ4AG2X5W/y3PPCwsZKGtkdhxIxaj9XDK94LH8cY3BXsPp3i1B48M
OafyjmZu+SuMIO1RS5IvI7Tlz6oFSOpjmjIc/xmFEsNLr4oIerd+2yrPHortUgzTlPKk3buVm4Wr
FmdYrA3I6lVb7BwUHPtJTldhBdOtN2tJIJGzVRjWIsh2ctO0+ByG6DXtTCIqtROLtVsXpwAmEZQQ
jDCJc9eNND05tWjBtiJM4ug+QOJe6aH9Z1SVe9G7UK2Gofy0B7GNSTlqdURQnpcNpybpyg1z/E+V
17NPdLyIMK3/An7+T8Cv/5kB/B+Y4P+V9vUff+v/UTwae64ZuP6/U8GOnWxk9T/BhP/+5D8wYf9f
PrBgwyFOCVbvzA77Bybs/gsXo+26jjObSC04v//AhJ1/YfwnAtbRLfvfiWr/wITtf9HJEmhmQe4J
Zg7w/wUSZqAQ+w8rJf8d0hl5Bx5TEd8HL/Df+E3VmENv1TL3rXGMLzmVVydxXkmqbGeJh02+KP+k
aqtb2z4uWzf5AxIsPOrauIt0byWzk0Fy7w5fD+nEpbWKhwhR8YlyctqVffDUwirmpsUbrZXTtZlu
LKDQdQ/mJi4xFOL+f3JbzETmzLnXREDFDKWpcdjR6OA99piD9zkV7Kpv8noHMusQcuijIjMoq3X9
aO7BZ4pDK7wbQp/9ELWEh7pMWNP01Z7yC3HahH1nsJBbRkOezdzSDx8Rj65zpoEIJhA4060nr2KS
ykbtSa+ec0HzbJbpTye0zslY7Fk2rPw4eIxGHCE6B+kX+NVLPkbHNvE/jd56MqT9zEwIB6XbVlth
0ITnKUL7UTykqh5Obj1FGTCKMvs+edapLyfEgnHCWSOOVquveZ4RF0y25ipKwl8Os7cwm4CC4gRT
aXIIu2irMwpK8Eu4LtiHcdqadfSmkStvUeKRs7DyWHWYufZDGB4Cw+xP0n5zA7WVYfGSwJCKp2hn
atCisacRU3m0zPZjbKp5woz6p7LdU2iWVwTvziav05+x4b+2I3pFweErxhfd5N0OrXubsbAG6l+g
5c4nUheLyEtoz8a+1pwfdQQ6yzbJZbPiP8Eg/uiF+J7H492jCIMBsRfYZDba1MAt5uMlhoe5edCJ
b0mhtUwgQsJX6ZJwYEywJF3vDxlvnyK2vtVF9ic0oX7Gfvba9CBBxfcyqd312Lct4MbuVz43joAQ
84rEcpapK2UnX1FsI25N3zKd3yzco+pucNkOwb2DTxx6eFEbp3i0E4tpJI7kTyfDTbDR3nWlzzNH
Z7w3Q8xofVbEJu/LyKLTclkUJXjNGA+PzaklwqMOb/9F2nktx61safpVJvoeJ+BNxMxclCGrQIqi
E8XNG4Qc4b3H088HnTO9S3mIQnf1zY7YJSkBZOZKs9Zv2pDE5BhI087O5tU7psDm2GO0mwADl17q
7FrSH7iphz+yng2+VZMHYEn9BpAUYhP6A46h/Y6E9Fvd2XclkhYHspd7p5mqo+ODLZCSbAcSPmya
eA8j2sDXnnEcmzwgO6x9zVMy59F4TeJQqiuk6mX4v1JtxftODd206g+h5ZNQNxtsgvCu1zQKvhMa
k6aM+HCiPziW5Prjoz57nFtBmG6lPHjPpOC9KsNf7SEsenW+O+/g10EkHuzdP3WkffUxgRrhW3Cd
bW8euaCzNw3wqwTQVRVCohmb6XtvAPYgckIEN4ApyCEH5DB5R+v8wbiyqFHAeEfuyZedz73iHyEq
a5u24hpWvuSKk1Asx8FeCoZDqlChGNMAK9zuEz4KI0nsjLtxVH+WyclADfbV8QWguA5dSgL0Voyv
wbNWF5hmZ5J88G2CLkPg2/QzD2T9I3UBwGr89WRUgZoGyRuZsedcpl8nuX/xpGTcoo80oQaM9+sD
PnmoPWyiIXuuu5yqX/gzCS2WQvOuM2ztGMw6z1xY8Qc37y37m+kzG37Lo3OxJ9FZ6A84Q9bbolCP
sgXfMo9+dvqxabyHCI/1Q1+bj7I1WQdJHtGGSHZ5ab2odP5+nOTbSK9xVHWkjWnFFHmUa23Knk2z
U/fk88liDvXewjF9UyASEow31N0/hcbooJSR3WP4Om2qAlGhoWeql1V4ZzXjvhiVFwiuoJt87xmP
4e/kb3bWXFuaJZnziIGABj5DzjM0nJkwCFfuo0p/Yat7oHjXbUqbE2hUBjd9XNzLffeJHWdLGmb7
WwkbR+S/qFp+4naD4TV3F88B8hBnrDx1wxpgDAal5OhRm0lvbevCuyFRqrAa5037qzbrLdDeAgyZ
fZTtnBMebyXl2X035P2+pFQ5Qm4dgvy21LvXKcJUmYm7qcbi9aBhBTbDG3AtJl8EmuwJbDCSHQ3V
xGHK38oanJ7pXOEGcTfK6osHWYOyL/VIq3EogYJ6DZvs1jB4ArQFZIRyVJrZqMJtpCMFj3iH5Js7
dL04odcxuto2PMS83AV6+kVKe39XZBoyA1SkhpaEqf+1NshcNlkNnstst6Y0xJshcTa6bQBvrND4
/qROLbuf3H7y7YQSOEK7KF4912pxD9KRBHL6BV/dn2iH3qEJj1J0PyYbgyy5H8kIMpcj1Kuc4702
ZMWuBQRNZguCrUGKLb+XivZTmTDfNRUN/XJQO+B/ngQuEJFl38rvghHt6Byj9w0nnHynJQjwVlBx
ZigKpYa0IheOZvaoK5/JLpjbSibCgAlU+Qvyi+o2BPQ2BibH5mr6EtbKI+zmYhtH8ZXhD3cAoh3Y
cCxdnCisvvirSu1bpb/T64AUC6lW+E24b1hPZb/1FAip5J/1rXflQTnECgsnZdOo7nNFqrayJEOx
06p35LTIcSJ8zEX+uewxei1CoGNyi4CYr1KeLWeHy+ipUasBaELgUiZnReFfAwv0rmQPwEZDxoYp
kzpwAK2yegUY+6r0eFer085qeddQawnabAT3kD39VlgOJpAUvt59tpCV3zrw6AEHfs3SsUaGwtql
hnllQB7aS2Fqkw6srwa5ubI6/ckG1WrHJhUWjkryxPaH4/hr2bQo4pl3qJR+083g3TOA6ee6XQEh
fAi6/DvQxWYfWAalnsC4Gbh3qfO0plx77Frr2Ysnfz8aGSSOBG7tFH+fpdSViG0r1ekc1flW+1yy
VAcp0YlmA8glqOZo11kwvuAg/z5VwRvcrC+G9VoM3oDnw/jidP2ngQKbEkloZ/usuT04UFA7V3mQ
3DLVKAHRKCfMOw6zN7GEpRb/dKoQcZY89QVPwUyvXltHra+dxgYVkx6aOH6REYwuajOk0Ei3y7g8
bEmtxYr8jLSydxj0K0/x689ma9+yA1tHSfHBaJhqe+3JzEUbm4ddKaMGb0eIOtfUlzkno3ca5tYm
lU37gHP7oYh65Vj7uBI4dXEsDVC9g50c9KJDnWyC80BtHZGkca9rDIKC/pETXKkjNgaZyT1LDUAR
ytQ3erbP7cCWrBUcEiPjEPuSK/vFk5Nmb7amP7T2PkLDb5PXpY6WdLCNS8dn3qCv6+veL13td0rP
vodcnQ6C06Tso5AGthr4zPaGTL6NLQcjATmUqwKQzAbcpSpJe1nlbJWpxlPpH31HpZhgau9UJt/7
tjj6VXUNWEfbUGZRt45R6RsJAmdvqppbeMlb8a711Bl8VR/2YQFfPxyrnVmiK4t4+05Bz2ZrOl+U
wEfnc9IfYuNnDejrOkRN46CBEkvqx5Y1wu9YqzKJR/RaAzHQfMa1oavazzr7+pAg2U3xd6jRWeLw
eGjQbZu67GnCk2Ew4rdCgU6RhYfRx9ktMsLvPlqJUCtySCsNOb7xRWpMjlndp2gox110GFBF4UkW
xBI7wXSPXMtOtr5X5quXJICHEhbkiO2tsaVfcklBzijjDUS8I3mrN+Czr1300Of1d0u3np3U+eFJ
wU8uPT8pjbLlJOgyjHXyo1ebmzwku9FHAfWFvEblYM6SzUrrSTy+AGe7bu3oqkng9MoyB9wOlZJ6
1OBjZLDPDbjDG8eUfhl5dLR77bP3OU3Un5IsNVdA+UmGp+kbwbvtoQZREY22CJEEPlwNFlxG99mT
rDcDdDoYDFXaoN/3CkEaCe/0FSm3N4WxnwwmgeybBJI1vgBBvPd5BIbDrZsriOXbavRq1PlPO5KH
Y1Y/SuAXNpkC76hkC9ON6kfHLEFDqrtXQzg3rII1qksbw4h/ko94Hwf/irrRz6kidw9DpfCUBzVh
TSib6D2F+rCR4Yc3Ab1SmrKxPX7VB+9+jiuPmwYEQRaEMHDYHNCYACpfbg655X3vpqHflIbFSlAy
eZPRLfrsuwyzdNf9otAZ4O4Vvf/ubCnpjrXtVxwJOJYW4TZrrS9tnpNq1P/CyjJy0KmmfmWwfFFl
eW6BJ7Av1i+hHN1MxjwMJseONmJZUooQFf50RhizSWQjl0XZrEoOW8NzP2ZfCpbQHQhyQOKm4W1a
TY5mRFW6yV4SVZ8ORQssmyrhHjXBDiaVqwcdl04leiP9OcU9QgocuchJU/wfUKHnuD2MFL8xf9mE
VhFfh+zuhziSPCgB2YRsYQgZ0nGeQGM59U2HkOyAbl4jJfccCHROUMq20uCNOBGHbU1CLzaEjjoB
CmwtkuwZeMrKsZ79JEOJ4a0JjXpDrH3C6eFAp/xMGv2HXn6izAGN3iLJ6nFcj+QUtWU4/mT68YbR
44cGUcQ9OmhAoHz9R1328NnZ/QH0DRCmmd8jl6Hc9qpdHhe3VYf5xZTAr8rKV8A5j5CjX/yIUDQq
joxl+U5+OLe50rVePvNz6WnluqX2rbLHcVzGJi13nnvKKlaITr4cXkWQCDdR2L2W1jyRZX+PWfnt
bAhkwDkeqYZFXf4WDd7z6ABIIN9xHceIV8ictbvM/xnGGGwMnPds0wHgRt2eXPRjCQ5mg76VzdIC
fDU3DAWBmSreqzVqDmA32TO0KyMsXgD2oMJhcnoLURvcSpqdAT3mP6VsThvuBjr7dqQnGIl0RXot
OU8FbgrAcWcmnCE/yBFpZRPKp4HkTWjFb30+vhpQlkyEbtAXKO4RyaPQKpPsTKqn3rG/ARKdyOxu
05pdJQQuS10i/D5ZyauPrmeS1g6SCDicBN6wneDLbWzA0lsAUIywFTyldvWehhYQXumvsWIhaPQS
owygPfOJzdT8n3kRv7W1QqpV+1U5mAnLZtzt08qHuJhYD5bPfNHAc+SpDqOMTPCUfAoyJ8S2j1NU
4NnPk9XUULadF+AolDNCxCVwsNga3fX0nUNjFcI261UOIIaJKBzcwWZvstVsarvZoYIKnGjWXJf6
hjkOpg9JeU5W806e+bm/HfPgC9pjbhoY76YyuFGndNuqVctZ3eQ6asYXPSMRK+UcKPuBk0HSotNl
w34mrQx1s+Mv+tVfORvklpscBNPR/4o6AlesjMPmWCi3BW440GsO8PIf0Ap64j7kUr9/RgnsczPF
FHU4yMXeDoU0fReqQ866qWwDi4XA8ocbrf48GGjKtntwrtZ1KD8A23c7icrh72zgfytx+l/Liv5P
0qvz6/zIi7EK/aCp/+///tfr7b413/74H/BekCge2l/V+PgL7Hbz/y3I5r/5X/3D//XrdyvPY/Hr
//zHD658zdyaH+bZqT2CaqBhupw3fQl/Ndm39N/+xb/ypbLzD910SJeC/XBImP6dL5XVfyCGYeoG
tGOHrCiZzL9NFUD7WLqsgnaGPHliqmD/A4yZ7jg6dgt4MiA9+d/Jl/4p04vLhs7ZYbZf+1NvjmfC
qExyUu6Wsy24tkmjtiaf+0ce9u+mBR3QIiItwqV2cJvImmZSz2Npx5/DGlfRk16+/6c63qmtwtK7
z7+fCBUOWaPJpVp3bj4m1iaKYbIDD5VWNNr/dDP4+/UF4WJyuPJYGgC3w1wHGFybYBhyC3TrgBn1
ZR8gSIai/Bya3mS27jgjVlDs19F7ON/0n0nwv99+Ft896ZseysAAIqbDqxLDF3b/sK6vWwUm3b2V
opCJOo3ZDts0ULP4sq+xZ3e/k0c6TQVcoSlaN2ukT7UMeCuyXs9/zcJY2PNXnjStAObILDQuXGTO
qRo2vVw+qAHgHjKV/mWzyRYiYSzCoRvrsnWrQrYeImX0DuhkySuzaWmuCuacgz2RWRuHlsN+D4RB
vy8d9f1858z9+7d05H8OtehToappAeFRa10FTfmfEkvk1o4q5zoz0zpw1R5NjzCqq3sJefRpRXD1
T7nK/3zmb++MkwEZ5EmzaqNuXHXkKF35rTvIyg9qojcUEL71knIca/VJL8Clnf/Ihf6zhNEJ4dqb
Pnc1N7ZsjjTY1uBmFcJyXJm8czsfdaKwWPmJ3gQyGBUX44MnryhJAbCucEbYppP1dv4blgZq/raT
TisQ+zUnnxlm+XqMUVcxUK4eGo+sLt4fLSnaGaxQII6MzeP5Ry50my0sYoHVYyYiezhfdpOBHHLW
Vxnq8Eq0Ivq81L6wgtlthx459ERXg6hEMiQvAdBwATz/9kthLyxi6thUKqtK45aG+imTtM+dOsOp
2nFl0H+L0H806kJUUvhWktHTG7ctUTK1AhLuXRu7kmKQdyYRUTX3WlV8qxMkWyzpy9TLRxvqrkTi
7/wXLkwJS6xRxq1twGVmWbCcTz3r8sFEOFsy7Hs4d++VUfQA5/KVz1162Pz7yfwLGxMsYyw31DCp
5RUqaQNd1m4rjDm9ntIKzF8TuN/KDrQwNWYTqdOn9aPt9bXM00IzQzS4N6sN5M81W+aFqWHNTz35
lkRyrLiV08ZFwrq8MRrF3MUznqztG3tlbJYeIcRO48CBHWNm31RYD3nR/CxzyN0gZJ/Oj/1SBwmx
oyYlsma+VePi4I0gQjK9D648IPM/z7e/sKSZQvTokLcC7jWVmxZoveG7AOJ7mr4g5be77AFC9DRR
reIeP1RQbOu95IH5lzhpdOktSm3H849Y6CNDiA8YmnmvkeJzLWf6jJTNDcSIyxYXQ4gGIyhiLIGU
xs19NJJ7LBxMh9mkuZe9uXBk4TIKzC8JK1eJjS1XnI2fWyv9vjAxZ+DF6dzHigCarZlV+OWgJZtj
+tPF6M/pK9vUUp8LgVtU4yDlflG5Q6Bb+z4HeIMEUby/rF/mp54ELmLUZlBCs3XxCtkiJb5rI/Vw
vumFCW8JE743ixIfYA6gVpF9Lfz+KwQFQH9xutHQqTz/jIXOsYQ5Xw1x3EkFO0aR9s92VrjRSPrt
fNsL42oKk71HzLeC/du4ToeaaDvtSqzpxtRfWZCXmhcmvOyYqMgVHNXQI0w3nPz/6lu85UxKHZe9
vzDlA8uZL02c0Zw4rD/1oD6gL2faja8208rUX+h+UR69VbxkaCJkihwUnjx/A5hl5fi/1Dvz7yfz
0lCjga0RAHVZ3ybxY1xjdxuuRezCzDSFSZ8plqYGmUTEwrRIxvGo6ujBVcGzL6UrK+XS+wu71UDe
Aa24qXJ/KxgnJJtheSA3p309P7hLnyDsVnIAISutGlaFFtnYKL9FoO06MtUXbLm/XPQIQ/iEzlbB
Smdx5U6B9jmIlKsqUshMp+hUOdb0fv4hCzPot4PE6TibKIRpMMRcRdPegjF/gKJwdb7phSGYk0Wn
UyjvvdyMSf27OB5Rm462rfkYSisn7aXGhYWn0BD5sud1UwL6TN0QQcsNuY/9+Vdf6BVdWHrs2vIz
v2B0efWfkPORCx+NH5e1Law7Yz9UUavllRs1nAHtwfwOaGV3vu2FXtGFJcfWfQuH5Kh2YY1do0u1
H4fsZkJa9XzzczMf3A/0ORhOJguQN4W0XUK3WNgO+8ZtP0uEFzh4VBiZKMU/LWhJZH7sD7r0FfPv
J49BVEUZCoujyIB4FoQLYCyILAMyRAIosqu78x+zNMbz7ydPwX89rJPKqFyvVd47efzaJ3+db3lh
bdCFwHX8eCyGmlGoC3MkBZ/7VCeixzDrPodVvBIAS68vLEB+ncvN0CgEQBbc4E/wBELushOPLgRu
P4F0oRZXuWBh3qsBJzUMxYuVOTRP84/mkBC4CPRO6eBJpRtK9/g0l01PdejLkLyUw1sMtef8ECz0
jiYEcOoYij+FnAkHHz17p0NVWirUl8saFyKYfb2tzZaFbUzyvQoOoVq7gS+9thC/tTNJsVPRsomS
tlEmSFY8nH9nZalpIXaRcBvbfPRK18767WAgwzLa9/6EymMe2JtCSiHhX+H1l2pPRatdlWid65YF
GCg/nH+DhajWhKiWO41C99DXLqqM+FxVnd++FS2d+eK1hvXl/EMWQk+bv/4kqJ0KHXQzogMnTBNb
DZqCqWxkXwK85u3OP2LpO4ToTmvZHij6lm4VljujarcdZyPogyszd6l5Ia6ReiJ1pNqlK5e/YEcY
/ZfO/3X+zZc6R4hreTIRr5p4c71OgdHFB82WrkF4oNl+YQpfE6Jbb6POyOAPu02pAxofnQYAYrU/
//4LU1hEsJMQAPQRchOTnSFF/ilEF7fEFPV86wsdrwpRTTbY8XRn7nicBkzvV6S8gbBamTRLry4E
tqR2YE9zul42nL2e5FeNNKzE1VLTQmDHkdXIlkVgN5mBLxKc83hcubQvdcn8+0k0xbVm9kNhli4V
B0Qn/zIg0mTp/fn+Xnrv+feTxsGDtFZQ0t91r+46DT8iVV3ZYxYmuiqEKCQMoNwhXRJ2X0qEqHR0
3gdEK6x25QFLHSMEqdyyYhWaUbqe52+dUoE48WlET+6ynhHitNSzJG5GJouDIznCgbdD3a5ci5Y6
XYhPLPNKJFg1XrzMtEcrNeEe4Jy40vpCt/x28zod0njsLdXWWRp15W6M7P2oyc+1069Mx4XjpyJE
qDXUweS3JDm1obPsbStL6vdxULRiA/3L+SlPVRYDy8NM4rKBUISorSYvQGM+JbTwzLL1+ns5C9me
H+T5JPLBOei3o+VJX8UebuaYaXD89LWXrEmrDfnPL0nZPYPoe1PC+k2bkD4JwgtTNYoQzGWrSGZl
h6WbVwX+MKGbrPbTQrz9PnOcfMsYzYVUnaYxU7kOpOQgT/KNXmF+EJorFbalqSWEdFqFjtLGCiGN
WoylH0wAsF4qXZ0fjKXWhXgmJ9ZaUC/ZtvoE4JtpNelnlVIU4G8VtMplDxHCus+r3huaunSRuZY3
oYPk8ag/GXFerkypheBWxOBGNNeQnJhhmCKsP4FV7axUM3YXvT58tD/W60qxSk9Li9JFCAnxWAwp
2NOUDcJkK4OwMItkIbz1dhoGKyDaSqdzkTo7Wrlyh44ZCuKI6pz/iIUumol/p5sO6dZY7SaOECD1
5Fl+10fTNpvgXayMwcczSRWr/t0EfpSqORt9rG8jdk90cvJrq9OeLvkAVSz9e3XhlXHWlO5YB/dS
WX2DNbG2JH387proy92mo6pHKROUy+W2wXESYbNNWF/05progyt5NQqcEYvE5GD3FYLhKruVfWdp
5syjfbL+eC28aaCF7GqDdo2SAhQHm8SBqnj7872+1DPC6gN6A4vphsiqJXlH4mnf1xpiR/mFzQvL
zyAplerLyLH1BqLomTXrw6gF5pblWIe/zn/C0swXVp8oDCK0jcfC7fGSepQgGd/Wk21c2Lqw9Niq
h5RvVJZuEZs/JKN+kEz1sl0YIvifoztODZwABZed0HS+FyFsARjuK+H6ca+ojrDmhEEi5b3BpOwH
81fceNtCxVr1kh6Hc/Hne8tda+b46VRuUaZmuh/wEQ73qqbU08NFDxAhOnKUBAGMe670NiJlsf9s
BdpF260q4uDKxu6h5LPYq0N2QKVoliC4zmvp60Vv7sxxdhKwoaQlUIUJWOoKdyh5urk5reTFPl4L
VEdYC3KtTPxA8emUNL0xRsD0Kvx833bbbu0yNw/gvx/dVEdYDQItRmKrqGZxGUS+7iZVl8tDj6uF
B7Y7C+XrxPdtdecPkTSsfNXCPLWFDjMB95UNlULXthBDz/WjWmuPF42FLXRYI01hgRVG6Rp+iU0S
+XSnv+wCiWvgn+OcdWGiSdXEmQGL8sB8i7L3ZHW7WuoTYdVEPzOJYotLWJ0hGZPjcB95L+f7ZGES
2cJi6bRIwEtKz1lZG46a3cCNxMmoqcqnaWz355+x9PrCkpno6QA+0OIZqn8fYuWTZfFKAl2Z3/OD
GSriaBK9rvMOroGLMfIOjc9jC/euyROw0sEXKRyeeqVwu0J56g2Pe7G2Bula+CZHGJLWL7TERtLV
DfvyvZ8pt/BK++35Dpvn+gcf5QiDgpxH1XT1XJKEK8KaiksXgYAX778A3Yt1h4VRd4QRsR3U2dSK
s1UKZQmc201ROXAS+u9511xUdFBFcGKkqUPaFWS/vbECdZ9OYXMMTLu8P99Fv5NVH/SRaPjOIULP
pjl1EJrDsSvwlu0CG4Clh3talEU7k+T7AZtdSKmDfQc6+8qJvBpzDGer1QOEm2ifhs5blUAebaY7
KaSUlNW4vGQ/lRwHGm3CEso6qBhv5eiQZxgOjeN0Y+Ipcf4L5o33ow8QNk19GA0LO+TSjcIWZzqL
D4E7+peKbEKi4ygYreydS8+Z58DpDoS2cKXMp1EHzgr6D7s6k66TzP4UV1KDSg3CLvir7y77KGH1
1hXP1DuMKSk1QWQOS/sKrt5u6tj7GsQNdflr60QrZ+GFEBSRYCVOQa1WyaUrwdSugvJz50h/nf+M
hQC0hNV8FpPGzo+mRxnr1xTzF0W+b2r/so3IEhaPxIaaRJq+cO24fXESmGrd2h63ENkiFEZCNrZv
PLYKFLtQi66ecddEVMPeScipn++cpUcIi8dQJwjctvOW4eGa3gfOMerlHaTY+waFxfPPWBhbERFT
q3GsOBVbRoObGsjvY9L+SwVoce1balo4COdhbSP4T6rXnOK9jFZxZ5RP5996YdqYQkijTNygeRoX
7thhHqA5WFpm6BdH/kooL726EMqNTTXLmXh1nbyBBt/H9tcK3kuvLgSu1ECNtG0Ctyqr+6qWtqjQ
3+VDvJLQXHrz+feTRcguRg3LQbZprZW/BLp8i4jIykazMB1NIVZn7yBt6tLCTTz7rUvyQxAYd5jR
POe5/nLZuArx2qCWiPEtM76rvWstrGB0FeiCTtbKvFn6BGG/N4y8TKO4Ip3FdnRl5EgHeHXfbGwE
Jh/sWA43579jaRSEyFU8AzJQxZYT1BlOv+2dqRcrx/aF+SPiNVOtnJrOx2E0L7Vb20d0VzW+aJ7+
+aI3FzGbnTF0CJKxiZlG4e8qFdJr7FvG1fnWF645hhC3OIGZTReorGhF+9yhpd81aPOF5fUgtcYm
1seVHWupk+bxP4kCzqmKFkZG4Zpt9jTa/ue40K6TVF5BMyw1L8RwgD80mtWkDzCc/ZmmNSKl2rZG
kGtl+ixMU0MIYqtVI9vvmaYWWv5+Ozz2Xf9Cdm5vps3+/EgszFARCWZBos6zOXUvIVlQx+oOg9CV
QZ6TKB+ct0T8V2Q6yShV5PwqqWqRux9uMfp8kQLpoYJXouTKwS/CXeNfhpv7zSA8Hezea3qceEdu
/uS+s6p9yFPpUNvqvizrNeDlwtnOEAI6q1sDi2+W1cgwDomJu24Xvlleu/P76dWRJqjDWHyfH5qF
2SUixcxQLSa5ZfSlrL4uzPDRkZNnKOjX55tfiEFd2Ja7OM46J+TgUiv+To7914YD41Q2n3xNQia6
uyxGRNyYj3q/abTc06Pe6TeKj81XPKY/eiu9MBkmQsfQmA3QQqkL16s8REYMZBzQIzjfSQvhoQsR
3ssoYGPDMIM+8s7YSFClm52j+sNawmchxHUhxJ1B1b2g0Au31qVNDHamarRHW48O0VSt7BQLc1bE
jPVp0JgsTiRQkdWup/GopNYN3nD+zoZvvkEh47YMlMvOkbqwcweJYU0em5MrJ9onvcXrydS258di
qauETRv8jSYluGa6dYB0jhZMrorjkVMVn7ReC1bWw6WgEwLcG/Qai4ahQPk02Vuob6AjczX6a3fQ
heZF8BhmK6Xe6IDHYIpdWW36k7sO+kfRtHKwWZivsx7k6Ro4WV0j2fi7uG1m3Ehpeofy9eF89y+9
urBnk4KXjKx0yNuGyqvmO+9q0N2OprZW3lp69XnYT/Zq3xxbMPks3yjTBdiB2CNSY4G5MnmWWp+/
6qT1Cp2jZJSjyu1QFKCgc6/K0rfzHbPU9Pz7SdPa2EpaabIn+Dk7v+TUNqYK1hrgZKnbtT9bT5xs
Qn6SDboMME2QMeIevMfOMr5c9vJCvNaEjqaaEjeofvyCmtE1qKeXy5oW41VV1QyQc+VSSEDaXAOo
be8va1qI0simYjzpFM1iyh9o0KGpyHeswbU+HlBFTFurgSmrQ53jdqCW6O9K7lTqK9eyj0dTEbPW
vZYZJRI1zhFt8CsNj2ZHQ6R5lcT18Z6u2MJoBkWogx/qnGM1qK86dg8jVIWNP7vN+vKLIUX9Rfui
Ii7z1HAchCqj4djOAq5NggmNd3V+bD9e5hURIozgqFKPit0fky7bq73+LXL860m27rwxez3/iIUB
1oXpk5vA+uXQ4RFKdYu68nXeXgb3UMQFHoHRJphqCWfXqtpZdXDE3H3no3Z//s0X5o+4vrdF0tZh
F3RHZfiaJZ/xbNlIxv1lbQsLfA7vYbAUrz1O8OgQb9oobX814SN/vvmFTteE9T3SR/Sq8FJkyvT9
Y0k2/7rG1/Ci9V0RIcBJrqWDFsjtsa8sa6faMd6k/Rqfa+nV599PVvikbTS0a7v2WBvxlVSmNz7K
cOd7ZWlAheXdjPQBcXS/O3pIcXKfP+Lkegy6ZiWYlpoXFoROK33dQCsfb70az9b0Rzf6bqqUL+ff
fqljhCW+7IcyGVuzPQIsQFVUx8xxLWW7sAyIcF/b6ezCC5mNg47OoRSga9d6L3H17ISY3lz0+iLq
F48RpalkBVMDwyjgX6LwFDn2Gml3oXNE1G+KUaAW4jiGfZP0OEX9VRib3y97cSFULbAigyFH7bGb
UOooLNeekpUhXZgx6vz7yVw3iqxrJQAGx0ZCc9Lwr+qWhDAmVOfffKl5IZQQXR6HHlX/o16V6cbC
WBHwyLdBXtMWWWpfiCcliTwy2UV7dLDXMD0bs4ddlfn782+/MClVIZzww2sMlMTao2QeOIJljnId
xpwRorWMz9LrCwGlZomOSk3PGhyqXYVIRTEwJ0NtRFFCVzvz6fx3LE1NYQMckHWRc6dtj9EEiavC
wzpbwy8vNC0CdaNWd4IpxVjLQV7Yq7GCqC67ISgiSNebtGJUc705VpaZvSCLYt7oeGdetj+JiFzT
LC32EKk5jhDsd7KNJpk25OPKxr3ULfOMOgkrK+iiFv1Kdr9I2Sa2dhX74cNFgymibzVZR0Gyp1v6
xrzWnPoWCtHV+aYXpqOIvs31dFYdkOoj5mPbEjUQXWv2Bcaz55tf6hQhWKe48xStD3A6e7O7vZZf
2KwQpZY5RE6RUP5WOmlrWNFxaL0v59/441yK8hsVcTKMjhVZOMPTIbH1OqHIXtfN5wihhCKcdl5t
Yu0TrHzEUtcLIarpQycHCX3jN0ax84awOMqdpBwKjH8vW4tF2G06mIjgJFZ9rCIDE/bqUxP0b0AI
1phyDnP73xPAioi6TYqkhD04Nkdy5Iey67BosZGoVbrvshQ/yVyytmMfX5eylq3E8EKniRhcDGc0
/ISU+jik6jFu4zsEnq/wqV8JhwXwiyLCWIPAQovST5tjiap2Vlb7WHs2c3Urc7tV0H5ELTkZqp2R
oB8tZ2tPnYf8o36cv/Zk0kmDhnZJEDV4Mni72jdnKc0NFruHekLS2dCOLZqRno25rFeuPHOpI+eI
PXmk2diVHWEFf/TRaS20cCuDxBgvg0YqshD3BrVl1UNj9Ojl07bCzBaM3v58gC69uBD7/TiCbjWj
+hgGmKlhIoSIY5U2OwwC1pQR5kPWR8Mh7NGOlCktXgU1IPJIc3tHib5lNS4c3IO7Ut1rkddhWFWO
2RpK9eNvQrfwz8FwYFF6iEuVR0N791MswcrZ2+Oyq7wsQpNM9PGR76b1Dou+XeMN6rax5WpljVlY
MGVhGZPHvFe7umCoJ/sr7FxMEZ1mW+LkVeK4ZEvV7aDLF9UsZRHNm0IMlOwuqY+ZNBVXbYmOrBxF
lyEkZBHPG0vNkJoVIQG1G88B0+73dtheJvOG+P6fYxzZ+thEll0dsUW+lpAsh0SJzxU+jJHW/4wc
lspJsbZ9gU74+Uj5ePNFk+TPJ/aJkocT/LWjbVY3UhHdjt3apXap6Xkin6wemq3ZFLtzmh7tXYIY
kop03fm3XooFYWHqHUwHJT2tjlr/quCT66EJMwVraKqlFxcWJnmw4V7LNrGgODvPHHZ1UO7Ov/hS
08LCNKb5LDYwlcc09/1XFcFf0DuJ/P2i1kXwX97mEvQ7grhUomu8hw/+4K3k/RdeXKSdRFXg+46f
wIpN1Wan5/6wV8CUrnTLwpaK+emfc6VwpMLBgsTHxxaVaY2Ci/WIUxt64tee4yaodZbfByW80sd6
ZUla+iBh4od9aoQ4gUdHS1c6ZeNlSf+S1lMqrZzcFrTuZBFRTVx5HiZ4PKB8jRrpqPrqTVIUB7wd
ERlKn/rSPsBMfQWU9snAq6NNnY1mDysRsvR58+8nwYfvzlR1emgdurxFHCX32oPmSenjZRNNiJAR
4E+LKpN5MDRzM4QO4tzvl7UsBIjchHpZhmF3qMfEuQK1qOywj8j251v/+Cwqi7DrLGwqyzf8Dm+I
hswgpVzF2+jmrWcmG6Sz3TD53LQrGOmFNcoW9rzcxg2wIZF6SDIwRUYZXdUWKqpG9Hz+Wxba/zcI
dt/XKjKz3SGsxudU1a6K3nosJMdfmUFL7c97+ckMciSECIqavjK8FmeZIb5rEcregg5ZWVKWHiDE
PO4Qhd4PDhNzwgI2/3+cXcmSnLoS/SIikEACtkBNPdluz94QbfsagYRAgBj09e/UXflxu7oiauEI
Ry+ESlKmUpknz/GGZ6rQzt8bdeVJfDbl/4Zo/pbDtCnAvq+WCPoDI3uq6LvGm+9DYrJivlLmvvQL
zn//a4kgJ6QhlhhMR09BOBxKQwAWpz3EGd7e4Uvz39gwEWb1xEztMVlB/65OCdiZrHrooivTv+Aj
/gO37aEAAaWQ6eiz+rsaoEbrz1fQBpeG3pgxU4Cfi3aGocXmnmiyQ8k+f3tV/u02fW1bN4Fwh7IT
VDnNdAwa/d6w4bORw25oztZctiZrQ/qykAZSdGPSocOwO7z93Us/aWPPSQg492Db6Sjcso9J984Q
d8WdXjhHW9jt1EDyAT2dEw4qeaRlqTIR2m+W9d/envoFt8c3plybfkJqb5qOnK/7Zeoyu/6YGF6o
nnc383FXtgkOlrhS3bywUFs4bqQhoGOEnCBBBiE2xH8jZO3e/iGXFmpzaQ+9D3CMxNbr0u5EGwBQ
ZtzO9FA9uO0DG4v2phpcxL6ajmE1e7u1bu5W6fgOHAC/b/vAedH+chng6ZgYpOynoxNevnjfJv0L
GvL524NfWvnNtezHY4vUMQaHHC/6a2XeJGT39tBnp/yK0fGNQRc9WU0kMbTf/UZ7MKQkFgg+gnwl
+ZUM156JFxzelkG1twZ9/YBYHWvkOdLG048Fisq9z1564l+5dS6t0caMTVdC5GjROEK1n9nO5FSs
V/z12ZxeWaMtGLdmfjkR/DsmgYAcY/+xDads8h5oTI9lqHduujEXsMXlVmGClP0IEwtcuIfEIEia
Wfm1G6+VOi9sxBaZe9YfQ/eQwCkt6dPA53QwHyzkRivFrhjapS9sLNnoFmpe7XkbIHNWI+CX0KaJ
Ej8tzbVi8AVnwTa27NugbusZ29Eg/bcuwZGMw71dbmvZ9rew3DZEPpOgqHpcPGiOMpdOwy/Ig185
S5cmvzHlniSTJ5saV4J70pMDcXSfLtFwxVFcGn1jzYpOLZ08zx49zjMXBBDEW9Jpbq5M/oKz2BIz
QlFrBREpvGhn2JIZL/q41tN+Je6DaLqTJvGvm5zSFoeblDWXpMTPSJL+ZxR7z8nsHmliHsC2kTHb
XYmTLpzVLQQ3gugrbRU+g+5nEn+IKKQqo8cl/uftX3Fp+M3trIhwHJKyuHMCaEqyd4p9q6Y7fY0y
/sJeb6G3Ywmd9HHBSYobyI5XfbZE0GMbrlnZBX+6xd36HRf9oGMLNWVQF8QKuj6NDOnu7bW5NPnz
3/+6LgUkDoF4xxsBekxtLnn7KXLJuyGEDtHbH7g0/fPf//rA+fEfzT2mD2aTwwKJ6Bkh5NtDX5p7
8P9Dk4jSJeIczw9qvvehyEcrFugoXoNuXxp/Y8SBDcYCje4W+r6QSSnjjj6Cu8wcoap5rdf93+rh
K1faFoYF1eDY8NYfjmaw510onOneiS6xRcbIpIqPqiZ1fOxkP4sDjykE/IbWg+6xgEoX2NVDyLzl
De+gjSk9GYlPfEmgXjxKAZnfm5Y52CwzU7gHp1kNuAvVL7uQZzHgDQyGu5+3jb9Z5kl6rGhAVnl0
XfPdhcED092+dbeVKvxg85qZ2iAUEZXDsTYKia7uZyuXxzmudrfNfhPuOAcN7jgUGJ7HI7oGy18y
rHfhDEXqtz9wwYC26JnWL6vFgU0KmosgwgxD1yHPC42x20bf+EY7mXYYDRYfgpRQ35WapZawa30c
l+a+yUBY1GjAhYW5F0x888f5FPTeba9FuolvIPbpxBQW/dHSMg8RfKAN+LbM5RabkyBAJmTEiZm8
D1UN9ZmEoTDw9npfCGHpxh36c6dYpXl/ZIS+KPtRs+GErM++lNM+rgIUAOVtZrul0JuwoWUcK3us
k1DfJ6AF+geN3/EMMcDhNrYAf4vwLCbGJ62X4ci12ZVSrnBaV5v5LxyeLcYznnzocCfDcCQJyJ1m
5p0kFi5/ex8uDb4591VTMpB4zcNR+nY3xygiQqAuvrLJF9IBwebY8zKAzGTRw6lrcXDQLE4nrh/6
pJBZXRYPsWPtrujCJ+X7t3Xn+FvYZ1FEfgOc3b8PFvTdV207vpha+rflBba4zxrinZD91cMROrP6
VEFD/KFccee0xTRfsboLt+2W+NUmM5qW0MUMCMPnSpRpUnYHaa8Faa/vN9160XP5A3WhGR0b1DuA
F/+f0Yu+vn2UXp843QIQl77haIFDL0s9EkisVhlVHhALL2+P/nrwSunmLKnROK3GEv0gZP0yaPU+
rvx7cE29Aw3Rl7c/cekHbFwp8XEjjhSdFaCx+i0DcZxH8SDpNXTTpaU/f/avCLAH0VyxeqAUSYIG
tGHlcxmzK5kwco4R/hs+0a07paY2qHujg1kMUv6MW8hMo5oBpVzXg47Rp0M2ycmCwbt/KiBwmau1
hqiXWfbIEdkrN9GF2hrdelqCnuYEmkfmTk/60M/eC7fkGaxU97WpDz3INlTr/zBh+3jm6XRt+O3t
bbt0MjZxE7QCKVJRaIst6QdRfGrLKIubD5N/LTt+PmGvre0mcIpCC8zFhE6kUk8vTgfjHg7smYfD
3gX1r8hE1wCHl87fJoRKSrLKvsP5S7g9TBXgXgvPFnKNGOHC8FuoJIRWaZ9wnD9W7DlovIoufp6J
uWL9F3Zhi5YUekA9ApO9870yQyT/vg7kobDmHgLfzzdt9BYyGccCqHV4MDCp+DanNoCQcLN0mZpL
la5r2Ozf/s6lhdr4gZLRrk00KKpAC/AwDPPOyurUedfqdRf8wBZAWSVC2cCAHbKqxvMbeb/y8Pj2
zC8Nff77Xy6m8Kc6KgdYoAWsZh3qLEIh7e2hLy1K8P9Do+NMU7fg9KjIHSPd5DpkyKVdadu9NPGN
DTeUlbrzzlsLvH3qo4CWqSq8htK+NPrGglHOasdOw0NAXSnrOb0H++cVz3vp2G9sFoQdCvIvYFBz
JuHhjyaa3A8KTdfpC1Sa2efVD4P+yg687ofItqbMwKBYUmoSYM0WcBqpf6SqXwrevvMYajgmumJl
ry8W2ZaT68I6zSN8JvR6pBv3HIrfNx2hLQC0CJYCeojY5KSr349zdEpcv5fBNeTIhRwC3QJARcJB
2VwkoF+gwa6K6xOLoocmLB7Wlu4msX6gfpDLYn40RZOhb+qjYNV96MqnYsCNWMcf3v6Zry8g3aJC
i1CN1BGw/0T+tJPMPkCc78rQF07bFhCKGxZS5gN+YcOHHXAs94LQu4WQL5G87UFAt+Sm0VhZxXps
UhwhuzEH68cRVGs3noDzkv3ln0ohknkWYXvX+SJTeMUAe1Pzr8U6X4lBXrcR7Of/fwAyIg1Nlqi7
8wIdpHQd8iQuHwpfHxgY1kBstHt7j19/vlJ/469AMlCtKwFTTxNRnc4+GT8Q0a5lqojtBtRkeF9n
Qyiab30fFlccwKXd37ixCj1+dTuB+HSdzS4S9RGhPHjbo8fIjjdhGukWPzlajbKVBYPJjM6tFLrs
IuWmulaLed0yyBYx2VZ9VQwAp9zpmQd/hO9bUHfP9jb6G7KFTJIACi8ReHYg4R43n4cQUjItsq35
21t+afLnI/fX2V28blFuAmfYRJ24R6+ul8umupZcfP3gki08kgTAX/QM77IFLCJeJ05S5TMv0n5c
oVwib3pbki1bKRg96pkTkHDYaDSfhy6QuQm5X6Yskddg+OTf9qT/BsxkS1yqWVDWukrau95N7qDQ
RfrFAdOQa2nqrCyqcBepBcdrgbTQA4iOu50nQvbT86IC5CkJaowDD7OoSIYdejhdBtn1JpNUNemo
FzxnmoTu5qUN8sUPTB5O0z/IdUvgEAHr68GAl1bc2S9gVSh3jVoKH+1845KDOm1JF1GIPIp1dewT
T907S13OoW6bryV6wpamarJkrdqTN4CZ0SN2SSnt7b7ulckWNSWpU/2ajkyWmRkTD+DcdkQevEVv
mdNJ2uP5lQ1TATWsqvxVxk7voGU8HqLeE1nk9TSPp8ZPWyuq3Dmrs3LtvvXaNkcGkOkTFareCbuM
GQTARLZ0wCiCVGhNcanRXRMU6oPu5/WeMhToBs+0uwXdYXuZiC/1ILqsp2GADaVFNtTdR91A/cYf
wn7vh/hUSK3KQ7RIpXDC7e84DoOMib7M2xbtXoNm0QHFs5/+FLvnghZTDs4tCLBGLNgFJvyNHBoI
5/qkelo6Mjw3Q1h963TSHZaypY+GIXWvFb4c+Yt3B2CdvIdKVHIA0vgTXac/hakBJw7oeA+peiAv
jYfctgehic6bVDZHIGvxoV/+mQeIt/tEubT2wiKtzqV/O0blzpvEkJcJrW+6isgW1Ub8sAK5Llrj
PXtQQZKx2KSsvilNRLbklcyBwUoRnZxa3qWkyqETmCbz95sc0Vaiu66XOZ6GlgNQylTmRoT5BPK/
V9blgpvbYtnCsfBU1NTRKTT+kMcWwr5OLNdSyq+/IshWO7iyU1F6Sc9PXsXsrhRF+RxBFfsoulbe
VEQlW9rIhUUeV1HHT41XixPzxuaoPWg+16ZyGS/C23QZyRbUlhiPhnigs1NdFGnMPPQLe5mZbksG
kC01szZDFzbE6bsZojLai0AG5D/oqr0CGr2AGiZbgtthdjoCl5i8a6U3fPRl5d/FgUdP4aQVbLpP
7psWxLHoPaHfe0WD+7qM1u8E4LGXVURd3sMpXDlyr6eJybbhpFrmKZzhXE/r1GaDaO5cS3IKDXWA
mrO1alID+wR/25Uw6kKyjGxbUFTS6j6R+J5VqffVPsUq1R/pR79NzXfvDmDw27LFZAuTB2h2nKoe
H+o83OTs3RCIDExeV5btgqVukfJoZqw4shPJya9F/KFhmj4jC8iueJnXg02yBcrrFpJXJcfos33p
p29+83JGOXbV75uc2JbxnZSyV1PZJaexehkGnbalf2VZLriYLRy+qOcu4cWZTmXYzfS+H3GHXmWV
uDD4ltk10abuhJvYqdd8R9sfvDjE3TVduQsbuuV2rZI4ngcy8pMburTkP/n85+3FvjTrTZIiLCzK
wYXipxF7CHCDfB92TOURG67cdxcOyxZXGnlIDGkvZHDrxaGZiqyuu/thHj7a+orRXlibLbJ0DVxt
SMnYydIB4WoI7vW5hSLeTQu0RZKWmlchczM7FfO874runoHNvx/Y89vDX1qe89//ejqQGPIUvsTw
tpv39XQfnsmmLSQDroCgX3+NEn7e97/Gn6e6i8GryE4CXYC5XBG2xmH0u4MyWzIX+2QyBTr4xG3q
KmQretzTqCbaJtjtZbY5uDjavT8P0GIcvWuYt0srtnnHD2sdDFMDO/PphzH8rEp5IubZ6WsA0AsW
sUWZzjN4lJm27KSD38aItPCSrAo/v73dl87q5p1ehqYmrlrZCbxCzS6urb9LSHjtfXVp9I0xd5GH
8oPF6NJF8250NAZ7jroNqUC20FJQcdQDnXFUF8EeWlt/bV145fF5YeJbLOkYCsBDGjiJttXmxVvL
acrmAYD0/U3LvsWSynE2wzIRdqrAGLxnqtL7WUfX4uJLARPbGLETMa984SHekz9a4WBVJK0Cl1Zw
RYH8Cux72kj9K05oynt6slxmRnpXgtpLa7ex8FhNoCOk+DglVZguE28zHsvkivu7NPr573/5jwTI
qxr8F+w0l3UsgBybQoKOpXL5c9vObKwZclgR9LD68KRjVD7RvF5e1Ym+4Ci2rK+qJdBHapV/audy
h6cEGtWT1Lgo71V147namPMKnvgZyiI+zhVWHSHpQpPdbQuztWUiF6XBlXYyRf3ZGf+jaa6dmAse
boslbbRQshOTO1W2g++cocPkEuD0Aal/e+6XPnC+jP46NDyYujFy8Qr6qDhDo6xO18b+GKr4Skxx
afxNvk02/eRMI9xpPBeyK12V+IKJ4z34v+srQe6Fg7/FlGpZLzSoo+XELX/kutkNiX9l6AsHc0vl
uoqOoR7qlhNSLtkYhpkRVXZu24rNbY1CZEvm6gpPhn2xYPamdem8JgA93ka/SbYsrhoJu7hE/uu0
sE7shNH9XoTIacvZi/ObDtAWubaGUAGo2Ag2LxG9h0RkXi3181Tow9vDv763/pY8iaAZyB99Nhxj
Dc7TWQ+/iqm7FgK9nq716cYnBBVUs1VHkfOqm4zxL/UMflKVI5sn2pe35//6+ffpxjcAD+tpZ/CJ
Iom+CMp/Q73nSxRCSvum8bdwgHLsSKcdxifLcsdaewAt7B2119AuF6a/xQPwRbYtQ83yWBKAmDrr
QeSmlD81uPyvPAlej3r9LRyg4SHt/TkYjtUsmzRk9S8KbxFSc5D1kEU6aZGW4bftxlbkdAxm11dd
OEAwBpQMZ5Tf5OUEh/ftzbhwWLeYgMKgnhQByXSMy6oCRFxAv82aa8WFS6Of//6XqxZ90CKlgpXS
1oO8l8ubrj/eNvHN1c5br0aeDRNPKnUouAb0hl8prV86QfT/Z+23S8XX0Q3HcP4hEVCNUyqqG5uO
t8xKbAGFCtJrw1Ehz9ToB2S+o+XKxC8t98Zya1/IjkcY2/icPWk4ZeDQ6bUU6gXXs62i14mN/YDa
4dhzT3apUu2EJHA3PET1Wp9IJYpHxFviRt6ObVGdgvs27oZxOA5BfYhL+hgE157FFzZ4WyhPWGfW
ygA161TTZuHYPhXx+r5BsvGKi7uwEdtyuekjiDiOQM7KcDyM05SXmt52u2zL5B5RCH4UhgZl+52q
grxZmiup2Uuz3lhrgdSbm4IJK+4l4rHwebUPlMevTDyB9fy3OOdvK+RnvkLAEH0NwK/3VJbmG6RR
v5YWHYNTTO5oy78OWn5r4jG+zRq2pXLXhElPjNFH1ON8mtrYSpY2jMtrJ/TSMdrcxcxbdc1Up4+U
1nd6oN+ift6Lev30toe7ZG8ba25G2ptCmuG4NrvQeCnIfu7J2mT4ahpP1xIe/167/9mXONnWxkU9
JIMhjTmWHiq/6vci+ueygwJsN2btmjyW5F6Ffu6Hn8v4kyR6B+heXiibR93PtZEPsRfmNSjz1qta
Ha/+cMxoE+C3ktgKvRbLET0vnUy9YKy9vJaOgf067BuXtYMg4ycWF+oa41n8r/28tgznyfx1VdWN
QUQrk+6o8boIP0GrWdzFi2LjA/pKiu7jHBFafxpKWVVB6tN+VXWqQVChSMoYx7RS+KehH9MC2GB9
CoXysU1B3EbPjSjm5CzBY6u7YV3OzFaDmuofeKnb+KBiEsQ7lDAZyEJJM8YP7WD0uJc+6Nt3ZDa+
+YOucAAi/HCsW2hiFgnqqSXz0FI6g1k0W/0SXb4kGMvyWIihjPdrq/1flfDaBU2CNuDHALodqKz1
jYUUNLqQm7Rd+qDMXYfSK8Tt2rD9CKHu6Y9bUKRIq7l2qCz7g10hdjuY9nfgk3LEMOIMnbdB1VX3
IPFU8X0Dpv/1o53msv0IePdqj0gPxPrBrkZNGZ8UGiCEAWP8+052Rfm+cPUgd7IFHW0my0TzrAmS
wt9rPYC+VEkTTveIcjt3QB95hWaJs1v6gQJRFGRJUIAmdGrLYEmZ7af6MzRWp+8VqOL9k2aNg1ii
7VC4xQvRQoSj6JCpGMBzHmXLzFyc8pFrveco7qr7gsYszFVhQpYSE6IW0yqJorZbq1BnFV28Kq9V
W3c5WkhFk8Yxuj6z0hQ8OqnE+d0hDloiDoIkA88TLFyRCkRS665WRV3kzHLXZrGIq+5oQYlTdOkE
uc3ybgAdYby361iA7KILYp2DJ66fMmPW8YGxmdHUjFUXpWVPqp8+wI8gJ6kj91C34BzIC9pQ8hE1
dYjEF3PV2jRMtOpQrPbAE1VZFpGv0dJG/j+B101V5tU6cbkaojrcr7oXcQrHDugLW5wrsla3oDRm
MhrojrGK00w3cYATyuelyKapd2u2OFGKdIwYGE57neDwDIGUPI99mUyfVheJKK0WsNqAx5UlPXjY
mQh3HbejO3b+amjWNFTU77UFX2UKbLaZDpGeZ0DFZW/1J48bNaoU9EG+Ojriq/YdWROxAO8A6rn2
n6hK+iQfQf207qqaQ2iDLECPA80nBEllW9qPJNaSZ7FplyhvVs7rPXLFzk/HvlzZOyZm6HdlEiIO
bgdQ3GzbVPV6ViddBnG095Csju904+G1XCQ+R25NV/j/qsC7ehpWLv29L3X3FVKsH7khO1cECZ4W
fmjuIzU14vMYq/ITmUPx0/ljJ7+NXdyoblePi2rlbh6mUH2oeKH0H/TCEr5DIpXGNgX1c8DvljFA
2TPVU8mEziS6GDpAyEZ/TpCvqi156LgfTgc5c8Ye4maUCrKOElSCAINZ93lQXjO9K4HRKg9VI5vi
Dy2hvmqwHEFT/h6grGByh3anJZNimMDR1BA0viu0Y0x3xcggPIks08T2jQsW8d3JXpoHeNu4zkKG
o/qx7SWcMdrBy/Wbl/CyeuYSZrlbBVhpH5uoTuShsT2VezZOcpbZOAYKPIErG0KE/EwCeQLcwBzk
VROt5qBW1TTA6RMkKZpORHMaRL1WD+gPLFHJjqMy2FHIq/DcOJbwx9rz5heuY21OrXS5jTl9ATVu
x3HqnilgOytMW+PpEqaiWFMX9O9cCQhPNXyQXp+4XQ3NyO8V0iws45rz8f0StOz3zP0BpP6rExLV
Cj3Wx5KuQGzmLKyzAMyHX2Q4+X3GCaepNpAkjJIKcM0Cd14bxRK6l1UTHEAxnKgTsxG0K3Ap/LRL
9ShZZOqTsES8NF1HqrQKJYFJ1J76Bn1U6dJ18qt3rB5+45PyJ1kD8Yt2fqc/tDLmqAc7DmUNlG78
aOc5QNfuxiq2LkPUStZ87OpFflCB9LuntayczUbCSZ8WhTJApbcxLx+bhQV7SPrp1Cb+IyDZuDej
hbvpIYQeX3+ounXQIpWjN857qP+U5lG3PcFizbi6MldDOCk1LTFBmiC9bFMhhyLJtOsqH6KrIJ9N
NW+HIjPlCpaS3tqyuevCtV/vAzlOXeq7yEISFWzAyX4OWqkPSaO8NaOsYkkmvJgCEIUof7nz24A8
roFcQAKAxCHPZoSFDIpZhI47g0w9boHK5/Z+WEqg92g4txhFoEfGTMEQASuyWnVqSgkvmBRojcrN
gFsw4yBxix+rxjM4FG7FUoS8dmHKy5b33ztnTfUtWkXLUjg1Vu870jdhntiZtvngFJGZDhLVP6vS
+ebBlRzt5R7EBin4vMGY/FD7rjgrPRZxvTNe29VpoKKyyq2TNjhVIPyELCzY6t55vihIxkJK14NH
q7jIRKe9+mCA7CNpC6I//2sY8+k7g8fuAInqzJK1syZhvjI4iveTaNp2VzndkruWNQU7OKo68OfM
4ZzhyUdILmgckTQe6aqyRXRecwRD0VqbFMBt2zz662ynrLETstRTD0VYYNnm8Zs3JLbF6eDh8kC6
OLEA92Jr0T0PAM7LFA3MEzmaXKbgQ8nx8kjR75IEh2Vx7DhYBCvfRxUMRQp8eOOj66LhFbjxtT4s
fREuTxBGQbkx1p0Nch2T3mQT6mvz+7VAd05ajglWlBWo2X7w9KLrd4HDZY1D1ii7ZoLMs8qmrl/G
QwuwkbjrIxRvcj5qjeu17tYlh9+q1m8KnGBe5hPQF2U4Rw3A3eUEpmJtuCqOQObC1aItWwU5GD9K
dmr6pp9TE4ewtKga5+KRTRwcIGA1BjNlDytSWdxTOr7Ibond+wbVHZ7DPkUPOvRmXIERtF13jzDZ
o7ue9uDHgH2rL+DNRaqeyXmQpzAZC/ugwmBt3jvcvt4ffxxAA8IaVp+7lBSI+IyB2HBKxhDd0M7z
JnIXDmRIwOUxgCUas3F/rA7QFkmqglbY4yh2e94NqtoRB/2md1EDQMNetjgxyHeRrswqDxhq1GO9
uc4rcP6xdCrY9AM8XrWf18Svor2qJr4+Q5IhCHO3ajllZFogB6ABvKmyKoFK1t5GfaVS4ebB26lI
Wna/iAq9HawIE5bLNjFJugrakmy2li75bBLsKGKphgO779p+bz0WfrDNGiyPpi2H8qDCWttD140O
Z16vxbgjuK4bCL5XPku7Ep3QB9ksKswLOa7lN0+ONErXdkSfU+Qa/ysDx9O4ryI2tzu0hQjkqyJp
NCT25rG9j0pgN8OmZvfItg7BIQFFR3laa92En+laLvkUuHfLiAVpKVRlbRGOT3MFhg1co675HUDG
B6JDuuqgFTYttB3uR0D0w30BF/EUcEhyp44o6h+9EGJme/TwSntXTaikIEz0R5bjxpIf3UCm5J5y
OjdpQseE5ONau3q30MmQDFe/AOgUcVOzC6qlU08A8qroEI8sKdO6C9vqUK2FWn8oaAoC9eJGj72D
uuM6AZ6ZLCU0BseZnswc6R4acE077mPId4fvPMpnaPEO8/qP0VOAkmDl+BEPhgG+diERLrc68do+
pTqoHgJW+piAT8J9MznUxCAuGxfgIewavpNQQigy3DFjsRu7wFUpum5iup8HEcPBujD6h4qICChB
joW/Ex28RDqAqaTJ/EiM/o6tNephzZCE31XTez8LgxgxXeuo9bIlAVLtvpAQTc9nxPAPCDn9AwDU
OOPOynEnxwhdJlEhQYQRjxW6xXzjkzQhIlrSsBeAdnZ2WeidLmz0SQxobHyMFwEpcxIrkzyVCK0U
OQhcJN5z0eG9Bc1CM73nYSTO1Gkk+FpZqUDDIxv9jikvHH9ZFy1lGsuQ87yBl/aPyOCHKOeBDxDR
gCLVrismiI2DvQmuAdLQI+5jmIxIUX2lJvPQso/3WaMVXOEENoWTs3WgMpkgIkpjhEHPNUTdKWDA
Ur4wBMzfYiHn5IhHS68ypbo5PBQrnR8HO/Xv21m23gHefYDcaXQ+Z5Oa5uhQRtwX+RLXojzEbdvN
8EmlYU+y9KfhKWFhEu3JbNf1Q9L3MnzRpRh+L7CRP+vkAWs84xQCV78u5ZyZNYi7fCgghXPoetAI
PRgbcXkIMP3kHfNX9hQuXQCnWNng2W+L+WV01aIP0xCFeH4JJA7yGJU+kmukuvRedlaXe8UXvDmY
c6gW+5UXkWyNEzefjOtjnUVV1ZHPuq8ceQzsAl2oFleLADC4Y11W1jNOOO5NfeYV51AlyFsF+Ejq
z7bU+1A24ZD3fZOofRTooXpqy7aQOcpdvNtxUpPi6KOzuHkcRnK+tlD4De6bngbrpwC0kesJhCIr
+URLY4bfYh1W87lScoh2aOfg8wHvBcrfIYDRyZ++YpglOCFJsKb1ujj+jlOLl/+shOs+1r7sfhJo
ctEfi+FjcO8JEyXf23VsZwSEeJVmTNV+skvKVoR30ezjZlUtpN+y1vNnAH61I6iMerok4Xsv8fwX
vBnxNtfGyGRXD9o39wALWv9Qg+1H7pc65O6Mm7Lm6FtS9ZBHQwMLXu6a9JmHPtEaMkaOh4/EgJP1
6OjSDk/dgic63o6s6fark7NFmoFHI6QQuZU5lOikd2rG0qHdahTiq3PGLHkXJGAztCOYwzLKB9I9
xfCSNC+CMGLPi/a9LsPdMc5QgG20fR/Z2uzwn96mU8AbuS/iiiR/8CJj805Hipmj58fghTHzRNTz
gpfojKfBUojTpADUlUicrN64D4AtSb4FcKj/o+67eizH0Sz/yqDeVUNJpCgBU/0ge13c8CbjRQiX
lCNFeVG/fs7NrpmtzOnt3t23BQqFTETGtRL58diyDgd9GdR83ksnLBrjfmk0nvb7rrWcbS+xEKFL
wVJBaUJO5TCj9Vnpeg7bujPLV7XYIAzdtdJ3IwTsb8reXKAZxVps4cBo8TkXlS931BPksa5o4ETW
THI0j9gG5992wjoCZJ5vyOTAUzVxu5KZJwPU9v6T7iFB2jeaQaNFRrfwM15bDma2XCj65KMC1gk1
TvlVXBlS8BLwA7LMBiwraqWv1ljU7N3fOuADZu4mnIDHDQTVVDtrmQBJsdtwbSQz/8JV8w+ZKiBp
F474L6AWXl9dlXmLSF445Hecyy7uSnuOBu4w1MU4+ka1m5f5gfuvyiv/IYaMZ7xgpX95xt7Wdktk
r3crjlcxdHNI7F/HP/mkf/+pY33423/g7x+tNn0pivGXv/7toZX47z8uv/Pf/+bn3/hb9tWe3+TX
8Os/+ul38Lh/Pm/8Nr799JdEjeVobqev3tx9DVMz/nh88dVe/uX/6Q//7evHozwY/fXHbx/tpMbL
o4myVb/9+aP95x+/XSIq/v2vD//nzy6v/4/fcHxSX+Wv//7rbRj/+M222e8uC6jrEZfZzLukpSxf
f/8J/Z1wmxPf4wFMTxcmGme4sfjjN/Y7oYwiDJ0H1IY58cKSDu10+RF+h7gEXx2h3P/xgL/91+u6
+TtQ+vdvAh/Dn3//N/hEbtpSjQNezc8yBDyvC1LIcV0X9xHgzv+hFdA4/FB7kajOeqs4clZs8y55
44UMsoGx9BD6RirUCRuc6XhzXHOZEJxYs6bJX2RXKNhVcMgNqte/fH7/4HX9w5cVQBPlucy5fAg/
X6eyKQCU5KWE4QbZLK46Yuk6skBDfgTE758/14+8mv+FKf/9M3BJ4LjU4RQ9Nb/cFN1QuaSQk9yP
JH8ukJPorM5JtnmQ8prHY+HdOsaOF70e8gU5zTrPV3wgzUnWCNyryJBAEtVHzPo+s+qZOTi12Chn
CAfP+uz978Gs8lD7woSd4z5BVpL/CxbrF736j9fP8VnhsvAo6kp+1cByDI4mIMjnre3gw5vnDeiU
eQfw5cRNGfc70bbo/3P9uOeFgJpCZ1P3rwKt/8EX9tNruNBKf1lYLK92EdBpmv3StX0U1M6Jrv6t
XQ9AA/1/5aD9mXn4H2+Y/0K9YN6GiKm3m31RLO+r7s5qsN4Ktceg+NmU3uM/vz7YDy7z5wvE8aEa
8DycrnG//EqtoopmFQULrJ0ISLtH6mtiY+2G06t344BUu5WxOdZGy0SaBMibg6KJehqrmLWBSWZY
2M9yqZOibutoKdcbVpXFsQsUUgRYrfEQwaNy6iUO2trEsgdc5uAOdN1SppU/i1jhyWaMGyHwpdtp
KQcMRpUOzYCskNXNkdqOlrFtrRyc1im9pfNy9ppDt7rdfuHukOSgaJVwPtS0dud5JfUTNr1rBQdb
aJP8lgkOO6zer323nlU9flt9bwfWleKIsGvEiCanHgcEuT3TlpR7NFAvEcWAF3JhYw6CwTWqtvWg
ClOEnY1da8EBM5mkctN26WPRLADUStAKamM4dyOgL9BchIWYs5X5J42JOPGEfgPolIe8Hl5J3u5m
1i07z5af1HeqtMv161ZQwOibffFog3cQCzJE9u3WhL1hzYky9Vkvek6p17+2lh7SBTnJkB3Apr5I
99zYNkJbSqs4BfU3aJ6rcFVDClebCB3XbmJ0p1laF9erP7QR0J8t9B11TzXSs0qvpUCWugOtL2Ri
842obe+LNkJWfGKZpgBkOrz4NpSeuEwMYNn+WLsUiBWDLmHCJpuuyMGX8C2uPHdS7BZRzvWj364T
YJECSY4SbVyIw8zcgPZ3RG+AtjonJGMej96kn/g0T/FWAtQbeC8QTOsH8SZw8N7QZjQNdwy0ge/5
QbSxaY2c/gQZdn7s2vpbv86o7IhG7udPaim/922Lxcj7LPrujMg60pA14s9dB5TRkOUVBzUW4uXM
V6yZU1BZVrgC3Q7leLfhNBluU8AjxOETeG9Qfg1MGd5aqL8wfGY8XxIoAsJqwjkU0yV+q7vwkNWa
QCL7XOjZRKNaXvup9jLM4i9Va0/4xIJPvCeDAlEJyq7TFx3l6oULOo2W75yNRSxhb8pk5SAEIl9j
OyhvvaagmNmmh3rQt5jqLgln26dXtSqxncWNVtrv+ibtx8M0GBG2CElFOhOAA2B2uLfyJmTcPwEr
ub7seZ1wT127vEssHa50TkDPHmetEjXURTQ8SohJcfXLV48WL1jkzkDAE4H2gUi7gw17YhWEvBsi
0gRTiGamt040z5W9vHdAjKNGP4CVk7HYEmACmALGI1GnuUfWVa1LPxxo3sYUVXVHtbBrTKx+TJk/
JLTHC5omeYItSV9N3fJwIiWhNzp/Xsqiue8c+wx4zY5wAHcSMjpvQEOfqXQssM8eIn26/AJjwz7p
16+eoo9bv1mhLoLnDp9C6A7+oWua+xIdorFLLQkNonjRXpdBkBsbXIUY+K/JNOi4gIo8Km1RhUHl
nhq7MqEe1mgc+PPa9PCbTmvcAk/c2wPOOrVrwDz45MXQTzK8FIqzbzDJWek81wlTg51Ubb5+c1dA
uYXEslSqB2GrOx8AZtQiGvlcorGPwBkJkGvuYTd0AI5c0O6NViDy+nkErMMwkgQeCxmaDy1bvrJx
u/L6bY9gSPvb0qgz4rNxtZa6uPItgq8b32vYUGfL1LqJDNVJFA2q/Ey8fMrGABgBWUT3OCazy1I1
Tji85raKi8Ug1aeu+FlYYjc0BB5kZyYwJ0mJLk2dJ7AURbl2sGQsRN8UiBXb12L52FCwfM6dok0v
+71rz98DV5AjdDJpaVP0UM/iZlCjiAK7DHZIsDn0+AAOosQNpyukkQg7pzHicrqw6K1L6YH5jlGj
jLRwaVLV4NqNBUfagG0XkubhtEmNndZZQB8uQNht10qs0pIpsxuRsq4uYwdrWuTJ7pZLgC6FCvyk
6arvku57P7di5ip5dH1pcDLK3bgtrSu3UjtPXuVO1d2hwYhcNfX25uXDvb+CcTFmBlAFycZlAdzE
NkH2xhGzf3QLSW+20XsUWPL2QJejoPe9EPQEP8Pt7TljqCxWhYub3+bt3GC98cuwL1ewoDjgVt7o
I36+htvdeVKW8DNiDX6MIL1LxXOB7af1gOKcA1hzDpOxwGfgADeNUkalYrdOCex0FkMKdL9vtxeF
ermwrqoh6ZR71w35NQxyoC5X5330+RxCIzJEzTzekwqUiY3CSN2+KK2vsW0FGejumE+5dwT2sW8d
vrcb+zoQi4rdQYbrQvNb351SR5fNDaosMeIRmD5zrU92w5BabawmbDyQh9vsxC63QOYXXIV1bgdR
j5AilGitL36uXlir13BE/Ew7DKnCt95q8HGcibAcoE5tMOfM24nSEafRzodpfHsZvKraKUxBo8aG
IWhBYgscijU7yeD32J06/qzFd2D2MmFrAKpLYa3frvPl4p/p62O+2Smtlq9/Pi65v+SsXMYz6qM6
ymau43pY0X6Zp3XXNUjMbWvcCQW2HiIRV+zmd2Vlp6BYnVs2tgO4Yy9Ec3gdAl1/8UnRhsDQz9xz
rscW6Z1FMxdXyMfElxhMgNqxUkqp6jPr/IR69rfBK5ybjvL7HFe6AxFC5PhmOM0mOHLTa2AooBhX
cMOhcEW34zbtQkAnLczlMyCQKi44yNzNynHOJiJBREeKCyWx2bKAp+P3yohdO5ijjZup3Kq9zPmy
Q0c9EI1yeOYDRpZi6j55+5JXxklQQFwix5qUx9qbT7AGVAdAsJhBOusBee/gehserxhboyAonuko
Yn8p3w2YU9AshY6xXN24yr6Xot3lHktk1WcB8b+agaFiQA3YdPtEOs0Lm6chcWd5nuQUeUt95zrq
Oljnee+Q4M13mqsayqpTV1GMgEUe2jX2MApOx9JJS/NDMAFUQkPZFjaiqqEk8T860KHXFtdLhLwB
UN1X42UnLtvyupDbDmUK1W7amhZG4xV+BP2KNIoMsUzZZCEn7lKjC+2FhdpihBJUFgQNtOxiX9Lv
3tLfFX6AnibbHAEFAgKTIhRk0DvMqzdtRaxw7miMq+VKNBjIJqeGJoddubnsUh8waJi3Jlo6OgFu
dGg4VVbS8Z2ffwOj/np5mlrT4wwMQ5Jp53FM2VJn2ge54AYf2C62KGfV69DVr8sI9e+II5C8lpMD
K4vADNDkGJtsvIN4ro5sEi/5SnZsLM/I6H9xN3KaB9YjaQOvihQHxerPDRBV4YAys8fM6r1nVXZn
UJlN2BXrAOkvv20CDwVL8hFdYGTIbxxY/kOIaWjYU3Y78jkLzCSTXpr3xWA4BAcZhPYCZVeHD8AF
KwRoC6uhY6rXDVhbWDdH1viPJB/eOeKRUluRd4crKPRwR+QzghJwe+869DtlzPKHkKCYberm6zoA
20tv0XSeqLr9wKmU770L4IX97x2s7yc89gpMpIdv+9KGt6HiTZWhsV3EuzBI2JqAflUMkQxdgV2E
ARrN13mJqf2BBowbkFn9eWn7B2ubwCXPqDZci2Dvtdud2qBQqrgc01HeALLv41m4JCqG4ZbNEI2o
ZZ2zzpv3pKuaR0s8YwBweAm2eKh2QyuXBBGSiIqrWNR6xQh1uMMiuZQ3GE09fMt4obAjncXg3RjZ
8Ug7iwqdIX9qF57HSJG4yoPqvA54V6UWedSw4IVY/G4rZBM58Joh6qkOIVBYcN0O940/3GFyBxW4
OjhK8OXoGwaSWFuvDTE6ZM6X6srvLiLGo1bgZtKV+lZP56Eea9yRFjh6lNcRou0rPl5Bl1OkU0mg
DjKlvpiOxtDV5TuXuR1S7d4oYCg0mGLIPi52rYdNVWXsQkkQqyYiAT3g+FymcCTgMKMOFtU4N4x3
6MfrYrKOeebN9QcQ2ox1AUt+LNx/omc/gUP/jcj9P6B2V+VH3w7t9/FX2O4npO//I2zPuSTS/+/B
vcft/asuh/HtJ0Dwxy/9HeHj7u82MDTgeLYDKzY0Ef+F8DH2O0Bdz8UWeIH5Ah8w7J8IH2W/e4Qh
Y8DhHBWR3gVT+BPhc/nvNkJWHCgrPcYdwA7/Nwifx8gFLPsLfOF6HocqAAoiB7Bh4P3qfAc3SuWW
zzIrQKvbjbUcat+/aenKsZNAbjvPhkWl4C3EPZ2L4RihK4aKJi0sYi7BDzsEoIpIzNMUNnpEiE0H
ZQ4RQYVQb6PCpvTFuXFAl8w4a5XCv0X8DNb2tXxu+kIlVr0eGgL+0eFGA2HsngtGV8yM9hpuuRkB
PiDnV1G/zkYA3pHjvHXz6MamquZITU2SLwhuY7K1YJotbsAyz+FiGYiKSvfWxS2ups1BfRpWLZfb
JGpGeCyDXJoMopP8WtpJ4Nfs1K/cxDjBj+M3h/QY06oyiCCP4JmyVBGNyIUH0rJ5YdPmX4FcRGTq
wBwxjnRhO36U/drcia6us8X1rBCMIo5lbHn1RxvCrmKcji6CaJbFQxv4sO6cZT5AyEiPngUgEd2p
zyqAxTu/dNiSSzyXDzjx4DB5wrlNnLtWkzuLDTgD+GMNKSIcMcR91F0x4J2V42Vhl1FfukWGJFcM
Q4i6f7V793Yc82NFuXvqEaL1xGcWVqpFnYYqvtDUec1WWn3Yo3nhuHgxa9jNWZdhtdI1WmcLQ5ck
+c5bR4w+m19lVauLbFZDVPlB++Ijf+MwEk/Ek1raFwdirYjbeXvUreufiGx46Pa3HmLh7jckEYUt
yNgjSk9CkKbutLFTLp3qyp+dIUGQCU4faMU9QSZ7h4ylPGxkrvcV+vvqsS+Oy+uC83PSXFpyR6iM
UKhl+VHJN5FqqCOi0hQ3OQQZD4vVNkeoKcGukvkICRXwphW6FmX5r61d653cZhCgxumS4U53Pj4e
jVcU+Nau7hmAHCSlXRbUPu0mSKoHJqwYhoN7322+u3p9h8pxX4mhOLdVKXbailztk53o6yqDb++m
V0U8+D6DmKKKl1pU99OEt1tNc7IuZLmFjhXzat3eQDexpWwGzUzlYt+NnYzh/bZTItCWU+h6iIYJ
HddDKyA86KYjgrGQLS/KPhUYDCwNThpKwLuhnQ99K1gqGJLDq8L7hFTWJIPn09tcKaiAUWyaoyoP
zG/VQ2uXewk+WWhP+289seyDAfy88Qqh+Cs7ILXKSeWC7YlDhOAahktlMQLDc3GNiXK/guk9YyIF
aIQwl7DtNXtio59MQrxuSrUfxpirsv7AJu4m41q8z2swZ6PIH6tqRISBg+qnKt/bU8/juiafBiaF
3sYKomrktYityy6U6LPjWRBfogpE5JBU+BxCca91FbQbJY4K7j4A2HhcOkR+akyGGZPkqR3Ng2OJ
EcdT9lACST1PngR7pbR8E6y53toZ6WvdDExPxigM1FC1lVAFAcBwIT3MOPdSo13nEMxQh/B8PjX1
o2RIzUQq2dHMigBvoDc0c1ocMWxbbclYy0fqIfESpSVDlELvUp4c8YyQOisO6m07kByBH8B0a+5P
r3M7YmrFRI7g3w/iqDUmPi4Mzz+tnWAvWw46vXxsm6J9IoP3kOdIUZwWhr4PgUhA4FyR8Io3dxq2
FP4xL2496OX62e52EGi8UV5vO5+Wey62a6wgQ8JaH4d9Jr65qmiv8hYpXIvBEg8tIIVaJ/JdYrK8
wd1OFBkzx+1N6kNGtHZTKgdoJgN/5KGtt2NDkJM7b60+EIrKanssQbBWzXZEjjH0Uw1wu60vXura
hSKa5fdV+wntAR62K0OEzWDodKwrD4K1cI2W2X01trxFKtBX7zErctrx2WKByaYAq3LLI+9ynC4Y
5sK1hJio86FIUXAwoNXcBQiVQ2iwlQPgCnrvDuSaLtD9QCyyh+LvKQAYFtHAA9qCSlZaOAqPr2YA
IrfQ/81hOfX5o3wdPUOBcLk+Ss4ohD69tWZAQ15FKavdItidbn0K+M2qAKo6wORrwXdwY/VgX5Mc
SVG4CPWaDUE3hkaj6B56LRmTqqwgTsK07wnj3QfWkaKz+r1RIakh4JFbhQmOxWyukEFimgc2kiN0
ZTiU4uPRiNBPFhcnqKLCUm3l12L0ysjdkG2H5MMBQzsQwaAZPknd+KGFfQRJt9vrMOqbsfBfoRxG
pzuy6ERn6yPUaRLwEo7+0rvJR9d+EC4WKyQIF+Dm1YdT1/ML9rMpHedSZ4rr7X7ZgtMsnOwS35NN
Kw/CXACFsMH1J4W07iGeW33oaSGPA3jfzskSCCiPNCJ3IQhG1lznvXQMggWNYLzQs262aTx6q3io
HN8KYUiYo9ydccf1LvQDJCpHjyZQO+AWmKDHDVU/9gkoBeTMVUNGKV0PgUOfLGcZkh4Rv3AFOAhG
m4Ig4XrAzuRSjf3Yc/AairRnJQC8sjnAcoI9VSZ27pNI2Qr4twNHJy2WBomnYxXmm6Myao83k2cO
dd3wAzRcD3XZcPyOJPEG9m7r3eq+ePRLDn/HTO/qoo1Jic+9F72Otzl/WGaLp+iOjJcKyEG1Vt+R
wW0f4Ry2b3ODvq0O977VvtZWWR3H3IEvR9jhangT4Uz9EBif7CtLfmDvgNK7bLoYCaAnVlF1gCAj
BNW0JTNxIWfAswLb9rIZRppwKqziyLGYQ/jtJ/AJnpTHxhhFhipm+ZqV8Llc3jpcJXnzPSg4dihu
bgvmlDtZ44JaZDHHAXgHpMuuJwNd1H6u7AOHKCqqoPbCiCfggHDrgwY6D0JJIW66/mgZaXf9YCI1
9/XdgPYqx2hxZLA3nGaqp5P32nujfTVZc7bUZXvCq71tuVyBsTRWPJVR50zPGl90OrdrHfFJXREQ
GsniDTrZqvbEoMhXvbmx1wI4XyCBOjYGGWkS6NmEvahGbWOiyEUE5oM0DGpKD9LSL7LwebatzDrY
Fh2gFyp5DN3TboTvP3ZX521wIedZAT+rVtWRU+LEC39F3H5v4H9BN7ozp4XZ9rOjORSw00PB+vem
Asw8zTzF5/rpyvy5R6M5XLD3LgTccN2032EgBns6T0cFiW3UTCIAj1fuTeDCjhEEBwOvS8xHi0Yu
OMMIzgawvhLclC5oGXeeWPZ13X34nToNGqQ5szH/FNZ0gmPsCmJUO4QWzJ3YbgkoBWtQ7BATDaDS
6YYEjBGPBPjoApF1yWgh6bPBLBQMukxMg/B+LYOHkgNAduRVgO4ewBx5t1vbaoqCAmjJj8dfTG5i
uG8xlkN77gV5eeNCdtU0LqCi0YHCbVNgFfk3TDY8AZR02YBqO+mpbRJorWCsuahO3UVGLfyX2Yr7
EZxYI6MLNY6ES/dBvs1bieV7xLLh525UKEbSDZrP2F9F5vjtcquxxEDKtsVg2urrgUvA65Bop5OX
Y6lyc3ICsgwChM8CiuLuEeBzHhqcDGLuD1Vo1bDCUGMf0bAEGZ+PCH+3y/dOs51X+33Tfh9hg8DK
sGDF4AucOKUNnmIYgKBWoDnyznopaoxVi/U0rTJe6xwdubI69uDRAfvECnogt77uuovDA+XYXefC
xtbTj801Y5SXK1jzAXDYyIp1B5LIzmBTfJkHu4hU5dmRgisJGfPllLbMWw4E0xARHeRYHIohRMDs
MJubCFEkkM1Xnr6qimlHN38+k9qJZ2rdAROG7rBfTeTO451VL9iwvMbTu22ossAxGDk4hzCzNkD1
sbxbZKxSQPlwUa2BPPd02o5w96RtVdnIGl4yb+kibwCjsLi+OdPC9k9Mg1ohm771gvnacBMGc4/a
5qUYrgIPe48SUiVzKeE3QhcU0gqwTqBKQ+6wVY8Pnc2P/jhPkQORYmg5BtV2tRkSSZibTQoWiYqd
f/xvXC4A1QqaI+dZ236Uc79ewfYMBkItD20V3CrX7q4RSt1f//hTD1I2K8qRhohdioTs22vRfrbF
0J7n0TYZMMCnVlk4OCgPRsN5hOS2R/CkCVg6ITo0wq3S7KCqt+IWgHu2Os7XxJvqJAUOhDn0hbj9
3eMm2yaswCom9iAfu4J1aUv1pZIAiwNWoG/B3MjrrlfXpFNdhqPw2TLayS6epovAskimiFcOUpz9
XOx97xZCcfswUDD2pPESTwfX8KSjQGsB0O6ib9i19lCf+pnCkebAcfCSAO+y2h91lDf5rWm9LSWr
2mLcys9Awe29Ag/f6uCzqXOaDGIDVMUncqwskagL3m95IlWgiLOi0w6uy/a28FsWW133DcHiaHbT
fQx/MPjKAieOzYHPgW2QsY6efU1MaIgDdT1U4wkHuyanUSTecBmPEeEHpc2EAvKBIKWyPkPsIDC6
VxSOgD7jFDrwrnsz3oUiUvKzmiweKYHu3nzyeDhb5dkO6gE3FnpSu3EGZbbtCiXttB7sNdK5HUv0
rsUrarBjYu3Gta2P/ZLvGbPmfY7BCjMEsnNqYiNdFvF2Zp3DYcUROABx2tHhjBil2gIWPNqTSGm/
2SBa4fFxa/odlnCRecQ5NBWIBAlMLJyU2UG8OaAbVoCOR+EmZj4vhlVxix2FG55CVZn1AuNnztG2
10WyNB+NBy1CXboq9HBTJyPP2a5X+WGGGKibyBL7c3mPeiew9HaXjiiei7ksy2uQbl00DfKl0oId
pZEhFJPQQS8ER5i1OMINl27gDxOLVrfYWx4qMi3nXLDlXNo4AMBYpNLAfq6aClJi2dcpbJlpfh4M
/JFT7aL7FLNlCiIN8b2qwsZJOQD2mmH9egEA/piPefE89TK2ZAmWAVJgRcGx+dt015fBiOwycIkT
bMqICvYffIVJrRvhaTB9NcY0IG+iQdCxjflf27pPwTwemRgC+PiWbPS29YxQaEg8LUx8QelfyG7b
XG2FV+HuB02H2MAx6nMHpR4QCfjqaSQgN33jWalv9bgYiH4dTf/s+89wi4a4yIpv0ntpB2rD6Dc9
SG1jZarzcFmNG+aQ66Oe5pZvrv+gwJoxLzj36K24tvxsmha8rE6yTMvy0cJ0vxunpj/ZFabsVT4h
d2VXVQvCt+FucYz1bUDKN3dFQsXQx1C+YANFXvBhlF2QUAu8bh2Md6Tz11sUNqEvGnzZCnOs7e8s
cjO6gLkGDy69QBPMlTNoNxfOVSG8T3BpQ6yMD+I1v1xVHInfPmrnHl+WWdcHr7V3ftvciJKcpDeV
x4s0K4S16gYtURE6YzAo2N0H9HgGuFTx1l8ynAW38XZ84Fow7KS+LEOpiYnLsygm+Dk2a44r37k3
btbki7+nk4H7Y7FBp/T8uxBF5C7CygDSpCgHDQD/1BLsruzAg31bKmsFhAZ1inEutaTDUKabByx/
Fe9wkWzYfRBFDPI21ihWPFGiT04nr4WroRpCs/mEPSTOfZw2x2CDwsEF0wz6L7/zsadH4yyyatUG
4t9iDzacXzWFAfMpcOTqJhBZxuwBhbjo98aEgT7o/t5nfTR4g4cA77W7xVTIIX9eAkz11nsJQOow
dObWr+wzH9z5pqI+QphxyHPLJuJAB65RbHdfqisLnQQ7YDhdMln5mNGV7icO6rB35fW0quPKwrqH
6crBsQYf8Mnb3Hur3obrmlETtjOBPoI4GfdAwM/qXK9+nTpmw14L0ABkHrp6S/QnN43AMnrmIniZ
hGcdBfHTHKayA+Qr/uHHn3Lg/bahKubdjBu+V++N9dVfvpZN2Qyil/wdvgnotaspR7q5eeL5uKUd
zLBkbJt0A9qANc/78EBcR6CpkIZu4FZukYCOo2IGfagTCTE8OfBYLEgRjwd7InFT4+bxYItPLWzk
82Ae5g2wDeyMgoNtlvl2DTerQJGrQMdu0GS1oCESDp14XZrlih8KqIpemrIH2AS7h4P1eg/vMny1
l6sdjtTYlOtxXaANtxlLZ2IVEIfIfdPgnFFsmFEtNXlhvz5uVKKQmwwQhiD7OF0Y6XEgQ0K0R8H+
d87yXG8uTZErDIs3pHJLN6jExZyPtZPAZ2RgwWuLGN4wnREDubtR7IhSzUc4CtZLV6QTzWwtLyc9
vQfCaZzyWcGdGYJMS3jgnAMCxGrEuJq0F0XNsqWzWNcEBqQH8K3vw2ytUeOx7khEfU37+61G+QJC
psBNDe0DZVi7Cz2eugn+6mr5lB4KSHRN4oCSFUnkoJih0DEnx71uV2eJ7R4eYWTvbRA4ugvU7fql
ndUBE8acmgBBWMu6fXdckKEY7P1dAJy0tr45AxUQeFlIJPC9vcgpdAcgvuK2KGHcs8Q1KRY301m7
Ib6lwDx3mGsojzRV7wUajFsHx4gJJsN0ayqJaYhdkaHa0pHhyIq3nonaSukoj+toXoVlA48sQN25
K9D8FrqUU96VUYC1UxkapAXbiqTJJz/s2DIdlLXsqE8PRWu8hFfImeXeDK0hKetMG9jaqxJQIWJB
5BnN3wA/Z/Hdo74dVR4Mbkh5m0DKIevAQ8o8IIpxOyyDGLKOuSeAK8BD/pOoM9txW1m27RcRSPbk
q0j1UvX9C+GyXcxk3yTbr79DXvecA2wIVYZ3rbJEJiNizjkiG/6O2u1jb4HBUIlQbtye8XMug88k
H9dzDnkkGyr3qjz1OxSEi5PBemvyQF3WxD/yd5ur+sU2yE3tj/a7hHUJImCJ5yz9TVSUsWEXyt2E
LUdbcjxKz2x2A4mtTdqocKOMVMR5n5mbCurCzugZHLk49CJ8uQe1UlGrcPgjrfVv62qOTyJ6U02T
V4EArUSAU8am/ej78b6TyQ92n2mjJKOotPFprcj0bOz2QPZrie1F+pEgBtk7zCFvz+A4m44ufjqa
r3SzGvPGa7r7fiymndsxRmbDwY/l2r8bak16yeFKzTDtLQUaQdWSGyYb3zD6NNJYr755HChXYqeb
6W/gcj2STycYsaxbtma6e0rZ/bT4/M6gk7cVgbtAsrp0HvNrbdnirhQ50S3/Owxfp9zb6NbaOZVu
Iztdnbj25QcerP5o19270nMkbVEiRJyFx/QYN4x5dLttqrJvzv1fa3i70zAnNGmwkLazw/04GVUk
NlmS2VyHIXp94A8X6T6KQH0Qcmfmo24+o+7z7IXztBXzyI6FUrFKrz8uXXJkL46GW6TK2wwWaFou
s93C5GnqcszTokBKNc00YiNB/wITA2Su77wmLcafoiB5byVe5E4mjsWVTa0dfIg1mF7WSb465GsK
5ved67W7dPYOwSoiwtSsofasle77a5mbX2tDK5dN5RxbtUNN0HNV+vOjXOoZx8QEzTNR+56MG5K0
VjHplJlQy8HM5NlqU9yw3pMrKusupaFXcBUOHigIZrbT11Ax5DBmlu0VixWZXl/EHEQ8bUIunxDX
ILf136wxGZJMf/qigZu7HsZRvXuCM5KwVLYdK10fgoyJSoeJqM3YXNMmlAoJEV1y0WZksyZjUyyB
EVuh/iaYN3TrcjXZ5GdzdxgND9F5zmME8JaxWThFVpVSC/Z5XDG651ymsrSs5kdVYt37YfVCktw/
llit92bSUUn2Zbj1OmwA5NUqxVOEmA/bCyosyzLspui28yHpKn0epu4L596pHS3EKGa87OjoVjAd
HddGfpoD+eq6pYMRrr0sE26+Qrwnon7u+dwOGRm1QTyXudzJPGFib1wShClGzJkf+575bFuYNjLR
8VideYw7PBZ6pTNmK/a0D/LyGIQkyTEYY24lBBVSFx7Nxm23bMnA8JO3XUyMc4hrGujxEBS9inQX
6DhNP2vMt/EqGTt0IvmsynQ/KeODWwxXwWNdm84+04dWdvMuoHmJh0REzlBknyR3k2q2d8SxBPsU
IaUS894sAQ4nHX6FRTVtfUFFN6Ntkpx6R5ERm0KTCkAZoqEvsijTrhk5fNg04X/KkV+HKFgMNZs7
b8yOubOoaK6NZ19O78FiH4a8/VoH/6is4UwznF/wbp+ysPiFBR4dLiCC7zHkiUjkxzUBuXt3iUEm
PEtECMtYJxa78IPx6SKGLZt+tMmm8w/eYEDEemvgbfalg0XPwOhprHyEAy47ds8zRSyaYZMMsngg
voiCNLFLxJfLkRDa29IDsSAPvSmEix04rA6NNz0BR6LEwMZ2V6QOfd1Ig+II9k9i5djOWUl/0w2v
ZqDbzZy41nnV83KRLZJd/5d91Iy85JMQPFdsUdkRnrN6P/fjrlmUdVFpGY8CIAnAnqjrTIrOPsMb
qvIToYw6NoaBMyYwr+1N8XXAz0QynA/818l153yyK+ie3TpWR8srPjDOYFKSWm1Tp7i2RpsfELG9
c796r2MgbyfRYDFEzL6d/OSXwReRiB8y3B1ObcfASgi3p7LuR92RUxNHZ0VNHyvvxbOXe0/gDEkH
YEyJP25FYi9R4OBsySzmTLiLPR5N9t9J+ZygPFT3UG1+z4p/ME7wO81cQ3ayozN17wysbUityMKM
FDNXGbuV32NnlnxgKuu+Vq8cXwrGRU1ZMqVSxbhNcaNEc2c0l1lYD0QEh/P4MVodOJOaTM3QA4Tw
MfocQiRBZKlXPfj11g24asSKkuHoD1fQTcyWWCICcCsvKLiVX75wcDxy6h5zPROeH32I4qn1i7Fv
ti/F8gXEpN6xO+QN3Urx6EM2rTpEa//gsekZcGsIZo/tOJs8N86sgVvuXa/59Jv2PZjdvZMtAyCA
xDiNfW9vPNUxI5ap3pYeCePh3iKgYDkGT39WxiG6NMwqlowrnugeDBbahfpPCEAAXAC+vsmTR6Nr
wshIXLbx8O45cdBbww7c9ftYsffGoKApmCsjCgxPgc/wXbFDZenvC6/Io1k1JDQBfwzVrnJnTpOp
uQt7+DleJ/ap2Wd30mp4W9TQ70asXP0Q1OREPzGxrldNrda4tXk9wqUYt6bjEl0183fcI/VpZWJ2
LMvgu3KRrvwARoJnyYMr1q3vDy6cguR7Np1829lhFvG/QlCtkgKQVU2WUstnXZFPJYsdIHcfVker
zWyXZ0Z01gO6Qmh05iFduyuW13mLfxOlEs9k4XxUbnhtWuuVdWQ78izr3qkBgqSxSIwMm3J/clb5
VIzdq3eT+fuep2DOFDln+OWkzc4sejYvBWsXN7PxwaikZoR6pIEtDkPYPRgzcoSfyMesh+NkULGL
7VAGUbXUDLulT8/PO1RnOpqSnMs7a2GiWwyfdB7e2377PlBeBo17xVJOYrltSapwGpmZzi8hChwe
SZCeC/5xdI1DIZFurZpxLZGaQylL/Zhjw9yny9rERdlTzVAs5E3JeqsCi9mU62OCN33DDz8Uo3rJ
1um3zYR7VZcWgf0K3vZ5mUk6cN4V2KutKsbffhBvwgOdP/CeEUsfK1Kb6Wa0HOc+aXZdWGIBY78H
cfiFWrfjTrA8OC12E54s7NAETywvkvhwQSwlC7eHvq2wEozrB+F9Zh1r1tKsu3pGECCpWWo7pRoa
l86ejLS0KWDSIJbaxkVgt9zyIfqDTlZ18KA/RcM0hgefZbH+xJLVrPW/Fp07exvHp0EMeOMERoIY
WgLwmMwfLkgmAuOfGWcFtTkCUAlN5cFYjKcpw9JjOylkFZ+WTanzzdyCaeFFs28wMrs8WtNwp6bS
vWs3Rs2aq6XhWMrGm3V/rnJ8jbO7a5mBa4MxUYN9ikkBmSP2O5Xb2sZZYs1vTh5PWE2z2dvli/vq
wThEJ8X33ibtvB8CSmnh+ud6LGtmyy3aRXKHdYBGq+0/SxznOqhVXPYBnr5wekjx4YUJWkS58ik7
CQ9j12pxOdjL1eeBkfFoPo0uVseivy36guORLdrdQVV66Nsy4dCrCRw3SC0TI7Fz0jeES/AXb6TI
nE3Wt/f8Ax8kBe7Zd19k89cau2+WRhKKHlr65uZS9mYXDykxCQUthjw1F0ExtFGylHj+CGE4yHkk
1dN7WVSHSbiaooFlTTiH35bc3ecQy2K7dozD6Fcf7Ktk2IQhBCsmXQ+Xdi2si5EbA7annp4RsIuf
j/t+al6JVC8R49RwA8Dha7X424Zok0i0Tx5LNs+tjf8y/0shCEOOeczG8rZjXQc7Y0hwmwQnMBOf
GHfYw2iM19Zp833NH29bKBTx6HMWWCX9jtFDp1gOcLc2DjAW+BMsABqLa6VmkhZEbPFkjg92MTlH
lp/G8KfODAIJ5zcQzbLFb3jyVSfP8O7dTjyEPos7nL6wdhane4qB7dSYhMvyHDJGlb2bc7lTrbvH
CEXbM8boP851Dn0KXBZbhBPMJxVWu7auHme3flCFZW7SQURkuCvedLem1lq9hTfotlwNhzZsgrNM
YdRJUBcza9PGpbdjLpe/cE0+jBoPcta9hZnxK1BYdZTVik0fYF9ZvOGn7dsgmof1pRoFACYgXVgC
2poBcYg3DsCL4Y9fXupuYSZ8l5pmc/WY7rgTKpQQ7dVI7PeREcEFZzc6Af54igYsZIo4hIm1LPVP
taNvijx5+XXo2BWxfhZhcAD+hvmqzCgPukHF3m3wPoMTiEonSm9mrcavAYL6MDJkWvGI69uzNriq
KkN9LLn/YKr0l5GMpxQXLnYlB4jUxGS0RzNAmaF6WZIWc27wCpYnWr0Q59eI+1b3DrMcp4ZqxZjZ
S/IwTsrx4BoeJT/ukWjlPnbAkmQ8FgjxbywMYgfgBR+UT7HG2XTsF+qyVdub9BYcqQOjisPK+oK+
cuimiiVL946RTBdM3PlhGec30HLlORvEe6/8T9H069b6lKXC916Zf7m8XixnuBgCf23Xot8F1C2V
6D9Zq0Qtb88P2Kqi0K1RFTVOW591BeaU/xI6fHUBfICJQdTLaIw3ae3iaiY0URKSvro1/mfDesiz
xdz2k1tu3By4hXDKuyUo/3TjT3qLxxhzIXd5Ud9Zrd1vIGhgfC4O7vCmasY/JB4sWh0+PImUG6el
9ZyOiXrrhgDfsirVtVlXHnR9qBlbbvhhxARrA1jcbXhUtwOGZUtda7OTYP8YYYpqtCiu8gethgeZ
aJQuy/kKwLJwgl3WamWIMblWFBoTsD3LYFNWF5S7HsvcnCT9KZAkwuYi3HtlFmsxSDz/td4jc+zt
tNnqzi2Pw7ia8Uiwp6ryYe9sCXJ5z6Sl+Rs1ooG4cwNils3cE9LrmjMPhoPZwrGspgWxdDYnarGP
kHbp5heUyvOwj+aSe5kMSxYM4YMOvtiGRjy2AQhS0pBsdOqIu15PYVx4HedqObXnbr5xizu9tXB8
PBBcPepg2lWlf010Nt+51iFtqh9RGNauSJdXuqdhG4xwSxpD7aiMT0Gb0KJRgpY2bpEGr8A99qDz
AORtN3fQfBieM+0u7oQ5tsfWChdsT/jAGVqiI9MOnAOUhBJ9adPWg7nhprXZ+4XB0GYwC4vAOS85
CFGSPdAy4UDi46otIEJ2aJLAKZxHfQBvJyPpLvqQfKK+ZQeFZydg0ZR7U1mkGH4HHTs89VS8lZ3o
6MroSRCl5u0iKIOc5Cc0kjWa2+zcpFjM2Yxq7q2MRF/pTYIBtQkLaa6wZdFnEQWOWEp+ItHkMp0z
ifQsP3N3Ntp1PRvYm4RYy/Mk1p0Fp+TQwUuhI8+AuxCRwVilo6BKfq9Nz7AnBhFmYwG63gJuhGW6
udz7YyKjKQCWRFfLWpN0su7QczGBogvI0Rw3thhpjQkxkMv9lTYTgB8fZwM0AgiGnben4/lD5PcV
jh/HOvaooMw+E6nMvRG8lmwn4uRU3ffAmgjNE54nu7pPfWmgUO1oS+qNPZvhSaZL81wsOwAdIcqb
FAzjGHToBnKmyQzG8OjFDMwYPtvlL3Y9jMRWS1Zb6BZ3jedg7E/n36rRB805ujE6TRBDpddO+388
gWGpDoPs4D6vvh5eFmCXqR0eUuXJp1v3NY6EaB2/YvaiFKRLkd9nZsn2hrn4bQ0oLS5PosHoFAxI
P9wTucasP9wqzQrv2pL3N5oRHUDZ633eF5hsNEtK14FrahxYPsrCsz/BkL5S7Oxy72ZWTXis2DJl
3S4+6waHECH3ZIdfg5G/PBh1Ah8Qs+fQEH9k8eg5Ie/StUG+7Z0TzIbpkmbMTHQd1vEwLgM0tvR+
DdpbICF5Xlpn3vko+U52bVL0h6Ww2K0ubqbmcjgnTcinzx+oEBF31GJj+fBZNAarzShmE0bjPByU
/9gsTROR9X0LqzE/NrE7IGZmmiKHjZ1V3GXdyRTp56rKmlEjm0k1O4ROYeKQZixvgtP0Z6BNjZKs
K77G1Y5lL4r9ooyOLovZwpLiCB3dW9QxTdJvlrqe+QnbwM3dOzYC7sPM8SLfzo24r97aoRRkLf33
Plx8nJAbghKvdlk3iEyE5yH0HUS5pTTHDBAY/DeRmZVRkM1VRKEmykSzwbdHbb3Np/oT1N6w6dcA
Ik345gKSo9oh2L1kS4S9acIeHVgnjxVO22Z0bMTeoebcEKR75HApq1pFBPHnPcBiQe/AWKjQFCPu
8MeY82oTcLsenR5PkamoB8PsGVbjQKrU/sRoeF07Lz85/hz39T1M3vTLHZOP0cQdPUvjUkJVPHru
SsfjXCD09hvH4Yne5XCLhFofsnVwn/qUU5+xON5CHOdM360Da7ujuW+w6qUjzrlwOTlFcp4Co383
q7/NCg5oEgykG685l3kwbNc2pWdOfvzJfbBeCptpvd/9zRLPhq1KhV233WuTuDATQ+4FbYrzwj2w
HXBvZYmZn3U6PyauL/bLupDsDgIM4Kb5uyWmtG0mlaBSVi+OKBropErFWl1Fqg0U0Aq1t3ffRh7G
/Mj6i5lr9SwH2lUZ9K/WWSiuhHqVtxDrYzPBWW8RatcVz4ev109Aoliji5XKH5wWmMX+MDbGN86a
X9W6Pqo1rc7j/DcDnEWmENE7vSnraykPYQ2CNMw/WBT6ujiM9xQm0Dy178Y0f5a1QvEdLHEK0yZ4
DRLkjWDs9shwGS2ou8va5mnsuW6Avy3bDuxn2yzPabVAlHPavbnkAc8IUs4ip40dkl9BYV4delqy
c3NAWL39yRdnF+DOeoHoSpoOVuJ2mB4siLiomOrmttXXfDSfJxdLyDyEdIx5sgdo5TFdtD/YGkTo
0WlevBnDixHUrxlrNU5wHg7NmLWHFgfEZsxW2qpK7rxgWXHJ5j29iL+8QpxIzfKv2yjvtBr62zHw
H7Mb+ReqY7+t194jkWh+6Qb/TauLE2Dle+q/4lIwo0FixT+dk48eneAhCbX7GNxeEm/cqnpFrVhx
Wgcq2QbwxMTCdMlypdhNq/uSZmu/03neUX12MXo+ULKSASohkffBBroBA3TjGkYkfb8ArUIKKnEN
e5NfRsqZfTL5ECFW/24GtRoFWdG9WYyG955lw2xqILMg6vuRMxvQLtq63a9G/TcPyisOA0y0JVpb
iUTEVpUH24NgZio3Zu72jbjZb0dAm1GIyLoxWqukb0mow5ySaKgfgG72ZBS441vIGR2T9VkugiXX
/PYAKoRV/rLY2RwL6owNUzZOT54/lc/TRgAHi4SRJBHTcUAUAjcWRVt16JP2O0OoPBc0qLPXPxpp
B6TUVcDW5y69mm4VzwPGi6AhMAMn+HnwzIvDyhESGfhMCYRcXcxrOXeWWZWCKVepzp2c4FYNzUNm
VOAVdSWOY4VJCxEAp7ncknx5w1bGPmyx4DWkuFgD5XwCdHkBEN5TrBblMTew6KbUM50qzzon7Kkr
DM9Ei57KAXQeLscbPUjjPeG7Veo7dqlmsXl7gnXmVS7oxTT/HXyTntImN6NeYEeyCv/PpOU2S+rX
EgPTvh3IuMuvwe7dvaE5m9fw2+bKwR7DIlbQuMkpNd2fvjffRPg3gG1pmV69LXFzkH1GdVpYSUos
/CoTQxxTy3uwdK0OTuO+1C0afH6bYy4yzParb3D/yOKevF4E20FsrWBK9tQMPHudBaMEXs/M85Nd
qXxvX464lr3mmYRi7NtWczKw8MSpkV1Fwz/StTjfihUqRFepFxV01W4eeeJ2CGaT1W/atnk2e+R4
/na9nWSW33EEdrZyNuGgwORN/k9Z5l8gQIF2UjlGWNDQC2R725KjSA/erM4B06B19e0TvBozGk2F
efYD3yROJJMS36/jdlSvo6f/qIxexbHrn0yH/cn12C5eLoQjms+pISeadwBpyqSzjyNAmgGWZgQO
xXAs+ZqTS4+IV4eEnvVzUTqHZJmLyEBWDQL/XyATUXNgh3mZ4GNJK6xobb5l3Nc+EgCFtFnG2gq9
d5ySr8VqRcxdMVq1FGUkwcwN3SYqjYVj/saWsVr9dYs7AFmcH/hUUXS6J7x/v+12kQcEKnmPBZVh
pyIRFUyngQRw6S+fg296m7Zynlk2Xj102v0MOLATkLdJkHrxQ+qvbEbA74I7bT5WQ0IOQOTMSkO3
AJuwvBijzU52kiDRTGY/GfQ7m3w4qPxgP4EjRirSn6x/hKk6MyJn0Ua5zUGtFJhy8UOE/gaT1mmd
Ydf26fRWSoudsl7Qbhdtf1g1yqi55opFA7Bt13Xd0cM/VDR5KAQsZeQZdfEZlNpubt0LN3/vkoE7
ItM971bzbaMX7WfPZYSe45uwx4SkXTDEEIH429mTmROUKTxMIs5gE+1BpdXKaAkv10M8NLGntYYX
jic2y5g8mS76jo0JFDXu3c5SaCqIzYPEOWEhc2PjfsLH0l3tvv+NbA04I8u3dnPp+/BvtRCLX62M
qBFCzqebB2OsGC/2piOe57YDiUmUCbYz8qHCHzq7q018wm04Ebw/LXV65BWTtUkrgiLTH40P/6F2
LzneASbmf/NJHgORHHNGooYkWugTWOmI/ZoD3hKnrt0rvMlnHBkxjEjAtzATd3aZLzutpmLrljBo
ndLGUKSpmcm1HzII75HZkisztlpXu2SxH1TA3KvE1ZBDG8AKdxp84oh9kGKVZG1HPkNKcGhDQcbD
clkqLvJQvhh1iKVnJl1QKPPZLWwRLwm/o+vneJ0HuORuM0s2UfN2ANF86KYguAahjEP7yPb68XEa
U+eFjPWfiTUALd6gk6uzCrYAy8ZNmz51wqv07FQLHWBirRTP3i/pL8nXgmhIGITZCHpgRxMVF26x
XFMo93EyB82vptWRwZKLP+sI7bPG5U7jmXwPOuzuhDs++LDyj50x3S2E7A5ocyAYnJRK4xY3pm++
LTW4TSJXl9pF5O6m8Kuf2eSpa/nGKybP4D5zEOJtOV68bnaiFe5hvIZ+PI6sUGaQ4W0G3+1fvZHl
eEg621BNSG2ywsc8ND52wkIh+GcMoExATqZNyqO0qRrbdYrLmXE4ow/z6ehjXlfuX1UxxcqTluHp
wxQOL6pLma87+YeuLQEH+I/qqcW/UBKoom+AzlDW95iW+1LfZZKQWymrcyWBU1vG8h6ApG5Axe+7
cqSULPetORBvoyTq5LHP9V04LZekTl81MODinBu2Qofjk6/rckPvdd/0XYrlhe3iqseIWTYxDvuP
yiLLWqz7wkC8KEbGnwIsqZY/5qyeOpJB21CUSJFMa1kGTdqKxvviJ/MTxrLATH3Grd53bi0/dTC+
IetsCZr8AghIMLAebWRsxroU1/7Ncs/moybWS2uceZu+0c7z/egwsRLQpkGJU+rP1R81JN25aOWP
3xTfdL3lXmRQ3m2XsI914Qb5FUzY+uw8SyN2QjxZS8jQaTqOWBuCmml1M4xPqhZhFE75DzhPKKBZ
Lx6b5i6RE8GkwBuvxmvlju01KdV733v+I47EmhEIAZp1xh6TWa15AJN5Jkk8YXPyKX0nFRxMIrVk
K60TQ1XrJBOFa5DHo3WCoXBYqKD3a1+aJ1VC1V4N+3++uv3Zv28D3gW2jgRv9RoSl3Ulp4rGFsRB
Ue5qaPRwPBvrUiPwzq5e9kSccFnONts80KaocmzGLevsvIu1M3fl7HlnCJL+ufEz/+x2lXfIq/7A
nlZUmODUsRMh7lv8dW4iOcXMRGTnIOmyMyMjZ5dWyWvQgNQyzdLAe9sPx1oBpoU0cP73ArIi/++r
f98Gq/miDHqClP3XeNBLJFhKqQ1NBt8qzZHy78sREgmoEzISwnEWmKl4bWGX7fTE2wgP1dlSyTGo
HiyIYt3FNafzZK/2IZwCisESkdPJFKGDgUCOdupL47dKbzrDb3fKZpAdSuGcwoXuIKm4t24vVYqi
RjwARIpTH13plwzpZXMhndXgZFMPeISLQ8/Sj0ub+KcqXRgWwq9qyC8S/9bZwiGSC2TyJPd2Hc66
M6fWGKzr1h7yPdRd9zgNOBIgrnqYTOxDpbAfWz4+4A2wRypFqGIxXjfIPbd389/7+u+rMSE6DFae
oNztk/r3Imf7urbEK1zsxAhBbFGgGt6miTD5Mxjts2+lB/JP0TwN4dlO+6+mIA6xDMesksm5YWMV
xcYEpsowji17eMlBEB+k5MNkz2Q7EydBTOEU7hovX3e5ZT5aSQAsY/jtZFjKmAr8dvD/7oN2ulra
ZFEAJWQ0rfNj2DOQo2VIySHZxEfW6Z6lngaek+wxVINxGoZbHA3XI9kwJ5rqGzavbLfAn4gjMEMU
NXucJpRMkE17Ev1JNOiqjCqoN/OsVbRY5mkCJrQJi6XdyaabtgGX42PozwM3QmJs2aaIF9Pt+gMG
8xZiJlHJwYbKYm6dXOuDqPLpZPUpLKlp4iOve4YySSdoIG7piWBC8bZSWpJiIEXQm8l6u/t+fMOH
atmNb4WkUaxNqz1NNehDOPEbNx1CZN/2KnXCtDcY59N/X92+tcoHKcz16DZGe7JvL+Xt/9xZcopc
q6GDWhN9Yr9kf6IakCI/Y5mFRijSjV3KYsuqhHxLSGhUkUNaOhqNIZ5WdP2l15gr8jzEAeeZvPVU
UpbiOPfFYD7qnmSU14d3ddi9+FgiwM279AwhNc+Idho0l6YbnZduroE4Y14+Ff41TYZzUCT4LnsT
tt/qsgZlDQkqGozz6jALnhM8Y205Mwpslh2T4h3bVeaWmJN8axbnhaJZH4wxt5/9GXKhWbd/hMPI
u8EpzrHHEEoOnv0A4mOHKfEdRtZ8DWuHh/mcD7vQJshBDefjPXTImPm5lUXEabMYRwNXih10h8zw
jY8lfPsXMA6clkiiNwd7iA4J04E6uzPuJP36pw7S8QANP2cEls47RoKQoUiMCFVNb3lhwhycnTsm
+oC/Vrd9cnM4LcmQExx3yufx5j5PKUP2yrLSV3DaHzox522XtepkZOyPKDuG3PzmFXJRgjHE5eBv
DDZC9GD6kaE5/R3/ihDb7csSEr/ALUV20+SBMOakCpDeExrmscICvpoZ56h777Lb5BPPsLsvBPj6
/JElPeZR5GMQI+EdS182sFbqcsvxhOmT6UwwG/e3UnL1O+QVfHBPLBXi+gpOHozrRje/TctJeERj
NRBd5Zz6dX2o/KFnBUH9LXW17j1TtTtANoJZtsvIWWbp0S4M/9EFJ8qcvjAh6wMvCJM7Zf/xybjx
pheXvoLc0ykguNyEsTG1y7ZM8e/C/gMT4cpVUsAyiWNDQP6oejc5p1mP0XhIYph9eI7ScL9YdZZH
MHOXg10xuw/dzD+sYgafBMrHnkkK4rrcgTxqY7xuhEyXreV9MzezHn3LLi9LKp7qdcASGozZyU2E
fb3x5Dx//M1P3ZIcTTfLYP1ycfP7JvsvfGoPbmwJmS27GmFenxTi6X8v7RIkp0bOP+DLmP5n1cVG
KYpbe1g2tqY475oafdiRLFiY2VEx3bHMcNyN5eSc/nsJpHtSrB1HT8rTnZ99LGjrRxsv0gY+mkUR
/JUgUkSiJN/eWAedOeaJNiqgnJ40y7FMdarYAXaTIAzEb5xsmtgkBaZ0WTZVK+z3lmSvBYnYPvB/
8/DnKkkagfTHuWy5PE/xuPOwph1wttbo/vz37LYkA9pmZBtGR9Vw9mRnn/995fzvVzJNHqW3Tuy8
yT8RCJ1d5tmkrW4vWvwypsI7dZI5Ri0WgzSn4SMSx2Yq4R/SinBZgwAoGvJC7tTBt7PZ8+Df215h
ntm0M19sUy6Xf1/BISL2z9UYiQklH/cauiv7nS5g82qCgwI7NxFrpuelmWxLE2BjbyHmJOn8q14p
yBqZE11oPO+/l9GaraNRmAdVLS4ukBC8BPstLuPIfglT3kwCM9wTbfbXDD7xBhNntdPL9P//787t
B5UjmzdcWVxrep6zixkgYSZD59IG0OtzNDMZXP7vpUvG+rK0x2qp5FVjd1LslNon9vCoW0qABmjg
zUGWgIn9nxdduAkAYKAwJnqlZ30sQp8ztYSXme0++8JdvsNmxQ9bwS0ZwpUzFzT/Jg+r4ZQ7BYyM
FVfWuvwmX7QJ7d7gHbWujDkT9rImwUXeflRKVLet5uA0jmNyBlBJI67yi2M/NcmaXnOOR9x78ihn
FK/g9i9EOVXXf98mrP5kYCLl/OEVDhRWqM2QJGfIK+AJk9AstsXclhdSuz1Dp1m+0dc1sbBb84EQ
q7ErNMZl4WjWnNVtfYAqbt+xHbDejnnhPSclDCzBMNHwi+Vz1etb6EAiY1Z9dtC0WkngjLiqc6zZ
kvfNtHLezLWlXsUM46PtDHvrtbddTFKJfZ4o8+wwxpySUcJLScI9y6Kme+k4VszEvbsAjMT8EiAT
3WyA2NB/lVmN5TSM6tUc/mSt3mKP9H9XBrd0azTifm7/H3vnsSM5km3bX3no8WODwmhGDnriWruH
zowJkZJaa379W/Ro3MrK212Nd8cXBQTKMzycrkg7ds7ea9efSN9Ex1WG0QOhePcT4AUW/Ya1PF1H
08hH2rOm2bPcrLPFrjKH+Oo0Di0zu9ihuJppkY+FUu9ha3YLBCpRrX0mxPNSapr9cyq4hESd/k2b
L9a1PYzP6YAe2R/SJassH02ZO/QSY30f1z6yzqoeV0gDYDlQHz5rZVItkEW13y0q1WacrQ9BXp9L
v3sH1KKYuBRoSXS25HXupNfCaFF14tPo7BQZ8GSppTKRLmuu9ZqjSnrlcDGLFDsrFSrxGlt07jve
x7XqDPtVR2fI1D5zdvffIsegpe3Z/vn+t+CID92YB4/x2BgvaXS73wnISnizrOm5nB/f8BL8QrrA
8jE/IKS7EdWX1aw/7ksuwsqulL67P6C0UjYarQF2dv7bSZjHHAXCQxjxRTMHgqf415GB/I3p1OP9
ESRoChxNkba431SlEtvcz/iY58OFky64GDB0vv8WISw9HLrjp/vh1FScRe9V2IOr5pWJ1P1OUS+s
m+0Yt38+B7bCFDfq45d+F/i7qtHCj+cfQVla+bSBd/fDTZ2Dmgcx3en+SL0KrtLNAwysPO+P5+eW
4UOUO5f7rbyZ0hOyeLZw8z3EoKe7qDcY5c6fxRzGti77Udveb1KHKMitrnO8H8tW9q1UpvnxpoPm
SJy+fg0cv3lQUYqmi0cAdQB0sUOnc785SEzW97fkfpPheL52p1p8vK+mYBgfOh22wflvvYppWZHX
H4+vZbh1Sv+1SCPrweBzud/HHEZxGqHzfTz/NI2MXZIhpW7zFgGEqq2TYSb2qkBwwyYt/h5WiBSZ
R8/cVN6laWhf77csXZ0KR2MX7rTcIeiudj2oTd7QhnFAY77I0r+FxAlcdde3XiC87P3ge9yE6nr/
tSWDh7SqxMctAjIeSCvToQbr5guT6EcrmcaP39W8rH5y2o9bqqufoLLUH/ckHu7JZM35+F3ZD88Y
JdKPW9GYvBhdGn08AQ0Ela0P/sfvZFG/hv3oXmSKLiq18mJD8uTW7azhihnBX0GHLDFwcpN0Ldyb
VbMlrfsHSVH1LYrdB7T4h8Qq0JpM7m5qTO1iaASnYtjRd5XtN1emrg37jtlapjuolIzUXg9+VV5b
HP9H6Wt7XcwcFS5Dy6qs6uuk5w4cGG1vGq+0Aoxr6LXJioGXt5IzuyOSF5UxKW+kF5JziikaVNop
T13Ag4zl54hMZKAlkvHCjoqD506PAsDsmqCE+TLt7DEbDVfm8WJvZeoVDKK4JFls76Y0+nq/df8R
9URa2oS1o8u1hqPIByoLl72SYFTvF7l+0Hz7gOtCh1uo9IsVdeGZfKO0R+RhYXJl67t2gVqxIXBx
7vS8+BBO9aIoFF1Mac9DmpAMprvVPrTFxUD+2RujeXLzBI+6L0n+Yfg64eBlFMGqG7gNrUAaOIuq
FeEW2Ke4TMEotxa+0MX9ZjXZ1kU4V6ZG/Zn8QHa/ZLcuMgxKFDjYKQCwyYsZC3mpYmPros089l7p
7rRAvlvzUyHg0r7c/+/+w+YtSumG7huqWPpnOSSmDgfXPQZofusq2XmHgMJRn1/D/a3zG2a+tV41
GxXy7OIKOVadMiRMADUj7g7FUnfcBAc1FvZFLjAV5COOFqIjgk04gk3q2rDBsKz3MFLr/hrDWtzU
eoSO3X+s6facnflZ3r8L9/+LHVprNk351f2mCa6ZuZW5G4xQXZiHn/Jeb3cTRa0rfGS6mMyvpgf9
OGinQ2TH+Z48M+agEa40F/KHKzCzI8KlcDO9yzAEwzJV07ZJTGepssKmmgFwMBSVcxqp9I0HLYYS
bSn1WetKiE0TuqpgqpCD3n/M5gsKi3ij45uimmm3zF8hoXXECzC6+SGJXt21LZvdiDw7OJ3ovfsq
OBE8aqwIFd4V+CXGRgvWppFriHsH+8zelq30KaOChXaN9kMRMrKk6mM/AzV+6BJIRXBs/EpbsBl7
SpryS5eKSzBGycZNX6FPLNJWQntp3a3n64co9Q90RRIIrWSsTg9YNkImy+Li029hIjdcppRhCpIn
h4u8lx50I80OeuCMLCH/dRtmV3b446Yv2oEA2Clz4wURmsOvdzXnv//4x/tD1bAG0UPOD4U2DANc
15hIgD/u8dvj3v/g/gCsuZRVv/3618N+/L/IEh7rj7v9egQQ21p1/PVofzz8/f8M5DnV8ddXcT/0
/Xf3Hx/P8ffn8+uR9fv79Mdf3F/mxyHv//jLi/84zn97Hz4e7fc7fzyiDk5k7AzEQBrIKygQe/Bl
/hYKw0NLN/v4y4/BvYVkizGm/tFX4XkodQz6pPHRim4PldHGWKswuxWlcaQa8ti8Oq/QEdVhNK9S
quJYiLE4tsWWfQ1mpRSRlcrTTTP5xbGbf+REvR5TKNW0NruNLOYtZqL9DOeNWA1zeaNl5punUnFU
cS+OLrZAo2sp00YrOSC4Ytbw3gesEkWdhrAxzBP7WndZl9gie7/FkzjP3NFPH6EWIUJN3JNDCOhx
Aot8dIuC6YMbIYLVjWidu5q9IHInOd1/ZJZXYmogUC5BBQEAnBCOkRpoRYiWWOtZgJ2FJDR07eFr
PNQQJ1Din/UK6Qiak41Zkxk91iJZRyOT+SnajmNL7vEsE6MRcCgLRsXZWKFT1EjZlOWRSIg3XMbI
i4d42GuORrPH+JrYmjr0XNevUzTs8NfWm9iON5PQs2XNIhVGHTJ5q3muw2hPrBj6rHTEihyiVUya
T7Ww9P1YnJEAWDsMjAT4lU9YLGOEi0cbFeiCFh/JmPG1olW6FJPzzZlCepQV+eitwpUbsJk7uyHq
qWh+ts4Ya+vAFK+ZjVYhIwLNNM1HoRwCh2X9UqZZurU1hr6aWy5V7RTrWNdwtZfq5PggBT3qjsEO
tiXtqlNrylfMY/XBbN3vDeM1qoN5phMz/C6jFWle6VJoFuRd69zN+3kHPH5edpCZt05El6TPJjph
fCPtMCSV2GzheMFOwyCSXIn0G9ejgzKfLhh+NqYaTPzaJWIC9Pld+yymPN64NMpnosi5atGcufY3
ve/6jcJZ6rABOjQs4OW8TiZQo62haM7HKLCCW90hpVCGm+9D5C996T700oifaoW8u8c+47EzWnWI
cnD1WfsEE6JH/Ifu2/quhgq/qGuoxX7yY6wEWQ8RPWKrI1Sk062bPynay4CmLU/bgpp88v1MLWO4
bS+4uDGyakvQO8YRXQ4NbL/5LOZ/6gmRw1J+EemK4igPp+4VoKaLNraUW53+qNVD3cHK0Z0Nrz9m
SeXfTOySqg/arUnl5DjxDYHNsM1y/kJobOSqgTc3sB+TGTyEA/U9qyKGXMjtd6Hub/44w71U0h+d
IjrB0XDQMOL64kovu31WORtrZkpYvZj7WMVMYoztvcigbCYt+nQ58sEWtG09SajsZKYR4cahw9Ku
GZxqCESTIdtPEHP2ODbwmQ+c+TG5uPgXGRoyMbCiNOdMc4ZFnbm72Gcsoo2juXWG8EeaYcHxvGnu
7uPfG0lGXcVGeNSkOMnAWIc13ujI9cNDndRPBYkTK8k7hqheR4UJqmCWfC9x3i+V1jL5qeJPWVVg
LnCZbTtNiw0fYGojxGMonXrryfhG1CB5m41P4AAzBgedoT3G5la2q66lkxd5zT4TQ7JxUKv3qoIT
7tvo6UWzNwI7vMZz1xpnsufIF72kEm4whdOgkyfmQbgBGxzlfTV2nAfZGT88Os7EeK6IOjiS44sh
TAfGlljBxuoSvpi5/qOroveoMd5AbyWETy8jmCFLAxqdjvN+22gPXu/eqhot7+yF6zCqLyg4vjYZ
R6pADu17WB7O3DuwebMmY0S2b7BRDEh0L+JTHCSwZPX8GfEgMmDT/+r6HkWaHL+VoYBKVhqPoALK
01CLc+gXvKcywlaHM2ybyPwnFpzqUodTdclUHW+rrOBS2pgCRTFHauiP8/WexWWRBBUjj3TIbRBN
PQQGw7sGUfkpttDJK1jlbPCqXUMuzKwGB1dCO3HdOfLVrcOnWGKmF6ZJ59AVjxlJqHCuTLqQA2LE
qMa8gVByTEGT+JlrnwCZmS0Ofi4r1tIJKgNrX7kgSNOC5K5gVRXTV7P4PuVYjZtiZ5ODu8ziYdPV
OO8wZauzW9BYK8dGLeuwO+gYCkg+kTmyM4wjg9L6zdBK0miUdooBSqJPUBAK50ztyqhuFf2GHWOB
NdTJJaNNtXWJrDhaNnOifnzPnGRnFjnS8lSZx5qvNZ1lP6Cjq5Hq5724CRiVsZ1OQeBusqTQjg1o
3IUXa2yFk7DZEqB5luLWSTWw0IrjABfZsRAoMBruhqA8O3v609njJCccXUG3dghO2NK3YvonJuZO
NvoJz9wPMgpwk/Qum/fhu96iFHY9pfG+vbVTVa1CP6RMD2lNKzNpVl3EVRB5YP9QEQatubAKp0i/
AvjdwrHvbrAWUrQIU7Bxancfkwu0nySrTkXu6bqNVYQaZNdJqnGvQpyhQYDmQ+2fctn2u5iWHeEb
Su5ryzorMmM2RD23qKD0E1DXaCe5zInSMHf9RJNW5SCZ8mqX+PnNH4pin9rtFTILU31dX/VSBmvp
eZ9k1RL90epf3Jh0FW/ow0UOfi4O6npXOPoJ4so691F91IOoiTNilygK+myDqrkg4zRx06+IFnPS
SSKLiIVveJJZv9qa3yCH82N2NWHNTC98JCns2YmHfOt01vNAXhHuR3tVKkDCRZkQBla/Z02fH+ny
B5QCzTIoo+qnryi2LF3fpwOKRV0gxwlzVdxGtnt7e6prJu0Gg1LNSpCKpkjVCie+cOryxYITkP1o
gpn2KYaBLtHw3iqFbKukCxuRT0zxRtqRNxDEUA7EhBO8Bsy3LeQ6CvW9GUPU0GPjFcvCO4g8UqQD
zqK2P1SWF20VMHSA4y1erQQdZaXJpUvGEgrv5OhPdM/9KaiWBHxwsre0xBqCT9eDnbaICB9Qxcw2
kQkTfYR9MIrNDU2fEtQJ+xzwQ3BPBSn0URBuEqc5R9asj9VKsQDDeLAUECtfm8K1bp9xu3rDqK1V
n7m4ukGQW76cZ33+I/rQT7qe+Q9Nl3/Rc+wRsfVSYhKgqapBtELo43ixv2xDBIMCecGyJOx2Ycmc
oAkmHQMQvueijV4aZsyEyhYxynjcnJhnnwy7DmmbgutJ7aRfp7wDJRHZm2SuOiJ7rWUA4Aq8uNuY
iiUOJ5QaY0QGUmHvEPTQHe8wi0a5pTZi6r74vVVvBkh9uKhd8qlxDNpRSCxx8RCWMD+UKG+NJCpx
zAakvvQC644J/0DLsEuhok/atGtEwUUw/U6KrrYzU7mdIDGA2XR8kN14YKI4YjY4p4B4dLi8Yi1a
vT3Iwi+28GAeGJnJxTQln6e55pXWKxqix8kckIl3CnJsxRWiceVFkuHWKSNHOYuxTDIVHDEPTPDC
n4ZTMw7jOjScZ93Iq62ndTZE9HqPbd/Y2diKYLhTSGB9/OHmBCxrBE3Eo9U+daGzAjy/ifGufq7h
oBvQWc2xw/3QY/DMZ7Hl6MbGpqjq5GQ/O3aJNVHGhOJVWklO9CXz2347iFxbCRrmYSJJ2NHiDFUc
Mt5ZqCo6jEJao72YvYvgHVVJTx/f67mG27UJYC9Ml64otA1ovYvpp9+8bkJHJ53npMy+NxOJGbNu
SdmBxviaFSFMg3XeMNeNU7NfTD3OWlRdq95o/ZXmoBKmXXPpiwH5L2zhxMyc/dDr2opTvalZLhh8
mhYjdBhsA56stdMS26OPzdHSh2teF4wJk7km0MKdXdoHomie5j30Ro/6cjXW+PXSEka2aRtU2AUh
VdkVBdiMYSZgGPzoKUAqM4oenyS4JeqfKV5raT6udQtK5OhxrsCwLFeajl4H/DCTXaOeZ4PZ7Ksb
t6gG0nUxeNk2zujqEW7RmoaO1OpTL3K1DpL0yXAZqugURaeclCwL8OkQsIAoTBXLMnP6syW6WzlL
+oMKr69oxb4tpp0BUmQdGIFz7GX/NMClWtBvlMdCZxIN/vIpbJjmmqiqdad71FJ/Q5oZAfESByKo
fKiAMj1Qt5+7pkUtG7R41zpC2qTt54wzcWG17trMsvKFqzIgV+AmQqDr0OV087LqDE/UWiFkOpN5
ZvGCZz+9wAAcVgjIVfatbGgiYcDH79mXV5aiurK+SD8KF00z2uzuMN00atqgKPvcxPrsIPjhIZfc
Fb4P+Jv0Rp47atSeJbBtxcnrg7cutrUzcRFMFVNXX3Uk78Kbep0ykytbR56VZ3nqkgv1XoxRuCbH
fGI0wpnVR5N5Jn4vX3YvpTugaeogDLSy37Ng/xhKthqjl3VLuqvYd2famxunxb6MjWDjDukpStGG
25O5L+YkZjnvlEoMBlXteyhne31JvAm1ubS+9oZKyJj3AHqYzYYzuFmEouEb2qA9Ux3DyML4ggnV
BTjmopmu3WPf4JyBQp08ZoA/koJopDCOBsxLTvdAwC96IK9/QqjCd5CVh02i99hE26GPmGy2WKdS
XjmtBh3GkbmhhVUBveGfcr+9IbDDWlY9dWogCjJw5BoLkPUuWS/q1LFvtLUfHa9NibL0riUOTF8b
w+cMmcBCqMDbe8DkUBmbkDWxKTiv9Lv0dSfpi6CzmE5USm+RDtshtIaXuM7kRuDYsyIn20vEEMci
3qSOGul2mAhwvTjZmll6RdHXHIIhfegqehqG6opDZsHxtJ1Hs+vgmnhxe+rppyxCZVlriFvqgMUl
3TGN3Gme6IBSZGzuM9WfViW0x6OFNs0Gf+Rj2sk9zFq+pV0acuFwB7frrvPHnTk5m8YYdpYaCP20
YPuAYrOJU4g+Dd5A7pfWMfUQDdtj82BEFtwDKrIgPMTEbjElrs6JcsoNlA8GajHWaKQVXV6A2gnR
AUdsfocYwaDpeQiPKAZLZreq2jC6nzv5A3JORWpZpqD18HgThQ/nG8C+CJQAhU6msVXvuSCaRrDT
jReRRt5mAH63qI+aM71rulGQA6Be4i7/SvB8y7uENNOBR9mDaVtKp3nM1fRmZzg8bZ4obqJLnuo/
YkhxGiS2lRb6GMZH0E/6VF5pZOLv6q1ndE4g1OaO4pTEDClDeMW0zEmfZ82g0PPWsBKB8MBtZVMn
zpwc7iofBdgHUAteFK8KwwKviXbX5Yq/QLAHlCrDdVGWrIXNKgMls4lj0rM8s2725Yh8GpUVHY/a
RP2B6u1oBtOGU6I5G7CVl2ZM0yjLqFEmiIHmBPmXib3vTuU6rJqzBpZ+pdnhj7KJizXoqxyjBwaY
rDDhK/nQqeHbbXLN/pI65S63h2YdmZWg+dK529RD6WkMsJtrT36KUmpG9DircZIRTofIOtYdogb6
pWu95Iqrms+4g2+kZzTPTTljVWwvovIJWVJ64zFzsu0YpxcSqeoTNnhytmoLeqwjr1NrAl1GLBXX
Hb4ctLGx/z7YQJmRpmYY2FaoPQyy4eNLo2OdT/J5Zp6Sd2F0GjPMHmta32NtqQf6kIn3A21GvuOk
eEhD7wXirrX2puk5L+wOESNMdctCOKjPqnpV5hCocwu1vIxXVpsc0Z7XS18zvlRmtZ8mdyBog2wJ
cgsXWhP7R1Z0ARrL6Ffs+qH+cAr2RroFdxhW0QOWknCzRGQ0rpy29h4QqnNmtg3Dc/LYsw7Lixeg
LyGR+gBtjhDHttqFnu+t1ZTvo1amq7HyHjTL+lK2AA4mhN74EOCEBj/YunhHHYrSMjrE0UR6ddXu
26rVNiZCaV+zyVgdrRqp/HTtBw/NfFXNPAXNWjVKQZOt9Xcf3fZmiurPbn6qfORG2WRNSPX7ZI8U
21hRwgI8QECx7fz8hQoINf5Yv7MAFrfG5KyH1HG2ya3Z1IywdpoPn9yy6TJWrKmChfdWI9ol+coF
6dVE5AbKkwsBet12JBKEIqeoV/I1iQsCIWV0KfjUdTkYRx2rCVzsZgs1QjKZ6ZkIQF5sAKAuAwnc
rVIYHzNmO0QoikMzgb9SbuwhC56RFwThBhLlQBfM+ZapdcNtrW2CYcrRJS4IKRCkBQLJEiZEvnpk
pzHqHmSvITRvmEwYiaIREjNObFfPmSPSJM/O9IS36myaLrEpzLWHDAhOGer3LpdIAhwFqL66eoK9
T976kPFSSDgColWvsJXlRfkSh4yZDLsYD6mO0wFd8NqNqLXTESRbRLai0hW6cBqnSNpffSrGV2qs
XecMX4GwUBJLsYsIAl86bekcmU1NbyoldSBO+2fU0fatsiBOOt30xrCKpJkERcX9XkWRBivTK8ID
iTDjm24gN4WK+VgYWvKUGPru/keDidzNZaRNGBn3qt+mhCyQvpQl6+/Uv+YKJ7rLte5gzjc7BEaL
FqjhedL84dXS7FMjrIZ0c+dClRq9DgykXT9+8ydHu5i6/l2njfdWKPQ+QcJ15P5LRo/RuvGseHf/
rUzR89Vl054b9MwvFilprcv61mu0CtvOffHCntGnoz2BZXFfWMwTX9/Dt8kfR1/2jMj4ak9kQsVy
ekmbztl7eDHZoJKO42O3XFc1PFlcGKB9oHgB+8UNIRBJIkHQv7q94qISRdDGGnUN4+ll9CrzNTIQ
TdZRmdH8os6geIqXjh/D20pYt6yO61Kod8QHpUWzqW0g5k7WcheyM6+JAw9yNOPim/Aw6rOCvdPu
M8CX9geNCcmrrmML0KoFYPIvYYJ40257YPK0sqMgsB5TXfvCCu8ughLcktbKSy1trg10eymWSnNb
sH5tbHVqu1pf0a48+rKs1kMu9DfLZcuTZ4pLQgUc8l4DdTG1B3h2slribuM0dfEElflA5JW+lyk2
VGt0g13mgC6r41J7G6ILUcqvaDC1Ww3X8HGqWc8994dOfcmcmYqQr0WJmxsTr82e42203ynL8nWW
9WrnO3Gy6cLc3dKIRG9WI/tt2X1OA1sriu+QdcoekPKpotv6IZN0Asn3iA7QK81t4ELjwti4F3d2
rkrvprslc4fQY3QAkzAoAe12Ae1Zs/euGaalT5YXwKJwaTRKC9pU05j4G1tF4QIOtaqBgOVFHyyq
yBwOlZzRv0YM1TbHjjaE47brA+S4XeeSXmo7b17Wbkm+9XdihLsV9DEODZ3QaQ0Rx1vtGJ9C+uwR
TpddPwr5XKPB21Qg39axVg0rfGyIwWyUsW6WLkyk/VtsT+Nza8MW9+TkkPsSYCzOVEh41+DuOU2L
JSwO5uvtqQwleu8V4ukviei8K7xbRg1cGPckGL3CbyDqg/08TCs5PbRO96UgffeQldURwad+Qvmk
0yJjl1h1k9imACFxLiC5QuLZ7UrsB5Hw03PN+cxXGB6S0e2s0F7bLObfptiwF1mHIs1K6HZqA6In
XRv7jaQp8hI26U9ZGOp7UVEiupn7bjqQ3ZXDmZ9JuDRxAWClDxxQPt30uUctpiWa8RXJwsapWG2b
flYcBcJ5NsPrGFqrHp/nay205hbpgotvA6OXbC+gAGl4zcroxSfR7aWahuZaoT4Z7PEHBYh/JpGq
eU6W1dQetUwrz6Pb0LKwiqOdDsYJnkaZFcbVheKGUay83X90MakXGGR9hBb5m0z17NibdHP6AgtS
ZObE9Mz+JUjFq0FY4owJH1pX42UbIRUhd3HqQAZ3YUtJHWr0cDMtSmrD6SjJQu+cN83XDG7yUHzC
zPOOpAjmvZ1k+6E+GEDWlzXLPcH18CWDXO3tcDu29OqCuS09eNatslvGfJH91vm0UofKuupVy1ao
6dtNi2qobxmk2zXbIBLn0eahFGMmmBATJ567IJlPeKc/dK7AJ1ysfbt24NSuCwqaZVbk+3Loz3RC
UQiNBDmNSClMLsUdVgdqLtohBc2shmvEIMb05AbsAEu+lTsE7bzWbnKA/EN586beplsDIouM3u9F
RClgO9BVYs+8YvppQVP1ABj7Vj/MhacRuDa9l2w4awR0Tn7+0AFBJ4bCHvaWsal3OlKOreyB7hYp
ewmX1iSJWdZaIOeW/Uvf9ck2AYdAgxzhiZM8iExSzlGc2G7DSUV/JnURJKVGvYpj9dNmynAWRKMO
SqD+wNLF5X5CWMTYk408emBH6ci+K/tsMqVe4sRFYl5Wy45tYpNS0Oh6/NUvCeqtpvpW4hcMSAFV
Q4QPOQIZZ7G7cB5yJ6+/K4e4ESg43sqtx2zvh92CBcVjvpvOwx4swR6imbU7ul/DqmNkrbOokTIr
LsimXvuISdwFpJnzwvTamvLPGAKth6mwvwx03p0xK6ABNYwOkMdsLNmwv5nA6rrFknUoPKu2M8+y
OwQFFpAuVD7SyB+0K2BRFwiN+9zeI5tYCsKHD13+pJcSIqutXLBqVnIzhnat1ZCgoWH5xEzl7Mel
u51Cggw82KeHPinSPb3j7JQOqbGNbeKBbY9TPCEg9SaVv2HiSJkm+WyEJxdWq3XLKmWHpLsFe6Ka
XAWp1FGKCYtOgybFy0R1QcOKhFyV4HiQuitkM4u08ZqziLV9Gpv+UtHrW7hpW6yHbvxOix4qdUcS
Fsr1n9Oc1wS7zluX2awoj/AzQlPdSNKlFiXCO3Z/0Rt1PPxlnJmLNIYEwyaXhSpmml+Mq8qgI8ze
4cyJbm41D/xDbdY7d44wKcGaztEwm8gB0+ROJshtFp3J7tZM716N3E0BN9Doigqb/GaSHnchlU46
JaCVc+079NiiwNBY64xQEd5ey8bIqT2GliZmP649sDY0ycr8WolZkY1EGzgCVBqHEIdlEpGdHkTd
giD7/JDS4074irMN64Dl1Lp5FfQzGW3b6KBqwvGAI8WN3OgjcGqA1ldscEySWD2Afq+JFGkYhLQw
RVTxky0zPlo7xQWos2lAM3Rr0mofZ5NEUUPgkQUthEyfECrtGm7KumriR8ctejIKNsTIVusY+hxz
B6KVyhRQokXyuxEP12CeW+A2N3dYSj6DK+34zIEwixR7B9p5bftLRuo/s2T/T9amtxyUT/2PvxnW
3/4cOuoo1zIMAwGpYevCsEx+/+3LY5j5873/bx3Mb5qXsdsn+no9KFqnjTjBbElWbKycDbyWcdl2
zk70eHvZY2+4js6tOTz/ldOd/sPTEXPo+K8hqDwfRHvCNExb2IYpnT8/n0KasZsaGQsKaFIgJfMH
jIZ7Bf3jzHfq0XNN+1boccyyc2WgyLY0KrgizHDkFsa9bLVXMPnRwRu0Vz08iDJnmciMawObd4F2
jAaHZu+8aviaePQImKGt6qh+UF50hmqZcJnE9Np5RLi5Wv1e0QYum598Ob40OZTXxE5fVNtf04Hd
hdFm18zhjE8jOHGe/uhV/bCJNPJSvfYzYv4WZJyWHTJdPCd2ph8Tv3qzGmsEtVkfhUUH2SivtLRL
vi00nhWUg6Wd+gBcEfaeY/tJM9iThnTeVpVvf9bT186vDawPVF1WNt7cLKK1WNnW2jDpCJmFeJTM
6/oEdYHbp5Df0uxTqbUHhG4ELODqWGNTeRzzbK2odspo1KleaFokyS2dJoFpb6INMRPTa2ArihAc
oDT2Jc4yWr4DDMEYyyjjGZ10b22Z9+Gr5U35OsT9huIkl9Rf9dqJWk7NgirGlunOnt0cvha8e0gI
yXisv0HEuiZKDfCFKn3TWf3as0nVzkqWVzlaD2jq98Kv2YSkqHgK211ZqXszR/nWIcDcJJa/D6zY
ZoxjxBv2FE9ZLPZCb0AFe/G7YngEVxV23WzWxYxDA82GqC1l+ZOOUodjJ1s1mX2x84GRkOhP1ZAQ
CEs+RZza8X6YV0aI8gvGOv7yr7/eQv/92+0g5TSEdG1DN3X2Vn/+dqNR9IzMCbj2Otg+Gf/xLKrx
ERzYdvDqYt+S8b4vuQgnmA+3FambQF/aTaXIs06rz/h3HzvdPWoabmu96C5K908tyihmikazVD2p
4ohqYZcznhXMdJcGHVeckBAChY8om+E09jxaauOUhJf4eSAgfFV0tly1s/NbagLjqaOoGiClUpJF
6IO8ryWGmc39nfjfEOvnsfjxj799A2/Y8MH98MP8z3nU1l+GWD9/wez93//gI8Aabu3fdV3ZOtgS
LpCO4trZ/6gbrtOG/Xe2Jq4r2BQpMnw4yD8DrE35d8uxXDX/Z0nrnnpd520T/ONvpv53G62H1C3H
MRzU6uL/J8CaQ/xy4dYIHFHCMcmS+PNXOtWtxpBMn879g2duwy3zt+FL+vTXJ858XvyxKvzx4PP5
9MvqNIQeeXhekpwR4gQ0K+itE53gLcJvRb/460OQ8f2vDqEI+P71EIKIXIYuPH+tedC0t6Y7//Xj
Gn8+5//ruavfzvXKlSRXWDx3CFgaKwewAGLhhjXteNZyruBOtvofHmr+bH55m3AH+WgZeA2ggPMJ
Ey4qsEXw1QI7hymZLGXrP7xZxp+zyv94UfLPRxrK0NacnhfFWGR47m7EndpcKa7Ne33t3uuvf/2C
/t1nMhcJv7weZvGJaFJeD4osFrqLVl7++oGNuaz5F18oNR/xl0dOjQiPZpHxbf0ZT5Rdy/BI+9l6
NMU6CZfVIfjR7v76UPP3518daS68fjnSAMqc6pwjwSSenH17kZ/N50rfT1/sz399hN9quD8+jPlF
/nIIWkqc1hGH8L8M37Jv8U/xExTVIwljjbF1vrFX/A9H+nev5bdzXMt7ytKRAwH/ql+rZ+1RvxIq
rG3z61+/lH/3gf92noNbzzPMrckZQgA6kode/w8XkH/3Hsn5Jf3yHqHmJKC5zpMzD5xfQIRLG7Lp
soX49HN8ZmsZ2Svvzf8Pr2M+Df7Fh/579ZpDVJyiaZbfhSdG9asur5b/j7PvWG5cCZb9IkTAmy0s
DWhEUZQ0G4SkGcF7j6+/Cb53b2j6sIGICe20QLNNVVdXZWVmMJV+uiwv1N9h8v9tuUxYOieiFuGF
YXJgA0iL+GCFNtAaz+7kBIHivw1BmDhY/lG+FtF2yoKor9J+pUhMMN4/fpywbK3M0dIQ4Pcr2in2
3BoEvDkkJpZ/Oc3lyoR112wPmgcACA/ZF4oVqC6g1zJ55b+UJ+9tklemQLnwZOHvE4XyHKNVUwy/
/tVduc/i23uDdNPyDCh2IBMW3QhNl2hClByaUQYUtxtekzFZuZBo3yaMmE1CKIM3+HaifcXTkfeu
y7+ZduYJ2xXAQsTkQE4f0GOPgHsWzkInEJLsw6w2Blbw5WEooYBEGLIGqslM9XFy0ErNXeea4QBl
EmTodLla2VnaEMSNnZUTA8It7CyIqet8n9lgPQd64KNZ2QGOsgUSYb1dkYcBO1tvK+npsf4ozswF
ehnCL8Hw39WN4eGdv3KSKC5bIqy4YarMV+6O4lu0mKPsSt/FQTNHZ3k3KEYgEXbcQEHo/32+xedB
5nWT7eBp+dO0RZr//9Njp2JcggAcwi6c+IX0z6GvopUzRDmqEmG6ox+OPSdh/StcyhJzRduHraKt
PZ+alWWn/XjCgPkmBSeez8WHska3GLQwas5aXhbaTSYR9guiJ34E5DY+BAyUOJF88oEt1cp3aIhp
ljSWnJ2lk2TJTVOZiZg00KKq2n3Y8ukuT5p8x6EHY+23UGJbnpim3LZ5UqHb5YAehvjIvkzoUAIG
8Gl4gQf4tyPGE/Mt+yqrg6SHusuAsj4kIpFAbJCjRB019ptnoUqilelQDjNPeDCtEcOi4keAYpAA
b8v4CGW/P8mQOJM2bSYpWznYNPdCDCPKNdiuivlsQH4h1CHj9iKhgxNwyLXTN1vfg/BDJHxkiy2G
6KsWH9QJLSlJhVTCx0wqunwCKb+fTF60iQhlIkB0DkOB3qjhoxXOHvNdqx/TADEDqPcsD0N7Y8yP
2Z8OoA7GRAWMOjkUkHOGXIMI6n4dFbf2y3tDHwX0izp1ZecpDkEkvCR46oo2Y7j0kIOdbpsmIcDr
YQZBit4AdOZfF27erh8eDVKVKGYCynIQD74EclALfFPxmS0tyDUsrxnF7YiEzwS/BeqsGUZom1sA
UeZ+WEvMztb26EgRLjOTe09qRXx5fIp4HUhG+Q86mJCsBAs3cGMoq1b5ysbTTi/hVKS6qz0hKxFY
8Y3RKh+MvG/UlXnQFohwJlNUMiUS9wiskGyd0m9l3C2vPO0EEUatQHivSuMUDAegT2eHA19BugBk
bt31n74v/Mekg6mTywQ7W0V6OYGiawPpTfQwr/kMygQEIugJOLxS0R8eH5ohgBfnKqOoGQvEHkcp
42/Lk6A9u+ck2E8LEDg4WFR3YjCzgQ0TPi8YLxyYmy8KiN2NJgcJP0SKxk2t5Uj642qxWhQYnLhR
mQ3nd/1++XdQTgFPmEmZgnMKCM7oIIdq/NI1QefOT53t8tcp55cnTKUIQ7XIpDw6gJEd6GUU4UKz
RMUEQL4C6dTlQShxnUB4LJCeAUUclOiG44EaB9WeOfgAUaHn0SxBaV6sDEOZi0C4LCno8qCfg42G
v/kl+EO2nbiyCbRPE5swJR2IlHrwMfuoJzJoyBR+5+3z8upQbnKB2IIAHSYj4Jr5AXrrIARtoAUp
Nn3q+Iz2DqqBxCoUEHMuj0WbB+GumrhKCzTB5JD3HT3wfwUsfEDjn6QeBb3lIWgPWoFwWxAvb7ox
wYFF/yS6tKLOqNFBJqJlTgdvoQdsQLmy4bRzRfgx8IR2oQ+2jAPA4RlI1H4PqGtO0KTXh9Do/izP
h7JkPOHMipINipRPYH/gGeQFJ4V4Apq5lj9OmQFPOLI4RNG2hHrOQYZuHRpigZqERFRtgX25EvVg
ZQq0UQhP1itSA81mjJLeJMnKInSNmh4HHVDg7kEjsbIbtIUirDyB2q+YoIv3oHrHpIXM/Q4Qh+Vl
op0pfh7zRzTi8SI6GvwmOkgguBbqpyS8obmQGTvUpN+ggAhyOaCY8pWLlzITjtjyIPX8qUvC0RWB
IQWaSO8gkqCO38uToX2d2PNiBN44UYTJ5fsaVFUcdpq/Kej/W/48JeLliM1WlUoqqpIfXJ/bxRna
B3XIh3LSPkfL4WQuj0GbArHVQJf6PvJ9gxvU16Z+DpWvyf+z/Gnaz5+H/LHT6H0Y/Lka7WoNWtEN
gGJV9AFeAFjq2ZUVotyo90zHjyGGTlEnPscKdfGvpNjG6Oxc/u20DxOenE0HUE5k+PCQQ5Ymfm7G
6/KH53V9ENDeQ5Qfv7iVOi715kWRoe4MClZ0r0MKdFj52bSvEw6bkQU5AhHT6AJAF8cOPyC/4IT1
v12dd5P+8duzdBx8zcOieMKTV598kHtEX8vLQjmGLGGnQBMIXYNuGncESJ+Nx31cp5si7VbCZNrn
CUNNMw+0pHmHz0MSDjFmzLxrw9u//XTCSjuoxjFTjE5hLv4FrQrwT2/A9P9v3yasE0yJIIkS8LtB
TKiXMaCMKt5w1YrtU8IVljBQxRPEbJAGWE+vzCB/7VejoOGh0E7SVNhCnL8uz4Lm89nZyn4cHKHK
oXcHElNXHtEe34JyA72x8slnpT3EKNxOEI4exBvRftaZ/CydvjwubX6EEUNXvgJpHjg2WVAZyMLO
C0Uz9mMAsl6YmF8ZhJYYY/m/JxdWEnR0WowCVEjoNA2oqDq02ZhThfBiCjLo0gE1D17OID56Y+C7
4JqFqnMIhStQAKGvtI2HlWN+f5Y98C4sYf9oBlFz0NqN7lTlzHaKK7DXyuEwfJaQgTr0oOn+BYAt
bw0yUnWsEkbv0HH3LRTQwfdf8VDc5vjSLhuouBUqIJwgqR82QYJGigGAUeh1VMN7X6KziA8i6ZQG
8WR6MXThwGjLQk4CnF4QiPJ3CaLRPfznYAO4PR18dHC+i3wpj+isK9LXUJB9M4RMgKtCOR50tFLa
XEao+diKB6EYEP3l38sn4PEVJPCEbcrgQe2C1Oddn79CYaXuPgTVTrrY8mRIWWeX5VEoiXWBJ8wU
HBgjmikYztWeGbBm5TrKrUZsaGijfGNNEGKf49O/FXYFMn6KPeA7Yx5jCWggQmc3xLDRALQHIszo
6j2nSkafcSvXCc1tElG5wI6SCMUVyBPkkjOxH8LIg6NoxeVTXuWCRvh8ZhpjVgaFjVtygyH2IoTT
XoDXRZcIyDzYdxZk5q3noMVXT1Jeb4cVn0pJ8AkacRmMA98UDANOhnI8hVDKkcS3YRbS4EBQGz8V
8rZjfqvQXxPHlSCUm8/Bf80ScJi/XUQBAC14PjAiarHpEewNT/BCnqs9oQXM5XaMA5GcE3P11mLs
2dwfjUecR0aV+BQEuKzrH8dbdM5vYBvfQEp++ohPhbN86GlzIi4PD1eF1qKv3h1RjDQkEY3x/iiB
NSGPgeZN+aflYe759kdzIe6Osk3HoG3RBaE8z0QMenTtv8Xb8IRe/SNa8EBpHdrcGd0Shx7qQPpo
Zoe1twrFe2jE/TGBsmWIWQw9uO0FslVbeVOf14IpyqUI/fa/D4WEfgfWHyJQg3BQcOzrp3jqAPAs
LRAxojMQTI9h++Qxw5907J+XF5M2IeJ60CA8JGmMNkGArOL3YfMZ9arkFCUPPqNAmiDdPctv1FCG
Xh7vsf8QNMJ/+FB8rNDnPLkgN7AZNBQIYKlOobr2T59XCQeism3WRhBpcicAK7LuqEHg0IPIz/LX
RYoVqYSf4DhZ47gEnxf0xoz3p85m3NGIcO7iQ7eV7FoPDajimrnRW5Ck1qE8bw/GsTQ1R3sq7edU
z7aj9QxlueMuseDB9oy9/NMo66oS/iRjFBmRTQTbAwVN1nafauQfa8gh/9vnCfchKyFaKKtkdNVO
Ngc+/QZA/ViFxUqUQvv1hOeogO6WGqD/3R4N7qDbSpijCOTo8m+nHHGVcBf1oEI0LfAnNw/AgI3g
oiohCwU5YyhvA3Ofie/L49AmQfiGuqkhxzwyeGlFEA/VfkHdy9L67fLHaU5PJXyDpoZJ00IJwlWd
cC/xOmhF99wmBte9kZ1Bd2VNH+oX/NKL/Noc+mferTfLI1O8OgmnHIDN7tADBw9Rf02Q6cvRY9AO
b3kwrLggmttTCZ8w4uQGNY+p1TWoA3nWVMSNCqEDUf72yysEl2PvJRquy9OZPcGDy4NEV+YeAMhQ
mJzcboIwpKeiH/AD7OoyVCalGkTM6L6WrOWhKCtH4i3DKlfQClJNLng/fCuDuBRe9pG8LaJi2HFx
NprL43CUk6cQxt/XOHZT2E2uV13A8pSUpVG0H+gB03sr1iDfs/VqE7RXqFzueDeEdEAgriHJ7zXp
RwtKuIbOl6CuCuY5V3Y8p71l28qtjdwoNt6z9gLOrZ1qF8CRBAcIbGyjFU9Mi9hm5PHP9yMcUp5B
XgD3yJCIdg35HIeJRtRmI7SYgaJF3nfQUNG1uvAh2Jx4rwWIBx0lKfrL8qLfiygP5k2WbsQWys9Z
i6g7PDZbcSeZybVw1V1qMPhLr5kOGTNd2SHQ3/rXwmD2YC1f2/DZMh6NTbgaCO/I4AiZI34brdXW
H8XpLM1httLKAPeqyqMBCG/jVUrPazEGQG3MP6Kpwi4v4IbYgddhU5ggS7DTDzSY7cGxdWMO8hka
CC+DAUHTnacHR3BYmL3tHxSn3ObPa+UNiuWS8AtQOmppNeE3cSpaZZVTmn8Pqa837ZmvP+UKegzj
iuFS7ImEX7A4WkrRSJzro44FvkFdSf9UIGdcOTkUv0BmoD1FgsIqWKvc8qa0enhsj96tPEQn9Pyq
ZnutNrU77cJtpYff9YbfFDve9p3WbF4Ch125zylryRGBzDD0FVCo+Ak5EDwQGKjRtdTwb1MG6Jqm
+k7Wg64jwjuyGKLb8rTFh2eWJ+uECROzAyhNcaR69TUO0KMDocPlT99X7sFxJUHUoYYHbtbBB7WG
v4HG+763im1m+1ZqyHhsBx9gT9FBGGf0+oqF0J6qCmGCdcukTQ3CKdzHkBEz0GSp43nv8Kaw8+21
qI72TFQIOxzUpEU1HFfIuOuPmo3OGWt2LyCrtDjrm/kd2sEuW/OpFK+iEG+B0mcBnYxUBM/QfzKY
D3B6WujhepXhuFc2ijYEcdXLXdForKeMbs2/99G1k39F0ky2suc5SC+lT0nx3PXiiqHdWwYfHAsS
ap2h8wocwBIUdezBVC3w3umdCcZPEzoRJjglTfDIGIzumY2eGv4WAklb2XTibWhMRrHDraVDz3Pl
ZXK/Fx79GMLkoGs7TWknIynoQhnZ7S/1oXR6dJntIxPiEQf5rTxDfMsqDLRMOSjmmYLu4x27vPLU
tSBiBK3vAInNsLnQxfrFWur7V73tzS24Km52ulP2kZ3ocAKWusn0MzhsDd78gqaVA8Hxz/gTYp+/
l3/IPN6jZSDCBTSTM8ogYU/S9gM0ODnIWTvp1KKQDPmMlY2nOFiZCA7iqFRiSC6NLrQbIdieZycu
PBTen+UZ0L4+O7gfqesROoeiJCEV1EBswJevYxPhhXxm0Jy7PAAtuCEB3TnngaGWw+9Po2k3tMnJ
Rz9cUqUe1Jchotale5UF5Cblq9s0Nl8yI/3bO4xEe0PbIEiH2WCSAnV8JsUjGrxP70ygriHiKVer
TPoYrVM9VeOweKGbBk88KJNBd7WycJRbTSa8C/T56kRJGFSjWLRllgJuV3C+C25dsT4QSl43HEGy
KRuehAxi14XZim0/PhE8iU1JPQnvVwnxQtmim3HM221Tx3ZT9HaZIiG1fCoeGw5PJvIlz0v9GF2z
rrxD4ceYnoZDvvLEu8Md/muUYOv5+0ijt1Ib46TmXH7n/8odeTfZouGNhvbsbzxzfI+d8dAeoD4N
lXDUa5kn9PuDdvKAd5Odb1ojgvz1inXdEbv//S0cmQP2IqUTuWL+LaMenP3n0UhO8U42lbf0o3vl
31BPU83AgIypkaDjGXhV8G2AcX5lme8h0KPxCT9dcWKsBlLJuelRe4N0OhifOhcj3jyzNJJ96Xq2
ZIFiitWl3FhL/T3eXI5MB4dckSBpg0nHETjoy13YHSboWZcQyopWQj5axEL2K1S9JsfQaeFd78A8
Z9vPyDyPX53BGZnlr0VFj+cBNrC/D1I4oXI1zWNAh9JpTA0HNTARhOnAZhq1XegIWF6W7YF2o5G9
C0zA1QokAjgXZDZb6L86N7BAbcBZY/JGgFpLYKfWpP+B/swTHvaWqhdOaTXmC3i7HUimbwP9efmX
UI6MQLY2FNBCy0dhfpmcJre3QIJvFCeop5ugLtrWpm/0W+WpPBeHaK1vY17P/x5Sgex24DS2gHAc
RgRH8AWkGUjmF1ZgnmWdM0qzNVMTIq26b1ZrA1IynxJx6YWlF4CCEgNqnN5ch2dl070yf2RN5w7Q
EFBXyhS0ZALZD6FUDFSbOgwTbcVEH1wkMxxwo2/BY3kIwcVnQzRUM/Cq3o5nzgJ/fPq5vId3UNaj
FeX/PrkqGtnkdMDInRlbKVR9eQt6g3ZhZyYUp03ZBEnMZdw2e9EsXRBoHyBRtZfOo/MLGL6VI025
vyTicuRBXQMnjN8wCX/C9jTILsNrQLydIJvYjZucaVdCfcotLBH+HmK3sjjMFcMiBD8Fyt/9vgPZ
1vJS0sIXEvTvx7ISD6KHs6J9sPUftfOtXkLIOZ096ZBqn5A7NMFnZsyCAStDzj/8we6RnQAN40Hf
dU7GCCfvBfy6H9xmfAdjZXZca8m4PxoeDTG7vB9hHz9yJXQ14domW7OFDYRY9MZFfKRD6dRh9KuK
S0I05B2uZ7geSESCIMfIzMKWdwGODxgvTU+vTeRsN6A102e3mOm9yRlQLNYz/UNA5N84iYFb99TD
ohIHV5vrQdATrg3iGdvEaTftPrBQrrbW2vsot61A9huAH6yCoCUWroLv7NzWap0JriR2WBQwQHp0
qI7hWXyrDHTCOrIDOSl7ZcseB03CnXflx3qiZwhJhjmd49/yj/4ybftvUOtv5Gf2K7+iWcSebu1z
shJVUPwl2Y4A6tuaDUQMhgy6rpWXFrT6GXRP8k8ohhlVO64dRNpARFogZEqhKWQMVA6bVNgC3+9x
T0r1HHEg0SsM5CAroKLBJ2gkyXH0QcEDTfot12xZaVNC2ntlcWn2wBOHlWWhuj27a+jDMJUJ+vxL
cQMdLfixDuHKZU/bQMJbFUkYqKAt513QVG64IvwVAs4MDmBT6LS35XlQwok7e8mPMwIK8MEX52n0
6XMx3GTmefRgRN4eAgXLI9BSR2Q7gwBtewksRhxSR5A5OZUOZyNpbrUvvvWKZ7AzOKLN2tyu3q+d
xXvG64EnIRscmrGOVHnO3jY2qG5EZ7JVvLZZvbRAm2KlF+ipG6DesmRD2gg2IKRWhFsId3v1wZu5
7ensSToMe5QWBx2yRSvbeceQPvpZhIPrefb/3z6NjUQk7rzagdu6QuxBZ+GmkAU1Gft3YC0vPGVr
yXRgpPHqpFVYhFgX5zSd3lhrUQStoCTM196PYxOAO1XmivnbEHZXjlwGPubKSLttPMp6LQLSeoHK
+oqtUS5tgYiMOqZIpmwOWaCB4kJr0hysaDMdlDWkCOWuJjsIUqHj8GTG91VHMCfT30D3HalGYQco
0Sk2s11grab9aXMh3IYohBN0mDBWZ7JWZgPkcAMD7o7TJ7fYhhs0jliiAyHx2KpvHC6x4Tt3vVNr
p+5gNc4G7Vhb3lQc3kYJ1+o3wRb63iuGSvtphLfhIa0o82jldtUnzrwOunjyMMZabeGOy3p0+ImI
yPfqUa3mCwJwJrx/r5cJt/OgX0AyiFwhZ59iA+hEQ9V5xNa1dYNQl7HW80cFi81z/nFeWahbQWwR
g+co2KXHeJcbW+nJ4s3Eel5bP4FyJZDdCLLqe5U8P80gA4VEaOTwDvsExmsLPGXVpjchQGzJyAeC
60sXkRGNjT/vL2C3tMGwsZdTvdwsGz7l2iAh7NogJTJEerHS8nNSHxvgILzfoHda8SsUc7ln0n+s
JUiIs3AQ8PkJogvgPAZf1EvPrfWm0b4+///H10GaDoEuReFcMBar1a+QPZfgzVleGEoWRiCh676S
odkf8ieu9BVe+CO3FWweG7WFNoRnZVdQq8pX6aCeRN1/QT4QwWSB59CxhB1azSG3GYfZRSuZwPt6
PTCIO7b1x0yFMJompsU69t/gIzngNSa8Reco0ydnqPTiW9gVl+oYPMmX5dnTHtEkDF7pfHBjDvPG
fTFv01UCyB41m9+RXXx0QNKcitQMJn3cCs/9VvwsX5eHpZVx74+YH/MEGDeZQhWLfuqe80szF+Hq
l+TUm+l2+tZ2/jP0cWUdOttWjFZTFEDLU/GylnijPZXuN9iP0RsmipXqvuXg7MMwB/9S2PFBfGbf
0L7O3ZYnSTm1JJRe6nLUdRqRcxXlkwOpdTxLuq/df7SPz5Hwjynk0eQPo4KPA5ZixddwZWPu9+eD
A8gS4UgCCUzQy+O77a64nwWe3UD5Lj4GaNvZa5duD/bmPQ8OI+YQniHN81R91fvgV/GESwjN7LIt
QUH3DRojh+oEUtu9uFZeIMjz/pfzRmBn1/Zjykkm+2BCwU/DgXGDyBWnTeABxhne/D1/Tn+Voo6i
v9Gf2FfvVdk1aP8qbuEWwtr9BjxYgqqDrRbpPdmANOq3cEtqvdipn4Vk9q9yg8MGse6VrB/N7bOk
x+rqvoESDedmW+0NbN1IW84yGyB7Rd/QZio2DF6gyKxsoK4gFZcMIXyh++9+D2Iza9wLVl2CbxJl
/xHdKYqhmOFJOC8fS1rESTYBTBoTiGWNKjR0nTayAeVKgzUSW3I8ZJr/QKjhNEM51y4eGoSKJd5m
UHCB1mOB4UAnaEHgy5rswJZ18F6b50IXjM6KdM2Ud2BktLLDWk6UltMiuwFKEMw2Q45hZYffNdvQ
QtpYnyuPkMUwgo+PD3YzWZM1B0zFSixPs0kiWKr4vJTAuYkXRvoOSWI9LANonVkr20a5wclqgdJH
ZQHpLLxxC4OzIea4xQUO+tOLdsz22hNvdofOSc2qWZnN/c75ryvgyZIAFDhZru2RHee+RBHS5ibz
CUWV6rmBOJWTfrHQzuit1daUx5EmT4LBhz5Pk3rEaJXdmaMVbyJ45GbTfTKWuP2KLnPmGII9e+ba
rL7XH28Y2NoJjwJakalQsKRgyb76Pn8rWuFPCb3ltCufyyA7Sn0N3bLgCMkty0+mSwouWh/k21E8
XiJFXOlYfbyzKEn//TNkpmlziKIjJzMJVuCjc0niwP0t6TL6e1dOD22q8/9/OE8x7QNQ9bScKzqj
VR+HPbePnn3kyLidbDcOdGjG/VphjmLyEOj8ezCIkDToZsRgnZ3vhk11SnflLjIBPT52+27fWLnZ
n9RNZAU7EB31exSyVqY5O5VHZ5ZwNlPDyBE0zu8NIKf8o9z1L/6TYiUf6tt0637FK9ckbTX5vyc4
BX7WC2qGZxHfW9C4MuMcAXy+hp2dz9+jWRCOZOh4hofwIeJd4LsAK4Q6oardNH7XRWusOhT0Ik9C
wjtmkFMuwBjVWUCjFKCteHr6v5RLthl2/JfwoUKJV1yFDlJWjISIy22SSEOZw3v5TxIPtsgGsjbc
miXPB+vBgpEIcXmCcI4czIbMHFWkbrtuDc1CCZB5EuLNVeEQSRLWqTeYE3RCrclEJ5adoMo02oUT
mu+K4RuDtZbfe5zK5FXCGczitmHJYKE0XXCZY7iFVMTZWwn3aR8nvIDWgvgKCpRI2KN4p+lXiDm4
ay3AlPwPTyK+ISDTSgmLjzdImIxHH9XHaDNYPG73Fet+/JjmVcK6Rd/zx3H++aWF94LuOxBo3wLL
46gr60NJzPMk3hsAj7pM590WHSDt3WQbGImpmtDoQZwiA7mEpxgK8jq7L16STWyyr2sBC3X5CKMf
EXrHHMfOk/Oe4s3sKEPkm4ZDv+K0aJtPJFtACgVwzsBhfzgecPYeuqdA/5d6rkCp1JOz+tRLqfTG
yqK2Wdmw+bc/sEsykywyHVSh8w5B2FN8EV5Rs9GLA2siWtF/Lw9B8StkInlsMqVja4wwmyXqFyu/
nPJA5clsMa+Umlp0+C5n36AK6MqH5lo60SU8SJ9AumxzN9jk29TG/VU5vhEdudWsGAUyACbnv2+X
Oin5PAkQD8SFGkFtlT9Gjf8iSILTDKLdQxKC9QRTgurYVKOgMlWuh6toeT1px5BE6iuh0velB8AL
2OS1/JpDQUjPJL3YD5CL3wcriQ7KtpEg/SGDKkfBYBShh5BKqe2gXbiF7JKxPAuaHZPY/DLmB+im
wJiSLRKn/VOzTXfC67BpzditrGZTbKBYYUi75CPDA4B1lOtaxo/yvOIVwoGXFSiOytmO89vkxr8g
DReigq4cJsd7hpwvKop4gh6hQ/O+RolJyWfwJCw/htxrMM171g2l2UOWdQTfMzNBh5N74ks3jy+B
9pqn0C+dXpYXmOJLSOhvzGi1rwyI8Nox1YOA1XuBsaBGzJWZ2QFRqKXJSkhHOymEz/d6KHpAKRux
kIaNZKD8Lv/iUNNbngclcCCRvnzaRHHr4esK89l1N6iRrnyYegwId56UfQIJlh7HwJpqq3tTTvwu
vjTAR8fb6Qm4pufmWId68ZHby1Oh1NR4hfDvgz8oESSTOXew2Vt7a4/+Tjgib2lKVu5GO8YUvmSA
cLILa65xyVJy6KCe/9tV5RLkE+M+mtfvADGqQ4/uukiHMMOTl+q1rdqai47rlawK5dCRrMqj1KGS
xGKw0SpBY6lDWAtolT9ruVDKWZAJt5tHSq0yUYKUmubZISQpAi1ZeeFRDrFM+ASwKMdtXvv4NBTd
Eq3VtfhVGJ6WN57yciZxt57sD6waM6zbtYaGnB0ilF2+bSCZeF5bedrvn5fsx+tR88peBfkzOrUh
8NGMt5EBsixdi94pzx0SeMvxUwfRWKwO+mpexHN1KFeforTrjMTWQsAyZBgInbmCq1w8t3vN3dxm
P/3vtd5kSsqeJ7G1nM+OQVFi+afTcPI+ui10nZOz/NJffHQT65wDQW1QSIJES/5c3nDaehGGznax
yJYc5oQ6Rf+dPHc7LzHW9AooHyfxiqJfsUMQ4+PyU3sMbsjTMe/LP5tiviRKUfGjqWVZfLnZzlHn
C+ckm/ZzlaqOYr4kMNGTuBwaURrr8tmzJ3xBwvbfbiASZxipXBIwUG1FA8HwmeyD1aclJTom4YQQ
YuzBiBhyLnsLrsKmQXQyWDXYyg+xvtqyN7uYByE4CSEc66kMKpAdobiMFD4A/2AJ8X6zZ6XWp90E
IpAvtILUr/2u38lrg9J2mriz81pulRqse64ox4UJlWMz7srDVPfPQlFfKihoyR34MZaPFc0AJf5v
5yTXkC5X5mzTDEQFKddOscEesQ+Rz4ZU1zu7b54aZ5XymGYf5L1eaRCry3BLBFvRKl+UvfI2bCHf
WuhyieoguOaCfXlK+o2KNMRabwLFxZPIwaDgJxGkOQiCVMaQ28buqtjq+qvHQH2rkSA1p+hNd11e
UMqJIYGEaSaWYjuidiEWR2i2dfV7wQp6DWne5e9Tqv7Qivl7w1C6Unv0niN4BNgG7Oo73omR5PWu
EPJzUVs1Riuwocl+lDf9pt0wZmhqpggUnLTiiSiuQpz39sd1lqW+loKKCD4OIoBdxxur5Pp3RsYH
5kYi+/K0q7Q+xqf5XQEktIQun3DXXLOzsgfIaSc9AZt4qoG8yXXg0tDtJNuhGQCOA/TKTd3XFsg7
t2s1A9o85+v8xzwVRqi1AkrabpLkuorTGEsrAQ2lr4onoX1QivUEaDcCMuyiG9gGU0V+UWwN4MVq
39uDXlwR7CBrIp+Hb/99+AhPEGWubvV5+QxRrFAkPExRtp5S1z3ner2JosSoGU178SPofK04fdrS
EU6lZctGalIsXdy8NGKu18PXv/1ywn+MjMxUGoOFU6svINj1srqq4qaftlqyWR6BZl8kNiot/Gbi
KwkO0RRfpi3/wsZ66nhn4XUmuUGJCD3LI7BlUL7GRu2iOX/h/MoQn6wlsCnxIome6qFuNkVzqVYI
oTMmu03yykCud3l+lNvl3pnw41TH0L/N5QwfVxjVGpX8A1RWZp/wTqaqphxW+0nj/g2Az9/N/MdY
nc+pDFSTAdlGlwHY387phj+jPVneNy+r7abzmXrgM+5F5B+DtJkqQaoWg8iZ9iRBOrWAZL2iDX/Y
Kj4mAeRXYh+Sp35cnbhxdEomtNNB+zdLIrlYwfQWDWyPwUGxXj2zkuFpuvjZKiubRTkJJP4pBEkZ
z6hgQGKiX0IH4SsUZNqVvgVacM8TfnySI17KRHy8j7aSZ6Yv3U7YcRZC8QFJ8+XTRrkN70b2Y3OY
TFF81EZZNx19q5Hi3yXEUMEctx1mOeDlMWiLRPjpKOPYlBVjBIIxWmjSd6WC0HC/ltGbfeKD40VS
JnhVXUpThIoCIGhWfWkP6eFPo6M321Q33SFYMxXaMIRLbockYhSQz6Po19mKHuvFltuk28j2bOQ5
tHNiLC8WrSJzz/n92BEeosiBmAfIrICPzMDNI96yveqGaCGes2yaETqTFVgxxALelX+LGEgWBKVU
+rDmkXpoBB89+0dVuSzPhrb1xFuuBWeXB6JHFuoWmVVrvxkkCAJpxUAol9g9U/RjpXq+YGQowCCX
O7wyzFsWPC//aBo04L41Pz48jize6xmK9RCyPam7+OCBpQ0iNgmOFfuqnceV1aHEvffk2o9xknrS
pGLuSmSN6lne/el22a5zImd5GpS1J0GLVSAzIdvjjvc72UlTCaKorRv0azUE6ioRZp2VHQPJZfx6
gMqdwkX/yV44dgYQ5HNfCe7c5WncGQcfGDiJYATvLlobZ/xAtuWt2ol3jOVb4Nh/F00AbBw20qs9
v1Uc/zlxohflzGwDTR/xKNK2y7+A4iPvC/Bjm9Ik0cKJx0R5Ntk30WjUA7KerfaspPLKELSiCAlU
7EWWn6tzMyBb3MFLYpKi7kJ6Dth8aW0QmsEQwVk1SbGqDFhJZlPr3n2g1Oh2gF6Dm2A049MaRIJ2
dd3//2PJADsBTmGeTouGxdoojbmnCQSVxtq9RYmQSfRhN4lSMDYTTCcMLU49Dmyq8xAh6DWrBbJz
eeMp9skSL7mJmSBTxmOQprbm96I+oWAdnqun9HV5AIqJknBEKc87Jh4xQJ7sEiQcu/JPUL4sf5tm
nySgMNBSiKdz+HhZ7Jv0lHPApzFfkfjiAWIk+0c+3xX8NR03Crr06vhteVhabYrEBmq5X7PwbNiZ
SudOXKujQCTi4ZRuqi3QcXtUpqwWwdgmuwF8u2tulRNf1xDGtAWdT/6Pc5cLQzD2PsK9pDg0028t
H3U5ui7PjPZtIgIoK14MwxwT6/hvSf5uFSDehzXT5B9HMSSeb/RCPy16fHx67kxmnx95K3xyOEeS
dACirX+ZAUcisbJQTTtlrrwWykZkADhjztAGWjGWx+8WTpuX7cfSJxAM7INw9pJodSiPMHlDRbp+
JSx6bIocibliNJlvUhVf7+z2QwTKcQaps+4ayygl6uJIDs52CqYcNMn49b2pSna44dAZqyesDgm+
AVkMflNFpgyaPyc+M/OejJvlPaHk9zhtPhE/1i2PowAvJIycbDs0fdZO50bXcJ9a/8PZlzZHiqvp
/pWJ850zgADBxJzzgSX3TKfXsusL4bJdAgkkEGL99ffJnnNnunPK7Xs7oiM6qlzOZJFevcuzhKm/
DldOFYdv84F+ke9/MrhzoqszoFvYv5KmUMSFG49PchXeB2DmhHASSZcd/LUfwAoGVeSrgv2TKRpo
5H+8w4ladj5fxA/Mc/3UApQHsei3ICVpvjWZvRerrwSoPkHmOdcwLFcau1QunuX0BpmOSqcOhtFF
4mZs7d1UKyvhT2BZ486io3gQYDzhWMq+OvR+fbo61ygtuVT2JC+QM/hCxmZc4rb5qqf42UdfTsHf
rRHeeZ3mweWj1XvAXLh2fdWl/6TT5VwDsgRsByfuoXySB/cVvSas/W/mjaxqO24Ow7k9lo94cBms
0M7q4OoN/IOrnf/iHuYvxp6/PskhHP3He7Naryn7EEFpCIK4nh966iVWdV+CeEJp+sUmu6zu/51D
OtfgLVagmnVh4Q2YG3zPVsN+ue1WJGnW3e4rsv+vs0RYEv/xPmZgagoV4CuimwLSat2BfLFlPwms
16Atyw/agRvlHYpFJoNip6ZqEg6QoSvZ0ffJIVzuvnhMl2v91WO6Cg6uXDqbTwvEbTxM99poLadl
ZRF4X8JsFhqayp9iOD9uZvohcbTOetl4bFr/+bd/9gCvwgSsB1zmUMggK0JW0PNJQjAupsLElXG+
wOU4n+TZzjX+Zxx9iu5hh4K00vmmygPIWGIisFZskGnkjw3ArkUR7NwBNV+vyjcaMrppVd5tKsNk
qnuqk2VCO64iszgFxXIoQj/IWtLace8MbSydYkhZH8psKB2w/KyhWHWNCOKmEzJhtIhS9KpBmvCL
aFdNRZsYUULtprLo2gv8fs1HRTdaEOS1y9ysSuGQW8j459/EkLvbAtv1Oy/yJQECI3+c5raNR4mI
utwuVsRXi46giVlOLKlbXqXMVJAAd+1wa9u5t7EUXEbNKP011BrmuB4bjqF67yf27LJ1w0ed5IWp
t2M+sVWoBn2sFWbirtvNj9U0in3g0eY+qgcSl5NWz0WzmDUuc4JuTd999GgjZDn36rVGOgCQdwGw
DNDEZGOFsoNpweRmtkUbaGipMfManLR2oKwkX3SdjVwXK1eDxY6HAlFjEdUrWxq2KZuhhidABJk6
Vo77qaqGvSX9MKY+9M0nI+xkyfsgUyEL46jBtVWzgve8RcYjHNCKVSt6fmMXbrXxjHa3gWepzEzN
tOFNPz14GHEnUcvLxFmQ4xvoPuxMPQJ+xjn9YuH9Ond0rgFhpq8m4V/m9C5tEqY/5hFC8PwrgYBP
ds41HIzPEkvrMsLtzRtnQezJjYjWg/X25xvzk2rOucZ8DQ1xlna6fP4dLLLx3NcTynx5xJJ3v+iv
ffaArk4B4XEokV1AEn10qviL0W8R/2vx8xrM1XuK9j3cag/eEYSg1B7RNHBT8ReBwc61aCPcuCDa
6uAEZa8QlbGyIZn8mCWPzlfj0U8OgGsUF+VUs9nFF/D2ZvISe3qATmRcWDLR+Sngt3/+lj/JsK+F
Gp28H3I9IUtrXDgWdInf3mivSUTzUhEnJnQvzfBFqfDpgroK9Sy0m04iEB+mso8d62Wet0t3dvWp
8cvEtrrVxMKUun+pTwg59T+ezPlYl7qrJqgojSKL8gNxvpSI+WTnXWO2SpuU7SQgkmzt8537Uz5g
LLijybyqTnrj3KoHKeJ7/vjnb+iTLPAawbXUVhAahvsIGjS3scgMuAB//tGfbL9rBNeorSiMRLcc
qgCCWr2XSnZbV89//uGfdCKcawiXVdJWGB8ykTb6hE5q3TkbCaWa4andFpiBW1+MAj67ictz+12W
zGRVOUTja0JzV483s2JJBR76Fzfxyf64hnHNAYlU1V1u4jbY8ZdwjW7j0dk6qdgN++qmPqKYsCAL
Vr97+69y48/euPvHOxqczp8rDBsPnnHsdKwpSTUHi+rPb+mz53WV7YUwUpDVjPVUsvBhrnGuh3Za
1t4Xr+Ozi7/a5CEVZqFkhKsLIcPJh5PHasrH/Iu6+ZOLv0YX5SO6slRE6igWMsRj5+59Yt4tu/+i
NfdZYXSNFBOII00XtfD0Udp7J5MuswbLKzXDxXZRR8Oq9Dqzhp1YGKOGcne0IM4uhxLPthgAkmvt
QMceZuCJ09VOHC4CMnVkFKuy7kAKVYsbgzZqstIPqqzQobzzxsmGVWsIZu0Xi/aT8HSNSYsgQ1Mo
qyKHmoxjwooLFsQwfUQ2Ym3U4H1FpvykhrsGp3k1yjo7bwlajY31PQjnMakmzlZManPfVVa9buro
q9Pjszd/udnfbfM+nAdnKQ05BG1bb2ooMMW28GgMv8r2r5Ui16iy3nE5t6Ulj0Ef9JsAGm5rXo5W
4pazlzWh/ZWR1icx5VqZThsSLAGl/sHjMBanHm23qFDqZ9vAbHMoVCjjtnP8u0kwgIZMxd//fOd/
9r1XcUVKOc60p8COsSa4p1p0N3PpcRh8FoG4HbqIPZZt1B3CaJ4x6zTmyzHqJ4W4fxVzWq+w54q4
zt62RzDwbeLq4wyXLxaXvirOzghfMXiHR2hR+xrqJXFBvPYjXADET1oHB+AX/cRPCNTONebMthYo
pMAOcG/w9bFp1H0TwMxAdeQ90sO2v2BO8U5UJ3dKQ82uryFgJth7WVerGoVgr6Ia+ReSSbk8ja39
Rgq73vCo+wqC9Ektfo1TGwuECVa0ZI+RnZWn/RLZQ9ZpRk0MYdVgE7gep1nnF3aIvwjgdVkJYkCK
sLU5BMSzHzEXH29H2BNsC4XXGXvUI9veEua1FlEewvKWAUYdUMu8eOU8CxgbVPB2VUPAM9mH3VcK
up9EoWtA3KTDyhVLMx/6pQ76eBJ8zlx/au7zorRueqK/amb9RiH6Rf/iGvk2NAK4WFjNAaxcHG7S
epdfTATiH+lTtxEmttdQVLfjb1YCvNg71fFujO97qOiV6zJh658seUPKcMQo6SuI2mepzzVgTjC5
1DQaoboc28mP5dsEVb6LbvztGEMMIf3z7fzb7vnVfV/t5yK03M6ijBzU0lgg8dXB3is7AVOaSNyp
xYJT1oQlJFqSYCKEwIkkuI5S1beHRfkpi/zvls1JWhUz/OpMCCEBjgbqEAiactU+OuQyvjeo1B3t
7+DiB00DW4FBFXTAfXP3PpfDrU8HA9O7EnJGotiLQTxHNYeNO0kJm9dTz7Im73/WFS1jHc0tItsg
Ur8cy5jVGtxzU2+sYPZjMjCeLE10JJDxsdqFH5sl+FnkLU1a6X6F3HH835p/v3pqlwPmdwdJF3os
NMaFojd8P5IF5J5t5PPBjunSRj+krwMZM3QM0kAMHMO/goU6Idzld0sBc0zZT3B2X+b63IgojFvM
Pjy0Yrg/7AbjTst6LmUOACvtgzrrC2huoUNRoOcuo2lISt5HJiZEgHLpuB3uMpfR0GR9MI5vVt3C
wHbOzaruGNSKKQ66uShgR2HJ6dy33J1S4aKvElNrcl30Z3CA3OXVbG0ifNQLnPsuRptF9DyIxV6r
xXfXFJ6tLEY+oD/8irVwEXLtN6YjoLIbLABkB5CVTiVBVFxZy9jYma6c6a4QMJCEzwnImhya6tMs
Iroui67/Bgyh52YcFuobg2uxkobI/gNHpyWyZmElfDYxI/sGO4PhYDzYebe+p8955+wnS2GtlU4U
h1EnNmpy/U29yCr2oUsGzODoSWgxh12TtrCBP9kOpbdMw/DRkrhw7G/3trAtXceLo9RBu7JaN45n
ryGSDXk5XYF3j04lPD9li3hYRzAbAQRpxbSs7xrF+rsZlVMf+2PenzyrAhoMAkxo3Y2+LE468tC0
InLqYw4fi5e2qqZ9zx2WWXM7wt9z6tOR03Afwbr3hZAcBOmFBhA2z32wyhvgckasIQ9OZwkW04ud
A5U+qqhF2w+K596sz6X2bqJugrV9WHnxLDydMI8cBg9u7os0kHKsAkCSKZeJFbhhTMboWKl8TEg5
+IdAjC5k9bkI3y6aEhATs2y97wcbolGBVXsvNLIYtEBh+nkXafru+c330q3BW5I6inNLzsmUiyiu
ZftqdYEeQNeBPVY5YgYUNersRd28n4JCptAXKeLBrYFEaiO57dGE2ExwS2ljOpTTyqM8TDjv3oW0
ol0Z+BHc0SA1TVhB1g7OmKwFeSee+q5e23iTL3kvvLNt2dDPckQdsxyYwIKcRkMB4Rnvu7avEsuP
js1YvXc+Pbl8ms9F18ANTdTebujtFykXN/Eu8w+/5NNmNv77TBiSP9reOPYAHwv4vsWWz5073RZO
MvDhEgat7yTwm2072zTVQXTrlNh2XU1F0s/8RyWaMytbO50NsbdqBORcBlW38iqnWXkXFDoJulPT
wkkcupFgfnfOW9vyPssVzssqmo/Kjp7tVk1498rbDr1zC5+Td8nJrqwQ6ppi+emHI+R8eud7Vwbv
dpPLjdUET8AYkO1kWojUVMaOFwaChNEFpM8pFVmFJ4YhFXnqFhAahq4o04H1Z5ark2OVDaIkwglv
8td2bOeY2LVeRdxukoLnLUr45UXqqUkjq9kwZ7glhoYr9JkBJG49M6xJNJ6aXN9bxfDkEW9KwlGc
86CCCF/P+Suk3UBejcSZBs7TTPN7YZX3AZ+bZMxJkVV4mck8kHktSq84Nn5dZ5Y/hNtKTTukJSRu
gCbbzq4DAVtX76LFeKsq973tjJpzEwhlZQthY1KHkN/UbOrfKPCoN7MloMLkOCC21jg6v0lnsJPc
Za9V3rZ7OpPi2IvwtSpBI+8LsoPrujgpQf2jLDsrEYyKlU/sYtW4/h0NWHk/5AUCeSPyVJThvij6
H0VePVVL/hzBzip1THGmXpefpqho9944wAgUz2ff8svysNth3fa+DW9BzW6WidFvWnZnI+ujLBDS
vdKaH+F+hS6zY6Hs0dZDUDUvbj5jRp2X38fQ/lbWanlynEX86Oty2ji6ORira+AHMofYYZ7BWqt0
QzIelODih9Wdipgdq2Wguym3QT9dRpzGJexfY+L2RTwv4cpoeGPVyEZLMppzOIZiyy0J+/be/cYs
rfbL7PivpWTUijXcK+KSA9Fp03ovekJxtkM5xIV3XTGn7QIVThW8sqEakpZCAJ/P971vNrqzIY4q
krwFFFnkCZmceSUxMIn9PEIUoHy5d3jep10fzZlth2xVt9P9BbeayMHbecuw596wckfCk3FUTVZR
rFOve4SAillL2umkiSSWoqTZxKEIQccj89hGVXbqtwvbBboL3sJqnIAadhGyNYcdV94mdan6JlbS
4HAy1joYa427nH5KX2kYvC1Npmf/htLq1g5CjhN2TnkRpOPQpl2HoZ/sElnOCenMTbmEmPAEC6QZ
McDZeRoQ22BJPMFvqkIdmJkOJXYIdVCZUG98Lnu0ESer3YgR1gUl88AJHVsQSXTzrK05h1doiVnQ
BF36Rseqck9Aq3dPw0AvkkLMbLo8J99EaB3dZoY0IgmyHhK+ywzCEgfEEAbiq0LRTNRTPE7YlTiA
RcGPuOW9rggsgcgYlxU7YWW8qMmGal/ebBAXHoQF2TAOkwgROHvVyr3Fut3QImCG8umSy1UBW+WR
N2XFaMt1beegR5UOMkOaZ3qiCpMXsWrRWVR6WGtisLFCLzjzaVwypEd7PBeyrrhelVaTuVW0s4Zq
A7PNDIDVLOzLM0Y4O4WFU3YymwN/5zNIPC/spOV4mkvoyjI7taeSZKzoN1yDgA9p0FiXzpgS2z02
ZJwgWlwEsTLWFA+0s+O84wKaDnl7aqYcclDwpUvQRtpWIcCwkXPjoq0RW2xZD20JvZ0Atu7Fpu4g
pd1oGCp027wJY0gXr7tW/zZ8WoVDdJojYVJO81UdIgSNVYlJZjHdsJF1Genrsxcs5xZeJUusiGji
efKfwAP2k7bvfsxLK09iGMGA6oOGxdy2WBIBZD7EoRce7J63CZKIAqMpsKTKqtJx3zvz3hcGYA7X
wnQmnO9lp3RcjCbCDNf30gsI+zmaPCjjkhBHvuJ8bU/51iqLbAjndj2NXp3ajruXltjApGBOqRAV
Hg8BOhyD50v11qZFZCFGYsvzpSNr2ga3jnHvaJSnTS2hguMvu5aqYtVfOK750D/Tdn5BLV7CuVL3
iRzLYw3VZTVUGWaI5SPOFGjNcXwR090Se80oIH453JZM3C+WFLDSHnMaQ3dyswSgggIE0a1sga1K
TQS1umZGJgeLtaPNe7IeIqf75lZBtCokDA1KxAOXQXrfzd3EcgSyFl53j/Bqnx7bZVlX+bRill29
WJ7Vr330lZKitZ0Ejm1QDRo8oDcGREOidHsWDpBMzPXfug6+aiRY02HYdqP8lnv0WFpso+cFNzGA
0O9HvNgUFLNILLesbrpVm+fWrpRyixrGWYvQmU65ce6LsTgRGQDXr3i7bbw8R73NvSS0NHYKxWwE
lZKrTVZ1rrPjVk/ffRdUud4l3abPl+0gQ6RkbOPU9XmZ+BDXTQ3wEI7pYIalYG4KRO8584rgSeXk
JgymOokALhVh8zQHQTI13hup/Tc2YtzfFLNMegdpoB4lmgBhzuOAFre8WB48Wa1ml2ewg+q2vunA
v2LRgIQa2U9Yyu8L1qCQzFoXfgdZF2KP2eR2U6aDkaU+cepMjTVJ5VzyjDsUs9NvgNG9DctytIfx
pIc+laJeVVELYIjo3+yC76o5P1l5s18qdXRws1HnZB2f7nIHNkIoG+59KyqTYsaZsBQ4SHViG//n
rEh7ZIGX5kU+pzMjBnbKkPmYyi1EK62tnUfVFh1Qb0tAApEc7txdX9spQwZ9JH3FUuPod38C0bJ3
U879leLMzSwbQojVsFqUm/Yt1jbVsrlXYeefrahJ88A/FQ2yQ4aOPUgmMNwFi0KOCY+wQLuqCrfC
dG2sQEKBkjZoqiajk0A21ZaxG4xI8JSXzhpMyy7Yhdp/APN6iR3Oi2QczIl73dGpsCBbH297YUWC
R/eNGOTypgTSLqIMvrBAT9hRkDiCrxeDL8ebuUP7GEHBHpDejT90I+mmxKg8pl1OdhS9PyAgwKer
oZV2Qgp946km0WW3J7W41dZ4iCQxiVrkenGit9I1PwerW9PSjf2e7lCE/gxl/YGwAjth3j4vqjLr
YrbOzkQfextIdjaqVWSGFMaTad2TRDKWgFCR+h3sECMrWYyTkQHGw6x4Z1F+BCA2EVKQOOinuO4o
JOe75dQUzQ9RV+iL8xkuxgAx+IO+DYURMSNen+YuVGQaiFOKxvtQRQ1PMICzdECcPSrijUfCOo56
c6e6agMxmPuBVienqBMKSUu/02ll8TdBRxRV7dGN9Hevb284yqp5qSuAZikuApySMEKA46CQRkFe
QuhVDmfZDdgYoIesnLklsSbVw7D0P0JYbt+ERfCDTO4EGByAEYGLLoeK7jytXNgseF46FcVZ2MuJ
hv7RCZzjaKDvz2Sw8og0We6gZop8Z9cAH0Is3cRN5Z1dwTC35MgpcfYp93vjj0drEseaNLfjIDFT
sxM5/9BYErUht8XwURPArwHEJOS7Kd9AOriVzquff1j5sMQNiqHItrZuC/Kh/OiH8EZa+ZPS9Tuv
GnT1BTzueHnDAqcCUnCGEEahEClsGLV27t3QtnPqNnmO1eGjfg0FpqqhNQOZRjeI20lZdVWiFU89
QqHyNRZNotxoD44nrPq8xd0tEjP+bvHIeQqX5aZHI+TOuxzZbf1doA6UTpu10skW214XFvoZlX0L
xAwKdVg6mRBG94ETI5c90eod3cmnsrGP4TylEynf3aW7LWv0XJouNRNGg3p+bySwyspkdRmcfUEx
HZnEWqAKyyNYUM+O2Y3E3kGmAUjyOtjIwU6nvEqpaVdYF8lkWIZGNpqzKN5sceO1ZDN17dqTFMK3
c7QORIH6BNlaaSNykUr462k2IyDQWOLuuFsGHgu+xEvYmWTQeq3kEx0B+2F348LkkYfYuzZaZlgm
N6WtjoUQGbPzFYFSUwxH3mQOUYwqqI06k4rzVq5lg9zGekRyujGOL9KG3EE3F2h7R2Sin9+dfEL6
FGSDX36fdf46MhS+E8RFyLL2q3eK/0mLJH5FXnBuoTJl9XeS9+9177/opX8KIvIEsH1CLPdBAned
ct3vghytKNXeQrNmZE3i5cUN4/NZmTy2gt5OHIMsqijQapcIKe1TgKNXkZ/a449uEd7bdRFzI1Pe
PA3sjtfDT08/d/1j17hADH8bo7PPS1R7z/PwLnwTTxpevO6D1rBoDUEBBriimW97KE6Wj5wVcavC
pEEZPxcRdiPQrKb/KBbyxsrwOMpXSCXtZtTK4fAOOu/JaXTqz8WRutWrQokGgzp6ELM8TaB5gXUe
/ljAi1yxcdx7eF/jDPlA7ySYW6cU1XmL1k6n92VAN47nwmfS+8HIzyXYVIN5UOKxlO6zpgoDBzS6
3BYf6KYmhOxZF6U+ft+270h0e6nz/f5GOyJB3N4GBoJ4CtQrRCv3wwp2lPgZXMWB4OphnKfQTHdu
lF4RZy3t4VT2gdxOy5yywZBsEADZQkZxKFimlpOa7zr3OEI7QIMGjpfACgCLzQ5O60kLke7up5U/
KPc2b2QKZZWUQVaXq303els14BorwMi6B1p6CalNJtyPQCwbNloxPp9h8RVxrpGJ+efLXQ7R0UJl
Ptv3cDNNhyrcaP2TDhrSrUgZQzjC+oOXjNNwE6LA612zD4GYLZpXj7c6hiLxFiJ+WxbM6UjNmgh4
SqDBUjdvbScS3/V/6iBYQ8J8U0bu2iffPJjVFblBujmlizdmqEH9BhQdXiXVDJHMUdxG4bDTtY9T
0ZmBCUNTmW9LzCLrWq1cigUcQPcGYQzgOJSpFWwifTTIOFl34bjvdHffz12siwmCvpO1yV2zdSl9
HdDGQ0hZTSM9DT6Wc7XEFoqwZoLlJVoro/fiVFApHgFtoc9l+aa8PLOJ/6Cg6tPod5QY2LxjklfB
rtP5twCcYrOAdY0+/WQdcst5dgwqR/001a+KlkcXziTFHKSGPOYNllGOh28XyKZLdd9SeO7UERJM
hM/KHFjrPs3l/L0RKwLP1aZdQQcxM97OatUzz91+RVCDM5Ojrexj4fkkT9ArWtcMENX8djCQSren
0MaxWzxZwPGjiK5vy+CGTM3d0Peg23t+MjNMwOv6pHhFE2n5GFg6QSYHgyVRBMNhwRPdYSaAedc0
xHrWaW/PUNTpd6b4cHtQmH1WPEksnhwK3HE0GajcEzhccC8zYZ5U+Ztno+q2YbiE8BF2ybLkcY8e
HwAEAVpOQ40Xg8FBWwGmlFcwanBOY31xaSozb6zQMm9j0kG6p1SZHL0MlompCwMqd1HphLddgH4Y
BufABWoQGe/SX4SjV34dQqwoJFgMchXgOkY13lpWA/7CAe1DLlU255CS72t0MvpY+UjKib0Wgm4k
e4XR/BqpXKb8M60b3IOd2M7HRPgxiMp1K5sN7CMfA7mGveJxLKcMjeXUEwffHpK8X3fMPVo51ow2
iTe88SA6R9VOlE+T/4oiFm0CefQtjQS3kBUIIXVSjl1atPBfhQ2lXwfNitcQqaIIiQiLXQn8JbPb
tZuXR+XuCvHe5EcOrsEiS7bpzJmGDpDr24Z2qSxPMxTbu+ImRwjogOGEFHLTx1BhiEO1AMOG02zs
3qKSv01yfsTR8EJ9pLESHmpz1H4bVHmI8GxJ6SfGXRJlo26akBtx1BnMk2g12o8oluoU6Bw4rpF6
T9H2w+ss+9R1GvTs2UvkkaRU+kl4K35puvDi3ZIlWhBANfD2yepveqnfc6fGAjTVCUCr4wQ4UVIY
lHlsW0YVRP3eHR/VqdM+NbaTmcoKYsaszFjzjnkTLtiu91EvMYmRa0xYEBHBfsB7LGzC1sTcBQ2m
mQ+h9eq0dAtPmaz05hOnCnOV/uiXBaqciO9bzX9qo/d2Gbw2po7Q4VX5pnbDp6H8OeTDs3JttNuq
57xD7eQAz2Yx6wGqm4/ahcJD79zno9zZkb6bxtG7c+0IrI/z0O4GD8dIH66p2M4oldtql6PZnl/s
GtBZbDduMyU0eHCX+wXb2nazEAxqK5drZiD6xKQdz2OwwvJ9tEKKVL/ng767MJXWBobYKOQdeyWi
zn1u+Cx8JPeBUqlYFt/fDi6q0CSCdyq04coy/Fk3fWAOyK2Hm7aj43kuBwBNaOFX30LRFq+lZ6Fr
UkpDYrcj0SoXVrMKF+O+RJN9bpllfaOkII/Snm0Th7TMFVrM6IuzTrrZFwNJTNB+NVm7QIJ+N1lD
jWeaCCPew6Qf2uFo69sy/AKm+Amq6FoawzaLsP2gIwfms500ywOwJ09/7aqvsAl9x3gFp1BQG9B8
gXMCCoaFL1FSK1v+16T239+m/2AfYEJUM1Oy++d/4s9vqpl1yQpz9cd/Pqga//3n5Xf++9/88Tf+
uf5Qp9f6o7v+R3/4HXzuv743fTWvf/hDJk1pkGh96Pnuo+sr89vn4wov//L/9Yf/9vHbpzzMzcc/
/vamemkun8YwE/3bv360ff/H337zjv3333/+v354uYF//O1clFWJCk9+dP/rtz5eO/OPvzlu8PfA
hgaF7YDpGngXvuL48dtPnODvkQumJTx8Qw+REhAJqUCDv3zr3yMCxdYw8EBno5TiR53qLz/y/h44
Po3QNiNhAHoYyED/9+r+8H7+5339m0RjT2FndPjtX6xkSpxrmNkIMHjT+zVAbBbai7wPysTnYfsF
yOOzT7/8/e/2SThyxso8gpd4N8AbiOZu7DHCkv//9Xy5djyb3386xsMIVrqYDyNknmPdoWp1dSU2
AeXdf63nPyzn3z+eX3K7Lt9xhTyw57LAGK+dgJLz5iUzJPTurbF0j8IOl8coKoaTynm4R2PJeVY+
cX86Dlyu+5HXYVwpad+Fti9w6ju+9RUi+5fYnstFXW1kCjwB4lozHgBEmJ6HNvLTRagq6WrpZ4Xq
hpU/eSJDGqVWDWaC8AxnPM15gCSUVPNwGqtmecghvIX2b+GTJOxV9eT6yoDaTvMWlECsybXXhdHD
n7+qzxbCFVby/3B2JU2O8krwFxEBCCRxBS+N7d5n6ZkLMdsHCCH29de/dMc79GiMifBxPB0SWqok
VWVlZl2cGHHXIFGuWOwPfXQm6cej9nrrlwA4mA8dSpTAxWeMVz0Y9SrxS3LUlxi9BVEtWYL8P4mG
Fbd/cRSw53P/H7ZzOqjaBTtaFNZjhIzvFGRFsrLRLg4BTWtYjbmYXLMhFioGizbkTfWWgDMMKRzk
dpwI9O7XJ+rcmn5uMfRyHtiHAbRIE+D2iAH0jbrn6QBtLst+7qWTrXSwNEOaSSKDgWBbq3ByDWDm
teG6Sye87ds1S1SOKhiri/ggmjeJq1meNSc5stfrrS99uGZSnqzMwXMyI5wjSHwh6hpb3rfbmtb2
ftyVaWa0sRHCM2wRCdzWLF2Zk4Vdo2N4eysbBTDC8YHz16R4G9tup+grieTKhr9UmYH9ouNrRZq6
rkJeIGxr8ZCQ+lcm20crJ/fEULjhD18zUq8484UF0CG2IhNd1c0kClVnh27Xb5HOXSlOWmpaM1tA
MJXgceyFXJRNWNkCyB1jXqvcXloD3XKV27oxw4cPEsWXeMdmwKBVQQFA8vX9s2C0OlgXQDbikYnz
0GIhASIFl36/d/qV1pcmh/ztEmRh9S7JoijkqHt0RnNLIAtz/cOXdo9msZmVzimAy1C6qU8N8ohE
IX/X1IDWjYGTG5u6XOMUW1oDzXrdmHt0clxwkI8obTSm/ZDHL/3oPbuNubs+mKV50qx4mmlKSruJ
wtJUD1OeHLlQK1a8sMD68TWysqCTgu+3i0l+gqYh38Skzr9GM/zR9a9f6uK8RB8cv2POzPQsbNIc
8CJTIQCM8ALHWtzW/Bk3/6F5ERFeVhYmJ0qRvs9QQs0AOgX+4LbmNQOGMDbeizU3wiKm3yu3mwI2
VeAjLBB4u97Dwurqusqp40gzoTaMmNgveVsfXFOuYO2Xmj7//mFunGpgSLLJ+NDEtb1D8ty5n01Z
r/i2hZ2vPxdbmWfR7JhRiJqzwK5/nNP+GRAZa6QgS+1rNmx1OanYXEeh0xl7pKr8zsHrYwCiw1rZ
mks9aLabDu2cRtCcDBE5sFH3LT6JpoNaFbBVRVytdLK0/zXrlU4/5wjtAVWR2/XnZEDyMnYlEjqC
pd6Pm/bQP1oWdespXMPjQ2EnSeDyXvyK6UC/3Na6ZsHATs7QWp0gXdEj6wj27gSwGL7Gd7+wSXXN
ihYUfxWui0boJkr4btUjiz+tcWYuTL6uWkwLWyFJNfGQ9inwu1+RzQioXJOVWdg/um6xx2eL4v2C
S7n9h7EX2518ET/a40qV11LzmvnCXE2zrFwjRAjvp90qfjcWbf2YRjT7Hs3FGoPD0hxpxzAHUg4A
dQUHXTy48pOE/vnw7frOWWpaM2FzqEFvXqJpw3mx6L1ZfmpvYajD/VDn1+xKK8ohG22EHiBHOYpD
/OYcKr7+3Ut7UrPZKI7KNvHOPtmtoNfUxq3vjM1aaevCuurEmVluKVsByx3mfRoMabRJ2p9VWvjI
xN/0+Tp1ZtWkBHmPzgjLmCYHMkHsrxbd9Hy99aXP107cERfCJHbx+RFQB9Dew5v6tWw+K8Rrr3dw
OfJh2TpzJlUIWEzdHAGxUldHcJ2Tk41gSIAKf9H4eToBszI44leXD/NOyTzZTrzJwioxque5H9xt
ms75nhlOeUMJPTbbO3/eh4M0zeyCTBaG3MmvM3+2o/tq/LMy2LOZXXgYvxdJfmh7dIw5aVI4kTyT
UBpVrWc81zmqJfxx4OVTU0BLLXEo+1ooPhQ+sqb0SGcTJSfc+5ozqDI7lduv3BiW1lbzBUACZbY4
zzx15gcpyWMjzS+K9/siqe+uD3jBJ+gknFDOrvqeFrian9OZSHKV76nDtQjVgum+8xd9mM60GBxk
Oko8eZssB8x+Hg5RltFboorYCJpjYF6SQ5hb4ipevyOrRjOgvBlXNv7C1OismzJH0H1m2ApiMJ7N
pP8ua/e5je3bvLHOvcmghJ3OEtEAAkGf0RTIfAM25K2V/Sx9veYXGJAQBWKWuCZMNDQp8pFxT/6A
iOS2vamTbrYNMfqc5UZYjV0bIC/svjiQyTmgcAVYS6gVrPSzNI7z7x92EFLqReG1eJa2LGl81xLH
NmEE+FP2/SYLeHd7Hzqw2eCaMcMmagoArc6RWj9C9N6vMiRRr3exYMfvNXMfuqDmjHDhZLDQAsI5
Enj4AkGLUl6/NL5c72HBznRWTerQmhnS80JSqKc8dhGTWYvHLC2Adi2XLMpRyMFZyDy+ra3It8fu
zkJa/bYv12zY86o8brHtQ2AI39K+3YCtvVlp+6I4Jk6Kf8gzDdBKA63ohSUw6QAjK2uTDJKg9LP0
3McIidB9Bu4tTho/9UbDByCwulOmaPsAnFwgjktlzYG7za3xXs0jXXG6C/tBp9tsi9hUnQHP0ikv
fR66rPgiO0rva7s0UWhnrnHgXd4VII/923bGsrGNsXJY6DnzpnH7XUzH7fVl4+f1+feg/IdiMeKz
myO0zsKWGFByMpwuYDiTg5mCLyupePKnMyZzx52R77M2MnE4Nvauk6XxCNb8+FOsBJLZDJ8X2kkT
bxsnah5ng1hBazgJ/mmBLs/oyS6egExCARN5aYCdfROdil5QNQ4dBjUaoZMk5UPGUiDeAcs94/5r
RM0BoUMFXb6bmgEwBaHSbdRF2de25eYhszzvrqkq8ymuq/gTSE065OlTdtcTsN/681y1AH7glT6W
5qFJgQnK08z86pbVjKqSbqi+uyJPCmAkYu9FNmR6oI0U+z7L2T0A8+KJ1SZU1aUBplkzjx9Q0TVn
Gyvh1J+RNHICpxEIeanB2AxQ3brD/JWBivoaPAt1iXK4PEd9AarWFSAkIBjYID1St76bJ8P31vIi
aADkjrMrRs+yA0vK+QSMWIu8cz8+DHWf7ZLRrN+ur/LljWpxzfYtnskR8DsWlhwKCnbud7TZFCh6
pQm/6VmFjOjfe7SwAGdUhsnCzEUN5tS+WRz0ES3oZKS3xiu0MAydC61rgfxq44mFQ9ICTIwKz/H7
5IGIsll58S/4SJ3elhIEHtUE7rEckI6W/aExCupv0rA4e7HzsD4cH4lZqGomWAU8+4ctt3sUHhcA
ll9f48tOwtZpbFHsjAJdybxw6rOt3UIEh6wRUi1Ny7nLDx/eM9tFrfCIy6VLy/0YlzbyiRTVESbq
Q69//Tnq8a8bss8Z849dyJnGUK7jCOk3oPHzlTCckwViOT/3CgPg1caOfFJlUFIbVHJbDEmnsJWe
FKAbqXkYmzSUtbUp+vG+Itbu+pCWFkQzOsUTolDdheabatxNCWDzTjPcwpRy3kyavVkUWqPliDKA
+FxhNTruMVP1c192KGFZUwU9ny//Lgr86d+LApowMGl0lhdGFFw4FU2aO7NCmc/Iiy4gERl3SV6v
sSle3mSWLjhPs0jFfe7xsO4H8giOmfqJdCWC2qLwVs7ri+QGzPqH8jebZZTPRs7AL2Gh2GSoOdCQ
bj8+mjTF62yo7WPZqTGI0il5ZP04oOa2GhQAbA2PvqT17Dh+z3m24jMv75B/OIInMskSwSec62Xb
bS3FmwfXIvnTLfvvH4ZgnIqRSG3FQ7eUB5WPbwYRK35ywRHrFMCRPWWDyXMegnohiC0RyPRRlgAR
Zze9Fv4h/bVqatWRp+AOaOq9IVvQvFDudDFKW/Lyz23zo1mQ2eKy3VcYRMZEQEvzeZZrGh8LhqPT
+rYpbpvETuHpcRV8m+XUIqxTdBvp1fEvMHK3+7yQYoWPdsFwdBrfkRKjEyOFJ7AUnuWxBHGR27cI
rsUV5Sv+eWHFuXYFBZOrCwYCuJs5m59dgKtBuoiYabeLUISx0seCOXDtfIwZKjYVT3k4CBRSdfUj
Spm/3LTW/Dx3H04wMTVA7fAEG7ZUD4SMqJszt7c1rR2O8SBblJfjUZi302OPeo5zQcr1ppf8lU7R
i8IHM0UVNw/FPCknAAK+DuQwibsublG5QWl2YoBFbqratHZWl9KdmQDAWYHH1QcGONs4nJLf1z9m
aZvZf0/hlPdu1fZ4P/atecTRCYm0eEp9EO/+d72Di7LJ8M465yhu1gWCiwOsZmJ7i6KwhZCtnbV7
UT7V8lcbPxco6xNd8QtXhZV028KodCbSAk/iRlqJGxJveo7GYg5agUIxQ4y3eWGdilS5oOBKLPh4
gePNt01kY0CEkq9EJJY+//z7h3099ETxGHelEGXV7StkqYxd1wqUTXiRvRJXWVwWbYOLlE6p6Vo0
tEcGqS27Sugv0pukhbqbGDeFQcHGWw7WDsU9gKOBYPK1tIHY9ZmdxLcwxp73hnY/dAy3cgBFdkLe
s3KXRJAzribU0oNhcAYGoVk5kc83mws3Hp251OZN0VfNSMMRxbt3xuCwvRfhit4moOaQlpOFMRmq
t0jWDhR9y+7XjVtfuytWrQGMpmGQEFcQR24n0SQicGlbPaK/EYQ7nYofvbxxfZaBb883WFHswBCi
Xu00yrcrX3E++f4ZPWB358v5h91UODnJSdICdme33rfIieXWLWPzUweIYeJbwDED98gN73tb45gB
Fh+QGGccrRUHcHEzo3vtjLH7PhqM6dy9dfDiU+8e25siKGhaO1o81WV5ZgCu2APJAxKbbW6tKZAu
fbVmgnjKtylCX/3J6V6q8TCZD7Wxcl89f92l9dAsLwYNCCpuAYMk6cs8/27SNBibX6gEXFnwczuX
2teMio15xIGF7U9qei1Kc1OB5ej6VrooqnJGcGqnRWTVc+QaRX8CVU3AefJUkeZXYU53IKpGbqIK
HJHeO2MZtOPsg28M1Bwmamz5plOFP4AAwbL4fnCHAEzpKJZ1nuc439qKbWYy3HLdwCdqNhdlTWbG
GUZf5K+JfIvdlcvxxacs2tXulSDFGmuP8/rU4gEYByUFJ57P6854c23CwP+tlIcfQCKE0o4alRMr
d+aF1Xz33x+styedybwu4scM98tSpndxu8YKtzAkSxvSLCC7yKSNphXfxZWH4jawSEDXBPVGIDwL
WvJ6fd8sjEEP9FIydygDa/mRlbTdzRkq+jjUF29b8X/itV7XUFqi9QEqMuAE481G8mbFhy/4AT12
BLYIe55rxo5uVx8mp/pCymqLYquVk2mpec2D9YO0wKAUsSM4Nx+lPYWjg5rPsli5ai41f/79w+bx
PDLYakLzqnCSO7sHF58zDiVCnzFdYbVe8Gbmec0/diGjmphlyo5x+0tRCCSPKJhL3lAStLu+eZbG
oLmzpmGRIzoXVILF8NA0BgjlR+lXXnlb+zoeCMxU8eTQsjyBQcna1zQiexJzsvdo1qyEpJb8JtGO
4CYyuRWBaeVUKzJvZxa7Geqim2wOqtJWCahAygJkC6gPBOfFXNvFHloKSN6Vjnc/9obzVEUDONMA
nkcdFeiT2Jx48cZgXfVkkiE/FuDJ800a1VvQE6LwzgLb0qnEnecmcCtqYzTHj7pPnoLNyz1K8NPF
IgVjIGo9mzUl2wVPZGpOWwDVNKhZ0SP4WKyNzfI3nraPuA++NIn9OjXI9Se8Xrm7L+1Yze0Z0QTS
ixJjAXlUuYlrEH715YuNF1fQlvHKC+SyyzP1IFsz914FvK577Ck1oQyHd15roIb8uk0sta7tJytV
2cALtA7qQ5RYgqMQotPZ5nrj72nJCxcIHWUWI9dndI4rT1GCI52N4OYAAQOIZ1G4knwr5mj4NplN
dY+wWw8CR0+gcMYDCKX0B7zzHz0wEq4YzuVxWjokDdRTsVdBB/5kopoefHtGcUhak9/mHXVIWio8
pGXaVEKZEoRbLaAh4Ugc5yRyMNWtzOXZS12ay/PIPrhHQqfMROUjRuCJsn0YIgGSplQyMwRyJ0N1
rueCgtAZSPtgCJBRgd6hgwAfQaF21sfzPZOWfQDTUfff9Q+6yCeOK5wuGp23JdJ2xFOnpI6z7wpl
D8z3vK74A+Eg+R3/hbAo2H1Qn5RCYjaqzZ3jgdeFOTX5Erm4Cjtkbv7QAnzw/mQayYhC1q4BpVFH
3K9tV4I6LClRPBqjUvq5MOvoTdEaWpIlWOSDxGunlXPn8gOWmHr61Gi8ATyRMT3Cbt0OhSbsCAb2
kr7l1afR2vdfhjC9BcmCrs6e5MMiNo0YZDfA3MDVYEITCPnaWQCdfX1JLm9yU1esQ+VgmyDXCaRS
WZHDKOwycA1jWLHmy97O1BXrVG7EQNl77rGwJ7UH8ZAE4wQ4hz3bFPuarxFZXx6EpcuFu1k9lK2l
itPAoE4p823F1Kfr8/Ou0H3JhrTTAa+OyAEVSQFp5Wnr7n5afrevAoTkgj+9//V0eiDBj8+vg59s
Tb/2bf/19+8uuN73wuVDFw2HqhQBsCIH/R51fFtWW2VwVGivFXq9I60uDE2HNwKOX7lJV2PagnEj
d9UeHmHnbNkOaauAb5Cz8Iew34MF7x6Lt1ljar4YySaWDnqE6bDJoCXuI/VdAk7J9DQ6d22P6Mv8
+/rEXd52QBr8bTJqGhMKol11MtvqrnPkU16IH67ywBDppiuGczmQimFodgmWuLFtsetOuTO7P4bZ
rfY95OlAzDMbdy5IVd6QOY1O1mQZwcAdiZsEB9M6OJj2fR0Ve1XV+Uo8bWGj6KjHuipaCHMIaNMN
5JQqMCOUXfZs2f3u+nwutX+2uw8uKInwpG2LEnwQqrOCFGXee5TAyW1XoAbrehdLS6ZdtGOX16Yk
6ELWj6TNN0b/X1I8ecPaS2HBRehgRpCqenMniuzU1wjxFUxuS9LRlb2w1LjmIzpuNmbq5NmJ18UZ
tm4Dr2NM5U0HAPKyf88+0kigd+nRekk/I20V2IjTX5/0hXX9B8aIx5MVd2i5M6DFJR2wx8QKcpEc
GIKVqVlYVx3KaJpGVrQ2unBNsbNQkmnhuLaT3I+AYbk+iqUuNGtPZpA5ohQqOw3utOnTGBCOfNvW
T0N3251dxzP23KW04TI7NfF9VzeoiVKQkwMaSdmb60NY2EDvILUPBla71Gwo4EsnzovnmVl3hsxv
bPrc5Yemo7GMiDmO4hSrsvxhp5batUXnrOzNpbnXzHb0hhgkeAk/GoZjBXPSAuWdhQi6faOQdL1x
ge2/h+DKtMHlpMQVi05PsgfTfspAMOk6YBLpbwIb4pqljcT0BtIjPMGOXjTvAR1+kSZozK8v72U7
M/XctqgzcBmnFTuOGTBSShV3cWFvLZzuK3G6pQ40B2SDXLIumpgdUeX+PKTkc4USC1B05zc+KDUX
xECwB97ziB4tG5SdQ416AuSIVjD7l9/fEIb9e3kTA7z9gFDQo4BbsLv+PqE1GOmiDRiswM0dgy7+
z03roKe1QWkyxCB5pMe0Pc0u4jhOs0HV18pza2ER9Hz23A2QQekZPRZJ5AUNCnXO6B8b5HxIENw2
gLMZfjDmXpDSooNHj3WDG2cBHVpWQ2KvN9bCmUtjOP/+oQOjLScw2mIMs+l+QU3H29i5P+YGobvr
A7jsL8x3GYoP7YPGMy5duNOjZL8pSBuHztzine2DUOLGKdLsOMt4Qc0ea8ys+odtR+SbVVTpJ2p2
a5Dty/dXU9eidTyzmWeBHqR4AXe5b8jKrwGAJAoMxqJY8dtLvWgmPSQeRCVsRB4NPjkbCYnifSzE
Yei2ZcK3nREZK2/Zi/lJYuooywahBwG2WnECmBT8vmyfyx709HVggYxMmEVQlPZ2IPNa7cR7hP/f
ZwcSCH/vsThPwLBtSdB01+TkNPZm9uwARTIbqxP7jDZ+m0ACwYnB0ytWJnNhW+swgBa6jgrkiaCf
VtND7ppbkbd3qjBW3O/5LL00ovMaftjVU5dFMkvRPJh1i/ZxFbp/GaROTD3TnzPRF+DKxndDkxon
xibdvjxxn/tg9PYhdrQXK1azNALN7sGWDdJbL5+OlnzsDHBFr0S5LmrKM4zg3OGHqbFqAUXoGCPg
9+wxfhg3Agx5dgDacP+XeAAz6y5GkC8g2+RuXHkNLc6a5gKstMggCIM+q232QoN82wSoOA+UTwIS
gNh+UwdrWayledOuJl2D0g3UnU8ITZevbtx/Gqfm83VXudS05gCUZdfcHbAk9mg8tLT+j0aiWFnu
JXvQzvMsMRvWI1R6rKfj4ECbg7+NUMS4/uFLBq5rjQ6KGpAaTSfosXTtN5yIkACoUlCQE7xjHrCl
xx0zQSNXR02yrxJw8oOmPllxZwtD09VIsxpFTZGXTUdSxeC+LT/3ff3aE7CTXh/dwrLoAqSlWcxz
y/h4nGtxV7kQNxH19ramtdMd6mME3OFYlYp1BZRg+iasGVD+t7V+nrAPlpjx3Ca8Y+MxA89ra/8k
Yo3dZGlKzr9/aDki0Caawdt+bAEjadLvufPj+icvnIG63GjfmO4kZnyyhTLBEVUlyFg1pzorf6up
3spqWKsGWupIM+Nibgle8Ng0HCFlz/uV8zLo8n5Tm+7WHoqVfOtSL5pF15xIQ7XSO5YSZIik9El0
nLIm6PMWF6CVW+jCDYtqpt03EBWO+348OmD552V5GJoC+j1pkN32HDZ1QiHwZoNf3OzGo5kdRuOY
NkBWyOMA4Z/rq76wnXRCoYwVyEc3DdqPTnX/yy7X9ulF1wD8iHZMOxKAcEZQ6wHW/B/lJD9Hdf3T
o/HKO2apec18vTkGmGQsqgOuvSDxKGcXN5g2C2yRWM/Xp2apC82G03Zg1AUzyCGnRrYpahPSChZk
d3oPkurXu7g4+5gkzZgNt2Ed0nsuuAwgzBpHdNg3QyNWHpJLA9COZhanXmnNQ37ooqj3LVqJfdEB
xMhZftNdDwPQbBlRT1TM2hkLafklMZ69DkzrVbS7PjsXTRiNaybctzZH9UKcH+K5sl6J60Vb1K9A
Q6IS8p7WEK2tuqH/fL2zpaXQTNnhbQ9TFixMmRCnMi7BMVwMfCW9edFRAKqkXcOxUcEbS9C6VDxQ
8jEyXd/gpU/nl+ufv7DWeuivh+hIAmihPCSDS8HVi5pJ5rqA/02b6x0szI+l2XM79yqPnCw/0Hgo
N0nUjSD3y4ZbLhKYH82cSdnXjgkRpcM8gCAflZhB180QbchWC5QWNtN7ZuHDudlPQqAAnpQHb5qt
rR31/Cm3QKbvD2YF1iKrzc27HHIP++vT9T4v/zxTMCLNMnpkg2dVAjecS6QuoHxD05+VV9h3A63p
cwkF3OeOyfwg3HJ8hu4YCs/5ONrHOHeADSqQfgzaCMpiYqglihprelKtEkHuuLfOuWZeEPcCfSKl
8jApGwGscbCT0CkEf+BG1a48SZZmXbOqynaiCcj38lDFpnM3kTrdq2gqfpYoqXjLi7aFNy3Nlfjo
gg3o4LMsQZWDWdjyEE803bPWNo7JGeFGY5vd5rB1kJiTx7OU2Etwqfbs09g070qECFauE0sD0K3A
aTIXvCTqwM1s26RxOENqqbHW4B4LJqxXGNY9cSIl3eLAJaTfIgcc3Q6S2yunzVLr598/GNgEBT+e
Q6j4MCLzEPZRVR+IdP7PY7zI+7rUunaWDRG38ka0bsgqOw1SvNO35WAXK7eJpdY1Y50ah+Fp2ecH
QG1Ak0lZvRXMUCubZmlZNUOroPEAFWpbHRroWj9NXWcemLCdsIKy2Mr5sjQAzc5w5qI0zgZoZpiy
+WHkSQR1jaT8fN2ZXbZiokOcoL2UQ1KeFajFZg+QUASlbpRs2kwYftJkDCBDPq34zcsDIXoVYT+7
BVVMiYM5uGzXFcCsjGScN9cHstT6eYAf9mhcQfQxn3oadp73WE4pNOuqp+tNXz7hiY4cKZPEjeuS
wdMZIvcFUtSbdoLSCm4sPyLOd7f1ct5iHwYA6iuVpqqhYTZMdynpfo5V+8Uj+atTryWHl+bo/PuH
Lgxhx41tZgoibKUMWrfKNxARvI1DCjyZf7c+uSU4EJIoP5Q1N+9FL5C+jz2xvW16NDtOG0FBQTAU
h7Sy+oABHh7EUPfcgHnS9hNrDXl+MYliEU8zaLuOcjEwCLXLrIpevLyLtr2AzHDWjcZ+YnJuIds6
euHMi/7H9ZFd9iHE0wwcKl+1TYYeI0ujrVHWUO9RdyRfy4m+X7T+va4QPS/Um11rOUZVHkjRjI9z
w4FrMEVfUpQi2uNekih/lYnVPQyV64Jsqi/u0yiJfxtJx1mA2IE570WcyufWKIYf6QAdnM3Q2XTN
h54vype+77wUH3alZc5pA00KdXBFFG8hqmdta7dGeky6+b0L6MlDD1LZbdwx5NWHVngrvvsy8sQi
eqLJQn1ZWvK2OIyFDT2HWFonVzAS+3F6puxswUDnIwdCD07TDA8QRlYb02n5zp25euaGNb2yEmxL
13fBOxnOpWnQbgidVUF2h5+PEtbSCtIlGXuexwLh/MHqNqg2rKDuTEAaXnTjPoaOFeqfZbEBC2u1
QU0pTp/RnYPeE93Kybng9vTCzA73ld4VTXzozuJcUEtxawjfnKBZd33ES+3r3qhUQydRrXRojMrM
/Wya668UNxdwoQMNZPUqWSPHXehJZ/UFUZPieMxmByFAIWDO0KXzTNY+SmhLhG02prvbRqR5wBZk
0DWEjuODCehkfQJUP5hAUVEMX663v+Ap9IxZiaJonndgvbSwSTOIRoItOjXXcooLp4POROKSAdr0
BlofCgitmmMI1dcVU1tqWnNxdcsg9jaAqnzMvruQCepRvX99ShZa1pNgpaCxarwKU26MoeFB8i/N
X643vTDberKrt0AyPU74aM/6I6Nnr/hirbFkL2xIvbQ1zydoH/bYKG4VQog6qb8KcB5E7vfrX740
KeduP3jUtDYhI0KxkiPO4H5M9lKlt60kO0/Wh6bJkOYows3jAwq0Np6wApquUcgszfd5NB+bZhC2
NEBVdWhQTDEAG+QU3xL187Yp0UwTt828UR6YgW0nbjdI0+abUgLsfr31pU+3//70gvMqp6MjD87g
POFIOQ3gSOrS6vP15pe2i3YpSaGljmLaAWy30fg5tlv7oZ4AOCczZNs7nI2b690sHYhMM9POasx2
VIYR1gPpDiMAzYc+seVjXahxVzVWu5M5CjQj6hmQhqsTSKYWINerkvJuktHkUzdf5QNZGLOe/Jqp
A05SiNkdShLTPxySyCeU7uHqIWpINMwRuGGoO6WbCmEIFC5AaDyF9uzWSBUYMhFKwUsyS6XAJE3d
i5c0fdiDU3zlaHw31AuHtZ4dIw3HNsqT/FDzDHH1qOUM+YdSub9pWtEghWjIroIk9l7F0gXTsjdm
vzxiTXGQWNApTA3D2GdIlWCPk+KOGI5zV5ek/gpN8gaoU1XL47msDwwyU79FxZD8nkkqT22D19mD
5Jn11RmS4Sz2GfkZiHJ33miRsCJi2hCQhUErLUq2qSqab2XT9K8z4tqzr3IXN5qC1i6UFwzEp9KG
PDq0bX4ylpUVlMLMOmSIpkGulMwFzi2ol+EmBlDzWJvfyx41yKBP7Isn1nXeri9OkLhFZUOd8Sjb
W5MrNxUww4HIuOO302gDhXAWrGWFivy0cOWX1pRdUKi+P/YE4T/8dXSEVJx6LLM53XdNhBL8wQPF
maDQzKo9g+0FkFKfJjJOwZzWcUjiuds4kBA8FUYu/NZpu6OpavvXdRNY8Jx6VpIaVg7mtEIehpHu
TS+/SyyyEgFa2tCaUy5naUzFJOTBdIqHOMrulTd9rYWzZ6rZ3vb1Z/f0wYMmDMS3vUCUzHVTlPuI
Ofo+F1W+8k5ZmhvNP5teVvFeEXlAYdqTsucffdKvXAUXohB6glKBSC4bkgT+E8UnG1bxaq+cyUPC
YUw2EYOSYR2TG+MQVHPWvIzGyBxIdpBpwnxBqNiQqFrTeFg4Cqjmq4FvzePIHQWGYvfPTc++maDc
C7OCOLvrq7y0kTQvPQrU7WCeQBxkxkpCVKg9sw7S3xMfrZNw7bUc02X8gYUkzN/bKXciCLBy7FjV
pVkSWLUl91bOoieVz2LDLSJ5YGdiOsyEpT/pZELi1Ez5ynZbmEg9fTnMBeKC1EwOHOSY+46yfvbH
sUx3jjXStYN7YU/rSig2dJLsXg7JgUGqB6G7ToDVUNxGNE5czeQjDm0VJ4eEcW7Yrh8PzfPE+y+V
5d4EosAKaQbviilSdK6SgzF4kBPExtt03bgGAbw4OcTUJ8eE7LlJaySQR/pTZlCDjVdc4UJxIjT2
/t5ZADl0dpcCkFC6dFvF0V1rzHfRlIel6Da53Me02dk2GBtyN3SVgMrOl+u2856V++fgxpi0GbN7
SIdSCxiL4VCe1FP1MOyLPXuJdvyV7Wegp0CY4out3LvhTf4GXWp+EwrfsYL84nhk49d2OnH5+fpY
3tkQLo1Fu9POZgIukAoNZ3676TdJYPhvMsz9wn/8tH0JU/+n3KnH0d+fvv0AK1RwQtzH//F0xnCd
a5IEaq3SnbHh2xvRb7qA28AqxXoQoB4j83Hq7nvx+/pIL7oCzKDmUy176EQ2YaBe7AbgWK3SCMDG
lfzke3XbpWnU/GndK8CEFFrvN07w1vlQI91EAd8nv8VTfAf13+mBHMdj+hmb5LE59T+cHXi2d6hz
3oqtte23tm9sbpxCXZ+G10yBRea8WfKd2R/pmrbI5bs9MXUCGcObvagBMv84P7JX9WT8zO9ZUG6n
nXuwT/adWrkZL/gMnSimqvpRNAa+X5IvlQ1l+rXr01LDmssYxXyuXsf3lwC0Tqd2Lbe1ODGaR8Al
RgESgIadffQf+NmG++K+2fRb77/mEz8Wr2s0DksDOP/+4XLWGtSZgIMaj6L+FrV7e3i6bhxL7Wpe
ANeBxsKVHl4ghbxvagZjMQbXm16obDR1qpg86wzeULRt3DXbcWP47l0BzKkR/AHSCrPUbsGT6mcb
1EgEPDBXLPIdYnLBInX6l/9xdiXLceNK8IsYQYArriR7pdSy5EWyLwgvY4IE9534+pc9Jz2M2Izo
8MWhAxoEqgqFQlamW0pn7GxsybhfwvJUn/xDchwOeSTP6a44yLCLpmiG7w0n/4jXwsO08aa9agxa
LMiFW5gGVIQh/xuovRVlezC7n5IT0HIBwKn4yNsru7JpOl+FsJN2phV+Z/GjqTv380YivTauVksf
GpnNTocN61oZlaKIePv59oyvfvbBnuh8AktD0to0MWOwJ4Jidmc5b3PdBqXYokP4t+Hzo1/QPDzj
AzWUxNzH38k39LMHV4OzouGSHvnhRxOkAV4HgjEcovmvdYb0jHOeHrKgfuy20pIPXyIs6LX/v4vK
IRN+3V2/8dTTYNpBqXXvhmVURnNADt4jf3LOxR/c7PflodgwuZVeftPS4sIIgWN/7qY5HizwJgeg
0/VCROr0IbcyflKD40p04tnpa+sY836ENP1pTrphby42i2ynmfZpw8dHK7XrE6QUJP6XO9fmyelQ
mLx8oMICKVBR1BFbaA44o1VEtB2NImidOr2z4UVH+ThDKVCtseY4SR8N8rN19634c9vyVmxab+or
8NpSuhVB4BTDG2AIFy7F7vbQHz+6oEtTW3xTMUWhLg1/zwPjrf40Pcqv9LQ8yZN3lt/zc/p53HpZ
/PCOi5/S4jTlRe6qDD/V8jRKkzq0c2/XJT88A3zkgm0EgLWQrYOTUsPJFfRi5rjaVX+tHKdBkCbB
8rX+7L2wH+UFooz7DNh953k+jzsYSpxtvO+vLqaWpqUTTbJK4QvBEfzWfrG/mY/55zbm+/5b+sf7
toCn7vvtfVtJCP+9sb47S5ELuMVCB4QKGF3gMlB30aYLJ+5ufMtabq0zbEA8YEErJkLBFKr9sJOB
8eBcTwT8W3ZLOIUL/mWnPqoQqLyg2+HmFVhIvbuABDn6S6qwPvbn4Tf7kV3c35wF14AVih2/8wTR
qhgWWGTtssUEC++1QXfAtDXwWtuHLjRVp8Zo5Au2cdwbT+MDCDOei6/+w3xuPsF0zukT+gw2Iu7K
PurMDJbq+wGVPgRcYkVJJgJej2EBXqXbZrJ2nOvMDAMfudNWiEruIT2OX4BK+OziNPff/GP1hMZp
sWUuHx+OOhVDM09TcqW3iGUhQDzVRwPac25/w8oS6WBr4G9E2TQY2qmrQPQtMDPPC7XvsyKdfAF6
Pwx6BxidZzIaBQBSydZNZu2qrbMpcGhgO0QhbvOvS2juhkdonj9BtvLBYLh/jjvjYD7QqMRNOwcn
yMt9y6UF9HSp/baZ8UET+JUN82th/KyWjb6DlYOIahEc3aGT77WwptK8CPV7LjbtdCXx0LHWS7eI
WlAEbZB2nukuB38IClEvddzuqofilB3TffbonZqdv7uPYNL89/x4F0IbA4UimWOhWqhoqKI8j+3W
c/tas5rOtGC6idG7V6tqI/WW/kwu9Jweyz2JjYu3Mx6rU/JJvLSX8sy3bgzXLfggd9RB2HnlAFqW
YWuGsNsZTyRy4no/n9g+e5qPblTv2CM5L2hYKx+XY/HkHlss522L+5c88qPf1nJur4A4M1QT5viN
hj9IkEVffjzKABns46/0vP9VBfs0eBERrkx5MIfs4CJ/NIO/UDpBCeZv/O05D7eqW9fg/9FUrrnH
u03NM4CtGw8LPz9ZT8u5PrFA4VfH0HwCq9zvjQ/++Ed0LO5kATTYC/h16cCJxa+0yDeSlxUH00kg
oV6Rq8y5RgxWh8AsB7n8c9+ctYWxRKLwxHUNC+Zxbj/z8u32uGuXFl04xLMLaLslGBiaMYHDn+Z9
H0279mRFxS7ZyXDaT5G41H/lCcXNn+xcvlBY4bXAeOfZo0N/O+EOwPsqbIeV7fv5CXeHjcPhujgf
WJPOCgnMdQdlWGxHDrFJqyjDrmNBJj9lrR/Mytw6pFdulrq+CDjTDQgsYgnFw7x3D86bPFpHyKw/
pCdz35yGkxPKpy0F0zUTu3rOOw9Jrdn32YBIm1bAcjpus5tsY+PFYm1sLf9leI+vIIkK7/MBbbWf
nfzXbStbG1irSsx+59dixha70LodLra650CjTAf/OssCDvoKEy7ogSZf/HqLBOTDpAUDayExMVRR
yR4Tbpaf04xGrt9iS1Lhw7XA0JonsymlXbdgznUNXmcyPaFxa4uLam3aWgXCAb8tqyTG7sRjbf10
yKOavtyxhZj29Sff2Z3yp2JUBCsyucu+T8QJ0lobh9/arK8r9W5oowBEoypg0sROAm69FsZTZX29
b9paymNNnemMfJ5j2qMoXll/SO/fc4xgRTRPLAGgpMzDYqcVCNVt2X/ujHyjJrq2JLon4kmpmX2E
lLZsv7pSHsEytnfyLUjt2vC6P07llEEL7Fq9s7IILXfqtJiVvR+aeourdcXMddBuXRguCpH9dXX8
73PrRoRvvet+GG8p6K7/3178XLSKlq0V182zgJJtjkzE+z2MW160NnXdQ9FsPA5ZOWB8l587W3a7
1IJa110WqSuR9IYFfat5GOJKsRPkWx+YY+zuG/q63e8cqa9MgIe8uQdViO/9yapSvOR5c5eiEJZd
c1MoeaquVF0fN6TpIzW4ZohH1X7jFP3wrMbouqO6UlSQT+zjYkysaLIoWMIMlob1LOpdI7Iffl4u
+9vr9DFrJ35Mc92lb6Vo50XgIuQGVKFEDkJFAmXbwkOHlilCVFEPvpiiznvybWfDqVd/VvNq9C7M
kGfrBUL/cLzKwOVdHSwFdKIA/EIH5iUr2CFfTnnyFyC548bHrq2s5uwmauptJSHIN3slM0JSCMKP
GV2IGVXQX35NB6eJpqIw00imIDOA0qFrf08Ymf4kXdahVsTsdDympjGdq54Y360lGftdM7rTxU/n
u4TfETivV8t3xssAVzWhGEliJ8k+EdN76Rhe+NotPc0Vp9bBsNT2xrI1BxKjNzdy3fTsDv7G+bWy
wP8BwyqD9XKoSAzAvQjttNzzZTwUooUS04ALjJttpFErYVtngekJV4s3tm1M0p8gOg4J1Bs2CWDX
vkILHi0lEhokNonNKjXRLZ0wENiLHzabyBEYCsAM2s6MbtvkSgTXoTEgn2syZWGvy+rRsNMoJ0Vg
Fv8sW/zCKwv1H+BHtlhG6ywkzhozwDcFZPpVQhLx9uzXTEkLhJnVlzlpmzbGU/FjXgkUw8uvt4e+
HmH/ubHACfQoWKpmrCBZFmdz8zwnPQsqQsYgV3jqNtwisqj7u2Xk2+1fW/sQLQyaXp1CNtkn8aR4
NPf2Fz4aG6a6NrQW6rIeantjm7extdh/G1Muxw6CPof75q1FtEGmHH14ksR5WdWhJWtcUam9hRBf
MU4duDsL3js5Q6RgZf15rLskhILfs1mIz8y5i4COMh1+W1mNb7QeHCCzhuo4CV+dPKMxHhkY9u/L
M3Qk6NwJHKcFM2PeQjcGhBfFiVVmF921Be518d5F675OR2qLnsS+SR+5meP61b3eHnolELlaIFJy
9mE+lomhn67ISUHwOCIuyvnesXrj0XLFz1zNhQU3CwzmmPEgRRI4mdFEaQ8u/ob8tDI0BDTCwPtH
bj/f90maW1et5AlRiEfzND/yDtJmlOQn6c6HdhIvzIRixe0fWgl8OjS09KfZSkuHxLYJEjJ/+FwU
9A8Tyz31LZit5tVJV9aDyCd0E1ZqNwkOari7kIAYWvPpDL15ORgN27gi2UM1+EfRDhsFzpVF0WGg
47IUg2AUi9LTkC7N516Kw5AmG639K/FCxwLWo+C11y19nKYQtw9G9Jccp8Id47yozKPw0mLjO1Zi
qg79G0E5q+akJTHv6NeZZw9scDb84eOHJsp0jF8HjbCuA5sPoJJIWTI62FVARur+hKbNsAMgA/Tf
HJLZebMsf4A7NndJz/udWYzZXlVg8+hcpu47lhzNW9D6U2K/SmQiYBs8+JbbhLNNnI24uOL6OsYP
td+s8+RixqlEzwJolNWMVp20TMcgy5AqQF0Ab1Tp1qPy2qZpLlMJtDSY1dDHPW++S4++5E2rNj5l
bWzNZ8ae+Ettt308LfyCHs8vHhAVtwPJytA6jK8zPFOYE0drV1pGxYzWTbXFsbXiLzqQr3Jzh7EG
s0ZHKFRXR9MdQxClepEhZ37u3U1g2Yrf61A+13ZFMTW4sC6G96WULgl4Nr8mvr9V+V37kuvf3x2C
1rSkdosu93iajR8q+b5kfpDS5uTT+7IoWzsKndxDHkjqPs7cOm6EAiu3u7+9wWuLc934d3PP2qRb
PIVdkKYboa/GCXB5ebK6u/rVKLM1J5aja9lGhcUfS7oEFSPfgY0qNo65Neuk/z95M5nTph6w8LY0
IEhLa+Ro/vBye2XWdlXzWLySwlUHeGzHbTO0hc3ehnmQsejqfIcOs60Uam0HNO/ta2Y0wzz2sYc2
9sitah6AE7cJGDG3OAdWfkJH6fXMSgdQCMHVzDR2R3Nf19Olae8ivaRMF5TKE7toxxHDj82TM35r
l63y+8r+6lg9NLqZg48bKYrN1hhwf14+zXTYgmeuja65recli6mURcBxynamlPvK4hu5wNrQmsO2
I7FHt53NuJPkr+XNSZCKtN0I9yuGqQPtiKQsF1bRA0nh+qFXdMC3oKUscvJpCIuuTTaSgbWP0FzX
7iWUwNqxjQef0ADS7SXy78XZ8N01m9R8l43Ur0F1giKG1+9QdvPJ36S0NwZfOdx16I9V1uCqZn4T
t8oNDZWE0n8r7Ckou2LHrb9t9+N2jFhbIs13AWfsVO26TVzmvhHVJut3V+6u6PboK0uko37GRbS1
T2kTJ95bVxbBWMfLVgv+x9hkynSoT+qyqU8aZFfj1BWnBE47h4vkIpSOV+4cbnd71zeWv12xGJdM
DSos2xboQjKBosFyR/vTQtEPEspM1Od+YtPesA0K3c1ifKpctgxhwsBVgM7GibCw7XxpB8lCaLKx
xStLr+OJHLszB9l0S5wOxZPFikNdb6lrrg2tBQaDZKxXfg2cdFpneLBwEe+Vs1U2Wiv/6ngi02Bl
juXFyleDB7kvXn6BJG7NAn8xmxdGPEiSLgOksSLocxkBzsu6DjjL/Z1A99hG7eTfgucHJSad17HP
28T27VLF3JsWEAl2qecGvezSJeJd4thI/tu/eBeSv9zE6tBN4pF6X7KWPzjTMh6paueATua4m3Nv
OPv1jN7m1nucvHYG171hoz9X2GggJv0jelDTn3NryJ8DevwuhufMPxIXzp4qr1yC3Bnq2FwyNoXo
za4Qaq7k4iaM5+xy3gAMTIZdaXL3eRr64huUZoqHhjIzQkYkX22zkMdRdCjwDc0U2XmWgunGAPg4
ZXlxKEjx2tMSilOohOxpXdMDGHWdczvk5o6adh0W9cQOEz5836WUh4vK2qjswNNp0c4Ozd4pIrvq
y5cGTGdWQIscbTOg9X8sQdC0nwyTnhzZF4dWLhZ0ZKopzqquegZ5rL9rK9AShXgWxBN9LZx8Ceu6
KGtQJSwGnmS79BlsxynIWUrqkKCcx/b37cjxsQU7emG1xkhJZzB+JqWsL6qb1M4w+y3bWRv9WrF5
lzO6UNYsmZ+xs+GRCHJrJ39OX25P/OOzzdEv0bQ2J7v1exnn/hKowg7MNA2KDA3Z+Za840rkc/T7
c5qXoyt4msWW2fBHFJkGjtBamEGlhDpABWiJwI/Fv6q+G/IIkrdmWPQsfWoNZzy15ah2fekWbyVU
sc9VBdaazLeMQ+UUaggGsy5OFshrXiARVh+yfBBhz1z6dnt5ro8g/3VaR28g6xPHzZiB61Flu2lo
VmjWHxavezKdjrWRl1XzI6ILRxaA+05kF2h+v/3Da1uuHXRu5lSJ73j8bCPLPqfQVYuQgtgbwejj
g87Rb5n14Kusdjt+ZoPxkC6gzQBhQhcgy9n4gZXp63fNCd0FUwKyllh5uR2N6Js8C7O9773V+U/R
JGn7zoYs8hlFGSvkpFBR2+dbD8VXr/poz7U0rBp9XAR87LmjPuXs7LlFMJVfbfYjt+/LxRy9FlKJ
cuCzZfkghjOnaHKyKjBYkgSmIM3uLgPSL+H+nOQwyhGW6y4Hi8yf0CX75fbQa9ajHddtavUcJbch
BttyBDKKMKv/sbItTOvK8ut3b9t2UFxhCTsrKy+Dac4uSoqgB16CNulOFPXGV6xEPvtquu+CqlXM
meAVNjjJ+pfFoI+2sTxwr3zNiNhI6Nd+QrMk0bgQXk59/0wE8pouH/0hcKUyssD2chEOUOEIb2/J
mr/R//8YcNOoPqOef5bdN0ofhLXxBWvjanfyoZy9lHowVLW4Rcgrhz6bPU2Pt2e9ttVakOt4KqmX
dXZsoDXM7P/IEYf8z1K8Sde6L47qN3FmmIonJg5mr/Qfzdm9qgPeOfT1LvTOgEB/2XMXt6qzR4Gu
NwbyNlr9P7dXZmXd9Ys49WeDE4/aMTDpVjj1RfXKIdj+5/bo/zKxfRDidGXdxCIlNeBeMfNm65J2
U/21H51211eg38WxPOVnzpbmiNaE5EtKJn+fc2MIW47+gXyowEoxUJBVu/O0K2WXPznSyB8Tgnw0
SiZag3TO9Mxg9qfpe8sNupc13hkOXddUUBrqZ3KBpo7xxQae6KFmpL34gtUBQ20Maamn9l0PvKI9
9/Peblp5oYovn4upAlM/Axr3IDzT3NnDhKZ4ST+Pw5SiUG4OcTJNzZvyG4MFYvIhhTDXJQOLGnHE
A00aIFydSe6GvjF382ywc6fY/Gt2F7xgMsshD7VKWCitzAwSw/7u2517ZEATvDqD6Z7R7zWfvQGt
V5Xo7GDwEwgndeZyAmVyepqsCvrHecWRkSIREOaSHBVJykNDpvqUdlCkNKwKgg+zN9Q73yrdB9u1
+uMCju6d6Ej7YOdJVQQp6UbwM7UT1qOwHHWA9DbfJ7akj/7ieFslsBXz0gW9F944vK4rdp4IpGAk
9LWXrdrsyuGgt0KC07y0VWPI2B+pEy5lZ0Su7fyVIA7aeAxb+4XrR73zu3GGlqRrERtaEdORumJn
i/HQe/dV4B29gSvrFEG/Kigm0GdrBWXfTWBu3RS6WJu8FqjNTHh+3yOgVsuPfvlmFVBbsj/fduuV
XdWLMLIahtaBbPo5ZcPb0gDpOtMNqM3atLVIPcqOkTmd/DPnrwB2hpmCdrrc6nBcGV2vuwzCKRyW
LHZMs+GnWbRToHrnExdsS8h3ZWX02ks5L6DYMhCqmyJ/HFz6K5PzXZVHRy+LlGlfJmZV+OeiHhyo
iJQsKpb+Tm/S26z6mljocMPE0+yUVW9l/g/U4e7LGfSySNW2RE5Au54zUIEGlT1NkcmaLRGitSXX
vJTUEGKyASw7s642A5HNP7xp3KrIrhmMllhV0A0coTLnn31cK0N7BHiN8mE3DFsp7trsNTftlUOY
4bbITGylrnqIxUOaJFsMRR/3OVFH76HyJtCWZcMIdPQAiiKEf3ZawPLwJXc6sRNJ34Z4Oe/24M2C
ImnukD0gEcaeXHlsGyaKAysU2buOb01B2/jd0bKKYlcmFP06oMTaysTXVllz+rYplY+5DTGu5FCp
980yaJwClZXM/3Q7Yq1cr/Xuq5aBPYV3cxFDEUBEDufic06p+O2CI+pg5ub8wjK3/VSp2n9U1VRu
gV5XttfU0tp5HK2UZYrhiueDz6beQXJRbrjVStKvq24YU+30eDXn5yEne+6hCMZNlHa77pWBrHh3
e+FWtkZX3sjNcbbbxPDPI/+1kBryh2jXkhvBfiUt11vyk8xMp36qbbDxjAGEAp87f3msrsW3ZTot
Kt/f/oaVTdDb893eNgSu7nDino9h7it16qRVbmQJa6Nf//4uS6AGc8TU4iOIa+/zuTgQtSVlvbbD
WvRxEyRpysUZ7i/QgjepcamQM4SWaMaoQKqwYUhre6zFINmk3eIkFgDrKZlBZlcnQUHzP6WxBYZb
+w7NC5DWVxCdQxSlAy5FXQqBgJwVDui6xn946kS3t/ljNjjUVbUwwrmd5eU0+mfQzx3rDuSLrAdf
RT8a5wJa7CixhaaTxcmVKaxslg0+oZXV05sNk0WN80CRsSQZfbJy9mRxtIV5csMBV8xL7zjMVF/L
kpVIWWgZ+QuSdmzVfU8tjq4o4ib5AI6XzgeBttMHEtKmLurv911b9cbDpB9mLHeLhIWznWuPzyyb
N4BSa2t+/fs7n/OUOUEIBWtuN1iP9sHIL+b0+7YZrY2t+bOgHrS8hh77SfuDYtnnqqqP3TJtmMuK
L+i9hJbs2yKZbXZ2jRYS0eZSh3OWq51TWBDNnOp8qyCx9h2aN2QzZALUbPEz7S3cSskRlLCR46iN
7/jYLm29M68aKNDqHrZgKEFs63eHzPY24vXHS2TrvXnUTGciReaDh9TkL1DoVufG4xa4ZRvz6GcT
3wgYa59wPZbeWRFrp3LwZxzOhV+EkEPeFYzsbhvR2idc//5uaIfNi7Nwk53t8WuG68uA7DF3LxUe
JG7/wNrcNQ9wbTGgk4PiB1o83vFlZ955h7HZ9SffzX00k9Fvputx6TT+yRTp8lk4hthw3X+vt/8t
Cdm6CIcnrrp2csliN6/MFx/F6ccEGshBRnLx4AyGd+qakgXLZIuQiRrYsdxs+gBiSiA/HIkDJLhn
HxzDMI9ZltenQXjFZWEo7rUl6OB76pEYeNCvPvoDooxadTQaTRmINDGCsYQfOJCLCHPmy8gZbDda
VC8vjV3xY5Vy9kMOoHYM0g7dMvdtlc5an7tOo+TC/HMrZv9EUyONQMWxbORQK4agizpDbn4pEjKx
c1UsL4qIxy67r0Bh6w07jsxSs7NqGUP7aD6VRp0cZ8OyNgLIx8mfrXdX1txGsTppcFrX48mm5T/5
a+UYYTk3h1Sgs/62n3wcBW1dLcUw6tozK6JihwyflIKYCDf7YKHu8+3xV5Zfl0YBu2Vey0r450nS
F1UAJSK3IOwrU9cbLDM89Y7SdxCeGrJP/PJSM/MAVt0NR1wbXqsqLxVSIKPEzBsQSPZE4Gk8PeZi
K7Ug/76jfODoungJl8rMclrxs6obB11p1vA0jcueDUzFXlmMIUkYvUwO4AYqX9SrHAGVM4ac79tp
sb5Wyi4OyuqbX2xC7VJaU7srWo9Gg7T7Bzt1+SGD4u8DT7iQQQnZtWdmVTxoaNmdK9+qT5brDofJ
m4uI9bV9Gj1kukHWpuxYyWn8UuNV4FCZhvlsyRGS273p/mOjBHwx66zYkzFjXxJFeMiqyjo0klSR
UssYQ6+uj9uOo3raAziVmAJEWX4GckGObiEPIIYk7Po5j+ea+oFHB+OQTz4/WJD0DCQa7s4cox4E
blanLHe/9Bkxzn6JsmIiayOEnjVI05Ah/LTmWUFEI7PrA2AW/I1OaRJ7wnS+Ep7nT/P1IT2b6uVC
LLM9ksEVD8p1wLcM2KF1qGY3/zwp1LynrJ4C3xd5NGdkfu1sar8ZkrUXNxEQtE8qozz6YpEhQCjj
E2JvEwBD71wMNlQvXt4D6lM3vfri27YqQddnktBGe+6BN5Z6sZe0PdOG0EtBOD17S/4LQj6cBJNL
6gu1jOKYzX71DdlC9eiWABEFoLmYdsPYidAbCGBHRaNOOTV41HEDnDKUDY9eZYDQAfhktu+S3Hto
M1KEEkCTaDZmAFlr9GQ5dip34LKe7MCYk+JoZaSOOwvc8OmStCGnPI+Q1Ta/LAKEgTRTEXKE4VM/
FAlQOOg06fu22bGiIqAsSJuLUXLzIan8byk3nCIgvi0egIDpQlNUTVB1nn9evMHdTarGpSLvrK3a
28e0ZNT+l/f13YmrIP3c9mUHaroyI2dBnf6SW+X4q+zN/uL4VfLgD/JqFZnzwKRKzqXoGIith+Uh
GbgPXqpG7Nyktjeey1ayF72D2bJMP5lGPFygAgvwbR5a+T8myKgk+Xo7aq7Fnuvf332wYcykr6ae
nWWpXt0SCmKqeiJs+Hzf8FoGw+qplxWpr5WR1wKlK6+50HErsK3NXbuUd5XMM2fE4GnxCmhV0Bbf
hP16e+IrCDL7P33LyugnIW1U7f3iKU3SJ9LKKijT5Xs/jZDRtZvI9Ktd01e73s5OfrMlJr1mg3r7
rAdIVUs6ws6c1iK26ChfK1aKL5Vo+zQQAnWHIa9pWPhGFvLUtaOKZ/kJ6gpLmPSe8700mnFXWSm/
60XY1ptuK7SjU3/AOo+8iHKTHUrU7W8v88oW6m22JggIJ6vw2BnPwpAmBh+1nQbS8zZyjpWcwNOs
e6hSdHB6uFdYV5FLTgO+qaL5cR3T9jTLdt1MSI4b13nKJjTnGPO8m3KCELW0Xog8wT6A22A6d0br
nnuz6ZqNT1pbMc3o0chad63tsnNrtegjyKNEfVNQubtvP+j/h4PeGeZWdZKd86pLvvKhdx4dq5R/
kroQGyFt7QO0EhSX0LRIJrxB9PJrSsRRzT6EQow7l0e7a5vzQCbPEvwsvTEAnCQQQIzV/lYlZSVV
1htW/UTyqvKbJeajmT2nqk+P6DhMX+wRx4Azzd7B4+787fZmrJiY3rk6pJ0t5gIX+0rYTej1cjn1
CUfzlDQs4wjBYnlI8hkP08z905bW1hKuOI3ezSpNH8RgJe4xCuLFUetCWk2AaXZjg9ZG1+7jroWb
ZAUujnMJOU9IUVSQsqJbhfgV29L7WbPCaBx63f0KpYmRgLVeApVpJfd5h97KCnEOc1a2Z8Wi8JKD
5EpG7Zgv+xEd9hs/sbY8mnsrvHJRqRbU05S18yhYX0m5v21Oa0Nrvr1wUg72jAuYy3Yj7DiYsk0E
19rYmlNnZqlIxTDtOeEHlMYvRWV/v2/amkdDuDNN8SyHV0Uldgltn92WbQy9kl3p3aoCyVsDMgx2
9lUZMEDPUtMNXfOSZBsvxSv2qGOERarKivrw4PQq7J26o4ggwrArM7mxp2tfoBXOmkziYmeiuuUY
OV6icX6yF4t/bsSd9qiDhS2vJJ0ANSeQNkN/cGpj2TetnZ5u7+3H/LHU1nHCPu2Ik6d4j8B7qBF6
hkEvTiKtyFoKGanM+9kMdvvgtE4flYnLw05yMMc0No24wdNDhbvFUdoNLoTuvMWYcb12f3Bb1qGm
BjWFmCdRxGkDsHtt5P6zM1f1725wsqAzafVkjQWFol1RWdHtdVizE83r/bZLDMvxQVvd0V1PUV5T
NGrUFvZ35dTSsadLnoKkF+MjLFrQSpFpsKAxVtImRJz8CtXoLbKrlTCgY6dtltRz42M769pGlw6Y
nLuSbBwca6auxYGFFg44313vzGujLsO6asZnlYnmZw1ZNAC1W7GFklj5JR0qhwaQhs+0zuIFfQQ5
uDpSx0hC13U/gfUpP9ze8pWl0kFTaJadRJdmKp7ECIjoOP8SbTJvrNXa4Ne/v7vV5WKkrXT7LB7z
8ffC8SyQtXcmoDpYqrW61mvGScVLtaNdMJNKBjZt7yKHp7aOU7e6KmEKNHJxYlvNwSkysptlo46G
2kxwVvZXR6qDn8j0p85HvZN+qdxLX85AOpxLOm2s/oo36zhsJyGDP+Uo20MUMfKb+oFY1jdjrrZa
NtfGv37Xu91tRos4xIc7m7LDW/TbSM0AtLIbs1+xHR2MXaOCwebrU3dZNvvJFTH3jT+3bX5t4TWz
rJZuto0Zz8LEbF/9tj4lQsS0yb6ib3DjQrn2E1ok5fBcs4KiDWAer6KSodO6QeNmgZsWG9XytfWh
/7/6S1YoVxLgs0bW7gjefNp56/l/bWgti1KcpWhHREwgHThRUq/7W03O6+21XzkD/mUkfmc0ckkn
WQI/dPY9ht5DNeZHN8N7PLh9SDSnCpEOO7K//WMrFqpDsP2hm9ppuD44CzR5eR5a7pT1nahs2TDS
lW3W26HTsSQN8hAkVpYXmmjcWOrlZyIWODNkP29/xEoeoAOyQVUMSjYPQZQ1x8pCJ7CsA8kPCa1C
PrO4zbakc1a2XQdxLsD79uMy4iiwOsgvWOQXihYbmJiVO6TOmg+ZLUXQWZUBUTJZWWCk9fwG5rkO
r6zG/zi7kiVJcSX4RZgBEtsVyJVau6pr6QvWyzRISGIHwdc/zznV8IrCLC/TNnUQSikUCkV4uHdo
efQL73Zo1ZQYjqp/2c7UbVTDVuxtCfBUDEr1IP9A72Mz5A8oFFSnFj2C+85heahtHRxbVTTPX2/V
ir39m0r7aNykCPgogJ7oJvsoJq1DmdWHWWzpJq2Nv/AqVPQ6qE2MD1x5mNcNsnBvclNMe8WYlzIc
uTXSnlg4LR36d2X5c/R/Zs6Nz7cip5XZL6GwTVE7OaH5nAyF8e7kw68pH1/lxDZ2emX6SzgsKicK
gpsYHpn9uITGBri8nMyNrGBLemXlJC4hsa1wxsZv2JR40Ll9AGtJACEpJyVo6py7mJuieGlS5bwy
MZKtFuK1Rbv8/YNJ0anwc2LAfkcTD/xJ701OHjN1ncEuO4OZAsVcQDlJUIK/m6Dga6biF1C/V5E1
06X6gEt72nKRkSTrNSS40l5CKcPaquSu+KulAoHjCF1IZaELprcyyAWhiiibYgtzsuKxlkDZwctn
0B8PLOGVc1MGyLGgIDV3Y0TYoy3ZdzRnopc0dbdU4dc2evGuyLU9gaR0ZsmM5ugBnilCCPptTpW9
cRmunI8l4nU28qKiBjbDRQy7wzYMN77D53DI8hqyS+2WSsPKwv0fCtXIimIGE11iFN8rpaKmeM/s
J9t8KMw7q7+f2FZv8toPurj8D0ejhhznPEKJ6pwOPx2JXolaxm2nIrbJC7hiYUs46tAEEKYrsjkh
kkekV/uANRu7sTb04lxbI8+8FP0AydRNsCMTSLsyz96/vofWBl8EcHUAfT1PwJOPBPVMUM0U4xbJ
81pBaompnJ3As0YIuCdUjumv0jbluwuqh++QNyrKfVX6NjDBvVM+maP8mfu+v+vy2QuB9nS/X/Xr
lvhKO88YrzNUU/Kqm56LxjOOZpXWG5HKilUt4ZUCY9q2j7VD+j6sBjvMbp3xZz9vdSesnPMlwtK2
BfTSCRx6BnR+1AbzqbJZ0tPx59erszb/y98/nIpmygGxMEr0TfqCoudToyxX7y3X1uFwJZsrXQo4
qDGfmzw3psQ1q+7kjoaMe0MAkUwUPfe+m29sxoohL+UcWOtKENwDElRp2Ua+l/sA74ory3JL5GXg
GmATbZEmkraTSCt4RlfxxjNnbZcXrzPVtBga5yIB2GuK60aADRWwrMjs8zn+eqNXCPzospWA9mAT
5dBDOHOBngUU6LtTx4EIMoREGtlC1ykwCW1sTsi2Ia1JYpM1cq/TAfpgDMmGjKT8unRJsLzpcyp0
3+mWJL1nvpGq+VnoCaFp+fT1b/3cqIPlVR8M7tAVeDkkhHd/LZ5FPahg0eTznvMt7OfnOwZuyP+e
m8GcCwpOOjsBD/9fyy7q0Jr6e0NNWz0tn9tysFQYEm0JilNjIonvZc8dEvKh62xpHqysz/Jub+as
cfg4kGTS/J82bXdpQd+QHfvtdXTjKK7gAYLlvS6FA/hRK0hCbSFvjJqRXZP1NRDLCtow9qCPAOV0
R6jb6RNO1fiQB9KLG1bJHwBx1m9+Y01nCHqQ/VU2sbyIugEiEqzPmsQG/oBOFbgcdSjcV7lFvrmy
qMt7JvDxRlGFJolt2nErX/r8j+UD6gCC2q9/wedv02B51RRtOoN4uGySPLO8R0OPzYMmip2AhUm7
UDKWxk5Jt6grPo/L8HT/r4GjO6IFssydktIfd+30EzTHiRAu2o5fAEbeNSMDuf91HBDBMnJirOsG
ksMgPSXYD9CY5kgPXgkPCJb9O0NJK96AoicBQisJ7PRe8fK365GtWHxtqS5H+MMdmlfCVF1WYecz
MKxYuRqdUMsy2FWBQmO0R4aYDTnQyIhBw7Rzp63usBWL+NfVf/hwVU+OVYH7LmmzLgsBFwxea5MZ
P0aiSOTMLPjrWEUVfW1+Kx5v+d4fATkGsU1nJ8Qa2phPVv09CJrpNKB4vfEAXPvEwqkCqQgwv4QZ
8HQKC/ZPgUZVd/z79fxXHOoykqoF8yfQxpIEnYItMCije8HsGxuHc+30X/7+YSsC4gL91HQNlDUc
HXqugnyA82xMYB+oaff49U9YWZ9lHJUC5VI4Bfh9uf+98GnoqZcM8KCvB19bn4UVZ5oXmSC4KF0Y
M/J59LaDfN7G4P9SEP5/eTL4v+Cpcs08I7WZgI0hFIhkb8HlI/by0Xmtf7g0TItd0EZOG1m/usQ9
0RhMXid7T3aQvy7Cufym+hjsKuxJfcc/zXc27s1wq/SxtnmL8CttuFvOTmpCOljUUe6OR98cupC4
3rNum40c/4qXWMZfpuWN1iQkAhEBsC0IF0o7osoOh/7OGL5L2T8V1VVgpcBcJAfUAIHcjIHBj+Zo
lRv94QFaJt+yrLmuTd1fNu9kxVQQ/JYm0eltYb1QtTHxz23QX3bu8ED1nove7mQIkFTktvPTGrOH
r+37c2fpL2W1VD1XZoGcXOKz2c523th1z23LmxeE8u2N1lDjCDolD19/7fOj6gcLf5DB+1poiq/R
OO3+rZrit5V352ZGr9PX46+t1OW7H/xN30pSp2MHHsvhSXU5OhXj6wZeuAHhAEfV9G0NR9bFzLQP
E0irrht6kY+WwSDHzM2mpEbDY5RP6R87N7fwX2vbuzjDbtr5bdUWdWJBbbp7M/23mdxrYLjHP1/P
/nMn4S87QaTritaRok7m+a5zdw2dn8vKPlrpFpzissL/7yL9ZSuIL03PQpd9jdwti2qu4hz8mV/P
fWXoZSsIzSdtC6HsxA/G6Tu6V9Cp4RL7uuI6kjT/NUYmGC2E35FEgC7qyWIBvy3RuJWgkjxfF35A
nuq/35iyeva9Aj+B9NadUwM+nQW3PlMv163Q4ryCgb3xS1riBU7kuANhHyqZ6DvYsPwVb/AvvdGH
0zpRR5YQWbKTnNRFOHhDnbTtSHYK5L9XbvFl6z98gtfMErPgdtJAnSfquxIiQ/VYX+duluJbALCR
UvcYvaXNUy7tb7U5Xufzl5D12YSOgyCcQk1liApKIqt0N6KONbNfxJNGyiskzzBrQEumYz533r5C
T/FGNLY2+uKWLQ1C266a7KSuebPvIDO9dwJ2XfkL5e3/7iejnPHcdt2ETZi6mrx9Z3hnkLJ5G1u6
YpNLwL7ZjOggthtomlwi4YCEgy2jzNwKJy9n/xNvtoTfK6Fy2YBkOXFHrz2MvHztuuA2CCCoW+VV
CFTFP+5Y/fr69K79lsXprSaR5Z5rY7EcqU5tScS+ISMIl4Tcquat7PYSlJ9r7vRDjuUKsp+zdy7c
rbrUv0mvz1ZqcXIluOP7saog5dgYzWloB72vuYNODdTysgMPgvx75XkDujNte/4GVmV06kIgUFPk
6QPShhyPpthqL+lCJSrguRUk2ZqRwnt5ldWf3C4PDn5Lmh8SWjw6nADieueeD4g5klhpuft6D1YW
yF3c7p1LwTxmuiSps6C883tXQxeu32opWht9cb2DFskywEcILi382pOn6PDsWlO61WO7crkvZbXA
N556NdCMyWAC+eHbkWGg7ccoQ/QFX+egvcUvGCEBp9CcQxNHz6dRO0dWXkcH7nsLPycBL830ONJE
8BtvAjvnSI6G2WxAhz5/uPjews8hl6qQpZM0URwVAnQRaaMPeW6FlT6WwUNRB6ECI9zXVrRykpet
CjaxbdyJ+FjOv9fVL0pdgKDevx57ZZOXnQmThVOTUSxTbYD2oaGWGfZ1/UjYdO+7+u/XH1kz1EWc
0jm17UIqnSYmSBkmgR7NMjh9PfTa2iy8XE1zOXMTkj516uw965eRj0hhbMnerI1++fuHAEIavMps
q3X+3WaFLoS2r8M82LrP1tbl8vcPw7PJcz0od9JEkouqaffDGIJv163Lwvz9oURPY4aTJfvu6PEO
yLBguDWKdisXujb3xQmo7MZSKa77pFO3vgId5HX0uujF/u+iVK6BlE6KmbdmCZi6Oqekjsyh33+9
MCtvoiWQv2fGrC2zcpJc/CilF/VDdsjVb0BcoGjx6+tvrJjNUkmxoSBNmIrWTqBbe9+53s4HcGvX
CFIdrvvAwuotZ3Ds3nFIIkd+Djz/H9BK/DG9YCMtszb/hdkHhdXWgG7YSD3f2y6JjHYKK7oBMlob
fGH0aM4oCSJnJ5n7MaxHM6wmCSTWFmH5il0udbCg0SANOyWo43DnT2O6JzRfXbnqi9vKR/OE4BxN
Q8NoH+u6ytG/wO/IxDd88ZppLs4sd6mZ5S6yycJMHwc6Pwpl/FKBe5rqKmpHJ9u4T9a+szi6vLVs
x0TuDdq2qKwqRs8TMx9KW+ehUWoVFaWxkby+2OMnYdwSAp4FHro2gXxNxmz2X6bAKUN9aZ3xJyHi
BnCQ3dfnYWXTlzjwHqRL3E4RiNKCyIg2kxEN9VaSbCVqX4LAO92MtWvTPumG7gTinxOpxgRyDW+2
rr/VY/qq060n5UpB2qeLgy0aaaZ57nqJg3vtVIAiYCcL6e4CRfjRNLl7yjq3PxZc2relqKzYI7w9
QhxmOE9GT75n0N+47i20RI/7vlsgJuBDgrZIAM/eG/m3y7cC/LUNWzgBx+cmNLeLIdEcFOqIlPIg
i7+2hRX/stTQmoU3NYGHeXfKP/FpPPiegdB1KyO1cnjowgm4upil8pHIGRy8P3NvKPd0HopDPVny
x6TN4mBD3/nK87PwCKorOGiq2ZAMvYA+xu0woY2z+ROQ16/Xam0bFp7AbquBQa94SBpf30lk7Zps
C8O2MvQSOG6UnW+WQHYmmVv10TxUaPcx+uHp64mvOJalqtPQD3MJEWGExPVzbt7wUR5MKkICUe5r
PkCX5YIM8x96JWbkkj0RTgxKikQAgekiEV8z+fj1Vz63VbKsGZRzmYnaBNLI6NPEt7ufyDe8Oe3W
K2XlGU2WtYOydpC3dtCii2RbdgT5oIydGZ1cCPSdS4BvujdFr9W3VOTujjFZ7R2j7m4r7cwokZjW
0feqIsq8lhxAyp3+7imbImVVQxMWstSH1sj5zaAd8+iVyjKixpiAY7Jp21wXIpPgsnIfQuQMbOG8
SdMJITIEbrR1znT7fN3iXyz3w9B8FmQoghZdtICwD7o7kbSPbYtc1TFKlpxcNG1yozM0YMeBUYS+
Bq2ALCsINkLbZuMUrCAJybJ+M4BVxAxcdKXmyL73pXuYehrpTu1aUHNYqVFE3GcyZoK7exACwH2j
3rXhm/5Fifz/5U6W5RzbRz4VGWIIPznGY9OzpMDl9QatFRoppcYwcKv0AO7DZtfLwo55hvf91zv3
uQ8my1ZWq+54WqpCJar4kbXfjRS1U68BbZCO4XSuuv/IsqG1Y1qntIDbmru5OVOWWvFcizIGbQ7d
yCKsHf/FXcKI6V6IbMFB4PWvlem3+8Dz3IjiCbQR6n3uJ8myQBOwKi/aEjbu0d9T+71yJMjcTszZ
yN+s/YDF/ZFrg3qQToKsWHCXilNGv83i4es9Xpn5sjwDFT3huK3vna12DCl7AiIuGsjtuEWFsjL1
ZX2mHDzfZ4ASQjq5D6E3HM0BtGzlVnF/bfoX0/3gXNyq1X6nHe8siyYUGkTxvh9KiHKDle+6Bbp8
+cMX0pqmdOywQO1FV646TGYeWf5b1m48Aj+/wMmyPpNOIHQeO+xtVw83E+domdgid1gbeuF525Jq
ZQ89wNXD8FS31TPuH7FxbNcWnvx3WQpU2qAAh4XvL+z8Uxt62Ril8w1wC9et+/LQmpPvCQLWE9Z5
IdRNw84xI8d55sHL1x9Ys8xF0JfNTWUaHO3RkIR5QP//Drr3sUWt65znktzQZT6ZywqIfM6daBQJ
EU+zez8P0HTO//n6F6zswbJOA0FvBMgdlojUj4P5R408JBwEyFtsDyv2syzTsO4SmZXYY9fjMfjY
Yk6dw3VTX55bPygIAJegv3BZmEKMZMickGg8k42/X39hZXuXREke0mZ+i8TfWbjej8wfX0rm3c/p
sJW2X1ucy3c/+AUodyEYyLE4pZ2x0PZLEXLjuooPWXIlQTMFiOmKeOehnngoKiZiYMi2zu7a1Bdn
F3rqdllyG6yeZh35eQVxrS1syJpJLk6t6hRrcMd7Z2rXO8t4R2fxnqc3fbFxla+Nvzi0E0USuh8A
hDf4DweKDBZ9S6v7ItsirFlbmuVN66Q9z3K4TJZN94HXHv2+211lkMvywmiOYyBxPZ0RooKNL0+6
ovrHG/I/Xw+/MvNlhYGjZRXsgAqcmOkUT04Qe7rdcGVrQy8OK8BzrTU0DPZSChRV9ejv2kpvZRI/
z/uA2PK/BwnaMRAW6L0xKYQ9v7tDyR4tiIPEBlpb3majVT9tZQygHpjr65qhyZL1yOqLKuUmGBlM
6FAKdZpTChXhxBu22O/XftNlJT84B6euO5uCrD+RwWsx63u3meKZ6sgDwWad6Ui2W/W3tbfnsvZ5
cRS2vCiUmEal46HXGtwVk4Zq/Sj3ft7kB2q64sBtI3scVK4Sd6bsBuS1RTgOvD/ahiXedAamxKmF
VDO6C3rUjmgQmq6rboC1DnZiMIbDYBoy0lPOd2AB6l+vM9qFu7BS5tOMDR7Q9o55zw0ITKRBqvdf
j77iLNyFsyAsbwubcpU0xY0U0OyyXyvfCmn99PX4K1eMu3AWI2OIUTTa0CUefaHMnf3ArJPJ1Vbb
z8oHljUaiN47fdqRCRnk3wzVTzwCJwAYvp792sNyWaJpDS0LNViAcIvi0ZisU90/ev5bR8SNjcaV
zN+P9r0vtgLpFS+yrNaU2mr4YDOV5EU57rLebkJP1P1GgXJt9MWJg9RabbUzfJQmVrqv3cw/TqRv
N0YHwRJO7iev8P+rd6QSgHe/GRI7yJvYIWw+6NlU0CVOtfFP07rGkwkxCjeWNqD4EegN69gGhe1J
DEX1I6AziCnZadazfZCO+DHLwL5tPYMcApCUuhFilT5hqrWt0BAQ1gqN0WHWjpGq0yHQf2BSyGpS
3rmloW/K1MwOkJDz3wOzt2MA7YvnwmXZ3g3abM9qu9rzsch2fjD49xACt8AsTBnQX4h4MRcnlVEp
Mv2cgmL60kP9Pouue0HhmKAH1k8pRL1BV/MXdLrsRjfMvEuLYABRcNaBfNYUNz2lFchtoY/e2ro4
IuFQHgqSWe9NSaoI5FR5nPYGP4JPpzoiTfzbkq2/Bx2ffSD23B61af8pZlqGoH8sQ6QYi1OvjB+9
R/XjUHp6T9LGeppt4zUdaroDoZn6W6oUrrMxyh1Br+s9CIzw/3KaL7I4YE52eyxim8G1Tvlk/CRC
8LD3imnHmrKJ5UUmfnZTiCt7+RRL6OFC4s70IzHn41Mv7B/C7SEvZHvtLc1RdTINV8aG6tUJfc5B
JKaORR4zJwgxu1NkVfIPhJOzWFt9F2aDxyEHMhe7lnTAi5szQraxpBAbcmx1FrVXliGIncGpEgxQ
K4nkPAX3+VSiC9FpezOqQHu+l5wQyJhTFXegBYawn/hJQUgUE6elQyhGQe0IrObQn61ocwSr7/TK
M3BLk4E4J5f0Rkgru96DgxWsPyUAUPvZdIJvlErDCv2ctveFATJU2tTp/SC0tR+bvt/NIDW+67P+
rYPe9kmzSr0YaWntS0hPf6u7cTxUNYSYQtwR+lcxUjywnconIfiU+51tk2KXajH/4Mb4lwi3fHCa
bIyxNa0OIYRGdq7nDDs0P/h4GjZ6N0zpvKcQxw5r3wGJ8mRo7yGrew7e6qF6qhUE1PeOC9Vxa8yd
XxVtdQN4fiqTCjLH75JJsi+5N4Z52VrHkjdvQoMKtavK9AGK7iB2nkk+3k9GNcVZdVlw3cFKBtHe
jNxiewNVncg3UzRo9oX/fWCziIYUb6jQ4RNEFMeZdw+5L8X7iBfDqXBGO0OLsN1GXq3lsSqZv0Mh
6Cdo8d+rsVcRl1AzVB0EUtORNztWUOuARP/oR0ba0l1pt3kdVj0NwOPNA+u5g/2Az19r7xtjoN2J
7NEWY2zNwzeOJPLezWQT9zigceU9Vb1lHKBtDuHbqZTi0c9Kb2+KsnrhKXuWldmNYcezqtipoPXO
MFl0l6FEF2V54z3Ayb7Otju7sZ+32f0sKycecmPGZs6u2eEspcS5oUGdx21LZR7TIgPrwZV3y+Jq
ZHnVd+mMmyuATktcs8k8IKbTcYdM1ql3GisKKNOHIc/SIxp7qkc5KOOqyjdZFi1q0EyKglBkVPgP
BMEhv5A+VVsqsitBxZLNq4NSD6/y3DtX0Me61aUaIxTZyoOCPN+31FHX4XbtJTbVgDSPY7ZUJa1M
QwP+vwx03Ku3rzdo7TpbBF4dbl9aIuEBdRLIM5VZC9ZuG+yyznXwEiiD/jcCHpq5N20HzFWT6Pdu
kcW16cRVv0UGtxJgLyveMidOPk/1nEBj+WyWU3nsukLs6iq7A5JiiObZuDUNiG18vVxrn7v8/UM8
D5KIflC8QZnKcJEG0f4bN6YghN752S68xG6zY2H2G/a7EsosC+HMqaDdOY040QqF/MmdT0YtHr/+
IWtjLx5bpZJggOHQp5EytfZWUPVxD/rGjWO/NvrF2j4s0zBQNDxKe0pMoKFKlMh52ly5KIv4rpis
mahJI99YlM3J6nMNJlnD2ngpXF6yn0R3y2L22Hpj6wqUIaVpR6VkEdFpmPZWhKwperGmjfWx1l5r
y7K2mk23veibQtUrd8/cUm2MoG2KiezInTYncBMPfbaba6vJI8NNy8SfAnLgfe8cQVkwHwovJ2/c
NFTsDLI/DxZowKUr2a42VQ4xgME6GrIvYtAXQlyAOeku6zRI/1uPzfe4k4eQjgpUv0S7CfR3GJ50
tDkpDdVEZOfVTeu6bYQQK32eU3+4h/hYfTSHqnvuey/9NqGUHUPeyNl1gZefJORxDwx8LTvTq1kE
oecxylujjRuD/Uoh+QzyVsVPuFVhx03g73RgjbsOGe5E4Nm3n5q2/x6Uxrwr7FadEc8U+7zQBvof
humlVSrfCVHrfVlZ2cGTfXqyUKU8ualXnIxMYtQGmoR3gCXbr70Isl/d7PMgrED98U9XWMWJBmN2
GCSm3xHPB5AoLfM9K+mwtz0JkHA+ixeTz8Ne9r25By20uukbK0eMWZjPrOFZ7OXSecxbu/2WuQpS
HkMVHAVYRV57N/hrWFYX2aBQjoxGcJTeXKgqy1kdIb3rRV0woq2PXvphzUyeJr9yX4FFbH7WqZm/
eP6AC5lnCFIm8z4Xl/yhFsVeOL197Fv+T+1D8EfkozwqGkDDRrZd5BNfPRQ2m45MdVPctMTameDj
eeqmDvuNJj8rZIgSd1SimHaNy7CXGkDdXFj9jBJ6MlNYa547fqSdcYt+8HOXYS/T5AxZBdQuR7gM
617Nt3L+/fWsP7/g7GVufDCKBnwrRCWUPPvpNyQJtbdRkf3cWaA6sPByBpVpjX70M7JIP2STibA0
x1DgvRZ2IzqHmbHhlT7/DYQu7lBoqhAGWiqUtj0adsVz2ZNo2tKx+HzhyZLeMGO94zYDBVxkkvLW
kgw4KJJfOfUlLKW0GjGgn08mjdWElvejs6CLam7s7crUl1yGbqFU2VUG2llTaKIw+zx62caSX9Cv
n1wESwrD0iG+6A1UbaqgOVaWBtLNOEhl3qie3NVtH49TszOK6XiNlZIlcS54xsx2zAKZgCYoKoQX
zWhNtgCXvW74xX2M17nhTRV2YWwJsG1B7BNQGffZtFX3/tRCIRJ6WcYPF76T6dJvwGx1rrl0QzEX
v1r0gkGCzNtIvHy61fjA4qx5YzYFeZt2ieejcb59q7unr5dmbeDL4f4wc2k3ItU66EAgfdIUBNUb
cJS1cRcBVl1ypjsuMe6QlcD4g4atTLutY3X52f9nnliOxYY2fidtoze6ZIgLtRNV7N1yVEZVXPJr
TAZfuPyuD+viVbi+8rnE/JtHxp5QegJY9dvXa75mLeS/YxuTDzpVdMsmNLir+9jNdmqLenRt2Rfv
GTDDdSUJMLQSkL96EcUGPGJtygsXnMOsPWBEObjuvJtMGkduFwc+yQ13szbtxTNZNLYqfY5p4+J4
kZkZ+UO2YYj/vrQ+sZWlK8sNT7Oywdhj17LncWLspkqldapAB370gxoCXcRyhwQQEPvMegUNOKsN
3loIbcWICZHDcmoe8SLt7oeGNzFakEmcZSkggEYlj5BIM6KpFu7eqo05quRUPueMGocZNYNTl2do
eLxoa4KarotAcYAb0i3bXR8wf9/RqbzNekhVK2jPnewh5YdiEOoWhHjdI6hwh6RK8ywC+KLcQVwq
uyNe7SBcHvxYyGG885zW2E927YboKjZ3Y13WR9v0zUemiN6ZShexFXT1RqZ8ZZeWlLB8ymVFrK5L
+sw6WRc5sYFtgcTXxl74i15xJFJ12yW6uZX5iz39vuqsLdnSRWHnQw6xg8Qb4faz7jCSZpfWW1KY
a9O+/P2Dm+h8XpeZgSVhVnvHmvqUm8Hu65mvDL3kwaWcXmScdZfkkxOO8xxTsdXPcVnUT47EktcV
72phQmgeXqJ+9L0H0/1Vp4h6rrurlrSuo6ynIncx8YFBd4G2OF4bI6/Ne2EkEPurg1EQlnSz+wT1
tr+09I8gvk7awrruPrQXN0s1asjWoGE5wXemXSFAvEnZsCXFvvYDFuairYCVBjROzyyg2Q4vGeT/
hsZ+poFrf589a4sSMfi3J/azLV7cMbwGk4HsxyypZy1yKP2UajpUrksAwsmKvD+Vgxxe8dyTQYgo
FXQzXpGqNzKN3QMv3eE2U7APqBDybyXU7A6l7KaTDdnXl7l3zL+sDfznKqjES5nVRRFCRMNWIShK
gxfDKSYfIpdm8QjgehtpyyruSo9KCMBm5bu2va7fpVVJDyjnqNs+fTboT8cub6pB7YYyiJn+ISWN
smqGlg0/AZC3I5CsStESqsT3zgN5jVvGavhHg6q5zM7o+YgI9MAbtF22Dbn1K3wO7aO5DBX655QP
qGbwOyAkLvo3r9GxodnBE3Q3+1Zc2t1LVfPpkBX0KavK34XiwOX9GtBoOfH7lJ/S4d2+SEF5+EKn
99oZYg0/PdcxikAntyoju2RlyLh3mPzmFOhsCl2bzWHvkj3v/Ht7fDeJkYBNK5qRLGiyYOflzfeW
TAdvZN9dm5xkY5w9FGhTtLyW1HuZWyMO5vFXbTTF7VC8ezyNHP7uB+KMNgAR9mL+PZfk0ZvHqNPj
UVTO2WPiAfRW36CAsptm75vtGypU6fgEDfrnWbe7urV2snpFh0xs9JDOYigq1ADuuiY/UPXTRB1G
QCHQStF+C5l6+7EGcrvGX7vKiXw+70p9W9CfmZbQDoB0ZnXUdmIj71LkZyWM3UzumgklP/3QQ7e9
cd/BIhMWk4uX+BSio7oc7wqZ5P5Bo13Vr73TLMywAIJYXBaj2LORxdq+M5omtg0a+iS/rb362EDY
k8sspiAjK910X5lZNPh9pNi4C/KbKT+P/bgvPGbsmgniZn+Bc83D9KWuflb8ptJZ1OUxFHBVeW8X
d56wbqdfPTQrX/WI4r4ZsjvUPejZvrWOFXmZEtBFMZSvsHzRAP1i6w+YX/9aTZ+kYBuBemuKtAzs
zwHHiTijMogWjJztjHpnklc1h7YTpS8Nu3P4rkqP9X2uDlZ1o4PzYETVs6uO8hvjSYP0kYgw/EW1
1A69E63vNEeWJaqMpy4/uzWUUWFv0fyErJJWjxPtYhRhUi8q6ztlR/X4WDZhhUQENXd9zcPUFKcZ
5b32xXv1AuOIE8AU8l+ev6cHgKFfvD7MaH7nuU1svfX4b+7c5w+sRAz0YuvjdHZozMH21TiRoK/T
XyPTb2arf3QO7EJwhu4zfSIsG0LPovtCnpXxyIommnQXpoqEDqIYVDczgJHUizk+5fNtem+5dTgr
a4fOkh0X4wGVPPXeguIbNUTrN4pCAoxLc57viVtGdentcFja+QwuR+mdJLRLWRhUIfsfZ1fW3KbO
hn8RM2IRoFvA2I6dPU2a3DBt04pFAgES26//Hveqhy+OZ3J1zvScyiC0vs9m5cnMNlgnPINuikh4
U5M7M+1b/kjq4+KByKxi4Txl7o3Tobz3GMidaW51WGDEx5aMenGjYXzYI6RpK+T3SRybso264n6B
4mlyTjTZ0rr1F2BSMWMRMM25wPkuXXYei/MBibRbmOADR9UPBnhtc2RjIq5qOy1JWrZma00/h2Fr
4yXfS5W4j9RD4tCO/MiXXWdv6h9Tg4TPGJES3o/uT4a1rkusAuZhMV6FBe94tmpKYUonrTttroj/
nVs3hmxC/x78Iqnj4TkPN/VwBJ1eg9PCU4TVhv3e8l/8PLWLMhq8B5/EmXe9DGHkL9ed2TXQuOcd
IOE7vmwGdUWgxsiDKMC092l0SgGRLTa3eAyi+slVka3rqByA44lt41RRUNxMIi5dHoX6GLpTPPib
BUsKAoYqaxPAosXBwmziwlJRPr+o8q3177OxS3BsuQoqLMAAtalf3Sri7EPi7nI5AH/q4zpDNLhE
wPdvq4N/z4/+VNXJHsTkou3fRF7n5p1MdjTl8OCx3ZhJlG2H/NaCJEMEL2oUOCQv0VQe7Pz32MCD
LOySwXmd3F0Nl33pvLiZ3oyVG5GORiWHE4PUSTje0WUGBPxNw/XLXl5FgYwVdV17fSzsb0H4rD0P
6eItYP2HUcsk8567+rlo95psOUUNv51i2tx0yAZph+wAXiKeTKJqeet1ARwgKO79HNxrdD/s0gQS
K5j1U/C9Jd5BcsPOH8POMVYBzNQAYuk85h1JaPFkAANrK9w1FKkKeHDPOmYUY48AvAHajhC9rtOJ
bx6C4YjogE1l+qTBUpmRGMB4nFNcK6bbmohkxixk1g8fpeEqy9OsPgUW46KQtnYT+6iw0vJBzFXS
iF0BvwrFOPhreUTzGi44m8GfUXTvI28i14h2jTrbfUAUbxzquymHaq7wSJyXKvZnEUNpUeNiU1B+
tfj4zMvcRcRrtz179CCemZF04QWPALfjDn5zone2mg/32vfjdhpkNFbHYBivm4pEjiQJg+ecpmzr
ydaNutLZAdSKkGvx6Of9GAclfxDg8ln9nwDJQUYOSe19Lyo4cGARcWHzrF0AyH249Y23wYEGXQJ7
OvJ9Ie1+xhAWXhM35C2EyoGGf4rwey44MjahBh4e3OGesp+lsiIzQ5xNkWpsfdNjGOUD32i7xF+s
sOgiTS+4J1OQcHLMiDy6TQ2HcbqbfGDiAJD/EFtueGYi0z+DR0eB8XXh8LxM1n3mZSKe1K2oj6wr
E471rUbnyrsSByCcEhysXFN9bJBS3dlJFj4HLIi8Yfbiyt544bz1KCyUmUuiZXL2XolTUxg7wysv
wYcou+6h1PMjKSF6w5Eyj3TgeDGGE2KPs83Sm20GLQyy0O4DB1+5865lPTZQU6l7ar9YmAK57Uam
+wMewJ1xytiuVcyr6368d+xq0xmQk5YWE8i8jTZP9JBfgfdzl03NHbzpv9ch/IgRLntXBPKoHb3h
iz7Mg36vevXd6C7xw+4mzMShI9NmEaC7kGrnN0EY0QwLfpfb34F/XJc1YI2gRXx59sdMQxcXYXcF
xP9E5mA7ms+/jDDorfrObe0bO8O2CWseLCQCQpNwTwAaJSXcryLKvVPUiuKpCJdX5nlg4NT+H04D
rC1mcEAERO/CpalOlR/8wl/MtxOxaFqqut+Gy2xuRAaH/YxhCqt2aaGjaBDRTVqgJ668qgaudxXc
MSIQPcyGIno8nrlNdkOII09lZ1Nk28OdcIN3n8Hi0sOjJEVdJLWgNk60CNQSZffeOQCEA0tam6rF
tlB1YMaYzh9Ta9J/PKzeFfWQh943u8LLm7iS/bXrKrLHz/2eRu7EpJpFxIFqxQTVcRh16DCB/NHD
laJ3k76yngkgNSz94T3E6WaD2FfQHBeMXGUa+B7a8Juu5vwQKkcljTs8MGXDNoBlwxaOi+41RtEz
rLj4RrVyumps93fOQX+Bg3j/rYOHcFI1oDNYFY6B3BfZdxiGwkURweZgqQyISJ+GX67Nb6bpFEtT
jTgcdGCh0IkgPmbI+4QJPGtYSpyIS1NhXeoPE0oypYeNfw4gDIet6rGV/BYZfzuUi7GqyxYX4cFL
Z/RYEhq7QKp1856Fy6bEwtS2S6KZOHAK4bIroc1sbbuOTdvjWNnGsh6aPZRU9zPm/OBkqaECVJhp
Nxlh7TzDgoMC17yF32EA9WiDZa9yKE/1Ul65AbLpHY8gl2487f6ZglC6aON+USopOlyuMubjDFY5
1f2oTlEQYLAgOqF+cLss5RYVcVGFOAr2s9kxa8iPcIzFCMK1Xuw6WoWJWXi/9xYZvFBty11n9eGx
mzq1bR0e7nUn+aGcFK4x2pc5x5wIunsWur3ZmKXID8gZ9K6QVJtvBW3y19xl/KkaifutDS1sueAw
cTsqzeSnWgCGizpeiZh6uZ26Vu1fe5nUfdS0EqtPnVs/UQ1WvyzrVJnyPWSXa2Il8H0w2L7EkOQW
vPVn3debjBZOHNgl+EltX1yDbkd2rein17yj4hY71HIXMjlvO7B/bhzDm5uWhcGjGHr+MFVTJn8M
Ta9KXDQm0I8a5TsvnxdOPq5V0rUSktsD00GRtYfJOY7Ws8o2yrx93vTHNRnKVuXVGrOxdBY0ned3
tv+9tr5UEaZr3ZwthOsv2oJzonecrQdJbsJLnonnHnlVWl2WHqipVWVXWV8e4V79EhLr++e9ca6a
seoNzCPHsZ1CH/iA85glmic7409wgExHpGBeKDp+/DX9tct7afUTg9eAPrjY92rrSTcsJv6F4vCH
ECYSFVad4/a6mIHW4A2ssUtDzUADYZ26Ai20TrzSlDvw4S7Zep4BLdaW7+PijIP2UBdzu1klZT9X
m5w670vuuEcO3c+722BaBZ10v4JY2/7a/x2h63pqfBQnnS4N8teMXSDPnPkk9goz4mThJHAIqvXM
DSJmQLrMQHBMPFX8+HxknfuFVaHPacMlx4KnD8xfkn7eul0T2+L588bPDNu1F7lj+Ystw1Yf1JwG
SwpJAmzqZJl+3vrHdHL0+qrG1y+l1aKSpw8ZMmD7BAHB+tFv0v6o+7TJj/wSAe/M2P3r6fFP6Znb
sC3CkoGxy8JbxcW+QpFkmOQtjth3og8uFETPfYrVJG/EkI3Kz/UBMrVd0dO0xjV+qS9VRD9envy/
UvN/3sKFtUgzhDg18kLd5JaFwGN+gZ9wAl8/KIH+/UD/NO3QBvsLIJGrSSp+JbilAJJTsmU1VCd5
icKTx0FKIUPTXPkQKV5gaJ3psHUIgccFH4sWyOdYoiApUbhf2h4GLhfe6i/a8sFrrTMIclibdbyr
+SHkmZejDKfm36H08ycoJEhz8oErDnnfD6ldZvmNRXpaREC+cFqVvYWMmTrYVi1uNQFv5S8kIM46
6X3GfsD1uYGvgkYNa6EhykHuUrzoehh+CCXVq6ixcUetJYtr6mKdRGKNFeOgO3zrS2y3NyMF+uF1
dnFhc/m4G+lakB165YBgnBz+1h3CQwS2cbCPUWn+fJZ+PHnoWo4N5jE1I/PbQ20nWrVI2L6zihci
n6h3yUri3AusVsmgCGhFGmSEjyjIggwW1d1veclN+FzjqwVybga4d+YOu0LcAW4CqO4Gk3st3C/R
hmx/7dRPBwHeCujUB2tpD3P7wGGjDafrzzv/zJwnq4fPJwn8qQn7Q0X7IfbNqexmV7vPG/+7C300
P05d9s+0z+SkZ9TQxUFy4e0qiKd/1s3gIToycNNgGoNv8KMKNhj+C2hEA8QnOyV6BlzW6oInQRT7
wYsGxswCVFcVIZ+FubGDW0wdD3NILuXv/A1t+P/npGvBu7H8yuoGg35FMPlm3HZVnCfym/8Kxhyc
ZRJ/vrBifNzdNFxtSJRKOo8V9AG2no9ctUk7XtqDzg3DFcoUwLKdl9RnV2woXkD6nkD1p6/wpb+U
SvLxD/jrOClQgmDIUs7ZVdkPS2Ij2i2eff47kI6XfD5egr+H7P//EFg+/ztg3A4kwUpLpJOJwg6j
iWj22FTtOESoFLZ3RtP6AAVBg1MIIp1QhpmtaNaOgZoIMWoHWWjnNSSta66xZvlN5BFV9TvJFOAT
zod6jmanlO+E+i00TL494q849KaxCRURofV81QP6GJBC0NW7qin1oUedFotdgWJtXbWJXLT7aFtF
M0XjOC9XfjhaW4BvuALDJXsftobcuJnn7UeZceBHdZ/OUFrGJUKmRNvRe7iTFrE0zvTiQgyTzggn
uelYqZ8qjnJY1nKIJRRVTOwCCfuCyqdN0k3h9BKU1Zj0xAaKlru3vpc/gNsMbZGZH3qklcVD4Voo
jeX5Bq9ppZNiSJRoUD5rswZKT7vLdugF3EEnWccsl33a8myJ5kHMEawGlm1YOSQlVuili0VlZFGg
HbKWDDE6YbizApXWs7jKjRAPRWh+U7eBuy5HWq/ljhGZsXxMPiimS12/jF75bI0TSLfA4eMRt+it
I/I3IKvIX2Dme2FnIc5I2RRDVANoUPkwcOpgMi5a/9EWzjGfPNQo8mY6dk5wTWEWHodVaKLAhDxV
mb0fZkBng9vJTa7Jt7Amb1aJx6hnI1G+qiBFA6BDGrwgtF/BRsJYJcp9UaZO3z6VE383qvrDuubo
UP+JgPS8DWEmBUfIb3Kct9IrrKikiEVyvQkrDqruZUb9KGtRJ9bTyXSmzNJFw6KyBOuyj0w2Lk/I
msGooNmxPgXO2DlADiaRIAjlEWHmySn9TVh1CcutvVWwd+oU9xLOvVExiR4VJG4lpg/VacePGUEp
eaAKu7yXp2OmdhKJh3Feu0jHLUeUOcY7PYdyO4r6sV0AxcBUA+iExaa4I+aVlU0JBye4aLrLlUXK
MK0rYKFYgefUaH8nOHsbg+rarRoo5nrxHVkPoED5b8VSvHKhqrRdUGppXI70FlQYEqOQHZA54kZO
9gtKKM9EllcaNdoGxY9NyWD348GtpTdhnlIBWxJXGp4gT8JPAgfkQV20aWEjBNTqFYphjq0QZVNC
KDi4SDtjf4SkCLpsG0DFSBVXYk8NUmCHsrvWujlmbXHdFTniL2s/knCRVfV0GAb3oS/YAWZOv6dO
/HRCzmHQ1ypg0vohbMlReOWt44n3SXSvlJEj+vCqYZ5CJd+D8qN0l73JzCOrBjcCVIzSUp0dqWp+
oCx64y4+h26s+VWOob0LvB5fL2TADEHEjgaRvTQ+BmSzQDNKHB3EVYBasmLea1E7V2W1DJEr8Aqq
4rAlBNTgFGSTGao3Fnd+Euk/dtW0zVl+3Rv/xmHuMSuz+heYRGTjK1wfiDv+6pAxC0xLohhGyHXJ
4bDFcuDvzuTit2wCfG8Jn5Dy18HLsXxVAgOpKQASLlnnJoXusXMWQcIG9w0BxU/MqC10cGlWhoeC
BCIO4cEK3Mga9yjMFxtmqhIjWzeJayDc5pJCKAdUuy+RYx6+9J7VvEjrhGx0NIPgjn2jC1swc7Py
hymaHNpFh2yHAVFifoPRXVVNtbER3QUPEBulAuSMeMw+NHQUkWOXDkZEX21Zxp+NZzjASf83GBh3
oxgh/cokIBEBfSBiiG9RiPRQ45QvCvVXM8kc8BTIWAonCJp7vyQSZBKJ/LnY5UGQ2hB8xHPAvGQc
xHvmjnuad8NmAbUVajS6sxf1pK2mi3FtY3c2pHmbkUPrPY8/CPTHCes6hGZUwGM0RDuJnQVX2pO3
WAIfg7K0NxBAAk4bIUrFco+tiYtNJSsDgawDIKicryc1KdSMYf7lLgwY5aC/W1YHWn/7UAEDVM5i
RTWDrVEpUd5EOiMoH2X75JsWaFPg/lLT/MyRWo5RibxGpwgTi+o3WBQlCO/yEgo5TtR14aN2uxR6
he4AWfnR9cz1NPOHqm6OIYNlaDb6c+I33qtnppd6dtEdCrRYCsCeaft1IQ74/S3+x6akT3PG3up2
fMsCvfcywoCDgUXCCue1yCy1nebxbeG22kBU2G8m3Q978DySufev7LqN+TJsXL+He0cv0mw+wWgL
Xqqh/m3jNrfcb9rYz2e4jLbsVks0T2i1V0sXAnWtZDK7AIZnR2xgzhREBa/HTThNv0Om1MZBbRIS
1mlJaMiREa/fAtqOkZmKP9hw6mg2IwJyFAJy2EBiZHxLwKTIHb6elcmSXnscAJCzbBGzckAgdEwL
HKWx2cZhAyDTqvw0CGkVccekS1b9obAT6Azs8uo22DXSFIgOY3FW9wfqkid/DvAwk3OFjeFYdx2y
vt3m+7wseYrA5grSzaDe+B1tdmS2UNp1kECncXDY5rIu4UXpkUhP2MObrgahwLJ+akGGTd8DKpMT
cEuv9RXEImBKZLlWqUvJPYK5SSIbAJusBqpblw4QtS7BgYhvJVIRMa57QPmSFW/eMmLf6sYpcTV9
FGDmwnRVTvi56jQwUF67mUZt7gBgeAdLo/chba5uSx/A39D3u7LsbyCKzTEsiukJgpdrS1ko+IOW
nyzG+aP77MHjBkFKhbomY3MLr2DAJY3e41qHMrqvw7jP/J+1609gKNnqGv8dEoTFBVeCBz4ORHO/
sUAeSzrbxt7s9CZlo+fcqz4sb0sFnMsZSRYrv2leTCf/bmAQ6g1XY6MiYAkw4ynkMbfYkOg5dzAf
vrX6j5RiE7TAYWoNMBq75eCX96ahEQl6G8Z3mXWFyvu27Uds5m7zVgFcRf4cPql2kqXq74WbPfVA
ByqotREf+G4gKC6q6aZWLVRM09bptB1Jg/1pDNxYGX1TVEWil3xDVfnEu+OII6ogI7Di2o/h3XGA
JHlbA+ttlf0TKpWdWOwtIgTv3L66Qm7LRsEeY4b1RdZZYJ2MR6G7belphMBm8dKG3z2tjiD2v1Uu
zNn1MiO/dY5bJ+AJJVhzsV3l4DBAjBssIQ5x/NqxVMpDHuPq9ALbpRSQ0Q4HlKQts7vmxDcocCNo
/Ndi9O9l+KvHEhbYxZ2AYW4wKRJBLX49cHNcHAq1NohH1Pj3TQkC0gwZuAs3icHzvxnjsA0lfuJD
orQXokgUV9eVYslsuW9IVIVErOhdnDIBU5V1jHtIPDvkUBQQ+boMNI0+aV3sXqUmb9CpxBJbU+9s
CgVlFoIuH53CT3khd16btYkH1mVE2+EwqvnKqoDvMDB/8n5Kxr6PPVMfNA5X1HXvSxfRXjRssCOB
5ZhZEjaV3ukEAVKNN7zQ7sUZyNGDAXEDUGajBfhOUAXOdSQy0V411G62pKWImmhFqloWJGHr7Cej
KHwMSbg1fW9vWW8dTV3lfzIeimvpu+KqGVAHYaW8NiUEHxSypHTIhp3vOFgmBjCmRAZe0DJ4HKL8
EVYitmVvMo0iQa3Ety4Y0qF0MC+a+kfFxv3Qtx7oa+E1bNA3owcQz9XoOT3YVwbrveIEQvcJWnCI
uZJMOnAVQDV2LrqksdEj3ENkta7RYY7X2unsbhq4JHTM7fY04MX9SGYE2bpSxLmmATZ1LMKt63Ub
p2+ahOTai5RqcKxSHn8Nm7F/al1g8T7lYSQ7pX/UVl3dEuKEPzEum70K8UpLa/F9buRy64Kwdywt
lxwR1lJuUQztsaQuYBJUuXaLuJ8Uv2c5TrST9KGqL3N83s5X3N3ZNKCbnFcd7mnIhigit6Yq25up
Vz8qNTGY4fR1edPbc52a1hEUEV92cawEWfRdpYNm2IykW9iFysXHd124aPz3HhrAgabvW9zvBATt
FLcIa8RqBeT684vumTLAumpvzDwg9bNzrvJCbLnByRp6m8+bPvfkq4JOsMAU1JDcvpKtpqcFw8VR
XN9njXehhHFq6P+v6Hawwmk42p6WIgNRcqL3HfO3pTMjWynYtvWw+co72GtbqqrT3UR75u55SBAd
CruGDP8aXqgyfNxD9v+5UoHjn41Y4BFFAd4JztAyuEYA84XW/w6RD/rHX9UaCzfsSxpW3t53TneR
vBONlYZliJUU5zBn3gi/tk0ic41LzsSLuybMbTtl3FQ6Ghzgr8RhmUpUjVwRnI9LTAgwarlVC1ye
OpqauefPn3f0x+MQgR//HeYZwo6tTgboihaMJyEs7EVIALjwGT8u7NprSytfKqcG2cLd242TkqmI
WfaKO9O2tcaYqm9fe4XTq/1bYoRJTWZyz91Xk3rOCe7PMzUPX2t7VY2acAfJeQhOcKC1u4G6PwMT
K7+UZf/X2f3/RooDnex/H30uF+WU0KccKuabGCl0+T4fPAflDmvZIQg6i3FtwgYODsm26QeBhah8
ziobZ79uqO4zejqoDR4oOj7IpvgzDGfwxXGx7ubnoWzrPacd2XdZYxJmpN6EbtBswF4NU4XbCwiB
sordACMMhR1sCb71fDKg3PdhfTP22t0XLXmVAXkr1UzSwMuOi13AKLyqyA4E1N8LaOGxZO0zal3g
KrtYzD0vq9PSUWMyDf6l7KwPRyn6aTWjmi6vURervIOfLTe+MFd6IV9ZiNH0agJUZEHBY8i9QwbD
nlzPu5mw7RcGD5o+LT//DMxB+lahJjRdgHMMO1UORl95YZE/1yOrgelIlY1DD/P2+lSVKhfUwymr
L0DK55IIXOe/Tw4a55iPilNk9lRd6tWhnqPGCqHBt1p1NDmYQ2XQsgfAX/xO44aQcl1YCfGV/hZO
4FZDAnJJn3fuTVdit9byMr/OcnqAG5Ifu74oIj9rL8CDZ990tZdNeYt8KI18B+JWOh7pou8bmcuH
Sg/Odekzaz658PDrEODaVkrwtwu/qK6Ctm+vW0vgFl+gXvD6+YD5cGOFucoJO/1nwDjhVFuWsDxE
3Ju9OTGd/MU8Ll2ROBSsoM9/5Ex/ruVGfYjq4DhS7+AN4hqR9PDfHX59renVNFWQhhq7YzDmF7az
YQEXCWDDMvm89Q93bfTOaqaGzMuNl9nIReShhTVIsqMRGd9Qq5i+NqvWeqOl14MP62/vgBvPrajM
cRyaC4emc09/+hz/fNumyWzaMfRNOPUYwQT+tVbwXsrpwk714VaL3lktCMwNvVAUUh6WEFJ/ztWw
8UiVX59ifXfulGcpiJ76Eg/o3CBaLRB1kBnAHpiUPqC9qTVpA7rs1z7zar7rJsMqaXx8AzXANKpI
5tM/wY39WvOrCT93AQB0TWrE+ZYoYFobYmW4q06bz5s/0zFrWlFg+7ACU5jC2FfcOJzdLoYV35du
DTC9WJ0XbJRyXYDzGEQgkn4P1dS+ng7i6efPfmb5Wd9JskqUjQbN8NDw4bd1ug5OPq4/GD7zfMEp
91z3rOawGAtYzUggDbC/erF5/dB6CIH6/PHPtb3abjWKxoYqLGxQFXdpoYSVlFY9XlA7npm/ayJR
zRwkbLj4sCgORTmUWU0FSdBFZ6pzfb+avlBoAJ6QqBrVVY+S3E0ATQphsNT72vLzF/f+Z/np+qHN
dBai5geWiuG/uXjjIOt/3vOn4ffBMXZNGyIBnXrp4+FFWIF0X55IsbFXvtk2yq0iAc5w4YfOfYTV
5FVIfpkCewoO4MZGfePvMlagyn4p8e9jthhsX1YbMHF6rRcYdKF2h5KbgDKAbE9SQzOo2IO2RZTP
fuBEFqvjz3vuzGdf04fqBaC91yEPDQdswJ7QtzdusaO6sOOCma9ty2v6SG1E07gLFmsW2kdP90dD
i7vPn//MnFuTR0rXRxBBroOD7UxpMLDYhhTta02vprOAXN7JkFpzMBWYDIFEWLRsA7X5vPVzB781
l2HGabZnAuXXWVZDzOx8urY81iQNqt+x4SGF+KzSAJgt8LURBQkWnx9SMDZQpfaBh206GweEL43r
YE0KyRjrKagI/sGgHDlhcSEuWPeXXEU+HmRBuFpbQipLVAvR+izyrXGvq/mmhB4IlfrP+/LjQYAw
2P8ebWANWhViQvvVUMQCZQRnfv9ay6uzQM9s0081WvYBwhCAlKU17b7SNBRv/33ovGz4WA/EPmjX
/tktIaI94fj8edtn1kOy6pA6mGlZj7g+IR/5vjYowrn+1pTshhT2bS7nW2v2nz7/qY/7HqlM/32N
AUWVCROEHrASHmpe70Pbu9D0mRPlOgWr6HreM7PYB0c91yOkB07U8oeCvCCuOvn86T9ez4P/i8Bq
SqQ7ERUcglzcysXNogCkgpC7X5xY6wwsePRmjSW1DS03ykLQWc/jiVp2Kcvk4y6CFuy/ve9pYzUZ
6uwHWJojfDr/XtBiz+t6i9DeLTzELmzeH3/kYB22NNuKBAT80kNbDQlv260QXypzw5BstcpOBW1R
gseJkvZVbMt9KyG4phdOe+c+7+l9/jl01HY9FLmV+YcMangZ5jcDAJEoy9sLZ7Jz/bKaw53sYE4H
rtWhGAC0VmZbWc6FKXyu6dUU7vnoAbBC0253Jb1XhYv+50P+zGK8Fpe48C+UXBJ5mLz3xnt0DUP0
yp/FulQqO9f+6og0j/D70HbjHvz+oXB2fhtGS/sw1d8+f/wzn3RNBBYlDC+NFfhwDsgiNYBaAYpE
/fC1xlfXG7LUzpwhBuFQ2e0ADLzIE1GGBiYD3oUL/rnHX01YUo722GcNOahTJo3vkt+84e9uYV/K
tvxb3Pv/s3AQnr7LP2Neww1aUei3Dgz0uNsAosctVEp6X5W+n1DHYjHty2KP9OT2iTWwS5xhdA95
o9bZVlZhkBQUaFA4EGHjuNnPO1cDemvAR3kfZwEFQ8CKjQAu+FiHNvw/cql/+iCwuDGoJ923oWb8
wROB/b2ASdJBsNJ76Zki21Bk9q01sjmt5t7i4P8J8pSVPlzXpjoM6gvD+1wHr4Zf4HWsWNrBP1hm
jLohpfAc4eXT5+PjzKRc2ycaX4+8r9A4C3/K4NtILwiP/l5UPvhoa/PEvOxFVvBAQhgOWrID1/hr
3QfsQTUIFw/qIpcbMJIELjcDCEQl6XuwizIQ9PhkukumS2duH0GwGpzaC0wPxbQ6iKYd3iFD9VKt
9LJTZvy9WC0BvQiMHOh/GSG3Y29PA8hfIAxtPu/dMyvHmgKN9E+IkcGSh9kOKEezCZZ7mldlsoRd
mYKi0144eZ0ZIusMJOO4ISkQq3Kw60KiMzVNF9GruNGIoPz8Vc4NlNNP/zsJx8GZqZxhmaPqtwYi
z8rvL91Bz7V9+vN/2pZ0yBYkNukDaH1vPst/4kNe2HTO9cxqP4P79RjQLqQHsIHAECYxc72ItC+f
d8qZ7xustjRvyGwDv1l6aKyTyQKHQhqKamJFdn7h+c91zeow2uAoEXRzBsp0nW+Lxn0MWHnh4U9z
4KMZulpXag8WSoHLoJ4LBpVqS+5r1xaxsbJDprDOWZewjzM/tEaeNVBnwPKzwui0kDhoBiAAHSQS
3xdeuHfC68RGEgNG+Ocf5UyXrcNUUNHOldv76tAaEGcMV5hp4RcvZussFX9eGt9aXAWLOHgF2nwf
gtn2tec+dd8/s6DPPQiaiFAHkpswNg5o5UGPp/9S62uAniE0CF4F8JlefGmnTmudbJxBT/1a66tn
n1oFEy4P9ZBm+VE6V8Z6/bzdM9N3jaWrIGx5UbgGaSya7JemY3f9jAi/zg6Xl89/wj63SawhdQf0
2SCwcLdsNSwg+Gz5d5kmHDKEINwjuGh+H+VEXrNyqmABzBD7Eo2wJrhDQi9KC4MFT558QVbsQJt4
chYHgelsgSuTN09btUDWgQ+LyL5OOsuuLMC5iAjyP9Iih1VU7o+Ii7fAWA5AW02EC/26WST/AZLu
DJovXBuKakENcGxC/wGC7TodwFiMABC2jxOiA9LOo1O6zF6wLYYlS0ZkFGx0WOs0M8rsh6mY91Di
angbdAaczWw6NNAI3fyPs/NollNXgPAvokoSIGBLmMSJPsn2hrKvbYLIQSB+/evx6jw8DFWzu/dU
mQHl0P017dryCNsGMqoyez61zZSfeItURIw2zEVQ6wCwSq8eSZtpv/OsfzcrOX6b6j7ea3UEY5EJ
/QHEsMXJUFyALtTgGlNToI8lppS7rodOCmBrGSDkZngAEq2RXp0J66GndfditLpw6WDg9YuiDHqz
wo6jlA8x+e7M5BhraeST0TT3nVOIc07sDNeAyaM7m8Z/BkB0H6DKNFOYmcfOn4ZZD3reQLxm6RHI
1YPxUoqhek7EiFM/WffQkOps5D86aPkCLZPpayPytoLImqfKjUxEluhFUhNfnvMjCm5AC9dz8LF6
SEsNRxRPdoLMXyBzIMD1NcsB8Ot661sbrM4zy6dOn460p7qZgvCXFCyw0x5O5qFjG3exK/OTee5W
n54O2kaZdxlW/wjLedcmrdxNGv8zAxjp6QkO4a5/w1onXUzfWpeVRlZbVTjpknotBJlejKgULxvU
1qnA2k8spnFR0V7CcDGEAMKRg0GJHTY4zNypqrE2zl1Xyoov5nLHQDQddg9D2DBN+cLIHXDz+/5L
h4C3u35U/c/rpbVS48uwMtgYeTooow6rKqlcDSphe7T/3PbsxZRuc81RAtKIUHETdpoBKQDtZKT+
9aefj+wvLBjMRT2rXDUm0hMGQBwwn1ocxH/KqB5YWc38tDb2UR9Dx+8oWE7b6f36j66NzstArlgB
r+90NQsjUzgPcQ/LCJ8A6aZdTo4ybmAP0jvk1BPUlgfJ4sQ9Yspkq+WtVJe5aBZFibCctDXr0CTl
a6vzgxrkjQuVxdqu0RvORhstYazp966If9F0y/S30l/MRUPoEEjb856wsIE1YCbOizYiCyK58fHG
4lJnFtaMDTEZw4pAZJUPaZ+4GGyhFUc6cHTbsLJEgqNoqsKAnyKcY2YEudWQADwy8QRzX7u/3rhW
KneZwFLBQR+ZGWWh0yNIi4MEtc8q4uyuP32lEv5K1D6Nvkh0A8Z17LErS4xHkqkdz5ODyOjG4L72
+PPfPz2e80hyJ01YaGXTfcLZo1ljdd1P36+//VrZLHr7OJFGyiiiIS7z9cqGfSO+sdQXg3lJ4ZtE
6jMN4Zigbt3Opa8jyWqj2ay996LD4q4Jwn6adCF02KVnOLODkYNt8ZBXZollVINtT0AWzQ461phM
MI3Gv/ss+Vp35i+CfMjbSn7ReYucsR7bjBY2WvK7zjGd2hX9df3ZfzVJFwbxZWDDgD1w2Tco/D5u
K19ZKHyIHJMvQ97NnsEqbnhtbzd+qjXVUwYFOpJixvQBZNbp3hTGDMOYqH3KhvaUJDEPhtQuvuNf
jLBfZpDZ1mCKaU1XwVVg2+DWGkP/XRgV0F9zVgamo2TiGoqa3oDzg4D0zfhy/ctW6n0p/ISBX48L
tKwQPN7Ux0E2MqYTTfdve/pig1OPc4G6N1jYztkTyOo/S671Gy32MvEC4vFzY/vUk1sGJJxTzCyc
SAYfZFX3xkeFXvJ70u350GB5+zCpUj6apXlmpTf/zUwHqs/oyLOWzobflT37DR9Ac0ZSmi9tkiEg
HOSK1xr5hr4xptN9S0asrktBfjsMEUDcgqQAAUXkOLSw72hoB4gvME3d69lcASeqTLmb41hsbLKs
85x2qdktBqtycKRWkBkmsal5MBGFOXpzV+GMuG4hGi96pj1DJzP84a0lCjfXRXcP2RvcLFFt3eUw
su0t+CACexDKi2kv9hRX/N9MdL77sxl0V7eJfiodFe1oXTUChssRTZwZxTcgzgo/RkQG0o6a6ZEg
4strhr4PC5oC9BIDVaRVwyxcAXuzlzIby/yqqAPeS1z9mbCO9FWOfJBGZCccPddPNkmydyFaPSxH
FT+mcGEc7RRxYVQvk1Nvy/kN7o8MrjUGX3NkNuCLImTEVq048iQu70UGWhoAcSCOESGOlW5Klzmp
+Q7sGmy8yMII8qxoSmQCdhocGGoCNLkbgKXkpmN9GEOLREsBF112nHrb6l2nG3An0ScV8hRT8k4n
bK5ua/bnzvapZULxUxY0GbpQdvI/ybp7M7JvO7PUF7NAj8nWplwbQ6MevgCC5XeoxrFIn6+/+dq6
cSm47eXQ5XVX62HCpQ3RTIpcB3NUX4sM8i5YP2k97q0yN54bjdgx7PKl8wZDrcWC6y+wNh4tVncR
hsS2cBB3XZcDuMc86MctBMjaoxcThNOioUlos0JHr7JdhWxfj0R03Kjz85B2oav+I5ktWQzKpRpD
iu4VOLEaH80mrXCzMf2nKhAh3FrL5W33jUvpbB9FBvzCzRjGcVa7NsSub9JSxcaws7JEWpL66wKB
1nNiow60Ln8f8zndDS2czmd0wHzbTfJSQ4sIcyeya4KM8XT04NRHxNvWSeba6y8GTV4atWnpag6x
fvFGHSYV4Ynx6ab2yRZd26AdG5MYDwfvHpyMCcelN+6ZlsJZsBVBpsHBFyLIjzpyjatoSyS7ViKL
xV031JUxcjwZF4Fj9QN30874er08VlZ2Sw4f/JODZfIe0YBp8r1S8sFOEMjJSxhjqyK4/hsrEilr
yeNL9UZ0RtO1YRKn/M1CdEHrjmUaJ+DPO9COFwiT1QsNfia8wR4LDscXYu4xH8O62GVE+szovl5/
mZWyXOpqG7ioLTs9X04hINiShldp4NNbyca3XhykqLXsF21PVMO7fsRx9gvHsiNhG9vmi++NB5//
/mlOAseUSg1hVOGY6u/trP2wU8BP4MS5Xixr773oF5FMZmLzqQr7Igtw4nFA3ustS1S8+WLKiwCg
KXliO6e2RohgkQKd3vm3vfWiY+TKmYrZQKEAKeKJge27dusK6u+M+c+EgNdezGQ2INt1Bujx+VoI
qRFm1xXwLw+xhxHE9BKrtX1Z9pY/8rLCFViZdvs4aeJAxE3mJ6ymByeuOhzhm9g9SCcKgJw0EWqg
Ra8NiNSu0pPGE4SB1cyK841Kbp3ZI2efcV3sIq47xzkyrXtConrfIR7lEZwZirANBSd+iUC1BDGQ
txXjYmYtnR7BcBlSekwbRI40Nn7Lqd6Y6i4OMNRa9rdcbxwgSnWkYgn2HsFq7EzkSA2yZ8LZ2Dmu
dI2lmL3VdDuNkWAUNrz0bZAPEITiSnA7biqdpZq9SAXyhKu8R5du99Ps7FVh3tZ+6WILlAMFMI+d
AIXRgRd+xM08sjHTLf/oWrmc//5pyEBbAkrJjoAmgHkaBOd7K63fNSZvWQKgZhdDRqPg0uEEL29B
TuINbVscY5YmG6PGxfUYnr4YNRIdHmAAvcFbRCZDnP3p5Z+xftaZ5tZ6fGPNLoaPqi0GyvoCd8HG
t8GkEEFEG0++fOCA11+MHroSAENL7Le6ACzSozymYXWClmq8z0u3eLP9xucuaB1H+aBepjf5Zvwk
vVv/jh+1YxS8v19vuhfPrvEWi449RgDcMQ1N18ruWPabVMzX6hfQA4CfKpHW8VUN6cb6+VzrF4bL
peJ9ZGZHTYoxJNHyXe6oQI5jcP0r1h69UHMNuenImGIIgWbfhzXpODf97rZHn1vfpy7SzRSnujGI
tFMMdEFPiuKp1Bv9th6yFLWnrW6VYw6irt7XBwD1vppRMW+UN/t7qn2pxBfd28j0BvpWaFOawjgA
DgT8+t3Aip1pgMJWggxXBjS5K5tvehpE+X81XBopwB12owEl1CDA+mAARVcWCF4FNAA0XvtVZPm+
mD5EWgWTXfuy+cj+RgN0B93A3GrCxvYSAaXJhW8hsbLNfyTNCfFTbhvta1L7YL3RpN8ZMn6KkKtR
FrXbIacuOqN1dAgHHqRxSBuInwCm0mNXNkBrIFmjbj8qgpgT/Gf0DgSabfhV8ycjD+eT0jZ67onb
FcUOgTBzecJd82EUgWUeosR6suXrGP8xq/nZojMYcsgZjQ8z0mpm0DyEcxeBfCPHP7W9o9O4y6CK
J2e55J9CzkfwhwKS576jbB+9P2neimJ8LxMkWVj+NH1ziC/OBHSFy1C/HiOQ/oPSBiftNCmg84x3
MiM14FUASDTG35r3RPNRxjHw8UgC0Tv3HHnEcZ96ZrIBzYE0reGgRZAPgwjE5b6wgahHjg4490hh
GshLznKIwXrkVP1qdB9GafD2drR4iQHXATgfESole2H01cQZXKaB86TtU/Ct++Y+quqwtXqENP1g
Gd1hCYKr8ufa7lsXG9cCIv3I2CVgtVVePLo62yO4wWviMOXHKkUalO7LwU8rP7UQLNIH3KpcAHes
0UXMHmg7T0oCWSOI2xpN0OoEQVWF1xhBkoxwDLsD/dmZ9y3nOy0WQOMKpIqY/gA2YNKRXTwi8zV7
q+vXupVeYQKfnOQ+nUuvSZHWCiKi+mYUu7TUAgPgv5ac8uauaVu3GO+i6btW6XBJfWkY+CNI0Jh3
k0L95G9jgqPuF5ZBZVyOLtDqzYA9BTTBu9bC10/fz8kwBOktBvXsEeQrIP04cHfdNIO0dt8DfpLf
17+MfA81XvIVQvHS+VNrv2n6m2Tw74ZRI/0MoovrA83fWfFSb13MllneOlZuWpgQ9AFgFWqTrxMu
2R5UaXBf05ArBRqfDqANIKZ50ii/iiLNLweE2/BpnN8mmqV72lXilnsUoDcW8yvFKSfSvRCQCRUL
hOyZayHyzEBm0vXvNVfWfUvrgm03kaFx4GO0aQRI0BAIZkspwYZeB8ZJJDpSWKSgkCpFfYlEhgq5
M0xPf6YM8qIiGZN9OdVIXpnNHAFukeNrukUPRRkBtTbK+HmazfGNZjMigbjs76sBqRMMgVi+5I1+
7K0O/FelAz5NhvaR5VR/j+IkgU5jouUfs+ujx47x7NBXo0QstwONC6LBUixjrNqPzm2ZVikCLhLk
cxUfGcFtrB/3iJuAwa7Z6bPe3TGcUB4lItdTBKzpvHVLMhfvGfBBj9B4lnvRl61r89wJijOJk4I9
9hSnZHi0o7TZUmadB/tLzWqxzsBFYSoHC7jwlk/pcwzmWRjPjIVDWt90ZImWslhE8MTpEhJ3MqxS
YOaqWeoBBZjyHH19va1cnt8Bpf7/SRgtAmfUtQM0U0JS9HmuHRDBvmVTv7yQ5EvnRpEhSh6R9Aiw
KTnYrrOR3Dtdqz02ZonLz7iYMMgVNwb1Ln0cOG8HbhMbPRycsyigHdG9KLKdjYJa+5TFdqFKWqWD
R4X1RCWmewu+Mc+ZU2DGLEBNBUaSIJu7/Mf1WrncsvjS0CFypMmUElm1tEWWqML1SMObk8Tp6MbX
rFX7YkTEiVBjIzYG65dhzA5JQyKf56Bb3vb6i/FN2SoG9BwBfTZ77nXkS37V9Jfrj157cfb/7ZUT
DdJ0OjqnnD3Z1nvkbJmMLo+ZfGnpMJPGTisjwxwxIOLOKProxYwR6DIq7RtFzNjGXLT2/osObQld
c2ZdOiedPujOgyM3XDorz11aOiwlRawzVKjes0PRtvfEnLbsAGvPXuwBoFBSJavxzk79bcpeevPj
el2utHJ7sQGobDGKaugxTYnh1PJmh1Pbp6ybbjr94EsTxxgBLW2ezw4mXIWlyC/DCrmZPnKiNury
8oUPCFTnD/u0g+nrmCFCVcNdVTQ0R1xyd8gr5bOXZbLbQ9Wv7aiaE5/hyOVhHrBLwPnCTdfD+O1z
ZX36bTu2lYozzPES0WxRiUTH8ff1almr7kXvzaRs+wgI7lBMWCGC+mwj4BBmk9uevujAmIPteIrj
PuTIecMVo9dWpX/boxfzsWEh7zxSmQztItmLCbEUabzRli5v5rm96LYCwVQ8LSukp+jR4CWM5q6A
hPYgcG/sQqn3y5EZON04HwbxrnFuK6ulVaZqpZYOHGUFkKSCBliL/lwvqXPP/XflwpdWGa1pG0ub
AB7iOAxxhzFAZuccpI9iCzK/0oaWLhjatGONcAsEwhRnUiqUt9mv66++9uTFPIyFRDG2Eu0+xyWr
CzZZv29YVWzU88qQZC16dMq5mcNQLkMMdc14rNSuszfUTWuPPn/Qpw47JjPEsRoO1UpW+Y16rifL
024tlUWf5co0AVe0hnAaEp/AX03I5F8v8LX3XnRYxpgyUrAHQ2a/cA2hJD8d9Xz90SsbM/5Xu/Gp
TFpSNMBUm0MYRyC2FrCbYaR2epDXu+5Y4hrds5os9lpI2F0Q5OtHog+4lHTIOSk6h9LbrszXxjGK
GzvcoptbAGSWRoSMjtQYu0OZy3FnI2dk4+krS4ylK4UbpVIRxg9UEu7gEPNopP81CDHkk9yoq7/n
4hc69tJzwXitOmZBtQwVVIJEuuocV9wlR71pErCa4bqh3USC3unj194aov08GOWTlU4sIHFiHSTS
5rx8ZIU3UwMRt0My7lItLn9er/CVtrRUIg89Bh3ezXEI9d23KlYHMZUFTnia1+vPP/elS5+/qD9t
UqkdMaybuwQAiH4uEDTJkC1x09OXNh8NVta8hGA+FCr6AYbeo2FuCfBWBuSlyUfHNronBC9uJV8Q
dOTmVPiDAJM9frQRxVsiF/D6N6y0QXOx5moG2VSdgzkyl+ZwV7Ik0EojD0AwlAh+1Tc2AGv1sPiV
ATAZPbVr51S0T3ULMdRgB9fff60FLYb/eGRCNTZGowQ2sqm0TnNvfo2yYmPjtdqBzr/7aUTKRNwp
1qOOcQlogJ00Dw+VMutAMlGe2Dy2dx00UvvCmguPKJ74Iztn0hPwkR2dDRDB8fFD2DMJJ+yt9z2A
C49TXKgbC/Zc4J9ej+tJ1jK97kMcB/hw6oHHaW/sINZKdjGFMAzBlgmu+4nPNeA/VRdUwvo5d3zj
1Vea+NLt0PUknUqYKkLc4w7emGVQETrp3jSNp1THKGjw8UdtaX+ut5OVFvj3aOxTQXWMEOhyNRwG
5Kd29PmW0ISdp70LQ8zS4GL0iiLmBQ8evC5AbumXOJSv1C/9fJfspMv9cVcdnVP3atzZYbsvvZsw
G6CwLqpelY5TZ00y4Ci/dYFY90VuejLeukNaGxgW1W8pxWgxwfbJOQxIyCyniJ5gpbXDxejuep38
FfpcKrvlUkLk8aTjzDHUDnKnvGhPgsQrAv0w1f54D/GOP3t341390D/kh/KZfYhHxA5vjHwr7dtc
7A6AZCqjsWv1k+GUeQgDEYPIZc6U7lqGXuyvfyL9qwm59I2LKUhg/4f1Y4LcXJyq6N4Upa7EnRlz
MyEHhIlQar8m3C6f2NREuJvonBJypcLUHjI+Nl8dOSMYfUb6xCNNRHNXVKDFBXCAYkoW/YREjajW
1Eni/08jIHipa4+A6LNCi36ZdESeQtuzwLRw+yNTbu8E7839lCPhG55GhGtYTg37HYwNM6VOaEu7
O2G/Qh4KRPl4iaGVT5PVWX8g91NhK2v9q4LddGfoufEUGwhdN/UYVzkxklYgAEmeCQDlQRfD8+wW
NoSarTFpb7DEUMQmYxnV9GQ69bGATHSeJNipqaaKfZKZBv45rm86vRoMhEL04pfTlsjqom1ytDNg
xd22M8cnYerajwghYneswTVIbCJQBQvS/n3uSgR82Tz7lZaGhtziUr4NkykfMsRnuYYVNQcnLc0P
uxMJ9CFQktA87hE2reLCrzlSw60xrw4U4SeHGernO82YozrAzjRCvlMqvzSVFgUIsuGP8P6Re4Ix
ERmpCftiIJUvxNUfASp3SvOvKsodF/fNYtcyqu0BIdDCpCDxzsrhwyATokSSSXOOddSOCEXozAC7
av2h7JGsPmsVGPtz0UYfyQBwP2hRCIyKVILYkQEXKNA92moKoqIa7zWmi9caCncIrfM8R3Zr8xFl
dX2o6975SSCaLEDsNIDsB5/Fj5EgMW5025WOs9Tvl7mqJzlgxEN2m1cBthhrmkfyrxs95twxLnSY
pYp+7pmeKLTvc9hOGvszlw6CusG5c+c0JYe5hMHX0HXxNRmYBttGB98Ga4rbDvH5UhQM8w1BpGuO
qDLb+kW09tmQ5E055saKd2UeWmqCx9rsG1niah6MB1dpz8W0USsrgHKuL8YzzATAQjtFFupU7yBp
Qu6I8NHb0UBSHpcvHZb7szv2iW4GkszmjwK5DX2La9+5Tz8g5T7omhX/TAlI4YgkUa+dIcbDkONY
htqQUG5U73n++Kd6mbUUCMWiNzR7nmFfl7iYhPO0ODqzWe2x9Izv2iyd7hIwqv+IthtB1mrInmcF
tLnA3rs2IfEh029bPOFVFqtSVZIBYqgUSzN99lQ37Q16Ux/Bo8+z6qflBi2YdLQqISANPTOgxal2
Z8btLTMXHr5Yk3LCVKxlMQm5qV6trA1U2b12Od94/MUmiscvFhY2R1KbYSKBmwl2KgcdrMd52uL9
Xjw4w8PPzeJTwRTg44Oerc1hDW3BCM1Dqn2pC32nq9dJs4DEmXwsY663tYsDFX5rsbwAsivmXeXM
IZsHV3Tfsadyh2JjnForpUV3IzWiBUXHZxhdnbuqEk+149xoZ15KhWDyn2MY6EkY9wnsrEjOQDiW
Y50SPm0BeVdefykRKliMlQDI2CEmQx/BPW7bVMH1Yl979HnB/6mK55FWHJGEBNwdJJxNpo5AR3vT
DbtSqUvuZRVxKJY5FSGnTusiGgSBb9xwWzt7u/765y56YYBaCoWmDOHOpUME/HV0XxndTs+sr/qM
uzcH4S/Xf2OtiM4f96mItBoLCavT55COGrLyLAQkbsic1t7+/IufnuwUhuYwBQ15kiMzHI1UeKnA
mTRWkPDE8/TL9Q9Y+5lFN+aORZu0nmE5kDGHchZpBaRV40ukaicoTQIw3/UfWqM4LbULHQLlsG5F
Ni7RqPV9riesHbGCtB64KvTcnaaqfJsTC+x6GzayeDQD+OZFYA6Tdos6g1lLGiMMg5VdRqBWzCrx
U5IfW1uFmrR217/wPNtcam+LDcIMlKQ119qEMHN9P1Tpvp8an/XVj46XQWNKvlGSlzvOPzf7lu0I
gnljCkssXSsSeyz+Kdi8MdZebtH/3OxXrDQKk+iAJsLUZIrqBXLpjYNya+3Zi3katV0rs+cwG0Wp
+kV7nLh4bC47+PB6ZEwBtmt/QzyUg2yrmk8Y42HSNjxmxAkEPgBpIuWq5bZr9om5iyJrPimIj4LG
GaP7uMKiwkWUJQtKy2pwha+nb9lgT8U+h3/qwaCy82MSExj2SnWguGMIsowZ93k62j8iI4q+GU0b
fbGTc/RTyfhR5gj2isFkO+hywm4fJ9Q+FDAOEpH6GXCjqUBCUyMriORt2o/voL5ph6FNqmdNdO2h
ziTCNOH3A5Klqr84skc8WA+9VuHEQd1Z6oRQpOhd6rI9Vo2D8CUHQ0idOcldUxPiM6QbHMxaiF9W
huQ7XmAl23MHyA27ziIEkFbd3q6wTQAyQd3z2soeo7mCaF9M+o/JypGypRcRApLOuifXKKyudkeZ
li/XG/tKI1xeNHUqHoRmwhg5m18gP3PN5n3eTBxfe/iindR9CWiqA/oreOo9Mj7N38SW2k5l2JFd
f/3LN7woy/N4+Gl4BYWGiEHHWGA76Uunx42fW+mhbodnxsw9YgGDos334Ob/SpjGNi6h1tr/YrYA
Q6OaS9woh1nRfbDc+hCA+2x80dqzz3//9EGtoi0FX31CVAZsDLyFUhOHAxs9d+3hy1lirjB8DXj4
zEugk/heS/r99ZpYqWuH/f97I3Q3TpGqNIUZzn0RRoRETKPqPVypbAxol2e4f/QfeqKN6axjQENM
6w+su+g9rJv1zpwm+794Sm4Dz/ElNy/iZCxyIZuwgMU1b8lHnKo/14to7QsWE0tHDKalvQFMLrLg
PdbUflLV/DC1kRnAE/d0068shSYUydVwd2O3kLe5CASEyFoHaVLdmKGhsdvIZNxerClpwzU6nqt7
ToudwAEXKbaEEystaak6GRFGyqJmAAsi4VXQ1fYTkJSaG01IJLqtiBaDBiRvibJzivAL3MTtFTKj
9UwOdwWQVD5zJn6L9Yb9oz4pEFEWo8iB5+8rr6w4LDi9FylrYxRaK6fFSJEVplnV5w7R1s4D5PSG
20jznZvp1lC09gOL0QKZdgphp4qGIvrA4b+rYdeWGm/X6+DyvpMvceZZRCtCdUw8zUwGfxhi5Aar
lO3ixuEh/AYAgKSifbVVMfRuCgLZr+u/u/ZRi21i0VBNs2OTAq2bQdUOPTe0+o6ub4xSa49f9PGk
HTkCySeABmCzmqB1B5LsVlMO40vBSY5UtKqh6BtjhpDEwWyHuzqxpo2F9coAtRRXxMAYE1mjwYps
9GLxXzpQyMHDBOcl1wt/Zf75u6D8NLkxC/QCCFqxIICagGSdxxBXff3Ra+++aKx51QHHKyMjnFLj
sVU24Pvid0HBzisV/3b9N1Yq11rMcelkgx/ctahcpFWCtOeqHEi8LYnI2tMXLTNhkZO0MZ4uIf+n
JYJhjHcJusdt775omKxOStPRLMxriAwNEZUcPQME13naJM3DTT+xlE+oCPwvjvkHCQVWvmeOHJDp
a4z7lsktS9JKLS/lE93cmWY6IzqqnIygSWcvJtTPGsOj6VYbvXzDzPgyWDLpY2m2MeJJqDYYR9o2
6S6x2/h7ieT1nyWUhM9aS/lJtWPvTaK1A5FbJXMdJyEnyBhBcTMj3TVIN79FTQ8DCRfFkYzTtHEP
fHl/ypcATNZrkWIgdoaihvSYuCLbI/vdTeXvYaOtrP3CuYV+6qZ5RSWO6vALTR9/IEOVHos2dry8
gvwfYpPhWWi3rnf5YhbD4bdFx3NsSi9gfMobVnu1Bq7KbU1yMSqk1oAGqZMmrHNVuZNlkz3OOD+a
Iu82fmHlPIQvr81NhAT2eDgNcZ9W7wtSzn7LsW5kU8V9J4KjkUwtO2a5jjtUHsWAASvbQ/i3/uX6
N64MqkvNTpRW0CDWOFWFWXPw7BIOnzIXN2mL0RsW44aul7jYGicsJ3MWe5rVPTebfMXzYvHfkxaQ
av6/nXE1woQiLHDiR+uZNM7ByNITTCxfRgunLrn9RxG1sVha+6nFejWjKVOsTTHzzC3f9boNHmnb
J74cFQ16Vgyvdoz2N+tk3sCdrwznSyEPqGBaZTlY4CT2DGONdZQ82jV0S8L/93LhUuEtFrExbhRx
3tAY4WBx+9ilZvGVkjJ7tGnancxsVm+05d+U06Yg/ikJ82FWOA9lkrT3uXCs52xS7KCmaoKJUGcb
m4+VtrgUX9i5wEUIYl5CU5N+C8uWDlfT9Wa+VoOLgaK06zzDegfZWlw9GX1Pg6yVvrDguItS67+G
pnupbXnP1ypvMW5oehxhjAcJpc/JoyokaPXpUagbu6y5WEiUo5m1scBxc5N39r6HRN0nZlvsrpfU
yiS5FFJYWmoohBGclyk5BGuqHYQvbNMMaFWqk4OV0lYOw8pEsWRKlm2NwNgKq12dPCkYVGUlvAy2
htz+EJ3YGGFX2tSSLCn6vmgbKmlYCM1r6xFHjXRjVDgPNBf60JInWRGmt6WOHU5kpyFYKkghbSKP
NEkgqgReVEKAwlOR4WbOjbvbJV/SNjii27CGP6OU0uMwjMbkztxhX2F93LoxWWm9S8pkR5qKaHaB
DE86yo8ZERa7yOiikwQs7uN6G9ONv7uCS4W3WCWUszT1eq7ncKQ8CXJF4/eGz8axNJnYS5mpQGQi
D7mA/7dPM2gllFV8A6fFCaKyka3LkaS80wA0ei0RDnzUi1krXHMepu9O3GVHUYn2cTBhe8LqrqWP
5synu3kEkijWIg1790Ld56p1DtZkFjtJRPSqJ3LYs6lN9wWWur4EY8QDOtt+5U4V7zK7re8i3IWc
bDomgcHg0IVPzH4oRTIdlUWqxCPjUIOWVkTUy5CCcY+0Q6g7pyL3U6HUU636rvVq7vQNxDgGPSVG
O55wJpwcoNQB06ho2PxgKFs+RHopf9tOTN+RiFThGDqlXwY6wtzYjHEOD3aRS4gCRHRocmo94R52
ONQIhwwUb+nXXgfYhCEUGjvubPRnaEK/mBMtUi/iHFpGAMq0OEi7ugrgM0ld3MIj9zxKMN1ApeSD
NVCAS57UR9DgbH/EFdRbVFryLUFR70XUp1/StqiEOxkZ82tDr56pgXveAubuvKxeMJr+xqVzvC9J
+04zlj7kZh6ytgXOkUMSM+H8JMi1rn4YZ7vyo6700ig5VnFyHBLNm3MpjyVslm/AR6ogqQfQpaER
8XLeRX6ei3lnNdpPTSAI3ZmrJhjM6lXXcHIBkNmX2bECpBAjAbCu+h0gsr/Nrv2DfPf5hTi1OOAn
51NMcE8wEFvs7Yzda9Pww4xyMPJr+cJmG0Bz4404Yt5Pit+1DPqLnMNoL7P6vkuhB9XzPUz6z0Ch
QyaEbGI3d3AeIIr8ez21hhe1JRztZBo8gP2tvXC6B2k5OYzfpDtYFJE5dBL2XS+7avBADmEfqpzM
kwSS0ety5rWKSLBdzRI73Cl1rVRYr7RSyBfPnccpI+Z33arrXTnnvR8JJw9h8bRdsP61czkNYJTC
RF5KhyOEqh0B1NH70h/rRMJCP/X/4+i8tiTF0SD8RJwDEiBxi0lX6arL141OtRkkEMIIJ55+I/du
ZnanpyoTpN9EfDEBcO7pmD6InABmRmbecdfK07KKYG9AKjr2ckAyrfbnAntYmA1ge82FHOLMil6j
Gan7Q7l2zck37XCkuEMLhLCjJkCmzDvw47NLR0e8vbUD8mVaSg5CKISyD12LAPS2t79Q3vC8aZrk
KTKaF3Qg+lJzNd+5ST4hYR4zr4YhNkCIulMUXuSa5mapXoO+LrygPrUyeFtXWO6Xuv6vbZCSQ/uA
I7GXA0pM4/9ca06eFd+Q+8MYJmPwKWd40ku1nmpa7kpQVluGuxlrp1cQ+lD3gs4wtc4cQurjZ2Si
qPrm4HfmC7Oki51p7iSkY7K/QuQPAVh8wrTjElblL0mTnzVWL6Of3GvpdD4s7tBJ2O47t0JiT92B
DlZe0fhcnGiRk9T9+M1arMa+ICXgvJHyEwkWe7UxqJ88YI+NOWH1k6TO+udRBAfsRM+h0k+dbY4T
jY5DZ/yUsjIfovqjLFcwGkmciRKwVE96v3TpXVCcHbnYfoHscWNj/E4J301VBAB/8OxLtzOs+m+Z
vWdF14On6C1k3ktLwxXcEnGZLbt7m9iJoLxPgQJygGGEMwTy0nB6qrU5tGW7E2t5aBuxHzaHHRPO
m1QKMR4YYjLWTvytTP1dBvWbwtat3vQdz3exLfhXWnLcgMtXEJ2lFQ6rNI48i7sSD3cjds3cX6FR
+hsxmDQaxHhCErlzfh2nqz/IjDEr0krGEA+NrszHOsl9t/zu/BUKv/XSmuFEldUZPvoMn8Er4eUF
IBKVOcPuK+q7Zms+vBCoClMPH7Hz3qDM/Ay67rJynIo13UkWfYvOXKso6NNw5P8a4l6qNXjtiEZb
HuK5ZSMvuna4l0BnlpHbeUl0bqPFh1Ay+EJicZJR5+ms9yJ0/kmuEnfgMBGa0ubDbH7xhu0r5GEj
KCg+4KI9EuNdoZ6+k637iJJNw+y+/MHez2Tw218x83+SvvtoG45RYLfe9WLvQZU81+sP8r3geez5
fTHBTpLuMFf6vJnoWjflOU5WRDPjt3CNX6e8jN+asL9Emr/Jkl74gs0q1lCZNRvUZXX4kZAZQIqY
/2WUPi2MXA0o03nLoxe/n/5b1/i1xMmhGmitWy6+krA7Y0cPoF243NqQ/wJkGDFM5mUx05pWNtpX
S/+kgulW0+ZNesE96fluS/AMc/EJwOx5a+pb7A1lKn3zKTYQ3eLtHi/mQjdz7HEDI90TK/MQKnj8
ZLK1IJ2Mw02Q+bBCLSWpuiSR+yjJSLJE8X2XIGei6dUfmCBugTHXRsz6TKTBMdFO4hS4iF0jysZT
DDvwLpQURhLgWuBUFz7oBPoFAbzvo6oxnVu3ayAJYPegfxBIymSoPyBc7NMe/qWc1PY5wuvjbG0K
87ubY/rMVYCnv67IYSk52VnMyw4rY9fmkWok4rnMHZJpgw2bgrEe3cHVS7OvRmTkNrGrcAuwLpsp
29IZNR6sgO6CbLWXyIE4Q43/L27w5PmlQ7xVo3QaMQKz1PjS2fIQeAhiA9PpddCVS+0ynCKCBzqp
8jECbqMZP+a4OwlgItKti7Ae7waVURbth3HAqPD/TA9dQba7PXvzumXKhwDXNwAh6tvQlK+YuX44
V71OIHg6NsI8Xe9GQHA22nxFpgX2d2k+XdPfNwZZHIXkQc3dpd0w7mlHWeZVAgjtGFSXqOyLamIq
pfG0R4rAsd7AhoCM4bBYc0gi/o/1EegwmuwoCWuo4GvYX335pB7s0G479kxdVR0UNdQDe1KBa5PU
600anEB8lsdQGLCaN3yYEf0VGlYMnvcPxV6DtUn/1tXqMym3V/iovdvkRwyPlxtTr4nuIWsOJe3P
SY8TF+bJfOZVdWa93QqTqOWEugsXe/UGIP192Nip0c1xWdWbVdxkfhlcYzwM5RrsFHbreEn7byTU
vsG0vYdE4DD33le3dDlqFtSB1JQFRxjKKWD9gcJSLLsFiCR90GV8oSWr0igZTgtZnjDdfq2n+XnG
cgwWFKmLdiLqEeDK0knSnbBIXvH121D1pweJ4ShlJ741lMF/B27NVzeUu2kC0sX1UD2QxLvWVbI3
UbwTTQkGy/KxtgL21r4W2cbwcg4m2bI6ZgdWTuoVgJnmyLEfwGxyeVCQDS1cxHFiJFV0Xf2xTSOE
kaXaR1hDRSxLPZ7EKED4qbbBi7dGwbE30HLFjpF7WdrhHnTVlgkSAolZ4ZlHsgJ06xa8HC0hyRAL
8EnLRv4gjGM6rLpDJ0ghZY8mK7NtWt6F37OUd/aLROFJJQ1Jp3jQeQVfbr4qb8xIi3ddV8LkwTCi
gvHweIXVhiu001c/FAefAlEj2zhJNbR+KVVDl9Zdcizb9mujy1AgI/RHlPyfP5MVH5lrCm68LR1H
wlMuFhz+PoKnGXbrPVufB4mjLpTTR0Tr94nikZlxaiVlBfgOlXfEJSy7poklXuyZnYF0xZPVxV9e
0rwahzhMdAdJKnV8p4GiTwIgrk+0O0CzBB141HOMr25yp0ibN9kCBqRDgt+sL7+mzhZ1N2MqaLMe
Qr8AIphtkkUX8EPMt3PSJIVf47uuhExR6xVbp/PY2pRNdlcveNew50sbHaCEtDktaTZ7YQrr7X8L
4EHF2E4neAn3sXPv0bLtE7J8RPApZ9xzb9Ucn5OHS7ONr14SXGBjy3D07xMZXED/fGONiHLUe0+c
DsgIivDbON3ukYmHKKEJhxxvIkC0pFbpEPsfo5A2jR4FTD1qCHIQVUm1ByjVEIGBtN2WzQKkje8H
TCVdpo+OVAn2O6H6hyw9TtbFFRPiLr7aLW7TtldVvixVvFu3geXQ98RH0PnCf6uVXrrJsDx2vTce
HPaHe2bX8ei8kuWD5fYJ4fG4e6O+NndfuPHf6ocS0Ch8Rzve+PEu5H75pmIbIcrHm9AZdtNw8PjY
nwWCr5/m2mvysTUjOrBk20++YmBuROTUOPzSHc7ADNEcS9ovrtqjbo5eKta2VyTWT3sLfPmBgdJ6
8PwSh+xcPSzEZXOAs8TtgcOI+2xSj4EwT4bXbdLA+EScv9SrA8JqrOGFXATwUt7k5dzqNuct8d8i
8FgAp1psEQvTfop+Y4Dk6WjLJCyg3xici0yOxO22aGQ76PHmKW3mEcPmUQyvzOfjmVbEvzAW+HmH
aQ3eL6yiu2iaL4qsyN0Ga/9Cp1imqPToa4/y/opKp9v1bti+0F3FN9w6UgBGNvuXYFbbiU9bD8rn
5OCM8UmGdtoeRjp5Z9SzJo+GZUo3TXgWByEZUm9KogJpnZh+1ix5mfB5hWu5niaD77X06uHFhRNg
lAyTI3jQEQx/BhKzvinsIA6VqdrzyEeDHomPwS7AQ3RHWVHKdAq4ywIi5TEK+/GOfAd6lIC3J6nS
RL16Eu+9Qrf0hN4MDV5n2cX5EgStEtGSEIZFJTqrWdBCxao5VXMkcqjz6z3s6jhASbec9BLrvFwj
kQ0ClpzAYqUFE0S8453HDxt6pF24OPuuhBqKOunn1yQ0P1E7LTD8KO8FTDaD5RrSyWbG3BkV9ZZD
ZBqndsZYNALH95djSr5FJUSTHqvHPc5txGq4di5K3pVXRmJo4li/pWzm4GCThv+aBzK9AN1CUD9J
Hx/5bJ6WclW/9US9zOmu2wNMUyNfPQAy9fHWxffEp2RLq3JBUcLKDn+cbEk2rRI8J+jjHl4cWsCZ
Ix7nqjQ2NePiZQ0kPCkFD+pl0TBwonSDgq9LJpQFsms/I2qbi8Q5YTdH8PqKWxKJ2wq7Qh967wr8
rCIh9bdszLKL22ZBvFl3BcH+jS5sTwAnf5B58K0cFhOTbB3tjEuzMTfPLj1AW8FjghEuOcbYfYYN
0cFE6w9U8Dz1RnZh3tjvYzMFx7YDR0XTwutZhMyKgT+Vno5QqtDlJx4UPibHh6xp4/ZqPEagsNy2
nNgKN6LfgSg5TKBb+K+tSn5g8hkyQDvLYooRjbaGgKzVC2SsmKmsuCcrOL9AZnblcpq4+xlqvJku
KZxd2lwyjFzWYbvDKrYcQmv/AFQqH9r5eDe7TeGG0GBtrd+KoJtDa5gJ2+A9mUaVVXP5fyIhDA/c
+2pmB2rc3M6ZYvOV+OWYKzE887I8+E0Q5CogNUSA4laGMh8VP444ZbH5fkV59yQszUtUDxlqtjeD
MM7UwEiRWiW+LVU70wJ/qHXh5uVjmLxXf6q/nN3QKXURBm+qtfMBKvHPuGxz20Otsvn5hsUFYH7i
FsdATjOK4mYbt/MU00+q3U/N3KHfFDBp9TNCCp61Q7feeY9ivIdmZIg0+Gz8Holhg1lkml+nRiy3
AX1JmWkDEhRsUKagvA8x+DEXr+QXjKf5TseVuQaM/EUX4v3Gzn3JTaXrsx7CDTZeZ3aI2PWfcf/1
Jy9a5mM7x+zW6XY6YEmLVxu/a+oZghhgJebnWKs4x7H/Zw7W/YSAexmiPJndYVtlZlt/V3nNv8X4
z7Ef7yM/hr1p2lBrx9Vl8JAj1anktbPyw5/1FbOIk9uGw0p77P/nqSkiP/i3+HofrmrnuvoOuNhW
+LC1Z1qV1yCUTY7y7WJCPIpz0B/9kTU5DRsMG2eMnMG5TVJeRyIVEybN1LTBPigtvpBgPFtUIsVs
cENvFRrnoNfxrh9qPwMk7cEKnEmG6DBQujYv2HYJ7do3J5rwwtqSFdL07xCoJunK2WVg/LtUeN+p
GPp09kz7vCxQvoa1ilIoSqLUdtbPo2T5HtpapS22VZg9IYazOvpV94r0zJ9OlD9NDDPbiskhNJUP
niOguU3/J5yluIwLASUvCg/R3NiMAyuJcN1nz3gvSRACQBg2N1qX2ZZA24AEGZAKox5fw3QgA04I
qa0qul4dfRd+Tpod9FIuXTbNjv6tuFuOJIyR8zUpFqddHwItImqc7VFPWbqs4Qir5hy2Zw+t3Akh
iCNWrLF5j3ykrg9lI54UMF250Ov4YRSFxQKFDeYvo/eg49VXXH/mwETgI09E1RPGKLM34dTisN1v
sWeDdJn8MMpEjUKm4hI1VtXhtZjIvGsGEr7D2lluBWxGM0ZVXLbIj9qi1ylUAtHglohr1NVbmCVl
6P5UjZ6+mrZh/01gG/4gecAMGUtq+dgHda+iFuYQz53IDdXxzfa63ydiDl8jNbYXTLv0ZaaVlzMW
C4iaoS9IQQTyy/TRsrJ07P3tdXPdBNX6TFQRKE+5TMq4L3erX3s5ivbwbSURhpgqcv8Ny6LzkLL1
s556/UJn04gMpSS5baWVMHUqrz633tS/od7AzAHqPDwf0m9+fNAKQ8yumvrPpqYuc5i8H+k69JiG
0P4Wwwp18O3i/TNo9zPgnRKStswvj2TxBsS18PVbtjihfBiOCoOkxhddefboDZSPaQ8F+5zPogwx
VY8i5h9qpqcKyd1e5K7WE1UBcB1qjFVXwwtoiocJRdg7xi69ymvbN3sXqerVEG79tIXu+JlYpMLn
7aDjHLdhuMPv6OdxMHjnUIJbnnkqASrOR/2FH2nU4p1hlbALzBBfJRwiYzpukgBQ3IXr8zrUDvtG
Iv7ZmvU/zdA9AhRRB+VRgNjaUBO3R2UKLEo8CFBOofF/atoBYyvboB1R64hIcNQuqtxRPemCwCno
QOqk22lSUf+EeMPosARCZMz2wYVPQ33ucEX9bleILolsw5tdqxV+BGMubpTbwfPsjK925PtBQ8do
OqjExhqRRzWuuqJf6Xx3kEJloYJWwWcKfHXYnPfE2uQSLp77WYIB7U1dmYdn2XnDzmtU+9zzhBRI
TJ5jwCh5/bwkA25YV5v+qbeG3Pu+Qb4mjrtU9wDnpLGIEcM+sQGh9aY7umnwXlDobXtpUHAujdne
UOPzz5nCaAYhJqr45EGmnMYGqCPplXthIKQZt8nsex2tr3h4k09rfflrg5sWMT74CXY1WUuWlj6H
gD+oqukJ82TvE35L9jlvdM1V2C1YOFkCeokiy1R4QyQR0lStfwnksfgAZfdr4TRB8wfMj7QK1Z2y
27FGctpVB4Mps2lJ+CfrEFW+KedOQdn3H8qa4U/X+eoA1OO2Z6JZ9n6HRCWDicKOi3A6+V2sLwJK
dRTHhKsdmJG8EPBNH6KlnM9SBsD8GtwOvvJROaJ73ku6rueVIa0+5VyRt8Cflp/RjeZHoIrBXw2Q
gVWxnV8m/Bf3c+3YzozIdEq1jvhHKAe5txzBAcQ3yUFCC/KhlaxPXt9tr+Bs9QFc53acWFqzYBVH
BIuaXy1sBUFukX1j0pDYpAeIv6umlKwCsUMIe/lumHvjG3U/cNPRj271//VYl+Wj9DjLKFmSF+Rv
gu/n9egTlspb+G6JQu9pGMK1qKPG6hyG/vLv4lXqyxfrcOuDenx1PdwUqVzG30D79zveVlUR2Voj
IJb0qR9XPB9nGD9jMG2/tVuwObRe51RhDdypNx6reXwhGGPKLzl4ShZyNJjurs38ksADhdnSYzAC
LyDMSImGaXsdvCzGxBNGEcmLtfOAYGoTExwFCeD71/ggMKoSQoNF8agPsZ4CPMzz3hIerNnkz+xk
+35oMrqYHs+jhsXNVPQmOhwbGaDFYVlA37Xh1tBsomk5q/U3zkJ34Wgud3My/eZBPOTNQIei81so
aWWPQNGoZpaDIEwVwockhqUer+/TbJvPii7h1dej98TlQh9vG7l5QqNQGe16lyAxV4AWRHDhJ36F
TaTnlb9sXc6ZPw6kwEv2uuJGPkSC/F1L97Tx5rNH7GOuZkz9EpjdskEHYLC299ViMTTTQ8Tmc0k3
jLPBHbZq+ZpXb183KLREc8DxbBFQT1+3tZ0xZaivHu+mS93JbV9jlpJhrPEMMkmTQ/n3iW1bYZX3
5OO3AMB5UrlcJpMluv0OV/svDFFGz0LWKWQoGzBR4r8piTXGQmzHTccKhCmj0w+B0mxiHxW3Thq0
+3GEg7c2ufFN+TDYw3cMCioh8uwPcMY+xEk02oYCkIa7WCXH4TADaIs00mKM0K12M985Gh9lzTBW
LCHYK6fwW9SRASMZwA5u2VOAkS46Pdhep9X/C34Z2gOJMRcQuN8l2kB0HwLnKSRwGRo+3CJgEGSu
DD66Rjv4+kNkCkvgknX/PvPwtCFrDga4ac7xbv7GSk6nZYJ9B9jWM6kgDAQjEBWUUem2TTZVUqB9
90GE9tvhz4pbFYJu4cFSOW+YhIG8PQ4TSaNazAfnTW8Ja+XeD0GVjl14bMr6FyKeL2FJLnCO/B5G
SMCCAPUiGn+Qs6enEMZ5mcabHXYasskDvt3yvi0yudOyio4BWH+HGGrH1IO5K+upebalTM4TCp+C
SK/eM4kxbRgAB1Ox3AbwMJTDOuTwap3DBqMuEZYIzVL4E8I4+eOvActWtJk5OLxAgm3AaW3+ST5W
wbhiC+uSNsNOOsYC09q88bCejRrzF806+vt587FHWxx2H5iNO8zF0hEuA3jmeapZ/LeV5AY/2PQU
r1XyWgorCu73Jq3D8Z31yCXUEBhUWv1xiRfvqgCb8NaqIK38qcFeve2P2nkVpIZYsZqm5bdx09Mx
TubT1rNkTtuy/4d/tU6TLqxSCGdryPiCqQCcS6Z9OFW7oB4UjswNFG0VsJ0NIi/rpIsyZKNUBW75
k17B5nGb/zLxmhVVVCUXyymGsxGwKVP8Zlw1Hvx2pUdj1g/RQzKFFe+UYx8S5YpEHaoADGUVCWa4
RfwlZwNGeCrpmiJYu1dSKx+jAi1Sjie4kIpYxBu2prCkB+2Gao62ebgwON93NRrbdBU2fMYtloeq
SZAWF3vHFgzzAstMLD46vqZYJZ+rrcXW2sdTSSYikDMpLOSfnn4awQJJZQBxQhVu7BDL6ruTw8lh
3bHvKFyffcfkIW5Kgp1pGeXdsJAM4CWCb25NskV2e/jzlgwG0a8eGXvpTMHv3pIOS0u3rAViuDAr
6pCYjl3pH6AG4NAL7DOXihZ4k8xLsmE7GNvhN74iL7WMBxjf+F9raB+TLEazlrZ/YhGEeV8hAtha
/YvU0xvcF2GqsDrLnGRtHoPrt0cICsm0mDBQX6HuKeHKnTCsLMKI4vPYGLa7KFDe0BzVcM2I9g+6
1XO0mc9tCR9tKIjokUn4HRa+bz7WRUe5dxBROBZV0mECZLH0x4J9y+cGCwJSrwkyA7YvhII15w3p
ZggDKcffHoMXsgIVM8NRWJ18EaLv98ENwENtMsvXDxTkbTYTgFlaBjh8W9lbAAgrrsL21lebxKwJ
75XYJBb4QRftSThehI+wS+oDJB4h7Oy56QKGV9f/QUnUXhxQrneFDiOzAeQvmD69g+rnFyFymaCC
Wv52EEheW1O5vfYxC2un5DwPcsP/k/03IwjiBqKR3lNSUTSdCq26w8qqH6iPtQ++asTroWMY5zGP
xnbIVh9zkAjNJs6dxwkRl+jYWn/eA/NfFxszvxuh4gxPzjdJ2Hgek2a+akxHVVM3eeVN/zHS4UmJ
8WAZQPl6Yo/dMF8kXjRcHbBvaBwo2F8R825abJqbMJD5NpZvcg4vE3EtMiVLzKfD8N8Sm6ctxI+3
rOaVjtOO6+bJmASZiwI3PiYqb41EPqzbai+to+gPPorfscYbzTkacKWaP53Z9qKssyCs/1UgZmdD
77132wByQjNjsbeSv0ngCjV2S0HnFZDTsLtGs8Z/E5Amb4qe/VI86aVpMq07tYvXleQxigEkfzfY
vAR4ycPA/efo+J9ct3MPYnUeGo6MB9rRegV/RgX/sIUf0a77CYimpB0IpKviAR9doqDAn0BubWTj
nQPuFkE/Aj39hrocVONy78dl0O5gIsG9Si1kTzg/htWlSYUSLWf1FpxRYbZPCn6cXYzF9SuCzraz
Klt2sEMo9yhmy8ImIWK+a2l/GEFgjr8t/KQiPb64uplOfYsqDPWTQIZF3S/sNKiJd5ntuf4GXCr8
503DOOZxC9EAPGS4zV1vqww5a/DOdnjecRFCNe8v41+T1M2SzSwsv/FuDDu36Ea8VBjrY9hVKX0Y
12j7Ho3AzmGO7HRMAtLrvKmGaQ8TmUMGRzXuIKX5U8mIPS0kAlto8smF6cY/x40lf3nVm2eMvmwB
VhFUQANtfmPNC86Ka9diqHlfxCCKHQKMeo6kEg65GTzIMTBLdmPYCnzDlhpIrQT7LL1+BRwIUaPb
3JZ72B/HHYP1f79UHf27DvN2UkMlb5tnpz1mFeIEHRb92nAX/FHcyf+mgWLhMi5dsS4eOUwrbw8K
+L+XVeJs9xnyUayByCVNejJDCDatKO8CW2aNZbLLQbbysKEDWskgwRWbDwgD6hQIqh6iCIa/FJFS
O/2YtuF38nYsUc0FtN8BEMa1hYGi7Xh5HYDNzQVTFiRKS7560wngimxCs2TokY5addsvLI41EHQ4
LDFm6yOyp94Ayy207xhSrTMgR4j7bYoQEUsYvw4TdakfdBwPgTIoebQrT9QE0bcnmFOZH3nuAoFL
kDVjIl8ShRVcbcP/EtmM/+EpdUjdQoeoSwxIRB/6aaIIRrt6gatOCuzvqvhRisz+jvJm+owbITNN
7YLwj9m+JnVpdqyikPFJVV2SmdcvK6rsC/z34Sca8fBQDRaJMBEze71w7wy9b7WHJiHJfNnmIHPm
tAutzLvIudxB+HXDOMrD/juKw8O8tOQ97mOsJe2AjdMFGoPkMURfGxw7mG4gGA3/yKV4wxSGnlYc
54Rh7mA3XUTVOu+RzsWyAHOLfCGIe03HWrJjKZbkGDa2++MNoS1cNeGg0H7/TtjcPY9EkmMbJtN7
iACJe80wVWdzYHcTIFYocTFdy9zUhftINi3q/FkWcdc/QkBaaIiWKZ6PILMKBAfT6u/kagCyqR+c
6yCwrw0Hw2zFM1pUriWHdjVDbifAvZJtPNi5fbgYqiYDUkBmnjZrAbWRe0GVCG1ix4bxAGYQhsuu
ZFmMCcG1q3HBpD2j8j8B2gzyZ9ZkTUskahQR9fFbqYbc42ElGEWU5S4JKu/MHTLYYdofq9c4iqfT
LNWw5yj4j4CULZkqoTpCcOJyjR8mZuoE2atpjF5II8pidvVQxNFoUOZ3wzeU1gGuhaS5Rk6SAt2J
3k2YDaeczhVunglCO+iGUhgDRR4kWKAvvNegk23tLoS04kfhpLwQh54br3r5ZDDbAG/NiTu0XhbH
MEcU74JrbmrJgBjsMYlzzhTSXOZNQ5Qi1++RlCAZrEuUdhjs5pKHHZKHPUygymge8roM5yjFG4ry
GYE3ONbQZ/zwvkLOZILJTudkU2YjOkeI+5yXBSX06VgIDVOxJpLvOr12mWkqNAh1oo4b3jokG5XV
LzqGIQoZWPhUNXMsmEd9srVyeSLX8Ib2BoDvBLLzUPH6K4HM4qnmIs5mcESyZBkVdt0AwfX4e+wq
ZvkbQyOctNIN8hmdc31dm6ZK8piVTSbBvisqHS3HtZoGhAGhXTbLYvYYr0HcU9fTnuG8ekrCNjxN
4KftIza0302DBWQAUMk5CCGSTNko1U0xtOl+Eo1HxOCtb86WsM6ALtJclPCn3w65Nhk8vIg00dh2
Y+MnAFmcMRqHUhBD44ee1Ue8r0OtgWwTsB2SnM4M4XcD3mGRPHv4HxZlskp0OMMDzLpR4pZt/RiP
0r+q0RCNjN6+F9Vzlcx7PCI5TuwKclR76Kn/Nnh+UWM518bbri27ouHxiUEAuJV1Tuv5VNZYYSMp
iOsIgsPupGe1SyYMtlx97qXf7/3KK1D7ljs+oIxZK3pNRhzSzPdgJ1So6vAc3+k8hoBg4XNz6tRV
/tELKbR2TN2IIHj9kOeDRAHYOjx6rTt9lwtAdo3/An3eL+dj89GNd/y0KL+G7pp4wwiFkgqPIPTp
HJHvfKeq5NrAFPPEcJAVyzBOR40VciY8+Y7x575W6lL30ZIJyOMolRcSNkHa+uJjXsadT4G9XReM
tbBPLPCVXCDrLY8ihOVgw4YwgRYO61x6iFH7Qv6ZdWH7huxs/3+cncdy3DzXdW/oZxUI5mkndbOV
k2VPWH4cmHPm1f+LHunlJ6qrNLQHpJoEQOCcvde+7jVFdSu/9g8i7lSWFCfmDBnbLwnojHtf7TpX
LZWe6SWDVzvRVG9nd2P5G6eQejaSSDOug6wYBuolqIHpf8T2vZWVxh7lIulbVIw2RQPBtEHETPug
sH85M13F06aCLFNQJIBHyKtHp2ddaZaVHIgJ0N1UJ7NbSsvapqk3YwLnZD2DIp5IYr6HKYKWQKUv
mZSjSjfWtIdjB/poS21DP4AoKmClIXbVOMBcj2Xa852NNSqzUfwsm/FHYQQUqmYRHbJ188XT2uLJ
NuRwW07IEaq8ck4hW3a368zRrdMAMSX1772qstnuUkP/TqO6Pfm2hb5dsZL/aK7XZDzNZZQ6aoj9
Iez8pCJ0o4KoA0WnXnan2zU/hnPgxmfJedGjwt6XnKlVGqRjezWFicmeSJ9owJpJsB1D2V3JQrDN
NOccMRUoCupKzkUbmgxV95DgifntMPEeolCtaCyb6XXYSjQoZhf/TMLBekxz2Z4dJ4WumVhNvpO5
nxKaGTUW2zxbSaxNWtX6zqx85qCVTcqNEWsWshfChsdMTWnQ+Dc2DYdN2E6T62D+frCsQt8VCgkf
HhFCUqWxTYP03rHjx8KqaXvYMDlvtMhAxZ2ZRXWokDuzzrcTC0GXu0pII2kzTOPwSHUrvhrDKcGZ
OWbolXKqZcj+d73HuppktONqZ7Dv+K6JYGtKPb/JQg4AtYzjs13Ct9K7sd2GATlelKNUCcGhUW6h
oVd/CDMSKIBAdutFUpw0vY7MTYvABraPF94SOJkdkBrnm95uvB9NUJ/jyTOvqOI7IeFcUf+CSjP6
LSURYXnYYBCAObaLtdZ3g8z6WwX1I39bdAz17Efo5CnF3sS5Hhkgd6VWmzwGDZHLTuGxY9y2xldq
TPehbvVu6oA27Oo2P06VUrr2NPtRTZujUWD77PL0du/HfbIf4n44kCoM02/qyBvus4aqs5OcJrv1
N2iDNcRdxGWYIfJdKf3gmXWkRBUwlic191XXafhjOSmX+7DPitc2q8W+V8fB9XwzPynj8Gp1jnFI
ORoA8iLQDZ3lM6V6pPY2u1hHiPQ2jWfRx2R4D0jAu7sSAPnfUaLliqPG3Pbl1O8qy7Cvsix3dnaA
1SRjB7o16xShTuAbh0gDeKSFo76dRD/OHXvzSWnDGoW/gTzWoNVfc9Ro24iTdV7ITR2P8W0eq9q2
qetya3StQUFT1ygxTCXd9tlQPvhALXMrC/c9TpL5HOv8KsPSoswd/2Hnyv6hkkZ1Gsyxu9brAkkC
JZcn2oGIRYsZZjAl6VHRW3OjdL3nOkYa3FvJZGOXqqxtR63stQrs9tGqdHEUqh3dFL+oB5sHiRt2
Y1cUPICbatcV/cVHo/WHTVMUZwNWDB2lMWERoLOvaAENDVEPAI4M/tTSis99jnYrVtMbVR+bpybq
kQUUvfroz5tyI0JtJVJmuDGqL0gDD7ksH5Wp/h4G44OZWQ9Fal5NDvkQXN+N0U2rU/FSKii5KRHd
1pYpcFRq+XEwhdhnqk7raG7FctJQ92btuFqt3httr1LF8v72pXNIeUwbANMk9Im5mtloVwy+x0QJ
nlnbaRrR7uvIWGS1ZX/f1ppx4zvptG90pIBmGnY32sCuRtOnY0Ym2XNQEMfsAY2l5xscNbMhwXPw
0DSyiHtpZG9ja3i2Cu2Pn2ZPnRKf/XH2sNAsIdO5nlc62vhT82CqhrlrkyE4qojkcfUr2ewfot0Z
Dua+ZbIjupIPPjptNTX3xkyVklDZ4aEm30VDsTZUKHhY9Pc2Y0ibwI/oWknJvGmfFLqVGy9qgkOr
yWRfjhHdgMy2CIpUtY2q+T/LtmkpYxQBuQOZt0edSx+caVu2TrbpNXvYa5rCAlLQPei7hjqu0VEX
RT/21mZNsx9CGWyoTn8XWTae0Qan266aG24VYWtZTHM2rg3v0BmOT1XRQieVYW5RTb+YZzLifD5e
Nz2MnSN0YQQLuLCOnAbyo5Vp941qIUVGYcDDtMlTTGelqa9ct4EXHlLfRsJOg5IAzfibbJqSIoT2
qtThUaem7BLA8y0K0byU6vi7ls1PQ5SQN1KqMhrynj37FPNkFeQUFjLtHiIrffZy882vQ32T5x0S
UmmddOnfTsrIJwAs6W0zVNk+HiDahILXYAQCrnfv6Ptx3nr5NQ5EM0IwWbHZcYuggT/cpX+9RGfk
oVbcofGc2ChE3qap58DEOLz1Ingd+KdRKnVauaVlzm4KmRiqiNAGJFw9ZLr/FPbeLXGEP4I2fJhi
2BJd5F1LyMFsC6hrlypC0NlHZOB3uLYbw7pjK39b6Aqy/PhtisvvrEkl9aRKJ0tpqK8h6SVs3fvH
NkH9KWNvOEqNzQrH7eGOEfk9aqM99N3nOphQkJjPWmXcOhPrBhMUNWg8nqsxOzW+eUK18QQO/Bop
CX9OTcW1jenkyqGOdvEQfUeaRqBfBjO8N7JdHoBirktaAewUDo4jqJeG/WnSJomYYEDqFlecbSij
SqVgu81b3NM55pxtV6RcDr/KwYtQSQzBD+ZpfRWZ7V904Ie+t19HYrhpTAV3im70B+Qu0UZygtuk
mv7CQHixTYZZIoYnld6UZwX0j2vzUcmnZxTH3p7uxc5sVXTJqg2qjQ5D7xivlchuvAYZdJHzJ3pq
EhxwhTHmrezP3MfblrE/8UPhTwvvTm/jaNP3TbR1ZPDU+8L1VfMqUNudKZUX2SDcN/ODiRRBp/61
JSzgZ6EE+37S9xyRWdhiHDpNbr0EI/r+xOaD7SHTQbjPv0r7LsWnhqxmYF+RFPcm/j0PV8LYiINo
xSuPpd9GqvHmDP4VCYFHfFm0TfUT+kfWATG+5aqH1rQrmm03+TZ7de+mah00ilN+ldPEc2kss+2o
kQFbqEHOCGVfaEZSih0e6ir8MZnxuO2w6DDxk7+iRXfQCY0yZJm80q29s0aMIUKj8OiXNR6cJHCZ
5r8rtbsa1GH+oCNR5iOHAcj0d5mBzDFBirqPpEkLvOT8XBTQx2pJPihC502Us7dNRq3aIimAXpAP
FLjbVLmJooJvZ8zL0u07JPkN9THzW9Uhb4NI2d0IJR/uvN6g/RK09d7Sa+UU2JJqQuoItCJtc8jS
hgUntZ3/UMiox9BrUFyVaPTBD7ldzzOuHavYT478ppQR9V+vzV1npE8ZU8U9pQWlF3XUpkMdCjp3
RfnHVNNe36RO4t2RCcJ89ylf1FqCLpptW8OUbw3lrq6opKnR0Nzgrnjs04i+rEPLD9nXa5TK/EdF
P+sktSRzK0/9AWGJHcLkyZ0tGMwyLQfAAeyI21xBjVTQbjgMpSAkLYu+RVpMMBHRncV0MxUcNkrE
R9IaH7Sh+KM5+g6Qu9iIqYLHGsjnUVEPNvKmq7GvVZf6irjOptFwJ5UdadZRM5Jg2/YUCrVt5o3t
XkXvK4t6Bts9lVZ+KtPxIZnDeWuPfZ024GILlRZovOYqnIr2SAr/wAHjIOj7z22l/ycVqn4x8LxN
aw3jgdCOeiOU5nugRt5O0gvfBlUpUeaE0Rb6FxpHo/450tzZxCEl1tpztCtwA3TTh2eq7/F2JK9q
QxeIbdxAS7pA93agwrBrg6nfpnESQ8Wgu4Stwke46xeuk2kn2koj7gpgQPYkzauG/tNBwd4Qeupd
bYT/qZNNd9Oa2K6JSqFEgsTOKQL1b1D0c4Ub46vv9P62iPwKNjxu2XKwqaC1FJB9WpJbXaioPsly
fehJaJFtfRVn7f2YDOZ9j69nkwYEDM9m/F2HHP/KwWbwnOut5goRmfscezjoeuXax+Q1sqNRzF7u
xgHjmlka48YqPYAf5m3ehToVgekm14YHQYnXNeP6zU66k2IFp2CER6xQnEaYPHjJ3vSjc5Hr/k7Q
r2IRU1Aj2OYza+Vj4uiPgcgNl3eSgY3S/rTSeBuLMtpRSb8bCGpNqYsc6Lz8zfyJTWzKvEZ6H+b5
Ewer+9hWr22H6n7OkrjJx/bgVyDgTOriGxk1HS+n+o4zjndQIJ2yY3UriDGA8D/dR3FOMaIIrzlS
3DSVGHe1Lk8Idv5afQ+ZMv9DAxVJfsfnrAyrJwJeik2as09W+/CI3I+4htQ4i7b7TRV9tgX5OnUW
/9FS6NBbxfDid/zUKL8aTf3GNBixsUkdQbmZTPu7VdN9Vm2Dkk2t0JtHkeor4joSw0OWst0VMr8e
28FV4i6j+UzNXbUcNwzYHmUKvZfeiyhgNwL2rfVbDdvv2fwGpUcjCmMyEVkPYYLUrJfNUWWSbKtJ
eZK5uGss9RnhyfPgjDTe1RHtaUN6Ax0rNS/P0ySvx4kMPD90QZVcZySkYH6yji21HizuN6o5a/wT
Vw00d2TxBRyEJKDtz6IE7j5lKco0Skd6EftA8cOnqJl+Y498rvUcH1c23Lae+as2nZehq9jnO/mt
b4p8a3niJkp8CifW7J65rSwZ78i9SQm2sYjx1miWy4y+k90abjwpiCmbPkN7D5zXeCyRRBy6Qe+P
SmSpG/J361czJp2rIJDwfkJVhewN+rkYrYATkZHuQThztq3RqDeoAV9padTXphmpd6Ynsr9KlbfU
ldhOY1aebz0UanKdTFZ8L/n6/1LSqXxUezZbxpAqv2tyNA5+0dPOSxlgep6Ze6Xz6I02GUVhEh9u
Wg1Xs1AyjNQAjrJTVxrtqUbFfbDImknptVvKYerAwZhaRVY75egswPW7qW+HfDYas1+h4Bw+TnTX
ZnW2f+jKQttiCRxua2HRno10HFuTqBrM8fFocIvxrzqG7GV0NT3nBLS4/0/TUsBRvKEzO1nqSYOL
oOjBN8pTPnavn5MS1vAVC25JbMVlYtnAlMbUMRFgGcHVUKf+BdbH2tUXoJJwiqosaieujrvQz9q3
qMf+/PlfvkL30BeUEnxuGFtFB67dmPqzGVW2S4wGx6UIb36d4ms021xc4GSvMCu0Bf0ME6uIxqT0
XF3MUmFC3Tn3arRMPv8tK5fXF5fPUs4WWaiTxmnhrXuusx9B//z5pddewYKQpJq9WuU0E84oiCb4
O8rXrruM9cBOM9FV5rppwwKd/mVL9PkfvPIsloEeptc5HudQ6rRjtC/Z9rI+7BWp7L92+Xk4vaOH
aR0tydjn8sjdqIq8dPHJ6y9Gp39MbNFm5s27i0eaatt+z8Vb7ykbr0sP4eEFYNPH6UfS1Obn9e7a
ptD8Iqn5Vml9BzgBnuB9WLXTvQzU4NUsdP1HHNscEJwgvUc9ZNEeLLpbYUfZsdLJmkYGYRl4XgFg
NF02nNugwDOsNvp1pZIGZqqefsQiadzaXdSfUJa1Oz0aSDkKPQzkX3v48yB99xsmm08jO8ruXDr2
puYkZZhnU78UELU2charDb6aQthzLKkTPRrjtDWBr3SX0hdXAE/aYrkZTQAvaLPbc1JTHI7bRGz6
Ip93fYUb0jjdSM3DfXcxi/HjHyP0xbztPOT+BupmV5giPo1FwQGTJsgWe0J9YUh9vDQIbTEV2hnV
iTQf4ndsHZowvM/S9OkrL1osJ4JtJLrqlabl0tH9OVrOW1oU0Q4l0yW2k5yf+//l+4jldKCE6AXs
PaQ7dOnDFFrRG5k0FrY6NDKKmhacZzjVbDq1CIGXV6ObdSOtVXRus/s+3GvGOFw1ZYEWk8wS7axP
QDoJTBSYEbBFnhBF2YhEy/xn6yv6tVSptnz+bNYe+2ISlAJNA6cjApGq7EVYPlam5mt8aLGMI8on
0DA6FbdzOuo7aUPkGC8Rzj7mdmHL+9+5G0c6W78akF9JB9UOQa8gYL8rLaww08W4jo8/6mL5nR2T
pFRI7JBuh2evn3ZhdofkfdNRwGwvRUatPf/FzGJ/leh5lCA5rZQfWNZ+NYZ9YUZ9vEgIuUAGtj6C
58GupEvmV5neB6ZKvQIvzrBJ6BJ1aAk/H0Iri4Nc8AJjVcjaCzEWZBUbdX303wgrAPGI/e7zG6y8
bLlYGlSvwfCSEFdjyPIUk22/0WKEPjGa0pFT0NdusvhajpEWepQkyPNTBqrzynWst0+gS35Ipfz5
+S1WxtO/mL13H5w4KtJSK9gkTlEpT92oZCeR+943sw7zQ02Lby+UQl5Y9FYG1r8v97ubRVNBcUiP
i3NAv1nPdHf0lN+f/46PUXBCLj5tUkxegvnXdg0n1w99ATQinOp2W8pAQGIa7yy/OIQWtDYUMckF
/tzaKFvMeHo9AUcDU8VtTAxepacnHC63xNF9//xHrV1/sevlgxpafhXxvKrsCspqtzUz+ats6h9f
u/5iosNUqSJYZo6r2woBbVUbPaIjznZK1vb3X7qFupjwtd7oI2RVy6XXG50UTHIHWSotGvK+OH5+
C3V+HB986ZYRaHnlebnWUE6oMgGsaURCQ5MNQWZCWclx6u2IgtirxI1q0Anz4XN9fuOV4awu1gA7
atTeARJ+HgJHP4U2cCprENHD51dfWWGWkWciUJLOT5vqTJVy76Ro56gVZmJvKsXV53f4d6mPHtw8
7t7Nx2pA6iW7QbhI5rOjkaTmTkuH8uB3lb43Ycvd5gbyUg7WGC9qPTlJLyWNAxcsJ3yl2OmJEiGP
ydKbTGvC1zrhaPb5n7by48Vi/R7nWnVPEf9sGzW7r+xk+dTBwrg89ZpxYclYmV3L5Ks0hN6EM0qw
O51uRN7tqJndeYp1YViuXH4Z+4agStepMubnUS8eW7P/3qfFUQn6Lw6PxYI3GjE6KCOULpK08DD1
3XPQ1UhFrOpvPim/Pn8NayN8scD19HEMExSLq0pMD6avOfs6iMILJOyVNfvffH43/GyZTJHn5+Ls
kBr0VEMhRBxHxxoVvaFywhL2+JTZVT1ty6FHsVHjV/ji1F2sfH6eRA5Ve+F2refjda7+g1txYY+z
8kldRsEplGY7sAiCjbc4R4WDPNtFonZofTrgyYXXv/Lslqlqhk0Rtuxq4aImMzY00G9DJ7vxo/aA
9eqY1spDWXc+1e9x//lQWPtVi7UCOFRd2B0amVDiFUBPy7UbgA6GOOWVDqQj6soL256VUSfm/383
LqY87ogHG22imXpUy/qVY8nD579i7dKLWVP5XWsBy7FdumLwb3JMf4p1EW+/MuXFYrpIOv75VLRI
NU2qljz+oviDWODCY1m7+vz5e/dYisxRDCcTPBavuwNX+qZFoz8bMy4MqbU3vJgTcT4KX07sZmBu
DhtDc74HWLzGzrvq2IEkqDI+fwcf/g4UuYstASFbQedPBKHLgQh4R7UxKDWQfkK0LfvPb/Hha+YW
i88Hak1zKEb4rhFebNn6aFOsSwfr+Rr/56PJtefH9+41QEFK/LZk5hWt873J5FWet9lm/j246Jot
iV8HD8vBhYf14YeQu83//+5uUEm6pDB92w3i6mXQUzKxhpNNU7TRd197VvNrencHvytqGA854QfB
hCLch4fgX/gErv3xi4nsF1qaN34v3FilklUHJycKjyGwmMnQLuwv126xmNAGHTlAhbyNUKdJXyb4
MivDa0Aqtc02UIX6lTAg3sNiaqs+X0KBQMCVPjZ9ddgbqIIBQV8YsGtzYjG3y872JYBbvkdT4gNi
oGuOkOVNTNMXb7CY3I5WRoZh9/l5Kls3roatJcxTRxXoS4NomVolh6FMaa5yElKV/NRSU+Vb1KQX
xtHKdF6mVeUNAcfjUAiXrVSEoD16THTnwoNZu/ZiOhejXefdGAk377VXKsD1BkjEpVTYlddqL2Zv
rcZSpbvDqOmtrd2Ryi78XUs68udPfWXw2/Nt301dkyBFw4GgCbSgmWNUDqnyx1bTYxwFF57Oh98E
1bEXM9ioAo9uPItD2CTfwqQDnmSeHUgB9eCfxm56+fyHrL2ExSxOK9PUQKnM9mKHFvBU/OgntHtf
u/hi6nZZOTamhALgRED4UManhfziwFxMWz82u7DkPMS0DWAxADdOg9Pnf/Xa0FlM2LIb8zhJbcsd
Wys7xEYdHVUzi15ya8gvbFTlfK0PPmXLOKoRkkyH+NV2PbN47kLN28RVYNxAONT+OIqIv03Cqe6g
mDj0xB0w3xHWCdMpcQMncnDFhGCq1PP2XliI+xFjzhyTRJgPuj5BF26U7JuiiUvVsJVBsgwPcpyB
NmBN1HUaDOWPxu7kbZs3eJC/9MCXuUEpZS/0WrSV7VJx8eS82REinWa6MFT+pWR/9LDt/52smU0v
m9a66mZp94iSD1/BAKpQJa10sDD7hB1gvrxoDsDX24MTavJemyx7hzqlutCkXXmC1mKts2yLZnzd
q65R1c9Cyr0/DRcaV2uXXqx0kZoqWpkC6kW+agZncemcszINlplmbc+yMITDCNvDALMjw4d8NNAd
g3b90mtfZpolZVEodhuIs+TT4hhHcMVATC7MsJUF2lqsa3ZpOh4m1+g8ZcAK8OuCYNpNGrqb7s/n
f/7aHRaLW9vHjm6VenS2rfgQUd7GsLZJ4xar2tPX7rBY40IzVWDZeERTY+HFBrqx8KXYFm7AS+e9
tXe8WOomiaEqGNXJjZrwqvJzyAXqxlaUC1/Jlcsvc830SWuhKYW2Oxj6dSIh3jhYGabB+Pv5A/rw
KK465mLoVw6QzkoV9Zm9qNFthKYbzUYIIeEEWRFMuSDGYAseEVRNP8vH66G9cGRb+2nz/7/bACDc
9J3MifBjYZTODORAorFf6vpSVX3t+vNsf3d9r0mMNKL56Zrdj65t/KsGCOpxkkZ7YVu9sr8wFxNE
9eFMB05vogR7i89p/SPDnlEk57q5//zlrP2CxfwYZan1ZTuZrszG53TK/shOpQaM8ODz66/MP3Mx
O1C7KCZmPtMtJFKp5HdNvrRAnDr+/vz6K+vqMr/LiUh/sadCd8F0kBBA+Id+KZhn5dkv47vyEEhL
PmAg9FB3+lbj7IvCeMoq5ykYZmwxEImvfVqNxadvQmlWtBKHURin+Q7beoNtoIr3FvTe3Zeek7H4
tPGZ6HN4bZaLCcLVHOy7jf78tUsv5redh0PYi1nRrLWn0NSOnpQ/P7/0yuhc5m1Jx29TdXBMl7CW
Q6kpe8tLdl3iHb52+XlQvZu+SR0hJ4kVDUNmX73UuYF1xhlNMl4M7cK2ZmV8GosJLGvb9KK0mlxp
d64exUdj6Pef//Vrl15MXc1DB9MF9eQa5Ai4spvBW468NGA+bn6ojrGYuZ7skwyFx3gmtwYSl6Wk
2bdQ2tPPVDMcsaszu/wvp78DHqUd9GSrw2xUN5M1FdUmAGp7l8eW/MMBT98b8ah+s9uaeJdwEt4F
ndfK0mIsPouZoNo39Knqihw1khL7+Dvi1jzmhlnjrlWCry2Ry4CuqtKMoShS3fUrLNgwp74ZMr+i
j3bhPa6sM8uUriS0aDSZugbSHDXtH9OwiQf5gVdgk4f911aYZSxXCPQTE5cQbp8g9bfq26AjsSDH
Cvilsagv1oAB90LZBPSK+jK4nZrx0Ydj8PmlV9YAff7/d5MUKjYyIHXS3H5ylO9BI7pzbJgdjMP4
0iZx7RaLdUCBFGfoLeuv3nu/LTW7NgpI/wWnt89/gpznzAdnG32xCnhEbUHNdcqzLdTyShc5HY86
GaI9AMfoBrtjlCCBdKICkbKdVFvI6EjcgILvPStv0m1eRUq8m6LYei30prJ3aFQBI1VdnMCga2T0
0DRVAYjNEVgFi3aKt1mTjBc2ISsLzVJQiVUtCWViDi76AXBR9k2SFxdOXCtPfqkgyxC+xX1JbF+s
a5jr+nAjQvJVLPX18yf/r4/+wZNf6si6OUFi6C2E9UBodwggq2Nvw/Uk8cg/WjYODpF57auDVxkZ
ewM2gUP0cFD50Jw8mmAPfCebvZZAq+0tztLAEdKDZUGT6RspTxnBc2+f/6kry8BSj1Zlkkzaocc3
XdzH0L5SXdkDLQFBvPcgH31+k5XnvdQ8Z7EekpzoUHH2qP+OENE3KbW3zSTV9MJ8XVmWl1JkbP5e
XtksBaRB4Oy9lTgCB/1BGS88p7WfsFj2lVTDdQJm181l/TCAGNp0FOVFm37//BGtvYdF+wWiGejk
jqWyqfXHyO5+j6H1H7Lzw1Q7DzJsLjR31ybVYs0h/Cmgouojz5RauAFwr21l7XxJD66S7/6/i2bu
j7VGqWpwk+K7N5FpoWCH4uT4tUe02Hn0lW3XsQ6hQRfarRcTpJabr2XTHuNCbBufELXP77P2jBZb
EFLh0qDP6BQbkDOBDCvJleNX04VVee3qi4FkxFOaJiUv2iuaX2rl3RWddaHaszIHljI+0ZhjCL9p
dKs0x0sMP6Z77WsJ8ejhS09mqd/zEuqN6LlhAuQYXXDbEBYkxwtDc+2vX5wVELe2igDefs6KuyyS
V0RfbtFs7m3oQ5//+Wt3mP//3Te9bNS2NTBzuWlsnGPQXVZ9b9MYVGBWfn6HlVm81O0FMOWIMGko
Ouis+E3/oOfyRvrVye+D720Kqfrz+6wMoqVkTx1w6fYxaTJtAkYoZM8MAz3pDl+7+mIaB470KbtO
9blC1GRE9gEy/YVLr72CxRyWDnucLh5AY4XO7VSS5UY22MYfHRec3oV7rCzV/7ZD716zEWr4wfGB
zyrTa8cWt0DojoNRfXGWLSZwpBs4bQttcCO1qw+BCJsjFnVt70dFu8XKEFw4aKy846VGL6vYlFkA
auiUi3iHHzXZklyTXX3pHS/VeVPTel4haQ1i4UTZoyUTLCx5SXS9Mg+WGryikiaFW54RrwB8NSfo
CZxf85CnQFyVC5/ktZvMY+zdey4hjNjw9wGh9Jp+FrDCby2jq48kXMrdNETT3tDH6mur07/A8Hc3
a3y/R0GU8/HxLGUf5eEbLGE553LtVbhCX3sp81B4dxM80n0YIiVwJ0+95p24eSK/dpxUF3NaYBm3
m1zFi9dkL0BkYRtpN55dfG2z/q+98u4vNxXVzjkGh2dV8Q9TY58rqVz4y9fmweJzrMY6TkkN3k0f
xqDD6HdNwRef92IqC0INzCyb6JnZ+carZ3KIs/v8Va4MzqXcLEtAT8ATDs9CPtjGE0kHmwhUdYYJ
B5DrhQ/aykq31GO2TlKWmcffHzjVNiieEDzvy2T62tNZKjFzRVAD8xgyjaNhYa0qoN9FmF9YRlde
6/+RysEIaUg7RUDbYTHQ9Dn882srp5gf17vBWBDdRyJvFp5zvpBKbz2DBrzQ/1XnofHByW6pgrPz
ViNwzWrPRdDvwihtrtn1kkASOwerVk9YYm5hiv2FjU3aEgfYC2967Wktpi+lhzS2AqN3NTNxrrQc
b30SEzD4+WBdG0eLrzJgWpPshpQHlv8lv/owOlcKMUyfX/xfq/ajR7aYwGMhLNTmo3BLZLDm3svZ
snSeA7zOm/q72huTv0ZQZ1cWeVRXEckARzjGxjUh4QMMB6DaiZNNrikdZ2NVbbPDmW4c46Hzf/Y4
cfZTpqgnQi/lA0768FA2hXK0oYRjnCfNlvyfTnvwMQhvGxnbV4TuwhoqFQiLuqnsG001d/AMrfu+
8uQ+t8voWFjhvjGyX2PgDGQ72f79CNcHBpND6ginVye66ochffPlIK4iif+/bBLIKhP0lrPe9f43
GEjOMSkddde2yZzKPXrkyuD9V2eypoPD7DFrNOubFGbItxdeRdn32jZsohL+gx3trVC1T0Vid9jT
p7qgPqwCN2z65kYRBes24N4Lb2elTSYWS+BEZyoMvZr8zEmxrmiEV4+aUmYPRet356TggSoyl7S7
x/ZUDUAFPx8UH49ne6k2rDVTCTyZhCThOneVJe7FxUXR/nCG2kuVYeUoSZM3hUm0a7HVYYSOOdl0
hG9PYbAlBnljmV+blfZSdNgogTQz8CbncCDijIiXnHBIcak/8/FemdH1v8tYC7l1hOM+uOXgv8Ai
Js68eBrK/HbQsy8d6GxnXhDerZSiqEDMeUz8tgnuewJMMOXo/oXD0No7nv//3cVBbqrEeYEubIvc
mKtcYH8TaV4YuPOf+H9XFdtZrIgj+QemNhELGVtt/0wEOTxc4jthJ1Peay8s92s3WSyMRMUVPU+k
d71pQooZkT/EB7Hbz2CqCzsn698W7KNfslgfgzhvjLLWPddUSTrbE8+h3He14x0bNif3fR3PyAwr
iA+DrZV/iaJrxalWnOE3DBxIXpbuDABvZAsDpx+HN9IGG+BIU07EQjs24dvY2v2PPtfFecjsON6G
kWlvopKSrVK03cY3DPJHukro93T8rQN8Ynm0yrLYQ4mQ1/7UDPdkRpr3ja2GZ5By8mWmph9qIuPv
LR3YYQ/CZgdCWnmzDJH/jDs2OibB7+1m/vn3mVdE+64bmtcgSaGbDJlO4bkO4/rWiY1wp49WegX7
ctw7sDwPuiFjloUw+k5MqLkfSLc7eAUl1U2imNlVKKfqrI/xeGcn8XDlKGPyp/ds5a7s1PFe1A3e
l5b0SK1MnM1EzDHaF11/UJVWUzd51KV4e/2aPSqg40gkcqamUdxBApIezLGJ75S0hV9JQNa1Obb5
96HhECxgLP+VYy2vtaR6jRqju6qDEZJufQMY2d8pVOoA68NCrUUUHMgggQXjQN6ccvvWt8B+EJ4O
o2p6kwNEvKRsnvICfFxX5uGxFwPZLbYBoVXG+WEcm2SbmGI6GH5+naSAlYhaO6rBdBqJdktgeqQG
rCdQnr/z3rhBdvVSV0l40EwggBDX0l0KamhDewqbdyWfUq0hzxkW9aaKoc2nZJOkDswmHX+zqae/
hAogKKsLfWPjy4NfEj7AFIWgl6XjNvKzV2QMcDz08iwIctrqmTPuQkq6pG3DSCSPUYPUHjvbtBh/
4WD+/5ydx3LjyLZFvwgRABJ2StBToryrCUIqg4RPmIT7+rd4Rx16rVJET6s7KBJIc8w+e+0Wu/3d
J+4bWIJb5vvmFW/9QPnXXRlJihusgz11aOrIHoz3/mL8SC1+Wcf1OEZqwYtpsUCFGU4OcEo2N265
OOvEUOYNNE3N0KgtNnXqbmcEd/MIQMIMip9LnN83urqtGirm+A3ynzP7XQzqyqjFo0Ol6j4z3ff2
4tgD7q+JBvcys2XSa5kr4f8x2+JGeBgeC3vEcs9s0YMZyuAZp+Ex8R0GsvEfiOeKMwb6/LrW+oHx
Z2iU+MQJczH2YwGiri/DP9MMLc5J6nu/Mn7Ung2RU/VXnpu8h25xPwlM+53+CY/Q51y7v/oQoNJs
dldW5f+azOTicteGkUx7Ps10NAo/c+fpYFlVAdZwrlNcxTXwcHwny02bImypPetnDpGhdwxwn4AF
iXiaM/BvIK75vTFS+siBtJcKYzmYvUkTXuPFfGvO6q0ql+vOwWGqTobjZVYMm8n8SkgqMkFu2pvQ
0S22fgnGjTBP1kI65yaRH4Hr3k+e/YjB76Fz/dtk0XjGm+LaGzBkzHK8n4cpPOjZx3a/vrGr5h7B
3jXWgEcVX3z8QOKkS0C/ZXpsGnHqq3AT9+11kM1Pdsb1AzkbEyknOTpedYfxIPNZBFGxs4U79as3
O8ylunprqwYP3c58LHvzT5dZry0OMDyOXDDGiJGcNeTwGWtgeT5tNUAfMe5VOCg1LfRBbQOKT8KI
aeTlCgiR3nrhDA1Ai7Xjew8oPIGPVS1eCfGaM83aFD32t5lZ/ipleWXH5pmlWq3msfSpyjgvsBCh
O4dbfPGbVW0BZWmxHbft22BuX2s9NWsYZOAylVgDXkDGYQeb2al/1U3+jjZsl7euHXUpUb07bZt4
MXGV9VYoZE+eOeNoT+zbYyK0MotywzSIc+u4ZhxlpbqrEgkobTLdyM/mPaCXn40oPpaesHRUWkZU
zN9jYT1lomBUr7Ug2lrTe4bNAfsy8bGLHBJaS9RnAjMm0kzmm9CSB8VJARHCjZoG+7gihtEQ1/F1
qsK9GJblQAt8vvarqsBJsr+N1XxjiHBejab3jLcqlKkK2+lmBmpnz7eGGV6bId6JzD1VMYapwv6R
N4Z46PA3fi8r3K78NMEm2AYR7oxA8Ab5c8qn+9iz8RTsIQrp5KDb+FWzQFbp3Fxjjbpwk0x/DLO4
9hL7abQsOph2vJtDYvGRIg3WaCcVe/dOOZVbCwOVleXVT+mM33beQELqmwtdbrTecFO/1ql1qkkq
LkNuQNLa8Mp28gXMI+d2D/ZTLaSoQK+hrS3tGgvMQ9KB/kqoCJUNCxFqJoev5vZbQsyAjTfdWleD
E/xarOR2WrAIr8yPvFGssab4wNjzOdT+G/DLZuPEeied7CnM7SPVCHvnBBOec6a+cfMJ3TUYKaGs
fOe2877ndl5VTTvsfHqYgI1hfTOVebY7eaJRjY98s7wDt35ozBB7sxk3uLa7DesGd8e0e6Ur1vMW
QrBepfeal8uBkELCQjav0BRbRw+jxbXb5lAesuK36HB69bCcwgKdX6d1+NtqASvnnnGNZfouh6ke
GPGvzMDMcDC7aq2z4GFw5V2+yLvW5bslMd0I1dbry9BJBF1EnNpChdEyQStZsBJMLk68WZKIyJ/l
hzsws7Z03PD4WoMkUBV2peVyN2b4Yw26erVTJ3s0ZofmtBxvkEe8uosiRQFWy7qa7DTnlG7gQVsw
IH1FBjaYeRalNoSMcolf+pbLtQ1y/EnN8skO23MCv6fIuNHa+l6qYmMNpG4DvDCVLvsL4WSfl5CC
MNB791P30e/HHQb92Bgjq4n6WdhRmybQovADtMr4Hjsq1AjxgkkeYKykr8+9VzTrrl3KlWrNERxN
V29MpWvsy2wNIe8iMA7VsmXx4BgxJy+T4Zyw+92oAdU9nfi7meBCNc4vb5juCwzcV8No9BHirYrX
Dfg8k6egZfMpWYtVMTiUJLhI5IJFaB+Uu8a1vFW9iGc8/j5qxzuprn6o4N+uKikADIGKzT1S5hB1
iZBRC5EElKYLZY2kE7OkhUFGdKYmw/RF7PyWXU/QqMV1UmsG3VosLa0cYu+g6gkSklecU9zcsd/B
17hzXbGxdXqu4uanPYfpRnMar/CLV78dpkldHPgYpWeNq/QhztqtP3o7gOWgPsb07Pr+Vpb6RUjv
FbuvfJ0uyzWoihel7YfG4+ebRnxvOWUQEaM/BUH4hjcD1vpmsa49NL1jgOtdl5UG93oLeLbBpnrq
rquSIDgWV5mHALHtCTbSHggtBYEtJpfVsIqVW3nEP1VzV8VWfvLyisURlN0OGo26sX3sqVay47js
cxisccOUx6rPPONnJQLIxFlTtvEaIrMH1wH6A9pDp74xlwHDFLdqs5cQYCT0KUALjKJiohN1OjVx
/iEKKKEIjga6JV9jKOdegIvxCNBzzpbyDiVrCTFApPd5XyWABET9IBvmz3LDTe+hLlh4EI8e3t+l
4WNk5+RmeIshdvMy4A55ZYqMsoggYNkhDNe3mROOv7w8CRWW6zau45JIbA+MrD1gaJLwxCwUCifw
lgrbFDP2b8TCQZMUqsC/3JpH90F0hqqimssTaLsMowaiIbYhi4E5aN+yJtayxwtxjc0uKI0gjoef
Vrfoc9wsGArPjCfdLnzTF7fpw59/ry18kbT5n/LmweegVKbm4PGM7SiLUyiqtcKZ9u8f/0Va/ln7
bnXuYqLYmY4d1m2CJYJHObFsfXTr5Rt9yheZ82f1e5XiCTRnDnVpTsk20BtNifHv3/6rj/6UNsuh
KVUKK+jYmXY0MuYgTfebFslXz/1TspynwRgqvBxPKk//TGSDaqoebBCdf//mX3x8+KlSxZif3XWZ
I0/TUL00hNw1NKdGfjc09MXHf56V601pG9Ds5SnzmjsoHfu8v8BI49u/f/svnvvnYTnbIGzFwOEy
g+F1267FVwemsvdNMf2LNRlcuhD/KLV4lZn4GI1KeoV4oOsfBfx5qJvqvzn34Ab3aU9BGHPSrqlp
HxXuc5qT4M9V+gbh4rtRxf9tn3+pgnyemksNWeDl2stTOyXFQ+pWCsZTZgPj5JTblyQZ0CBls13w
4vwdmFO8BTmY7IDg0MsCE4n559DuEyzl92bbNTd20wxPjDEHt5nupyAScaBvw0EyxBDGiRxWjXQY
FrXqSyQ+5xe+OB5bs5frdSYGWDNJnt8m2l420AOgr2NaxUUhBntXzEF+laZDvoWW4R+BRQHjwDR2
63iLOtm4uV2XXgsBKWzycRN4CES1A73IWHeJXZ7RqyanxfVxd12mfK3TZVgVFnC02U6mrS77bFNM
yQXk2k3HkJD1Nhuks3Wmotna6fCWFQsm8CKuX+MMCsEoJIFVJRzKsyARyrEq14kjMHOmkr42aczh
DjYA+px0ciMT4PNOE3QUdKEdGROwHh2m0+rvi/yL0qv/qZIldOspit0V2vXmfhzyGyc3nlOr2pRt
DgK02mObdP/3P/Xv21V8VjgXyh9dAfHkiHl8Wd+X5jnMvtmqX330p3PMQfRoya5LjqWt3gOFrige
4ze4m99Nj//7WSA+a5x9mVZdWPDdJ8MAouXu6um7+cR/L+eLz+pk2/I7leghO+IbgMe6xwTMqRs7
/6FIRPzEvM18VZhW+dzjf34nu6D8ZuDii2f2Wa3sWz07tguy4yjwp+y7hMve9zAtEnmTftPv//dD
TnxWLAe1mSVG5ScXf6pd4hF0az19mCZ2v7iRfHPLfNHgE581yypgNnJQMXQomeO+tGhSAe0Pih5l
mNB5Md0NQNqMZJIZuAshocHk118y75uS8783jsVnTTOTMY0rHBx8xsTF0advOnVwpG6mVdqYDBEP
SE0sXHlf/tM++qwkGrwspnLlpEcShcR7USFCFln9x99yWS3/uJYAytIBHYbkmEwQ5bH/tMz3HuOY
Mq82IVnE33/CF9vJufz7P/7KBFWk0Sb7tRrQ+3jxB5ya/zalLD5LqJVG5dxQozzmAXbcvnQMDte+
3vz9m//7eSk+62Lb0iKBnLz02AlbYWdOQVEYjrNa2jZf92ZgrEw59SttFt8J1L7Yp59F1UGetuiQ
ed0wuWD66e3IERTDd//7D/pi8X4WViuQhs4SsHlqMvTQ/4nVMTDdJrJJ8kf8o//+V776EZ+CEbgh
Q51X/BVXvQmmZywqW9r/Tqz8RT9GfJZEY7tn2lYbpMe4tfnsH1lhw//QVNvSVSzyH2X/aBtQseAD
9lAD4A+dvCL/Jj7/6rd9WsyVHeI0K+30KDsA7Xm+kjCVLcv8j4/uU/g/WekMCLZhuxfxJk5hLi4u
3Ytw//c388VW/Gy2OfRtPJojy6tDt9aN5TYx0/8k6hCfLTapnhr0gxa8yyngRrA5KW16Zvgfn8un
5EL1PfFhK1LOEGNv1cu2NN21pHn19+fy1a3yWZrbuk7nhy47XULHxaoJ0gkUuTGyhLWVSXlNqf2R
UkdUJ29//4tfvInPUl3ft/10Dor0OATT8qCXzuxXDmNQ35zs/+7uZ4nPTpvgYGOced30GF7ozHnk
zMO+rhQVUegpTY2/cLoB0QiSw/wQy3cqvK9+1aedP8bo5P0LutGc3vv2ZTS7b97/Vx982Y7/uEN8
yiU6zVi4YEPPqM0ikoNvcjNenc2n/P/cRnweTvCxMgcUxTARMUP4FnbTfG+OY3pf2KO3QOrNy5+U
lJIWmIGT9RGzOMHBDuuhjTKHUuEWrIlFzN/2zVPdV+2ChU62rDkoljviOndh8i1zr8gu8kOic3UV
TIF16aCkLvgl2o8Padt5xgrKQfmztHPAVgUuqasl8SD+1lhJycxePujNljcAtCArUD6ttg5QkC7q
w+WC642RO4WjMXWA08VzL2jplpWdPDFMMKx5WOQmOIVsmw64Y1XJftf19RD5rPWdVwh/Bb+k3S6t
Hfzyuaw3RFnVenaNcVgJP06v4Lwsp9CfKTwDG+2idmaDKD3aB9txh8dFldS4KqqaCwM1URAH7jEN
RPWzlaq8Qpxv/vgfHSqFFHGv4877HTseDsVEwn/KQQ3M3Gj7PUgp0i6wiqM2y/SGDHO0Ir/BLkjI
2IN3E3bxjc3NkpEtYqvHfESir9ugUbee5+cSnc8Y/nYGyz5XpfUnVw7NbNtIVjpF/mFnnmDC2Guj
RUERc3qYdCu8jK0Xml7ipw4QDkRoXqZbsCzD79rxg6MuwvnQikZsobeGeHMkst2BlJEHx3ElBNJk
XM+YICIsdl0KrSPKqLvYD3JuVOhO6YSmNheV+uG4dbWNrcR/nUaAtGvfzPK131TlPou7/CMMJBCh
LHE6ups5zJ21lVNRz3vX3JiesqNejBgHGKMq75C0DJFCALX28HrsIgUkkX+cVYo2Cc7zao4X/WS0
o36qK1ZFK+biwCrt9Cq1atHAArKWTdc2811fZeWt40j5K+WsxsI2BKdq0+mNCHU6a40mBPdUPGWq
13TOxiiZUeVHBnXTG6uIp0Nv1d0xMPLizBwx8EapKxYM+RPvvEwBzQkcO7BtGGEHRah+9HsHSxk4
FDJRmj2dRWY9d9lNnYzpI+TafB2kiANXATgYOqd6hN8ajH4Hz6pwwFy243UcSsy+Z3yE5UYbcSk2
8STHeTNZpYgY+nYIx7rc30Na1o9LXkwfkJJQGid9+7vl7gOccrHIXIW1y6RXRkG+d5njoumWoNWo
zCGGw+PHUIfq8SQXN3ssw8C/SvKivQUL6QEPpu+YbudSqvde+WTpZd7rP26rzXRlBb65dXPPOTqG
7W5CuOQPmOwmhxxW/Y80GYd9VllvWVdVN/1QDvucSxPmo+Hctkksb9rZMPeCjv1m6jtxUF1RbyXb
al1h9rx2cuHuh5oxU0fhkZ2W0jzkBtBlGye4XWEN83rwKu88De6OFkRhbuOycs+pObS/grwaceBy
4wcFoJy73443jO0uO75n8LbE+Ba7WGJelzbU7qWCp+RouSYJWAeipVbh1EerZsusHB32u1gMFBE8
v5KR7Kb/oYbHSwtRq81gYriqMG0s4izfBqk/bgNu0nU8946PpNCecdtAA7gxs1Fv8GQ7T2mqf9dQ
cPaJrf404UWrP3fluI+BTW6MwBaH5oJ1GREg5rSNq+BO6sCG82Q4f5p4ynfGIqdD09oN/fjO769G
najfIS3l52AWGHLLrDylvlp2vttkmz4cm3VYzPmxqBt1VZmjdV0p0PFAEs1IWYxXrHrHs2+qOKd3
BTNt73pecC+c2QRYJMy9k5UL/4/qy1cDueTaiLWxVSMIZTORjr+l0+yuPRN7aznACQwECUqGZ8Mp
xWJyo5Wb2Cso22W2ncYWA5WZ0/8NAJH5FE5Tfi3BGu6mYIhfLJbqtSTEJNusm7OasXdcGm5VHTfG
OtDQlPvEBMZcyvysjKqJms53Nrzh9FUFOEPNntDb2NPN1eImHoCBbPKiPmjT9axtb41CqbhK+i6F
TWNy9pixJe4GO4RKlMtmZ3jS36bKXw5GD2NQW1kHWVTU7/xN2kSqC/PrShbuj1Aa+Z3rJD7LBlLU
prWa7NEpOg+Qlay7SGe4AwVVA1Ans5qD9FsM82Iz37oexPTa6cLnZHDKe0RPiFvA+O3ATqPY9Sbj
erbL5JR2owE0TGJUV/h+/zLIJcuiKYU/CEO7+zn7tnG0mIVBSZFQ6dNZ8gLTB1N+14QGzijtNXj4
+GTlfo2gZ0B1QbvnKSzG8pz00kNOUje/Y6HSM/zb9M1RdX7kgrC5RRNrN+eudShGCTDd6fu9h3nv
Wctsfq/cZtq2Xt6s5ZiVu8Aw3R+YxvX91lAzsi+Xrsx1D3juh2zQKQVjZtTrJYn93xkD3ntGYdDl
UF08T3kF10/RBrmzpj48Y7KZrSxVJ89mIGkDtEUf3E+Tmk4QiNwf2hmW57HMOUbTqYlK6YXP9F5d
rO1NOaJ8bvzsmNhF9ur3C/PCrhy3tpjMTViV3SYfED6bMB0PGnrqLpYGkgdjcsxt6OULbTn7V4ZF
V9SWiXFog7A5ektn/EQzMTLvOi8AAJGHgcmlqOonKZzyCnydZIQh6qTi2Fc1DdylsB8W9D0A36ee
ghdW4omq5ItTiOBYmoiOZDVm67lzmq3r2+3OIauIAhhzWAQyHaKIZm4ujWhEALABGFWpr8chnfRW
dm5+yyCGWgec0xAIpYA7AoGXC3AxMIxB6AIBfdYImdNBrULJvMbMZbUZ024+8YYV8wTa6k51erln
iSbmG6szOCGFN0aTPyX3U4LLRqxDiwdDy3WlBwv5hs5N8Nb5+LM28PZRlmxPdiJ4HlRWr/s0se5t
DAjeXNuOb/slC202HyN+P8u0W3ZBpmBMdsrbz7LxbmDWah5a0O3bvvUPyNQLjpeEOB0kGBxPfwCz
h4HzTWkCaFnZI+59RoegCT6dfm3c/nIquHmx6aiHmWApi+RKmp6/JeDAknyQJXTjqcXYvcn9DqVy
CrLcBLG2xNw85STcekVPYjop9NNONASqH9e9O6rXwbmQIGMOL4QTbi1uu5kg03VbDthl7Lk08W9b
fiFkSs5Qu8fI7xFDr0Za7tWKKuO0KYo0PWNZmivmA61yR4jVlgAVvQZQnTGP4QkBS2ToNGoKpoF6
Cc246PJgX6gqqSN41zYyuXwQE9WP0U22ShFVrZZaI65avNKOYhhTOzEN6TlpvPAdf934VzkX9drP
DWNd2kLfLY5p7gMskrb1gtcfaLnZvqldK70WDmkQ/ffhgm61eH3WglTO8HLzTONAOREYtfoVPHXw
YKH3OlZ20T5izVjPPIVM7vLZT9e9dppbvrR/0uYYVmviZP/ZtI2l3qhqSF+XNCaT9Fyj3IS56g+z
3y6IIhda69qsylVuKet3rwfvPMdDffn92riyBJwp4l+H2qLTdS73qESomfkwMt3ZlMdmMAQg4Mrc
ARutTj4Et7XkOFyDHZO4sHEprcIEDp4NT/jG86aJ9oM1Ehd1zohupZCL+K2gK10Vaf4YisRZQ7G2
kAd1CTshUO4q6LTzlEgAhyeTqiARYEGDBHRHeYPEFUh7SyYhHQuWnpr9bEPNynnqWytqKn2Uc2Du
m94IX40yUflKNdlyl0zKfy0ayPGm5YtdOzAQSeE+vfebvj6ZoZzeCHCMekWfXUCulNabFyygZvEw
W34RGeGLZ5IN/HDysXqbjAzKuOAWhlkuxJUJ2f2+7MZqJ13Lvqe+gSVi6WbNOvfQt8gZeQzJtedF
XZADX0cPcBZDwGtqp70ATeaLrj4blhGcwzDvdoZ26P6z58R9BsN9LT27v286o772i2F5YTE4m4R9
shUIE/aLbuYjWRbqsZaBSVyxO1pf47TpSNiu9NTFa2ea/edx0PNtgXAPPrkzHAoQjuuWzARuQF5H
pJr20UBlda7tsliXJhqglnQiCmtbYYJWzNtyMQU+YqHn7BMO+ad2LJIzGqHynqQ4XNuTA1gWb5wN
By8a1wpMzZLHy3OqShuBchafck+Hr9QuE1DcXrgmumiOoZO1dwJFza4evPiYhbWzBpyhI2aXFvzr
l+TNl0aHiX6FFpeZ8nLfL2TFnbJQ97qt9eFDfDIZgbB73Dq7usUTsRpPwraHG6IhL1yhD6Grx4xJ
H5kjmWjhARse5tYIEIj4RLeTzL38IpgZdjJtS8aLC+vKUIHZRKgqrBuoB8SL7J9nd6LVZjRj97Ov
RPIB8pJsQOu5flZBmhxNI3NH/t7k6w2LQl5NZlvfpBOwKiGNmMjTCsdyEw/0wsnrL+mtNTRobjtW
QRoO07w2p6SPqibFEdcS+iNLVP3saVsRsQWaYK6y0hbhdlxJFGykZb9KoL5o2Koi2wGRXhoCm1o8
s/6W58l3Qd+KsJ3iyOcgbki4dRw1BiSddkANFlQSfHroak7fUe2Mif/R1v2YrYZhqY906+ZDUyUj
B0AZGlfdrOb1HNQ208SxeilVZa/gESGmjB2zPc5VU3gR8tD6fSgszOA40qMUafPJ9j13k3HNdKve
A+5VOIt1W5ihiHSJX6OmDoy+Kx1uYBvgctuKqt5wnyJVq3V27feZszfTwLkxLSt47zg9f83ENOcC
KLeKdDzW21C20lu180JkESBeEWswrDj72ElmEfSZVhPl2jeo/ecTI6dGKg8ULbiR7RS7xhVQyKyK
dDgtP7wiwD1osNphi00rniUD5Rawsd6A7sn2GK8gqYjGJSgOQ9K4K+2pnLaWNHdDnZV7lTvzey0x
WSddYwIURi4uRH6mtviwl3sNOP6nmISfrKZa+aektYoNgItkPSHD2bbaYnyLQ2ArYXO+xhMBEOck
BewkbOyromdhpVan9MpeMBUykwXznzzruhuC1jqCzGMzpJjxXKWf31YogyUpCZqwSHSxeJes0oio
Fjnw6MSHzPGbQ2E0yIcz5FtXBb2evZWnBaBoW9+jHpyOgjnyx2YpcqoL6G03JphwaGT1zi+7bCtG
31r7oS12FKati5Cp7A5StlT2+jx3HuiOWKxmGulVnLS3dlWnOxPjlufMLR2EIHm2R4yG0wlGN1Hp
c0rXM/WnfuhpP4zjfFTmVEwrx3VSnFrTFOMRO9iScjdrLO7caBS9+oPRfJqgwIaLnmu0rCurI8uY
kjinQjCAMVVqFtcOpOK7SQ3iTDOeOpUs5uaN8Hm4s6dFrAhwJdqqdCiuVaGHdZna4UaTth9CLkec
dKvk0KYdIrNgcKKabIrOeFh/aKYnahjVmf/YxK64TevRefIzH0ovbK2o7eoEeWTmonDSy28npoCM
gLlsr8rASPaEV/Y21Ea+Z3dPazV1DAvlQr/IPPUe0N+VxEiZ8JnvXsx10Pv1Ke0nCUXc9yI3CfwH
FxzYgepU8OIh/z+j1kqOCLnTO8/y6x8GY8kviAm8/YRQ7zd1uGCtWsdw8YO0l62uLrGvNKERahcS
QBHPybPflvqojKx8krldPrajoz4WHwNzf5jyPVNS6aZhyv2kF9+6dwsaBMUYtAcMe8u9mcEtH3Rt
XQnXdc5t5ck1vGh5YyUNSMty4tAKm+IcjBNxQ10kxQ+2dHye6aisS8+EANugjfhdhz7Ggjipsn8K
rNkTqTZ5qCcKdQg9BkXUWLj1b08V8cqgbHhOqknsnNx31oWdNm8hufSWueDuD6ORXtS0RrPNxywl
aQ/0MQN6eSOgp60bneoPI5T6rmj94GR6wbyXJiOHq2V2qJ3gKdav2C/mfVjp4EYURnpsrRm/aWJy
uS0Sw39Ol5BWjD97lxEDNyrHkrqfNHv66yVjNiDtM7iJzFb3f1JZlfdG2RS3pNwyGnNHPQOfSfdU
KJFbldawyam/beOh73Zlk8XWygwd9+ikbW6RfyoGCIt6OMzkqWgUh6VB22xlO7/x0j2wDx7cFIQP
1YRFeJmw1xVyrl1QVHFFobf3Nl7mmk/L4LQWJyNFrsgvRXArrLy6MWtlnUoTeLVpijEiywMazmvZ
CkuFezW18uhiLHlOmEJy4XW31cFLp+F6jn2PmGdKBuC4hrkG3cUdpJqAwXeinbYJysMwMncwesJ8
q2fEh27ajGsM+ctfDZY5atUvufMUNF6wqcRADtD1jGrMS3JLEcrMd4WpkqPd9QZ+Ol68uhRc4QFP
GoFnZkNTM93MWo8y81+AlKtra8qMXTr2vQFeHRqylWDzbNuhnK9aL4CiShWk2MxBYO7MJh12CjXv
Lm2MYI7URKuTnbisbFANP4SXVS/jRFg8NXbyIy6lfkzHMKESZ6hrra3L8Z7EmyHwrGuVDfqB202S
6fvFYaQUc+WTHLcrBrSqnqLiVBGYVfa+d2t1GEfUPK1N1TsUYbx1A4vsb8rbD3MoCH50z6AGE4PM
J+fhfewr+eANfRKsAjvXQDjbyTyLVjW7PrSzIzxjZMKOZzGP5PjVIxJhkOh9U14FVkXjmyrErasn
+WjQr75RhhMeXN9It6h4h02JpJ0p2bzilVTV3ZKrcdd0gTwXzHfuVDha9y1F3Ocq12YUlLZ+KY2F
V24IB52oP+S/bZjC9+S8AbOxS3fVVcRXvpbiKXOX+Y4qtV5VNgUcxnDia3K5dIfv4LItWkfv2jy2
P9DALjutW4quc6AOU4c8lowruwdPkgACJywVl5lcLm/jORvt6TZNjWo78b7lTgDzKrYY6nJAMkpI
yKpI9K4ZlJHHrLVSb0OA638EdayLyO2191aaTNveOiUPOMLgKn62xqo5+bWTv1KBAc9BAVK5u4IL
0NsK7plXdxaeYiMPoYOaORherTj3HlPhtlgLoTD4oOLovvP6kqfArGTC2y78G1xr9Z514TxlFlgh
ROBSPJvONJxU06IbqYT5HC+MJObKW3kekR4jSUG971B0YUBjLtdgH40tDGz7MMd2+Qc8p3fCLqtI
1zZTuYduEWjP2cdiH+az91gH7vRQTxfp0JQbL4NGxN5BeGaYy/PEXeDl496bp/xXYg4lkt0lwIXe
6GyymzrUxSZRbXobqlG/YUyT7/N0tP64wN4jF+vE7d87j190sD8TQBcC4KZgtPdowX/Q03hnpt1v
b/jOsfuLTt1ngO+CDLtxqCcfe49Dzw/c+KalKPlN2zT8907dZ2BdmFqic7Uhj2iSdcSMiXdlTOl8
nDurnFfIq9I3KijeU2v7uFMaeQrh+u+P7YvfZV96h//oQLqW5wJmpAMtJwcmN8eGZX+jKfjqoz/J
8srO14M9T5eufHtAmngriKz+/q2/eNn2p765ETAj4ud05ZV9eymWunRXJvM7qfUXn/7ZAocef8vM
H+1ei1EGzzGYqb+t7O8IdV+IVT5b4LSWD8SxHZNjT8aKnZuYommmxGWM/8fZdSzLqQPRL6IKJBBo
y2S4OThtVLafDSIjMl//znh1LQ9D1WyvXYKR1I3UfcI9klGzhddZvDJNC9vKOr/Ch8U1uFGVsaUA
u0l5/ooiMYhVuOY3zQ6VQfk0w8uN+KrI6s+cuvkvmpmgKFxfoYXF/yO0+uHRkUn6DlLYQHxwPm+9
qcD1m7vZjaNrfXNccVmVJMCTpLnAQRZm8Q60EVYGX1qg80/68OpxoVJeuOfBOQDBr3lZnmiHStwP
6MHcBlj5gwH68Ajw/bwEaEyEht3+x4wEmmBWsr1t5rWIrlAmnuMBi95Y4waF+31Z3SaeTi0tojk3
aAVWUBzk9X9za4HZ+QPvvTLtSztGi+lBtkbO6koGhQfmp+Lu1jFRdrg+KQshreviSPjWOW2GN+eo
VgC4O6v/Mvh7Xx/8DAO5gLPQ9XCiTGZV4uLNO1HdxVlxQifuO43xoBGdjOvPWPoBWijLCrcML5/j
gKFjylV3sPqXRK0pky4gAnVVHG+EFEciRBzYhN0V0syBI6i/QY32Zyaip9GKH7p8er7+SxbCS5fJ
SdNR0W6MgKjq+gbNEQ6N+jFBuT6zKLrlLtyOIEBgvVx/2sKu0oVzoNE11SXqioGBa6QBVVTl3aZX
R036d54oYaLEwMGLgzK3f0Rg6m44L1aQW0vLrQWxRDYjhprigHDTzy324LVfEpyYr0/K0uhaHCeg
actBKtSARNCW95GNS6Dd3xbHurRLYYwtCKAYvPKYb3r2brL6FfjX5feG8s7fM151ttXbCWbFriLA
SjzUZd+6dFp58csbk+gKLqRI0OxEdTWAuw5BiaCbh61jvQuUkGq+pv219BO0OB5YmQ/AmMRBlX+L
JKgJGQq/5oqox59E/G8mIrp2C2Wu3ZUFdjsaMd4xxj33oZtGI+zQs8B9FrkanYB5A1HZaevGqLVm
Jcfxw/HU7vrOuhxu0FX8e4WAZGB96Unj1KWOOoHtKDaFCwb+9dGXJu/81A+fzTGCSAVLeATpPVz7
eq9XwYii18G1bLryiKVNoAV1NUUOHYbaOFkJmMxG2lXPBhT/AAfyzvofefcaTcxcOQb8wfZeWi8t
zMcSGJ1upFFQqpwE3JO/ieFUKGpWVTCQc6fWdiGFCZ+wiYDVgCPVd6Bq6p0qihH6FdWjYboAc/KX
KZ7BR4Kqt++gYCQbdVfJbFcSCrpgdYpHZUN3gyrfzp2X1EtAX+5h8eeOm1rad3Uif+Vs3E5WcZh6
CoDPDJa71zprKsl/bhOXfqeWcErPTsDeHyFrnk0mfAeE7aHj0E2d3zlRfcStfdpANS25E5MoTjlX
+T3Mrp2jlcfNe2oOzsYA2CMozax7Ag9v3CJYiT+yqN80rC18g8gfVSvSfU7BSp6GNr1xP2uHEp7M
KYcSgXGaCwUglNf2ySOdIE91fUP/OfRfmBid/seg7mzhHk4DD3i6x6mb0hOBPPu+Bmz3sZ0RSA0K
3Bt0cCDqMmYUV4UJ/P0aODXfOuOWLCOlx5FMbRiVxDwNDOXGdERjzU94zFYolpcPOERnEYJfFoFp
WxqnkvXDC7NrQEoB9JA+nKjJNjOLYSUgLl9YiE4ohDwozaFcYJxSi56syDTOBU+cMQE84/QrWvRH
NQ0Hgqrt9flfSCg6v3CsDQfFIkOcRPsjOwsH1aBL/7w+9kIm8c7P/JCspDdD4shl4pTbIwucgZbP
QN7Ux6i0o+OA9o6f1T1d+TJePsCRPyJ4Hx6G7gSAkcMsgN/tHTTK3XeTOt9BIvoxl+TJcvGFT3m1
cjhZSPL/+ACSHNAUMhggCKW/rGj8Is1sTWJ4aUW0/FtmnWeUoylOvTGbm6j0+tc6KdGi60C9vG1h
tKRbIUdAhwQLE6PkGUdRDlIpMDeDBKtLokwt6rUT4tJ21tJeXlJDCS+LAugAvMjcy84o5mdzUk8m
Sb6jx/0EkM132wKi6vpPW5o9LV3ZMo0903HFyaXJt4SJnwMFBosPN50biW4R2MQjUy5Bh6+w0Z1p
8zMCAGVRerj+9gtpxj1v7g+bGJQ2J1OlI06jOs4CB7DqG80/I+WsHPAW9q3ueEfxGZpngoWvUJIg
qRVCQOzGmTn/pA+vDnhCq2RFMDOZPLHMLAEQBMKgXlOzXFhYnf3fcIgcoVQnTlnq4WiCMs0cFwHo
nN+vT/3S1GgnK2IBGtDnnjjNI9DukKBJd9AtKbbXR19aWC2oI9VDc4NScZrUDwWQvCCoaT6VKFVf
H39pdsjfs+/2HpplJbKfNb3WwLjM2Sk2blxZLYZTcCwBh0iNk+FCCqS04mrbgtbiW3BK2F1//YXk
7WpR60JmE8gahBX61iW6zPkbIGL345yEVh+/FPBAA0Jr5VkLU6X73w1RnsyONSFDjK8cmpG8/k9a
P67/jqWxtfhN0BXkYF4BWymdUwq9ojHiz1zylW/cxeGhsqhNU05thcYvhB3jCJJUCW8fEhwZN6ms
V65PF9cBUuHnNP4hiIEJM1TbFXM4o2L9DGXM8aAaFD9gYey233hbzU/opBPLr7zK+3XDnOGZ2pzV
jvSiKalEkJmAnQHOVgJ6H0Pn5frwFyMPw2vXTdVYQAbxegqhoGVCN07hVgBZ3ChgLJkOTpNk+9se
pCXAEYrQscv6KcwnBb6ixc+71gSwWCRfmt5d2QJLK3TeGh9WyIGNEGntaQ6nzoIqWMs9wLy9+otE
1iqB2qjzHQNqsNhAhx8at7f9NC03AsXX1FTZWVgaubPPGtBMsibLng1AE/c8i+oVxtbFAyPWSsuS
U2KCCWhXU5haLQQmoToIkLYBiJT4AdSg9EthZCvb4mK6x6PI3/PYzVFuNC2qP0A7Rk99RebtyOWw
shcWAlV3QoBt82DUuKiE6H53WwekBsi+C/Y1sVrr1l+gJQOoYkA8ycVkAYRtBxbS8mEuJ3flJLLw
C/QOUM8FkP2T6sJcwE7DFwJqH4CxivvZzqfX69vqMuEXhu5a6I/DnFqgzBlBPjWh0TT7HpJaG+BR
N6gnbxNZB2NCfZf0QG5FvhWzk4qfoHu0kq0X9oDeHIJXFHDqpRIBvJcg6yklGHSo1l3/cX+sFv+5
2OLH6fmAlgnJlRxDa5hh+dMznBRrCF4DDDDSL05mefiMyvGQSQUrAweo+o0HVvrRmOG7AptOnKDE
JwcAQJ/YHby/qL3JfieTDVaySKddNQG46TuejOEqpiDE1ecuYDPZCMAYM19UQ9uwi1S3GwGjEGP/
MEQzcLRt1v6AGRSkAKa+2ELxNjupFK7OQ2d0HQBlVfUlkrb1FQ5yyXMExck7lhqQOEmG9POYCHTp
nBni3lmhGLAGZeNDxqyRu7hW5h0DVA7eUg3rnnPTKE49qFflpmKm+AJVRA5pO6jFzqWozJU5XsgX
ujdEZ4Hc1o51Fs61CDPARjaZ2R1dEoF+4kFEywRq6PpqLm0VLQMaQkHJz0Kwsc5pn+K6YoeYtdnv
20bX8l4jWDl1lIHowjqJRhizfcMCG/T66EuhrKU6HkHWr8ocDuj0u3JflbmTw3/Xh16aFu1oaLAc
7G07GsMZKrqHRDnFKbaYunF0LcNVAJvmQySjECpcW7c+Y0PFypwsvLjeDSPQSovczDQCbniQW2Yh
/rKyKZeG1pKaigxoTMk4Cqu+3VUO8Fiiu6UKRZhuDKHi2RvHxLVhrWxCHzl/QlM5iAbQPeCupFam
ZiGo9E6YMc8tPFJFCzxkAjx0MR9GMfuqAR6GQhNxjtaMKP4cwS5kSL0PNjT1PAPmpULWtMOu7Er7
7OnimWdWBBFB6Y7qk0tH/jsrxfTNHstxlxq9+xKPKH2CHNvtkwIU0Bq9CUhpDmllbQxZ17/rsZge
TZXSXwKSfX471GW74UPaPuZC2lA7xUXVDHluOQ/xxBFnNHVBhqhBzFuTe1jaBNrWtZzenGbqDSGO
m/2OdWUE3Kudba+H3eWIdvQukNufbevHgQe9e6zEczq+zs7n60Mvvfj57x/Ol3OszBnoc5yLCFCA
Mu8fHCNea8xffm+m9wshfVFLiPmn4ZgzseVjGUGeGrJbxTilKzeYpffXkh0rpdW7nTpjXL0gi62H
PGNrJ66l19eyncpK1dfSMIIiQt2+LNss9rmTFC+uHTN35UtzOfwcvQfXuWkrjCafQruM3D24phmI
UlHyWmb5HOTVkB7Bh5iO11f78i9ydB8FNqjSoooPYR0Lv83uR3omUBsrmeTyXcXRe3GOXUMfr2NY
7pnAQsSAZrE98jtwRKFITscfUgnh23azcjW6vPSO3nnrwEiGK7g7hDLqfgHGGCaNaFdWZWlsLSzq
qQMOd2h5kI3jnrrAstrD221roH38R2pkDXxy0jAG7UoVtc/VzzxbQ2YsbSctHqKCO6NLXexZUr5G
RvyfUfRAvX4CNRtnPtLtrv+IpfnRQsOijFduVYtgrN0DTfutAf/024bWUqmoOARiY3D1QGYBPyDy
dsSo8pXBFwJA7z5lchBg7qL4YFfz5o91EMB/bfX9+qsvja4dBQz0JyePJB2QpdWGAqkd5d22z3/c
Nvp5yT+kauZGBShpvYDcqncH5tOvPs1BnIzXbD8X1lRvDc3VCOGMc3KQAPFsEd7ZuzBcBPH1118a
/jxpH15fjIbn0hRTH2UkyFJr0ybWSrQuzfv5kR+Ghkw2OMJyFLD6tDd5P+yy8hXAqsP1F18aXQvY
1DOImkB5CsrqP4O0QHicTJLeOCtavBY2SDFZnqUhuG6wEYW29OitvPfShGsxGlGvK6VrJyGLRhjp
sSfax8/Xp2RpaC1GOxfK06rAlEAzhtxbXM4IVGstQ55vzP+eEx296QIljDRtk0kErvmpmn7zFEoH
8DQRa+qZhJ9n99ITtECtElaAsiZQbu6YdaoKOBKUnqCbBJo4z2PivHjTZPrgGbwLuy43pYn+a5OR
4kBIJQ6cW8MdVBbAsQF2ITkWc/MZElZ0E1Pj00jBh6eVy6Arat7ZxWRBpDmGzDxQp1A1m5xtJKB2
kdSd79jquYQKwylhGezZQLjdDnVDoDXujH7UgGWWZMBJFv0PG+LdG5gTOF9oa1bbFD5YmyGhzAe+
NYMYfFHWftHCOHwgJoqeNUBtO/wnyHS04N4mvfdrZiiH+krG2ab0eOXDM6jY4KJYb6EWDkBMzKcd
vt/QA5+mxMfJRwaZLGETZqjfudlloM178V41BRgWtMk3kQv5D2JyBiMj1sMBF1Tb3Df7cYAyewPf
CsMwcpAhQdPyB7Css81kDPTowPXM8Z2ZT+9N2uQQlGiGiYJWNBtgNEILu96CF+08KmFQVIaJg1qD
YsnwZsuIg0sE9PzXdCoSDzAKCY6bC0xmnKTgKBdTjYJFxr6ptu1Sn3dy2FLZ+wmcPyCukprwCkH1
EgARyHrgoLAd2qZ780qT+byq6zCOQb3PcyjYgqHols0Rqh+gi3VNNHxNuwarmJhQiczR297UTMgv
jXTMe8uGc4TKcJo6U6FaiGqAfjXX8fCzcwd1MBo+Hm2HOYe4nuJTTmz3CFlZtYPifLM1HGM8zRBk
OjWxckHxLsXDjKsKdI7qhDV3TmM129am0+Ar2kPBVIDik7rT9IxbRuV3nhxB14RDR+80Z3tp+pme
9Xmc3IOVm1NHWx7VYkNHSFOYnVB3IuP1Fsa8ZGOMYFnD3aXvdo1FDfMAPyfFjtJjQGKr3J4gQFNG
SQPhGyDC95Ah4OneIgbPN10hYI0CMuZp7k04tECNgX12hyI+gDBQvqA8APZX2/FdVSFuYyDMQMKR
jP4Amac4AqGRPTtzWeLfZ1qdYAANzgTIY8Ougc77dhjBsoE+PX1l3dg+d/3oPXRzDm4qyehR9TxX
YMD0UDvM4ChHP1lTbj9z2hIoMVmQZa4ROnsXiiKox+dHmPd6PuMef3FA/Plp1R34iGxyodreOj9Z
MSd3Z8EDUIywff2IdP2jEEodRONlu9gFbxG8vXhXgTj6yQI/BxJi0KwK3J4mexwOvTfATqxPCtfL
r24/zbbfQDV0FxclbXcw6K5OVNj0AGWIbvSJyOZPXl6U9zYERKAVksUAiJvZWWiFpBtnFBDFGLtn
bwb2A4zlHDpfjrcZ4M6H/UCkFe2GPKefFI7Vx3mOwV+wwKSZYhDUkzT9FkF+wqm8h3FAW2Wop3Zn
SKMKPNtoD/JMRFYEcjgQwG1OxHAdEAhcbwPRY2fbCiAzgAd4i1OIIQyj4frJlN4L9OcOqmLwqBHF
O489GsTCgXR9CXkXaF9BpMpgW7eXOOLI7DMmZXhPDTA8LcTudnSnL3EEgYm8A6tTjt5noE0Kf+wS
80dX1uYnTsg96mD9xnBLcFwhiOJDqwEKDmc42FCkeeCAOo8bKXivHpFs0yd1/TzMvfrtpRP+1U2j
u7McLDJll365/l1b+vJoNVywKokxpfjyZLhom3e5kUIS8pFAEev6+AtHCb2pzfnZaggCi6DsqGNh
jaPPreZn5Yxvt42vHYToUDhlGjtpWOewlHIHDqspR4mjWQ5k5ScsXDBc7TQEKpwTxzNEeuruR8ta
/+xdkcsc1tKo2Fdr94vLuE7iuNq5qGEUHmaNI0PH9cTBg43QFvpdpm94MAtScC3jPj7W8p3PCuIA
tOkP8Dnk216pNejHwhlHx06w2i47DjxaUEjrayUo8Z3E8FZOrEuDa2cz25ocE7J6ECSZja3dBO68
1rtb2mLa0QykXQhRAsIHM0Dp1xB3IpCWK6LX6xts4YqvN9Onkc+24p0IZv6dt6+k8aBYBwMriENY
WfRcNPbKNlt6kHZCA7SvRPVlENDxbAHXjeCe94DbK4Amft/+lM3K71lYBx1Fhg9Jl3cxZgutNIjW
uTCCKdn79blaGltLJlbVeMDHzG3Y45wD/yFUBNdMjxcWmZ3//uHCk5mQoYFLVRvmLYvB1Xf4G9iH
LYFzn/p5/e2XFuD8qz48gkSZnasx4wER8GzOO0BQ+8b8Pg1nNEh0AP/5PW+btfr8QuJl9O+nwWjW
c22b2WGRGTgOd+8ys4MhN7ZmO3+9/oOWHqFlFBQ6pVW1M5qP/GHidz2IKpl8LrIf14dfWhItop3E
LaG5g8hQFf0yNeYzZGqevBailbeNr8V1awkbppLQG4m5/SnyoMgRt/z8zZxuajY4joYF6TzalzYc
9gJzfmzML3ZdH/rkl5M4++s/4PL8E10AvaHQrMx6dODnpq39YWzf3NQBabYOEwixr8zS5a8T+QdR
4InadZCjgppCiIBtquLsg/xNQUnEzN+u/5DLcU10KAG3kq7KlCxDUI/JowsLyu2MC+vu+uiX9xH5
B0rgdTy10lQE4NX7E+Q1xuGHCWTE9dEvRzXRaaTe4IyoY6dliBuGgHDVrCDf5EjpS7dujvAfh2tZ
YtDnnIt8ZV8tTJeOLEihk0m5C8MOZdMwrs5NzzVi6cJc6XgCq6VGN4/cDqC+8xyP9L0z4Eear6Ez
L4tJYynOu+xDDuw89Lr7tCpDRX6LMgO9RAV13m8lzrW9W+Ec0sOn0oXM0Fo7ZiFIdBBBV9dGfMYV
BVVpJa2P9nxxD24dh599VX1OJ9Jsrm+Epak7//3DT3MEYJsE+nhh5kbHbojephJKxtI1V6A9S6t+
/vuH8WeeJV4PWVYUEyfoHxWldSrylZ7P0rtrHwu4q4FmC/WsACIV+4ZlUKPgYON3tyWqP+LSH169
F8oaOFVWiH7P0U6h49i7ZMM66CQLY41xvTQ/2ueiHopIzDUZQ8hVnoRpHFN4LK8E+dIm0j4VDYfn
sPSQQgAS2sAXZNtMI6xVUFNK367vnoW319vpVjpmYOcLFrgSwMQKgqGg00Uv1wdfeH2dXDpM+A5V
eTyFOBJk/tBICqlf2Pi1sbkBhm8Nd7/wqdCb6zBErr0yS4HZypyQiOGlnpPvMCbeeEq81qX3fv3X
LE3V+Vd+2E0DLEzmqIFYpemVB2WLfQkJo+tDL02UFsPzlKZcnD9ERSE/QXHs2PF+W4rkBbfwlTSx
9Ijzr/rw9jYKMEDJuTyYJIoHuA5DjflrHceZ39drR/2lGdLCOU3J3DKK7QpPvIeaVbu2qw/XZ2hp
aPL361e5NcSxUw9hlHSPKHfde7N7UwmcmFoAWxDSsrjiPLDtOQW72q32iSnWPNjOh65/C9Qo2v79
4qosHNQnExFA9MSvCN2a3rbpv1ZwLbRd6ILdUxi4Xp+jy3Fg6eACD8xIcyp5FXLAI2EHPan/Gi7d
bWVRCavBor+H23v85frDLi+IpXe7W5gjKrCE7CCZp6e2iuPtnKBPdn3wy5Nm6d1tHMRI24mxCmEx
HB9rGT+whgatmz9SSLxBdfFNgD8p23It0V7+EFl6w3uu6gycRexc220YlHTOJrHwVxObHuLmv6//
qMsRCPPuv3dCM5nG5HE1hYPDXnjUPkOu5oVBCKSDFvT1Ryz9DC3I5xQocAr/yUDGSfcQQe/bRxcj
3wiq1nqLS4/QYtzI+pyVEGEPO/FZNYe5eQHI/La312LcY6ObKFFj1aN825LhaE9oakAT6vrwS/Ov
xXnWwhqXM7x5AQsJdEEkVLZI/ebB98sHc//ptqdo8d5Cd0xAjxbkdMinbT0CVcOy5uPOU7WxQx8i
X0mIC+ug978H1k01lOpZQEeIFEX0Z+Zl3xxI1N30vYDp39+7NYes81yiZAvr0s+k+za68cGBtmWv
1s7kCwlE50tCvJJwKHHhms0fvdTZm02/u74ES1Nz3gAfPnUV6yAKBUnMgNYRQKxetDPT1NvD5XRl
o16+e0EG/+8H9AJK7GkH7DaOk/2rFzPzHurA0yNV1N7WwMUpPy5AuTUp+37bT9ICGw4AxtzDUjIo
2i+UFfuWmduO8JW1XpowLabrfpjtQeIOzywIiVuuMYIZB+F4fKTmlYy+tNpabDe9Y04mVOpCV2Z3
EKf9PNbQ4r9tcrTAHhNeeOYsnWBo47dW9i+mjP+z+7WK1h8vxn8/4ZanhbSpTIixcYyf9l53HB3Y
Ffc42e5LNEpf+4HK+4b21YEPWXZMO55BNppZQHfS+hu6ePSFKFwshdGaARsFnOEtt3iE9JwLAcox
eWxHSJbQLhsf4FwMfyyIHmyMRMyPJYSCAPEGPm2Gnu8RDufRC7pm5lG4U/k4ZLl3Z48KsO3U8Xx4
m4h7ACPtHa/H9K4H/mM/ww0Gdg8ef4fmNPp9De93EPMeDjJSjl/kk7NrZNFumgEatTh9kmIT9dJG
k8aNd67nNYEoLPsVWqjDtpFTdzSY527tGj5PEBqQe7sdujAxIGM0AUTkwy2gPfHI7jY8PpuKD3Xx
XshBfRaD5cLpyIy3PWfV3rFmkOC5rfbFmHrbGY4xsOps11hiC2meaTtNWgDK51B2DZrOC8wGxHd2
IrO9I/DAumm/MW2/VRDVPztfofQyT8J3RX7yWmr6nkJx+/oTFn6DjpuAr7kNb2Apgi6GKDJsx5sW
ZNUhQ/V25TO1cFbU+aotvFHsBPs0cG1lhjiZdNtUxOQrPiDjMVEdpE2rYQ3tvxD8egNmAiomdloA
wSBGOD1CJhMu7JDKvi0b6+bVtRRqzvOIBvDWSnZiruJtNae/mTDfjKaHZQTsPMzBm1bWZunHaMkf
hIzWgI9FFTbeBPnZtwG/5vqqL6Rh3cN67nsoP84KJc905tD2tY17lrrtvi1bub3tEVqmtz2PQ7nC
akMcFccNM2RxAvOo34q6c1Z8TRfmh2nZsiiGWgjc7kNKXXqfw/B4U57pBdd/AFmaJC2887kFsqMy
29A+iIM8QtsxaB+He+sIxZONu4Ey/obspzu2z44o8T2ax+LQHaHyurv+/KXHa7GPljr0bWVchRAQ
LfzSMl6lQYOyXuMiLsyezqdNVdyyPKshRj6OhxI1jMFOV9Z+Yeh/On4TqJ+CszK0B/pmu/kzROlX
KsML2YRph0ULutRlDSJVMDB+qjL3wBmk7OXOpWAzs+P1qV8o4lp6i89zXLjvTsyDuwjp7xyWGBC+
jUEtwMF0GwN68mrPDHKwvWHs3BIfFLMs6pWHL2Rkpp0pE6+QqCjVTSjLhoQF2P4lvBUS9u6iIvrb
dWF5dP1XLj3ovPE+HF7LwcptICxx280AeWLttqmeJy/xi3pNI5BjpAvHGXbeHx+e0AKclYIVjA+k
M5J5wwvHOwI3U2xTZZcHXjV0B8lvQFdal/6scqNf+WVL+0/LPXMEfR4Okd4wceCNUFeu5Q8dIDHX
521pd+hdrwZWHsXEKwI3JvHW4njh40y7K1D39wcxPeSp+GSU9NShH7Iz6ubTymPPeefCbDra1q+5
ZG5eTWVogWLv5sSASLsyNhO3CxgaES+D62lsPzZ5AnevXDBA7Zp8p2bbPgD4BLH86++xEIF/uIwf
FhV6khRnhMYMnaKf4SQFVzVYrZt+N8FWurSzdKfy29xkieVowdAnKi3AESlDEJ02A7BNODBuADNb
SVQLOdbRQiClKO4wVOQCyvkbOIjvdoJbdGSvcXwXNqKjBYDrVoQMrUMDKAABRucyEH1jeCRdX4ml
t9e2OZEVLAMrpwxjCEedGEz34CBTwcypHtbuawuYGss5b8YPq10BMz4m8cSgaVxvW+Ngu/BpcatN
D6MTAIV93lRbErtPGVpcbZOudIIWUpNuwj4naKzFUNwNiCHqDTCI0d0cedYO55bpkFYkW0kUS8/R
ThBAEhadTTug1KQwH2bYPGwtCEsd7d4Y9xBqFyvPWYgZ+5wgP8yiiJgxwLSWBn3cla0/pumwBUo+
fYG2SgmPix59FiAJV2pzC79K92KH9yJsScqhDFGkDQcpTs3k/Uec8bsFXbObtp5uxN7OUKBpPQtd
zqpEVbHb8Z7dG0Oz8g1c2Nm6z7qZjaVUI64LUZafTC/alrjScstcuVYthKWthX0JW4gMXnBmWDls
k9A56Nv2tjOprUU87hqeNWcguZAKzfImgrca9hfbXp/2hQ+qrUX8BNWGBG5ciHgotcJ9q61Do56+
VHEBowHgw4Be5tm+avLo0I9lfFs02loOoKSTkDEfVShgPCsk2mrS7Z56Pv50WnelP7u0JNppN+li
Mx3hRgkJQSA47Q7mkrC07FbmbWl0Lc5Np4MfDY4iAQz87vIU1YicrATbwlbVJc+d2HM9EwCMQNDS
T8EASHMTnnJrTNulw4ZuCg9vDijHWb0ZGrF8H2kGO946+9U69a6HWxzEZHYG0MgcNRNoE6ykq4Xp
ouc09iFdxd2cRGQucH7P4ierr/wqib9d38GX7ZYJSF9/jz2zVDpTnZJAtNMjJAwgHQoywHYkZrLJ
Jsne4Jns+qRxqh+RjEeEj6v8c5WrNldFlJfWTIt/WQhzMExqBVnCvlocHkk0o1CWgLfIbZ9mep7Z
DzOoJqhAT1AsCpp06jbeXEOCse1yvyfNGgto4ZtCtVyQZxD78+ymDLNEldsM4i5vMHKgDzUcPU9F
ZTW7KnXGlR1xPmNeOHvq3vHzKNAKE0gBAxQz9wpAdKiVw9ul4qrfSFnCVof1cMMtDLm7vlEupjqL
mVrS6ctmhubP2IQRjNBwJxEoJKg7Ylav0BwNKjhz+ZyJfRStdcYvbgo8UMtAPRXG5Lh4YOz8gjGd
P8XhkLxd/zFLY2v5hyKTwbZxbkI4CaN6Sf3Y+tbCbvn66Jen6h+qN0g9vVMaXQNbxV9Rkx8U0AK5
mHzYJQLFm27QKPcn6/36wy7mBusf7vHUjKIdi0IELDYcf0LVZQMrknJl1ZdG1zLPlNKxBKXl/KkZ
d2ZlBpUcT7e9uJZ4QPp3ZTHaXoDD0QxoDoy0eUrXzuJLL35e+Q8BD3s7WE/Zog4b9cmRb8P4+7a3
Pj/vw7gl5EpbuwfYGH7sgcviexi/768PfTGmLcfTImxgUkZRCc0PCmkY+HZsJgYDpxa0E/K7t6xj
PjQrTzpP8T/ZA0/SQisyc+KNdlaHWVk89bUVdPkIn+Lqyzxaz9d/zOUIc/TOiZg56C4NjGRwR95I
4Rwcw9zY3hq24mKytf6hF9pWLo3Szms4922mewXxIRjqwBBrrZG4sH30InmEVnfbRqkCoKIIDVvu
MrF2X1+YGb0kDgAwts0ArIYawEBScICNic/m1+vzvvTi5yX/sD9nuCCmpQd9DjVwwJRG9HVu4tNj
zrWQShPQAdPBqkPHyiy/j9AwhALySh1x6b21uILsbCRhxQUQP5TkoDe0jb14e9uUaB9mAFhgX9Xj
veEI6mwV3AlxvaRr2g9Ly6lFLXxErdJwO2z0s+ZWDdWBrZUlFTSrs9vU150/3ckPaxorSp0m7uuw
Jhwu5nET5sN0Z0KR4foELf0E7WsYpcXcem2J8Ue5h0nPSRosdIdyJdEvxKpefc67FgB3E7Fai9cW
BqO2+FUmL7Yht8VtcpcQitJ2fdNHhWAxtiaUYxlvDmmTvDFvfLppgvQCY2TLnHBBqtAAuTZpXvMz
x1b+d33whZ2vlxEBfp7js5lsmEbzxoj2wDztro/8R1PrQp7XS4OwMu1ywjIomFqWfXSLGBbwdpbT
F9OKs4e5NkiAipuxgQwiXOXLethMhPX7MqtHMCJNU+1wk+o/S7Ob38U8kpWAXNhvf3TlP+xnOAkY
mWVzKAjICX1oODsyHy2K23azftRvJ3u080iQwPLanQCfTCTmERL8N768lk26VPZSWYRAiH70ZUY2
cwsCHdx0r6/ZwqdZP9jDYyeLbHO0Azf/1tjRprF+TbzxB3vty7mw3aj27c8SkB06iQe0Ji5zok6P
STt9vf7ylvUHeXthy+mdGtXVQ9TVUGqF8Tf5ArKxBekPDj7Q2EeHqIqd7aDaEva3pNqbrQv2i8ed
9oR2Tb43B0BsYQo8PRgc5pwb2ebkOVUTyvj9OIe9w5OnvLHMvWGl6I6A2LfrWeR+dVK3ewCsAgz2
3DDv49JLXkaSzj7rKXo1KRkC4kh7r1rS+KDePqa0tbY2gVKDU03zATIF8bGZAN9IatvdQYweXZd0
yFzi171t/cp5Ov2EwafcKw5UQTu38JGVbf1Y5V61LTx0VDZZOnfmFpm0f8P1mTz9z9mV9UaKa+Ff
ZAkM2PAK1JKqpJJOOkl3v6CkF8CAMWY1v/5+1U893FAlRRrNaDZDGfv4+JxvIbYuvibAvdghd2so
YSUTu+8qv+dxmsNsJxk5P8AQ0bx1lQtILiS03iXNLSR79bBNnIn/tuhc7AIDulxEJ6n2Ae/SfcC0
vaUlRRlOYvF1sNOOXNXONOyLej6NWSA3Roz6ye+CPrYMjIPmltfY3YDs9YxMJyZm/g52uI4aKNdv
G4e1G3+G5KWEBAeykcFB99zk+S/CMrEp2FjcBULN311e6hsfZjRp2MJs57ajPLHxpp2A9Kum9a7u
dQOZPZ7Emsq+hwV7mkCsKw8wwbZ4NKVjxW0L6+8w77i453D8/dE2FbvjEND+0ThKR3YAT74gQEji
3ti+z342/KRBWe0o2qNxAy+Br7jJm9hGaRgUNtbcTXXnPRRgs0aY/wqyDqPznJV63mirG9rYq/Bi
0GlMsZoADLNjFKshMtjzZDORBC67wod7tj+p0LeRyIPVjWnxc+vZgcchKNh5ckpkCudam7ANTmaw
8K1KfoObcR5RDb/TDIsqnkyfwwkZUMu46KphB4N3fei125/8wZl2g3LccBq5tTNdSo+dtAEfyPDV
k4Fj9Q0tLUMHjm1JjKw/e+stK4jgL+l/U2DQhnnb+jsvSPUNqPBy0+TiRQYWfZmkV8Gzuv860bx6
cBMBG4yOw1rTM+iOpsS5K2Q1b7Av7gct8MQcghNEF/MAxYu0uVW2Tr/As2KK5y74Mbr+Q1D075iF
DqQ9nZ7XjrOvqEO2Y1ORF492033NjQ+zVwnsC/byM1ZgdiuJAZFtKAgq56ASWDKmVQs/VhjpwWix
8p6gEh2ccmhhHtu0SI8uG7INdMehpEHdIGyHKgBYUtO4tvps09NKRgKPgLMld44TYMANavFk/CH9
vrrNAjhuJk0QwPW19pFK5GLrwy7ptVNtcBqg1h2JKk/v4T/fbBiajCFLUQsMeiZ3ENvObi1G3TiY
J7GbCniy57M9hlDl5Pdl4YgyJJOqXuwsJU+cuKULI/VkLqGW4bP7cUB7xWn76RuxOh1xrp3TpO0B
Pem6jBssr2MbQE5kkna9dXs3i/oaWD3/bL9MpqHYDiJvN+XQpyq0k7mKzha8u3r0up1pfLPpDZho
aVZVfxyZgPMRJN4hhcEVwhaDKMjkyy0tpmwj/LG9n+FGHLoNCgqGoNbMlG02vldo9HTtEfZUstxU
QZNvLQ8BrUh8a8NJoyJJmHdjuNdt5wlo9BSO2junaeeYjyPZTRC92M+dpd+poEU8wzHhe4uL9PfR
F/2jlQKPwFshbwNIhDzAr7445GNdbLLSfoX5bvfAg3baJcSFIh80U6y4c9L8qHKRhXBASqKEdn40
a9sPk9L/owvjv9k5ui9c2dk2c3ETAmgg2NFJ7EF6P7qWByyEo+f7qXLYjnsgqWd9M4WlW/vQ4mgh
zTGhFgmmtEG7XL5mRKKQk0IiFZ1rbGg4moYVIt6v1AUtB68B3xZO+S0MmXtY5irfPM+uKd/gZmLF
xoHDi9800HNQvN1KpvIbDWmVGxxF7R6FhBTCB03SNFBVZP5jkBT+79rxxsg3GX2z6oLsZAn7Xc8h
cKR0ZnnDYd8b5lrbu6Ip5yjJfetrAUlSO3JbeDW5cDmMs0Ccw4rrQdzDS/Ygy1JE1NI9a6+Kba86
73s/UncDWcrhuciS5EUONhyuM0wDWrHOFoV0iK6ovkbMAZ4PIiIsBppI7O3cETEdcZZCA7WOYGNj
7yYgDGI4vRWhoG0aj24+4ziEMklRyNvkDDaDosy9EJXcp0ML8+khc3Z1a/ehL1Dzy2T6kzpJH1fu
qDamhQSutoL8CA0J/J99D/woEoUH7BsT1p5XRrAJqp7S3jDs0+oVgI1vlPj53m1FtZNdpo82PiVk
UYgdT2jS/NKmGnedlSLHLvmvZjw7x5b1FKF2aoWoSje3mcZLZoJmobGgQZPkMGKv6gmOulluP9La
/Tm000Oqmn0/g2/pzUrAQApZbwZYJCAjht4Ae5zvYDA4wJt5kBH86tONAQASKEG7Dn108HethTsz
GoNzaPpSw7BuZls3tfxzdjzGaTHNOA+gSGN42sdgp+6mgFp3TCMqoBe/Y0Y5R2gCPgWkmE+6DchG
VJDgoAWcMz2cElFNum9j1Vdwy4UwbQIUKDx5yxD1469pUqlN4DtvwVC9iFrv3MZ9lzCegxoOw8nr
pCNShPm35KwJXeK/CgNz5CGbVci6gYUZmLmbquDBdsJRfeMUkA7usl/eMFWgYWGj2TmlmzRx/hTO
+IUHHK70Ad+7Jb9JR3rn2xSnUAElUYAGyhD5zEutLX+flI29rwPMUBAALNqXJezCKcGWKdIyZCj2
PJeUvAKXftbPaWSkE1NHBWvnKJuHOpyBlkC1oP0xduZbAnp11OGQ3LAu4JFg+X1K2DcIhHyfBv91
ouqbzexqn3iD2eSVQQiETTI8BhrrN+SNshjir18TNDy3AULvSUGg8K1gwF/gJq62fACNYyyxudzm
kbHkW5E5KnbTAscR6fE4RKlt4rptpEfvPfCseldw/5fpIeM716pCr6O9D6ibh1IMI5rrwS/jYCki
4lRhgtiPhG7Er5Sw/OsK25zVlEHNKxoe+tATCj3pPeQVlN0EkBiEF+1+aiY71rM6KejKxQ4RQ+Rp
f4JME21COMjXN9gRxX1G4DBtFzlQtHb2pzTJH1+kLJSBjUNtGIew1zOUyxz+jDb53lcMfodz8uoO
5RNzkTkCc9LceDh9ImoXzQZL7k31ZRIzPswbN7AfM7st49FOeBS0fReOQf+7mX1IXqUGmS5Ax1Gu
GIGZODyFBjW68aSLLMzq4UW51rix+1ZEIqd6T7Ki2SNeIBcW9I+XB/MhwcerptTawsZpRqFvqnHf
TF4qy68g86qnDSHps7Hw7B71gJCRLoeyVNWFpWWN8cASEdswX41spIKsp9a5wzBDGovfQR673w2w
md7ghTlep0ENJHfeJid5qCu/C/U8PbkOfyfa9+AX5tWb3kKS7Jse4vowXwin0n6w0c8/KG21EDIK
4GKfCxaNASTgTD2RkATzO5mrfmOPdgcupGqQXud/SkejpMPStxoGZ3g8TWCFPouIIZKEyrTTBhDg
Op5ZIEKReN8dz6oiAtmx2CDebKYWN4jcMt42sZv6d5YH6YZQzzq7bY57ioNjq2zB40DQp9Ybmhgt
iRzg/m78Da0XpAkcuO04qTFAWpXtV5gf3tZKQVgcWPC49uD5YOv+FTYiJ1GmXZg3eXHX9A55qnhW
P42kIE+QqWyhzO4mIcTLn7hLsxM/e+DMcALZZi0swlKP3iaO80UUdb5Vow+lolLOWyeBj/gYdPjt
Pdnns+OErWjfm6zWMVCKT9BfYxvXFl9mSv0Igml3aYV0pxlbepPyoUVyO7xAOx0mjWL4kaPjEqIl
YuP/TYKjxc/2x0b/gIjmaay7h6Iu7mcxO7h2dQj/HmRIZNvHfTBVN8WYvMP1Dc0tm+m4SQXOQ9yU
oqIlzz6VT7TIcOD02H+91PVm6qUXAsZR4E/tO9Kc8sbmEw/LsXxXqj1NFUFGmVjZxiJabvMucfcO
6dKY+PVTW0P5FHzJWAHFFWXeaGJgq5AianKbZ36yIcL64eQJ2So93Zu26COSwB7Ak227Dxo73bZI
9UI4xyDcyklEGmV1+KxXd3qAybuc7WPvONmNV0j4RHlpv3Hb6lcA5HLUIZ+P6kJQREVbboc0YTGu
MzKE4GsSQolriOQIQ7VBQqSKuzj2CbVuVSCrzeSjfh84s7rhEP3f4YzOY7geIZDMMK0B+fYbmbGS
08HDD6Do5/OzEx9rkL5UfiNC5HK4D7vJ25TIh7mr1SZJz+mmY+6FO0Jq7AxCd0lJQjaS/IEOHqTq
uOPv0w4UxmD0frRVDkIAa03U9fawUwNeqBrAgc/gebD12qqJyqr3d4aDEQ/fwzImhH9PswYeyKL6
1tVTEPY1hBlL3FX7zPV2k9fouNL1BEUiXMDaqobUlWunOy5tqMk0/l2f1yycWZmGQRGghJ4haBbS
2fa5KqPeHyGD4JdB1AIQ+MWtW8h76fZe1n3+vcwrsQN93o2yoq4eULMYQJSry6d6gGy/gzwvHGqi
Y9pMzkZVZo5Lm+U7o7h7M4hi3JV0hOqaSKZN75tgw4xGOQV1wUIjtnryewJmZNn5c9j1A7II5Bw3
3Bq+jXP95E9OsBkHbT1UqkMn3VFYJJqANwSPgY1sBdl7Ug2PTgbBQdUSHJK+nCLIMMM70UXdw21n
sjO1akKm2vF7QmdrW49Qb6LI5rHZKmDePW6F9ay6nWNDhtAkZtuZ0RypSH/Jfhw33fnzyqQr7gR0
/F5cFIBvFO5fIQzy1GYUk46DEgDNAg59gcvy2Cu7lxFa36Fdp80XMirxZI0QH1O99WTmUcSJQvLt
FEQh5fUJGJQGZIJM6DAHyDz0FQ5Gmc9VzOziXUziO3OcHtwGmz8PenzQuu8iNTn2BrvtpeptGChQ
FCOANHMh2gd147yD09BovNfZV3MMq+gstHhebTXx6a09Wjx0ZJPFWZ3KNALGKq33pe8RF+IqZZeH
Kk+GcK5aP41S5du4a7r2Uz51zgOsdufbUk30Xlhjd8eyGocsbrAQ9U0ox6KzutrNDpMzWUPcT2R6
zgeef7MYnHmFHOQW1n/5ydI6CyVoz2KXE+uVW5BCY4Xsbycf9ocSUPidDyevnSnIGJVTV9wHKVW3
cmqTLYGW3tGmXbkrcZpsxVSwXe57AORmY71zLOptLIjZxYPg+hQEosO9rYQkZGlKNL1c5m9tkjpx
z8CrsJFEbH19PthGP/DDIc/4TjU1/TJ2lhMz0UrUAFQ6QNCSiiOppHPfdkm71Rb3DwkCxE1pQUQR
1+TzWUw6SN92xZ4TaFcGbMY1pjXVURhVvJKySLD3AUFiWc62CegkRxdrPgYCMttD5k7tPNPP8Acp
h50bZCisibRsQ9+HaS+kiZwYBxS4J7mlHn1oBYuw7nz5MnGZow6Tz7e+XfqnGanRJlVDETWizQ4o
VAePPiw3DqSsG1xv0/oV588YeSOdEA10lr1NtLTva9cX90nQjLvJwM99kJL7oRpbFnbAGu0bJ+9u
mAdBR4gxDs3dLEv5xZVBHUvqs0cbid1t7k1FCHFRb0Ri5xUnSqiDvxfdYehxPTZeav8Wg6m/CIKC
FYPP9cabfHfrYVtucisAcjXISb5l8ND4nuSJ2SGQV3BnRbHKVX6GLGyWB+PkJRz2hKs8yN52SezW
wTXn2Y/BSkDrLrqB3El5MCQ+uHcQTEqy+WDxE0Ha5ovpQY6/4I/5BzJEL1K8XC4ArxSXl5pWQwE6
GLjH6mjnfCtRo2tEt/3c0OdH/tM0GIISRiVN2hxRNnmC/N6dR+dvl4de6UcshavqAaWAxCHqCAc5
sYEFALyyqC7uNUOR5fIj1iZm0SV0xgB5U4+mr8ys+4zqXUU/pZ6Pb7wo6PdN1k19iqEnfa8SSK0W
cn/5pdfmZdEXbPMzmfbcmZrzx4Y/wIUNldNPttQWK7NoNe6ss62OtToR5qBSiHrW8Pvyi6/M9hJG
7kvcalADVkffdeFEBd1f/TnvVW+JIC942hImBHCe6SNqDeEI5t8wXbFxXplwb9FbSmVdoneQN8eR
vIp+il0g+HPz8/KkrA2+WIK8cTXJA8QCu8I1ri52HEQWm1yZ8vN3+6Dvs0SIFx1nLdpiwY01z9bO
hacD6tJ6RirsNvTZGKe7sln/ak599KTFqpRwOh1bv0luhG61iPvCTveT49Y6xG0BjXeUIvmDZ/md
j8wZF6J6pgPuELATNTgrZ+TzPEOhqyJHNyPzxgfy6BfyShNqcHmgwMwgGt2O1yjEK/OytP+bOuJw
c24XtrYEbPN7m598/guO2Jc/6spKX5r/jR0oB6S36UEX1g5Unp956VyT4lhZMEuTvyLw+zEfMLYE
HwkdIRRT3x3ov15+87XRF8gymINxiLSC1x6A5BAGtPKiCViqyFioY15+xNrkLGJMCtKbcQH/Psjk
rRoZrgPXXDLWRj7/qH8OIzG3UhQzmw8Nq+7RdHn0yTXv7rV5OT/yn6HhcglhZdPTQ0enUI8stPBX
AsbU5+ZkEWLO9hqjGg3evNXQ10furK4hYVZwHktSBfzebQ84m+Cm0KN81U1AYgOth6d28BUJK1Rs
UVLruPwcYmjJqlC2jXyS5JiocxbZts9sqJ8uT9LaL1msTYs6k4YHBD0I9OfY7GxnE+xaiTY1JLsN
c678gr+KcB+EsiWtwrQGfVZ/9m9yp5BlBJ6htyVlCmVpjtK0V3TnYC2nb/1kYG1vV0n/K3e8HJtR
w3k+zeo7lIH9GALWMH3Sab1pPfIpDVpswcVxMYEgNSnRUog0g4Iov/TO7zK/Zn27EhWXAolopRNT
BR49WHbSbYsMxd6gosM96KQelIgT3GEvf8m1jbo4LHhfVh5aU/TAbTvuQeHFhZv8ujz2yk5diiLm
oycrRRsK8Yku7MmLm75N9TWnjZXBl5SY2cyB6k05H+akhHi3isbhSY9XQSDn3//RyltEmdaR/aDd
lt8oUkyoJg2gXKXJdGvDnPkBfWP6JasEZPRbAB72sq7KmNHc3A5tM9rbwYywNucjjAQzYu9tGBLd
FJUMjmjaFzFqcNOtJ9n0JNNqPHW4kv8eVekXYR2M1Umm5+5popi6cxQdt9QnIlaDGnSEGyt6LtBj
9/deIvpN2nXujF6Vh2atREdv6FWKi13u3GhJs2Frl0NxE5Qu7vdosiRXEoy1mV9EyMJKUWtooYEu
YXDuot99vjl65bUoubL0l+SdhlIVGOpDJSStuxvtjSh1WwxUurP3iW+8a4HeX/nCi2tBImeZ2kli
H1A1R3xhpz4lX9EOusX9PlIju8sMuXYcrk3ZYpdRW1hTUYK216LkzmH6kOk5UsU1QdiV4ZeUnsap
dNuI0TrM6fyjLAQwQ421I8l8LUqsPeA8h/+cuS4zE69dTg/nRnMFBz1vZjt0W+LLgWLlky/pO0Am
OqIxDj00yas/PnLRhq31lBdfLg+/EuOWDB6Hqzm1SwyfFSgl0lPt6s2nRl56dQYTp7MNkMfBoJyN
mgzkG6+csCtTYi/iT9pRPnCd2QfPL3/RrkAPMat+GQJrjUB88u0XG9lPZeeSATDDABCnkGvv3pbT
VSLueZQPIuhSYTRNS+7DhcIcJiNOaX7fohAbtnCgl4m3dbW7cQGXsul8R4Hmpz38HII3SxXR5S+z
smL/0oP/WbGJJLREIxO7G3CxDSSA3jw0vjnc3neXH7CyqP5WlP55QFsplPfQ9jtUEz8xFLoVvDw/
NfRSeBQ3rALmjxjaF7KHhaQpN900fkoSysY97797OR2UQqW1tg7Cd45OMj5lQXpw6aeEozH8IjUc
W+AcfOlMB2DsY3ggbqs6uEK5XMk6lyaerJKjxF6eDkRmt0Pmt+Hs5Y+ABpehPVm/W9VdyztXTv+l
iefgu4Vuca4eanTJhiRtfwB+kt4SPsJ30ehUPgYeaeMZTDZvExRV9jgyQDM+9/kXW7+rerQ1OwEq
0eTfjn21hTTJ/vLQfzG+H2zKpVmlVaOJIdA4PkARoogADOLo7zUOIDY8mWOREVzuoS85PRoA9c+/
rI+DfiBf4VxUbe2ZJah0A4Qxu8KKs9nN4L/R1QBYurPenRHmL9yv7bu6y9wbKNuwP6yRxT7PWvuO
VKm5qzSBqqpTke6+g43RO4SI+LOdt+YNv9WZokJAkWv0+bCrIX78M50d+rkjDGqG/132wKDZDQ/E
ANghXJRhjvQjzYpvKvU/V5pa0v9MLwZZeGQ+ONlgxRNcpgGJgcMSglB9ZWH8zf4/+nqLlKVo+oQU
gU5uOu5aG4b+5KMzKarCZI5wU2o2OQAQR3ciNS6SXvkngZsYvsK+N/ODOzw2bWDvIUXDngEDtL5y
15nDsbSq584E+pRXKtnABGm+sok+zq/c/9P0HLjyUphjH9ouH3/4RgU78BLGd8iv91/6CYBXLyOo
Zwyq+5zwqvN/2HCe2ZYz+vVR8UQdCuS9m751TXx583wY8amzBIZzv9DFkAGfSvym27YO6yILs36F
h//hgYXRFyki0Jl5D5ymOXYeIK026LfsT182n7nmUWdZBhO20m4JzcIjZ9DNMcQiUaq1e+XAWlGe
cpaVMAgQD7ZXM4g3TJ3YugKomIaXRaSbvngp1JD+Mbn3O9Bn7b8pcw4Nmn4bMgxJXBd8inzVuXuj
2JmTTvKThw4kek9ZHuczZb+qFAIkg11y9Ikr8+CZ3N1UflJE1AcKtx3K4OvlD7zyCZY3eteyUACb
LHaw0TznXfkiEjSSh+JKhFhZP8s7fdcxrbgnzRGuWdsmAUCnvEaRWXvzxeIBHr8I+ozLY5JOYVf/
yKCNp/M/n5qW5TXe5nUKLZBSHBPVvQOClRxa6pHY6UHpv/yElZlZWhx0uoVsIORSjrxXFlB45jcK
HNcS0ZXB/xp1/5OoKTdlCDu+OSa4s2hvuqnna7Jha9O+OFPAEoW4Y3te9slDX54C91suv12ekrWh
z//8n7cmpmODLZLqSOYkCyJSOiRyyGyBVzWrT3FQERXOU/bPQ7ROB9vv8/kIlUtwFmZQ57qIudUn
g875ZvDP8Gh2NkkFXsURcJazlYuLAkmTVcXT5Sla+bBL44qBW3PRDYE5lv3obTPH87dd49VXYtrK
B/hbkvzn5Yth8FwJUjqEnCSQoxJIgTOU+vfld18bffF5TeoKNzu/u2I/e/B3EveXf9X/ZG1iFp91
pmUC5wjQIUdWmK1Ci31jJd18ZWI+PNcp/Af/+1UrfNMSGMszWObAup9dC2wEmF5t91Wj90Hyn5dn
6MMLMB6zKK+WM6s7x2Db0r4ENhz+ih3Qiu6bR18vP+Dj3j+esMim2kyU8Nd0DSTreBcrnFpbD5DF
bdPiiXmeFWEJcMoGNbn8UPxFBld5fuUs+FABAc9eBOzShYq+rUx/hBsRYB4WQFQloPF7lLm3Avgn
gyTA2I+Xf+nKYlveJ73SkwVgnw0sFFDfHTyvi6DTeVvjaIs/94TzWvlnszQGPuK8MewwT6QHEI5M
O79V7DSiOnrlESuLenmvDMoRMHq/1EeHAvNvmR9Vf82wcGWpLe+VPteoA45EgtL75IOMUeQAQUNZ
ZRL0yp5Ze/nFdifSH0oYZPCD4+lNBizSFFzzWFlZSdb5kf9MfeeJrgOTGgIUsPp9MpyzDWD13hY6
CWE6iwngo6Y7TGLiO0Bj7SsiQh//ILrk6M8AfFe6cSXAJg4IPdDzbq9sy7XfswgvbQvWm4GR3LFl
34AUC/06u/Oc+2zAJX82sVQ1ABzvl5ftx78CQLH/zh2E1CaPZyMSviI9yaB8zeRVtZu1TbeILlnS
D/Bf1vzAp6eO3w3Ja0qusEjXhl4EjwaYbc5GAW2bUj1kRfKQDvqlSJvtZ2aFLr0yHFSeah7gzR3+
c7IA3nq5PO7Hr02XthgMGPzC9zCu3UIV+n5MT5Z75Wa8NjT/74c0ZQXkZg8AZ6pgWNA0YAXLqKFX
lsnH8YEuSwdl2qCtwzsDt8lTyx9km+Im8iPzPzkv5x/1zw5OS5jPgCBpjnX3aMZ7k8vQ864ooZ0n
4P8qBhTK4f8dG9baVU/A4z1W0zMoa+E0/CpRqi7zJwvM3Mvf9eNdRIPFjrWJyxkuxvrYpea3dps/
gSyuLMW177rYoA6Yi7LqKnagOd/3jnwHC+oEU4orjYG14Rd7tHGDlhX9NBzR/oHhTDHWD4HnmagE
kO7t8uSsPWKxV+EOHGic8+YIo1/wD4BYBug0K681oVfmfml1gd63TS34Fx+6uv2aJOXBC7KHy2++
suqXLhdaAeNpFAT7WrT7oUmbMXCOkxRIbyljrq594rVfsNy6WqqAshyrPzMvFs+eZ+9z2uqApf53
8deV3TsCot7H3M9OowVn6LKwVXh5elY+7NLooqHclTVDUEjl73r4UQACBELM5bHXpv48V/9EBLgP
EJBWJTsMCRwEwD7649rjV1EOAPGTa7LNaz9gsW1Zrw1pnIwdVMeAPc9UsC0FrBEbe7qm/rjybZfy
8zZXGl0f5kGwWWUbKatqI5S4Jlm3MktLuZ2eCW6nPfEOvAH7sQAhu7jN2GtLrgW2lRlais57fQHt
Gh/Bs6MMRPIi5FMaT0nwuRW0NJnOmz5IZ9eWRz84Bd5zkr613ueiDl/EzSoBmL0tMHTpvjjDQ22e
hH6+vDbXvukiZgZ9L/SYIeJowR9qu/jqDMn75aHX5nsRKwUvcYoEFpJK+sWS76U6UfNyeei/Fhcf
HIRLjZ1W9ZzzojLHQPbe99JCX8EBUPVLUY15xBVUd8CQZveeK9pYC5XE6czv58FKIz7Bk4P43gAD
6NzeAXbqQYwN0IBhos3GG7witnsw6h3dqbehSvAvwLTYeLl2ogSm7j9q5rs3kJHUW+Gx8RjUtYxa
SgjIO+DziAEU3WS2/BA+LRQmkqUXkRrEHWhO+pu01e2XMQANiudKHRjJwOMoHBlxA02vtp+zHf6L
4NkhGfgOVsf2Os9IhgSikxs3c9swq6y+CZXuMzBGnGmG9nX94Dr6S1mZnwmzoRuQWNMvSI6fif6u
cDZ9WduIAgokB8g1T59b7UsFooRXaa4KSKrxRPphoBIeVoGTb4STXamgr6zMpbJKjQshnUFbPEgv
qaEPV4ygLVplfHkFrY1+jkL/xGTHH3L8AcPGNFOnwvWebUG+fm7o8374Z+gEDHLP8zB0A0XZzWSV
9b7I50/1eyn9P017efZhbzScfHN2TxmI03Vz27rez8svv7Jpl9wAG4C6zu1KhpXLAGD6YwU/M1QS
Pzf4Io61FU8t3g5gzp1dnSorh7WIB8qaScTnpGPpkh2gIGbSVBWEoQeVVXDbSiYRtok9X4lpH1fL
KFvENCat2W7crj5Wgtbb1Njttu6n/mC5w/Rr6gkyK8Pzm7IFof/ynK0s1KUWlwnOqPIzjD0dQNOT
EogxMGav3CfWBl8UegrHJKjUg78C4tlT7zYnx7RXSgorx/n/aXEBGpg4CgspBxDcpK+zzmPbfMm7
K/nsylVoqcyfMiSYvPZAA2F0FKHrgxw2WADYBb2b3gCrYk62pfTwuaW7pFjAdZpB1AGacUnKb93K
7JpaQUjdm6585pV9t+RZjBDtyyzhIPth2Y2k/AYE6ZcuN7vLq2htthbZoa0VhesqcQ9Zl+tDRoWO
/RpXo4YMdST5ANMo0Yqnyw9b+y2Lba5YKXPS4rdAXiCa7OcAruApu3ZHWht9kbHAr5L2bo480Ulh
ZwjP0eCe0m64F559jZeyti0Wu3yE91g/z3D8ZHN66I21L6Gzc3luVoZegsaZDqCuIbl3APi5CEk6
gkAqp89t5yVEPOiYG6QSksyui3K3bs8wdFt9SjaR0qXm/gjAYNM3rX306/6tkNlO+pRCF+KToXuJ
Di9S31d1yiEF14/1diAZ1ENGReLLE7+ybJYA40nP3igA3T36xevoeqHyv7XmGhpl7aue//k/R341
GdZAH1Qcs0Lxn12SzlUYdJ/T4MPML3Zvbtk+pCpxqDVuQTdJ5brbLud55FLnUzJ/eMRiz/YQAHLY
iHUJ3Tc0+3Woh3d29eq1Nj+LPav6NispFFYPMxp6pTxo6Ltc/qxrIy+2amHnEH20qHsA0Tie/Cka
tX1lq66smCUMl6GeLCwb110o84goR4FT8PxWWtCDufzuaw9YnL6y0hk1vKmPHhQXJIMQhyMhW3at
pLEyNUsYbplDbccDI/DQunqKtBE27inJNcf5tZdfJNBBE4hqCCB4nDEWpnYaAVEXFpb53HddamZC
gMGjblrWR8hP4t0DaHqYK9O+kpksBTOncQwEyRDdM5nFrqG3mTyN3njok3x/+cP+fcsPrqdLbfy5
x9maVNV49NDtPyoLIhD/4+xMmiPFtSj8i4gQiElbIEc822W7akPUiEBMYhT69e9krerRxkTkpqOr
ugMSDVfS1T3fcZs6OfrV1CDvgLsJkHOh0FDMaO40v/B1CGwynyGdI28MWj4DCQrXfZoMTHVYWgKL
NAPitat7k/YHL1fVd57NrnHy1IUVkFT5beJ7KUBIeb5TrPO+srYfbjozKQ6ov2N/Gttqf/d9a+wG
Z/QAq6TjT7Bpy52klN3wpCDg7hHv+fPvXxsbi2CSEm1TVqCF0+y97f6YdF+D7nLdsxehhDm1ryBy
sc+FCy5O8jUD5qyx3z5/+N/r6I86bhFOcCOs8opAXJyBFvvgADlwgQ6h5M/lQ3rABh+GtGOLvCzO
AAeQEYdIdX6yr0ff+FmDMrRRbLfSgMv6Lt1ldl02l8nlQYGVMP9UMnWHRMHG5nwlNPynwAt7ZmzN
oUbGHU4PzNfc4A4BGJ/PW3Ht6ZdN6D+roa+7ItEWEP1yLGdAsXoLaQGQHj5/+lrbLAJPmzVlDwKT
fU5MO7LA2gKVIkrJ0+dPX/vtl7f+89sTPvumWWAL5c5YoxI6vV2AaZ8/+8NfDp/pyzv/eTZAtx4I
ewq+DsT+Pnkg0gHWE5C+25KZfXjZihfQ/39Bho0xgLCSxwVoC0UPfQ0VD1MPe0UpHsGA2VVpe5DJ
VVbNeN1imou8Ka0m1TzOKz5+l8kgnzN4Y+0AWOQbnf1hrMYrFrM9dRX3gYzksYkUelAYzbAD4EQH
OifwcO7d6cfnXfPhuR7vWcz7AvX4ZiXqKfZM+8TH3ApqK30iZYf1XnypRnJTtMbWArQyDpaetxZv
/cYDOvQ82S+646FH7lm+dTz6cACbMP/5/zEgRyPzJ5gRn7G2hDSxAz5PG+N37dGLeZ3p2c0T0xjP
Vjl5oQMs5d5P1VZGce3piy5IPWkKw4ccQCa+fwJnhQNpCSeCzzt45enLhHFKUq8AsXU+e8CLhUnv
7Zt6uI524f8nGZqLbLJmokCFayOh2p2y02uOdKa/zIJWvuacwVgiLoqR7Hkx/sIys9UoK8B0f8lL
QQEuyj5TWsX9yEuQ2H1xlhybkZJBA9j61PwzGLlFQz3nAM8lvmECRwpEM5J3s2W99yqxT5TWZuwA
t/Bu2Xa7VeG8MvGXaa8UwJqsBnYvZkVe3SEM9LFVauOmS9SjVbBiY6e2MhWXMHrIHQkpRAofOfJg
Fw9Z34SdVteNuWUKbJ65hr60UuceYozGAM+s2PKp+TCfY/rL7FflkAnkRHgM1GYW55YNNuf0pIby
nhVZZLR2v7HbWpk2y7SXXXvW3DsldNkKXD2H8292tZXg/1uy+5/NFj7i8tJ/1sNGMyhHoKqIyWNz
ukeu6B7E7JNbh/fmkfOgiMuTOwbdEJyBLQrN38/u27N4fs4PyUYHfewuiV+wWDBTIbK+c/ELBlAE
RZQahJ17mHbvUsLnqPaJDFBIRm9kN/KwyXN+PzRV9avsneKanR7m92Vg/tMGTiHYSPWlDYo+ovmT
tPVebpWlrvTe8q4AYFaNXAHSYii2exx7G1pPVBx/HlBXZs7yomA2XKMcM/xwHzeezoPX36T26fNH
r8z9//jaK5Bd2xkxz268PyDdWoEWw4Phl0OAatXfn79kZQYtLwrSzMltc0D+WLLnNMuCrARFvCvA
r7wZC29jgK010mJNa0ydeKClVjEFbPcXEwV/ozMBU3/mk7/RWiudvHRIxZIAQ4EBHYGM3Azp8/jw
eQOt/PYl4aaSLgEx2IUdEII+4P1NdQdy/3Wjx1k0DAH/0gEhSoG1AjL4lIIg1glfRFZvko1XrLTL
MtMqcLPLR4oyUCbre1lPbzABOVzVNMs86wwST6k5AvugrKeODu9+m8RF6f75/PFrv3yxz0oQkmyS
Auek5/q+k0Ap9zj6bTTLyk53mWVt6AARzpCDzDXMwGT/tv0bCUx2kTwDRRoqkNiv+4jLsPonsBkm
6oAAhMfWop26aG41gKOF7e+ve/ql6f55OgMbrQCbp4ndMbNOTVaRXVoDrn3d0xfLQs2B1MxRhxW7
aSaCJgHkWVzo6tc93fr/346k+VRzjsN34livWT1+dbItd/q1kbM4LlkK0itNEW9IIe9xDHtO+2Yr
07oSle3FlGW8KrinLER762VubogQx5EXoaP9jRGzMjKX+dbZMHtwghugxlQHeQkYsPDyKMZdibuM
RgdpPm1EzJUvWVqa8nqmOW8arLlC1n98QC/vekAw7u26HwMUWG5JK1Yi6DIBm04FrGFwCRoT3Twx
kCd7nZ8T3376fBytfcbl7/+ZAz6HSXVRI0Wqqq8jM+5o38EU5ds0y7fPX7AympY5WH+guqQ51ncm
wP3tsrGIZl1s9PZfXc8Hu79lGrb3RkhFhUKGV40JriTbMvQt1M1Aww5mMzwKkPdyjaiFaiMC8z2E
wMPYD0KmKNyp56ORoBak1lArK79mNwJ+pHeXCpno829fa9xFCDB7heilZBP37BZV9+YEe0LnpoYF
yefPXxsbiyCQ2ulko95niKu+ykPPpF/mUtco7zE21PVrnbcIBdXU1VkKe48YLpxHu7L2VTHvP//t
a22ziASDywoTZPkmbuRLkX8t8zuO0EtQZnTV85fZz6FBXqlKEdxNKZzvBpRhRyfD6grqPjwedMk3
4sBKEy2zoKrowVmFrjmGsC0A8iokstnYIVyW6g8G91KlmHkAMvKLg/EAB8FHS4GTMToG/VmVHS7B
wPEKzUp2G+21MpasRSBInK7QDt4WO5IcUb5d7ExICuD1225t19ZaarGYa2aAPShR7SUr9aipvHHn
raLttUdf/v6fKGZPhmslMAeJ53reg2IZWNXW/draoxdzGPhls1EmVFl5L+Q+HTi0eVkZfT5I1xp9
MYGdZGzFlKEuJ8kzyPK7agpUCdMJUzhbO9iVebZUGKPSxG+qvJWxojTOSHZjMeNGCr6HU9VGlFgb
p4uprDuFEjudV7HFyrCq+x0l9WNLmxdiQb1gJz8/b6yPxXkmvKX+v5eLSVAk9LohLrLhkXEk7ynO
1qz3o2JqT8hCnWBjtxe0fBqTrWV+pfuXMmQD3kV2mc0II8hR74ZKiiC1De+6ILiUq+Yt4X5ulNMZ
qsPpHsZWSBcLMcPZxfC/JCy7zjzQXwpXJ1zMs1I0VZz2dAdjmKOn3BP8IK7LLy6RR+B+eTlOY0NM
u9nHRWsLYDPc5Hef9/taF1z+/p/JzasRs0TrMs5gkgF1w6EAtO+6Ry8mN0lsS/h9VsXNyE80M3e8
q6/b9yy1qnbJ9TSaXRkPRX/wc2vvaXujqPUv/+GDhWGpUjUycNX7CoNSm/BGEVD0hAyeAbFbZbij
Hwzzpq9hluF5QH570qNHMTny6OciPRFQ0XcSF7uHSQq9K6fU+MFR+xCkzMlubZh/hcVQ9s+kgmfY
aOT5kZqeB8xrQk69SIodiA7FXuaK7BzuNXudgrTZqsx9Aj6/eryuWxYBZSjgPdsWDD1eqMitpp3K
642huhJxl7pXBgOhEfD5KdbGi8UuTNuTAKH88999CUQf9MsSoyQyyCQ44CnxkE3uftI+CP/wQlFj
cZNq41GOnnEQCa93XLRbydW1D7oE5X9mRy3zwco5LWOUmhyGXu7y0frie/1Gbntl8i11sHNlFC30
Q5jacL15RrILtnsA1iUbmUv6Nxf/UZtdvuuf3489gRRjbcJ7OR/K55a6UAgnuWyQpZvnJ11ePHws
GDQfOmkOqEerYehdQdX2VarEeu4dUzc3uduO535gBKBDmj1NTCZ2ZIqZfk9d4I2iAV5mgPdzImzA
m/PpOEnwlWtHkCr0URZ1N2mp4SXSqucGbJg+YmMqW/B1m74Lm45A5oRhMxyLRro8YKUDpwmnTB8b
5sF3zxv0HBA549jhl8ztop6bDOi3jsAapimx0tpVE9LMJt+wxfK/ZWwoX8fK6d4KfPmvhDX1a4sT
42urYfHR9mqEk1DJur1uCITgZFKQBxsldMKGvPEVtppkzp07Tzf2TVZPpY8i/iFXUalGz98h014F
VWuxPnIcRu2wmxzYCUmzdf9Ih4pz59RFWM1jd2O6MFkK4IUi8iBjMJUby5Z+8RNOnrKBzy/w8jQj
kNiyI/PZOwXyHz5AYvxdmbwBz8lmQGdY6qEU+tkr3DeAasazR6GFUS1DUSWvu5ik1IisdDgRhgM4
/MWsKEGUgrjB8fFHmKPIFka2LaN0L1hWwHylGvclpntBnPfagQcdNnewy6nanQsaNeHgUKuStHsv
zekt9klVZLL65MmqiSR84yJAo7wQ6Bk/IiaMhXwr+ea6hQWovpntksKggY+QH8zwRtnBua0FF7ZB
A2v6ZlReHaRGf8td3BEZI9wjepveadufD1WeJUEJeXOUUjaHqsjnoMP+GGWv9RiQdBoiw0yn/SBl
uYO9xi9EZydQg/P3A43fuoce2jQ8O5xYBgtT23tvFXfgi+z0Qe1xXOuMTluDI4a87iSc7M7iHj25
mf9QyBGWvLWRHFzf8Hc8M38lBoxuc4+nZ9zUFIcGHlJTKFvl32eGqZ+tDl2jahfuOximd7qy62OV
2eOBkPR3XtrkAAuaO1y73ZcNEHI1Mx55L7wgg98X8EV2dbBSp416JxWHVKKwAHb03qGDwxsKijBu
fMuB7avJJj+D65A7nmFoUsAsqwTZXZRPtHNv0R1dWPtzfauhRERC3E7fatN4dgVVx7k0ugdPEJi3
8dQ+G/UAA1FFkp9Clul+ZhdrN9+Yv49EvXcGb05z4VtfsBPPIUbhAOuWiu1MKkG0wuSzw3wwGyyA
sn00HMpDgqqlEKgUduEAwWRyYPrIwR/ApaNtBrBJQSbR7vWpU8oJLKjDKoGy7wRmm/Bx1a+0hkf4
TOf0aS49Y0eZBL8LxiURTUtxaNnlolJqM5JO8daNcIC0kNOCuRaccHKEIPhRuPiHD2oKODAEDkrZ
71omTwYD+Mtq/Aw+cLkTwBO0g+9kCpq807zOifzqCukeQYAYAoVbETApOwuSnca7neekgiedStE3
Uu2AaMrOrguB26HXsAhiwsE9eu50N0qakHZJLfduPRQA7RnlY51SO3LaXAOx6LGzV87tvjJNlDzP
6UPvdrkMSjjywkvPRhUMDFDrs5BjduvXbb5zqW//mGD3A+ERzERs0+QB/o92l+q5uh1oNn2vmgYO
TYUoztzDHRR8JkFvNOcyf+xsNVhh6RYu8EOpOWDOW/RQzQOLkBOSR4Dz/vALToFY+GbsTUpYhI1e
aNmg5fqj9E/t2Bo/Z58V90VTid3cJvl5anOkcWzltAI8hsx5tqe2qIC+9cc7VPf16cXCp7mfij5/
hg4WhXIwIq4PWe8nEW00f+2V4e14XaBiaUTIQzTqDyDmmhF1lfG7Gw1YwQ164l0gG4u8lNoCOhpq
1+PoeMb3zuUKFkmzRV/K1mlckPoVTEurzu+P1DWLZgcEISxRYapX3dSdS0C1dFgVMtyg4R/p+EB7
N4XOzHO9NKwtSB/BEpzAiZ9wyQuD1DwF14CX7BvxlPnj823Jx2u4t9SqAy1l6zkTZTzJOw3uL4Et
2edP/vjk5y15bjlcqU3diSme0h6iOBhl8jaozG+JBau3rXq6tZ+/2P8bWWtgrU8KVDzBsbOEXdaI
0L6R9vj4eOwthepDVrJe8myI53bwDuVkTC8yY83OFAM/ZjBI2zjprX3E4qQvVFExv+KwAUo7eFWx
r6C+b6UB175hkaXjk0iRCML9em9NP6mwX6emPUM4+a75VrZu7ecvduTMSQT8qC99MPeo9Oxf/Hr8
9fkYWnn0Uq7uGpMPPZdZgGol6RHGphCUZE67MUI/3B5b5hLQZ/mJX5G0ITEFPsRM4WpcDnvC841u
/bDp8fhFuwiTW1lKZvPspqSENMkZfw4V8c95W3d7N8dS+nkjrXzGMpvpponn2FlN4ib97sO5jyEr
V+DC+fOnfziNLXOZw0xniXwoAc68qXFKacXZIojcIv+uKujv0627mQ97Gq9ZHFUQI2XfwSM3xpHl
2a3VrVDZw+dfsPboS//8c4pQXTXDDBzdzC3d3/Qsy28ph5z2uqcvziiQehO7HGsU+BiOC7fM8Ws3
iI0q2pURtOStaTq0mZcbLX65/FpO3D/Af+/WKscxsnB1sPGWtR5eJDpaRbFd7jt6HjzaBb2XwDwL
lZyi+ANg3cEo/Cvn25KXCPO43s59H0XHmRM6zIkNq90LI9n4jrV+XoY6mBm6Tg5sNxIf9REYE+xk
bMKufPpiNveThRsPIAxjXH8Gbv4tYRsJDevyhP+cci1zmbpErsXExTWePJztQ3MjslB2gXPjHcsw
3VVH616cknu457Z39V7dlvfDRmp2JW4s05dOVjieR2xUwPHvI/3ewwbWv45Oai6Tlw3wm+gAjCnY
sr2m6eCE2VC90gn+zldNu/9kLWEx1msTF9EtMnSeMPdGM26kNdbaZTGjdZn2bG58HSc9hW/ZXVPA
vXLTqWPt6ZfR+0808lrtVRxK2JjP/bOXpDcgpeynVGwkTdYev5jMOPl2WdF5Ola+v4MKOmzz4ljS
rXualVixzFwy0jl+wrCmVfAWitwSE7mw3AZuYybSf2A93EkX/p3X9fFiQpO0aP1JuTqWeXvITZhO
WelGH699x2I2j9hy9R3qyeOKyYeszkJq5jhuqeRJjiAlw8Z7Y/lcCUrLnCL84tsOl9x4kdKPFp++
WGqLorvS1cuMYtfOyBXgrgwE4C6YcXQ2cDbut4L1x9fnlrkE6KGozC641REkWgOP74phN3xJdxA0
ReUYpL9wvm/u6gd1V+zSe72xVK990mKpLnG+b5SHd0ryzexiWAOr8bqJsUS0Q/0sk07g0XRksGE9
qY4iQ3BN5hhttZjUQpXTBCtOErfoih56BWSwErGR0l/RDAFJ/f8hwypg52Bf7C4MDc0LGKz8ONKh
eJw9at/7+dg+w2HXuW08XF/DfZN7L6q2yCsxquJhUGTLH2qtcxbHFA7EpqkrfKRZfDP1U9X97IaN
fl/Z6JDFTDf02NieIUmsarLLmh9kfNYzFK6i3TjK/b3S/GCRJYsJ77jdAOcnF/PQKpC1QjX6/MNz
neoVlCQnrpXnMtA/ZluH2v+V9kT+5DDXrbKmu7FpM+zz3CcNbHX858a35Dcna9DWxgTga+AMMJYe
VG5EPkV+vymabn9NACRLsp4sx6p0xYQrKNpDjZ7s1OhsTIeP4xJZwvX6pK/nYajgMCOAf5md6dTr
ZANW+nFvwpf1/8drmqQORzW3eVath/S3dF3r1fWEH5bl6Ac4r9hb5pFrX7GIF36rysGasJjW2fTH
dcd7y7jq+t0iy/SFhhynImVBzwhKR9Ro16HRJ7ew5X75vG8/vA/C8xchIzd71vV1y862nblRDco9
KDyTZufOwy1EWBdfhJMeCTHRgLa4bhdLlimNypNJSy2sGSAURg4uE6S9sT/+sLgO37OIDoZsZurX
VMdZctfYbD/2l6LeF8Zg+E7EsdpSLn68chO2CBVW7aoOSCUdl3MJOaoR9kwHJRSTsgaVzLxqb0zY
IlxQ0s9gcODMaJdwa/M7uZtp+nXyho39x8qmnywzGwMZGmZUk3mmuA6ajTeG24YG1uJOXQdDiQSj
cHEBm+2B5QrA3YVP/Km0GRKW91ZTn/0Bp9mGhU1x4uqpKLcuDFcad8nwU7yjiZuV5rmfUhKUqJMM
c+E8t2Z3U6JGYJfJ4sfnw39l5vrLGDGoBqVKBJuXbiijjpEssrNN5vTHSxVZkvxcxuEbzUwMRuBm
TWjGqRrghnkdqIIsWX6VoYdJFdqEkgyQQNw6PuGy/YSywq3CorV+WAQHOg+OUD7RsZd/Mb0edjU/
qf6Gsq6gxR3HdT2w2FXASWkysDvAQaRzR1glEieQPb3KKwpVlYtw0FXG0BtNmZwTG6dZU7RtyLtq
y/ForX8XQcBD5asPA3S4XblwoupMFTPqP6IDtrJeay9YzP/RhMqVwnk3Zjjh9EWNAtE03OY7r6yQ
S4FmY+hi4Mas4x4afWuAo4V/39FmJ3Hj93nvrr3hEqb/OWYCtFETVHzAzypTO0eLX3Io7kfF7tXM
8+jzd6zMYW8xhweIfTlu6sxzQX1jnzNUilRQcG3sqVfmwBIG6VQ1ku1WSeJcpRT3oPVB5NVBeMjA
iDxWQ7+xvV7p6iUWssEBrfThZHkeLH6X+NO9P/OdUunh80Za+4zFVGYViDltjqp2U1RCRRmY5NFA
Go3LoEo9mJNFd6gzmraObWtfs5jVBM48qDZwsPei8LsSdvIK759z6qirxAUWWaIiIQqEq0SCrbqo
9Rt16tfZMvefN9Xab1/MalypmbQt4EoCOG3oFO+Jh9W92roJWXv6YkqjIH8SVgnj6ILPu26a702W
tzgIbMWklY5eCoCdqjBA0BAMFqygfrpe0Ik6tNw/2cQC1MZc10ZLJbA1q9bAtaKOfQO8SJ116b6s
iiFKSFtuvGJlWi8VwTh0TePkQiahR2ntCAT4gQPa48bhYKUblopgYSkOPnZF4iGFWTKYZ+1h8oo5
YqllXne2WUoeedZ6Dsw6kdAukhboGHFI3Pzp8zH6N1n934MkWUoeHenXMuVOG6dDOvJI1q25K82e
YpHuBVDcRuYmf7BJ9X93XNZBo3h5rqaJPzlVpYqgEtO0TzqDnmw2IDrDz+GlnPQkA5RwV988bxD3
KUuKPAR9xT60o2hiC8U7fz7/+Su79KWoEiWqTKjOgL35GKvGnr/b8CJ/TyatYll3qJcpuBqDGRjw
6zbSS6ll13mdJQlGT6NbLyIkz5/8fkoiKf1mI4C7WNI+6pFF2GB9ge2AxEIxX0qi2i5gHoqkkucs
u87JiyyhjL1lcPxoTmLSe3eq9MEduUrFZpGlDN0Xrt+jhq6Kp05+xwbyu3Ehs37e2StTbak9nzJR
UJtwicp3OMcMXlXejpLr51n25sY5ZiVWLBXobesjW5cjjcBYXt+ogZJwZqOxkbVZ+4BLj/+ziUka
s4Jq2Shj3tbn2fXB0cdlcDA4W3jKlaHzH/V5OYux15iHTV19J3QcA89HyRInv2rX2pgBa0202AD0
KObRCoEoLuV4O3XZOefJ/roOXiz2dNIeivsYkv3O0yS/F/VvJX5+/ui1X73Yv9O+cbBW4pgt4TxM
IYwSY3KNKgZDfjFfk5GVU9dD2MDSbLxrs1ofcoDLrxwzi2Ve0K4hJWzTYqVATKbcD/pKfam9rarU
lWV+qfodMI2sxlJ9nHnN2W7aEoxFDP8Sx/iCjxJQZbKxc1wZ/UsRMMzlSqPxR//sGfredmHOrJv+
AT7f367q4iVusRIyyebUgYneII9V3t3aRrn7/NFrP30xcYu8p4arIUzkQ3lM/eSlyq3zSJv36x5/
ee0/cYH29sC4nyITrYT+NpNprJACElU4+zJ9+/wda/28mLYzkW4FABKS7mblH0rGnYhRU8Z2D0s4
1+XZi5G47OG6ly0mMnid7qVUzzrPY948FfJCJLBsFJON6XQr27SOeNoPz5+/bK1zFlPbq3KA6GZD
x26L3BYv7VdHNy/c4VtoFRPZyI/XZHsxx1FVCp9GB2vyUJt0l2eyfyQzZQkQ6dz7WnsoVQ6Q8ixR
HwgJ1Z4bQ1KEHndVFlBsieD52nsE4K0KFXYAYuA/unUzhJmsjrktxM7122ctlRtMljDiKq+Hs4Nr
ktjlKMLuPRTxTrS1ImC82t0g+MPEEieE1ywodJ74PRStu2sYK2+aomjC3KzyHe+7F5rpp14asItq
+T6RzYPjD78YCplRKNrqAB67OhymHEIs30ORJ6qQrcRDzRxxUEpaJVFlzWe3Y2PgKNhzoXKwinpV
3nLJX3JuvhIxG3C1o2MAg9uTwNk5pI77K20VCYiAwsKyzZMeNPA4GN1BbTAVDEMdT9n8CElktsuM
MbYq4R/tEcdhXLk+5bbVhVjCTknTwYohGX9WlbaDcpyfTAl4e30JSdOsRvjdAQhhCznf+sOIjMw0
J5GrFY2QPof0Y+IybLV90G37UA/er6EpQFu0059Dzv5MekgDOpTfWiRyDpnnIcyZuj2aJbjz7VSP
+6LoUftvizK0mmHeOSWgC0hynE27jwd/dAEYSO2jrGhcNelDQfSw1zPkqHYH73Y6C1Q7O8aEVqh/
4pz2PggAJXsUsO+yAv9WTf4tFS6NvGr+XZrMvi2zPCbueJs4xhwUmqt9BjPiqB7LDAXxJME3d2aA
SlcjkihGh4WwJ6OiA3yAqfpZJPl+sBWcryrPhA87OqKC6Q2SDEpFVKA6u9aoi6e2EntzRL2iOxTv
ndP8MvX0VtIejanPfZPfJcx6M0eFIefIUy6zJzVb4MqQ8U/alvCAICaGb+4+k7H/wcb5ZihQR4AS
mG8oMn6snPreUihfyJMC9Z4DQfl5B7cLFGLs4RdwsBuaRQA/PdHU+QNa/XkuyckV8I4e8xHWdvq2
mutnNo3v49DVYQrD5B1TuRs2WfnqTmiYeWiiGQX2puX+aLP80R4hdMWFT+A6lrmTDQrFtDDe3WLO
A8gayAnHSZgLVGaOetgZsqSCn4hmXwrYCkQsq/uQ0+5+wJdfWPw4FmqzD7iT4tqF3ZDOC+288XYg
mB8A/4NSsW+bwOTmlyFrY2kYOsBBxsQWy3hGpSY5E/DkAruiZmBYmu1oPzYh6ZFR7bHfyKouP4ki
Gw8FbeoXr+mMgBaFE5QWaY5prSBLohULgb2sd5WEq0Ka1knoo7g84nni7V07zXe2a6ggZ/0Pu9Q/
J8gVAqsuKmAuHZAJ2de57o+AYXpBMgPH49vOL1U49c52gCCT4o1782OV48q1Q3Y+K8t7Cz8F3tcd
C1Fod8pEdsxr/YTK6Bvbn76abW8GcJq96Tq3Da0xv6+t7jaB9nCcfSuyxTDsZwCh9r1qoXDopRcY
46D2aM8YuaEHOgEPk/guOdS8e02yaYoF6qSP8Ks8GgRNXXYCSEocIJG2JYFdk3tnpCdtDh74BXCp
NgpUm/uwHA58D3yjxMk58igeDbxW3bcqbVEmgKDgqvkwWl0WIm93CxphF8I7FHlyScYjLhxfMRS7
g268M6krFMozk+zhd9cEXZbKcM6NNJh82zojxX5j8aKAa6+u7wzt5O9ibo+NUFjvbXQtpA/71jaN
3Vj0zs63+UHUI8rAWzsefR+7M2BpX1xhnphHLvXmz77RwCM5G06e3YPoPaRvCXgQIb7tC4xVnpil
u6BO6ykcU31fWKYIXce5Lan7zSytZ7OofimD31SeOBlpZwc9jAYga3V/NKUodoh1GHKTP5ycPHkn
HpHhkIwSdfcjir5TaoV9w/0jcwcz6GSm9/Y0OhBydJBbNFVk8/pHlxrQhPTiWWiMUo+CZNwN+R8g
GOwAo+0ZBpH1HqbPaYBE0yst2y9eYScw//K+6tF+H5DsCPK2vfe6iQRDq/6UokSpOst+K255+3JG
lRc0dECNj4kOchT87RrTvrhx4NrH53HWG9UOilqxq7LMiGy/ciJtlEiKDvk+cbsbCpDt2ekc+zgg
kxk1njolGb/JzfpVs/qepGQIhDv/Fp36bdjjD626Z4f0bWT2+bn38x8qM5qDyZMunBJ/Z+l0DlNO
H4yp+D6K8lvjpt8lZFlBT6ZDhVuxLLd+jbq/S0j6BiP6F5O3VdAMKqZkYHAogT+QCW0HxqMVwew8
CaCCAEZ/9F5V7mQXE/KzA11KwA1VRVh+WQSXpHfuI1Y4HcLM3Ft3DMvXDvrn7FBwLKtjrs7UBBVw
NhtIY7LBhrDATYM8dV/c1H6sa6L3dSY4sg02bFF0Mt+KGauZo/Mnw2i+SMvNYfaWDtgjIAOIWX8u
vQz1WPo1kw2WS9f6IpR9ZqN+nEzvWaWuF8K13gkloOSRJQjUGX06BYBI1cEoDezOzIvJy+SfG2WY
oZs2VcgTfY+yjCcrI+Me44UdDLhTh9QvfhkCkAvl408yrbwA+ijzpLx0vMV9rQrJgPUqQ/QIJIIC
JB2+EfMJa2VWIzWTOjV2Hn71INVQhagcxFLHkFzOCRZMgAsyPKadykcvcdi+k9zacdaXRzrCNFZV
7k8sym/ULB88JKKjSWH15RmDJF69dYn+wgdBo1Gmyf84u7LlSHUt+ysd553bIMTUcU8/JElmOtOz
Xa7hhXANZh4kQBJ8fS+qb3f76JikIyPqpcouARq2pL3XsPUEeZgM3G7IVCBL3f7AKbveN1ZT3xRt
P4aDN3gnB8RSwDWQsIDYpH9flbw/CJwgQij7mfcFz2OQXZr2SCSIX7znN4hfs18zGEyJfMwK9om2
aXE0HAUNWrumRx9LEywqcIRBHqORBZQGzL7dFwg2SrkpSwspmJQn99xrmytF4/E+kznZwDeqhm7g
MD6UQdw9wvfDgVJ0Wl+B3jT8KGrjUHequ07zhuCk0opd10/lr9qjAZSPjJzuOIFhbDP1zQ+Smn0I
e3J+Y3TdCIPHGSOWFNZdKw0PxolJ8Nm1jBdhyOnejYUDsKxL2N4cmvHKTkfsnm77MnjNwfSGcVer
ItjlipDbBtqfu0yh54g0p+sArhtRDITBrunAhEmVI58AUBE4RkL7cAoQCHylHuDsBWFw0r2opmrA
R1XjFcmbAIbsGRTseqfY1J4/RDmUxjYUnCfQqviTgjv6jVU71kEK/1fuMyeC28Arz6Sz6QM4N/es
S0K7R07ay/tPrtnmmEhtvHNR+40oM/35pdwwNiSI4JM/beIBZMgap+ddjGzVrmaWH4J60R+blAU7
Y+L91qgTZxs3IImBDB9vR89x9rkcsesJF6u3hZZyZxjZtgOt7lAbjfWtZTK4dokw4f/akNCzk/K6
dqX1yekUBEWgkxuWjgUuo6qyTeKZyLUSv3ytyqDo9wUf2s8Wg2cppaAgs1YEb3WPQw2n7oh1bb2V
MFVCFT1GmiEe8M1V0qGQ12Yh6tv51vJovPMh+AjZdUuFsVf+SiUjYVLT5Jj77ndayAlnl4pFFh26
n3lWGHd2z/eDLb40lX0ogThQ0PlxNjFmX7MbOe9AIWT5XsUox1eQp8LZVZWhaeXFAQzBYhs06lsO
vmfo2423ravJRtW1LQ9qLI2Qlo69bZKc3QS5W4CaSCv8ALEtyCe5KcD4Q0pzlDB+NlgELqYVEjYi
OJswiAUmIt9NXffFCbKHtmrSUGKSQQxS4JKF8/iu6TE1IAL+6g0GWIqTuue48myqvr+nDAsBceoK
qqLWJu76J0i9pdhX4b1Wls2wzXL2VJi40ySN0UXQys2ubQcl3S7gj27mNTeJGrELEecHvKCCyOg9
ta39JI36EicSOZMIaWx8MSv+Ywzwxq6gz1YOHJCXV7j4TWyAoUoBLlziqy1MD3FpE/GvJvVtnLo9
/H5pjbtuxKF7sLoGxtR4dlp0X/2ANGHXJW8g3zo7fArgWE55BW6FEfVQHt8UzEi3adlZD3kxFuHY
4QxbEa84ecLvzbA3s3o75qrZxCbBWTXHpcgnKn8IYpls2mJ0MWuz/jROUM6dDJ/dcVdmWx/R9EbF
MLtyAgCmm8buo35izoFCCnljEcrvEbXjTdnJGz4gXgUuHbE3sZeuy2OxAU6siFhjmrtCEnNXNfa1
mQxF5DSGvcuEeqttwBRMM+0j7rpY3wP/jIML37tBUu2asQ1ugR+uNxC7HDZZX/1s66Y8THFhwwGl
xseI/kkx6QOSawL9mwb0G5il6k44Fu64Ey4EDj7w8yDKJ0Ztb5O3qt16kCYGc9LJNm5QgSRZyisD
8vJh7ainHAWgbWmD82bmU4kBpXILOXmxT4K63jSQ0dlYoiP3aYLdqfO9e4cgNHu4rRIFhd3BLnDi
z/oXFsQPcoqf7HyEh0KdP3ue8+pWuPR5Ak5itDabx3oieOjMeHNYUWyyVnwPyqYJVWsGCFhNtQH/
wQsxid0rEdjpfW4b5rEtXBYWBdiKcjDe2AB0XjqN+97DHR1J+5uuR2mM1/xNmcNNZpbfaxvW6cxq
km1uu91PgH3F1kePb/hQVLdI7k1hU+UYV1DYwhGXgNAwzX5HnEREjklpaPC2igSF8lnNcYzw4tTa
iaHt7mZ81SYZybeBt2ybqrqJYHtBQ9CM5kmUv0BhAfT1TMJIcWOmzuuQlNkhI2W+63hMAN/F/dWA
Kfa+c215Y9uDceDlpDAfrRcCyuVnaMLkT3RyzYPr9n4E55sRR8C+2BswoNuULk1vKqUYzvfYxyxs
XLvWNrtPtZtYXghmUAWMFC93MXjBmGXIijbIqXwDbhEnoV4EfpjxJr5Wbaq+Q/BBfIJ7lgxRn8Oe
7iRps5GqUV84N8iOoBufIBxcQ5BYgHdvptmXpMuz68Lk7iODSvQJLOhxb4LP/ZjHPL0uHQDBpqZo
33g9ZCDV/5Z8hUjr0RPgfde5D2Z+12NYkPY/+F3Q7hkZ/GgCqnmfgsK+E0nVHociE6dSgnhfjg0E
LNJBBaHVOQSZ9a4ONqIrcIoTvQ9LAJwnJgslCUkfzifPFvLiuoYcqOlxNnmZf4RzQnVwpxhu9jSh
KxWbj2VsiKkrx8WqgEq+6nFtkcPnBFZNOMN3r2OTfS9sL2R5/wwYwZ3VJ/sUp9sV6N6HCUHL0bGx
gUUwK4tEHn2/O1Qu3bo4QLTBRbaqFtVRrLJuLd9IWnG0UPEMTbCLN0rxNYHl33SVv5X/0LyGdClw
NykNpxFHP+mKm3Ks4OOHO5S7gwTq8CZABd/2pO4f66K1v8STO352cqT/FBXFcag8/zBYDtJjQGhG
mWsUyEL6I84bRnFiqrJ/np82H3cx1SGxgT8MHcSbxLGBv2zoUtGdjKIvtq7F1iDOH5Z20Q9awprF
CN2TarqjsKgZtb78Eg/jYx9AZkkaB8dgAHlNTr9SZiFzavqjbtdS1pYI0saO0+QUx47AQWSCGEAk
nXx888EYlDgH9/Ubil+JB2FFq/jKp9q7l0nTPg8JLQ5uavn7Hroww3ZA1p5tcPznv7I+Gw7IupcP
MgvkDYG75lcyVjh3+Iz+GFxv+tEwF0Hx/Kh8uJgtqsME7TRxh8kk/JhQG+KJwihDfyrbH+db/3gx
o3mtTMFw+8C4Y+L3BRJsQwwufp+onxQsR8O3d0R0zkFNBsQ7/B+9Xb+sPPbD3Dseq02E1OUcxkIB
O9KSIpsah5KZO5RIdvZAfkxxi8TM1Kp5r0k3rCI9VGGyNQvcDwuqeLY2K4SbkmA0zOHodUjpTu7G
yu5y+ANDumB7/vM+rMvgCVr1wmlJCpdVaLqI3H4YXe9Tq5r2MEDFcZMV4zfYJK5ZQyw9SathVHzE
VSOO2TF123TPJhsppkLkB6QeJ1iaKMgH2Ep8Pf9ZCx2ng27Gsu9471B2HGBHNN8gypKGNpg1wcq0
WIhAOu6Gd17u4bTJjyW/YtOnqUJSvF0b9oXGdfD3SCZWug4fjtCRiFicMHiIeeiyck1MYKF7dNR3
Zzg1ZK2d4VhAl+W5CkS7nVpi3ALKkBxcmCOsbMALEUHHfTvcn4pSSswuqMUjwXXsp+LxohHWEd9Z
3lqp8AYBfY6cRsXYo4MsB2abE+D+aRkbn84/Z+ET/obhtt3KdAc2HCEo5OLc6+G8YFVren4LI63j
tpUpcE0oXX6s+3zYj9xuttC8y7ZIeXgrUXnpEVoFv1Fjhjs3sgsTye+9tL/pxmDXWt3P8/2zsE/q
2Fs5sCJD9WE49hVkRPKqDRukMmYR5sfYMb8rJ3hELn0F7fYhy8OiulmKxTKBVFjWH8FWlbdQYk3v
+2bykGsi43UKU7895Pf4Gyra/DlGPmqlCxfmgI7Mjf2qjIljdse0m7niSONuYuzMl3XgvEbfVd+R
HsRhpk/4MTNwnWyqYr4G0ntWN0ebZt/hel1sYTqwghZZGq55lrx7GuRikGA1PXZs7K4Iq9ns1XWS
m6kbX8ppzqtP17i7rEDJFqae7uBuFrY1lhY+zbODF0eSqzJOko1w1gzul9rXtsc8EKXVWSaH+bEx
BhtZ0gyu3jJB0dEu1iDAC/uWjtCt4A0jga7jqFCmEUSk9rmo90FGoxJFYV5eZKCHqf237bEEqQ55
ERDTDB6CvCbDLiErgIilCazFAMtkGXzIMRDuCPM8u3XTRxdC4CuheGEYdKhuzUXTTRSbbUq5vzWE
+ZPblh0C9hieXyILr6+jdFXfAbkOEuGxL0Wy9WSOXGaSrs2ipda1JeEkwQA5bnSOpZCoKY2d43or
8Wqp6fnf3622QRDXQW6aHbuB3aGI8szd5sJO1+a+DwAZ8tE2O8JgF6phgm+m0vwM27m1Q8hCpNCh
piPU422rxAmHdf7Jz7rbGD67YSOCXWamV/BKf+rp2ja41E/a5M/T3KinCWdsPqRfvby48kDhv+wM
oqNNuxbMsMnCGEDfsN5IJ0F2Mm6Cy1rXAacibTPTGQx+hBXNplb9FgYxK7vOwrLS8aYm6frBagQC
T8BfEg8Ki5D6quJ4bVUtHAJ1sGmlPIsNsuZHkw93zKPiCjm8Uw2E0S5Pk2J7fu0uTCPd+WhI/IpZ
oJkc+zEHnrvIGuN+HFvjLSP2lG4dqzDvYYrZxKiDIKl4/qFLXactacCQ/LIuYn5Eupq5YAN+rcrn
y5rWlnTb4jRIWwsH/6lD0SgYIa0Hoamtx7M1m6+F1aC7HOU9Alzc4u0HMzs0wXQ/AYp6/u2XmiZ/
DUiWVKwhtsOPwTQc8sE3Nz2c0i9cC/oqBqcTlksdJqzXIA8NNukGMtXxSutLY6rtYWMFXSArRzyC
C8SrSo2bxmS7hvtrZowL7etIVGMUHuUBlhuypw/EK4uNzOtHJ1tziVk4R+j4U1fGKC/b6B0Kwgaw
VKh6etWOThJVA+C+4Et62alLB6L2yIZ7EioHRyMfg3KTQOo8ChKgAsaGky/n59FSZ2mH1qGKh7wH
XPc41l67zwG1iAKRWTs7K5OVNOpCeKLzo9/tnSlymjwYeHUkTnVnKL+75i6M6V1ZvSZQFlw5Gf2+
sH+QeKPaejZMoHAIp/yIekB9qFHrObCJQDvSVqhf7EY6U8pwh/KBmwEe0BKZHyVpLK97QKW+mcwI
jvCjg7pqnQO84Tu++cB8uw6BtIH4raL2A62qBC7mRvPDaUeVbDqvNbOZHIoKBQTdBxStk8wKKXRH
AWZzY7BSy5bf2B4dQ3uy6kNhEUNsuJV3Bwml21+guJenrKH5lybNcqy0TphX8KjxgY0x3W6fxVAh
hKjSGCC9LccfXqBsZIoHSL+kECyHY5tT7MHnNcpNm3XyU5XQaQs/ay8ScHR/kq2l7qG0VkXBbOfu
JhUPC08Wod1207E2WP81SXOJ0B37GwXZIxTkeNd+cpFL2kKnAIVhD5U6yEfRSzD/Fupof50KMPlN
ARrKOSoSPLsviF9AHr4jK4e0hYVpa3N5NGEWAmPU+XBs1nsKbEhkukp+yvIhv054TI+mMcrd+YWz
8DDdGj7ppbDrzi2PqNk2u2TMix9j7ZRmiPorcLi5r6A03sv9+actLVMt3JsjQWEKlburjKEI6x6D
5q2+MMWmY5JtAGMFJArRbW7p3CnPGL+0llEho1z0h0ya1so3WAt7FtUCfycFoWPheldN5e+AqNoI
4MZlWUUxpE3H9Agcxz3H+kTyssuKRxlPu2x4Gso1/PXCkOk1Kg/0aFtJ7Ph5U5Tfm3rs76A1PgCA
lffbNGDui98AGriyzX0sT4PJPh+k3sW9uiTUL7qiOuYMadmkoNPeA7AyrCYR3+Vxn91BHs85Dg31
gUgR6tQZAd+PFkl3DDjw7fmZs9DpupcQy8bG7CoLnV6STczv8vTz+YYXpqRuIwSx3zjNmOldAf69
g+bYzon7PaQRLrsq6k7uTt5ZuS9a58orK2MLoX1rD53wlXdf2JJsbTm5AvrkkkvvyrEfmXWX+Qw8
y4cJEnPn+2YhvaUraE6uyLOs9IojqpHOdcyhKhwqnqrPpjlMILb73RvsaUqIdk7TgPL66D+cf/DS
h2lLTBV8cusYH1aM48Ht4RaW2g9OG0eurFcC38K467Ka0lVF2XuTd4VTGxPfs7kKnzydf31rvvR+
sInrqpqFT+uao+gKJmHr2AAlO60TdrhE7n2XcbYjHi7IYSmqtt14jgKhsQELJAsT6Ra/Cqi6RgZ0
Aw/KHdo1ObGFBaQbdZgCiH9AH3Jg9psyMlFuj5oEpdDzX7wQk37HyndBwvWo69oKKFPYXrdRScry
GQACBeNVF5wL06sfUqH4WgpsYex0abTRTfsKmOP8WMFL+E410n4DAKY7eabnr5z2Pn6Er0t+KfDj
Ri+1qhMB3ZtP8YHH6U1rXKYJ7OuaXwYyDEEHASLQNsdt7gx3pjuuHLc/Hmjf1IKCX9eJoEBSnIbW
2BvCOkBW76I1A3rDX7eCrFOAoYyqOgH7+YRRvRa5fOJOvrLql95cW/UFQqTtGdVwgk73NdDtu2Gq
9ufn58cBxdNBCslkQnAbeHSQEr+BYh/S8Z7JNAQNdCVUfjxfPB2mQAwAQsHmqk7CpG8uHDGhmej9
hKLQ4/kPWGp/XnjvFtgoPQsq/H4PMeOG3Ug1Fs/Qu4tPonWLlfzOx93v6ZWllngjfIHi/gQ43l62
3lZk6tP5t19qWnt7Kwjq3hFBf6o6HExqE8SFyk/W7vkfb1OeXudPAhqj/JJJtP49zt7IYD9zGsCp
Ybzj7Yz9qjd9N0XnP2VhIPSqf9rEDMyyBDNJ8Tgkdj1GlVmiAl+YyUUr2NMr/KToSjX4qTylFFq0
A9t05sosWhqHeb96N4ss0PDGEQ7tpxx46wTGsMS+cIT1qNPkBqSdbaiE06EPO4sZIVQK14TgPt5e
PF8LPJRYIwiCU3ky45oC2+k8JUl+iknxZGTpbd1B6ez86C51kBaCYFhJS8AlYPkWZCbUHxKI59F8
Td1joXW9NmnE8H/oEk+cKpihx2m5deJ0e/7FF6alXoksWnAaQYoRJ4fwjcv9PQFLTtGL9Lvh+qQt
YPCx3DLox/7U5vYU8pgn8AgBYPOyl5+j9rtpKaEPGVc5Wnfdpzj51MW7bFpLty9Efl3/h/dj7PUN
RhTYpSdZWncdIbuUlW+1b3w9//pLj5iH+93rZ7bBJE9ycUpVm2yMwb4n1DxU0N3aWomzEneW5o62
dDOjoWnBpDhZUx6Ztjo1iXt//v0/Tol7ekUxA/I6I6TtT8rqnuZrEPPFY5dM+4nat4blgbeRlCtD
vfQZ2kqGIMbY8hHPEuQehpBRx4f9+a9YallbumVgywLcOHECoWKMTMTpXcv4mt3sb1H2vx/pPb2o
CBwipDon3p1a2EbcOMwYbywqkCgR8E/6rDLPDIfhQZlZW2wBT6xb8BJ9fpewmcZhwi7KCkGiAG2y
wL1jn9SQ5VTwCiMQHZXFawbF4jth9vCHFaYLiD+WGWxrXOZmR1p1lQd/KafZne+phfmqly+70Q1c
JDDECZ6KENDp6JdJxq9CdBEYQSvPWBgNHfDUKcuWAivg5CRAtB/T/Of5d19qd/6md2ttykAYsL1R
nIoc8Oz+zTXWqhwLEVSXFSIxNCtG5ogT668djFOsTq79etlbz1/z7q19YTkJs/DWkv1S5Gt3WT3X
0/V+cniLtND2F6d6hBtm/Lk3Xs6/8NIU0bZzyzO5X/ecQ6GQNLij1iiRbbK4pRQM+849Vm3DL5wp
WkSgXhLA+WPAiKrXVvzsxu6yUKMXWqGrAP6HjYZb4wapsjBNm5XD/sIk1IusAUcmxHZ7caIM9x+R
RQCZXnb204usdkp8bjpoeux/KOvBVysDuvTK2gYeZHEcDxnaHcB1sz7FEM08P1MWlo1eT02zllHI
MIhTMATxp6CovNMIMvdBZMS5bIboMj7AuRjeAMokWAFs21tfzfj7Ze+uLcsO3OnRGmsUL4IpOaRg
3W3BKjK/y4FYF+lwWp5ePK1pakj4XePMF3RHL7b26diuYKcWFqmjLVK7dLCNUCFOvPhGqpcM7MPM
24vq8Xzv/Hao+GDL05V8MjuoXcGxgKxq8A7Cr4Z9VrEimmayuqgS5W/gPgkRhwI5QFoir9WOIts6
tGqvLGuC/x0Bs3qCi/jM/xnrDWgpBsiQhh+anktvu34cL+wKbfMndSOniRg4wtS+mYBHpKAC0AJQ
muQ8faqG1nk43ykL60ivylq1rFqa4fIBtYnpYNqSHEGY7bfnW18YUb0m28A1CMILiOe8gPI42IMU
tH1GD3mfgQsNo9eVq/7CiU8vyToQiBncEdIH1ZTvRYpCn8m7oxLseoLACHAjioIKVKycjwPsch/M
Izp/7bvdjxc26I+d7E/IceY7MJUUVrGwvyZ21tz2cOw5MtSh0k1mwn3WcGNjZQIv9eYcst49d4TN
NURa8JV1Vu+5CW6uZd6luXeA3eTKqXwh+unVWpXCpd0mTnEahhSIcU7jdu87QwUlMNpdIuQE5qp2
8nchbOxWqLZAmyiJxq6CPER82UZGtQhiAQJTIZ+P4E3LCcogjTzEgJSudM7SWtF2dnBhJtOM59aJ
fM6C8bqxxPP5hQKTn4VJpa34Cgx/q6Bwb4tbnp6MNomvbbDQnnqVODjPJtOppnF1BSdLREZq0pca
FN7vfullMexSaSsAp0ASeRM4yQARDz/ZysSNrxnrZcRSCMVQhDpUugA2G4ICyoNdmuxNb7JAtDdj
/1r0fIRfY9K19y4sBmHGwtiPHGe8FnRCIa9U7ONc4EEJRJqGus770biuAajeJUWT3FuK9w8j+En3
0+CY3+AeUoAcDumdYjMbgG8d6Pd/TZuA3/dt5kQda+RLSizPgE1o439ucnOu/ytzP02Ss43RpfyQ
yAQK0soPqoh2RN2ytG0PKQh9r2lsDk/IvAWn2mTp/YiYuJUVKh6YWohkcVLfxSMkOWonE2hrBG2Q
ILkFXAgUws0aPNJ2gEloXefFvmIQdkhH/lonbfeQQeM88hq/faWCgRaQ28Oum2C3WpI+3tdNEdz7
bW/Arob1h8bp6NUg7DZEf3dhaVrFTvUT/QwFpeQVOUIAthPISELKhG7MBpT1TmR5aMmYg4ANB0BY
fDZby3flDgCFPHQNjnkFQZ+w4VMQkpxiPCUJ8kiSaYximfEt8VonyuO2fDLbqgpHx0xDCD5gEUEZ
4GrI50RMA0kDUZHsUxpbTQTmKbkPMg/6OLHyt1BBtqLSaNvINsUXQHybvd0AFq+qtN3Vqdvdm6rK
j7lK8ztpVUHkJ2W1BSqObf18+CZ92d/1KoYkE2vsnz5vyi8w02Y/W1OyqC3HwYbYzrB2TV2IR3qx
lmRFkns+sgRtwh8sJ9i3dfoM8sbKil4obHk68kGM7uhmpok8kDSh6kQNWIrLpG6B35Le3qpsc4sD
Q7pL/KG+9SyR3xNY2+8DmNg+cNim3Lggnb+cjwEL4V2vg8NOFJxahrgIfvITMZXc5EZwk6bdLfR4
Xi97hrZ1WTzlKTUbeaodUM4xTDK7TVS69dfcXxZipF7XnjzUgUpUJ6ASRbuDZ1AS1qlBLjtP6MXt
wUhcEkNC6tRNsHjNibgaBTuRSb0mwxqCf+kLtO0JElsZKNa1PJnstkrebN/anO/7pbmsbU6j5CJO
4Eh76vrrAT7Vdd9vULS5sHVtc2qtgOXEwoUIVg3xHhhfaNOlJXOczRQMUE+47Bu0XaoGjTIJOtSd
aKIgRn1twZXWKX6eb3wBmuHpNWwmceamqV+cqnKCSntvXUO4pP9mOBbUCfLgC5RAwplJBdExAjrC
COduttZ/C8Oul7jjniMlDGQQdE8f6fAMytbKmWRh2HWrSNOeWgnDZJwajKIA8w+pR+Ko4Spm/Nfv
fvv3H+o/kl/N/X8fPbv//Cf+/qOB0HuWQOXvr3/9z+emwp9/zv/nf39H+5X9r+b2tfrV6b/0l/+D
dv/13O1r//qXv0R1j6vXw/CLj4+/uqHsf7ePN5x/8//7w3/79buV57H99ecfP5oByRe0lmRN/ce/
fnT1888/rJnR9u/v2//XD+cP+POP+1dwn/rXv/+XX69d/+cfnvcP30Zu37V8CksHc8Z7yF/zT1zz
Hz7qaqbvmbAytslcgKkb3qd//mF7/0BVfeY++b7l285MTO6aYf4Rsf+B3yduEDiw43BnE5z/ebW/
DM7/Dda/1UN132QwZ/vzj4/mA6rZOrPRyqe0cKfajUQm8jAYEpxLMjinu/3K3fGjmTw/YH7wu2sC
4GKDKmI8AGixl6Fojs20Rr1fanr+93dN941NizyonKiE2hsE03gwC764KxnvpZ7RIm8RW5lshsaN
fFfdtTQ4ZTa79cm00vxH++vcL3r8HX3XT0XiRg4/qCC+Jw506Nl4nTFv924W/muo/z9Dq8XgVOYo
YQ8GBIzgU6JwxCpV8drJS8pt8wdowRfERUYnVbmRN2VmWMjY2UqnvKRohdb1JKAtOkNSgmkTt30Z
Jl5zxYj45DfuJTi/+QHz5f3d5LFbB3nuJnZg3+6eioJ9LrLiVDN8Tm9fN4W1hvL6KBkwP0dLDbpE
WdKHvS00E1yIwxhhVcsvUH3bz5mUxIA+Zi3KFVjN3KaeCpifpZ2nPMIH5vcxjXorsI7ALuLCkhb7
oRRbyPQ4V7Qa+rXMpDVPo48epi3sDpQs4asB1ycOq/WSHUq1Mwuy65sb0dx2zc2Q+7tC7TyDrCyZ
hfXuaOsdSSi4jbR4YiJFu2Ecfq6UrYSpD/UG5r7TljskqepyIp0TMVLCt964UlBQQWJtN0BwQVX1
E4v7g+PwK877X+cX6NL3aCEgzgcV87jB91j1z7xk18j/3V/WtLb2i9KA3vIcGnsbwlAVjWQXr8Cz
F+Kio637ibZuR8zciUbaidATw7h3Yi6hpJkkK49Y6Bg9DZjCYRp3fdzMkVK6Snvv0Mg1NMtS09qy
n0D6mCTEg6LA62/aUnxuk/6y6amn/QRMMlHJRUk6qEx5FVQ5lMgmaLpdNKJ6mg/5RBaXyPdENKV7
FD93g33hPqpzLyYpHbOZw0Y+sp2P5VqY8nD+rRd2OT2DZ6EqYhLDd6JBWvbWh9/mrA7TvbUAVm2I
LO0LXEuwevUsHnUghdfmeE6Xj1+rGtp4Do0u+wRtlRK3GsbYzMYI1O1d6vi3FNEAel6IbGW/slUv
zUptuaYFWAFqgAQxywOyj8VQbltiX1KqmztHW7E1RCBZIjoVNbF6tKCfwCv+5XznfHhJQtt6msCo
od9mj5Cb9CS2N+Oz0eRRbD8AtHFfOy+887eK7YoajDnTOPksu2yt6ZmYkhZ2MmSDgqkexIhL51YU
YoUgshDf9CRMNUEiBwfKMSraJmQtrsZxn9+WMvh5vssWxvpvBBQbAhyNKSlkaIF/8oVA4m14vazt
+ZveHWqI6abANCgVmdSfQicHzseoppWOWTjJ6OmODlrlbdOLMZIzE4P5Icky6DIOBxbwr5i9DzgS
bM9/x0LY0HH9FVXWFEABM+JWdTs0w21Bywia44+MDSs75NIwa8sa3ELawq1JRRCTcCFeBWE92/fL
z5Cd9C9b1TrA3+WjQYq2VZG0/R+lQ58gv7myQy6c9GxtSfPGYWMhIRZPXMjiC2XtcsxWh9IHT+U7
yc3n8wOxMFn1HIhAstm2RKOieJB7qyOPXa1WxvijuhUih57iKJD+NYagHSOX4vowQt8cxgM2CJ6W
U286W22qXOy8tQj7YW51ftzck++WRhk7EzALTEWEGM8DxNu9bk+CBxfgRrtIr21rukVSYONCTZM6
14q74Mgll+3dZJ7m756dg1bmOgBmRW1WfKndEiXftRLZ0gBpKz7xg6T05zkGod5yG1CmQhca/pvz
w7+wDn/Dtd69eOy3cRdjHkeuCz3S3OJhL+1wgJv1Js/FSgVuYS7/Fkl79xC7JpVfMMwxyOlHGVQf
a+eLUVUQZSTw9VqDZS1Er9+WZO+ekhiFoPCYg3udNR5g0nDMM3Jtudk3I4YVbtrPAvnFSmxZGhRt
O4fra80Mu1dR2fZfKkLJhvJsxdlxqW1t5ZdsSjmFJH00jQRJjzi4mrJizZRyYbx/YxXedVIqCFSV
GbZViIzf8cQ5uXETDnDTddf0DH9Hjg+ujb+VCN89AnNIxNA5xyMqEzTodIuE2MGpewHdwfZV5I+B
XX4V5g6TwITfw4igUKd9SKHY0eBGVkkW0sEOKxO1tLg5Nbh8zr/DpHM7IGgYqXP0A3jWkmyr+keD
Q9u85CtRd6HvLS2GMNsuqN9XY5TG9bOD7WhK10pLS/dPS4sRKm+8zksqnGiI8ckz3xzn2hf2tnBe
SPOtKHYl4jsC0/l1vRB7dboSrZXbd8DBR8SfRbch9NF8F1CZbgxE+jHdTLa5WQ+9S7Nq7s53Q57a
rm8OBHLss1WzaVz1XMAuBX4K4DnPY2cwjnLxjS+PZl9GUATfqnSCgPIVq3cElmXnv3lp8LQLflI4
rWFl6OAKbpaR504hJJovAWRid/l9PH73iTheQ8EwKMZo4N5brmBlUfYQDbzszbVwAr1grwCaQ0U2
gTuCm9SvrB4fLmtbCycpAV+BmRgbSHo+gzi3l+4aQOT3bPpgqZvz7HvXKQFMWcrUz/973Jm37ePv
2HRrKBTPIz+PMeZYAyXv3vE34/iikHiu+gfDejr/bQuzXCeypaiI/xdnV9Ykp84s/9CnCIlFwCsN
3dOzz3j3C+HtiH0TCMGvv8m5L2OdoYlo+8kdYQGlKqlUysr0Ugdw5dIJwM4P9Lht10cWTC8uKY6T
70XWoGLO5p2o2vBzaiwPigF57eIsF/v1/EoT+rEPsgPIe8/BQq8AMMLPqLFK9CVa1zOGvRJElcGx
gIbwLfQv95b/jRChRjLh0aEHFwlCZACjK6psOIbOpM6u2xXNpj+vyInd5t0SE2dpv01oC/7WBVW2
U2nYmmwjvHOuWeVLF3rNAOpVcxZxSg9T/5XYUE9xuwM8b3dF25po4+ww2AzKgcJ1Y4cMxykFiqPV
rxS5BaC2e/XVrbkwgl72ZUf7BdaytRtmdv0wVtnHy3GxNbQR88TKsdbTbo5ZJl/pMP2scKN5zdDo
PPs75Ftfy4GBpC+e0vQEWPaxl3vovfffmpk9gNxNcDtF8NYCuMeQtOOn6coKGDMZhoW2hNcuzRx7
Y0tipwB4R7nkz2WbvJ95ssCIWTB6z7wAhgYH2CQCkCly+ef1qLGe2EYoEEAK6/KD3ndLFhjhCx2G
1FKWjX1iKn/zWTwGfncG5/lp6bqdJW5rEtbf3yzpKfXdPtcLCgxV823JlxuQPe0E8NbQRgBDKkDT
AHozMbhmnmVef0mXvfPXuzTXaKw1KVZL2oOofcHCxgm7FfbPJnHQxuU9zvmDbJA3Vg8gjJ+mEx+O
dv5h4sl6BvQWdTM0v5GBzf1ePXSdiv9uibiF+dt+9mJDLmxCVC/Z/EHQ/IEzGVEA3C57wJYNjcj2
UvQWeS2Z47qtbpyaf5BOe7w89JYNTQpWwI65jyXJAiA5CW3XOTaKgIu8g0LFFC+yvO2H1YS0/IzU
3WnyA2geAKgE90mQPqzIDJjUWZbD5dfZ+FKznVYNhIA6G6tB163imMmrCK5hCISzmCyt6YLbs96l
EOJb1BccV27B6L7z1hsRavbSNiX1p2DVr2+F/UPCs0hOfqYA+TlOEezkuRsuZrbQ8gzlWC/j2AgJ
VIgSDgFtBvRv6ny6zvLGEiCWVUOStlbsthrIQ/oCRM91u4dJgD1nEA2hDtzXE0j7kXqQePb4HsXh
lssYu3beiM5ptTXHUASAcpt1Q8TwetkmWzY3whpiEllDKwzNautr5ugPMlUfVbXHDbj15kZYZxAi
KSwXoaetrDpwlKMhXPTlqlc3u2YVlTZEVmZcDmTzr7JdvjWl99VTe4TBGx5vds4GILSVusDNRp+M
L3bhgr0SFwKMpd98Ply36pnts0C6OrWVNFZsdVYEKbzbChKIl63zfm2KeetnvdnvuF/US8sBd6V5
af+EuM6h7tmNJxocjx3UW/29qNrwILOR1gJfOpENKt5EVZ+dkkegBT8uzV7tfus7jKBNBgivoYUD
34GKRTv4H6bldaqqyKJnfw5Ol4214aaesYN7VOrZc2AsIMVeC10fSBN8vW5oI3YhNaD8AB2EsZ2W
92XAnsu62xn6/YMDM6l4cyeDulGGt0aWELpz+YNUNfIyeUroPWfDjdMtN9CFOl/+kK14MEK5Hzwp
0yJfIP7X6igvZ30eRzc7zqyzzy44CHdiYuOrzIbaUgoFNH6PpRSaSAcyVvPJdiQUFHUvH1oferfc
ncDiYE3fGXCZ0VVfZ/a+6tl3mSdw4q45+wX17fsF1HqDZZ8gZPbjukesHv4mIp3KnQB5x8bvNuiW
9INVujGuku7XaCW/Lj9iIxZNTJyGAonmAa7afaHS0EW9CBpUxaFGpeLyAzZOBCYmTgIcTxust7E/
HD2IWfi0CpvslEigWpzyABqDHS/Y+hIj7O3SSnhaw1hTmdzPirdh4EtwC8idiN/6ECPip5IvE9TE
kbOXH8b5qx7Q9ECAiXVxWaDZp67dec7GymKC5ZByyAQad0tcFx57FqmzfKIgfb2qqMK4sXtbzlRT
u8V0DFkqQcmflvrJ7ZDm7Lz96prvJP0mUm5um9obfNy/B07+XE7VbTXk94PFz/OojuOc7SxkG5Nt
QuYGyquym3DrAPWqU87845oSV5m747Rbw68+8Cbw6tSlbGmwk6O3owm7vEwf/HyWR5kw+7rTpYmV
G5uel9mco77eFB96Z3hVqKnupMUbLvQfbJxXaOak4JPBfU9yF0yEH6u63bnC2hp8tdkb24w0cURb
4mKgTCXk9wQU14d5D6m/Nfj6+5vBnamUJAlwmKIppLmSpf60Hhwvr0Qb1w7MhL3J3LfncoZvOl7z
COqI0Bo+V81tXvpoWnxauqO7jD92C2dbPmRs4yC4qhvoNmAbL/Sfnk1H6jXfJl7tgS03Is3sqbVy
q/R8SGDG0ldoiC3+kdUXgQtxv+x/4zLhss02tnATADdAVZ6JOVvirio+0wCSl0Vw6CFq2MlqT8ts
Y87/g4AjwaDSAg5lddmE68lgOdkMyoWXv2BrdCOU8wmNd8rFcur63R31x5cCkuyXh94wjgmCS1u7
RyKL0n4um9vEqj+Tnjymwj1BHzu6/IgNJzKRcFKiwKg41rmJzjd+3ke8gQyq3NvTtoY3YnmieTdD
8B6mp+2hC6DGBP1Oau8RyG0ZyIhmXirAZhQSQAgPgiKNzg9u1stDI8D54+ibyybaeoixLw+FPWkb
CIu4h0I6hVIRuNM+M7IcUlyvX37Elg8ZoSzK1C3rGrPQcShfY8KDotvxoa0ZMPZjwEv9LOjw9rUE
yKhRNxoTXfpkJwXfenMjBYcG4Nw03oQ7lJF+A73QDXA61725iYbjXGkvrxnyX2c5BnV+bKFxDDmx
41U2N1FvTSKz0Z9r3JsRG0oumX2nvHLn1TesYsLeSN8AMZy52N6hdScV2vrBFXX5tTdWZRPxllQS
onoMLtIMaBL1OvaQ4gwUOnrMo3ae0xvQle945YbrmA1/zUy8oQ0CXPK65GTl3oH56qYj4srhjeDt
2kYHfYqlf3J0+4heXXWWmXOTqWzaWZo3ItdEvqHfPWegRNNxXnCQidJPLUrVTpu/oPb65fJ0bM20
Ebk425Au9XwcDTETtK/v0KK7Y5+toY3I1Snu+bvexsEGdKVh0I/nYHCuy9JNyJsPuVlcnsBBW0A9
hkxCHNjdMfq/AI53MvS/YW7W/yBYLJ1+WGum3hN4eA6KuvH/lmLp0hrdcQC/Da8C5O0OJMCTxIbA
7uLqcAwskoepY0133ShkF46+AJmd6MlYnjpcgvUH3y3EYw/3qHaueDb820SSQY8CLKEODAxaiWfH
Su5KegN2n53Rt7JBa33sm1TTShT0D6dGxaL8p+c/nBTkLcw9zSoI0cEe42YeGWHrL9etxCa8bE7b
ui3tSsVL8LPt+Av04j5e5eMmpmxiuILHMaWNJ/BNTco5etDIvW5oI3xK3U9jwTQgJHVx33Y26uD8
8+Wht2bXCB+isponGvVvmpLPPrF/I/vLQrDxf7g8/kZ4WsbOl3oDJRBvauPEk4BRJX4Jiclpr2Fu
Y3QTPJalkxiKAYbpaFUdl0RE1C+u6/1hJlq0suoWQs+4WNYZdJSVH5XuHuB7471NZCjwL20H0ss5
Duy2/zUJ1eYh6NZnvbO6bMyqidkQnqOVB4I5IN7mx9FCwjdmR6ggXzepJmijc2zIffsLuogIkWFb
5XXYATG38/Ib+5EJ17PKhLKkQiBp9J+8Bo364gNfUVjesYJgx3XnfhNXJ72kg7A1OhSXachoXNuZ
9aHMoShzuuz3GzNgYuuSOcggING1MaP1P+XUzJBi4BrkJLOILj9hw4dMQF0T5NIp3L6Ni64ow3Em
h6a8Dq7BTPbveZldZhV4e2U7x7rH/Wrefb/82luza5wTFjWxTHcShod0TNnSU5H/1u2ftpd7K/y6
tLyzs5rAuIqAS6SDoGHs4zbdmq1Ik9+ANhb+h/UOPshylFbdk9+QA6Cf2G+PSRpkoQDTRW4Ht6iV
h7qpX3ucjoQ3nt3qgYv+PAwPWco+BfhfQTEcStYflWt/DEYnal0ZQ0sRV6tdwn4PCVTMM/KdBv1a
2AB7N9Cg0EUZ2zgNni/bcGvqjUU76V3SwIToqqk9BzQ3AKtWxLKPl0ff2pL//f3Nltxlgg8VR7sI
TbqTB4Q0erQCeUKzJdRjbtBf2aGnyiZyZ3fbCBUTs4ecpy4liuygIevvAdH/gQ70s3Kafy5/zobD
mZC8WbSuX/uFG/OKQ0O3E49uDfh/BXWUUrs7Xr0xIyYOz4FkFJRKajdOXWBah2x56N29+5st+6zP
fDMdXmWXfSax2mYWBFy8IgLZ/HqVsjPdW8MbAdlkCThLxhk9hKl6VuB69sD9Z417legtyxi5C5Oe
p50EPe1pMMoQ5Bl/Eq/aO3ttDW4EQo5WVub3eHdoT5550N5w291JTLfcxkhc+oRJaHyiG1za+U8I
MGuWSpSgq0PqVX502TU3Gpqhufn31DplN4wVGN9joQoZLtmnDPu0NXlYX9SnMdGPrHd+evinlxz0
mFxVtacmrK1YLA3ETg6aAZc9FXVw42bpx6kOdo7171uOmsg21Vl5O7WAKlql9VAVaUgzGTk4n5A9
YNDWE9bf30RElnFFQTXH43bgH8os+8dussiG2VDbaneykLUw+d9dhJrINmfxuFVJtHei3Oqi6cE9
F7kfj1n96COvt+v2YXSHfGcJfN+PV16Nvz7IRc8uuMo8PEzQR5noU55dF940MMJ7wmLu4vAIF4NU
zd0ATYZQLElzpEHX/b7sxlvTYYQ45psqR+DtdaI+k4Wewfh3s1jlY0f3An3rEUagp8qdwT1gubHn
Jd/GxYq8pj947RyCJ+zl8le8vw5SU0ocjXitngGDiBe/iNrSOtG5uys7L748/MYUm1i2afbzXOYT
j0ePiVj1xctQWtfd11ATmiZAGzyqBubhqXxgfa+gA7CHqd+wy3+wadRd1Qvw4pYroqTRC7Ta+FPm
7PJubFnGiGYvE5WzZBrd/XqExlb96FbNVYkSkKJ/x9UwgmhRZMqF+k5znywkLrzs9fJ8bpnFCNmU
FAlfAL4HRR5xQ9DzQf5wTO8F7asdj9lYgUxo2iDKUkIwAg3mtyWNcG+f5O6ztUhIeL9afXWd2/tG
8PJ2nGfHnlxUShMQMz0M0HlQbbOzim5ZyYhbb6RWMSlYyZ9b5wXYhvJozdl8q9KqvW43842NOpmk
n5Ye5rjXJZqxaPlRCPukuuHjVRNtotV8RmqlC1CAkM5/cMvitli8KIAvXTf8Ovtv9jKKRt2mqhSP
q7E5acs5FNy/oUuxsxlvpRgmUo2Ax56gRQDRVbTnoCd9aM1Jf0LP9p9qZt8Xb3oEheZrQRn0FnmA
zvYm3Xn2+0V4aiLZhEjHIV9DZHaGo6tpicaC/NtY8582Tx7rAlKVl224pkvv7NUmkk1D0kA2M77R
IZ+b6gkHFdYkYPH4opdvNvnMhnqPJG3rk4yoZ2gmyYayR+XDGavDIpEK9NnQxoPoikPvOMMBdAp7
Zb+NTc8Et7n+QKdg9byRTMtHkGbWT3OXtbEU+gel4jqQKjXVIrCrauoS0NBUFXktPS8uSHVV9yI1
gW7QOweH+CR5rAP7CY21h2Roby7P+cau4RlhLzvaIDMfeewgy1SWiAGMjK4a2gSyUVyYZv6CSR6r
pblZmOsc2hLyDpdH35hVE7DWaGuw5JKCnWxJD+t5K9XVa5P5p2Iud2yz9YjVe9+sKe7sz4nqMx7/
Cxnw1EmhRJFBTxYMRk21k7NuLO0mZI2tDdRJjXyJC/EJwjTuwUcHRT9DafayobYesP7+5itU42kC
1VTQZXFdHqo8IbjuyOdfc0aCX9c9wgjntAFbSOqAKasZoCu1zKR6cAaZHKSDatDlR2z4qano0DZM
ozkec8Hy2T0mKG4+gZLO/Xnd6NbfNkpG5UwjgzPlyqsPtLqHqMh8pf2NvTuZdarliLGLJvnleMuT
ztLbarqunYKaELXWqusGvOvIK5tJg1O5qEHo4qqdENgwu4lM0w7xIKCEtTO1HagA5Lpd2gMuTq9R
zvMhlmls213rdHh9tKkHaGBtRR5p8DuwytkpH2+9vhHBPC8qbDOwPfYadqh6oQ4Tn6+RPFtf3si4
LasBMruFT3ZgVDvUuTNGELHsb5o52eOO2gheU+KhrfGEgXGsoQ29T/35qUvobYVL5qv83uRlKyrh
zb27+r2ddk9g3KWfhmJKP1w3uv13VOVoUAzKAq652NOvpiBnv7Sv2xFNiYeclMiIIBsUD/3YHMrM
0qHbNnvstFtuY4Ssp1tPODbM4oLcCZttMYYTX75dtspGlmWC0EB0rQbdYErtLM3Ddh5ucZv3ceb+
ecHBx+XzK0SZX/O6TnYmecOHTEQa6WvLywgKSYmlz01e3freeCL2GF3+ng1jmdoM5ZSRyS7xPaDn
yLB5DfTojWrcefmt0Y0InrToZdCiqs05QOPOYgGeLJKdHGJrcCOAwe2fFLVYa7bCEVFXiD9uQK5z
fpOaLdc8XbhGLSGBvBEDC2Yy1zsHgq0JXT/nzY6eEnf8fw8ag+pIEu/VH61TZSfXHWVNRrZSB4Ik
Ft68V8MDI1DapaT7w0EqfqXZjd22E3ar3BLd3e6wnIMs1SG0d/+57I3/3v2+c4gx5c5dMlcVoPM4
Z9r6oZ+nD41DwmSkJ9V2Lzh0hEHnvySgJYZPrUGXMbWErOE4gLgHnLAeJkX/FG2HGgc9t1b1jEA8
DT0Wr8ZBuCagw0ba6YVuObTRkDvP2ST3Tipb/mgk49rqBPeBW4mlU7uhVXjDbdAP/XV7uQlx8wPN
s7oGPqYYE9BydWeNz79s9Q2PNOFtaVegULZgaGR8pwTUmzxrTnmldrDOG3YxEW7MA+4SwgNwGEkf
FC+/eEm7t8NujW2sAdRpi3r0cC1kz3lxj8w4ObhFvUfytI7yjjeaqLYUZEIpGKBxKecXZ+nXQB4H
N3D9P3nm7fHhbhnfWA5q4VYuGt1gncYbo9R1ikgHuAcBYlvszO+WkYydXKMxe4Kkjxu3ifgtiqmP
sym9Rl8XaZSp1j6Bqb3JBgye+kOUDfadXzQ7i/CWaYyNvM1GIcDD7eAOJbN5aHG/zMKSlgpo+STF
fe917m/E7ayTLrEkHgPOXgEEaQMIPsunA5PoWrj8iHW/e8eR/sa5sf81Td6Dlx9uOlT9b06mJ6fz
oFzglGVI+fRHWO7z5QdtmMyE60A0OOtKicWZJqp+ndNfXs6jtufOleMbG3rptbjlSPAhbCxj0fEz
b7sz/Gsnu9rwVBNm5zgJqYRCHXZSxRTa8/TYNezHdaZZTfZm3+0FgxrMqlwqefGwpFbUjeqU2v51
+66Jqcttt2o1x6sHnXV05eKEY5am4Fjyd3CYWz5kRHHXAF4716iEE1KXh57zJ3eWZw/SZIPq3YiV
wXXrtcnYlrNuGKYGc7zU9l2TkGeI5O4R2219hBHSIElVkHwlDnax6X4KvLPD6FFR8e9eXwV7ZG1b
YWCE9FLKhQ4Un9Bm3V3Bq9sRCBa/hg7RVb5kQu4sJnzpOCi3E6UfdO59yALvRc/jlUcYE/2lSd+D
lwNmUtP8AWTYEUqIOynWxgyYmC/XIW0HGiiUicsT7zLgctg98x6boLvNpt+XzbMRxibuC1AqsPRM
WFG92lox28uRgNx1Z7neGtyIY9tJaqEgtBe7QV4fZsuPPRQPdyZ2a/D19zeLBEs77Sc1HKdP0hc3
Sx48pb9cNsqW4Y34RS3Aadx+veETzgFatWfp+ioSQfaJ0fSmLtIdzMaG75vIr6KA8BIuK9eCufUl
qKOcDceqX3bS0K2vMAIYHQWp6nuQPNMG8ohVmlZnEPcvt0kO5kgbRSwwesq9zHHrYUYYQ3sMEtoD
pnootRNJKFwdajrK4zAHXYgeWB66o9tEl+dnY+pNBBbhtC7oareq6F5lIR6Iv1em3/gOE31Fajl1
RYKYs1HtXgSNZvTahCWgFJVl3Yz7vKFb37C+wBv3DQQy+WxCsWBM2wd0UT8u6R5kcesbjEybaADu
iwATz7viy8q/VbXth65U0FZ0cGlGdvxr6wuM6K4hPt2zfs1VJxIBzH83YxO6boLXR74xDicNjq4e
cqOEgsiqGnoeknnc6+3bso8R3mWeeMCd4MW1e0MWchbdV0fQu2T4412XxlPj4F1wqpZ8PV/Spjrb
oLMNVZ4tOwvfxlGHGnFNfZt4DFWaGI3wkZJdVNWfezI8LckO1nhjWaJGLGPFptzzbCduA/7TnZcT
w6Xr6O2R3L03vBfgz9+Tq1jpTD24pWN0cAahhdYMrN7FQclsJzXdeoBR6y59e7RF40DRQXivuNI7
2qyKl1J8v+yc79l/fX8jckeleNpIC+sqBKKiqk3ikbrQLK2HG3/kV0TA+hAjhtNAKc2hXwAYFDo3
6+GpHvkVcbsObcTtYGW9sGaG96cAYi/j/CT1sFMxe29NWMc2ApemaW/7Nkxf1fkpyAh4LO3dG7z3
4nYd3Ihbxx8LaFSt61rR9S/2oNQHPjL/0UJL88kHyf4h6WV3xd68PswIYaIKBmg0rJRX9iEV1U0N
TGMV7F1prL5oHjPX4Y0g7pUYKwYkCzKivHml6JO+1bxOzmXaJtGsdHJI3D55ska5m6m+C61Yn2nE
tQwI6CqhRBoDHA012rC060NdQwvisyN+zzkIRosfSG7C1lI7CeBGqJggMqBBl8K3exwSB/rBSqtH
f8ruu6V4wtq+EyjrqvGOIU0o2eIGve5szFPldje9kLe2TH/MtRX7Y/arrnCOoFD8iYoBvng5/jd8
3ASYqY4BjKfxUSP3HkFHfJc3emff2PBwk/zMLROL9iOQ7GooFA1ljb7koRvQN5cm7mnKRxbBnN3P
6z7EWAhwAyJcngAxWCj3DxjGdeRB/uhKKxkrwcIBk69SYF6hQxt3tnhMpmvEWODHJtAM6qykdlZN
0bZT1i0fE3pgTrV3jbw1vUbgD4QXw9T2TizBYQC5NMcFN1wwpGl8ndWNyE9BrF9QIR0weEx+2HlT
qIjX7ATc1ssbIU7TecHRGQAWWnbOQ0PAQo+Ws2uaq2F4E1rW+DOohUaYplagcVC4V0ORH1RQlw2z
sViYPGiS8TzLJK6oS6f/aYPXNaSFf4aE701ep9fcRK2fYGzeFJfUVVAi7Z4ljybArsKUZf2Oz2+s
RSaAzM1E76cUfS6NDE7BAk5Hf5EgtkfnEKLrSKo+u21J2v50HLHXfbYx4yaWrJJSQYq6c2IHUHwX
KFpH78XZRh7lGSHcKkZQfMa1MgcFep+yzyKrmjCZl52le+vVjf28qErBKgu3vzYUfQ9QJmaHkdbX
FB/WmTbimGuq1eRBsol74sAhkOLxPW74LU81Qpj9q3laMKBEuyEaAnHvyioibRZ2ULPa8aWtZxiR
XHVTUYgJUJ8qxwnayQLIcFWfi8J6IIru9aNuzLCJHJsF7wLte3AeOjypajyNtXsSVbJ30tqYYRM7
VpeFNwtGeYwArh+dWoxxj+60nQVja3QjlpklR9vVDKNbQ4+uDfXYdP3r5cVoa+x1Wt6cQJda5y34
6SH6Wc36tkzsNkwsZy+739jnTXazzk3t3IbqRcz7X2B9OdLk3gnsCCe49Kp7cfg/X7/szRd0GuIs
XQccvF+qH97ooiqjU3m8bJ4txzFCF+fnqlua0okZXvhmdmfvi5fN/T3hOvh03SOM+A1aUhU9Ltzi
CcK7oKVvHrzJuk2z9rqjiklp1nLootZJtwaYdwP92Gjc7cT+t3r6TlJqYsWS1q9L3EjinkrV9wp0
ZhatjhXsFZJAfala+5hUwdEreFjWzo+c1p8cKL3rlJw8lZ9478d9Ra9proYjmNCyAflMwUZkyImt
dJhkJT3aOB1HvhLTdZH4H3SZkmJI+sKJxzHI4px3OcA8V+GK1w8w4rzodNEHPkavKxkF1Dn1YDbX
TRMnzvBylbP9B2E2pM2Mv2hAX9jwb95RiuQ1C/ZKKhvLiQkva5qxCDhiEB1g9C6d7S9Bu9duuTW0
EeeQTtWBu1ZeWZI8r0N7/h5H0tbQRpQHIqjp0GF7GHQQ+W3+IJz2upOOiSvD0ZMTd/JRBGqWG1mi
SWRqv4I5Y+6/irYbd/xyY501yc4aWY3d0g2ooszzXZ08jPocoAM5HbN4mj9fdp0tIxkbtRAy4KB5
xwE09fh31x3FN1ryea8jZWN4E1Q2NwklROdAFVP7rhppGWZ1ufPqG/mqiSgjdKraokrXsB2fgrlg
B5mgVbpt7XCR/llP5R/ogDYnQOnq6LK1NmbEJD+rq861gVtxwO4+Od9KJmh10G3TzWFQWt59kFdD
GnZFJZ8vP29jozKZ0IYqUXmnBMo4vngqg94JZdp8VIATXR5/o45jos96bkPUNMNOjgZ3+lEP6USj
vvXAQR304FSIu0m7JKz7RTaHoq7JNfJ/WBNNwiiKZM2VGbFjngNjoe3xF9idD27FXmDM+PK3bbne
+vubDKKZq0Bm4FiJXV734QjPhjKpfw2HPL7ARL/RDC30ELjCkmjxL5B6Lw6MJXsdt1uvbiQP9thD
0EYkdtz1Kg9rjreeWL3H87k16Ub+D1wFyUDKhZCn9j0Iu59YUJ9JiVPSxNG8YHcxMCp7kKAtDzbW
F3Dh6yQY1k+Z+3PqtND1mg9Zwq6rBptgNa1rpyar4ulQgrO0aBz9iutgsQNQ2FhhTLwaD1w/aHPp
g+1KYHca1omos6VzAesroUjv8Zx0YRYQNkSgxuHPeqz8fqeEu+EEJpqNykYnpY/6FlgvXMhNOSS4
T1gtr2mVWGNwnbE38bEEcqBeUnqx3VbWx9F12yftF/qaJut1eCP8cCgWBckw8R5PD1L4Syhb5u8c
L7dsY2ztVjtYkxCIbcxCHs2pfduKVF05uBF9nJOg9GcMzoK8O1JS/RiWea+C867KxmoXI/pw5iO9
Ihi9x16VDMtBLMsTDh4vtKIvnsS1dib+kKS77cryZUATv53h7q0lIFPpBxq6KAf0kMgrUvJrrNtv
l9fKjSXBpF5D+2bXpoALxM3YH//tPO6Hc5509DhVs8QWp84MPYs7YbUxeyZITU5gM8lE6cboZJ8B
mfe/rx1ll79ka+z1C994tW7YXBbgF4ibJoH8nUCXchYxp2U7llpP0O+cjUwuKVm0aUEJLEVF/10l
yUPKrUi2/hOr2et1n7A++s0nUImWuFlhfdY6yQ5Edxm4tuq9GuvWBxhhz2kVNFpixRxJHvk5e2aL
+qDbYoh6q8qvnAUj+EEXIRyL4MyTqw+2bZ2spNi53bWx1G5MgRH8IvAXKhRq88TxdXHIfKctQ2Jz
BqAdpXdFD8KWYaJ9RFJRn2fARsF85MznXHft0Rq7+Qa6Vf5tSeblU+Z4xY1YqARDjbc8o9E7jTLh
WbHgin9qWvltpkt/knLInpZZD3distF/nil1N9g+fyqtoHkpcpBd5sJnoQNZ+ydXpoA7BQ6db73C
Lx9c1VZfnb7KT8xPxVMzKuwfQ2YdBr/SJ9zTNQ8kKZdboJXbiOtcvvS6QF26ziHlgMvTu0Ut4OdC
UT+f7ke8NZiO0M3il5U+NLyovzC51I8C6gxhIQOc0pWHtrpQIAFOD76wIHxa0PRr3axdlTavCqhy
ogk5dDzQsEIJMvmRZGNzV7hQfvU8SZ5KJyNgCR3UzZQMEHXnQX/r5rIIM6v/h1FgSce5+JXUuFqc
ck0iLQmNgWYqTm3O3ENLul+cLMvXBUxccdvK/hCkS3+23X4JA7aQIEq7tjywbnoaWFudSVCz+5yx
+dgPkMrpSJE9MyuQcQCgTGRN6PPtbS/H6dY9Q+jiSVvQ7kG3WX5o1JSHWjS3gVuz0+zz5Uhx9fTd
mdrxZHe8CVXZ5oehBqq3X5V/6cLpkwaaARV0epejVTuy5saLULl9tnLywdUO2DiV+Jl67c++yJt7
7RbqYNVqOXnBXMdc++LGdf056ubEKsOpGiBkO+KEmVC3htyml9x0HVO41i1kZEmVx75uROiqua2j
bunLY5nP/7B5CZ6tCodT8CQtqGgEFhS37fYeJFDFUwVCQ8Rn5Z57r7MO1KV4fVSowkHOQDEGaAiy
WUmiNPX7k8XHNnKaZgkLFz3editx5T6maaSX/PPiQBHze5ep5qmudRulk/3C3HkAni33IaEHFe6D
XepTuyyjDntr6O6WsU5mFFoaHqaNEqDKLMaIyqw8tnPTQ70Z2fuxVb4d115WoKtKNYMfpiTDKQiw
i+IzMqFF3C8uH/y7gtSpeC7mop8iu6Ewmz9n3Aq9qRiW29yrAxX5fjYPn4qlHDQ6E+0skNFSUUrv
W5dlmH8AsE80tSwaFd1QJrAxaPUPRetZdlRORV0dSzbggkKIrPvlS9GFerRB4mlNXfUFJYBcH0sE
9kfBhnw6KqfM+7iYp7q6nYpl+Q4b+g/1MvoVmMhmS4QQc7QeZFo6+Z3qGWWhsvzuebbL5EsLppgn
hNfYh04KVZFQzqCHcMWUf4Ly1RJEDh096NVanLF4kFX/jU1B/gWii/VNnffMPig29n64tOMEeo/J
ss5FmUKeXEGofD4GDhvpjUhaC4tS0OS43gHVlQtJUOao/+PoSpYk1ZHgF2EmECBxBXKvrKx9u2C9
PQmBJECI7evHc25jPdb9qkAoItw93PluEtUsn7CiNbBcDAOnxboEs8aaq6R3tiYaDh2NTFxUUeqy
3QoM64ZwkPkJfG/ocu3TRSJwm7nusUZ72Ry8nduhEEk1hXkAGYWGrToiacqM9rR5XVSmmrJRs232
Pvaiu7Zxl9F9XbkGw9rWtWGJfI7hPVJjpPfploRzOeBLcicMRoLnerHcfaihXbe9mE2SPcY2q+xn
sjlW7yAQaB1UHDAmVnkzIPzvvPBwNSfs2kc/tkr4/BanNMKzhsK2q95anQ7NVcrG4denjZttDpt2
97cCRDK/CbX17EHQAGrQNpv4OxZdK3bts6oWRWx7xJN2bTKbG226OsJkSyfx6ADCI7t5A6t18eOc
Pig+NZVHMhW10zU1He8+kQ3nxhz+I+vW5gpr41mQj6k3y+fKCDenbEVyIb7Aft6WDmqv0I4PxKfr
BKyj502ljg1W3rrjiAoQPGXhbNM5Tzdmxc0RFHqT4393oPzH3lD7088TeLicDYhlx1XUrOtQwiOu
Dd/aStKoFDVG2V2w6bC5h7SRBB57lFGcx1awsq5s/NmzqH9MZdTADA/0xZ9odZQet0omw7MS8Uh2
rhLDVsR9oFBhFo+duXlsu+vIeJiVa1i3onSwF29zB/EjUMuQkBtlMW4lyfpuzgdn/FDyOqWybEeY
gh2oW2C0A3GEWfLGh9rtwnAaTU4i28FdfWrxjy26sgwGlg6HDirImZ1ttw31dehm+jUP6ZrgTSeR
y1dcGtVRi06Gh7uZsSqVl8vwR9Wu88dObZvJpxo/zkMqJ0t+LZZ0Q2GqSAYgjIE9P+FjberTgAWF
8dkgVMsVw7g2SYkdGM7yIEn9l2zSgTyOBqHMBx5H2YdThHB8wQsN8mZZklfZrxM9qjliyAzxK7ms
DCmS5ULZPIAONSvaCZJJVsRBxNYiYdEoTlvbevqyjaNecqF93eXWV34+pWIboyNFJ4dHY+nqrlW3
GGwxb8LaAyLdvcxF2rUsbwJYZV76NlvDneisDl9INy6QZwnlkj3yGK0o2mDh7dMam67ZdWmj2ClZ
GIp4368z9ASqF92pg9Nf9VZBSeN3pKGxf2EdlnNy3OUZrH+s79u3bEtbUiwA/Dgs45bJahSBO90I
cM3PuKxjrvENSbBTSSWRNil92CW5R9ZGe5tFwu+93TR2zzRMlt82QX0pYb/uk5L4YXuJk5gFqKdZ
13z7bATtToD40LI2cr5WcpRxkfFxaYFnRnQtKJk7hEpN2IrcLybL1j6XTQW/jywL/osr+H/AcSbB
ocuHFd/FEyyeiMUZYzpwjxS2xvoZDpPeHXvisq86JWH0qXgAU5Si6ekw/3BPswy5EZCWVhe+bVrX
O2TNDP6qVJfo/aQcqLIMd3Z0HBpksMGMUYbzs7kHb95ooiwtGiHEAkuytVf7BruhbC1RTcJuLu94
AUwP+7mGpmPtq6EvESTLVNHObk7+osz11Z6pIRBndOGZzis4LoRQFVmtvpPYDte5MgjnrlKt+e82
m4fukGKHwb5A9yS3fbWMfXTceFoNeWo4GZ7XcMCOIZ2xErwDbIe1RL5Q4osk6BzHojxWIF5m0bMQ
44qDyVkn40qXg+AG2lHu4/7eJaKbqDu+/tNg/7cL1QzCDkoGWJMkUtXxmdZT2PliWIZ1xKdPcJvc
Fux/pw9Z04rnVEdtUnbYG/T5BhN/DRg2nbvS84HW10BlzBdBhL9wJQwRAsctGbFXGY9dWL+mdg7f
hxod0qFBul54yDra60dt4OWa6yEWokCsTugQczAlMzztnGaIFQ9XHxzosIzIqqQqWnOu5iotRmil
ILglPNsgLb27/V3R67jpW7edcw/YdOirk4p6Kr+Y5SmFVKwadeljxBLCYiZY2gOu/y4QudkG3mFb
wSMvFEPFaP518bjyIvMrIDK7NUGX+3AMyXmtJEEdmtbe/sQCtWbfemQz4j/v2rl01czbsu9FhPCQ
LZh7lZNsid0xqhBlskfwS03yCmeHva+ZBEWRBsZWX7RGITwB2VoV4qXndfs1b9jxKQTibdJiwlc5
PvCUxTRnm6jdfvJxMJ3RKqCv802XmlOFgL9+H1U0aI+h7NahmMGFZG9oMzbxO6ZO4W5OwhHn3+hO
9nACm7ksWj03DF0NndR6YN4F9Wmap0hekzms7jZP6G+f63oU66FCtz0fo6FLuxts4Rr6wO9bjEfM
IcIcMzYQOLMm2jd/O9Za8hmNfKjfFbZgs+tmPFi2AvvDevqJh65Vx60GYwof/ICuB9sgfPbPqGir
9/VovX2ZNBzQ9jW6YVoEazq4S790RuE6EI6ie2UuRcy8RIb6vM8ECxLoHZHDeXUEpbEI6dqow8Rh
u3/SLNX9BV9zs7yusvGkqAg4FhwLA7KZJb1OijBzgy8HDuvZfU0rBY1yholvn4UrrEznzs3kbu2n
5Mn6kGW5mOqB7ASDdu9WbcMWi7xNGnSq3Twt7ssnvKtytAm6ftnclGUvlm0+23WLiEPMksMSF4ON
3XvaRNz/3Xpeh1AR9RUaMWO9P9Kk5r6Ej4Rz5yAV6/aUmHVyhbBu8a9awBztYmEx6YtwMssDcXIc
9inL+iexWRPkfCLZ/GmjWqbHcUs6mLx3ko7/kOLiQ+QOoGRcswZQZxE5xp9lnYzmuEgIbMtqkcnf
eM2qaCzCdogAd0I8FTfXIPM2OAWh72SBO9XKUseJMFAVjiq9Uqi2MrT3tZt3GS7H6ckn+J1PCbbG
430CN9j2d7XNuB1Lyk285tRsIihoFZC6hLOYoZg4mpF3uevtsnx0yBb3p6rWUbLHsqTSB4AAa3JB
ifPhJzyu4Ez6txsZrSn421mg7w25gnDdboHWP1vgsmyvEbJkC9fcvVtiCvA+20Ubgdn9p5dREkNB
j12x5RJlQxMdZ6iinfrV+GloPZbfpgjr27AkJ2k5TGadMe9uvilICpu4AiojYXesnqLooeWOxFmO
Rsh0a+HwL/OdGKZp0zkizjpK8DraNf5CpyZ6tG19U8u/Grs0QTlnnVv2E0K+xNGYyJ0m1cg05ysq
x3eSLUP2nckhci9e1oa9GMswRWsyYsDKunAqGVHkwNB0tIUzSWILDOf8iLfAboPvqwlyt2h7yrS2
8wkDGAkvMcKfqmsWjP0LRw8vi45pJPiGbqXYtp/o1N8CR0OYOk+b30URBL1FDI8UpNnZfn5NQ+Oj
XepM1pbWjVPOIkPZVVayrcqY6dHgj/uIXUNTB2ku2qj5xIfWNvnYSvO0Jqjeu2QZWrg198Y9rJJB
vNOlgfwNq218iTHwNhj8piARCpgiTt9rFLgv1HlUvRYX8I35ATI+CGhmks8WTl3jqga7T+kimjJl
fSCLbNZQCqPqrMNj6OnkDhMCqvpcm5lFOvdkTjVMqJkY6Gs/wS0qD5pBimJc6N0onsP3Sv0Z/BBh
cheo90VgqvBZ8aqDaieJ/qsjl4rcRzOwqCjpo6ch7tiy8wuYzrybkBoLq8K+SfDrm2SAXLLFyCEH
h5KAxFrMU1EPP91dGte0RvcJuOlZw/MRSRSCFUMUByV6X/kgAxLdkiadcqRkxJ9BPQ4KUatxj2ly
nWOUBV+rXY2vW+QEMRLARZI2udFYpbpInIErQaC7Eb1Bt3JM7YknZ9wL27uPu6TYMFC05ToHzRHD
dCv2PYaQB9R7d8hktfwb3fgLqFl9jCerdj0j3Y6T8T3rk9vo2mqvYAl3NjXSuFSrQvS8yFHJK1EP
eIzpynIiYfleoh1mN2rGDfAYVB3mhOF0gC+5pKm7bVMEii7gDUzuZUNV0c0V0Iel/8I48LQYwk/3
A/gmtmV9Dbf2VabriFE7lk+pBBTWRE6L7wWn7gwcyPPCDW1d8rh2L7RO9Du4Yh3tgHx6h2SPJPhN
hkkXXjaPFcHsrVtGDqHrtkL32D0O8n4UYbFma3SC0Ytocwbk4GVZQ2tzAiuA0qqQ/YJxzVxiGyp5
wasZHgNbLdjJtfTVm0n+Bd/Y5YNB+lkKKWKOkbB7Db2pKZLL+DfiGkne6ElDuxZJ5M2iJIdy6nFB
aAVDVOl5iUQ4zFmZtI8trTDVLP5DLLorsyauimaA5/rZjuv4WVvsW5Y1QjCq4j5oFvPWsHIZY8D5
PXCvDEkwqZ93lWhfA9SL46QbhJ0gwwFWXxbL6Mv0H+VVDzR1OkuePC8W/JaRBMOSdW/a2Atp9YWk
25egPRJmI6TQK1efU6BNWxD9W4TvCxzMw8DE65gtL4TJ21At5zjBsKQquLiHk31VfXtFj/ceV+tN
GPldjRBPUPQC9f+7To/5o53HV78kv+5/OVCWF6vJXtDNtM+4784swRCwRfNXm8C/FPXOluk6wNqt
HQ4z/HwLizyQ3mHSC0ZVUq3ve4kyPQMXWi81J+y0qDiD/0ySfFOuAeYOybiUQdUdGhteYKL4QaV4
rZHznHMTfCiSnaxL/lrehVASTLZ02bYWiMd2uZlCRBmAIF9G8VDTVoDiQj/J7XxsRnxpnWcP9bpd
MR4+o9MBlFLJIpb0lM1VmbYBuhfkvNCq3o1h+Jet9Qemwz/1UiPQxPk86uQVeOhXxYPzFuL1Yi/x
v9GCSpX0GFBSpHX7AxzxAhD2g4T0EqxgjYx7kwJcLuoeLPnrZ0BHKInpsWrIf53sCrjuV8UwBE/E
rbIAhP4oSHZc3PaKkeEKcOKrSrPfvh5/KNHvKiHvgD/g9s0/xxr4bTDSY5PcxUvqyU7dW+aWqaBp
Cxa/YgNCHULsfsR6Zzhwh0XWRd3awzwGP7BcpnmmunCfxpE4LsGUx7S+xBrslxrQRCHLEh4bd7/V
9J5mHuyrIdb5psi7jVb4r/RY4upOFr7QWHhPnzY+7mwT73H/v9k2u3gtd9qCKM1UcAJci7qijlpW
h84jBQW4gcelG1S55UMBrRfNl9iG+wVOQWbeHG6P4VtLPJE27c9qlsfK9a/Jpo8JAF4UmCzNl9W6
wjF33hKxX73dTeH4q4NtMWEzrg/ETSAOiSxzkk+IuYnb+DVEe41b5CoQf9UB36p89wm8/4dRK3d0
JL/q+F6BaHgUpv/AjJTm/er3Fv8WAUOD5HrYoG4H3fny/txhG3kxYGuCOc5FN78hxO6yQDetwA6o
DeFFHFlMM2cHV9XqmMj2dXDNG5JuhwKyfZNHbfsrRNCgT6FOT7v0sAT9I4tqbIiu1bkW4bNz/ptz
+gltzdnw+p1moFbuMWfBwg4x+n05Vw+ir5tccn1phC4F0wc7i/0s6z8wqdqlNNwBCL1k2ajAMNS4
+mhXJJU56mp5QVIELwCXldLyMuow5CUYn+c6/KlJ3+dGp5gBoKzKLZqvHA49CjjPbEvSuffQqAbX
dSvLYUu+UAReEjrtgarqXECbdlrW7SZE8hfwzQEu+ye58Mds9f9lKvwe6vq81O4xXpYbs9uWM4kJ
Rpv9gPwJTqbXKTH4M3kM5uVRCfLgmf27OFnCyKEUKFLACKfPJhawJNd7UM83xOO9Bqk51K356Lb0
rNRWthmCKAeGUNM5yJVEIU6G9IPY8Rik2QN8Id7u4bwKqcnYqbyEyL0jFK5CxKT/9aE61kFwjFpx
BCD6YAP5piN/zlZVppF93Wi6b0H7grTbLY49I8z2D8tGfHmgvS0o9nwh9ClEbcxXKfeinXiBEOX/
bLad+m57buUUFahrL43Xj4HoH8k6HNnd091vDeT9wSkaMNPiMntJ42UPTOZap1zlc0y+m3B+wlT5
VU3iNd6qHSa1Y630l+23kgU1el1UhqWL3wCrXNFGjblS078B553PQVHHy+siu0+zinMr7N6z5tQq
thO8O0foNZtoPM2cnPqMXn2E20NGWQWcVe+jqC6TyB62BkFDwfwEEfaHahxAefIQhR1k8QajukW8
MooQAll9iES4bnyeg6oGJgKUFLLbuKC4fe9vDarlEyzTd5jQrr0GHKkS/zWS5XkQ9NfcNV2+LjPw
LXImSMJa6vYQAqPXSQPpSvsCK4AviwtyycbTFAxlPFT4/s0TG3FQmVlfmJwuSYMNA7JJhduXH9ul
umAjqgQUfjSCva6CHZirfno/34JIT7kb+oegn65iaM8kDm/Zkj1ioelxW4df9xPrTFREwyR3ZmsP
wQiQpY/OfKTvRo1AWYLw1Fr1ConQdZ1lmycmQmxvSJBmBs6vD6OTycwHXej3yIM5b0jyJK1E+a0/
MiY+0Po/ZqhKy0JLFU2PVSTeeqheDVCVpHM7Pk3HBo3YfY+LlzUaEcQOmVsixr81H3/wRl7R6MDo
dNwjuOnvbAFQzHq6dcQfK9o+zzo7bD4+bnAdg+9nsVrzgHyWP0vPi4XF8L7Bh5HZ+BKtwhWzhwge
mdxvyVyRUnBym0b2S1NxGmTV7KC0O2JJ6igr/m1TvHoexDkD5rSzIBgx5uFtmeH3Gsnv+99dNbbq
p/USsfg/uEkj7xCPEhEDT2sUHrXST5aZI9xMXhyQETluH70Nrr672zwQfUKcYQ5vTJqvQ92VCYH+
x69vEVP/EGcGD8T0gQmAZlHcfbAsvcCRPM2zAGlwAqERyxRck2x6D9L13THzH9yVHnsefMcZ+B0U
CN2q34kxx4Evj83QXcTWn9No2CdGvEyt/bfS+cVJ/Vva5Y1p+N4k9ef/D7quu8NWpecpTB/Hid2a
GYctjMXTnEbpAabFsoj09gF+GvCDFYceyFcJLBzFD28Vm60XhwhbnNdD5prHPhKnJKmqvCfRD9Yc
9jOp0nwz2TUdpiG3wOKSDDh9I0UpG/uJC+AaJNHv2bDLGIS/jWtP9xvML+onq7IkByhzI55/aAPn
gQpcdIrnliF80438gW5JblpbJF6+SIkWO7vf8b5p8B8adzLNyg6VOmXhoUZ+KQujnKyNzXGsPzK5
rDnERMdxnd5hEINT2CB6vmkjgJSg/IEM5L1FGkXTgwVRwfBcL5ibZgTmYDp7ge3pZe37tNBpt8PD
ILgWs5/AKdwcbfgYorCMnrAS9PZTYNhZidXnEH0JtCCYteDVfJFoicc0/dOMyUOgkvGkMVViTfsM
1nHnBkvyLY44dDxhduXD9gae+D8fm8v9cRmXHEjd/ArmKEPOW39x48z3S1j9mhEGW4Qz+eWBeTS5
8bH+lL3Qv73d3gWQEbyMHo0hQxMb/AJwSn+hHUfEOEze8bQxUYMWbOp6P9nQnS2v9KHpoNIE6HrW
E95amLG3JpDrkc5hyot6cuZ3UHcIvJ9mPI8xS0C9dnZvxljmxukfkSSsCILuIUXM0opnUvEogz+e
5oeVbt/3CyjV67+eBagYnfoe9XqmCnD62KWvRqbvAyKyi2hBcwEKIEM9zb5GaAqmDhiUwluX1FxX
tVxjgxsL9aLuwPEzGba7pYlPdK6b+zCqc0X6AisHwX5N2Pxng/KNF1OQkX/w0Ev3NDUG6CPcd+PJ
VDlb8fXBGjPArnbAjujucRwgOc5BcEY7gOHBTcnJ/8x8rgqQD2AT6xa4S5dCWhkrTK955P36JRhT
5WQY348RsLUwyfSVWKDN22rDMIcMcC2DDCIOAX0O0hk7/tr5Zof9XSxP9b62D9NiVJYP+BDLCWbN
78uyMlquuk7LBNamW95mNUbtgGue5fOmxGMzW4uJhqhDbNbg09V23o/okU+0ZRAUAMnCCBQzsW9g
6g+HGN7vsg07WmrdEIzVUvXDwdS+od9GDFIfJxZEmQSvA8VurGcY7/RkLmp4zSRFspAB0oo47u17
oFa/getYuMlrMfIXaDfg5Y9UCFMijXc74+fqoBfRKy36YUkf1qqn4KItnaHagD1EUvSxiH7g4Ky6
vF3S6qfFiXvATOUulebJycFDGvRGun2INJzOrQMhlCkF5iEarysZyLOcGhFd1WwE7BaR7yLyLnHD
t1SxMA9K9y7Y6XEU5xok9i4RaBimfsIFEpvqMZT14HM98W5/jxHmX8YtNC0ZVC512WK/lj/GzaR3
StH4CX0RbYu2WtNTg/d8i7N42M2ORD0ss6x/aVZKz9736RtsWNR1ASV8rRKDPmHOgnPSN3KPk9+U
fUb4gSL+JmcKX4SKsH5CmyQFWa7ZLppldAY+LIs6W6dCpBz/wNg0+76HmiS/8+97oMfrHrE8wbed
ovR7dMQ8J22ozgBqhnVfRYPFuLNMN8U8P/QiGX3ebUB115aKz80HjOVh5bPDOHbdUbvYA82ATmjW
CweSqcbTSLWayx4AE2w7GPBKjaEKblRvvnVroQEXyodtWhOETi3tPlsxum50SfMYX3yeesWLoMF3
iiXP5lxHvCtS6FWO3KYlQEUFeKE/ksHvkn4+zbEploUAyEHALFqp3pZNk4AV0dEHhoW+wA8l8oaH
l9oHx5hlO7qw5zjbQhwL/omImXdGmk9tPRo0ANUDOC34gjyhuXyE31KTtw6ZctQD2OEcLkldjz8a
2J+wY3/X2E0F0F5dzO34EjTzh9NZWBgeqGKBXibg5ApW6tDp7MGntSpkvdz8DEKeqOU/yrarToY6
Jz054P0+BiHprkNVPyjcoUtTXZ1FN7EGTYGcoKj0mWf7qFtPqaHfrYrg5ikOY0f2a0ofIvg4g795
TGPzuw7sadHxvrLmZgaonETLngO5PKTjkOTwJVfHKm4L3gB0YFt4mKmguWzbYY8IAEhiIhBo3jYM
00KHQe+u5AoTj2bCmR0UL00J7h7dZV8aamzOGpQGI+iHrbZ/9996msmhG+bfBC5enUdVxjktMz7j
DCFWazSHzflj4MLdHK0HGcZn+Gnjrhw1KA3I5rYeZJbe/msJeVO4ocuWwBtg6zXoEILytPyZA97n
q/MfDY4M9iLt0wiBmtX9WDjYlCwpmKPwHmbiBQr0jAD0ERfpaoTNIxFcpyl5TNdlz4Lo0DYIdgo5
rkh268YVzU/yBm3zD5Hpz0qRD2gZAaICkLGn+/vPngXLwfQpXntNT21EHwOGKWGVAIMWq7oCTrQP
FIfMQc/EE3Xt8LQPAWdmH3FyxpYowFbtXqZsu21CPjhoayuFidnGYZrPUcOveM1vNew4Brjr5R5h
84gK6Y7bVCGKb8yeZvzNpM1eN5G8CUofGScvlVEPvRzLuAatCK0aFAjLAZjfU4CnToXJgwCr7I5f
4Gm0H4n8FengSdYVEv2W8/03mhg8uXT21cT+5vrwm0bB3pPsHTo7QMcSspt2KlMZYhImResbVTKg
LXE1HOBsn5tl+QTKJUA1Q0vYxQc0ubf7E43G7omnzbGr+se4bv7Cyx8Cp60MB/c8phvJPVQDMB//
C4vdcsjqT9AbB6vqI4khNJu82Buizo1cCszPR189L7H4tHfpAwnIHxbyl3iOSzIMuam7j/urAhnm
S2hyyph3Zaj/0Dp4jIS5hFH0FLOKYEIK/8SgKO7/hwGuumQAWzl4gKA7QmUJSqhDw8W2HMXhAfLr
cqyWIxgwFGfWr0UFxY4mqBHUFV31gx/xWcO2KQw+AiZPnkA6sQBARpob/T0DgqOGFgI3AAlwzM30
fP85TDpcoZrZdby9YVJ66gnOHeylmgwZki4BgQCu//cKv4eRqzICqwuPrkJ5fxGQIzRZUAjnXgPG
K7RNbjssBm7AEVnOOO6gRqZ9OPobinkxTBjuMwCrgN7QoAeHzP5GTjT+faCYuVa0GDLz2NX6P7pE
L2HrizhbSqnMr3vUYLAaXLvAOOV06qPqjx3BCi/92UQ/Y6Ce4sEfG0KOzfYrZvMJOfd4jtiGhFJ4
SL4CxKSwMdyTkB+rFBMb77vXjOsjzMyQD4Y8bZG0xf0p3M9HPS/lJqmGPjT8Gcx26Oa70VmFemX1
38m370Gvb766p3CG9oiR9d//fwV4se0pEhFT4jHtifMwN4d65d+4vC5YWfrNhcfgEHgctFb5fFRt
znnzFxqb7pKEizpsKj0usf+CWMs/1C5Y/waRFNMZqIzu826soXCpYtriq3N679NwPZOl8l/a4Im2
Na6YMIOeAmQ5qI4JlOCgA3RoIH/jUW0XND/ZjUy9/uCLSE+8W+t/FSSRZeKm8CmacI0QFoz4zCc5
g1fye8g3MtzQa/YUU2KAYUPuGaapREhmuHwSgTmpEc3Nt+OKfhCUZzODoVE9bIJWjPu5zJpqg1UC
wUOJ0IrG6ZBeN5CnV6j9tr1xnJ7cIE3RLZTnoXPg48FcHebIYP9CygQqIxWfewx932uYDkW4bdNp
9ZXaZbx2J17LfsY45H8l4LqPhAz1drS6Ei+ymt4MuMjSi4b5PKEBELt71BA442knHYTAaxufR2rT
k9qaTxtGFdZoN/shgaoiNg71WFWffOjeicXmopmafYQYyXyNwyepfJPzVvV5n81NATI/hprAhjm8
v0kOyl3krO5TTHLaHFv8Fx+Q9XkbZ0l240j7Q7ZstIgoNLoiif71SHfP6QTgAxd5cjIbDXD8luYp
MxsBsAqbK+EXfR0Nf1M0fPAJ1J8cJvRABPZzNIQ5xU+YL8peHA3+jck2A0vUwXGxgUWRbczr1Du5
9xMab0hlXfobNgrQL7fjc0qH8XvwKisgGbzrQcENt879ByT5pyLm0Y/6DiVNWUHW+JMx8pN1E2iW
1APB7rrhACMPTF1R/zWDD4SgmL/hfLLLosf6HNfJ07LOx9BoPIUZQoz5wNl0SgLyP/LObLlxJEvT
r1KW14Nq7EtbV18AILhKoqhdNzBtgX3f8fTzIaqqK4ojKWbydszSMjNCIgnCHe7Hz/n/79ybRtDZ
OYLKfaOSuTaaLneQleybWLsJ9CzdTB2ha2HpJYtWn7pUIwHYV/yqmFXvqdgYbFxzu65yzT8FhvZI
9a5zhyZdynmCss2SYl6HLEG2rs8vitST50XuMDC/ECVyTI722cAel8vYtUc92I01PQnLTmL3nEnu
VOSmnXkUc0dOR740h7dgUme7H5UC38ck3ql6esXhmT60YvACLjd1Oioyq5rerjbKL4roSXPdjGPs
tcGItq0pLGyqJuesqT2VhpaygU+ZbRjqYZ7kG0pnlQ235zmQ8YwvJFPOOpoXacpOCKMnFL7Xcqa/
hm1eom6XHA1cBbkjzpzzNJPDp23qlFevUSi/1UZ3k6etQImNIwmPjO6qVgnLbDAfQ6W6TKIpdVrV
YgBy5FlTPkgHmA6CI9J+ml4cJJcNym16lXWOScplaTU51Ww3aLaSg+ETj4dJ/yhxIDOWWU9x/LL3
+yOB621MuRdxY/OYYURHrDAfIZtfWnXwBFY4QT1pPkqLJWkmdpDjaScV8wUS296OkvoW7WZCsmtp
0CpSiQ7yIMR1OxqPiFDyXTyRhshMnXxkukunaC/mvTeF1Rbjximp5mtNyLGdDrWKGivXD40lfYCM
q22/USzYS0ifUxKErrHES63ik/UcN3U4yatRpYgW+hbj1pGaBQfKsJbimKEoMaLZtIc0K2V7qOfx
RCY6fJTMKbwog+RyYJEslCSwTatrObwWDuvnPpHDy4LSMD4mXUMoHlxoc/tgpPO2SSkCl1n6pinx
Ore4k3HCMqIP4qM6TT1ycZP6mjE/+MHYuYVqaJ7I+dJeYPCDGSs2qdutLOHhUIWdriom2b9yI7co
m8bp0NTxplTNgxwm61lE3zs3wSHVglMu6a9SX61Ts4PNZ4w1k8tgERfuWdEvctNcW0Q3jZVtm0bA
6apeh80werQ065k1JA36GnFh5aeb1qDAF3QIR5vQcuXAOOL7ueOWPssRC35Zzm6Wldd+1a1KDcGP
JSGVGBRu1lKR7PrdKOgGuqHOXy204cCf7uecMteIwIslTO7sItJOgWmInGEVfBpRTgqpHz+Q87zS
4/NypviYhUHE+kv83ZDcNGXyEHlM2iLQx3dDb3YThoE4l/ZQfG+QcnvQP51ED9YLLLidrU2XKq+6
L6L+HAhnh5SgdHgqxuLBKopLsxOJD8T0PinnZ6ulZEFNo7ENODPl2B61MWV64TgrcpEw2HBo10lW
7lRXxqaibplPLz0bOysOG4h6iGkWoMKRsabrrBLRlB+yBt07I51H3ph9tIl62Rp0reLtC5Isw8zY
jF5UEqZ2RCCTdSCEC+jfDfXJQbDrLr+9gC00Pabptu9E4K5BCatofPlPGvfkXqrAoTWpm/bkXntE
5iw2tVV7gR4fgmzwhA5tzjS4IR3t+y7eSHRxEzHUKLJ0LapkIs3bYLr0k5hFnsuUhXG/XDyPiusL
9aqZHmm/ncojpV6mc6+dUho+zHJO+gcwNvdmVnJvBgycaveJOmxpWIe0IHhv6ge+skn0LyW5Nyy9
omBBDW3zGoypW2fmZZeYzPXa4SrE3HfMhRES1TsfnICqqZyqp+ux47gfPvN/skrsLjVUOKi1KAbB
y6VOq2SrSFZGHF0o5NKlNHmlOE0WSBpvEoKwzkFxaV7l6Ctuy0bXZY5F1OApMT61nXbq8EPE3Jm6
Jf9OSUjSfbuXwg0GFdY5mvpRaokoGsuvUfqD7NLj0os5Gcg9WRi1W+rIDVmVsVXQjtZUKbOceurs
1bkn5cmlNk+Icgl+58zHeZ0+j2L2rnXyQWSX5A2Ruq5q5upi+m60x0y8n2uffa52/DL0hiHbk162
l6cAg8aJnXytN9S6QrG1684qWT0yu9Vax5yH6z4QvWQUEJE0ZOPLDXNDVLMNYku30BATU31M8/iq
SeKLXtVPIh9EWmZMpTV13wNmMdcyxKOcC5sg7tdxknqzQQWXFm6CkhxVOT4Z40BOEssyOz771OwW
ZkcyD/me5wtp6caC4OZqd9TV9AGp+Far6wM3Ar300lSaiKrCHWBM9GZi92jcRFybHSbO6VECC2Jn
iDFEDmzkkxCM69OeAZ/0/BSkw2oYLHeWyqOWrjureV4mkSBFq4R8caCQo60fo6UHUCjbY9d/LLwP
MQfINouU9tpbhjFG4eKLBzGRXAN24WjU1/SRW5i3ZfbTABiQbrEoCZNcY2lvrqPmXlTMY9/Ul3qf
Y3tQD6Iu7we0wciii5+PnqSar5bU3i4zIB3BLuljj6ejfC5ZgmR49wuyKpWFU97wyE2nNvHXBugN
lYUZb/amLcHV99X0osb9VaJ1m3R6SC0CkAE4OxMtIlqkUJFPFxmPW9azT0pWC4Qm3AB71AWU/sV8
pRJhyHXrJnx7DjFOSnpxLJqVWoX2DLJMklXPjFoU/wVK+2k7ltmmAA9ZaXjxSifkNJn5F/lwOSOE
CRcrG8fAZSLhyjslSrTlTXeDkF0liXEXNNOGqMMWW99usDUi2tkVurjvR/XK0IXRUc3mdsn+AThn
6GNZOyah7wp9ZydTs8k6QgRZoq/1gXTUS9vPh4zLJcFPSOtvGyh6ajiv8mYRTk23/nK0bkXp9ucD
txA8ay15NHjkM/VaHGlJH2SeySJFt7WfW5NJGlagaNKjFM+QE1noxnESs3h10fgDURBJJ/RxiUXM
HjiEy5uKVN5UecuL4jZBG2vti0lZJaN8wVcoibsYuK6e1gPjtJSWkHIcpZZHznr3rZ7TQYOqfdgu
wUYUkwmVSIHQk2MCFKFNvQc/x8GJ9ugPpVfJ2a4VkvWyoIvhcxWoeAbel3FiZbxYxoTepY5Balwf
I87CisvMXZaPZYi1YtxE84tEZn35XEPnRLK8RKULwaj5qyYcPYs9Zay8ZUXhDucIzRIs0wXtz/Is
OURVuyon2rrl9yHL7AAvb1m2oyy6jNvwjq9rNCIVYUisteyMUXQVdJLHGpFljS1iodTYIFDjUQjV
Hk3LR9+VcW4pkMIMTmNa28AyHKsyvJk+OfJoenFtuIieOJEpLjKgLd+mQxfmLNtlPMd32mDgMchY
AgBF23qhXKSkxzlNbUZDv1nW1xLgZBdX79Us7WsDORWlSP8kItNmDYmZWKyhJCvW9YQns7lPcv8q
iekk3I3ucuML6kBWVqyWC0jU0mXKy53ksDJq/GeuH/V8PilltI2pqPK3y3Cz+SLmdJcnp0aZuKxj
M4yiKRxIxSg2tpk9v4mAnXRN4UDOvigM+aRySGzjnoRWfpi5czOTPEzfUABSXkhtYoS02OGl97iE
Lq1dUogcGRFLT9gvFEJF60g/NtQeFUOmX1noOJ0y93dDaY3E3hBlM8qGNpYThYRvTQIoT1+idHih
bcGd2Vg/WPswjwlq4sRzexXDNXVwfNHDUudhVn1ATp1O8UnyTbKB2rro4xCESkPObpk/ifHSyf6j
LOq3VYvxY7mBVG7c1O/FTU4hLV3eMAw54nLMuq0XHisi4mtVmS/llPTKzClOU9PWmauJh2xR3y0r
8PJz2mneiX3+UftD/iam4tEoRio86jMOBs4J9U0vJe5s9KdimK5AlBwLVX7Te2mnCw2zQqFti5B3
+7QbsNWM78s0oX77I9HmF+iq3NvQfO1z8brPVXJ3Grlto7gBEFl40pzTt0bhxBRbwvUyGynkXiP1
P/RZ/pTE81Ok1kQG5RWY8hVJBY+buA2EYaVlFsJg6Umv5EtcGofaim9ELbkw9PZWoPStUhdBQCbc
JkWPf7iMriXfmvYlbfA8/J+7tqweg1i5HxL5OVCVk5YSCESatRZlUJ6ZKoWurA4sOVZ17ffVMRvU
y1lvDgahAecJoMiVzIf0Pzm+sdGukgz7kJk1RPjpxLFVzt7zzn9GTHfguBLbGBgMgGPaohilWpuk
HIyW574t9NFW0vJq1Pv1bDRXJYkBOvrI14jzEKBZH2Q+6M9CQhsmSebUOFNs7Ekvkhg1dl1M5HXK
9hIxlmIHavHM0n4rw+1fMRyPjTFV1Bjkx0ZW7gjgj7qmnQazeA2KCdBMmnvZbKz4yiuRpKysG7dx
qFzphek1ZrTqTcLbQX6uRI0VhtWMHZRcbpm+12iUEf80iivJtMcaWtJAUPXnMf3Riwg1qsa39mBU
lgtMsUDpmHHzqJ3xhVKq0RpzWEkcGsY2XglG1RzSMX8puRlJ054K3F/tgPIPneZxeYINnbLN0FdO
WikPAxFDmXCsWRaiZQGmaGf7GU/OoA2Fo6jCm1IurivKjkmVvpQICuqhfY60sXCirHketeiVzE7O
zq1RgOjcptHe8hxRSmtiMqpVad3o/h2ukHsq/16hUtkWWVW1MX8shgoWRiPY0lTsitq6ZonHtNSw
3grWqZ3jC4Kze730X4LAxPEizDvT7BEiazfkVvZjmj42qILyNN8orbGHKcGlcyk+eXNxinam+NRR
twrvk9DyfDG5K1L0XEhFYwdwCN69dBuJM66omQCjlMOTpLBIQcO6odUXwvEW/YEas7DNfbLCCvTY
tjK1wvhmSucPM+o9PZ6njRD2g4ddCrEO6sLKns2yojUbO3wcctQVGtPfttCyeb46A+9+cKWLhbie
8UR7bYNfyZfo6av1QeQgY84o8HcnyHHJkUQGqmgcWBAG8mFjkeHZ4I2NTkYaIQWrPrA283UAOT3w
4otK04N3pTayXYP8gTL2PHtjhRRNL8UrHUDyIfEnhOOTgm4s0HpbHvLOTk0OuVYsJfiecTVKRRKt
xVj/GJXW67XqtSrNkxSN2yrWTn7YaeuYpO4KEXsW2XLM6hvoOpjPMdUBf8OIMytT9LI2EBxN66Mf
2CgtxMF+fvG/dL3D/eurlPQsuXCCcv1WzgO5Ir22g0o4zFl4jTF4PabJtqyoBWaXslp//DmyxhnZ
Ravmtim1CHhHlJk7qjMcU2Rr+A304iuyxhnZJRXbTGfEeXeI3QtERWTzVHqC9UFMXr//Bl8AyOQz
nFIQ0Weoj9GGzggGJZ1yu6xfljzPCxdmYcJ8/zFfUFT+j7ZDfq9QPBsheY+SQ33kQszS3wA8vnrr
M0CLgYsI++vyDcjc4F0OZOgmjeH+uQs/gy22alMYRQo2N0VxYZswPaXJ/3PYmvNmQ8UsguiJsZcL
bXPbyOZVgfrR/nPXfUZlyWaqU1WXqSuTBrjrZAxbW2+l37GYpGWCf0Ktkc54LDMivTjqeeiSrKYa
ZNVySYTZG7ASwkmr8hWuk/xBUDO5R8Uqc94d2nnAGqkPwKZBHWeYFUsUCn9ymM4QLlWvRkUzQb9A
QoAwrywxciJw+A2Zeblpn33bs8dcUoop9I2EZrBVnbVkv/zpJhrk8SAjWIy970fsi6f9Z5uCXyg9
bVfFZNEAV2bmTc7pg2Qq1gDxVhHuv/+ALzA30tmjPk0xabtwhjCnLjWcJ84v5AGC8lUM35enPSXt
8P0nLbPgk/t13pCoyjn00PITzmTgv5ZD9iTV5u+IiV+Qpc47EnW5AX045L05xA3FaSZzrCOChjOB
1aR0GyqO33+JLwZdPHvyIwAlWoz8YhUK+bOKG1Srym0d9L9pm/LVPVqmwS/DrVjipNDniu6TuASh
PYJb6bs/iTMTz55+SCzNmGDZW/0M7JZ7FA7a7zrhfXXly9//cuXTLEkYjxcXiCG8Im1tXSlI1c33
d/2rNz97kJHrjZmi0Qikof+HC3W2fmjKXP9zkOPzRkT91BlSNy47aimFlxIUYmCl5W9Wia8u/Wy7
DkulG6ieMWH8Yb80MuBsev39Xflq0p89ut04i36kQ9KXaDgeqjXVO90l0TBgFKw0DPtYfL7/pM/j
AfO8G5HZFlUpQHRfsUFnF3EdFRTwe4SlnBltKhC4KanWHb//sM+XPNM627o7TdJpCxDCbYMTSO8V
6WmohK0qSpGznOS+/5DPh8U870+EDkO0dLHUVqliVI6BBL+jH9WfWiTM875EfYBJaaYTLsxD614A
EZYH80Voads/d+1nz3E2RpgEDbopFtHgCFF/peK0+P6tP1/ezPPWRL0Ou8AwuXJTijwRVRz+vZMQ
N38q4DOts+e4LotY15Z22JBHRweoULAN00J2v7/4r8b0bEM2J4lGlj6dtGPS2KslESRVs+59/+Zf
PQJnz7GmWToGP0jo6dAVJYlxX/N3tYiExVbKHH0+VrUEvaQujcHfv89/vI3/GXwUx7/vjc1//xd/
fitK1P5B2J798b9vi4x//mt5zf/8zr+/4r/XH8XlS/bRnP/Sv72G9/3H57ov7cu//WFFX6iWVuMf
9XT6aBCZ/Hx/rnD5zf/bH/7l4+e73E7lx9/+eCu6vF3eLYiK/I9//Gj7/rc/lq5K//Hr2//jZ8v1
/+2PdfRav6TtS33+ko+Xpv3bH4L2V0UxAPUZqmhoimQswNTh458/0vF+kYoldSWLhsgMy+Hihn/7
Q9H/KmmaqVBYUBRRhDH0x1+aovvnj0TT1EVRWtApkir98c+L+7fR+ddo/SXvcG9EedvwZX7CNf8V
4Wg6/DFFEpcL1DWVhM3ZRPTR/sUkHH9QSA2387a8zU7SY1vgRnbM0Ya+t3pPdtkOB8NB2qCjxrq4
TjbG3tpPH9qhf2+35bG5zG/TLZS89/hdcrVNejuHK+NtuKc2UL1AtHKADjootTckcrfBhoZV+3nb
v4fwYmUb6sUOIsg1po+X8Kj+iDbFhXaQX6zQ7UB1cB6/r2/bQ7MTPPh3V62bermL3WCb3MvX5QEH
73W8VbzihDVoBQFoVV2TBio617zNVtizA8fy8qviergbRrqe2M31fDDX46G7b7fVSbhS3uSd6lBk
W7cHfU2pzqvWvttuSG3sDC909B/4Ondc5aWyNzb+fXYSLNt6M3+A1w1MN0TbvOlQDFOeA//fuOau
2mEitqjMXVmethHvyCRXu9I6vnYXOBF42+AyPE4762q65xYe+A4/5FXu+dvZxj7siCttn18ZtmGX
Xnrj38rbYs0FOo1zi5Ztla1g4u2UA5p6R/TCS/PW3+Vesioc1W3tbD185L6HJjl81DbFTvIsT1i1
m+7Cv65jMqh7zJabZK3ekGEZr5d8lGb7HtwQdIStgzI/EXnA6Ix5UaV28JpKe1gBw17bAkhycm/c
K1zXeJgGJ3PMp/Zmyl1FhZNs40A8ZJvoGlAT6Bo73lYbcvhOzPdq7ZTbEm/DreFRc1oHe3mX3zbP
wiWtgY98woPlIb8RV+GWNmYmtx353Br9+knZVI0dvweWIzwk+/4KGdGP6QJDXf9gnVDlPSj79qa+
QhoihesZA624WUhOmi1sxMvIg/Ljlmtc0V73Yu6mHTQYFEyrbC9dCTfMz96JwvwqyjaGJ9nFBa93
I0e2A0/fo9YXPeSX0Tp1yycKbnZ13R8jjoetrVxy09CZ6+64CTsAQK50O/pemMPA8sTIKQ+9h4wu
s7NXzSWBvg6RSDvBxTFzbNUpTrFHtdQzNum7194GZKLu5dwN4ovB5DY9F1CGbHMF38FpVvJKcHqD
q6ies4t5n3vtFSUS0mEJb/EeM42AVW1Hw8Ytp5MXS/JDQkqTqrAn6Y8dbg2r/QGMy56sH6m/18ij
ac6obEblorWPb42HjIGq0KZyVZdSbCs6yl1/Pd1odxmkB4KlbM/faUjNJ6eAovHWuTgr71J2XWdT
F6t5pA+wg6ymC/baBEdsEdyFdpwfpReheR/hQsFgQKGIfsUVBDs6io+Dvkm6tRJvfZnWeLb4ZEo3
nR/S+n1vvQRPlBsaAK/NlWCMttl54CziFZzfyh6u0sml9uLT7v4uhjVJDhKHX5Y4rfARELqg7H6O
VHGFZjLGM0fm8aED2nSK6AYS7a2VeRBW8153QzTp4zGfnPx14Jr0jWE5aeTbNfI1u3kandHOVsOp
ckw3kNAb7zEk0yqQ9Aw3tDXcJbMuPUzwOJLiGY6BlCMFoEjyRjcOT/GUm27GaX0cJbvtd/Iqudf5
nSd1b8gX+V2Fn+6he4hwgGHyMDfl4KA7GdbiRW3qzrOhr0GRUsMKPV2/bxPPEh+ofxSbgTvUotRa
NYjicnd+7CxsNGs0t8l2sl5Kw51uFNSJm+FmuDHuGRNa9jrjZXsSsftRDwWZuWuvE/fG2AIlXexU
Din4aXgPzUNgXQfwVh6aB/Eagh4tbGTK4R5lPox0zkbp3PxOOJqnZvNuuRU9XEV38ZBfCOqLcSEK
ndM9VlcdDjWUy/5wIaE88pQrqvojPrdno7vrsgEVn0H2f4GUUpp7I9uMiNBGCLfFpOIwpqdhNa10
f3KMi9jF3hDe8j6PqRNehygQqFOgdZRcIdzVq668kHHmvZKXsSMXEiplunDLY2cHrZPrDzCibWWN
3mslVauC3ojIhi6GTHVZHpgdRu8K96luZ08WPo/WlrOL6FHMH6Wrun2Wgq3RMqEPzQ8FTWxVvmn1
nQVqZN/tMFCo4tqtVp0dXWmdy8nirl+thjf4fnos2pIDZoTE70Mwv/cXUtoijAJRyDqzKi+wILM2
OuBiR9iL64QfXHdeG8ND6RPdjiLxyIKf2/pbA8PEpI9jpHp6kj0ANh0uKCIkNxTwcCVjBMnXOFjj
Xbcd3NKpXrEsXcLZpCP9RZVg7rTlV/7VXqS76eBfaU7mVq+DrW35KAYVH8sqPaC1aGpWynKLW3ur
PqMbfyVHP+y7V+U4bNS9BgURxx+1vmMBzMpF66kdpY3uwl7y+K5LldszIPYOTogUCkAcNQYmGha6
EAkH1gQn6iCbbiD+GMma9EMc7RZlbrFptYdBdoJ3GEY1XFbHEChN71gQKNGj4N6FcBtQYdv9BcgD
DRHRJnJfzE0IhAeYDWopfee3R7HYpQOiG/ddXJRD65+h3P/Hway0tNP8Opo9vtQvbx/pXxAjvuTv
za8x7c9X/j2olST5r5aoW7IlSlBbFfl/YlpJkv4q0UDRRA5saCjO/xXSSsZfJYJchTMy4EOE7RxW
/hHSStpf4QCKCjEo8ayGe/j/JaT9mbn9V0QryJJKLEtpaMka/pLVEWDrFHT6bnZaHV/ilndUXX3T
YxMYCPtpJPRHLTMw9VO1y/N6PcXhC4D3I33TyQuUyuaXG/ePSPvXyPpnu6nPLoOb8+tljFor472d
ml1cijtTqDALFyzzrZXlezPsvK6AZerXGWKqCWadFpv4FBvRzubuvYrle1DTl34XL3AYCUMDW7pE
4cE1GlmjsGhkyMnS26HjTBqH0z3ye0TJMxwIvYhPshEUJ9DuMfU+cQd276mpZvzuSHey+BLYNUdY
iJPyWA+bPG2CTVbTkG42i3YVV1xkp84fGmW5ICvceA6OGKYxlxarUExvkQRfGmCY7BCBiZ2b6ILI
yD1VgvSWQ+2xEF6OMG1WctFu81S8mTTiFAR4ASJ9VPHf392frR4+u7vLkfeXQZYw1gptNfY7K8ZU
0GOc7yS+/BTJJ9+suYwBsd5SrgWK0UWSHfnlYcKZW+TGtgjQNakceXvkc70xvMg4JZxKQ48iYbXv
FoGX5gzDWGxQiQeemQ/ZdghKiL9qqNtlQzcbuV/VWOnR+/asxpT3Fp0DwnlVvzXg3S/y6WvAur/J
nsif5TiWOX2WY9XHVuwTWowBVRyOaRruYw2eRaUl+N1z0e5p2e6Emm88+IoOo9cYntQoXbDgAdne
ttoMeoygNLiJB5QulvzWma2P6w2ksxGkj0oh4zxQE20XhH9/GLoAtfv3QyUvJ8jPhuos9ZMUVj/F
gljtaj/YWJGEM3qgTzAWJJVOXEbpdOaIPjF9AvpEfNQi0AndBCo2fg5kdAmzWKqq1B2YuzZuxoOF
1ckyitNIeTbDk/v9df4sVn12nUuK5pcpFeZlqCVGWGN5xexh6Y5kNp6PLV8NJdTiY/BWa0wes7jF
Xnwz1zgtfVTqlNt1IIXloSgkMqV68Zv85VdDfpZ3aktpQJKa1bseA1hHqVTr3sL+d3n1L0fl7Lyf
h5YOzaWud+pUHqq0OmBFGDi5zugCe9nirJG3SAGJVxeJAqkFCv8Y9OxUzm6CrFms6CAdg3aPIZD6
dJqsFZioNqV39PrJjSQ3myI2Pr4fm2XN/GxozhJZ01AsZLQC1r70MeYp3JAPi9J+EkPq1KjuKspv
JuvPEtJnn3SWn9ZYDZG/dRWuhGEL7nexQHCLgnUvm5yltP2wxMNqa1va7/oSfzUU553A/DxocsCO
1Q4n5Y06mfs4MSESgq22KQL9SKLcd2t45ndJ0DnRFG9ISHq1qJ+6BGmBULct8wOm0NhrHLAD8TGu
8I40df9qFUMEwgaSh2aYmfP9YHy1GJ13F9O1SSA2B1LTDv0TuB3ZliOkx5WK9pfheIH5uSna4jZL
rbuQdcoxATjUMqITsrRojptgJQcZDVaBomeW7w4qx6dQ3w9j9FaxgA8TThXCDo7skrBqMvE3Veqf
nUg+GdzzHmWz2VRDqCrVzigrFPHFZaLmbpPrSML025oGFHMye7O4q+Ru7cMNIM0LHKLddRQLOk24
qs1q04kcZeLqSUD6Dpd1VZUDre5IL4njS1eo9lxHh0mLb5Sg+l2Z6mdTpc+u+2z1p7tYOmW+Ve1A
WBAdK6ItdLJ5mFt443MCgNoaMDLj3gIRNHYTFIuxtOFufrQ+WF2EWe1akwIOOSm9hgSyUyZmK2x7
KlpLGdCUT2u23M+UldJgH0hgy6ayfycM8b3iS3dToTxbUlegkkVs3UQvYiOFq8CqT1A3XqJRLCjg
THszM3Bf5f1dSdbw+5kmLWvdZ1/8bOug4UNr4kMGh4T9U8+jva77u0y3PnpN2hR5BybmkfHcA5Hw
1LrFDqR7qJ1+V/39KoZTz7aE3GzrTmbO7pICPAqSvcxhNSZPIzXhsSTosFSO+6Uyly6wE7TR6hst
PsieAcmyDUupgVRDFTenwE0nFEVW9z5mnApHDYgJeCTw+5nE2bisGadwrDK3nNtrA2O4F8ntHsiN
q5T1Pkv7vSqQ1VCBg7vIGzW8jxXZTMSBZonF1BKCDS3mX2ZZMAnjoEFUiOcJGCHUB5kKDwYWMFMT
6wCdi05FLdPtIayfNR8/UaX5R42mZwiuhUuU7XdJajyESvKURmCJzAIdbHHIAmWDc3w1DnrtVaH6
9P0I/1TnfDbCZ7scnVkGU+/BeYkjATAdKm6bXq3cslfZ9BRAyWMot55SK2Qsuxb71kA7AJ0l02Wr
TjzsApXTJipJ4jJwo1LNvNAPQgATLd7bkdTrSOD8/bWqnxX5CMLUsy2TZh5B1SsYmERlOLTZaewv
KaPgi033RdZd0cpjZen1QcYo46pCuJI1+kjQOsfkxIyA0bHkbaXEl5SF7SKcf9ST9mbMLSaFcl/k
kNmrnjTMYvdUN/WsrFOYarrv72JZ3ZlZAoTxedL1bUW7BWcy6lOiG3u5bo7A2laAvFL9sICieEOt
fB5lA6sPq1eYrr7/9l+O1Nke7M9TGoVDzx5MHwk6yJT6TRUzI1qpjrb0OTAc34xMuxA5xBdQdZiP
oivM1rpDafcSCTX5fqAJdoRuedWINJ1QKjOjDtxTjVJDddNM4/y7i10u6rNpdbaNC5MpiQF7DG7B
BK1fYU3BNtLj6aJJCuM+SCssMMszJypIDtWCUxZNRQ4cJ4MTKH3U7aGGqt+M4u4Gg4fgzLNaX1g9
qCwzL1qnGBTyu5j4HL35TYijL7Pok0tWzo6tE716IkGzil2jia07q11k09+XDGkTSTS2KWfc0GWL
uRSOyaQWg4uo1ARNQko2C6pDPKN7rMjwzPMLygMyoIupCX54uFq6WGBB9DU7UgF8QkJpV2lqpICw
ZdGW5ZgzjZGJ0KOM0WmkiH4EwbEtkOHLgaxuciFJNopcUaERQOWlIT+oJLAckThNWNKBQNZTfNJ8
4sAlkPSbtACM1Wx6pDlmHR6jQVqXKkV4Xw2ZvsGlKSzdgmY8MwGeckfR1WbrT0myqvslzhfzcd30
+kObkJf36emAMpgRgtE4rGChKr+pjn41o897GEJc1DtOtOXOF7BvlCXHi6YZEN0PABmdvk0CJwhI
ouFbnFfgGKA/j01J6yVosYXSaKuqkB6Sqb6PVO1+sFJHmUMg4EGib9WGLkNTrkh/L6v+W1X112yC
9Fkpl7XnvOUhTXRz1YjLdJckCyKmfW5H7rsmivdqrb0UcniEt/Ygy8YDwNyrMW3adVrULIkLCWDO
Jdw9cnRsMulliqPT90vCVycm5SwuUVhbw9HISXFUUnQlIcta4iW5vfGVfBMK+nCvyVYFzXJCHEQF
041idLo00N7VahEaa9YUuDiYyuCA+nO0rgEs/OZx+vKGaTxmv5zm5H6C59aKJUdaRLSiUlkUJJoA
TpGurQifxm2SL5Jp/aoNOEHPFp5FXdfElZFx2htT7EthV4ieMHQyuQWxcEom4W+2EumL9Uk5Cyzw
ISDx6uA/5WqyrZIaoq3hQOlGHd491n1BCnlwu1z1FBp0/G/qzmQ5bizbsv9S44IMF7ho7qAm7vCe
vdiInMAoSkTf9/j6t6CIfCkxRbEyrQb1zHIQGSG5wwHc7py9185EeP3BE3vvNXqz3GZGpgsjnYaj
H4nd4j7Ts6UmFrkn8IGeT0UbHDyuGIfy6+Je9e+axt8ZxHPAobdc6AbjaTZZ0sL2A63Rb1Mflzf7
zarKw7fQYInxCGrlzozRSZst2YdFMl7BoeGQ11BXsZL8e6Y5p5yZwgwLYJuAnGM5I1cB/bGZRPBS
RLLjMBQ/A0D8QFliLI/jd3Pyv655etlpY3fsQjii1HSCJ5/N8quYhDrymEirCCoagmw/o6g/Ee51
1VJog7Z1WUfUB3ph6vve7cvt1HcR3Nh2uG4DOyL8JL0Bo7iZ7fjRcTjf5eS25VV7+efn/O7U9mb9
81PNgoHqdkdR9XdWq6DxxSMwZs1dlTUqxqR9GgLWBznJo5Tts0UhkrUE3B0cwgvsDefEUBYr2Tnm
NoCfteImGOt8pLgUufZHY3RZ2n5ze9+mXdqlNocaNNKjIdDVKj0+Fwj715GefzMriOfmEgSlhrsy
ne9dWZwh3UpWjk5qocy4usq0bmeX5aryH5yazRixPFpptLsfN/Hfqv6fRy910RSv7Vuhyi/alt8L
Xv4/1LIIm4H/fvn/fFGy/FL0X/7830V/+clybNdUUjoYM6XLWPlLyCLkJ4avpHxIFJaBFYRJ5586
Ft01TF05Bs0CKvwMpH/oWKxPLj5ZSyF0MRYRyr9V9DfNZV7/57vE5+s0FtgxOK50LN16K5LTCbnS
iNcl8gRSTsuW2uBQRepMY2PimqE+AZgZ3ZfYNQ5lAhkxfEjDF8O8tnRa+yA79Dzz9C7elVHqCTIn
oBECAq3WtX6fAvGZXaJNsPzL4+jfFSQiFitXXM9kgLjdczmcSlBX3bOTvert0b/KNU5Wa/Z06W1A
D83H5cmVKW0jAH0Sio5DObuc/cup+DaX2Ojxx5ogp9VKz5hmsaJUXNMqRtXAOXxs9ra6kmgNCFYR
atzaqEumHg/fYoONzJ10OTBEBzfDsUNlVwOCagIZ4uDKjq0oqCCaVxAr6OM10I/qdUSG3QDff7k9
oTZCZ6cpCGSSHiRM9OaIRXQHefnKciGjBfvaMs+Jn9mylceZ9cVNvq4r3VwvRCLbhR4Opk6Dz5OA
tAwwJdYgEv0SjB4hRCWtYVgFvgFSB1QXSZB43+h2D59B6HgW1z36AyAb5wT+Gw4syDYVbPGH7IAZ
b7MiPAUVWHDsRo3/XYzioCReNUjW+ZR4fYADMgBuE8a7oSByKkAUjn0riV666iwIgaK3ux5ETa88
bPeEYeAhpCCmYUhLVh3FsYq4QlNxEUHCngRaCNepWfcjGUtGdD3ED1ayLivsrkRjUsRy77rp3qAK
dxFET4V+LJpnh4KbdGH1I59C5LVOi/u6HD1gw0NLkctAnw6KV9xzTbmJl5+wLK26X64yssDNaEAB
kZMUwQtQDxa7ZuUXUGVEQAJlA0SaZgNe7pY1OxsBcMVPvFW1NYCkBD0oQYLyoiamWGvqqi77jaST
ZXOk4aeM1cvyb5SlkTmobSw6NH2DrMV4AQhERbdZDRr4a+TPM2Tf8T5P4eMz3w8RWYnlMYPmZZGu
uVxWymNpYB2GCeE3QBFkNGxGhfmLfJaKUkbuUArJ9rKgUFo/Fc19076IkFSUgmM4WUM1r9cQmLsZ
aEfG1+j66C2BZTm7xrwQGxne2M1OKzg19o80PNZdrG0h768MHSLkUdQ8lJmXhzd3Bj5S0MDxG97a
wFqB1GOsZ3it7suYVFByCDWeREdWSR4jkihfOiyLrChIXCEvHlR9n9gUq8sAVSeSFhhZoAw2lQ2T
vdr1JlIdzLNuCSoN32vb8yMRd5BqujYqnP9R4tUWgDAxekU1ess9A3y+Xv5/RGJCbr6UXKw9k6BK
VmdFmvCYT16a8zo1DDFMZhWKEBvGGEGz69S5sms49JrAA92sw6MG2kTrz8P45adJ/OqvSfDnw4Pz
6zbm77nR0g3DMB2Adc6bPbHpQK0NWzrxRvraAAeZLxUVxDQluW3glcNbxlufZXip8+WXuac2NRhq
0OTcg4QpWc7jduKJ97o4DNMu9jiAjjaGZrr/HdXEEqQW1gxgYtU6LJOdO17V2CeR9rRYMwtRrWc9
AZpPZPv0sgwy8ouWMdAU17p+5SNbUBIWnEta8MCpNnwBlQCH5V46u8wwcZIzVEHaGN29PzWrlPO7
r7/I+JGcT77Nto8V/cqhfqkrqEs4C+MXHydswb2OsJ/SVWOHf9mENxnQE2v8a5vw/tHstyvPT3f3
zWmoc6ZFM8/dndO7ZLzlNL3OTCp8jFEnxi+PI6qtXk15ocUXEwoomKdeU59ZUbX583N+Uyf+6zlL
07Bdy5GGZMH99eyT9xqYxQYzhlGw2G1LcWbytsNgkPqBG2cp2Kvr1geNfKFaz5/wz141/ibgiB8v
8eAE01O49NBmNfpJw7ywnE+uk+KS4Ma6eimtE+J2AtC06ME0dwmVct3elzrb7+6DDeyv55Qfv0Tp
hs77uvwad1EY/HyKM2PTJXkypc9HnIX62rUpecT2enbOClGv/3zbft2F/uO7TJSwBncNPe6v31WL
VIUhluPVILc6oTaY3ftt1+2wC7hfEV598G0/Tse/7FQEGyHdZq+kUwUGuvHr9w2uPmoGltHVMt/M
sXFwfIYV3KakFIfRYAQS+5yMLySLfcHQpFgzBg3q9HgPcgpVUrApRmNdu6C6QXVNCSQELTwZAi4q
s3zeGJASk/sABOiolV8D+aBjb4vCu3jhTjHIh6j9ZkHK98PbOmoPs8IT2xjrYYQYRHVnuYo0ja8w
T58PqtrL/MUZLc8kitplshivgezO+nM1k23avQxhvXbkQWdxXbYRGjgAN65XDTKn5sT/WF6hG/ub
YcJqbx6Cyd+P7AikAKskoB8TvV3DnzLtK7O/8c1s12iPuOIPWqjtW8b8VL1QPDwa6Z4pFPgRb6o/
eplzZQBUjPrBW1beiMtelgfDYS2jVDX4ZJ6w8i2/NhhujSRa+fd6x0JbJjAQiFplPWHKW3YNOn9H
WwZHjX8MndEy0UPePXZfgV8ndorKwvb66aEn6NEmz6bFrD+GO4PFT2qo47qReI5vAFEfmuqqBbjE
oS+mpJ07/aZkkQjY90ykavQMxKZadaia+oSE2vm7BK9ectgG2Gq0bGGo84vkafldy4KSFQ8zLjen
Ood8WWGExlPidRoPVTy6Nm57rhm5CMoHSOls2PqKqKzLDh++HTobCdykdY9JwAa44MNQmIWWtnYA
KJg/lskO+QZxTgczyh6sqt4Lczin8xlPvUdU/SFs3ItJanvywtYQa7k2r+uezB6cS5F5aYKuEUFb
EbBZdCgANzs0EzKiFUkEbxNNW9Bbu7iAVhxU3OGdbnW7OTub4XYHLCs9i6Y0+HTJrsqOYFCwVSXZ
iKrV+Y91mZgeRSzdcxMiHmQD69v3wg82ZfGddtzaZ7dpj2dBU+yX5XqBKS7bozJJdlpe7wcGzbIi
WdlLgoxxTu9nMn1F3O6mrASieVaU1wtSp2MjZFi8i3FwS02IreKJeiNI4eDQlsFtKox1srwQ2v3U
ScbVTS/GM5gAXm/152TYUF5r2FS9DO5Xg9210IJ1Y5057hnhdGvAm/x7cwC0J25z8rWWb3DZU/Pi
w4ejZ3tU2RbH5/IuQwv1ep0Vi4S2KWApc/jLEOyZB/rB2FFs22jS2CEK2tvVsDWnh2Urwu5GBZO3
jMqIJPqZYPKSJc+sPvMGrMpir5kszTg+oMmwHJYGe42QmnhhHEJ15VAeX+YLBEZQw0DWjj9WKxxN
HuQMR1d74DH7LKspy6BeZJTVvC7Tsqseb7P263KIcMieXM4YdUWB1nhZAgiWq8hjNDj9i69rmyQO
NmZ23TUvyyZqkIfc2LosiksGbojAn9xQuAIhDsUeUPFTEhHWovEK2xoJsiAzyb7pbu2x8PJFh1C+
5M0DsSR7Y9iEZr038hhwxrjBF3ywS8qcMbsBfk8PRdNCQgv6TxB63qbAnQEQLoSyhix66zPdrVXU
3WfVxTZGJLT81+Vk0YSlp6U5RxhM6th+UfkuE9VY/n2w4G1Yjg6KVVTxokkaLeigPAmpQRrXNNWA
8WhQ7L5phKqILyplELaEL6xFzSTtfF3uuVlWHLJe6px5n32mGvpNjwQ5Ter9cqLqCBF2HM5z1cRi
BEAVUH1KFgQ6i26s1qQhcM7kxCIIMPaby6QOdvCReAme/O6pQL0fogRbjr31UwoAt18wg2G257Gu
xuG+i8kMeo1yi30+tjibons3eSXXoPf9ioRCC5Fuy+sb1rNH4mXJlr70HDStlQPb1eH8V260Vu5Q
j3fsIIvwmM7gyoEUVXTEwNSuC83f+AaVV81aGyizREtm50jfWN834rpKjn64L0lZhuMSfpXzxoHr
4YPNeIkiIpxuW3bEy7MecvT/n1P4Np18/cfFFpA8VXsjtKtkwDGCpD5ytK1boMXnOFkbuyol5m1Y
0P7TTtJSMPsBBKRXm6jG8xipF9idZdHVd4V41ZOzAN12B2ahqs77lKCB1DPqDcAOQIkPiIxqEYPP
BWrZ2Od5+LXn1kZ3bnfLzBqga+uMZMv2YmczCX8PrWzlJic9uF1kDVlz0pg3/TIDP3RXmLdj/Kwx
PbMC+AwfDqvtGWl/sJyKVQ0/jZx2VH3VuAnaSzvxon7vh4dEHNV80RaXEzNg4y2boOWRzd29A84F
gaCDIoaYvD6qiIc5A2UyodzO5i3SNmWRPxl1ZAmR8rOAf3pSmunSddYq1sQxJ6LPqQ/CJMIyUXfE
H13OIw2D2fAo7SCr13dkZG9bUjGiaVpCV1mmYf9S76iQ+CcWv6AKtqFJfi6RVwI9MhGKKyvSNjJn
IDH9ibS5VCDyRPpUsvFv4Tg34ZEYsaJCRKRFyL/OahYEp063orbXkidSeqjqA3+nmRGxHcsLhA5k
oO/mIIBhksxJVcKnkscD022/Ij98nYq9Pz9Yxm1uSFDZeFm6J9k/OsbdRPAxEsg1iYk2IsyoB/aJ
mYgA4aRHep4D14IJqAyk0jR2OrwxZB9D5/DXQFnZHpAymDSbWclrk4K8MVKXYZLMYlrAD9SAqSYB
1LSDjU/uTt7xdqUMq6LfOqgdQ/aNUrRrB0CXzXbSyUOAhJ+XL645ilYhDKWsOZATvSFjEHfhbTe+
dtRAdNAtZnYI2bwkvN4B82GTvIr5S1bsTfNWw/fZdRlbj9uhjteG8Woi4VuCT8xZ26RTywMHl2K9
Li+Kwdwk/NdxuB3Mdp1lFkePbu00O71Cgm+/zgBPlltC7gf9clwh/LM9hZs9trUV/91GwT3hNeii
p1zPV8REYJ8awKDpq1Q85YQmLC138hA8WJko8vwN6aobKfhj5nIxs6eTjVUv9g2gKOMcrWmiozrh
gn2E5Rg+6p6zilFu7DD88edTyjVkna9peK1AqNjwjlyYm8GUYUyRbE157cJoM6UdAwCvS9yhE5T7
oedCk9SLf2TUZESWpejlLY5dT8R6eA27x2WS0PAQpOKsshl3o1zVy/Suuq3kSDg643XG2X35Y6pB
aOt267ZF0g5nlrzgTUe3pIeoq0tcRnVwIxu6qHZO1iATvc/WuN1a1etkDecNVamI4gEgsS1SAqYA
FovJOFP1ZYqlaDntm+64ZY8y+hlDItmk1NUAP+9zkoGHma2vFZ6yxMQ+VG9Ef67C+L4Ppm2EaSiZ
Tl0dHOZIf4oGn1l92MTEoS31jtbqzhGUHZv5xoZq57Kc9QEVJ+p7kSQNgsA6Nr1L2bAxWyhAvdcW
10HJn0DmB8hibzrhdtl4Jg1L8Qjkk7JPnkTbjNXcdDQv1ebNgCB/jpD7iOfaYsh3bMf1ch+yqWTJ
Xg1u5PEq2/OJ10F39ha5Lz9qkGN7TPKaHjMVEHZpkYmyEB+fH3oVbhBCIFeEyg3VyeSdnoaXeFlP
Dz0Y+Db81ow6bgyflXKA27QUdPUzu7+fZ5hhWbhd9uwhXqhvs/PSBKQkUSVcNlmp5pPsjESmSaHQ
1heD2RzmFidWgLoJkG0Xal6W/90S/bd6Br/vBvzSMPi/ayv8DzLJCocT+vuNhYvv5XP6S2Nh+fN/
NRZc99OPg76DFZayvlqqGn81Flz9k26bNl0Cm/I+/li6B/9oLOifpGliJmAqspVtuBzq/24sGPYn
8K6mTlnHNJYjvfHvuAkAa3Mc/+dx/b/tBPabYkqsZVPQDjGZgKlVXzdZ1V2GoY8gvC45w+lGgaNI
tX3GkdPpxf3Y0Z9i+9BoO529Pmc24PEb2mv+PgqnaFMJzd5WZVudZUv8ESto8nVgPkRqDgBoFSwB
gWkYWfC0kJcUdJ8ZEDP0Qt1xXvJK6WQ/xM1FWPTLea81HqQE4ykhu1AXG8ZzF/Q9ls583pC6pX8n
r0h5sZzAZtY6ASpmESXXSs+iY225yUU8FGxFgrJS4SqrrfRK2Q46fqvTmbjS9OtMVOgj27caYkwB
jZ0ECTI7hMDglJOCiJeq1vKjlZuSFAZVHu2kMk45ndiHgfCqu8oggoWjskJKARAxd5asoBozcOr0
Nwa5nBDTGYCPRlYX46pJBRdTF3O0n61uHDhBJuKi46/duLNJGYaM8wD/mJPi6SjqePJIjJ2f0GW1
pyzT0Dgws0Zf4NuwgdKl7e6Mqoluot7JHsiTYFqXIO7PYlBf35K51c+EnQEUCTQD2UIAuDntDe2q
S3oBzWt2H1AesnCQcBytIhVDLnOEnrKpFCPN4NKMYA6P0iGWXEzGIxhbcqQ7sr49F93AU6DckUNj
ESISjJLypg9H+6pP9b4mOXNM8Jb2RoLJjXBlttNJOyIYrKgVrYyArErKEEg1KtcAZzgFLKtr2QtC
BI0hfZBDSjZTm9fXvgXabjULqyFuPTERB0UqgoA5YJlrk8nYxQTWnZVSIy5bG0t24v2sOnx2BQd3
I/Sno6OIw0uFHAqgEiapryH933IdRADMaKb38Bsldp51opT6kjmU3qK2cr5z/OA0nhRTUa2FjcsA
6YBNAapBrZlB2R3116LhvqPvUfbOF6Z5SZxY5xGrxaZ6Sq2ZyATlA7+FtH2yk1KCly8HB5paQf47
f+s8DlXzNRmIgoeEZWXnDplRzpqqS4OFNZPRyZQwrqnS9ZxnY6OZTm3ArrMUOkfUBrKyXGflCFq3
Np1DXdaAbVMw96vMwv06hrLw18SmAtSOBprxmxAY9jY1K6JMgxDfWsVpFxedHoCjn23AcaxV1RYA
lL4R7RQWgGydqllrtSH1tTvpkg707Ewrq7RsxRY7lpJkWZO6haoJCNxmA5l/vtsTIsuTQFMlMS7M
/ON1Qd0hX4VVXZ4Gw63EtaagCzvRWF3Wg2XdpnEReUqr3OhEfLW6GH0pyw3Vq4GQq3FZmYFfCH+X
5kP76tQguOs6BJBtCIIX0UsS9LjTOoVrqAROz948MHqEhlrOn9RRs30bZjwkWzkiMytaZ7xVfWh/
U81sWIciCpYaRm6rhzRyqwYBssteK+otWIRzXGPEZGomj5zw+XEz9gEGQFKNFRtCJHeQe3tzgmte
ZJem1TEoSSOP5nWsRwPG7THsvlecoxHfIOB/jvJkuMuTribFMssOmrLyi8p23IlmiWHfWEUZf4YK
aZG9PVrhbRlUxfeAEILt3GtlcdZko30Ulo6pyglpc/Cgi+RSx9USeAEC7UttIkCdXeochYeauRbH
rR/KQ5dMXJJVDwWJiVZR3wojL75Helt/aU3XvQ6IojrFeeC+oGDL7lsry19Mh3xHCnadPa8DU8ts
Qk37+VRFfVh4DixN6O1VT0ONRA8yrmg15jspB0qEhR/NyKA0kos492Ch49Xth3k1B/P8IrK+1w4K
vu+DK2Nx6olbB8NnG84lK4d+rtVm8gUIZgWANaXrlYd9nnLpJTOFbXHEDAu3CQ+To43PqH61dsnu
pnollmY956+IVqTlWHUO8FwEJz9RQOJjoj1oOiX9jIN4bvpTF/cAQaNACji/wPmBCmtOHHpzENNw
CVLfOiSgdSBCjHF8E7lp/ghVPaKaMSrtDCS9SgkL7C0k/Ig8mRmc0k83oEI5nASWiHZlYpNDbHYW
AvkozDptDT8q72jQxLJHpGJJJtJitqovHXnxTxYa203viMabM+wqoa4lD+S4adTsAoMwldABqzk3
z8GozEe7sIudHZLryEcPRcXBunWfU6X6z0LU0lmHPWuEFztNycZfTUpuo2Tm5G9EjfWYy4KssrZj
rhiyBnvtVEX+13jKpUFQaZyScKPX4zfifxhBZDzi0uiN+bsopZ+vqyIbFzAygUilnb1Otqafu+NQ
3FJpMDe6Hk37VMuAAmh1OlJI8l315BgCiIGfF89WQ4zyqrGj+jO5GChnVRNKD5ArlH/lmMkm1khg
pARl2y9C1Y5LwVSKq6GLU3YJut+3WyowxU0V9M5DoDr7UOst8PuA42wAO/1uxtj3tcrnEjSEbOJd
rExwfd2Sh5K3ulKruMuRICS9S+E7I5CHkrJL4lPlCJJkRT4f0V/FFI6T0fHScmmTBjK81MbJ/kxJ
WW2pVOnbfC4E6YbKzp5j1KggPefxVLeYLwsziDZuO4vPoxFzPOCnb+a2i85kmejnWRtql8agU3sg
kRJJQKGVhNnVkZfkSnggACkltXVMjIYdGcchJXjDcSL9xol7J1kPrjUf/DmHud8XJfUus26MmhgX
E893NQ/bSquzL4FdkcxKdtqucUvj0PYq2Vv4F46RY9u7UKUM5Fr3SRLVIBKft2lQcm4zlpJ9wLpG
GAZA0JdQTs2F6fTdWrei7FLOXX4nwxxnVlCK+nUwyEBHyQEWIYvonpuNRYoBEgftSRea8wC8mrZ5
JdNjlhscc+ZEmYesUj1ogcreW7pGpEETjFiMgIuP5xYpERRkGrmk/hTtNtR0kuP8AJ5850ZPUwjx
YCaQHBgF/aRdmAzx3kgckm9GPyJj0/bDjQXZ+MIqw3nbShMvS94mxuOYifG6EF1KpaYuLgrL9i9r
YnQuKEanO0y0S9FoGjfw6edt2gFAhZZW7Ew1NGfcE5LNMt09EFEVejIjH3AVjwgAEOdZlHyIc7Sk
VWJy7SwydDt15qblksajhsvS9CN9XZYYlE7C4n0jnD0n1Q3ColXd9GZkPtZhTJBD73cHyRZuzdug
bgp3htNgdp11VfAe04FJQhxrrQrrcxmSXDaIQp7EoOpHpfx6OiYIqZfo8CxC2lwUObxnXc8fbNMN
76M5rZptgYT7NcDzuxOxb+z1gvwVLxQlusi+FYlOA0ZhwhKy7u8Nq5MbX/kLLj1pkZHMQ1dSJjJG
62pwymk+mWXComLYVRTu04zWgeezzSdxGMF+vpEz2oiBUPuzvlUTuAgb85rmaugDddGcprR1b0ks
T26isBEXVSooaaA3JKI8Gc9VgcsGpHNl0uwp3f6e/Lr+MKbBsA0iy9U8izbMdZP0VUUKRSsBA9gk
vnIV6ZU/hObV1EZMjACA/YBs2IFFYYhGi17dMIADH/NeHVLTZwkzQ3ugslRXAlEPNP5t2GDr6dos
uIn1ys5YfI1qz8rksEnUE/Qpdd5+rdmhRd8s6TvGhocLBZ6UN4gJvCaKIoMx9RRtosG678rGemBV
hwGvOchQO9mxQPoNyeG61hBJWfvwlFp57Bf5UJeLCkcV+cnfizojJKlr2u1Yh9lVUNryLpPgkJ0+
R7Eta6MkHEGl8osbNGSVT/p4Dslf7p3A1S4H3tBT43fmXRz0wVZE9dK2oZD9aPZ2G3kFAelUmqLZ
3+PmzPUraNGNflPVsrtRccFr6LT9zm8796jsqTZWlqTl2sfwRzpznv2VSorgM+GPpX8l0ty+nc1w
vsMgDUQBwx7iaza263yyu3TVazz4vqa4pEWjVrAPTpo7g2UM4MhYpl8w08ubqS20h9qfk02UZ8SO
Bk27qaTVMMpj1XmZaU8PdZZnZwOxTilpin5yKhz8Q1lq6ot0PTybmtlHFCWl+aiHrnqYYcbvhNks
S3Kd2DdBYTjtQYX2tEiws2g3IfQhJmBGFk+t0o9v/a4xUWTEtyJhKmcrEZGLTZpBk7UxvkOHeCKn
SgBK+KTENMjyLnPfBIkUE05EGc6/boyhuZ3CwPeStM1Y6CY85KZvJ1/Gci4Omcn7sY5F716UiQG3
m9xACkslmWdUqbsGSpIsh/MAK8d5NRcBeYiV4K0yQ9mf5mVmW7G5kOdM8z475tCKb5tOGmzpp8g5
N6gYIEcxRnlmcgA75dMYnydlN28UpsS1pTs1SVdT8uoO7XRw6F199TXB/i0kZ5YMTdbkoiclhRML
DYRaTCS9i9K57YtULVVzm2klZYl4tofZ4WdJapxF1rCG6kOrwOf0oEPJfy+Sh8mtFbVgTpbnU933
z1YijOs4FWMFPcaF7EEh+0vsFrRQzUUMF7hJfRn6hZ9dln2E8LbXkHRAbaedMZfUtg1NhWQzaCS4
xWN+VNgptwQ7YLmI1OwNBaYjA0HjmRxJiSeXVm5MazlA/6jd/L8ucv1PKl/ZCFDeL1+hi32eMDj+
UsFa/so/eBjqE9ICE2GsBPXmLnbBvypYSn2yCQgFhuHw1jk/GBp/V7CcT5wWLKHrhouoFnAGStu/
K1j6JxdNrFBAHQ1hLCSNf6uE9Vu/rksNbRHZvDzfRJSB/8//Ev87750wnRPfPGgtRtUpnxy6T5qW
3bAwDydWI3qkbHG1h6Gb5T7QpXljESp8mAOkreOsFUfTaWsC3k33QG3BitE1ZSO5j2Yc7TqpF4/G
ZCTX/hw7+BXtbgK1s8R1AmZMUHJFbXQYGFXeT7f+N2q2per3LwW55ee80emorFEcETp5cFXmQ9dC
PERlesAzTW9jDr5pQ0lXnKmYoLdpIFrYVOW4yTJZ2CyekC3nmmFCbEtXfi+wPtzPmU14IudT5Box
LPZglSsjPYfKaDwSy+FeJNCcPjstJQ8eP01kUrlxKeCyenZnpIheoXXhZT52ydekTely9y5rVZg4
H5EJ3vvFb3R7w9A2+mzFHLzYpEL4cuf2xZA5ybdU39y7zKcUptyC0GC7KTs0XI17lVuFOmZ+Cb31
z/f9d3XQ5ba/kSuNVt5WRDnMB5MW0xVCPfFYqcb/0o9VpX3wHcsjfFtrXb6DsfDzm+pr5WjZzTDz
6pnji2NOHMdqTf9Mkn14UkUEZuPPP+YHrv1332T8+k157JhR3Evz4BZa2u+ajHCKdW1E47GMOzPz
bH3QrjXdMu+TTAMhhSxIv3NVpd+JvnO/Dn1IxbZK0FS4xCjSzSsNCmvszaeNlHr70BNERMM4SKfb
P1/xcpt/d8HLu/HTIC70MJQBZvTdHFk72wFImKqrP3/0e3f9TYW7q4fa8CeSNPPpQYO9KGjw6GqV
te4HwsRFrfeba3/LzE/aOpdo1tpdY7CpEJsm+Z52V3aJl8i50JHl/ke/44fD6KdbpELctWRCtLvF
9c5xfZ3q54pKk1kwo//3rH/11xX/LKR9Zwj88Jr99AUOHIgGnmq7s2nZ+1m1CWdimfP6g9v03se/
ndjsVC7F/HanSDLXFqqdafMbug8mznces1i+9qerT4zRmB02OzvNT1cJkJugRlwTb9z4I5LFez/g
zRTBfjTKlGk1O1WZ1zM5kFJk9+pDhvCvotC/OjHMDj8oAT/9gKakfJAXYbsboZJQkljVpn4U6lbX
463ysw9m2/d+xNuZYRwovpmMBn+I3C95W4hja+fqZqzy4PXP79E7Y/mHK/CnH4KVShf+El3bhv2M
5UpW6plzdfbBg37v49+MZ/IfhY1is91lkwL1N9b9Codd8cHU+c5r9BaJnys3pTSYtLvBOdH5WFUd
wFBGWR4n2z/fnneewFswfpPKrOnLkuli1AkMbTZZXFzNsvr8549/5/a8xeFjBELqOyIDJMf0c1Za
HsfiD678vY9e7tlPD5Zqej70BA/tSkr0dUKkMoL+P1/1O3PoWxD+DDPbbNqs3SXJMD34WYLehW+4
10na3pdtTOyj7gvwjUX/AYDovR+z/Puffgz9NdLkZobbgPhvFniJJ/nBj3nvCZu/frTsxBAYQcBU
hJ+GRApvhOQqwsj78736rW+TmeItzLif0cWXqm528AgPMSIecObfqFNvyAUC7Qp2cd2d+S9Y7Eub
8sTK3VI8Xw0rgJ6bP1/Ce7/wzXKdlb40ohq+GKyMh1hrHh12n476yHTw3iB8M8ShdYA8b0tm2j4e
t01J4ROrHtQQFUGGdxJt/+ef8ft3wHoL0ac5EfVuga5XTQRG+2OGwK9CS/nnT//9hG69peaH+WBn
kkLRrnH0Q9mg2RP3boSW27Lpq9z9+Uve+wlvTj++Clx0XIonYdQT4tX8SdVD/sEveO/D3wz4Mo/S
rGoX3bMQCKT9fSqd/2gusX7oEX4afqGKckqRVbML6gG4EuFQngbj5oMR+N6FL//+p08XXUiusIPf
yp7dk10qL4fR+ecb/vt3EyHHrx89FiYm0ZR7ooXo8nSZ71BDXPppdKjE8B++l28W6XDo0qlAP73T
1QJNwTdf+R8Y0t+7/DcjtwnCYOj7DjJgSBgjUZKNHeyHHJawFnwwObz3FW9Gb9VYRj6PY7MzKMEm
rktb+y4unFXVfPAb3hlYiyrm56dbdUVBS4qnm7dfjBTHAY2bTr9q5tfcCP6zx7wARX/+jiK1cuyD
zHC1/1Wzsl3uX4R6uc7w0P35PbKW2/GvxwZgor9+g5a5JhVBRkDZLuDqegqCvTVTJyMlxPFPfSWM
V6L55CWykXgP4ZLGIymFni2G+djgYl1E94H1Bb6g+xgIqH7DTFFflZl+jImSG7GIls7zNEzqs2oX
1gOWlDu9QVKrIpRjVlJ5I5LWwwxkwMPTCnWtgoEVBVp0jBoKzRTmcMh1Tf9fnJ3Hct3Klm2/CBHw
pru9pbfqZJASBZ9wCZP4+jf2jddQMQ7FCDXrlg6IDSDdWnOO2WznuZzXoTepfd5TUZ6MucTtJr1b
pBQDcZJRciDGePpFFg80bWT9PZr12g4eDM+oTo7osnM3GRRMmsTvnlQj5pumdOXTN8/yi0f5abg7
8wiN4/JBZNV1gkAh1tiSzZe/X/yLuST8NOBxwwhVm1ycLT80sbR/TwJz+2/X/jTQe0cHeWAXHRQh
vGwWcYaLXJff8B2+uvFPQz1Qcpo7k/NKVnknNxr3lS3+bYIKPw3xue5FV0rZYcpup2WgB5uMXCv4
ZgL54saDT+M7oeEn+4SR0QbjLrf6XQeJ7t8e+GXO+mNhMAeANhHtia2K0V0b3spk8/Rvl/b+76WB
z5StQ1NhW0fhnZ/Kc59l/3bXF1Xhn3fdsYpF08B+aO6RoBrW0o6nzd/v+nJ3/zELBZ9mIUBoE/Q3
u9vqUazCJMUVhqQa0dbfL/+fKJjQhq3wf2/dGKKhcUyTdT5X2cswFM0qK0imLYzGvndjtP7trMlK
mrKI3lLWHUpUXTR7RfPNPPvVx/TptUxdm839kF3k4KI5VrFIN4aGafb33/fV1S//+x/fU9ZdwEWF
5ufR+0E5sejD74p4X72ZT/MOq3SiK2XxqRqw7tCGN167rkG7//3Ov7r8p6kn7cfckyXfVOmJTTdX
z20ifpqJ+Q2N8vJ+/+u7+jT5AGbOET+xCfClfVT5azlN2xjFs/6OQP3V/X+agnJyQ6dMVN02Kb1z
EqhdM2fruYre/v54vnix/qc5qOym1vIu9z/RCs39U5t982C+uvCnsRwG1jwrb+y2MC5WyqbT/m0N
+6tLfxrL9SCl6HouzWrr02SUll7//Wl88Tb9T6MYaQRtB+mqvSMwfCoYRCtPd9AIA2dC8VDE/3Qo
9/zLy/5jOPmmNXtJw0ttygbXRtw+JBWe27//iK/mIv/y3P64uk2SdV80cbelqe2vKwlnlo6WWPUX
/DgZUhVcDlMf/LZJj9bQghxJu+DOjRCu/P0OvnhB3qfHSOm8cEKfZbPVbFvRhWz9zv/192t/8Yq8
T4+uwN6OELrk0YHLC+z+KJCZLIdSX49tfv/3v3H5kP5jUPufpqR6ctxSO/wNY7ZO0lOwYuI7Wmg/
aC+c3CT4ZlL94qf8jyH4x3tCwlSPlcljsiA7ZbG9Jb3mRrPfRUvwzYeGTP6/f8qn+SlGiRkhgGZ2
HfOSxBEP/9dQTXqtEg/n9GQnt+Bii3dRdPkub0tzp7IaAFOEZdSd5+E+tCzzDY1cfFRZh81kiP3D
HGPBImG43MbCoonvxvap87L5gMD6u0rZF/PeZ8G+DjO7CUpu3E5z1MtHdvCLHorP39/wF1f/nC5Q
VFnR04XrtqJ6b/CbzNMrTYdvLv7Fe/U+TX06TXKFkpP5SVprdkvrzJRv0NMTzKvqm+n1qx/waQ60
YoMHEuQdxnz/bM7yntob5XSSbv/+gL4awp/mENdLvMab6gF4QFI/DB7CYz347TcTxBeNO++SLPHn
FNXoqMxAzPT7JkLWEBY5uOPeeNWhGW0srOroEEH253luHp3Jtc5eigCuqkx/5WLLwhLkFreDD3MD
6oJaYc31F0kKz1gKP9vpDIjOvz2Gy7D6c4jSeA0bT/d7M0PhUbLyLDSz9zcfyhfzjPdpcIp2FL5f
zzbfeIB6LTJIuDRUfT2GKgDOaZokIFjK/uaVfvXXPu0kYEQD4QPuuM1qZzr35DpdDdNYn0rLx+gO
4QAl2xhM/3Yq+4xD10lag/GjweAGVXiwe7BNvRjt1d/fyxe/5TO8PDFbo0OsabErwlA7WjuZyf1Y
Jye/xKAff0d4/GKUfUaNeyNSLyPhaIlm9FhmUNylcd8E/d3ff8UXg+x/iOI/vi54EVGdSg4lRrEJ
zQ9bv//bdS8/54/repFG6FqF9nbiRLIzg/I1TOvwm5nnq5v+NDOoWYFB6npnW87hqqLigmYLBee/
3fmneSEtR49uF+eMsiJ4zshXqLK/+WS+epf2/30o2SxBaHkJ+hmpsFmbfWDcu6XRbMemE/94+58G
dGRPwld67raI2q9GzgYrtP/+Nz/gPyNxOGO6nwZwWyhIbGYG26KKgl1C4XTXx0Yp8fIz4bmGSXIh
vav7BgIWnn5bHhKjr/h2R/y7Qoq1XQugdLMEbfBPr+sz7djpTBmPUeFsFcJ70GwdGutE7f9+8S9e
2P/4SH98xdBrzCqys26ftBVBj0k89LdBP5tAJNPi8e9/44t5xLn873/8DQcH1DAZUQvJwiy2jdcU
d6ZTVHeuo8c1ItJ47VZ2e//3P/bFyPkM2vUsUMKRip2tbuPHEoW1totvLo0V5r93HXgm/+9PCQxc
fQJJw5ZiavMRK3++Lq0Y4nqVQh6pMz/fxzWWGzusgzWHj2blZXLaIFENrhyZsxsMG0HSI0IybNz+
Gn/g/RQTESmKjRh/5nOxqQHHEF0M36Ir31lqV1Oll/5Yr3tlHLsk+9V3+pSLkjDAFqO1u/Q0Tuo4
3WsD934o40MWA+Eb4mFhwSyBPOfUmLhV8uE7Ll28WiwF0RIK+WhL3JmloV7V0zKd5gOy1W2QyLOI
Q/hUL9lETqeP9zyz8DzAQImFkSOZeiWdaRF4BcaR7tGP6tVcB7/K3jxJKNyLWhg4iovFSHXbwJ4y
CWPjavMj8x8N+NSVYxwCbbGdGHbFpZ5/mfiLcu2pO0IDUECTLb7ImPBUUx3teX5Ad70pZ/saFcNG
uIdCvJeOdRN55PZ09c+puh5wy5iSNODiZix+u+JXOkPw8HNMkEm2I+toGVktApER6gi8JpyjNgb4
Nm5PcdB/SIM0bRhBsxEdPLHzib6zva2yCUiKHjp8JAIkfZnf5umLMWCEK68LlT1AL9t2gFiE/YAW
fBGT4lbV/VJbr2kwL2pwLQ3ulqaRey8CF+KRdqHARY6QU4wqXHrjVTwNL2153/a/SmIMPWg45gwF
QSbT9RyFVyh+8HcW06Fpe4o2437MUKo7J5Ir2B3F00tZI8PWqXpMohcZoXPK55U9/yjs/MZJPsrx
B0aDJVL/JFVYQFOc2/FWo7/a9e54Vvj4tbd3LLD/FxYweUHFMlDzcuxv20IiU/6w+b+U8E7Ybphp
7WBVZjw4sFPhuShevDFbmTF4KFT/ayLMNpV4QAAuzexW1MAtifAqY+S9ibszon5XBtONb6vbOZ2u
W+jxzQXg0NJQrvqBmA2VbTyiMYauwcv2XvH/nNzh5I7JTRT+VgFcIpA+iW2sQh/wHy8wwA3m1sQa
tlBoUiwyYBiRuC8bdnlxuunscFv3GNv8SB9mT7zSQSAUoeM/ACo4hB8tEQ9DOBvL0OwfLA485Eus
4lauZIAjBTjVXIcbyKnYbuh113dN4IHUM3dV66HOtxEW1l52tAhenSG8WCLBEtPNsPlvsG1sPEIi
4+RBBRZCZE+epEuPtqo+JkaMoX/0QXhtYmbMbxRxWfD9ruuAfD+sbfQGjlNIYCPHDVEIDPf76gIy
UQE0SLkuuleFRBvEOgTLfleodD0DcrLqiRLHc+u019M8v1rjCdH+YuDEom/85krlhJvmw7JVfCfF
mzDkke9pTZvlENjZIYNmbAwhdqT/QdrXLa86trsLj+9ATeXdAomZNNDA2qvAey+ibG14NHyG90QD
YzKgOecWU1HJICsfgmS8tbFhG2wqGrBPI1YMY3DXWOl+zhLtbBm2C5O9N1gHankL5TzWkFnxlhAa
8+6nvyb7lRCLhetXqFL5jxs4sPhrwDgQ0+JN4tYzAkJldLMRgEmDptoM0euAxcwMs+chPrcz/SGi
SPNwMWi4m0NEMmTk7xKbUGG7IKiXhN3qhfjz4xSHW698LWy5xO/20c/lztfpAWi+jWDNWqpQHJR+
aZp+WyRbpaojmcTmPDy0zVm2UDMJ8hzFj+GSL5qwAHjk8wbRsq7kGUwfLF0HHzezE/AU5LEL+f/B
DrmvV4ndbpyoWaSKwFaYTXN9FRHaars4jYpFBcdUuB91jKGxqDdG9WsqbjoQqVYgn+L8xY0xnAAK
jUJvO+ZgerADJHwPOq2Pvuqx/TmbgaywUZY4BIu1Tj7ClscQvlWZfKoL+zyRyFrH40k3vJImUIc6
kcui79c5+MAKQoXTmivmiW3DvIGB8lo07Zsl842d8HX3kEtGfzob2OkCm5b4mO8F2yIHK9WywCCe
ENYZTP4urrNlEokfOnvA60cKq79M4nkD4m2ZeISrBerDLdw9vbslXeQtlYKl3xokuUbruZsWmfMM
onifONWqt6sbUhkAmHacY490DdchKBAKR4hRk/8xjBpS0ormze7fABttMCssmxzyKb57AcijNlNm
u3NM5H0CWDbHbJyZD3btmUQWmxe3Jnnf7XMa9UApfVOOxwu/meajl3E+bFE6HwPEniH8pkpckZ1i
X9UyJHVpjjHTmIPnAf1Lyg9zHMx7ELMwjGxZ3+VmFW+Kll9A7Sybl/08dUcxjf0JJo/nrLxajHcl
fI1zn2hrnxsXwJEVpe0hB40A1ayzk0OK9x7SMOlzAxDyND7OrYflHGh6RHnRsgitCAN4Q3m6o8JP
LgW1ffd3lmYYlagJMzLZoRKtk6UjWaq+5eOb9Z5iFQATSogMrsWE4MYrguohmeRbnxq7rAEYMpX7
NjaKY+vodl52s2xudFWS+8r5djuwgcF8AUnMDUJMY4pluZ4eNSYZlj0wdnXc7pvCeR8mJztiJEsX
lc3MVGEFiWfaG13224z8K7cVSyzCuznojlVn4cJOu81gVBX2I/M0eCU4X83jq/yTzuJxTRrASywK
P150+ajOpotRLx3Lq3Yar23d1Gs8seZVNmf300V8Q7P4ZOf9Jrf7DNfPQLpXQzqZBZUJARDNiswx
Xym5raui6VdmQdRvFEJQq3wCn0T56OkQ8EQ2jsc89M8FeAL65ExwRTQ8jknynLaRuZdYoMCM4TUK
Yf1yHGd0pfndXA/P+In3aaHu+9A9eZG/dyroW9TCXtKwWhPrEexCPD5LlaGvaqbJX8R2szViYout
rO2X3B0XrLM7vPyrXKldZbk3QYXbO492qQO0rzefh0aCBCCMz6KXvLRCfYxm/SwtBRQrCV9UgGMt
SVCGh80enUxJo95aNwT2NZZHXCxphyQUhB0B6rizQkxqx6YD6mk1+geI3mmFTPiQKGAFSSYOnczN
nQE0BqbNo5ijCwHS+0W3nvh33LjMU7WyFnKoEMEN5gRvWLYZmeCVS+qAnpe4L1PgNwNxzWmEJ32d
OSJneVQh0SpgMdjCGmJm7zNkDoQjr+9TIraMxJZ3fVcE4H9CFzpFZxE6bVROvTH9kb6Hk3T6IXJi
+VzMEXgASwza3/Z6KgX/tZt9BE6F+auIKgmZwLBuCZpyji7BEnDrIB6AbIzn0V30VuO8B8LJadVU
GVS9GPcjw3bwnZVTGOGGkFSTIKnCmDBvZcHZhxN1Di3MIG0X2ndKoRgYQLgvLS6wZLzkziYQ4Vjv
xnYe3yxbwO0YMq00zuHRX4ExoA6X5/MjjUzQmcaIK3OZzYQBdW3H3BKanZluosTMD5aLyHl0UnXM
bYCO8SK18oBpNm7bIyqfol43udEmK5+nNvwkbitL4Ce65dbVTphvSDSz1spR84kT2CWazVNAgsuk
WfNAYgpT3jDBeGz6dODfgipI87Fc5+WUnLO+SHdh0vd3o9HxHAOskP7BlQEoFwM8Da/OgmfCdFlA
JI7cxlnUEZYyJzI6lnc8cdXeLaO6OvSOneNgnOh0Lh2dNCTA66SuNmC7ZrkF/ivVOhHmB2iA6r5m
+vFWkVZZuqlt0QDbcgyAonPsZeVKSvSjOz2IKVnJzAuuZxMvyiJlB8NGo3SaE9IQaHysT2BMdYwR
FWiJhliV09iioNIYT7Gs7SsYhs3toFzrTfWkHaXaoMDeWWZ5R00VkmpZRiAMfdflkReJq258YSng
3aneEuHqHb04wFMM68s8DIE7sym2+uiYzLrZOQTrPoa1CK+reujWcamnu5oXMS1q151uSefC0++X
orquKj8iHDsha8Q3zXUd9d0uVGSOC087oPihmqKRLFZymob7tL0QTtzZvB1jDhxLk5Uc9ntKRG+s
20OfBemx9G0E02ZTgPsLW/9jzKzsTkonuErjpHyfjLJcV9BE+E22L4kMYlF1BrdNtlGdhJc0NtLb
pK2Iu6eksYWV4zHrp/pKeG57nBNHkSnd1pvWDCJkU55rkbKq8J6w9w+8ppoXUZDXpzEjLLyAtJFn
+zALIYVIaZG81uTDoUoaeY/VT5xiOcabrPSLI2Ea40OcdAJAGNtUz8w5LhsEHf1mfwNYrezeYZnV
CzGqmymsErb1SCA9o++P2ncOLXwqrK8Es9OG8xOov5h19crSBAGYdfrb0vU59+bkR+aNb3MgOFOa
kblKWnFn233D8bN5RRAOVTKZYxKz1aOZJ9WScNvuquEL3mCFF7wiBQNuds21yb9jhm6fM8PIwKTI
J0zU5Q4DrUexyGd/Ylr7qvOdbd/2485O5hQsOxTEUs5ngdHwKEQvlk2IcbMK0gRs5Owg1Us/GsGs
lPnJs91CXxNjVlGgjwZky5ACG1GW13lqpSfSaS86CzKvhsiOVt0F0FsaeloNcW+srJaduKr1/Rh5
7a8oKMNHA2vOatJueMUg1AA2upAgAqD0Sgb9/VSH6T6SnBOrWYXLOQ5CkKuOvw7MTNwJ5BZHApua
RTbyVJwCqAYcieeqb00U+rj3s6JuXkVsG8vYs+eNU3cYOyU+HMlRMKdavax06K5Cdtq9yynU9shZ
MVMQGIFAtRTUhnwYgEadVQaUhw4MEL0B92pUesMhHTAKjQJlhAKJc5rsIj3YdTfepRWExT4OOUW3
JXSzjiBCHsX8oWsf8tBsPKvCKS5Ay+6+ohQPRbCct3NVQPlwwE9NAxI0H0bB2VCAgiHQDGgYh2I/
hu0DKYa8liwhgCIF8ZmX6Rpq57TNixRuYjKol2IyA3QJzXV2mT96EqgA7vrDCqgsRruifpmNIlja
ZGqsmqSJzwQn+IRHymjdeDxkjmHOlTPW2dlsaXso6XjrmCPStdlGyUnlk3Ny4j5eTSPEFo9/vZg9
si1McvxgTFqlscqmLl2O/vhc2G65bOQwQVuNWNVxH5BmNc4rr+HYL+Pyd1GaD73T3zZx6m86GT6Y
Q+pQWxpvERD6O6mTeZlYslwTpdncTwIwiGnAvnStQd67tMPWnRUM2MCLWxIf+dZsCNTeEBjbrqvu
8sAoSU2jBtJk0a+ymOWamIxDix0cXjdQa2Ma3sYL2MV1BSOWsvkiT9p3s+nn69lyd5COHFT0dvVk
5aJZd91s7WjRWAAL44/U74lAq5L2WivLvBuySpLMYfA1Qt3Hka3W0DjE2oSRifQnydZm5T0pv+jP
iQttWSoL0eV0cbpbeI/xrT21ZUxVY8rYYfo2Rw7QNFZC7mAahSxefr8betKNR2FEV0UM7pppbe/6
tXFMI4CJtW2RJQlbJ+Txh+VQnjyVtVvmDxjgQWFv3MoKt1LC9GgJ9SMPCFggzC4X2Ii6Zvu1Z7Sc
powpxDGY5lo7/AUlor3h5m+qQJ2l1ZX5bmgq9lqZX4TroJPltc56O18DO5jjZQhdfKD3vOTAVd86
3jz+4gxh811UXQDPJu6Htxg1gl6MSdrtA8oL60bXYl5PfogTgnT0W7MKoEVIbXx0jR0sU6dw7+a0
FKt5iilDQrlac/wcSQqRI3kQUNKckowHSc8bNBZyU9FYyc1EI+cYMxzuG3PWj5wMwcF6qIOJ4VSO
9cuvIZeyEyALtkjzm6T6yD34PCWUmUWu0nk7ASJg3YaFqbX9MtnQKa3EhJUcsWc6EoUYEivSmNHT
xJLwYLB3e3Q72W4ya3SBkhnRIm2K8VbbE8AP4hbFWqZN9xu61yW5VuCq1VMFR3zMxvI4th2Hqkja
XN8ss+zVjdEdhl1t80ccUGiovs2FGBLjR+vm5R4pLTGqrbDukrosH1XXBHeqC6qNNdkAZDqDOVUa
9jFJfMDvUc8kBM4A6gMdkPaJTVdEB7YNBYJca9I/8ETqijiQCSKLp32qNhYsUJVM7PyhmJI7m3Yc
4+BlE6bo6gFSSTX0HpOGV+2sWUAkn1zzjFnav7ViXh1Rezra4uNQO0vJBj4zz/xyCOu39qzjQx1M
9jqQGV+hzwxyrA0reJzdyqQKYaYCCKRQzYtjVu4vf/b8HtYqmgY2NVS9jDzO1wIc3ckYgeJfmDjn
Ia3EGywxX276sSyrLZw8SnkN6DZm7Dosn6w0bWqS4Gq2zgxjIMtoDXp/GYDFmNdIJpAqzXU0Nbe0
t9L2XBWVcRxIoAsQs4DrgEpEBZEeD42UGhLENsey7K/HEALD2c+FNW1tk6cLdiAQV0MTFAcSvNJf
fsbxgvjkKjuWgxv/TIdBrfwsr15zkrwZtB462QsGYjibYzocWF4sjr/VxbrqODkxM5iFVqDSFMjC
UPvWOh8jRy66wKgY1l3qBNfIl+InPctsryjB/lRJYT3Gs+v9mgYnWBlmlVyJOK42cdKMNzzN5r7I
bJa3InI4TeRlthomAiEJ6vaaRVPOYhsbgbMCzYLsrPD9KzXh//QNt3hqaU6sFaSNk21YznOppHgh
fM/5ANWXyFWWO0VNmmI4E/zQpf7JNypKssILw5+21QTEUgT5jZyh2XrozddpLk60JOb3kSyMIzFU
/WkWQbryvLFdg2FgLm+iKdrFqit+yrQvXvGihNxBPM79Jsb2PlEkNuL2RmWuWS6zQBmaLV0OjR8S
IMjXKX5PYWSsGkOmxGYG9mmK4PiYQ0eoRzn8TqlOsGDgciV8+WKjLT2qaUzEd6FmVoGGtTcamazA
h4GBnaaWEl/2XAnNNyOeR3xuFaaX3UDo5l3iB/1aXhDDHL0vUYUAjgsQ4rzLVVbHw0Y7o96HZsAf
GMIT3vUb2edHo4bkMlQEucx5uxl1msrVMLK2VBxCVmXFwqwA0B2z2QzZ+jWPshfbsDd25F5QrRuC
26Bp7sgetRAVFC4h53Oz1lNEUZTtVpI2P6Bg5rcXcVNlTyeODLB3BzBoY/3LHfSr7Vr3FewxkhPY
P1dwq8L8JEb3ZBrDti0QywfaP5jkkXp5+kHowy4cQDSxqgrkRcPMCWqMoXIFsuyPQ0nwhB3u7CAr
TjrK60UicrauNonI4KPpY4iGzoQc3HNh/GiG41AZTyWZmxRmlm4GbhKBUrqNRP0jyEg26dxT2lNe
nCw/OiqzPJAHuaVBsO2RIvmD3jIlgYucwkeqhBungNOZlyzDzrVRdMZykmzOabCQnK3mrYaN3JpZ
ee56dYQeSaOCEurw4nkQDzZ/7/hZTvDfTT83/NR2DidlN33gJ7uIEFIyZByomjG2HTJQW/HoEQl8
ZZkt23VJpM9dk4TQedI4bX9WWTXft01n7KKAPeDFRuxYi1J0ZLU0EuJxWieEg2A5ak/FmBj2Cghe
0G4sdnTngswSd4NNuJMrnRkEMHLG747oAhWBWfbQ/xZZpcF0SwfuDhKH7MbrpPlRB621HwRhxksK
XZyIks6lsVbPw/Sjmir73q5k/oQ/2A+xek0Ry2g3j3tX9tNa+3ReOHJ7d6J0zVvmTAYwxEP4z3ny
Ow1VRcrwNHrESMXGdT/0ZL+oTjTQdzqnIexYlTnbItMAKJdZLD6eaT7AWNUAueceY4UVEktet+IM
wsx56KCFnXSfttegxwYCsEOXqm8Ke5nMqwYqVR34DbvpNjlzEz2wIeqoq6YxyW/OL/+08pr8pfFr
5zK4ygnes0qI2sqbOlgUvh52WYEzhp2pEGcr7ZyPWV8YzGai+rNPle56sirnmZzneBc3HNTZjkSt
tW4Nkf404CwfpbCzl6iN62eywKtbRznONvLrLoApOXknz9XGYmo764c9EIHguY67FWUcXrl547SM
Aac7CSegbYXi4je+eOrFRXhwgdV/5CgB6E7VQ3CTaKUelefoJ1O7T+xR471BN5daZpDnP2vCf0+p
E+k7W43OKSgrVpQmDkbCnruErDTH/VFpmhqLpK3Fw6h9j2gm2br3gNTCm6hJi4apSBF50Iy5PLQd
sQ9NHDkF/8ok0zOe8u5caF3tASk418JzOEDmmpCLxLMy2Pm+RRSIHDjVLEjfLTaziN2DsHWwFq4z
lbtwNDkD+EK98vyzZxU5EbOxfUGQuuxZL8fzqHsSva3eEt2J7FCmNSBExGO0ZANDkW/BiT+QG12b
TEGZj8AfdE+Y7LLY9U6O0wZ61femePRHKh0bYaXibDtFfls6GQu9T2o6CFB9IZva7kR1VUjtkLKU
2ixKVVG2B2VZPsCiIVRnBAghWjuboGVPc15c8T2FT2EXkuuiupqvOy10vYvTru6WcTaJY9qJ9DXI
fW8/NyPpeuwB22Wbs2/C1B1FpzhV4n6gzn3RMcXHhq7WMWm8fG9n0lGr0QWkBZmyDftdn4ixXOBg
L64CYj73mejrN2+Y6QPACDE2qUwhsMWTo3/ZnASekNLU6yDwW6oeU7tKVGX/onRBNkk2OTDJ86Z0
HmmGd2/lWLnxitCT+jaENvjTsxxx5LNLs5WvgnmfKzc4D7qhmj3XBQVFtuV2rsOfSLrctzpNqeLH
JfDJli3cDrbuYCyHvAuvy34qHpSVzk9uSvE5ALTyMkU6eIEN0j3Zs1QJp2ECAEGSsYRRssuA6xct
h3XOJLa3Gmio7ow5tew1AdhuRA+K8IbS7JuNtrxmA9PMGi8ZNgCVeC/zsz1CJO2j2a5X3pA3BRjZ
dvxtZEQ+clSYWZPT6qWijEPygGYNKWd3eIe6pZ89hshzagrjukzq/mwkbvQMxGH6CKnXk/nTXzKr
dGxdBWEY0HzVJE+Aj4s/+thW+M7oBvzoJnyM5ITk7jqYRPQog6LbtalZ3kQkPhyNogqf5wHi4Fj5
3n1aDFmzCmgI34dD5Nlg32z1Q7p03C4bbpJrpHlxA9PNhUMcXL70GL58VAnSCWIvSo+VmVvFHh95
ba5sO4ZfGJh6OkYldDr6ezOIyqImrg0ySL6t8rB+9MpOIy6MmUbztnjMpjRoVzZouScRzrRhaiEk
qTug8MzRSUgltKMZ6mxzqW4WSUsjwDR6MlKCuiCvMHFDhAhjU5rOglpD18J+d0EtDoS4PXcCTtuu
wP6Fp69o/Mc2muzdnATVR+hFau3xrKiIqJFSSqCr7sbPy/zZhnP0MxIBtadQMhfURTK+dlUU/Uxm
SxOqZ4npMcHHee50R+Qm7c07O+3lOSoo8lJ/h3u3HsituiKwIz3Zo8+Jh+L5GJCAN5bjqvWigVYc
SOiFAEsKiRjrjCQhZeKtKl4lJLq89GGPQc5Lq0QcUKTJ96CnG2CZEtZxqGINXVWxIq8E9duttLnL
RWm1NORF365Daaj70m8rye13FGv8aJqX0Vw5N7lLY4g1wr2WFKk5ZndmAoQZzBita12jpvbKW9Ra
5hvOM3fX5eSwz3Me0opv56swbNxDEpfWjUwrSsGGWe7zkkgqH1PTyQfpvZ8rqg2+zNEU1lFznFzD
vs7kkF/BabN2iaqJzWJdLpdUg4yXoqnHrTWScgTvKRi2FiRbVoB6dKtFmY35iRqj4pgT2lTCe+Ki
cEXIdep3fIyuHRJm5rYESXr+Aawyq4pf1o+RPym96ZBVANYBEAge3I6ra0C9fOLAAWPY4ebgP9ac
f8QKPQwzot/S7rIsVkoSFfL5h51eTqReMqGVmCldNHRIaMhNkciua9C7q2KmV1fHNafk2qqdFxnW
8qoSBgobdisIW1BGuMuKUgm1StMgLxDI1TUvK327UKGJDy1Ud+UMZgqF1ZYRtHBaUqUXMYdXRdhd
hdWQQlEUQL+WhWj9u1SRLmrO1nzbUVrYu05NRhbte7LKBtMVj3Go5QPhC9wxZLEUDVYmH+H6yrWl
jZbhVnd3QzOmNxnBfgftF/RirbjT13ALjadWl9HSiDvjOJXESA+1CN66iOl/ATLF2jaMQDKEBD3g
kOdnFyCdhXcJdhIuP4Ds7M3/I+9MluRGkmz7K096jxIMhmnRG589BvdgkBEcNhAmycQ8GQYD8PXv
OKulhYkKuMuL7dtlRWUCDsBMzUz16rkDfMw1KwB2YvDl1hU7fuQobougyobxDAZ3b4vM/9ylSnyU
UIY/YpcSrFxTN78UlZ3u9Mas9s6AiwXouu+G19nfFExobxWRDNrQ3i/IotI79eyIMTqFI56lTRca
h9CBW45Bk8kWpc5EV24SirAr7u+fJxuDH+mYdbgn7wO9LhbwB3Ar4suQr2rNM2MHr9uktLrpoXTT
/iV2krb7NPZkpbci0CeX3FmefC3d0PoW1KbzSUPHhgWa3oYCK9lYAM0HEkoCkiqr2tC+a7gcQLrh
GJtAUle9P+R0hqpWfi9doVUf3cGNoZjK/EdOFZPcCkDncs1qqjW4SEAOXEXCIIz3GGx87EK9pVof
kn940fDO9A690H0coEbaY0kkwO+2227rGYH4WEaR3OSwb0nB+0p/TD2/2PUepXsA4hVt4tPUsDMa
RsRWfo5rcc92eReYvYY8ROPslg8ciqhHbBsP0HbrmtZBz8LcWsWOZf/duSGSHn7VIc4vwP++sI/J
0A4XILzxPYk9yMhFkT+XY6xeJBF47zaN+WhZtettO12kXzIrLs5UOOvXQFbTZ1BU0XEIjfTOdmV8
hHJI5jwpjIvczgBVytpyJ4a6/17XVvYhTNzXGu3SZ0JkfiS7qeGQy6JU2mXxrRvK6VTUCmsTzww+
4Uan3+ltXN6rxkkP+oT8yo29CWFN4/mHoOvNI7jP8AVFgv9isNARL0aLF4qBUDR0KluPNrlDUvXh
Eda5hj1JTVLBAbATk3fPxw8hFnXk5/JyerY9Qi1irWiyUBsM7q+xIyIkQ1j+gq2M2mYYOxu6Y2eQ
3XVsdd/pWbrF5YBqrptL5HFlYBAtIk+2MNeqgMMGNNRt2frVh1G2Hva1tlbfSb2IDpquU2UIWBA3
nIbiGAC8ad6NIupONYDLA9pEpFicKAprJT273099NnzqfS85UzUN7vNOwZFMQ8N7LgfFJLD7akOX
0fQyRXb6RYsG/VNWGf6eGnBbrG04hM8tKPO7QO+sh1KT9V2nGT3lT9yBVdWIOw/GMHVF6Lf7y9Jw
9JVsP1AzAG2VTcnPsJGscZHS1m1MfqvXLJ8+/7o4D8NIEp5acf5oCFvbk3wdsE8IWC+JDu1Dlbc+
qpTRr072kGW7OBC44fadhCbToiyOWq86S+o/+gpmnXMPG1EhaSwrjOcxcnh2WkvcW4qybkaJ7t7O
IvNMhguHIWJoKb3+6AEs+xjbcUHhNrr4I9Hfrp7Cqdf3SdEhpRCcdI65G1W/IiUM5Jxj8lPLq/Qz
K3aFRR+ZjQ07DutgKo4gygy9Oy8Jh9e2o6da+WZ0n+QqeR66DulzYaYJrpbIM3BaIPPrksrUXGrk
RrWhsFN8VbHmHfCMs9krIwkA2OwMINKTotLJzfYauNnQ9L9Zg+Y8hu5U0Q6Fn3cRDBden6pLfeU0
+riXfRB/GqRV7zpbWq/S0bI9x/9x2yBdPJBCqr+PtJixl40q1P8MUIrIbU5D8BTW7pnFtX+gXu7/
VYeadfBRJml3lNkHScosiX5GLkT+jZ2K8M7NhvQhgZNz9IYu/uG7sfaXHybjlppWiVHsRGmK/RVu
PZf80KOC0IomRPoH16pM+ms4enhmVL7UbOxYWVCtISyrxLbSEJ5YDR5DrF/xQTBavhHpjZ+YkFo/
k4Qz9tSnYk26CFcK1y2DnQjG8ROV/eIclNGIqa+k7LqmacIATa65W7IK6ZG7ykdTuvodg8FDP+dJ
7AxREXsmNUrGVItnqutSi0Eu54Uezu8kL0tFqcofXnBdSZ9qEk6bOHXqR6rktIpTb9tZHLfvOk6W
927oMBcb4UNlH9oK17889ldOHSHJ7BIyLaumMQrc1FjoMVeH9b0DVa1OUplRuPNMPAj6dEL8nYc5
c0gawOELDO8idtvPOBO1O7Dw4VPQFNN9xr7xUXaeeqh1jndAfOMvIKnHdZlaASZQZrK26ZXeywif
gEyzA5i1olijLMBSswGkbQK23FvkkUnvqpGhWYClw9aAquq6NcIUQaduNiglXB9qvdJUghuNox37
OkRH6yjOoNWFSJEk1SYx4uE59xGGRQMaJ5D//t4qlHdwsGF8HF118WTu03hf1L1/3zVRRDrfcfkP
QTHfQwnkxOvg5TGWgf2kdfFoknFCdcMhLzsVNGJ9CNvAuKs1C7F8OsSXCrF5tu1E/rQpgOaPovfM
sz86rTi0lnRe0y5vvwrDMP/C26zZqdgv7one6LyFoeDXRz1F0h0ABJzEQHpHP/Kx0XE+s+vkPh0H
e1/LuD6mglVzsBrza+ZcYGKhg0Dnycs0PpxdmeOvfmz6k9HFxZF8PTMo821waXD3vGc9Zc/aFINf
HIDYTJs4yftnTh/oQOw0HHDf8KcdZ0qFunpy76QotW0Abe0Ol2z1tZq08AO7nXY3JdjDtioTj1Mr
oy9gLEW0lvD7t3Fgp6yxEcxOO8DUtyniXzJtzXEtLFuchJ/jetX1UtzTKFF+FlZfHKyWol9o5CaS
tiDEPzSxTcpBU/VkKKcYt7GU5qkwFIuma2oPfeTWmGLr3bFl16VI0/jtOQNMfTZdx9iAuRle4rwC
hTp6uf9AoapbEXzFNnVLD5FFpbkYrWOiUWpT2G1jzwHu3AK+pQAyIJ6hrFWimR/0Fvc2i7L1WmGv
jmLOKj8TA/WzIoN2bLrCe7LZQXwFC92uJZLiD57fY/eeBO7HVsaa2hi1Z63ZGjgvfpmQZA1zB5x1
nSq5gSYiyDPbBVlGaaFWqPRtOk32B1YY+7lJfstBsnD8LKgkdJuJ49wagWKSIE4OcSVPSWcrK7cO
qTYU95nU8w9xF1tIttCJJei47rOhMNY2QfJSRCGITJnxjIwke6YqFf8Mi1zc13U8/UhRdSPaHib7
I3lwfMjqftwGhcI2tB6nH+wmL3UCX22pQYitIN26iXUt2LhO6W3yvqn2IP4Am0eUUKncQmCnuL4t
amSzumxM7OVbazql9Dq8asTBaD12ZYJF2tDvNCm7M6Sp4Qmyz7SVyVCqlVdX7LtS8sFg472tplMi
46d08T51FZ2NaZ6dpOaEBHkvfYb2n9Ni44jktfUG8uVRS7qeCvnFJMQZ2ZN58ac4z9WJjsiG3FSP
fLQQnJ8pIZMKKsJpGw1p7h2SkuQcXQhZ+skPte6HOaTyIUAyGm10xYh9JF0fsOvMFXY9lUWqUKWi
O9cBu+416PyA+evGu9Ygi6+GJiK4OHp+78I1x1rKwq5mU+G8RE1cEMx66WVPVkcFt7UN5yVKQwSh
Tt9hyomcBs/FFh/coNAOud6qQ6M0NGwd+byHhLSntlalj112qlMiy0rTeDAkBgfkeIOPbImM5wxP
WBpBG/ZAfseYDLGBgmSUYjy1qpw4/UaiMWK8yoRym8LaZK+brNMbiv6ZQepH1evKlniMDk6v3UM3
8d1tkTnuX+D6oxNCsfBodtL6QKfL6J9bTdM3Rq/i5hPYeSwzIiPWUaRhX9Y+UICZyPEZFlaSH3sa
Wb7H8TTsOUFz6AZi7vuP3aB7Lcm9JvuMiZjATYbpGb7AD3GqTZ9qNtncNOgf0VGTIRTahW/A1KSo
CAYvNtlA+3Z9HKgD3Fd9djml27gxoa5QWMvY0ZqmBAffsRA3kQdHD8b8EEoWT44wvukG4VEEqEc0
lPs00+q2Rm5IAfvfpineKLQJGFDabcRHz4YVly9BTV5j48rIp543IldaR2VCjtHvovpnnjQ4jBWR
HCUviLTCXT1Q0VlZozZ2W6QW2AZFUkV0hUTOqK3TKIeMZPmTwiM7yYMX8n6xWtcuO/K9g2uIuqNG
gnAkVCrXvpV5FR2kiZafpbj/iTBeuF+LhIL1KvIrDV1+HtvJ3nKwsVzVRl9Nx75XxseYnZi+g2aU
Khoiymwip4Fb2SSjTmziSZrnKWzw/iLlGmP4YvTm82CnznfTZmdAkW+Mz8Ix+PDT6IN4KgoaVbBr
lA2DtqEC94p8I91YJDk3rurGOzMIONtQqNp5cHGsNYITcuaDaHCZFElCv5HIzPKAlU+wddmL0RCA
iSiWzh3qUH9K010jJ4wZzAYev2Sg3SGXC/cDxe6PshqzXWfYeHNZ1dCeajdqnAPJlBCdOsLabS76
+mvjju0vEq3NzmwCAdmK1GIfUvFZt1oK1F8zU3SZZjKunBCha6XhUYtPO4bEmUPK7JTFw/B3LS61
1S5UOpO0iE9TyS4o1id42Y0ZRnuiGyBeUIL7PpnEt0gldDBRoPxWRCnt21bgm49JUHXf2qZNzxbT
8znCHJrEn1f/mlJ0EmUXTzivopiMrET7ShCsIvyTBowyezSkkfQUxzHKMt9EgtvepNrql4mnEinF
mAI68geMvtkqOYn5IGpt/GWR4bFxiRmqF3SY0a6v8XK/CJafpSCB64aFd0f2pv/BaqDIj1qSuMJH
Su96zam/4xwT3adOi85G5U5p4nRlqC+wuUXESgiBJimbDs2FHEnjdVFR/6o4A06mvbIFIne5iiAf
kmcyqnvSCv4dGpku3xW51D+2RUewCryq39hBjH1spEcIBKag2iLicckNO9NzA4b9YaQF9YcduCE/
MgdgrnoNx586NjFjbweLhiFZkYoJKJ4VWncfcQL922TbtSXFe1kKR1LibejhcCq8rPyh9dL87iRY
OVdaWXwHY5/+oNWwOdT90B/0IMCLu8suXUjXK5xLDZSzVuMmDySbEcfcB1FCpBKDhvcE1aShTb5a
UfeXMtpge/1Wb1dS8c/4Z4OjhSWPzBqc00UFsDv22Sy2nnmjUvt296RtzbonDdWZ/lh59b6VabB1
oCpss9xlK6u09id2TNrm+kMsva9ZOTjgAIgYLJL7wSa5WHPO2sBaQOyUmRhLkQlWBhKQ6/f6/Wbe
4Jj8Zu//0d2a4jE4melU73U2KdOh5PhrrXTZR1u/9GnC5IwoECfmof1oCU4SHJCnHOEfFShP6N6X
zLPTr6mueX9ztsvXudeaT12U6+e8HvPtqJOToM0fwkuO2fiQ0nbfif4bPPb6yETV/h4TqWG/l5hs
jSc5vArcRej+6vUdOWbnNTRttfaUP71WTO69PuYsHtcffelzzlqlK5tZRVOGJJ/UOlvT0f42TPtD
5hp/t0347fo9FsajOUMnFdKOpyga6j00ayRVUYzUPHDl+vrVf/PO3/h45owiQpIo8kYZlRSBGucu
xbDi0qBa3Jm5TB7ytEi/+IghJwRqlf+ZZqXgnPVkJLUQ09AaZdMnIMJIO8PEpvA/lAg9psAmrSYu
Lm8J9ji3eOG/yd1v/dJZE/WkMvpuphg3XjYmJUp4pOwHf9Tvx1DbJYO99ePsM8WLVU4etE/RiHby
i1/faOFe+gyXIfDHIG/jpFJRG5l7i9XhOQun5N4HzXkDoLMwX3+7cfxx9cgzmlbLYfPQ+jXsJhi9
T1FDv7hTB/4HTBPcF2tois/Xv/nSzWYRTlg6IFTmwxGzqeRz0OCRjoEeCsKy1zciiCXtEL7cX7/Z
ZZi+9dVmEU8v46iKM2M6Jqkm7ivftNbY8jR3dhxeQJoUfdsgSndFDS86oiZ8Y1z/bq1/676zCJh0
Dcqu3uHyGKNtq6ZpH/PGzz+acWStQ7e2QcFSw9/mVe8esGel/7OavG82WskHCuzFPkiMYIORQ3Gn
s698zpBeb3UUeF9DVRgg8QdM2Vo6vSfOPO6WKln2OsTR8DqyQ3m9WFOwYLp2eS60cnoaLq4/tGwE
ewro6ePYhgXSKxkEwDUdReWEDi+H/rI7S3X2Y5IF/o0F57JAvvUaZhEqqUoAJg5kGWdyhzvQno9t
LGGOjXTJXf/AixFkRqMoNbpVRN9Px7oPih9BSG4p100T4r422fpK5ChIbUQ728rIqWRjUfRLWGlM
4xBJWbN1EbtQOfL2PuoNdpJ0ig4F7f+gV3X9a2e07Y01cSFYz40lIj0rQbn0wIAUh7sET9ZHZCnt
t0pcmBVmat+4z0KkmDtLIFSk7J/wyj03NtaeYU3rIhztG/Np4YPObSWQqrBbHLLuSLNAi563mD4H
1hRnmI6MyY17XGL/G4PGmMU6ZaamX3ZNdywNzRxpxqahsK1k+iEaET9mpXXp3KPyn0c0HN5YShfi
xNxwolKtVYdF1x0TY9A+uWTJOH8BeICLm9OrnRjmN9voyWsaqTJOHmaUt+giS+NiFg6D3ETBzjp1
1EvjQzJ4L7RJ7ypLbFqK4jeebumNzqKgn+f0NoZRd4SfQRraEgnVfbclNyLHFKCUpZXiE11SlNvS
BOH1+/ayxiwI+mzNhBfrF1hH9KUnOm10uiJvPNPvq7w1TGYT30cgalFIQIpZW9vRt9L7Lh8pmVOF
Jw0hG5EdHBnL+6BPyM0pNII2PYh4Dxcc9voan+obEWhhQTNmQY5mryjqMpgked5qW4x/jMPomxA6
yEI+NYOKd0MXym0jNQ5bCewC29OnQ19l7lbqQ7qzVGHTzJKlmwZl5WfT5J985bg3ptPClJ2bYOBA
FwBMZ0mhDIGtrUVbaqGNzUqZ2S3q0BK0Z26DwWGYLHUR90eag8zPXkAJaEOBCYm9oUn67cE53/tS
iJ9eaNEt1hr58EpmDDPrxMfMOEgUxzb8MNF1mU0z3Dob/P4Eb4yRuX9GlqJVa5D/Hr24t+6dJnFJ
/7qGkayc2M0o+hU5fn9Bty5M5MrUJ3I0/8hW9HdyX39zbP7YWTV90AxUwWhdGDL3MLX4ZaKHyY/u
Jflxffwtfd/L3/+4RTi5kVN5jYGVKiAaz9XrHSp+umC6tr+xpizdYhajiAnga0oJfyPthr2PXfrW
h8m/k2H+TiqyPgtRXtfR5K5ERj24pHGdMbDp/cm6MUcXpujcZMMJ7DrvY7xiPQPRDzanaIYQY1nx
i2E7PegAW9I31tnGjRe2dFrQZ8EpErKiXFcDYJ8SZ4/bqfsT7IB8dZxgoA0OLk6pDxWG7jE0Ff5N
ecyQg+8dkhjU231c1q3ESm78moUlRp8FqAm9eGg7Uu016lI0lG0t+tQFfjip+f36GFyYaGR4/zkI
VTPmUxQ02V7XLW0X4MbLgdRPlIVEIJTx2sZz89EGafERrkIB0YTj1A8aEaZbNi3mZSz+51TnkP3P
X5CNcG39ApmXCNuvoVk9d2O/4oBILeLo9NQnkQJcmhHcqtkVJcXfnupuDPTDDf8m8KwtU9tiTg1Q
xiIhSFuO43K+p3+IHaGmoGXU6Q223NuDUfiXv/8xYQmAYeYYZbbvAV9tEtWU94Pue9Tss+DnVHTj
i+4jdXnfOin82XYq1q0+rSbJp7Ez5azpOB5QkdRh8CMBs3/W/EZD9mzoxk+NQfuXoQwDk1hrtAoa
/0S3NfpG3jhnWpcR99ZHmsWqzBNRnuioRYTHnFslsqLTClWuXHd4GR56NiL3wNE3E8axBcbQNP6A
Ey9qXC1qrf/C+f5nG1soJqgFYqToCJprwYvQQSZRRQts33est83hUnJHDuynmxwUOqUXJ9+3CNUf
ar+qX1ttCD6qaLLPVpXQf22mhIMbc+3tUEnP+T8/blWGpVZWY7cfhNQOLu2Nh0787kwG2nF9sr29
mxNz05JaM4UjW73b51YRbLAaLI/aNNprHV/ivTtE+qnDzO9Zr8kDX7/j0tyabeSy3taLNIi6fRra
3y0XYXMTK+vlfRefhcpExPFg0cuz99DzP+hmYK6HZpxuvKyl7zGLfZrWWFXraNhcxXa3qmoXOlZW
6/oppDnx+foTvB1fxdzCJFNlMaRa8NsjTT62pB4fYxst3cqtKYXZyN3kjQ+xQL0WcyeTBkVz2HRY
K8q+KU3ah4BSISBsi3i4rzjqrr0R2g6AxAPp1zuv+hxN9ftOlmLucRLYvhH4rsz3Okb0R3tqxVZP
hmn3vpc4C1OBULiiuEOB3mq4izUKz132okUoUNvifP0WC2PBu/z9j8BbaHbsoKzA5Md1EIeBq9jQ
FDKtugSiyfVbLA2F2fQvEx0rvojNdsdWfm+NzbgT9B3R9aG0ZzvEkf33ff4/9jUWfJX/NbjcfG+/
/59fNIW14+l7/uu//4vib8Ge5N9/Ov787/+6/Ov/Y2lsiX+5hu/Y1LUxIxYXyv+/LY1d61+2awjf
1m3HsE3rYnb8P5bGNv+XQ1ZZtyxTt0iP/6+jsWH/S4Ak93xBB5ZrmeL/ydD4rchJq+Wcft5OPY2R
nh8+1bJBXkOle1cq2DN/vIOnfy+ct0w+L1efhU7DtQM5tBpKLWC466zoLKrYurGWVK9vTMulB5jF
z7S3Qfj0hndO5ZSu3S5BsxCI6nD9Ad6aLjyAPds2hq5Jy1DlCxhYIC5bLX4sreQQBc7foTCO77vH
bGMY5V1TuZCQznbZ/h04zQu7ARp6zVdEbJ+v32LhJdmzHR1dGFC6hSnOqCgOYGkeVHrrJLH0hi5/
/yNmTRK3aDuxxBlB7iebIjyws+pjGBWfjSC4YSO69PNncZEmHT9xe02cB6sCvFeguglWZXHhlFx/
P5cLzbd9l898ufEfDyHT0DHQW4izfqmhF2zMg8Q+TL354/r1lx5gdnjMA79qgoH3X6YhxeUSMb+m
gwR939XNf/56PdXoV7aVdWaFctZJ470WsENuXPytzdzl1cymsEuG06MnDJHh6PyIjGyXN9rR6oo7
uok37eAfq1bd2AotvaXZVG4RFLloXiC5Rkqu46j+UinzVml54RPPSehlN4Uj+HourrUmLJkIpiCy
irtpKG65uC3dYjaRdTDloWgT8+wr8xCF8acUdCR6ihtfYuH1zDHo1VhCXq28HGE2gMXItsw7Zyhu
Rbqlq8/msW1ljt4Cz3qCqGVQCcfbnZwE9IF3jdHLqvjnDLOtuu+h60VPYVcb6PxLKvsVbqHvu/rl
of6Yv1oXFLROZOFTYV10HWpyMgh2yjbeUxxhFojZBHZZobNBa+tzYCQ08IV3Xs0Kpg+1vUccuLn+
FAuhlAX9H09BW9dUO3ZUn5uu/J51A+RUCDEhRaLSp4/s+k0uIf+NUCdm8zk0gSsmbeWd42K681OJ
us0ad2Fo3VEH2w2RccNWZWk8zSZz0Ur4zMA9zrHp6i8CAVQ8pMHL9YdYmGlz4nlHI6qt5UN11p2s
UWCQ5dde0fyUwla8NWKtpZvMpjOtiuzY8rw601UqwEfL3D/ptFXQ1KRvZffYi/FbkX+1aZJHVA+2
x10Nwy8nYfFACpcO0U7PuxM8wcH5ZGl7Q9xZFdUi51PXRTtB70BdAPl6ccmJJtBD251you9aIWkL
/uS4z8q8sb9480zG4J3j1eked6oOUNNZ1dGz3lPqMLNtPWl7jknTJpD2nej8TRhSgQjLwl/hxCpu
TMyldziLKpYCnOX5jXsOy5wOBaogcCGj5t4mHXJj1iwMtN+f74+5j8Stj4Jx8M6eMxwB4X/3Au/T
9WG2dOnL3/+8tIroz6qFc+4cP9qTIvT3HXroG99l6d3MYko5WiaOAYN5rl3z0Qky2Kcjapz3CLUu
X30WTegq8E36vcqz40YcH9Hx+Z/BwNXvW6znqiZPZVkta8M9q9zYJnH3ZBrBO1/MLHQEIi5qPRvd
c+2ZHi0gqAaiRLPpFJvSn+/6snPVkAMcKrAAcp7DlrTwsY+TYfypG/R838gkLnzcuW5Id4FU1FpQ
nFvoSki1L/Wmui92dUfzy/VnWLrFbFOvyrhHsQX4XkbuDpXVsVfqIe3ND9cvv7AambOp2ysro829
9s8gHr+Mcvzue9pdqqo7B5rn9VsszK+5rIdKZ16MuOidOx0Rbmno1UroYH+uX33p/cxmL+3YIkLd
7597XR5ohjjEIvioiVu+YUs/fjZ9g47Bia+ney4qXG5RrerKX4nYuOVTsfT+Z/PXan0kgWnlnpPG
Du5tLGrW5KD8te3E8ZOqsDd532uabQg8YfRA0xL/LJrqcwKdSo/Te7fPbhQTll7TbDIbRWOnUSb9
s7QM7VsRt8bfRW6l7zsZzkUruRmw37ZYX4Aw3dVm+Q08240NzMLwmetUYFrngqZf7ywxS37whhG1
dp5AbEYjs73+6hfezVysksK38CBveefE00d/S9NGoB8NdrPt7n03mM1hm1oXLgu6zcGZ3hBIOikN
I87hfRe/vLg/VkeZ2WNlisQ7B+pcNB5dNEVw69S59GYuf//j2oWFs0pAC8W5ymx4VQUtZVHvf3nf
D5/NXJFWKYxk3Tg3HmDFwcI9IS7lewrFrLtzUclkKIyY9N44w1v2wJdMu4KehRtBeWlQziar1RuV
ZgYx7fpKUiZ2235dWS5+yP5QrN/3dmYTlsZ70+2NwDmHadYeu6mkv9xpiqfrV194gLnYIwk7kUqb
q1tB/+zkJupxAJ6GlDfCzULUnAs9dFskKktIV4CserJK71SW0YM+erQC0lhz/RkWBudctNHTWO6X
Yc22sGikswumFgJPWbm3vsDSO5rNWg8Nw2DldnZuoDPe240yMbMoiqe4F877tif6bO7q4ej7OVSl
c+Za9wkAKDo2vbUPkex9r2g2f4069QxfONk5LFzMFooiBjrX9DeGqHkZ7m8cYudijMAPIk3z3Oxc
j8cKBxW4rHSU2FtDIOdPErXh8OTkAxKio26fyu7YF/pp4H8M40OrYW0zaBul5weXwlcYx8e8uZVm
Wjhez4UcRmI0DrLJ7Jxa+jqA4ZHq5w6dXGUH6z6bttdf79IImYUBzaloDmu5Swkdt3TvjGZFYeHG
mrp08VkAMDwzpxfByM5uW99jIbudaBia8unGDH179hhzJUY+5XnTuuN0WZNeuqkxVnT83VKSLF18
dmZP6S7UJYZe5wGmHgYhYqTgbNwqni1dfbbjbjIo35blBWdQA8HGpCOVAjr9Wtc/6ttDh0LRP9c8
0KfGCBMVwzDXa9aeUxVr2fvffLRS666SUNA87BKu3+vyPv5zAhn+fP5Hjm7Wgc7mpsdTwMEpZjsq
1e0xZ1cHT8PzIYTpc4ia0L3xdEvv7vL3P1Z0VaFOHVycjZyxVg9BOokXGgSKX9efZ+nqsyXd90rM
Zuw85bDijwjk2k960tz45W/PB8OfbcQhz9hu0ZBg0FXr3AMIHu9xyshPocI/5vrPf1Mr6lIknE1o
WDU4PKggPVcwPXPVvLRZ/VML1I6g1TmfZfdLllO5S+jsCMhsdu98bbOpPjXKcJKqC842EaXaeHmQ
O1td0PK5vf5g/tvjbK480MFNd/SrpmezUzjiwMO870yysmUJUVVzSZklI01excVmtsCY4Ppd394E
QGb551jzxzrAPcFMzm2nxZtK1LsiVV/QF0NXCG9NoYUhN1cbaIYHwMnq0vMYVvUKaiKot9Yebgy6
pavPggG+aE1iYQp4nhov/zrZJYUpm9SZuvFhlq5/Gex/TEdaK8w0EEZyzlssRLr0YPnyHZ6zjGXv
css/Lp0C96z1ge7T0MOOIRK/6JL+fP3DLv3q2TTPNeD4ymims8hqCKqxCdMsv5WrfFMjePnhs4ke
TRomx3mTMBte2TloU/I0EUWG4KlNq8eRVqqs+3EzLbv0LLMpb7alYSorCE6TTnuC15gC42jUve97
U7OZPbhDX7EGDmcDp1FI43a9zd0qvDE6F6a1e/n7H584nqaCrvwkObPK2k++cfHuxneH/Hu/M1z5
scgyZ9fLOli1GEXfCJIL66M7m9UeyutqpJB9Hml21E1tpWhiIz5WDmzU8VZPwEK23HBni3w1ZWkd
Ym567qCJPph2pz7YWV3+BdPg0pVpr8ZKnYLI2V9WGGmVUGm1/bs+2rxGaegdYIxm1E5DWD8OwHyz
ynnXhly/aE/+/GIkaB2+GDy9yzZj5dpWDFdsdG+MtrfHg+7MPs3EnFR9bDcnCWp7MuQmrKe1dC6m
HWXx4I9ptobzv61J4r7nTenO7CPBIE6T3E3LkxFBlBpgqKy8Fj/B61dfepxZ8BXQlMm9JeWpHg9B
PK7GDlhWGq8G/HqMRw83Vzne2A1f4u1/bsQAFM2+ixe10jbi8hSX5qbqvkOTgeP9vjSK7sxCcUdj
jd2CfzulRQhmUwMsJ50h3F1/TZev+9Zvn0Vj3zZF3SZDcYpoUPspmqz7aXpqfMyxyvphwB4/RJZW
fUE2h4vo9Vu+HTT1uVypg3gBOsYsTkJ5uOPqYdlW27Cg0eZGkFm4wX8U2QHlp7FQeFkWU+KuyrIw
4UwrzfG+vO8JZmF/8kCTWbVVnNomumdSnHAJvCEfXPjtzizm4yPR9DhyFicp3P5vmsDx19BB1n1+
1y+fa6FMKNXgs9j49lU6QSiU8LANlGnP77v8LIYYUxdwtFLlyc768lWrAmfVa7l5I5u7MFbnCigr
rxsatcP8BOdrFwt9Nw71Y0jOw5Pg+gJs6Lz2Rm5l6Vaz6DHVmVuxRMEhHL8hQXhN/KdLu3UA+wbY
WpGYN4bqQuiwZ6FjoiygZbS+nAhLQ9PsYri5sJTfN9Pmkqih0Dsh6UY9UT2poRfpa0pMt9aLpZ8+
ixyJ44YK6Gl7yrTU/YFxzfA0SuPki/LT9cG0dAPzn2HVC6nMmDpTAQwm0H7MV6C7wou3j++7/mwW
O60XQsYVxamRMbhs1fQrXNkM7BN1912HGF3MhlGQ95YJkkaehiiw8BLssMFq2XOtLvZCW+lJ8BvX
H2Yhbsy1OaNlu40KFXhJWf5t2w0ms8l7+stc0LSXe/6xUyyxLfVcANgn20x2Y9O8hHV1iIPkxlxb
+umzgeTldt4lU87l++ST38u9bcsbEePynt9Y3eZqHDsrJzNrUgJ0ArwNbsuXUPM2QwD73a3Sw/VX
vzBO52qcKGkx5zTj+jTSWhA76bMiLEkDHuP16y+caXQxWxOmLpwijTZUlhsod/DZq1UZqFd6eui6
NtBKmNMatuwvG9dkegxv1V4XvstcoOMivqc6qlWnWITYFKeOLzACHbvpnS/OnH343PW1/8vZdTRJ
ygPZX0QEAiTQHinXhqpqM/5CjPvwICH8r99Xs3vo0bSKiLpNV0xIIpWZktK8l48IUJ5At3mqm+aV
M+9VgAb9utwM63c0/+G6A9rF5rI9eZQD8b54LJv61/WhDVv+J6b9xiJ8IFDGVDXyBOSoIALx0fhA
4iAFPjBY7K5PYTiB3Mvvb6YAN7KMM1nJU+WDa9G2JpAMcNpsC2BlfxkAkfs7yfn4kI92uhYavVy8
37EWvcYIoG4BcKlVe3KqifDPdoqyYMRDOmnXRwDOjuRT07SOBbJp6vqNtXIDNcjS1XwkoOyaWUyO
AOUkv8+7ck8rctdO6tN1ORq0QC8tQiHR4KaWkCeC966479ChWXchIGIzEawc4qYptIMEJfM1vRSt
nZKGVa+2k473DshkVxTBNPrl9zeKAExGcF0EizzleUJAJhhMVnC4AM6zleeLwUnqgE120xChClee
nEDtgKR+IAotijwBRTIonr7etg2aMaKfrOqDwpEnO7Osz4C49k6cJt5tR8ifVsA3MmL+uJQuh593
Z0Dd2yAQZ1berGyvQUH1OqMxQCCh64k8gYrwwZ5AkVDLQ+lb326SjF5ltAwgiHC6WZ4Agsu3vo0L
vwuigxXrMmiPoz2y8VgFvmA9yRPLqQqdhAKeoVl5TJgEo1tuDKaveIgl3r2ps419lG0El8TdHDtr
bYim5V+mfrOxTll6Nirg5CmVXM6HKQGPxQMITrt2d136pm/QrIv5oEqyXb84ISJwAiDxYxkAILi1
hvg283W0w5stpKmaGOY728sxG3hk9eo2m9ILZ4qJoQa75/Jk4fH84HsxeJr9fH69LhmD6PXamXbs
J8cdE0Q13AmQ6F0HftTGX1Ed0+CaWsZ9itBjgaAGB1DGBkjB6SazVl2mYVN1cJeUTl1rJUl7stAG
9bWsFU5l2S7uz25c6g/XxcPfPyx1MJeaC5cocXFoZRI1WQUwyi74Zkm0/rhAxZfTlsXNc2nfeI79
QcV4YwkqAUOsGlKEgWIwk7HkW5MOP65/imkztHtY0qTBoNA8cwK25DbgoLtMx9vuxnohTZKgUqSh
rQCeP0CGPbTAbSiKKU/VBEDs21avnb4gZEC0ehLi5BHrQZXToQXg+fWhDXewPxfyNzJ306oW3IbM
pwXRQwKw7d1Y+WjT9+sAHEFOD6YLfIcv+3ZFXoazWC+tAUR3moJyuDklwkWwDxrUzWBRAc/lVnbd
is8zfJZeX1O2wDEfwXN54iBRJZ6XhEGevY6AIy7LgYDYvL4HD8KX6zI02KJeaINYn5elcYUob+v/
8hJwdaEa6UJTZq+IzKC9OvrJ2ACg3S7wOkpdMe4vjEgAlV17+poGv3zVGw1wgFcOHu++OSlgF2yA
3iUvePP19jbZXGZ9Mzpgn8p+VIiAu2CLwGPoTtT5D1UOt8US/6mwwb2FF9NQngBLoiLc3MHLChac
lbe1aWO1G10ChotRAXAM9xYKUKEyAivLs1XXK07JZAmaWS9pQ/MLDuupVM2+Z+W3PLPPZRCQTZ8X
NwpIO5vl2IFiqhDNyVHZFlTaEXijVyI/7yoO43qFjNvYgMHK4PgaQGzdOZ71BODZ8ZZLHQa/GPYb
vVHtGHPw7YCkidTtzhegiOYX5tXrWmlaunY2A4dMgMIIcbcpqP/DJeCuljcVkGDh2o0RrO0gcJlm
cfL5QvY2UN02TiDWom3vaiRG14wVyPmMd9MlsdBbIS+TS8hTgLKx/XhdMO+PT/XDLHBHRzLAeERD
DXb7MbCdB2cBH6lqVgHH/tz6/3mDM/ono/lma4HjwCofLZlRV+cb1wfbKODonPFY2IcEjBSjX4D6
4jj5hwKtZfzVdX9Y3byJXdSQVmdPpmG78A1IOsA6az9k057IeJtUclu6z9aI+u1g29RfFVnTlT9l
zu+tVzMhdD336QgQlGhpPswAhcLJhWWiIGnXyyRsxvIO4EehSj/Ps3rxW3aYAHhfiOQESsnwsj7+
cn1z3i+/QYP+5aL2RnJQ22yeweEegfTsHkvx42brLc/liOCY97kgau+yI0lw9FTgtLLUirX8CSe9
IwH9NO3TqS1mVJBFBQKu/gy+gANZ5LbA95XT3kd0pltK9IwA9Sfb8cTdkrbYeAHbq+aYyemU1aD2
BGsj/uSg+C4I2DZWzt53IdOA/a4fviKZRmIthEdj+Qpi0Q1qdMNeZJsGHB4lsKVpecgBTFqTAy6t
e+ruZduFM3++viXvOxKqn8zIZdUAY4JkZO0CYx4P9DD1wXB0fXST6un1r0GBiA7YqHnE1Pdm/p7i
gCbF91gdmLvvqIikeKnxjBvq312A+FWxFfOxz2v0MAIGP1gplPnTK/Xe9mtnuEVkAr4Fj0eINB1Q
kB5iAZwvYY2bDtS+AeA6XpdVZUP43a5acMma9i39cslFQ/xzHPHhG/aeFF8mn4ZL/GuS+0x222UI
DgWU96JEACdGW/JFRdYV17Q72q0/m12FbtjEjyy/ueMCdXAg9lyLWZsGd/42RhXk4MMAen4UUxRh
zMPeAWPK9X03eGEd9WwCOjQIP1MWgZRoBPebD84adWRgWbo+vmnpmkcTJCXTAkC1qFCfOq8+F82w
4qLeH/kf/LJKNbHt56BvLzPQ2nGH3dveWk3+5ej/Vw3/QSarwNJKglmwyO0OU+CHLPU3cj7K+Jt0
hy1IIFauHqZ5tMvBFJOqtgmkTzv+DdSx/ZYF/qksyyPoAWKQjrEHCwwWKzZukph2XyirIkXXWgXC
e3DkwYD8bgeGkrUSdNPoFw17c2L0F+JSN6FBlHulKHdZAVw09Gu3vbhJlf7B6YodVY0tenmjvAM7
nBV7KM8PvH4lLnkRwntbrhnwKGpOUzKziIjx5xS7R7yCP7s44EQSr+y2SUKaGdcNl4yAzz2yPKCe
9Z4XbFXK3O11S3vfkj29YLZIgfNLkoRGcvBey6B+tRU4gix6ywOFeVwz5ImTJi2YQ6PsQgdqdXfg
lXwAeezK4WqQjV4Wa/XL7FMLvNiymbJtKpFdD4pgDXXHNPrF/t7oJucJqwKVYfED+z0A3Cf03DW8
ctPYmg2jOI7IGR0wUeYJKwQCS37XgVhuRekNahnoNgtukKYEBXOUWSBzv0/IHCRbgF/NachpPZ1G
YftrmHEGDdLBtlw/cBlwFWk0kTBpgTYOAtLbXI9eAcuSHg9Q1KNHNmMj8HBAuT2BfPkmzQ800wUG
MmD0eOxEJVjylmw4k7I6JFSuxK1MYtHMNsucpmvn3otUz7Yz718rTEPiZCVhZNIf7WkeZHPPAGLi
RjZoU0M8+Y9ul7MbRaNZLaSd2X3tOpHIwCKv+l28eHuvXcPnMKxdr3rtUCKvqJidaFjYbmm9+3Si
K/7YIHW9tlUh2lJ3PHUjKhgAINwq2FSLqHZLAaiG63pjWr1mudIBvWcHFuqokuJ+Ieph3SmYVq+Z
bZODe7TqPAd60j2KunwB8kDojenh+sovK3znsPIv077xZwSHODA3ZxKpef5U0PSx9rxdSeTdGCQ7
q/RWruMmAV1+fzONTTMhBCFz5AmQLUyZnW4KxyYrx6HpIzSztcC5aXkstSNkGZ9rUUTxnB9TcNrR
pb+vm9tuuJ6vma+6UAR7/bLAfIfl0VoquRN9m2wFkpor3u39Cmnm+ZoN03Ja0l44S0TmGTBNZBsA
BVFMYDFsu2LDrPpJAN62Bd4kQ8c9tfyn63pg2iDNvNu2rTOQkS5RSvLsQ5Cz2QnjCuRr25vG12uk
l4yVQHyZpwjJ1Ndptg6SdSu6Zdh9vUA6dqoE/VV0jBoFnsLGuy/i+hO34yy0EtCF+/2tx5peGW0D
7aUlDWbiaOXvAoWrl2C/ZOn8P7Ljz+l/kt/N0//Z3SqmH/OYZuyX1r0iGRSk1FdjaHX8zMV8Rhzg
5fouGJyJXhG9lD2Q/PC+jDKhxAaE30WEOKu6c1OnvLs+hUGR9LJoCwRxPECjc0Rk5+HZ3A7bqUzX
uFVMo+uWblulI2Z7jBh41D+SyUN/KrP84LYTVC+BBhuMBD6/GqOOW+oelf7eI5PuTRUj2F3NtvnS
e6lHBURDkYXMrYPtFyvmZdpYzXy9VjVlQyF1gChnYQ2oumYmP1y/v+3Ortcny7LJgeVdThFL+HkG
332nlk3VTWsXRsO+Uu1anTs9AG/6aoqGwYn32VAM+5nh8XpdJw3S0QuUK5uTQBQB2CKDegtaiDMA
jbdjvAY2ZFq8ZrWDdHksqn6IUmCQIrZaWyjo6Nf6Fy+jvHNC66XIrO5V5wm7jSaqwMRpH0k/RXkz
n9NUrpS6mORz+bA3p7PjAQe/XCYV5X2XbCZh3yV+5oRJTFYuviYJaWY7SA/x/9lqI88Cr6OXBM9W
nq41bJsG145l6XtVkNuNioq+/wFeYKRNwW63cnk0Da7ZrMUHG22NGFzWw/fG6arQSoeVXJRJ7JrR
gqCikHCNKqoLRIJziQMLRPJzj4b+63r/bi0EaJ610HvpzYBFAmY0rOoC+p/7G6a8FwA5P2V2E4ED
ep/TFITSlvt8fUKDtDzNjEEJBMD/AV/EF1DnErey7trE6e5vG/1yAXijplPRtD0b6jZStnpiHvmJ
VqWVhV8W+I6R6QXhi/TqeXISEARXw5ZP4q6n3taW6uDC2Fy7PKJWYkWjDPasV4QjNIdTPqjayAbL
XZ1QkJ+KDdpJvqJC+PNtgrpszxtBIfreFiNKKSPHT49WPpxlMd3mSnWwxp7GKYjUMqw+RXN+N8kA
RVleEcYF+j5uW71mz+XsUbBGliLKCS1fHVC43V0SJiviN6moZtBTzpqSJpaI+pm8JPV011nj19sW
rtmzB0C4qmwSEbn8wkOeKrA6wA5WFm7wFnrZ97IIiUwW8ieqTb9NqZOGxJ4+8CZdMQGDXuqFzX7M
eb3MWRNxP4lA2duiR5JN8Z1lr0WgDKLX65jhawqkZKc68pDjiAQp1KNNKvp0Xfom+Vy+643Si3Ep
ek+MIkoDjtofMe/Qx/zNHebbdlcvWC7SgkqJtt+oBG/Trk8X75D4Q3Gj9DWTjUcwxCWTI6NRdGHm
gq+KRv6cPS7yNqvSq4nrAT37SM/UiLqmRbubWQWaZYqCtbWguiHj5umgiH7BgYYIcvcoS52wDJKQ
xvu5BF33/GUANqVXPFDrk61+oikDoJ7tgaRN2GQXboYNyA3DwK7BZ1CG3XQPuusNNNB17ZD1yQb/
CUx+AET+jn9ZSf4QVC+Qi7eWjjVpjuYSHFotOWiEy8hvLazOr0D/kkTgJC1WTNfwQtXLoOMZ7MyL
xatIknbfyHjvWdPeAZUoQa9fxsmX6xZgsC+9IJol9iKzrqmQOezdu17RbRkva2yOBvegl0ODM5wD
EK6r4Phxw+obdo8ekW8zi78GNgBor3+BQVB6VTRccwDS8Bxf0Fe/XZI/zQAKCDnsoGRuAUwue21L
DGUJ3j8QjJNIK+arOrKmk23TB1844TT+UbaKgsd32o31s8saZEhBJcTWSoRMYrzo4BsvNYk24PlU
1NGcVEjvkjxh+2Lp8u63nFDH+HOZijXWWoMw9UrYwVXQOj47j6InR0Af/2gzazM3ww6c9p9ad/px
fc8M1qMXwOY1i2u3Yc5jJuJ524oRVOFKbnN37e1puJv9odl6I7Ig8HHISeU8Bt0wwWNkR4u7B9eS
3x3l3OVNecyTNSxqgwnppUSOtYwVEBWdR8safxRJ+aDc5dN1OZmG1rwMyOqbfCkt57FpxxaAnKO7
X3L7xpypXhLLh9lzWeA6jxKcf/vGlkBJdqob8yJ6DU+dLQzdbr7z2MXjQ1/JI8BtNl3mrTgugwrp
pTpVD5r7Bdy1j8nk3dkDPWZzdUxAY3dd8gab06ttAFnjA8KSMUCM8A9jF+8hnZ3H8ySUIJW/Psef
GvZ3XhB/qMneaKndE4oXHM7XhWXgEduDzQ7ckGEhi40rgw2tjqP7yQHN2+CRQ2YnAOcBPDiOwrKZ
Q3teUTKDJPXWvdRBnwFp4iJSlrWLc/6Fgv9yWNKf17/SoMN66x4SEUEgKkofLURCgXAuSFhmy7y9
Prphn/TuvZzHKGBICv/RosMHv46feeOfWtIeHY/fWLmgt3349uKJlCbsseu4vWkVAPPzhK61ZhrE
r3d+dFWGhm7Wz49g7kBwGORmO9WwuzEWt8Xh/mn+oFZeKiDmP47U/yrYBe1/jmjdrdyhDfurg6bm
di/SmhYu3B/beZN9ZgMo0q7vrmnsy66/MRCyJAEImALnsW2l3E3BUuw5ztdbRveJr43uL0NZzmAx
P2eTaEJBsmEjA7lm3e9qJka/7Pfbtbd5kSaLPZ0XMX9JkjEOQVxzAMHXzp26D9fl867uYI6L3N7M
IVJryWIrwRwK/X4OOPg26AFwNgs4bVeE9O5Jiincv6dIBQCDFkLIWVDwAYshiZFqzfrdnFfLHlDy
+aZ1QFGJFLt9i75iRufvGblFZ08qezkvdfroMPGFOPLM5xvhsPRsmePVZLDF0J1bZ+4+oS1j2/qj
WtkQk7S05zwvWR94vuzOTU/UzhWgF0b1R78fh5wcqnGQiJ7VTohXf/Pxugq8ayI+0ZNk7dQ41QzA
gHMaNNldliBRQ6wxvSUIi9Ev3/lGwVIkliwQxCrwLSV9ukXohn3thejWOqMNq9eDf4njdnPDO+tE
RZBsgsWK2jL/dJtkLnfcN2tnANmKu7Zpz2CVdsvQ8+u6317qvt0V0zBYn55549wViZxVcHIk3VPU
rLAF4dgs2d62fs2BuDljSwpKk/NEZntT+IO9lXRwVhb/7k0fO3vZkTfSyYsxyJOKBCdufcyWe0rL
XUNereFlzKZb7lCYQnMdrPHImEgvOC1532+W+ImLbjuxtA/rfiW8a7A3PfmWgXMKN5UaW2BXkV86
zxRfpFIQ5nQNvx98AT7Z2LupxYTouTivjhFKc13rZNF00yi1aeo11i6DHehQQbXLJ2sEhtopRffn
5M8vZevvblIjPQ2X9XEyNQAeP10AeBtC0A2er2ywwQD0DJwVOP7Yt4t1qlS2s1m2b4bqtyDN/raV
awZs5ww9kqkNoVjU3aSpb6HXv1njkzEYANVO/9JxM9YW1DqpbDk6eXO3LCDXzZqNNyZfM4Twr3+E
4Rqgp+JoDyAMX/XWiQhnDOe220++dXBAtBA6JVt5SRjURwcHGgaeJc3sWafGGj9adrZJimTlNDYN
rRmxk+TxMAOK8SSDBlCk9D6v6pXoqEl9tIOe9YrgcodVgwx6k/QfSPcJTWgrIjFtr/Z0HkjP6RBc
sPt4uXetIqx8RHi7PcCnhbrx+KLacT+AgXZeYtiW03nPQ8u2gd+tXbwM0tGRzyh65KsBpZynxqMB
6GKmpxoux7P9FddpEJCevipRUFOOChsLkreXpV8eyji4l3WCNP14SAb/Nog4oueuGHWTgtmTdcL7
ZoNDZ3vR/+u2ZRKRdoaxuG0LtHXyE6rRnDCgub1D/OqrpDK7zQXpqauicqXssxFa1Ex3jFpb1q/V
7RgMS8czUkXrZpZnx6fOr3dtbW1q7txS3QQiU033ncVyFOVY9cXlz/WvErd0HO6ieljQpnJd9qbl
a6o/FmPSt/Fgnea8oeHlNASB7RqDogEmieiJKw+80d0w+hwny/QcT2RrxWHqdru+Gu4onZ4Tvz/N
tC/CdlxJrBvMQU9lyQRcLk2Vy7Nbqw9gnP9Cevej5wfppp29LU+b3XW5Gc4DPaGVwro6RK7aM1Gg
zszddN5Ofa7Q2JfUx65bca2Ge5EOxKPaTnExVe059dkjd8rfiqBlv7Mfqkkdgi57GcfbOtCJnuOi
OO8JAQbaGTUsp2xwtixrN6Vwo0R1d5ylp9y7DQIMHH9/31lpNpJlyHxxLgrvKanLZ47erzppy3Au
x5XzzqQH2nnXFHE8Fc4szoC0abZIun8kbB43CUi79wmuNz1QPVeu4AYT0pNfpQ1MjqVKoXJk6p87
9L3noCFtrBvB9/UIrBxAXCslb89WK38uM9gOSAl0q+t6bJKT5mNE40/A9JbiDByA+ks7n9qycTeo
qfQerJ4vEWMMPuH6XCZt1nxNjEKj2R6wJy7AOe7Kore32KX+iLrsaTvnrNvTDinQamlvA2pFW8zf
mlaJwkoWMA2f0fUzqV1mtXkQlq7P1yo6DHuvp8ayYB7QU2nhdKfJ54yW6PoG5t9tiqWnxDI/l2MQ
y/pMaEMfcp+SSKB98un6bvxJd/0TtvaJngbzc2q5yxLD2vnnqX7mhXM3I/HvT9O2Yj8Ajy/JK7gU
E4uC9EN+w51961TZrvdeaRGH3vD9ct+b0ONeoM3Tofdlan1gaCnxbcvesJQ9rD4PTVK+XBzePHKF
KChiAElyzi6NswlIkV4Wkq8xZxhMQA/fOyyJrZgvw7lLoBx2fG6t4qD6+tPs+ij+yT9el7fhxNDj
8wlIYCvXydVZOdnjqMgLEk6vAy8eFctWivlMctJu4mPd5XZdtepMbemEHXrRoOxr6A+mwTVP0bXO
6Mm8Umc76X/GtvNEyvLGdWuOoe8RgAF5pjqjnC97Dvg877Dd/va64A37q0fmG4XOp9QKBgS/VBu6
duWJMAM62c6JqwCM1E23kePgfb4+m0FMepi+EaSc2wtCvAgsEVYecK6BaLpWLGu4KutRekIsp3Nm
OZ/B2fih9YrnXuabnvW/ri/eoKM6SpOV8paiegz0TnV+AA7X48Xgp0AdAT/EV7bj/Q54n+jJaZTS
pIwMWXou4zPn5QZ+Y5fGP7PqPq/d7VKQjZWxcLK+ZJ27ietx24GClq0+sk3feNm4N86kqxw+DCPI
1XKvf/Ktbicy9uSkwRemitveZHraekKdX5JPFj9JZ96P7fSSj9XBy/KHrgRHa3BruElPWXfZ0me9
AH9umkHX5g5suhkvb4yL6rgXkzvnqmvr7rywICKuePYGtR3IjQF8PW1dJ4Mz1ahZP6ftVG6STPBw
qOK1Z5nBUPS8sutRXDLZUoMQTT6hN+4TX9x7vJSfbzIUPa/cQPIFyXE02yP7LWqSAMIA56ZSQh0a
fzW6a3AmOlwD5RNl8WzV5yp27btxTNJNBRS1lZiWaXTtWK0JG0EnHednVg+445NsM1RVfbguIdPg
mpnl5aDAhibyc+Ez95BZAQ2rlK6RB5lG1673lQIh+Tik+dn2mmDf8qE8OGJYOalNuqMdo1XTBGnd
dBlOOnm2OnG3DMMxsJcV72Bau3aQCkoDkKTYGUgYy/sp874uFko2rkv9jxN951Jna0cpeLXLFjAV
2bmb2abiNMwYoI68rRVkW5rm20WASaJ0d7z51FUsZOBvreT9RL4g7ru7voY/3ZX/rsHWgZacgoAA
zh/AKKLqsJT3+bR346d6RGkg/hhOtbyAwbjZU9cc52QEStx4V4NDc7CA0RHzzVL9RKvdxkG1D4B0
SNGHvf+adK91l+4d6Ydu9rsshhBlgn3bHbr86+J9Gcevbfw8VV+z+jVAbw2GxmQz+bLgeY7ZLKY2
KVl2U8c2I144HMSac/FhdtIdiMD2bRu/uIXcIDjxsMTlFrgreSnBTLHvpiJMlDjjI2behYHzEFv/
TcMZ/aqd22+kk24HD8xbaXsP/J9+vp8tcUQlw9FqpwPIaD4C2+Sy6DZZbRR8/0Jj61hTvMoqC5DU
2dlL20OMD6l8BTShGdg6nzvbDefmu4U6TKwYm7+UXejOInTIz7FbgFINLNNkLSj4vqXY/LLCN2ep
r7LCcrMmOzco2w5RXNaFMcgbN31drsWQTB97OcbfTKFcAU5z105Bxzw9JjGIcPJpCdPAjeLcB3jQ
GkGN6VMuv7+Zp2edz9B3n5yLWSLt5JZtSH3Uo/qiWrFN0wyaR7QV8fxBLcl58KALxZC9BlOSwgT5
p+uG975jsbnmFMFc6OQ1xSdk3C3vkkzm25ILb3t9dNPyNa8om7S3FtQ/nAYOdVpoUWwHmibbolBr
+Y/3r2Zozfp7D/zKamarUrjPNNOhL7LTSK2oLMajz5zd9a8wTaH5RytRCxraGn5isX1Xg7mJ+MND
WlU7MaiX61MYBKWjUAwDmwehsuA0u3G7c9NH+BxyZ8XOcJsi6TxsnpdVBZlRIMU8uEA1PjvF/FqP
zcr5ZFq/ZtSiV6mMncQHBvzYhHIagku+C77MvykOZOtwFKh1ASPFZMUna5i7TVItP4t6uRuID+Ca
/qFW3o+ky+KVyQxGoeNRCK8GUZ0q2Mnzp+Bbn6kiDQPoGV/ZDEOM29ZRKRphA+wlzb1TJ/kedSjf
Cxk82oXzX7U09zVSS6CbjI/e3O76gv93XcUMWvwPWEWqcuDoTu4J+f+PWWbd+521QZrsTok1/O5L
iOydQ1xnbXOQRs0BHeScnBJQLS773uVLKJb5Xib1XlmLE4J18nMwtmuwz6Zv0oy/V3YOGynG06j4
T5vPh4A1aTgH7XMm3TXzN+m2Zv7LUsSg67rcOcbgsZ1AOcrYq42szfV9MQyvQ1lIntfekJARJAQ2
P/tzXpfbrE5RwlgmnU9212cxqZwOazHLIECA2+tOg1tsmmLZizk+xF1znzb9YxWPj8UkXrsUzPb+
+Hp9ToMZ+ZpT6KvELhfpdifXwqXOdZfffLZv02a9gE8WcQcGWAe0NRmQG3OUBuQufUZn56YNhv1t
67/s2JvjXeaDO9gu6U5j1d0tvfXSx/2KvzfcUPTqPWrJREz11J1mQA5cMLjg3A554OxLx3tCbd+H
619g0i337y9I3cCbWl52p6Su96ziX/qmembZGkrD+8F5Wy/Xy9TQTbHP1WkoxpchL385rNzzYr5L
RXnnOHhI8GpFYKYv0SydExeEJYmvTp3rfeyb9t5Gq5A/VCvRRIPn8jUbL+CSBPDd1amqyYRWoeJy
iM18M5Yx241g6cCRED9OzKebmgAG4abt0WsIZJkM3LaX7lQv5QPAR9xtwka5UVn59aYJ9I7e2ba6
EXAT4oSM/73FeQ9ucQc9U0t52xfoRXzWmM8t3qXiJGKn/uos/XjKyhZYiTSrVyz93Z1nuLX9rcMx
I+BJFG58LNwcpcaDxOVgG1ARpw9e4RO6UuFlmkZTsAkdpG7SB/wIaNgnT6HZzKrIkyyXFQV+1xni
MzQNA7+Z5Xt+y49JUPghCo4BpzqsJq3e9SfQwsusb1yV58bV1CQAtijcapNP/hdnSV5LxY9LPp7S
6ib0ekyj+ZOgzUiftjI4sqaWyLpJxZwQvCz+ir9616FgfG2vKw+g6Wx0g+Ngl7/ilm36keHqRcqo
kOMP2uQHKdaCTQbsHGTC/pZZjCpmu2yr4OhM2Vm61W4AgaEl0u1MvI9A+dwueXXMgQabAaqQWtnh
uk2+e2fBN2qKoIBKSbkqIMOh+ZHHDgtpmu2QANhPtvV0fQ6Dsul2D1DlTgl0Qh2DFpTOabkcKDA/
ttcHN3yAbvMc/GSuPQvommSoHnJe/+ANEYYurpZ6K3cH0yTa3cFDoBcIItAEn6d03+XNiIgEwiJT
mzkHVdvOigMzSeoy/xvDqYTtOMrrL0rQtyKUUg6/FsuTKw7YNPzF27wZHu4dzJyJ8I94dgFopf40
cbFyZBkclk7nFvh166RW6x/rvBLh6MqnOXEiWYjb9FSvfwIRvY2sDvGPY0ofnAI9bu58qBv/hVfq
4bommaSjmTv6fzuW5E5w7Ke6/+aicP4pi+d0f310gzPRS6EY2oDQHokPyLh6Lmx+EFX8nyOal4tN
2w09ZeN044doNr3kgyPiGFOxbAG4QVo9JjliiNe/w7DRekHU6Hro3gdP41FSAJyGdQpuGwAoUPqq
JEWk7voshr3Qi6DKjAf9HPf+saAZfV5iQjYlkJJuE5Be+hQspUQyZbg4pKDC82YK+2SV2d5w+OkV
T0sBKKAYGGRHfkFIApjqIXeaX1Xd7cFsuVPDTXdQ5uvlTnmTti3zBUNcHxS+JQMGtI1oB5f13fU9
MH3IZW/eeAuapUOR+hUmyO1Xv6sRrw6SH/OcbkbfPTR0WW7cbO0cL3oQAXs9o8fCg4vlRZe/2LJu
bgL9ABmM9hl27zhd0fhHVeV5F3pUIcTO7eaXRb3upg4ubIZ2evfA3ZrGxaVHr7QS1GaCSrmsSnt3
fSfefy5jeM2i8bxMp2CU/nFI/EekYf9L+2ADyJXnhrAXf3KPS+F+ZP3wS07i1/U5332DMF8vPOqH
xknmxadHIUHeE/eNF6aZ6reL7y0bRIy8R1KM9c5LvHJXl2O6onQGN6mXI5VO2oIu0If1TLn/2rfI
CRTzorpwCnr73o6LX0KRabd4bXJTiRVDe8jfCoKGUzsvWUWPrKxzBcYlR4Us9qi/ot4Gj6kXQaV2
vDgAZqPH2l36l7RzrB8o50BOpg7WEt0mqWmfkCXEhnJ77CjmpttNhbrjXXWePX/vSh+NBHF3X5Zr
wU/T91x+f+MXUFhO5mHp6BFoRijjpBu8Uc5J7324rngG168XM5V2lkjSOfRoq7nfUWd27xUdxfb6
6BeJ/BMUhFrrvgZwBb2dz9jsj8mcqc1opWPoBdUzypTvr09hko/mcAaEGmVRefRY+lkX0sBX+2VG
q24BZMHbDjC92Thpa9EOBCo1TlW3d/6XsytZllNXgl9EBAgQYtvTGcHHs303xPW1zSSEECCGr3/Z
b3UsHzURbHshWipVqVTKyvSId4lHcPnvm4ARbUpdBsSpYsRjx/mUtSTJF3IHmvl9f95EMwGTyfO6
QLgHR4l7kAVeKR3ubr3AWFbfRC+pbiikbtcwyXvHPRUk8B/iaWpOg5/toytAY+ifDhB2c7uUdA4T
b6D47303H2W+uBs71HLsmuAiFEjicHZ5mHRDdGypSlDcFXjOGxM6+sc1KDbwxZamf6Dz/5zGIrRq
vVrgQz50JCCtcL/24nOeFzlCU/XJyfldKZejGkcKaen+Lsy7YxM4F7w3PWlVfMAzF7RwnH2bzkQc
5WvoykmEJCnmwrlznLZ54EyHh+4KvN+1r02wUUTqciAZIckyyF+AFLzLdPtu7vp9tysTbQSoEZUe
W0niBuX0fYp4/3VutP5x+89bwqIJNlKynjoAFYJkzqVzbOpwOuipW/dtOhOhHbhAwIaNEyR0WIeD
N0Yfhrb4xVQjDpmr/ouWfOP6YJnGX6gmBSC7O3VB4pfTAHIc8kjFuq/OYEKaHLLyHh2RYTI4TXGp
JsrvYwUyztsGsAQWE8lUFioDSwZGFzAC19nDWk+/RyH+uT28bWGMU3UMQ2wf2oZJ5jq/VFV9r0n4
8fbQtn9+/eSrAzsrcs9XHP+csPYzWXjKPD0ctLezDmdKwg1rVghZlCSZReChPbIon0QstmANtoUx
jlOeQQqqCiRJBjAoHmoVDCCH4b9uL83/ff+NfMAUfgGAL0STVuYlOXX0ibX05JX1qSf8IRh8tJmT
Y53Ry6rbr8DJX5aZP9KGb2WelmTEhDqBLnatZ9UGSV3y9wpSjCAn/NmK4BD7xVZn4NvGR63tT+PL
EVdzKHuTxAti0OrM6H2jYVkeJkiN7vJplGL+/ETIoJkTOjpIon4Qd74S7tlH5NgY3TYB47RduyhX
fTwFCTC3P/2SgyBs/Q/19g+3d4BteCN1VmXLYpS/vWRym+m7S2AFEpXsHxEwvdEF9/YOpqaEnCKM
KmQ8JCld90RF7QIwXGyxjr29h0Dq/Ofit8NUulkuINSyigdBxwNUMVAnhmSF4/JdrxHUhOWAe6H1
AuyXBAQ0L6hFP6EX+vMa+xsWtq2P4eFET1WWd5OXeLi5nIdRoO1zHPhGOm4b3biaiy4u4yXAojCI
rh6aWfxbVXJjYWxjG5lyS2de+17noXIR/opz5ERtsHHcWIY2MTiCTJHsCkVQmF/Ko1c6v8CEdrdr
z5vwG6aULv1pIYk/ie5UllDIUYECxrXotkBvtr9veK3ToLm/q3M/iX3xUnX0H10NX2//e9vQhsdK
XyFUDxNJ2n7mB9cFi+syu+PGulv8yUTbLO3MVMw4SUKWN59lk0fnxQnH5yAk6uLq9ve+SVwn9+pM
XjsObEU7kqTPFHsQve8dJNu8BNmWyP9z9Lmbet6ALCeZBs5OCmw8TjxUGytkG9xw1wDkPl3VdTiQ
UVY7x6OWl5mKjQPZNrjhrYurQCWK3p+kz9HNWwTjg563+MVsYxveWsgSKpjeAG+Ny+CcxW5/CHOo
6u2yqImcwT05D8rxelvWfnhgS/hb6HbrdmTZlSZeRg9xQ9eKuMkSdexh8Nt/QhaPZ7F05dEtt97S
LGehCZHJ+7zMC0+6SShYEpT+JRiDM3DNGxf/q+//nWvhrvLnrly6evIrNGmm11ut8oo0JuKyICHh
rfdhlnTjuH17FiC/+fMzgNOznlEIbENJ6D81tHcC/SvMDzYqlLbhje3fFyrwqniSaeUvBz3/U4df
VL5VK3zbzrGJHy1KKAg5IYStxz76ovX8BDKNz3Ly7uU+/XHkg4YX1CX0cj2hZVoGw50r+ac4GJDU
TjWYe/VDQ8e7UGxRvlgsbh5imZxyIcuSp90IAD+J7hXpQYlaVv+BvubZH/cpa8R/HWgDXgRzQUUq
Nc6dQ1XqqsQtNis3rva2eVx/fxWt4zlyw0hFuDm1TEDYHFT9rHoHoPivuPPTYdpHqh+buFLpr/EE
v+Gp4P2dE2QP01g8Q/1pI3LbpnHd0q+moYpVLMSFNLjnyvOQty+iGi5oIPvux/IxzsnpdiS0bGIT
T6qGPB5yVKKBIeyrB50VI2B8qnhAleFjJqFtf/szb4fz2ISQVq074qDL2hSa2OtzOUmF/mVw0d4e
3fLmEpvw0XZRbsMy0qaqzpOQ6A4qhf5l5tWD6pqP2l/v5pned61/iYetm4LNQMbp5y2OVzCdy5QL
dp8H3hf0SdxH7vxBestZxsXG3CwhjBkhYER7cO7UZZFO0fK1D6s7LvqPA9Dqt5fOMrx5Eo6Chhod
nTKNVXXGq9h3GjTve8/ZAEnYhjeum+Wgq8BTCMALz745RfcZoszvJdm6jdiGN3y9r0kUhQuXKePj
l2kl/+YAMflusFF2texaEyrqa+ajkNHKFGyVHypnfdLQ7dvnESbTo48aYd3IRqbQzYh/kNl3Pk9h
1f/aZ1bj+A712pR9xNpUiiuAj7VeNl/Caqboba2rvnm5/RnLAplkdmvFp2DKXH5lT/snd5ofotmn
PBqbClJLQLo4G2eeThRUiH5Q1ncsAJp+3x831qdEbpnpPsrTuiXtQ4My/sWfgq1oZwkNf3HYRY6e
OG+bVI3Ku4NaQH3XNXN1V0eBc3LXEGh2CtTY7alY0GixCXN0WlEXGh3mEBKP6heQqmTPJV/E2c+h
1jqOfn4krI+OoZjUJWpFcyK0GZ+LdqEbWZZlF5hsnyzEc5bjiitWtHUPItbhcZ72Ua7R2IQKx7LM
FRSfkcM5TneQM0fjmX8RIXq4ife8bMqW2mZhxHMdo1HHzWuZTmhuOVRydg7Lte3otpUs56wJE+aV
yEkW1SKFdObnbIkuKGWe20acMqhgbNRmLN8wWT3bVkcoSsJlCCNfWnB/T0h2Zuhj0zXcUvqxbW0j
oEeVN41tHjZp7nXfCuEBb7mmcVYeZzp/KDq5cW5YjGEK4Gk3C71lWJp0jiCcXDsTPYzbxrAcGyYn
4wikjHSlEOk68EddgHlYhtEjByfYbWPb/r1xZi9LRIesCUWarVzfSXdx7wJWjvtil8nNuGRSELWQ
Kg1c5R+yrPkBXumNApxlZUxyxnXlBGQbRZ1CDyE6MH885MXwL/jj3u9aGVMgjUKudADYpk0jcEkd
er/lxyaLtpBoFgcw2RnByej4c5Hj1OvA1hfX87/KkQ+gqGsOguhdjz+xyc3YV2tDSJGLFJosQ3AK
ZxAjALg3Nt/2LdF1U71K/MuoHpeAew2ahsqPeTac5FLzja1jWyDjul2PK60nMjQpGJrPg4DsRby+
xGBXBTH8FtbN9g3y5//3pCOWJiJNGi/xpYjjU1ixu0rRpPTWjQPHtkuNUE2j6nrBC5oUUKCXsmjJ
dAdV8nX51IIiKfu6zw6GEwd68kYXMMC0HAcP5S0gWtv3U0T5sC+7NFGmXIAjM2hpnV7J7k9qaB5R
Pd56arjG4zfqN4Hx78HlV9J61k0qIR96dhwcAC0Xc5IPgh00MoMjz532GPNNUIAl6Jlg07L0cZS1
VQP2PRp+n4pgecydVW8EJtt84j93VUzystGd06QDR7Muyb5pyR/04pxGWaXVUD3JstvC1FhmYsLU
B3elQRXgjONu6J+5pId4jell17YyGTrBIU6doe1bUKPq4s4lAT9pHgYbKYDtr1+d8lXw6BSh/iik
AIFpPZ28uKpOeoE82O3/bvE7k5UTiE9/wLN6m/ax+1Lk/B3NO3rouH+6Pf7VmG9t2uusXv17gSi6
0MhF3kzaU51he3r6U7/0l05OB8XF3Vznzy64YW5/zjYdIxpidVD6aFD7UBDiacYc6OKgOoCVdSOJ
sY1vREJXS+Wg3aVNy6iFkBfxAMGTwgdKx23/uz0Fi1uY2OsaPIaNO1CeFhV/VER8HTo3cV393fNR
jyymz01Rnfd9yrhrT2sB1UUxNamztN/ytXnoUUmtguaZevPHoBeA57V3tz9l2cUmLLuYA61Y1jiQ
1oZm+AFClQp8LqC42NhntlW7GuzVPuMNygZCITgua3vu6/4OcJ2XTCv0uzhPfhiecWHaQDTbpmJs
6UWqOHQzGKjOs29xHj9DIn6Lrdiyv0yltQZCNqjYMJ6ujfqvquqHPFMfKkxhnxWM7at1UfNQdBhe
lJVzWHNgyDJWLFvZmm1pzFMcq9JNQ8xTtIdeGyanwD1g4VW3EQtty2MegW7lAleE5VFd91/H0EjM
rveUeotizzK+ibpG40m5+DUKwFd903ih0KAGj7NQwb+319+SSJnwauCturZdMT4l+qMUwTOR85du
IA9lq7bYXSw2MPHOnbfOZVGWdSrGGGySLq9PbNrXBk1jk/MRtcUWnAsl0s1Co61/lONhKtWWyrVt
/a+/v/JiBnZP1ShW/b/4hOBzcSmgUn658w5qgptHryrqNs/rFAANKEEILzvgMWzrldD2743Dp9OM
ON6AGORPxamAUsmBVri0zHSTy8ZmW8N/Q8g2T3SGbWPQSByoaL/1ebhxw7X9e8N3tW4nybulTmXt
FZcyqJujM60zkg2y1e1o+4TpvjHx/AhCp6kzePPLgPPgLDnVH0bI1+3LZ0x0s4RGxtIEEyzs9/OZ
rC0752TqH3oQW55uO7HFCCbEmawgouo9gQt13QX6CFH5CBAI3oAY6fYHLAUZE+DMr5J1yMCqVE/h
eooCupznUITv5wkcisBB9EcBeeZ9r8Jm+4UfRfmqoxFXFpkl1J0OUAM5doI/hTP/EOpqI/LZFs3w
bBlCipzNukw7T35CJeK3GryNGdiGvv7+Kmhc2TFQd1d1WoylBoFKQUAe2xen28aw7FkTGD2JsnXQ
nItbiox/aaLOZRA/cnfcGa5NVPQighjiU7iZkKB98sHYfoCG09bDrG0nGT7toiBO5ITsG2185KB8
7wGVsaexzu5Wv03GSG0sks0EhmO7+dJq6Ns2qcfUr6bKRpCAV+W+fMsER3de3UVdFNaprlDRW6dv
VVztDBcmHnopAr4QGdRp6ffngASPmZ9/1/XWw7VlXUxIdDRGZOhkXIOhDjFiaibwX3J356qbkOgw
dJY1zgecBuF8hRgB+Bk3xRYztWXju4bHZk0fFUSTOkWN/gtT4mNUZ996Hr3c9ivb0lx/f+W1S1tU
rAKdTkoo+oDqrCtPQwh+uX2jG0exhzI8XSocAxOUpT4ua+B+9cjEd+5I4xiOQyEK3Pgb4ASkTmjD
xvf51A7Lzj9veK2HAs7cj1ENnECc4n6edOO09Upms6rhqYLVpJQMC9ON7rccSrxUhJ/cYatV8u3h
mQl3njwUmhtw16adgCxz1YOzihb/0nqrjfvtXcNMrLMClfCAIFyluIfz5UkCWs2eEP+nLbU+2weM
KzHznRkYmRn5bUDzU6OW8Agm3q1gb1seo5Yzt6uMOb+GsiCjJ5FL/17H2U+3V79v73vbB66/v/Kq
pos5VODmOh3YeumzlR782X3pUUHYN77htSO05WS5uvDaWXnnwPP9c03a4KRFsOyqFDATP0ZzFYYh
LXBH4uAQO+RxGf5C+bkaNu6QNgsbzusIKEcC6FWnCtQeyHbwMrjGu8SkQPdouK7oQa0RKFyPaJ2/
91b5sWtHvAnO97IrPzYxf3/bDBZ0DDNRZHrCA2qpeuQ8AzuuXJ21in5oxS8goi8OnqOemmL+EeWx
OkBm5/72Vy2by4ST6ZatFJKPTdpnrncKCumflFe2AK5N4YZx3r4gMxNJNulVkvKay7lFiMS9fwKw
4eyQ/KUDwd/tWdg+YXh4NGoOHmQf9id5+AFc8WjQRdPr3VQU4YcFpZ3L7e/YVuv6/Veu2AZLqYIK
tRaP467pzWo89nSM8Q5NonwXnTtlJlw6pAvkYwKJNwGivhSu+p3jgXUK46+352DxFRNKFiE/KrsS
Vx2IUoynrh/LI3Qt9/5545CuOBtxssHY4LpZ7zN3dB+HUaI8DzDvhhFsxjac3Ucjc7XwAQhIr7xn
Mf3OauddKehLG3pbR6ptkQyfz0lU5FiZOs2rAC0OYBKKvjOHFR9v2+DtyiYz0WLoX+edDlWTdvn4
BTws4GkkpHrqew7KCbFqVLe76Y6HU7zhIJaNa+LHwmWqxsrXPIUMQf4CnvLyvVzz+kTiTSEXi1lM
PLUCrzrn4OdDHQ+cnX2RhNF4AiXly1DrnbMw3FyvtVNQwK9SpLDTqQqD5iH04uJEpdxXCGB/YckU
2q44MNVpNqDLPxJjc1wqyJfetrvNDNffX8WPOFATEEaIH5BgK49NuPyreyHApDl+u/0By76Nrr+/
+oBoFh6zbIURmK6ODgUDqC+nfe/SzEQQuR3aExo6VGmRR8OxnEArHWTZlyIrAa30/I185GrNv5+X
mIkkQitKGIhqQkE4zs5dJE9otXwWNXh3xiY+R90Wpa1trQwfXxaPTSRyq9SvOvheGcjj4hbzRpT6
f+norWkYWXkFlc9IhQA4t4DDQez1PBF1LL0Pgn4oyHp05I9Kz4dIxk9oILx3x09rFRyH4qts6/tm
no5VN9wtwS40BDMxR5FyV8VcXFr7gUePcRnxd30R9xtztbi+qSS8QERS9i6eyFnOLnUYPzAyP4X1
cO+2W0yUFmOZSCNIp1O38iueNlmrwmNHOzdE577ytxpHLR8wITW50pX0JV6ps0CeIioupb8Fv7Rs
aBN+Wa7z6jroa8PrH2pYoK+FOlhZ3YWUebM4aKKHi0P0upz56g95dtoVCkxkZrHSdmlqHJO5Rx+q
wnv24mbjxdRyfJn6wtCa76njKZ6OmVuDj7UcTp0PES3Cve4cg/LrOKkiP8rRj+/2TcZIK4jfq7ku
Yf5piUvQybvz07yybAO1YLH9X9DMKKiioZIok0OC6Z6GOUh4dFvuqoowE8bWdBnTHS6g6dI3Dw0a
VOD0aqu7xfbXjSij2To4ckGpt68X/57l0XqYIcp13rXsJoatAAlgi+shKu/t9BB48z2IXnYVRJgJ
MQudKKr8Dn9c+fXPHlDzxttMQi3xyASYeYSjdNm0+Ns0B6+vemxpeUfn6v9kj7dXxnKSm/AyF4S4
6AKv65RWZXHMRaGPGVmHhxignU+3P2ExrUn5CXK+0AeGsE7BpZ9/WRXeYA8E6o9bBBW28Q2fol7m
66DMyrRxnFwc9aJ69+CGmVtsZDuWuGeSfTK/mWgf1lXKiuy5DYsXp2+eJeF3kAy/rNPeyG2c45A1
wMkKxZoUl7DmUmdjcyggHH66bQWboQ0HEyN4PHDduCaELSoXQfkYR/VvENzteqJjJpNnAW7NMI+i
Mi2AISR++3PKQcOF966Ns/n/jxpv5CEmTKosAOEEbRIOZzQ9B+E8HTKJvKrX6Rpn/1zxzaPDv0LE
9wRusmfpkWMwer8bwj/fXkCLM5pIqghygjFXXQ2S8JD9C3YcKKmwMvTfVevIvme0Hat9YdxUPZ6C
huUYs0pXAloL0HbFz1QO0a7GdGaiqnTVTA6oSss0J6xojiMkHv9Z+TJsXTkt62TiFEISq7WaeZlm
kcyPXdj/RE/OO9YWP3IabRzcFpc3sQoR+M7nfIzLNITo4H1Igcx3/ObnbUNbPMXkK81nNK+A+bZK
53742Ir8calBwcn9jfW3rI9JVyqobOeBkDLtcXguynnyaPDSVP5xCLYq0bYZGJUFInNA/Bgq3dNS
X2aNqttcBf+xTO27v5pQ0hBvmSIeAQlHL394As3Bh3bGG0mvo43rn6XJhJl40mqlE4RFHNTSYy84
k9D10j4f159RRvVZjk5xhz4GiE9kHZNH6k/kOJAOvXEL36WqTZmJLyWjLptRlrgjrvSrQ7IPCsQv
tzeYZfeaKDrhL2ygFHdzPjvtodX+eGG4aZxvj/42qpGZDKa866qadzCO6PE20JLuZy7KH7y8gpbD
r9NKn5V0/1k4/3L7e5bN9hd6btLLkjm4cAQqzMCLI31dfclQ+aPnTvcT3fiMbdGun39VEZgIqojO
uGDRsvbbWgMYI52cbZzwtsGvv78aHPzNYdHovEznNf4s+2U5hCGoHvctkJGfREscTFWDakPcudVl
Ak7zGAv639TRLWiSJaSYPKbMAwVYB97m/4cUb1TvXRWDkTX+kKHJZOcsjOwESdY8MpCLp2DBaA+u
UBfK8neD677ft0pGfjJOAbBhLbK4tgwfwWb2CyI692FUb1jYsktN5JnONN7OIC6WjusU3V3FgU9k
zLwzCGzqy+0ZWKxgws/c0JuiMMMKoffmMkt99iv/u6BOQrMtdhbLPiWGE0Qr9BLlsuZpOAYXvw3u
nHUj4tr+vOEBfkbDtcDjU7qCdGHirTiUPLybkGUFo7PzG4YjoJeuGXgJcoehqddTP4DE8EqHeygd
0AeCJ3pLHp29XXgjxvHH+qlzIp45yRKIDiDuvjwJP+wuIYXKR8TCAUKiaEtYQZi44Rw2uxjOAdRV
2MMDnYSH9GPOmpc27j7c3lW2oQ2/qGtBBA1mJ9G6Kk5dJ8ZTW7Yb5TSL1U1EGlMj+jtBb5YglH5r
+kICENi+QAvti5Bsw7EtEzAhab4MSdX5ykkgwZEdMkW8Q9N73r6VN/FoReSCJm0RThJ1gXfhYujP
yE36jVzNEjVMAFqoRj8L9VykviCXptP60DP9ae2m823jWm6WJqFnvfq0BpNTkYaFelQ+JBbr9g5E
mh/n2Psykq0ars0E199fHW9B0/m5JlORksmFFlnvjtAlYfPGItlGN9y6bbq1cT1MYmglP46ukqd8
+9XVNrrhzMGqOK7aMDBbl/JrDQjriRGabeDzbAY2HLdSnedWunIgalmGYEMSL7KWy2lc3A33tXmY
4b5QOgEp8hBBFCaXL44Yn9AadQZ8ozpod+s1xrKLTBBasaIJMS4KJxm9+itUF5/ZJO9bieLfwD44
Uu17zzDxaPO4EjrrtkgdSu6lz78G/fKUi2YG03/WnwpWfrntFRaTm8g0JvNKXLEc6TRN63n0/f5e
xJ67kQnYVutqqVfOEPsNC4MJo+fdjyH8uZQ/COjlBnYast/7/r9xSjveCEZQD9kksuBnkOPdl+FW
k4HtYuQarix11HjUcwr0c2XRGdfI+Oy5gJY2KN091o4aAEpxuxfFY330I1GdaQR/HHWn7vZMLjLR
HagpdzQfclAZdB5/yCoW3nuFCk+3R3/bHyMTxsGAGGQuj51kbkoKXTlo2AM/O52AvGjvb3/CtruM
cDX4ORg0l7xIF1n0WJlKX/wZ1aPbo1v83TXC1UIhy7WgzgmEEHvUYhhPxQyCzap9ytmwsUi2GRhB
y/GwfbuAFSlzS7z16UYdM0m2UGZvm4CZzKNU5HzKnQAG5gUupx9kMB6Ddauh/+3/HpkgvHiconny
vByq7qI55AP56hfdRlXo7bwvMgF4LvBMsVNj7Dms7qdw+o7ndBQLgAKqounLEDpPERu2uEffNnRk
qgNf9Z7qgI15ChwTP4wIsydUV7uTU2n1NKEGttPfjHBVTY0z15A0SKPFG48hSCiOAXM/396tNmtc
98CrWFjXlOdkFHlKHE4PjuzX4ziQraz47Z0UmaRunkMgbzxjiYZBfHKX8SvBeaSDcOM6YRvecOS8
jZsu4NwBT6Ko7gJPNk/g2YyfS826jUqN7ROGNzNPqKlxdZ6KGMrdfpnqcnhGJ81GcmDbsIYjt8gs
iXQZcvtm/S2c9sWvvJ88DC/NOr0rPPXeX6eNmGGZiQleAwdCPNUecZIBAoIHXeeQ1Wyf5mL+cnsn
WabCrqftq50E0dmYDpznqR/Op8oNHrJVVwcs2ccIqjN1J+7yaafEgUmFRkZvqTJOYtD+Loel0vfM
izeSA4tDmJi12s9l1eKVO0H357dVZNFliKZ9/E6RiVhrSqanuljiJBKeOEo8op90w/PDbQvYLGy4
A4A4QYcXVAdU3v0Z0n1fM8Yvlbvue+iMTNKzBjrMCjz8ToInluhzidvzC3TnnS1guSWeMsMXlnKK
2Oo5WdLG+XqE2CQaBtjYntylWyBqv9VWbDOwkY8zyBs2jkQ+vtBGPfhVW+K+6GwRhFlGN+Fp4xrl
JR/hZY0aM/+I29Z8aWO+2TNjsfFf79iN5yow2cdJgx7NCO2l3Tgn3bql8GtxYhM7oqlPVIDnJmRf
7F6W+jC35b105lMOYcGyZwCEk43I+nYWHpnP5rQivd97+FRPlscrgEgXbjLI/tg42d3oOD9vO4Vt
Rsbp2bl9pfoF0lHUxWOUgkxYt8TvqCDLoffGS1m4d6u7ZX3LFjaRg9O85HhZW7OkwA6oy/JjVhbN
wSPtYzZvlXot62bysFJCCGOeAw5WoKzgk/QwBOTOX8SlyIoXgHPURjixTcZYOXCtiXKG0FoSjd1F
5NWp7dZvrGSJ0HRfURbceX8eGldpzrhy/TjJZPTsVf2FTNkd0NSfbxvf4i0miHAQTuE0tIJSKo4+
dagAS+qPXVyUxWHUfrCxxWw+b8TdOJ4qVUCZJdF8Ho5tpH6xdtq6D9kGNxIQH8V8KG5olmSkoBAg
KPw5O0gh2y/7lsiIup66CsgCi5TUNZ7TMpVn92vThRfX6/lGX79txxoRl+D+U6qBxonkcRrnUBDt
hDh0QfZyzQzK3n9/eyqWpTKhgUtYrovmY5b0nRe4x0wE+XIWvWrzjYlYtpOJDqxiCXqNbIZU7VXb
p1O1e5nx9HWYc03v9s3huoavsqiIZCMPwEKR5OP8QTnutyUINypdFn82wXvTquulQotPgkfN+ywK
frSAna1uD4a4nf5mIvUcdE9nuYZycAkRb3Df9wdQBR4mxIuNmGQz8fX3V8uzruBc9WULCxSqOSrJ
80SG3tbDvM2+hiMDfiNqXVUI31BnrMEer9vqwMsGgF0/6vppI8W0HUnXz7+aRFF2fas5YwnzJAX0
M3qIoVe6uuTRyfPLGvf3VzGn2/vp7SlBzNn4FgCOkgjuJqNi9XF2ZnVwSjdVVXC6/YG3LQKR4D8/
MCnSdXOYrVCXKxp6mNplfhrGOfu0b3jD4M0QZCyYXLCOjzKozn3XgyIOB1L8e9/4hslxKdJoU8hd
KIIBRXySURUu96Wk875SDUTl/lwf8GkU/hhnSwJaWiQ3g9uV/C5vRdbsihjUBGWKgLIp98Sa6JD/
N/rFv90cbaRoFtuaQuADboyKrf2aNH3nP4ISSwNh5W+R4ti2pnHydGBELeo5XpNKCH4mAyVHH9IH
94VYx9M+6xonj5AZEko0GkJ42CnBF+RTEOJvygNd98jfeDRqnjdCx/ESzd6alCgnowZRece2XcRp
BljwHmW1+bjS0Dsoh3WnKZMQs1c1fRpHoiCiVkd4ZAh96Kntmqp5NrlNHuQlidYEFxywtQxToR+r
phE7t4JxLslVdyWryjWpPVZ591PdB8GRAtawldZa9poJ7oPEa+6u7TwnVaARqKDK9zSDJfe8b3WM
MJgTVfSaQ7yA4xW4I8E/HdqMN1beIhNFzVMv92a8e9WIIS4ek0BzNydlEJ1L3JhcXhwLN+gPsq8f
pyj7mNd4aKoA/3B26iv9hWB3vEgCDbcmQ0G1Psk4n12ghSXRG0tncVOTWxgZdFz3C3zI8epngFPv
eYB6Ktkr4WRC1uNlHYoybteE1+vvhpJzOQe/exa+3La85e+bF2burhzvzwX+fh53l5m06lKRcv1I
cPHYd8aal+Yx00JKcNcnge7XSyB7eRk5cc56WH7dnoTFOcy7cj10pO06fCHrBn6uHaio13ju2djA
tiUynMNtahl3QbOCcsMZLlWsgkOghD42eIveWKLrUG+EShNkPummJT2v58Qh43yaV34pIhIex3aE
5Pk+bAw1YeaLX5RNWzRzUs99fez90rsfoOi8kT7bbGBkCq6jmsydOaotpE06uPxpDvp9bd/UBJhz
grpBv7IpIU6Rvx+muL2DVOnWS4XtrxsnrSNcSNVzuiSdmp0fqy+yr7Tvt4ilbKMbh2wbsqAhDlsS
P4/8I4ysjnHXbVUILKObqHKn4kErvE4neIHyLk7DKdAv3ta+tGx9E9Kdg9mbiGKAUXmn2FmBDfK9
jwvr956ycF/HFzXR3BnzJ1BBlGPCg6g/tNdKBO2ajTd52/pcZ/bqMpEPRd/OQMYmbUUkGofnIoEz
b8FTbKNff381uh9MnGZlNyRsavMLqL7ne6+Z9/FxgIv5z9EnCFdAR572SUf9h1qszwBOnZyl3lga
S9AJjNS792MyrG3QJ32d/ZxK+SkUwYMf9Gksth49bJ8wPCto5khnuGMlYwWx0iJ4P6kFlQ3nMkzu
79ux3/YJw70cvaJGRoY+caV+aqMlLUl1lAN9qLvNN9m3b6TUhDovQlUhHlUwDc2XS9/V4kxoQR70
/zi7kiZHdWb7h54iACGGLR7L2FU9TxtFd9/bjELMCH79O/5W1bolE8HKEV5IaMhUKnXyHDtwr0HR
sMjKM/t7boltgCRP5+8hPmD7ylvKG83r9Jj2fXBa6mxNWsgwZzq+uhxtaFWlmDO6BHZU1DmsOoVM
eFP2wQHIYbFyct6j3zeOtf8grcO+VktP25sj8+CMpxYWgeuzOc3Ua6P74VYlayruBk+lg6xnTyaZ
BO/mDdoL/0IC41aiaen1K/G9acY0N0Krwu6k7za3WbkfOXeSSHYdngnD4of0q8PjrWzwJlTzJiif
D6EuBYOEEEkdZSMpIIIBmOzj1k0zpHkTCUgvJ2TEYkD8jPRJXCZLEIUqW3ugMn2+5k9sOpd+IPD5
vhPUzzS0Eccnq8wyoWEvaa6EdgVRST+1t8aXn4tyimWVvyANdcq8/Lio4jhICdq7/v3j2TINRnMr
Pi3lEoLa/wbSpd8QjJdR6NcbD229Asjv2sHrRq+5qRz8LohUk5MrwJW56dP12h9K7IR7TtbcnNz6
2c3JHCk4+o2NaxddVaMw7q5geKt7nl1B8u7lkV+4zc/H327YpDpEfE6Vz4JJNTfaOQDbpolXFEcn
DMC4T4OcLyvxtmEz6TBxsOy78xKE9U0G2KDtHFo7H8Lm+4z01a1Y2vDolMGytxK/O6giDPbbRqcZ
OF48ZRHgKnRTUy/2c+H+UTZ7oeChfNy+wUs5molb05DjWaKvb0tVR9DoOPpz/Q/l5RVaJytBg8Eu
dOi4Lxl0gCpXoguUHanmmYv06+OvN629ZuGzgjJSYRf1zZqCj5nrfABO/VfW+CuvE6Yv1yy6BdHn
DH2k+jYl9XcVZE3kEnftMdDw7TpOvKYdCZmn6ttAJueQ1oWKPCh6H0EYvC1MZjpYqM+ssQknKm5F
kLCIzYUVNT7dmAjXQegFk/x/d4nbQjzrKLryXSESdlDN/H3T6uo49AIVj0NJbIlXQAotkK4+2NJK
o6DZeHrqUPS6ngOHZWDGlCwLz31PxVPCgk/bvv6+7q8CfQQtHeC7TNzCkBxVt+zJUH4QVrICzDPs
Tfv+/6vmUcYO3k1/qW65F/wQbpFEzZR9ePzpBqegc6AWnuCQq5/lzQ2cT6z04szN4sGZ+x3Pi9Pj
PgwBss6DKvniQElVIVy1QOAKTSvrK6qg3D2IUaoIcNwqoo0/fClnO98/7tFkcJqzCNXgWqXjlTcv
wQsjmVInIj1nkbLmtVPaNCjNYaSBnHnlhNUNafJzQtUHf1m+M5J8mrPm2KOcE7e/z49HY1h/HaDu
5A7e3ANa3rqssw9g17cxmnmNzccwVzouPeGOyjtUft5IU1wt2exbP3midrJyJBjmSUejLzn4OdoB
zSvkC3Y+aoNvXSecI95OwYPjpeB595j3zNuNyXadOhWo0plyLpFmcsmn1nfyiIZkJY1lmivNEi1o
uNqJnVS3qWJFhEeLiy+aywLG6JUAytSBdkYz5KEVkIw4hjyve0+6rntquMWuXpd7K2GAaTc5f3uT
OzVrwoNM3mjYoug4HOhTpqxl2zlqaZZXJ+MyBX1e3cQyfkx6+0sPqvdtZqBbnLQWJAYKcVOOyG6g
JeaHXFG1MvOG0gCmQ6vzolc1V119A7/MV6gfXYcu/c0X+eJWxc/i/mADyea8gS53wVCGMn15PKq3
V5zpqOsgoz6ZiRTIs2TyMvdd+GsEruSlA7fzytDeXnGmY60nQAKtkXFxyzMZfA29EXu3RCjlrOyo
ty/yLLyfLa/OJ6tNnKTtAnmbJJ7JSZZ+TER7yZwCFTT2tRybNSaRtw8rFt7n8FVHpASftiPQ0ahI
Fflle5wtZ0/b8sugnDUTNM2WZoKBbwG3zEJ5azNOIuQisgjsbOfHq20agWZ8RTvWnYNs2q2YeRtB
qWqGVJVbR1U11PtuGNmmkIHpZKW949MuI015WyBc1MQlVC3rI7VEs3VPacbYJg0K1+uqvJWldfJ7
SF6M/POmOdKLWKYucAoqp+rWoJApAk3vc8kWiJkU6UsfrOkVGFZZB3TLabS6WuJMZU41dTti23j1
IFPef3o8CFP72k1YDGXBbRsRiOqmcTcUc7dDTm1Nn9LUumZx2Dajbc1OeSvGujnJvJdnv1stwjG1
rpmZmxEWir6rbimouxVqHXNxHCVE7lb8hcHl6UBu1klrWpqxuoVBH0Ze37kHWlP7bJfZv9tmX7Nh
N2F22adK3GxZ/vKoTSKHJWu6Wqbp0Wy4d+8iERyNV7MkTwyyo3vX7vOVclDT5GgHKDZjqHrIXd5U
VtUHxGPlCSUm7TXh1bwy/wYnpNOOitAHJVNnixur+ydbIix2+a9OhXtXiU+PF8AwCh3J3YfTnBHc
E2+jl/wrhnlvL+O5I81KlGE4cXSocJfXEB5CLd+Nk2EP9oar9LqdxYZ91k6/ee+93zYKzYjtPvGS
RNXi1i545GrC8/3oV6RcWWrDRtLhZUNDuiWZJ3FDvWyN91wxz0UUltJZOQQMs6SDD9IuKT1WLNmN
dPNwKqS/HOwBzA2+stJPciDFBXT3a/GTYTD6qwE0jTPwb1cJnklDFlEiLjwLtxVPMB0nN4qRt3jm
rW4J6uHjoZQgsOHuxrBCBzqPQbV4eImAr4aid+Z057C1fwR5swtHsfJCYJgdnTK1GXGHG+YaDjuc
qj27R/NVxZLD431qal3zSKoqszEDx+OtRHJ9H3q1fyi6IljZRiZb1jzSkIUNqoUGHJUKJKmjAi18
+jNs+5/bPl6LJJKkSfukgoCDFLGYUWYg8Ni04ulMFnDP8L4KGLNqsXzJ6+ImM3dHUrpPc/+YjgmO
GjwPQFZz0xB0+NgwDznCRju/VU3aRWUjVWR3/fFx4wZvrVOeEid0h8Kf8pusqdixrrmWpdqzmXxO
7GXTvZbp6GZ/AV3UsNjZbSjrJ8bcE0okTj0wD4+HYNifOsYLqZes7vwpu4nMH+oIsiBjuc8Dt1rD
iZrm6N7xq3UO/dCr+Dxkt6QU+0pAaLmSVrZbRrfaL7O/DSYIXrS/u2E8n5MMCsI3G8xAu9LOvH2L
Z93TtlnS7KznZYByySS7VWx+AnyoPViQoN/YuGZlczepuhNecmN8fKnZcObdsqaMYFheHSVmA+/L
3ZImwKJCOK5qFndXz80aRtrgfnSAWOGPXjX6c3LjtDwpYp+VUyNHtcbBbvr4u+t4tXX8oYSSDwCI
QNCxz7xrnwWtvj1eUNOX33frq6a5m0DONwPKvpyCczu7Tz4dL05Jfj9u3qAUAemMv9sH1TpEoJIm
uY32/KOoumjxkoh1P+v5M2loBMDGboBm0Ix/H/doGpBmZjVVTc0lIVe/7PaT6J4oq3fJXK1Edaal
oH+PxyGTpcYAzUtV5xEokscoJ9Y2flAQkP3depMDhguWVlhAWlkfq3lqz7zN1mJq07drxoun80Fm
TkiuzKreZa668SE4PJ51wyHGNNNNqi6RiXLIlTAbbMpBFx5FkX9iJFWRE0J3Khn4+8ddGUah48Wc
YUpEX6fJTbgWf+l9IQFcz6qVeNfgpXWU8kz8yZ4lS26Zj/c1u1Lf3Nr/J2/GvT14m3hUmY5JSzOY
nAAw/GZ7VS7xth24H3uwHC1RuizNtvNMx6QB0TsG9jCRazItw7RPcRLwfeBu5BhlOseoTcDBhDnC
Zkp8AN8DAZGRIfn0eI0NRqzzc9pqtBNoUJFrkSfHuxF3afLOH4aVSNewW3VYWsolAz4Fi9xJOUQW
SFSikJTfhoUfLJ8DDhBshN4yHaLm0s7rkS3HueMP7QsoW9LTlC3kyMZhTdXVZBCaWXt8gAJw35Fr
pewuCvJOARC1xrxsWgnNsFM3HDOSNuS6FCn0AftLWbQnaTXbgjodl8bDnuZizMPrXQ5defxFTODE
zedt3lqHb1nTrLyxwsHpWvOF+t4fEbZryFKDp9DxWo6jusxrUnKdUREC6PwFtHdp5DZ93AfViq8z
zD69///qdB7cFixbycSvRSGeisQ7sXQ5zm2/cXruO+pV813q035MKA6zZcBDdpIlZ0LlGlzLsC91
MWnQbYoGSYnw2rRJu1ccYlANS9daN4hWgAX47493S+xKB+WsQGYG0Bqr9t5YHMrwzAcramUTjfy9
HRTRXC9ROP4I6HAJ3WTP/RcneD8XPz1+zFCT/thfmYaqmSANoa/VTlV4Dfj8tU/5O0q9H4+bNm0B
zQDdvs+4AtX5NU9lfwlE2O/tLO3PfZWuXQ0NO1kHc5UNA1tZARu32WThcghxCe6+EK8q7Y8AyYCs
JL9LmW8aj47tqt20sxtK+bVU1ROZyNOSd7dArb3jG6ZLJwFNGsrzRYT8uvjlsUvLXcDEd0D7/zz+
+vul/L94UKaju2q/SguwlfFr5fX1v7nIhvOAozaaIXp19IHcPCChmO9EFVg7vNStpWb+pxD9Rr86
BGJkbhdUrONX5WaRaD608zc+ZntOpyMZyR6cHbuUQTZZ1XuFUFqU/o6Vp0IdRVrgeeJmpT+odxuT
JU44CO37D11wG4Z0P7nj/vHMGExAB6R1qm5Z43r8ajfWCbwkHydE4ivmZdqg9z5f+akMUnxFNrbB
1VvmTzRMoCpHgCl3p6/5PR35eACmnaNF9tCD8paML/zKRvfDmAfPVW9di2kNsPc2xoDpsDM+IkdS
hl1w7Yv2g5BjnKvuJXHYbcwpi1IoGYJ899fjoZjWQnNHgfSlZZMhvPKc86cUOqffpjFRK7k202po
HskTYzeIBjoJC7hbmirBRa64ZoJ+40qtHEyGLnQw2rQARlwQL7jKYHiagjRuMsGOSeVdJtDvbvNE
OmCMWUgYFukSXHOZHpK6mfdlYpV7O+DuypYyrIOOGEtk1pMUBfnX0WqKKG+hB9Mr9uHxIpuu1jpc
jC29tAur59cgsb7ZqVVdU8L/gLOv3Vl1yPdAnjbnrHErlKW47aVPIMrxuGvDXtY5TUvkaJRfW/wK
QaDPtvOOTR/BtojK2wq6Gfahaa2VjkwTqBl+7lhum2Zwt3MfdjvF03Y3U2SOHw/j7dZdHYUzitpH
kd3kx+DceIdMxUc2+5viWlevfvDs2bZb33UAwmi+Azn4IWX9ZxKs6Qq+7atcnSJSqiIA/pN78dL5
L3WfDRGuNHu3SjZBAFxL84UEJUE2RbosDqn/foQ0Urvwbw7zzlw0K6GtafKdv3166ktSu3Jx4kLa
ThQ6zp+0XEskGkzD1RE+VlklXsYDNG4XP/ugAfdQM37KBnJuEn+nvPqctcHTSOnZDp2VVJdpTTS3
mNcOpZVUTtxArHrqrB8WY9/90v++ZbNSHfqTlKh0Id3gxIMaY7ufzvOyxj/4trelOrynWaDjGc6j
EwNjqY7JRCV0XYW/dzqV7iyFZX88hLdniOoYn7BXHXKjUsX1rBjYwL3u4gnHPkK9b00j1jSU+/+v
IoVmCVFm4VUqRjYfkE2Wk33QB8EBjMVyX4HZeZNjojrKx+4yEFyLZo77FCq+VZZMUWUB4r9tojS3
B2ha7sg0U7HwpjxOPac9g8ZsuOM03N22LjQL712/L6dU0tiy0udhGi+1cvYh9z5sa16z7rC1pDN7
ZIrZaIWXMJ3Hs8OqPLY7vvbmZNpNWpAjRpB4gIZkihHvs0vZdukeFcHhxYdIxf7xKN6O9qlOhGuH
bu2GXk5jrzyJsd153Dr4YHorrN9FSHZ+d0Jtx+Ou3naHVAcUdZMPUHMn5rioxiFyRz/DVTxsV+Ip
U+v3g/yVWYjM8ppuxkCyBDXmlt+QXUECsfLtBqPTiSFpAyWdxMVKWMMo953fNriiDm0cylDtpdWv
FYcYVlwnhfTHKaVlAg2Bek76Y+nl7hcA2pcPdB7WZG9ME3Xv+tVEWX1bElSI2HExzG4eNcBD/bhz
Yq9kfv8XIf33Hkd1WFHYOEvZTL4dO9WzsIvzJOXOKb/OUh7Ktt8lwjkI68tYNYd2QveBg3xeHSUZ
tD78tYdI0xg10y9xYeyayrXjuZrVR0Agw53rZatnr2mVNNMfHTdtaYbmOX1vqd+VANLC/SASezfK
/hCkt9Y/SmveJUEZYaz+zI6dBMnTNrAq1Vkm24zVePifVJwKWn6AmGh/AGx1fJp8yrdJElAdneTP
g+V3YppiEE3OH6uhB4AoTcWXTb5ABybNPZVz0bpwnmz8QHLy0w+zTXEp1UFJjZdOrAbrX1xNwQ6a
eqelGmP4hLWT6+2bAdW5C/NwchuU3I9xEMp3zBJV1A/eAcxXL4jGfg50yEDKmK08cRh2mo5NgmCt
hYqrZoyhpuZEgnlyz0lIoLHcrpGxm7rQ/IHtuvWAV7Ix7tt7bt1Lf01tdeoC+vnxUpvm626jr/wN
LX1Oe0tMcZiWJwi+LNKP8dN6fRTYkkbJWh27weh1cA9zeK1IY49xOACYpIqWg7WcreXCTa1rNp9b
YOqurGSImceLuPb498Ga1KabAvW1g75VqKYsEf7EedbJpwAkRV9dHPxrdOUGUD31tcBddSXe42rU
43YOEc82Cv6vdlW2OwR4qMMPHe9z3ZRl5NZTvrOSqUqixe5FTMAXtWKVhunTeaZIT2bOPOwCMgRn
tcgkCunGvBbVgT/dbE1FVXljPGYdi/BOhKKQTD7ZAG0+3sOG418H/9SSlT7JpjHOnOFAhfVikezi
l+yihm36I1TH/oywQFFMzRCHvioPQlrlTtVq7dA3GLkO/RGDLMEAPkxxZfnjcQ7z/ATi2vLJT9Ua
g5Bphe//v7JzVHpNnk+bCX7R6Q5EDGCiCyq+EswbvIgOopR8zPu+H8ZYWOVz7ffvE0vGgmYobKHP
eRY+hTxbI7IxrbZm6kM3hLIEtUNclvaEmuMwB6eE69965QV7pfpg5SHetCia1Q/LkiJnmXQxSN2e
K+r8qYv5LOzw6+NNa1oQzegrO8m9poBVSN9Pj3UrBwhBr9JGGFrX0UY9Xml4z3kfE3eWz05djeei
Z/5507fraKMwTC2cfQvi4EoCUKPSab/0aht9NtWpqFIlOfVb+PKZMqhnAZ8I6jEwfa7527cf36mu
eHyPPjze52PsufKXEEpErWefBHjHIKL2T0KL39tmSTu6A7dwPOR4pxjXE3vXtWzaM87+bGtcs2dL
2lTYE5YgzF0HhCOVB71auo0jljItQreL0SFNiPNg5F31FBJhxV0zWcfH326wLB1kNA3U9juIQiNA
Pzq+txyzBWWOTdD93Na+ZrlhERaKQLAmBiLoivdwADggbbFYG3e/ZrkwrKEqcky9BEXdoXNGd1e4
nKwcZgbL1dFFbpUBgWDRHjoiU7kbxzoSycxW/LSp8bv/fnUKCDYUBK/EQ+yq2o6lx+Y94XLaNjE6
rIi5bpolfdbHOS4sxw7Z7RME/tbM9v6Nb9xcdTxRlUDIvlmCPm5UVR0yPoKdd8le3BQU9RVELqK2
88F1S+hahwY/ob/khlYoAHecByQ7KY2QHA5O1VzYB1+01tkPiPigLH/tAd+QMaY6nGkZKa7+vqXi
bPQXekLACXxuJvP3kHkiJy9z5D4nVX8Fg97Y7tPFRk3HRNcY1gwmqeOd/EFWtYcCndjJ+3NLx6em
lS+zn75/bJGGM1vHOw2zcMt7ZWosbcCOW788zyL40GbOC2H1xt2nxQUZ0P0WaBgRBSLX9Ox0jvqu
hrH+/HgEpgnSfAoI8J0a3N+46pWjtUPBo9rjvyYiAeXRti40v+JMDLX9jtXGYqJH4vYXxQKotVTb
8vc60ilzoXFn9cjdZ95Cj7k9lUfXnurD4483eBa9ssUKLOhu+rWKZViNf4bOEb/bKlzDbJhav5vo
K78VhP0gnR5Zg7DJh99TVy9PjmjWtNANu1MHUoUW8LRBC+6zxM52ed3+yv3uYzbnPwAbWnMmphHc
99WrEaQcrBd4yUA0WTWQCXDUS0rmbTtfJ72S4LOd0h7nXdOgZD3yaDVGQ+/bvx4vrcEP6jCqwstS
uw79Ke4r14/AqAfqlJLJqCudr77vzmc2ypU0scHKdEhVldcZG3jXxWw+cqJQvVx2P9uSW9tCMqpZ
sZ+G6SgGZLUFkV8r6AU0GWMr5mtaYc18KcrUhBNA8GjI5i7qEvbUFM5K2tZw9v0NkHL+j4rZaWvP
k/FYF3ZE8dTtWFUW/V/ay3zKGwblN273O9tDVRkrh20j0pFSvAKpXgG4VFwVPpicJMmhqsrnlUDH
sNY6konO4ShtVIfGc2fzlzIj7dmBPP1+aoo12I5hSXRIkLLcYSShPSB51g5FxGg2/MJrSrNiGKbm
7/+/smkQvwaTEFYXj/0URNImqNrh8xqlqsEr6UxUnifIWMiljR2QgEM4TeZtXPCBnGiQ4n0DJKAr
B4PBvnVgEJGQDF2CZIrtDDyGu9qdplM6jnS3hJPcExAnf23uL9iPvYlp0jQTREFTjUXp7EslJ2ef
DlDGqeW4glU0DUWzwXYcnUYto31x/Gcwku1Ln74AIhvR0fsB3cdt95f/gIMgn+E5DL2MvYq4X/wA
ZgsctX8eT5ApHajDgryWeij0RvM1aL0XL42UYKdsGvAaM0a07K8NuzbjOU3GJ6QjH3dqWBUdKFTN
yzhK30F2dpmyHloUGYmbwl9DbJmav+/xV5YyZ5mX+K7XxG5VC7EDEa4DRdeJDyvrbrAVHQ9UQAXQ
UgJZfymSIxKm/wyWE4Fm7VxWciWENQ3h/v+rIaSiBa9k0sEcRUiWY6hyNex4AkjQNsPQEZZ+UYoB
CipjDCKml7zsv3h8jRLQND3O399eOEiLVXM3xsS+U1fLZVct7TeaAKVQJB8f7yCDO//fbn41P3mz
gDTH7fHwMtkHNtdXwcLd6JbbMtT/uza9an5ibZVVIZ5aGCPvEQm+L9Xa27TBaejMUQLKwqVMWuSD
HP5Pnfa3rIR/ZeopUSLOy+zweIIMG0inkBptiKAz1BPGVSg/dup9lvIVB25q+T6wV3NTQlRm6IPU
vohQvCRcIQcebvMLOkKN21SV1ZzYl1CgyEZ07Lx4YgXGabry6hi1AnzkqcvROJQWFWr6008TqNv7
mkYhpBOGLjsSUiNxpo5FuSawZJorzYw9u50t1DYX8QCm9ahrghBk/WJNcMRgaDpsbUn8nNoyu7du
HVDpv++s8N8ls94FDl+rLzSNQDNmOlik5tBMvqBW/mPoks/+UKyEmSE2zBspFh21lklvqqqeWJcs
r/lzSpFUFFXzs6qyZj83IttPZaXgX3P/VA7DvNKraUDaoY3nx0ouPrcuZZefofy8R1XF5y02h0Dp
b8vois7LQVBhX7jtfeppGQ8ghV7x1287PBCo/t12TtTMvCmwLjRXv7w+vEpR3eaWr5Vivr0Yjg5W
I7z2kirBtIjefi/b+kUU6bMlxh2MZV8IsBcU6pSk0t8/nitD3OHoDFVwIUNVORhQjzr6xRLveA0Z
GWKFpwWJZbdiX6fSf+eKYgc1+JMDUanHHb+9/o4OZWvBQ5c3nFkX5ZKfaT+fhjk8bWv63uUrzxii
Al0EBZqGkmEbuYUNJqZ55S5pWn/6d9uydUcEaK51KSQYpBj94GTkqwdm2sef/vap5ISamRe0RjlU
QK3L6ObHVrVw7Mm5S7OT5PIGuqp3j7sxjUILx7PJGSvWYhR1PUUsTeIgH5BJZSujMK2tZtvtSAnK
WNF8uKR7N7WeoE2wcny8fSd2dMAaoB3OWNqYoMr6wvhxSOdIzp9z6KnxOgXlwMoyG0agc2Chmoc0
CPexhdriC7GDP800/dw09zpszZkrF+yCmJwU7wh3XHBqdbup8A6Pmzd9uRZ0J/OQMhfq2HE/EhB7
OJ59WNJujT3U1Pp9Q70yLWjKedNQQJNA1OCg9ZMwBddDsiarZdiWOkwtTZ2JWsgPX8KBf/ec4gNV
/Un6aiWaNPjWQLPdIWgmRUfsnV7efPE89h8Bgdil/Ctucmn22y38FQdksOL/CBpLSL6NE3aP13hP
dcguc9hfhjL8aVn2xyAot1mxDjkLSV1YoTfI2GEhVHShUH/omyk8WMQW+8e7yWRumiVDc8q1CLSB
L4Ci3mGodtLEmDqZZxEqGVU9rCUIDEuvg8+CYMlyWSxFHLY0iNoq+B6M3bme1LbjRkeg5ZnjcZII
XK85KHTGIPxJc7y1PJ4l08ff98Erq6hywIKCkeSx00U2/wbIluq+P2767dgS76J/N+07ElWFCk1P
dXehi9wxa9w1ZDrV2+j+HJ1AigXgOQ6aYbl0RTvsodaQPxVLQFeOAtPU3B3Jq6lRxCk4s8M8Hof8
1jnln6W208hCUv/x/Bgckg4w692l8DOeV3HrCJFGc5mUXZQs5fBlW/vagVxa0zgVFiRr67Ij54KC
SM0bk25l45hWVzuHVVJ0IesKGed5/QPols80Z+9QHvSsfHXeNgDdggkXpVDVckG9rRfNzmhFTuYe
NjWuI8iWRo64Fojl4vPl0Kj8fWCRNUynwYnqALImEBZkk0gVBzb/XDIrFj2YTWcneG5T9skqxTYv
quPIrC4IJPgYnAvkif1flVt0F9bmvgNpGmRDt82TZsWomYVXs9sybisG0gc3UcfaD9fIEgw2oAPJ
VEms1k582ICQV+nIP0J037Z9uGa+qCfqoNITQiDEbvsj8gL+zummFayV6bu18zioA+oGUA0DpML9
B1TCZyezNjatmS3EYy1uq6GKp6WeUPtaTqeCNcPKtjeYrS6N6vcsVwq34rhSnfwRyjtQhgx4io7K
0IOUGGi1i3ClL8MJrOOWeJcVedOxNPbEP+Gc4hn9OFpHCYhg0o0R5C1XXJHB3HTGpKwfxz5M0A+F
tic6aaujN33zSnJLk382bSZdRy9EReUyg0g29qb6HWPp+4CwNW9h2kuam6PpQPoQu+mCh8R9KVUW
gQRx7ZHPcIjpuLqZZjOUWDE3wbBEVQ851tyKCvw+nhdT8/elf3VG5tBU6UMbKjyDi0MmEr1yc9Da
NHgHzaIGh5m/Ys2mjjSDkwWzgfglRYxnxLOT2iCZd74t4cazWEd4FT5xSuDt07hnUHkkJPcOqNde
4zg3GB3TzkrhKL+qy7qMSwCyb50a+73n5n7kseVPx0HGu20xtFjOR930UNWdjFH9UJ6DNkz3KWfz
99zpN+aQdNYqwKRYyNMwu8NuvvtTefZ771Qv3cp2MpiCjiWDmCQV5eJncVFPfyaclYvtbou2dJqq
egRTGMmyLMZSv/OJVUS+UGspTsMC60AyAQp2l9dDFtuz+leO7VPgDCecEc91kq/cAE1To53DqZvb
PhETudR5hsTHkNl7u1Zr5QgG89LBXEkvyJwsPVpn4nNdtQefDge3HM6Pd6Zpfu6DeuUmsjKFvgnU
GC+pkyQvY50fM8ajvu7TK53r4+NOTDOkuYiOzKWXBmMaJyP9MlQNAHZtv+ZHTY1rp/LAFVjJ3DqJ
K0hh7kmV3pykWRPYMk2P5h9oBaFq6NvbF+K3H5zJETurhywmr7JdOgVr6AjTGmvnTEUnDxXkXhIv
KiuRJgVtl3R4EKHA7uOmFdARW0tfB4uCmV3aPgMaj3H7LFpIM25rXTtrZgl86ZDawcXmPVQPFj6c
iSPXavwMa6ATX4l0dpsct8dL66oRpySjUV6DCcnvO/DBlN3h8SAMi6BDtyrZ2sUEHbKLPbVf6oV9
7exlr5p0rc7O1P79/1eWNkO9zPa9OcCVWEFvkZEZuksFeKQKe+X1w5CK0sFbXTunDrjmgotVBsdg
RDkmsD7fSkoW0E3MnwqAu3bCw/JzuUbDaBqUZtlBb5dNYIFqwnHbp8bpPs8+E3voB6xRYxmsW4dx
BWnZtgvl3qXvLHrqy8X+zCj1VyJ60+dr5t3UNilUanmXfBkDJPXn4oj6hvLTKEr59fG2Mg1As20K
FkTIMJX+RTKWsC+jjRKHd14h7LUKS8MYdGSStECbUolwuTT2guRs2ab8d48XNrprLSBxVyJ5Uy/3
4b3aveA6s92xKdil6Wjw3un68l0me3bIq7Z9v2mmdJQSXthQcr007DKFQbhvu7F5aRZfbgNFOH8D
3+z/IxZxKsI9dnEn/q0h8iOyUisRjGlyNP9nE9+l9wDsopIgAfSsPS1AOe0SL1xDcJl60ALIKgiV
7zeKXVDpXh5mP5yzaBiT6suUIXfxeP5Nfdz976sl7qHXpjI1sAv4kIvL4FW4HpI2OM+84CsTdZ+Q
/74K/z9nX7Ikqa4t+0WYSUIImNJEl5F9V1UTWWZVlhBCgOgEfP3zfKNr+919jtmb7EHtsqiAkFbj
y5c7+yc/jNDdTLWH9FGY+CV+xk54Mr8KTIm7SZr0zxALaOC1YT+8RBIrRy//+cH+5Qqyf9zydjIQ
bHdyv3i6JgVLdwbAVv43B6b/y2H83x7qnzd8WAY9CoOHqoM5Y31ySVr9Kc1wWULRZlwmU95uH6rZ
VUaMfAU90eWkqz+gSXe3eSWzJBxLbqdsxYcoMUJyrH6Np+ltEul7peSH9I3JlA27S1wN02l1c50h
j7fIIvK/XfB/eUn/ZKJV21i7Nu3FZVyl9edm22Z75kMc//85JrL/h4sG5WQPXJVeItVj1auN5vlQ
J0z9F97Wv33/f9wQcAio0jPl+GmtBam1073OOISTP//zIfqX2/FPhaqBLBtEGR2/rLat8w4WRTc1
3KPKiJPqv/wT//YI3//0/7iAtHJbtU+WQ7Na0txuXpyClbn/cr3/7dO///x/fPrWiZBsyJ2XdsfW
C2Ql9zRXPmGv//n90BST4//9ev+Td7b3Y99o4G0XMlTjca9MBLoN/40fBNLqPDngYP0lZDl3aYwK
d4Q5kjDqrenCHzu1j6kxP8Y4+qyo/BkMa12ICl5vrThrmTZ51Mb36TKRO54m14HUU57CGy7vQ3DE
ur564ET/XMEyzUEa+6pjobAXgiulug7mzRiK0nr9GmhUmLEvurb90a3bs6AoIx3hb3HfqbyT6y0c
5HPLA0SK5G2u5GM79ApM3P61HSEc1XRl24yvtOoeiUp0+f05cRgfe0kKvZuiovNjv/UfQRT3uY3i
DwttCEP6S4LGmUt6BO395MbhpZr4ZY4jl6VkPgwaezKdBKxRFSbqj7Go8hZbwVjCu+GcpJkVOsy+
v3cV7TtMqMHMngcaZwq2NfBv369eQ+BIy2xh5n6exQWewGcj66th0b10G8+CtD1qE17nJsqgKXlZ
RFLKaC8Tr86VGC7VsF06Rs7YU33DdC5rhvnuGwWsA/66LuLDyvFu5vrO8/4BqLDMd7U/EKNOuvVV
nmr7G5Srw/frrVvalNwlr3Ew1NnOTF1G2Nsa7Xqf4vbkSrOfvB6KbdwPq+E3ycJ/9sTk8Bl+smz5
Aabo7ZREceYVgfab3Jeis/3H95teav+gwxEVc6NfRt49k2YooUl24pDuh+jnko3enOYokTB6dfeW
kLt62P6kSXJbGT6Xy8D+LH0DEXWfNXH6tjgHTS19AEm8hBJfbuj+J9Hq0KkARGL8oZXBDd17TN8a
mal5qbJ9M1CB0cNzCFHMw77Tu6Cmr0jzIsNi5h9XeZZ1Cfu5xJW9J/F0hc3VchUheyVpHZQ0Ru+o
5i3I6kqIw6LDR9fqB7ppWzDoJ54Wy4ISu8JLUfdUg5rD+gcwtHgWdgTLaHDNVUdkAJ3HvZ9ewro5
26EdnqoRa/bYKbrnfn1wrm8uzdSaYwKgvZwgA4nfuP2Z6Fgcg11gxY0HmUBPnhFb/4rgMn9okqZo
1+mwzqwQ1D6ret2y2sGxDiYYf1Jbl+lGHmohnxrZffFgtnnC/JhtdDwYZAhwQI+Bqaej3IIwm1V7
IrvvMrjiLvnQkZtwWU5hZXMA2TrnadD+Qmv7Wg3cZDSVRyiVv2Hp+53BNu0Y1/bo/QzdgNi8kmB+
Gxt39Am0QtlWP9Xf+ruwhJ5ynNvrzNiv7VvRIjbXUNc5TcfSNDspNTZkcpeSk9zkmvVGHx3oZ0XD
x299fnO1U4RWXgVRxiiFu0fSV/djRZ96Kz8Vbm82i+nS9qvJVa1sRidxwXf7ARjDuox5gq9ply3X
RGV13T6Qabpje80KSAn+6Yl+xk6nzHQdehBg9D1kVrtMT97gY3eRxRuTFwcL3qIeCcQxenMk2PGY
Jve5uX3LWZRs+dakBhPfjZ0tIiWgAP/3++AtyfoMRv2TVP7SzQrxrBYv2MQMin2Wp8DFf1tZTd82
GVk7RjyLEnbBNuOPyMmb1aZvMfDTWnavQQeB4TgoEDqazMCrojAgA/VRexW4idj4+Z6XL3/w1790
5NOcONVDTs0N7ylN4gz9pM3aeEKogHN3tm7zY0Oqm35akzLqohPFYhWUn0D247X9JaDcWkymP3Yq
cfAqEochCA9+HIswlogW2EPx9hQod4ZLX5OpEdJt+zbMWY/per5VYIUAozKnYY9uIWkPc1lR1xfo
jLJ8iqGFPH27YCRHwmk+9PBlqHlfBHv72O7dr9huz0wPJxIOAFRWD/fbXSQsdwqdRTIJ6HxM8tQm
9scsq1McT08AF5oMTWcecqizGr1Hp5S5LzLCth3rGWupvkN+7C+LXa/Kzt+6oSsUp5fpNor6a1K1
7n7X6U04qEJEyzd5EwOulN7KNUwLx/ictYZ8sHD/tSR7bhuv4R2RWtxgCiVcux5RSJoT1smhJZhU
vBDJcj+JniAypI/xqm/H1F34TE5r3VSZtHOpGvekG/PYNXV6tGOc5KLam9zq5NhgQ3IIGkhM+VLQ
JUu3+B5+rXUmmnHJk8R8wLqwg2New7ImnKMi6Pc/1ODQT9t6Sbr9HNUC978Flx+2k3M+tAErZlFN
Z7MN6snKTh8ji5yge18qJ0u6bOdEk+FBjGExio0/cdgBDBRqF2pf6vdZGtwc2tJM4ocjcXin0vgV
Egx3oU0U5K9pXYZq2vO6cfTcyei3D0idVaPBlGqKliyJpje97TIjDiZqfRjbrBMWc7Jl/kHczLKq
QhzbTD/k4bpj2sHNFwvMWESEbifOuTo34SpyWo/gSiXmFIKOUk6Bp8U4sLDYsMh83PZN56Cc3SfT
wG5QIODq7Tlj4e02qiKaR5FvgMDr1DkIcaefoFGecfMugd8ys8TiN5lXXnq7ywc7QSmf9kt3Yp42
d+0SuvdFLO6qWtibYl0Qp7UmQWYG0r9KIvoiEbHOknSr98y0AH2zYOE7RhOmT3NPIPEfMgltoK6e
7zaLtmIxHDHLRjoqRny8KVnvR4uV71rdD9gEOPTTtJ5pHY5t3hi7vHncp0IOCW0QJiwUxtuorkqf
1u61SmJUoAEXRajZlGMJuyvnoLaXiLv93W9NfWBopmCvCO6C4nUgMhNahLWuN53N/Mr5Vy2VyPa4
jYq+i7dzDRvZR1mP86NNGW3LOVTtM985ObR9Oj30sCzFI1I3/eEjrd9FL8yGxZFmO296xmoPqQiX
RQofEY/0qfXj2q3HKYynE2+xJBVR79e85gZUBMrXstmq4U214G9ETe1PsmfyKwiX7ktLqK1hE7Dq
7na3zl1WaR4XalR7WAzaLTIznRPb95RsOvoodNc0CepyTOspG4NlKistokPVt/QwoWK9pBury3iX
8tbUNILZG+VHCKS2H3zhwb1P+XiX9k19R6ooLLG0uZdVTJ/kzpOsV1X4kzcJe0AjF+VkkShTcdse
4bjq08w70rx41Kc5lXP1rZ3I3poBxcfQYUIYJeFeCrkn2Blm/rq5Wn/OaTXmzaI/6NI/Dqr74Jri
d680yGj7hIpt3T5B7veHphHhUXnznGDJPgMY2bxjhaY5kB3mLH0ymAIuBpXKhB/ovYeyy5F/z2QQ
/gA88E1gRCzVcxg7n+strMxNw9pQ5dsak2xfyFboIL2voRdchM2GmnidxYFuFT8HtLLZUm3sTTeT
uLbQe83Z4L7CnZ1nJquHgUcMwT9+hnPbp+jX9AbkOpajmN9Qpa/iL6TKbKZQjsGc1FeZw6J7VnuJ
Q9dirR6/FbkN4RGZQcEenuBybN5Cug6XAYvEN30aMjTn7j5gfMo6vs1ncHtY5qRPfREqGeH6wn8F
O9nN30rCrGmrturg1sZnxukzvpeE+vhi30K5pQ/N0iY5AiPPIZhpjxDECW8hwrK8N3SiqtQxiHPZ
/A2CL0zGhxjnPt8TLTIMFGqYBrVIMYmEHzRU/3OsDuASNeOchy5FmGXz9GscsECX7maFsFxlCxV3
9pdJ49/JGK+57zYQtpIQZ3/n/Cy29X7btuiF43xBVWqssY/dNUfMFR57M72QapoysjP1BrEMJCVl
PnEiIeDDoubCTHAXt7ALmZZ4KLiCT3HGYJILYa2Jg5w00lPIxy1v4N5zGdsI0ppdFOYOXxI0zZHk
gqztTRMtNTouMxWNc3GxTc1QRA6r7Q3lcW70QKHUxOuchajT1zURJ2aXT4418iOVw8M2ugqVW8fK
nswvKLyW962uo6xJ4vgwxc3dHKG27/VQF5Ft2hISuOqcCPZqqvAGdWmPuNPLvI29+7Bt9Elq2Mua
AKuGqk9+4hGDu2UYtqMb1yf0v2NWEYKdjYU9dpyZOw4U8ziZyn9N2Cgs3cx/LTvSvVqIf0ngwlSI
HhKTAEmaIqxW/0R3GRYshl6q/T78JqzibO+nEHstYsnHlq35mgxAf5D3u2vSb4hfluj0TmJv/ghj
gl+ybVzWjNzkk+05WjvauyyqoQCCwrDLA5x8UIZYVczS8a9YDv1x16ip1xqlmRvsdGgDr080kPXB
Qqq3GG0aHfhaw5CwYnDOnifQFTb2GYgO2kadn66NhgH5WokIb8Z8zRh9Z465q9lxc2M2P9eYBqLH
mNTJG9OcvV18wfvoRwSHN9w2StI+c2gJ2wL/Z7xS7NqcmGpeFTyqYI1Elzg+RssefU5o66/9tnSP
s8Akl6ZGHFgVwrxVtxCEC6qqRBX3Rez3ICRVezF3vDpvnv6ug56WNhBTYeslunTr+KMFSQJDbXq3
4CzcWAyBss525gDJhBonKR4yH+3w4EpoITWCUiO1Pgg00IXw2CFjgPgfm2iIczHKqES+geOhhMvV
4JfgiF1ecY0mBrvjPdgfWqTEwrB6+Vsb4+5rHNm7MYCaZdZLR6+mpwjVUfRuYbYDTdMQPXi7hke6
9j/maZxusFxUXRs6zL9s6AdAdl36FEz4zEkMn8J3Lp+7OMkI4nDWJn79mQgpfwiYJuYO9NfSh9VT
VzFboON/6/q1z9YOyEBntq15mMdGQRs94eEBTqNAs9FtSPjXZVM0LfSjakPtIPSB4jkYSjYtCBgu
Xa34G6T7YF+UYxK4j4NcS1Xn3NmUXPdtQ6SPligt+0WIbFLh/MPGFbmF0pq7TXfdvLa27cqxR7+u
591eFxFQbCmP6riPSJ7zFq1rnpKGfYFu7g9Ub+tnk66eZ76uYIBKJHRnQtvNfbYP4XSYjffZ1qql
kAlEDLKdQGAnT+tIjNni1/iNW8Ff0GatBdBaliN/btnUzePVpcBGc648/nojaweSBsN1jMIO47pp
zhPX6fd9S3g273PzVqMpvG3rQZrMa0TQdU+r8ySVzuEQHWVaQ/KLY7RbSCiw3saj7474qaHgZGKF
/SECEshq5e0quhU6IwwOBJtCJaaAJRRGoaJVZEM5Hwczy9cqhWhSG/Figh5RVQhM9i47dpMfFhpC
SQZWG0XLWppDon0+oroY8SXC7ugnQFx1D/cL75sadV/qIP+KhqS5YnSDDj0w3ZJPytBf6VA155qA
CGOFRO4JULY9dUuaPiURbY8N890BIu0gauu0P/JO0Iwk7fZNQDc3PKb6lzFDmmN9HX2ll83ytDVb
kgF31zdoKpHkMCQuaRrbS7P16x+HIuMpNXK5hSdQcJeij73FuQ0BYmz9Dewfu7zX/XKacT2zGTzr
xyoYm4sjSXCYt8q0hR+UCe8hOgi1B2XvwrHa/hAWtOWkEna0jq6PKeHJKenYj36s2lz7ejmKVY8X
Ey5ofhUgk6Hq9WVl2l99J5sLEvP4OEIXtRAsUNlQLd0r65bmCWYp7XncsSfXeDsdhzQI71Gg+oLE
Q/fL9sjJ/ThD62OYH6INeI02fMjn0dLfNkzCnO7INrTWbdZhe+lOWEgjyoEHZbtvMwDEKs2+VekO
bt/9YYkGRDBrgSM1AI600EFB6bLnGoUfQIh9QFsc69LQ2Je1nt9hvm3uw30Yj0yNQdGK8M+4pAhk
gcdwoAqa6DDpil3bKBUuAzr4fTQmdq2Y/gurUJJh9WjPgzWozj1bEwBRyLR3tRQdTFGUL9tI/iSW
1g98CWgmxFbfU+67m93432iguiwUVVyS78UW0PvfICBuflFuO8x2VPe8Vsn4qHVVPSwT6y8y3oP3
Rkz8K6ExfVDQ2sRolA8HNo7+R6MbBAuk3ANGAxbthkzv0r3pCrM69EVp0OVkh6DE3HD/HNVJVIZ+
ggq0WodfZK+qd+W34Nps0XbDEsBl1dZGmUsH4ISApDM7869ucO2RzKjB+ej0gSeWQUmSk6PbAwSE
tPOf6EKAebpJhjSLaVed3DQAOdNcnsAxCY4j6RBgUPccNI4+gDT6JvSa3m5z+Gj7akcJhgX/+5n1
WxZI1aKDapocGZVkhEV7PqUrL0gt1xxsjOWMhtDlLaM/xsmSDHXeu9lr9HSDrX6i3ply28/uxkE7
9GYAV7bE2cTW6cTHGxVUvByDqMJF4TtSlScPfSroYTdsPrSqgtVE1DmkI+DDV7bsc4msE71uQZ0i
9azsrDa869aTBX8F7d/O7EvIV3dU1NUF18GYQ96EXEnXGp1DTm+9G8M1+oEP4MXKJ/F9CiMgdMiP
PZTeMhgnphlRDn46K5BQMbn5msbSl0zW+iGAZneb1XtQ/VyWWeajmKtyD1UK6KPtgSQ3gh8gs+xz
0UXo6rt4LKiywgLaYtWvvjfVb1TENdqsJVU5mhdfLjW6QxZWPgMq6XPmqEYZo6s/A+zEH0INmH7c
1vkARmR1Hy7gciJ7iyfMBZIvonC8e/xiWaOj7iIhXPCBHU9xbONmveg4REoAt279ZMT2z9s0+Dfn
QwWdht6Sc1y3AOE9gNgeWycv/eB5gfXv+JA6a57YvJsDojhqsA714glPVJUS4Mhtr9rui2Dgk21I
se8tn91rndDkwcPlEF9lhZ+uXGBS1Fd1c5rlTn7G2uOxFrNRgNspVHRKker2Eve9vQ9nhI6Mqt2/
BrIxfxcYt2Zcp9OzUfCokjAGKSbATtlEYvayjJO+DWnUvA+VGssxWRfItPZjLQ/fTIiXNJqaq8ZU
89SqlKEEGQJRJrvBi9hB8ndB1Bb95JUpooCnFz8hFUyxjd+X2mxHFQp3JE6GD70NxdnXiamzjcCX
JjUazXQ1U9lih6le2kKHEX3BbfbHNQmDtnCinrcDj5P1FGzwtP3+QKDkFsdETsMTNRUihVf0CNRb
P9io6i7DbG0xTzYDS86cdRpON17s6wHs1OirHh2562mHanVb/V/LQbTSXbB40FUBgp81DQDrzFLw
a9oNSx671p95MzQou8dmEHkIe6CnLv690XW7a2SU5IlBkHXjDDFw09ZFbBkW8Ed+Y116H9pxxKwG
e2stRKIZNk/Xid+MJrxpguZZz9WUGeCtwCXvQi5frDSHqYsv8cw74GnDi0u3LgNQg6TEgVQiRc1m
VXmk1C+G+hAd3J7TJPppYnKoYv4Cxbe8XYJ3uLSjfA712YvgwkOSAXLGNhpGK2N8AIX/svfweUOj
ktsULSDihyKo1KZFFo2er8MobwXSbevqqXCN4mUDdDrnEroUM8U9HArl+rfGmRzar+juUBfX9fJ7
CMMfQyOwLwbBX0LyzUzvU+3OnRtuY2pyv9QHnLeCN+t5ToJn3WGJJqTmuDOCwomWW432SS+XtMVI
RyTnb+RyNe4z6FufhWb4GaTyNLamHNx6iVv7sO7VoV3cWfr6fuSByFk7Yo4Z/AAH87rE4iJt/1Sn
9T3zxgHNApt0Je/AZ/5Kbe8THvxVw4bCqkIpNIxAhUENyFs6Jec59rcxVCFuRMfC0sXzhwXKDe8m
yJJG+33SyTNcdc4coX/29indYfKYKhiY2TcXJpc5jZ/tLFKcpeYDHrcF1mHfZGByETV3ixSqSMNq
PwJPxbJP1OZmj2K4WUPVvUKEzagIbmFrXmXUiiNBch0i/uqlOo9e/eW8zdphKUmEuUwYYK4QDetR
p9HRD/G1MX117Ly+JknywfT0GeMmnqqkHzIo/d+FUJTZsIBl3XR2cAQD8ClQv0KzAMVvjfom9MWs
oKAP4f4/qOBbDAPRAEEqpAZqv7/2u+pPKOlkAYt7no19cJ1E+1j11SEdkk+IuduvYbcfMf5zDNbu
M07GYonCX0M3XL8PwYgNjAQbANMOkeilu4ORcZeluvvbhvyEqPU7WL9p79Du7lJS4p8sJ1wiWaGC
AqU8AS6fHDoMxKt0PbW1L9BbPG1zWnrWljzqi5mSguIBW0FzZmhhdgvBONRMmJxAQ7jBnI9z3FOF
4Sd8y29CP/6qwvpujFX4AJ3kFhND1H4EkbMBeg57UMB7EK7yOvk9DvTU4CVog75qr87z3BdOhxCX
qMOupAlJD/BL2cBodT3YgvatE+pBwGYKeBFL0Cl5eeym7if2ySRe3fqCtDZkuB4TUOlozsnYPvf9
GBwj5vuCJNuEGE7H8zw1BNPZ5ol12LDF5T7TZpYHwUddpiEyl4r6Z+CiOjexgBvJHDFACjhHeGHt
BTdszmLXhbnU21bMC3nA6/3e2E0+tmV9jMf1sHbsqjRBuS4CTJNdvqqwINBmy7rFn+uKk3KMJEQr
w+cu4V+Qd7qFvoXGOeyhxeyhLChPsYyrM34wgikT0CwFg9tMMdlly0gwmu266DhF6qGrkwsL+fOo
pockYjeRWt/JTq9cJ8WIohYIUwVDzZUA+LNJ9AGSrSt2ZINPPNFVs/V29VvJ4v447tPdJkdAFIoF
eTDoLx6juxHtFx3dh8brA2ZM7RH0njHvAAtlfdUdU4yutOg/l1Y+EZkIzGTYbbuM93QT1cl697ff
UlbUa4cBoCUIpsMTSYYzzNWvuLRT3gOGUejD0/5WmLm6Jmv3WJt5gCdgO53pAlW2fZRHgIPuOAcz
xA5wiHvr3/YQcluW3lACcfowAcg4YYK3oYwf3PTVwgCu2+hHE7KS2ATJkKo2X0bMj/okRaDX5KZC
Z2zNeIXDr3nx6wKTbsQp/82AjN2zwDGWqvmcEsLB52W3phWohfwTiBEHyoJHzpubtHU/5765TVp1
hr2EOLIhARIsTV/ATgi+LLy/VHN7ha6Mvd/jKp/CJMf2Rl8sASPZUpPzKuGFgpSjgWn5TGI0lkVD
n4eRHWEFh6IKOGS7Ya+hwQTQgnUaK/i8Tkcztz80k5+iA0I1wFsqctCGAk6JxRGVzS0PC223twqI
OmCRMlrpjAEGmlI/IA4RRI8bOfevZt9RyXekSNqmznziH/qWobNaby2RZx+OsFTDcIvvCcIqXljT
gWDerX4pMXu8T5R9nvrmwXXNc+X3ClJLk4CNNKwefW2/umnZCtSPN/E48lJoS7PV2efd2CDzkJI7
ogCNH5qYY7Y0tuVaIy7xBiOJGpypTPcwWUNku5GTLjEJglKUYMvPAZs8J8wmobVblXYBCwBdd+an
qMm13p+p3oGwq8fR0Z+ebEHudHVILL1VqT9DAuwEziMECMZj9f1Vm5T+QkWDUkI/bxrlwCCAMK0B
v9YpO0RmcRe/KczaNSZRJkLmrPfoMeldMcj+p+UxxOTwazlQYnIV1SYfGvVgYz6dh3S4j/fhFv3I
nneN+CZWE+iPIXLiWb5f9XgTxtujU807jILmDHv5r9BGDXBZJWaCgUtyB7lUQCa1PbPFJPCpSsRt
XLXTiaThnq0pU1Cjrds8UZDj2SCwHqVfSyAPWMyLShj2vul5eQn67tDKnWY6WFBaNMufoIp/xCnQ
u6HTQCht5JBAo7mc+Zai8He/CXZNc/wab41YE8AjmDf6VfyRscqVmQ5hg7EBT0t0WbfKDY+Btqiq
bfciU2QbGpvfcQxCbpryLtvnAO2uvqY7qiiUxk1ubPubptuTUwgQ7fbZp/xxpsEvs2CsHiZPySY6
1JvbXWX1AIx6whQXSooo27sTeG3HSam1wIImNoma/W9aTd+A1Rk0vqNY5rtq2eI8ZfM5xp2IGggw
9qTe86byf4IG0mmtCX9xa9s8rpf1Qazub2ADBYXGLj35cAiyBSVg3dpHIDxDBpDye4/1VSz9HcfB
l6l3ZZ0QrLoH0/u6YYLBp/B1NrgiDc5QJhdKTimSfEFJ/LiTAINg8owZ7THt6zdTYxHQVNUdiwna
ZhF9RCjMzMCe4Hn1mRr62iBuhUvyKtbluSHDBaEUyS+ZMIjg/UFO259Jk9uqW55CGWVqA6tl8DAS
dsByYRGCTqhDkWtg/Rz0Qfu6NYR9uCmCac/GWJkO7lWk9LtppvHzZOFAHRHH8mSz6oHMaiv2EWPU
BuIynxtBO2yIAm+pVZgbA7N83kFRKtc0IWdbJfUlWqNDAn3LLGjDIaeBYIWvDNx1pkaWo4vhPRyA
mBX0GPs4/m7BYbsN9VRlYhgzdAcGsC0qqAS1+FwsKz7IGgGTIXxrCtEh3mPGHEJWrVp8/MQpExq5
gEFUDMj9i0lApNpjMTyigwJFM4rSwrg2/LlXIEmk2vc/V/BUX0CzMCHwumDFNK/FzkHV7/0f8Jzs
O4AtWcaQ/CqV6F6MTH7u+Hb5Tri/B0RhinV0/cUwROpRW5CE3Ixt405har0RMBs8ErGm6xNckNlD
G+AhOlm/Rna5+z8cncly28gSRb8IERgK0xYgOJOiREqWtEFIsgygMM/D1/dBr170s9stk0BV5s1z
bw61o9yshsqt5PFFoW99eN9wyxo7Zz9EWhywniTbwLrYx5QbR2wHwcKqDMjUh7RQXtQIuZGFGS7v
jFt66jBWW3SVys8QJ3wmLc2eCta6Ryy2PvbEn+ysxp6PTZGPL3LmSKDwmX0WCowPVjYtZ1uWyxsl
7lMVIRgYec+R7jIfxiuv7Eq6vIeliOhWF+nNzdS3sq6jc80eFcYeXfpElpGDY6O3mQWNg7XLo4pm
qxHfYze9lLmQu8GmqtNq0fuYOVM20IUxqK72z0iaAnF8QDFRK1JDY+oA21TBDYbsG5H6vCTLSA82
oG9lSnUoqdgvZkjmv6Qv3xeWjXJTZx1ASAok1UXKTiPomzNJeQlr5jBoG+c6FM9YF/820zw9N4lb
b+OhU5/Vpaf/YO4dFIZZbKXK6CQ3qYnw7Ue3Bqj4kMRF+OmMsnhoagHgZJbRLivael92rIBUO+wj
lE19kLSg+MT9iZ2zWMQeSa2HKmJcUciy3mVEQXumzewvaSVgidYNL0UhFmYRbdd6qjDljY2xeurl
49JvSThSESXdmi9XqtN7yDJ7PhmG0Rh764Dw6uGTa0RwjWVvZk6sdDbTWdJW3UM2mnlykjVOkFye
mZBc60JXTzXxfeeibfmSWDs9MQ5IlIuSh+ExC8W4wf0H2mzH2lZjg822LWZjn7rxa5l1f6Ou1jZJ
xVy6XvQBqCNstoi1qZd1aUcvUyd0URSfnQsANdi0S2Gr/zh2ani6aTyE2qE6mLrct05tboD/w0PY
Ri3yMqqi66LxT4VWbaCp0pd0UBqvKJba1+Y+9eueoRlz0/mS2m1+qwxmKHJmUJ/F7rrvho+lNYbE
n3PGVeWUvZRhBHQ0VfNeC3V5FHovuIiQ8bwJrCX226QD7GmaRiH8OGyAQTr+j4PeFu4zRuanMQzn
J7k+y0udX+nQYd8mjUmrGN+UsXl1tSTy6kVYByt2T6msDrJYivzAozJ9O7rkp6+ISP0so9r8VJOu
cje2PYnZr00msx6jZbMNypoREpmWiGhEzFZeYQkV5JiUDXsDksHQWpnVdTN3NZf8+IUFDg7wZ8lN
bubYf6C0oDJHN+yyHaqZafq8W9J8UrApMtY25xUodEL7WRTc/8zwu5/UApLhA2OhxYY7ou0AqJe2
9TKh9ZMfFn0UYWpMLMdbsiyO/aqx+Azmpkk+a7OvW+aHaWccmGzoR4NKZwpcofaEy1d5jXCtSybB
Uky2ASWEmZ020SWfl3RE7d1Yhuyzz4y2Z7QfdzajwVZM+4SFe2/T1K6XPkmfco/6qStnxxTgZ/wr
mcLfv6Rf07LI/mbSZvpDY7osthJ8LIGL/zl61rWJmi9NUubfXV/FVFeK0Yu9ndpoGZwSTMr4ymgP
TWGlxgGpKXqeNVW5VU7ZUNw3jVUFbTZkR8tIcWwNDBZebT7M6Uz+fOZ4jsPz6/U037mnxEWvbnrD
0OILMIxzNQvy6b2+V6OXJna102imqP/mPJeJH0oze4+yrHhTAT4sT6u6kt87VVV107GefZtKz62p
YTNEkgrzWdCWADD5adFL/VTqjuJyKTpM5o1aaY9Kj27sK1HcuIgIMxuRiJ6IMTXZo1VxZaVz7RvV
CAHGuIMuU1gDMymtjp5U0TXAeqOVv2a21t5I3wQcHBPZ/JETWvcxVhTwrlYNU9YtFUtsoMXyIW3M
djR/5zRaqo3b6PPfomQI5RWxVt/bubGhy0TBsqmhoCOj/eai1rpCskw+NpB8k2lw4g3pObmgkME+
4luoIRzuqm7LM8U3SpSwxvYjsjOOeWZDC+DDzGu8jXWFW1YaZkw7TR7iW75oDVqVlLNyVHQdZsWo
YiX2LSx9uV/2wsrRQ6yMdCE2fmcb4QJoGQK5/9JYscHLUqtI2PC2Wrvphc7nATdNfSu62Wn3GNBl
tG0o3mtvtHpBJnpmrx6GRmd05LgKzYAcpKlt3Hxkxl6Otqea43Z0NbdHc2JOFvSOg4gemjQPvskC
xDFo7KiVvinH4aMecuOzg8x2j6tHpvYFz/f3HCZWTE0qVfdFmLn+VvSZ/IvyCeuVzC6zigTclqLO
WTHJUh3pjoxiLJBKMin2RZiJfEMPC0giki5/zCRHGcz+Bq2n9WkylYnQxDzEKpduRynKNHbdecae
nHhZftgIK43A7i37HYnX7ILaiHl6xCitnc04ZzX7q6zrQU4Yly1PafKaO44Bl+/I4e6WWJYAFBG4
GZ46yi5lfPdUsjdV+mT42iwo5+b7WjQpYj+u+YoCJ1NSl2OvMq9VM/XzgaaWj6/IVmY5nHp5bPm7
E8Ygmz7bNrYGUADBsTxaHYF+NxPFxGxXrafcl267Jy5AzfaaXeuMb7WFg4lI9eJDsikp3miMYOt9
3BFB6lli7G3fNCrtnuuhTpBQPUyKx2ltOJt+ahlMx6IFYkddYOiUigGh2O3n4kfHPQ1KbZQGhclo
pN/ItfFXiu4LsIT6r2/yHLwPtNBoomPY9qPpo243uPQy0WNSCZuuPwOu1BoOod589G1RCs9dW7dt
A2jSPDGDrCAebeoPzx0qxyTcVFELBj3CzWk68AuIUuHs1uIWnddkxI7sNKl5EySdoacQjaqh+exu
/58mNVRkLf6EF5bRO7q3JD3HOyVM+BQONYeLbuXVI7SM9qA5JROxkc/2y22K+VqnSvW1uKZkbfks
Jt3P+tQkVj8aEJecmREMskQI8amUQlu8MjXqYmNUJgmTFbx07A1GVUS3MFc162pqjQ5JkVlK9BwW
HXwFFnSxQwsEsIhUo3JPw6xB3dUVOTE3c8hDTxodWGLf8wGQwCKaS2Hax27OIQdXAdOFpVnLqhh5
sTnFy/hlL9nftOe26FaInMQiJrOGdQOzZpwis59Sme+KpKYaEo40p9aZSg3LJ53xjWvenwb33CdF
sWFyts3YABwUOdRJu1xoRM9Mng6Lpp8Yze/Yxm6hlcm/dqFexk475NG4x6GyCxn/AsJp9KDpt6Ng
eXczsZ9andel+4LrlkQdYDCYmLzb+jwyAu2gkoiBN2VyqZLhUZOfORrFB+XtzXFHfeuOvBJpKuxt
Cw0DgAh7m14ZKj/U1ggUxBDN7K5lb1wtKg5GeDUdD8zXxLMUYRFRjfpooBj4DMXa7TBaJ5Vj02fI
eG2SEHwk7qBmc6JHq6S8l+FybTrtMcb9TsZjt2GgRk87O90eh83s6e1yNOL4o5P2h1pkV6cu9o5S
Xgtltjy++w9Uon2oZXQUIfJa2L9yo8gNTMDkO326aap+Q1MH3DuxaDchfklPWNYN9HnU2nk46JDW
qWz3nQM761SHMXUf6Puol667FZ3cx035orGC27dV9tByHuGciV6WwS69yE0bP9bptFOJ1lr3SmAY
S07hllBScOkYZvdshMOxjWwjaPrqNze0A0/4b2QOfwarBshNAEXAZhhGR2cKgjedz7bvtH+6yZAj
h5Oq0kMBmChm9W19HMUydQGf5X20+SFrkgZ9g5HLJmqasxsBMTepdl8NE03qvhv0ldtOlt8Jjwf4
Rbqde37v0teHDC44apjWjUu2HWMyecow+RuLeSeW/ILrD6BIeY2T+YfYyqPDN0jL63LSUot5sW2d
MARcB1pSFqTme2mr/+YWYF8O2m6ipfPnWmk2o7JiSurDBLKKDJV5d9dfF8jJKnMMbxHtp7SZPLFR
cGunALl0TUcxjZTEPKAWYkLVG9+jZqEVVvkrYMsfKNhyVyvKvWvB+Fcbj99K2gUm55Bj3XAOE2A5
vVR630rGP72UtyRz0HW1GVKuGfb1SDx9iWDh2CsTGgUGGOEq6UyabjLPN618r2JLccDJNJRYmQ7p
L/U1cAQEcvvBYjQqELy/wTSb+6QxX5YpO4aOfSts881l41PDfcOIv3rKlLimGF3umZM/O4Z5EgMM
T0gaP3jzeORbe4s7hu7aLE9tDiwNkD4n3UfUm7Nn26vtyaxe1geCGvHRafRHUd/urFTpmXeGqHFV
38Jtp4+yiMptKNpT1/MCZgOLnhBlA8rU2Ms1Yxd2091i3nDgpHgQZvGUpYQQzHHhpcrwb/1YIJ/R
dLneAxpo1t0OWybVV1Ssu1BjYimGdxuHfMngp5zLj6avL8LJCAzhmgA12CjD8o+ZxSE1xPNYdX0Q
Z+lx7Ed1lxQDLjsUqZkRWKuln0Wn/3aK5AfHxRdn0V7rjVsq3G/yCjaMXCGUkg9j0d56MZ4bNPJN
VQ0XshPeDROA1pTbLmt/YoDC9WMNk+gwZY7izwwRgG+7j8HIX2ymax5suMfg/UAwBa1rm//LTMYV
+hi9qqsIqsXD1UzjrWVNJ6unxgqLrZ0MP/oQUpQpURTUOSL0QMoaq626g+ysQz/N66zlOq8CB/XH
oy+Sp0S2G5VGOzDWVNpliS79VCSBLpZrhJDatlj6ouajwJ/GBuk/ybA8p6bMuQlWVQCkNdX3SiJf
WGsquSNA4ad4H+f2iVJ5DXBQ2Wg9un97qZzYbXcBGWsCJKYDrDqzXYzH37BqNKnz1P6yb7XaazLK
Dm485Rt1cI1AGFxgFL6vUKa+qOSpdKZXZ50clCQ/kpEW6+2XHct/dawHotaD9QdyUWozU9lDjy6e
0EsqXPOaZTYR2/l+qt2LwrzMnIWgOSo+VNCdaozv+WBdqtoKGjO6l1r+CKfqiIvxILRxS1b22U3X
slW6N1L9t4k0sRxn6X7CfDOUA2ouvL2nW/WHTCW4jTzra1hrRevMufHmlDpKIMnI2GWOc6n9ipAX
yay2baqezaLcDGUMMdQdkOao5iL69Lr9SrIBZt2MvHyudg1/Q3NGPNep2dlUfOCHZFmJVu57YzjP
rvtc1XUduC7blLrmH0Owl4prAKPva9Ywbm07SyDcmhu75LGkJ6JbK85xbOdBhjDg1cUk/DZCArPc
8A9uo82EwY9lrPQzXYitg/eha45YYpKtsxTEEOn1kURaFN3MJLkvcvGOaOyYKW8hvVOsJO/YAc6g
QgzeJudmzbO2QbAl5YxBdR6B6NvDQbpToKTjLUqnW1KZMEbdUbrWGS4RrSSK/lU5IwC+8Vd9dn8i
U98uNXUCQH5ZmZekyji+MfVVAvIHKbEAb5+d8pnVHm+wl7/k/t6lQ1mf8/Wv79+YGzvBm2MP4zGv
WYmj02+sgWtKtWOX5ykcWxxoXY2MaWVZwJ+Te/nAehA9Np8Sjb+tWY75BitKs+9S+U7K+USaM7Oy
qBVj0E7lTiMnYGuYApvOUN9pZvea0nBa2QXSKRh3OD5nYb7Thn7P3mHgwP7azMUVg8dH1juHqazv
7sxN3Bvoy27/3lruP4UtCQEeypdMhAfHLC6awykRukiiyhw/U5T5lFlBVg13mvSNEEq5YU+vvDc1
U5IS698KnK8nRhXtiATd2XUarP9M9vk10vLwM46tch/xwFmWQ+5dsuMIOk9axWSkfJUj1SeflGMy
a4+bp7JUD73h3IWO4ds2dnMiNoYz3zKzfzIrzhxUtFF2z7Q+726Xf7cE8yeivdQNRkqbXPOpa7bl
OL9IHjOFp8V11r6Kb5OS6++UxvtWwRgj0pykFktOR+DE3wGMAm/UrhpJlnfqWn5q+vRaIVduauj9
oGS255V29KRM4aOiWKkyy/XLtEi2mptvkI+zjwIyyzDnX1vNXd9O4t8yds487+ceDeQaFcI5zUKX
nxPbfzR7eOma4UZsGAZatXqrs+ptkkoYFDGW24EkJarn3J1P6K9oZdU5tSpMeU56htUIZIdbokPW
jCWOb9gFxaGycuyZtzdXdmqe73L8oXkvEbGLjTJWNGaDiyY0UQPku7hYLjXfVNbn20lEZzZE8YYQ
UdQmzyV1EZ6keOcOAivvZB8rUc++0rW7dBoDkQBL0dJde5WQM4vMoWj4p1KB0XyOsacoGdRXihNg
+hB5lQdGbeOExWCPDcT+Acm75JnznYX2LnaXvdak/lDWW505mUffw1k8eWrTbbqSI3Shp8lj9XMx
m3kba8zkc+Nm0IOEjvaxdKSqt8o2V7qXRRob2UuqElUcilB7lhYHEqTy32RAnMiVZzdf6FHK+IkR
7H7o+qNemR82363fGqYv7GirJFaw/u4qYspbymsMQgaGKBn0hpuxy2Es5sDK02AccgL1IzuIsdWN
ebNBw4FMpELMhunSA433Iid9dHitRSMRAMPbjKxVdO9OlH2Gc3ejiJcr9bAzGXdAUiExrpHVcvx1
2M0xcrib83hWwYnAX7viKCfHhd0zd6qivtRcpvDmT/NSby0nRz+zsWwXxUurRX9UcCscrI0JCc2z
aPsNWfPrm7c0ylYpebhxs25klO5cDXmza6sd1oPn0K19c0r8hC/Y6ByQaOcZYftzSZS7TYc20Ovy
kwRiDvFgIzSUQ7qF6AuMBo+8+rbEup8wxES+UHelVAC7i/241r0u567RZWA37gvOAN+eIBvNwRCB
maSXOatgImqIQqRpPeUfyuVdhvUmderdTFzBUmO2WUiVbCpeT+wMf12ew4wKOO+1DMYR5blQA7DV
3zRu/jBAVHw6dsDOig4LRG6IV3LKVW7uVJ+GsvBHkwaltJe3XMGGVIirQ2VuJe0OO/d9UqNtqNd8
z4v7GyrKQ+pAEyBIokDms6Z7l5Y7w5w2qNIbJdODUVN3je0EtSo3LRt5ph6qlQp8Ew3JnkiJc6ur
fh2FZ0WW16Zqd1GIMpuURyrsa23kwDrucX1oIXEQ4YdnQTVZNd3OSIi9rKeg7fSZqX+0G9rxdZbD
vmXNAuRX709zdsKiurIEWG9HIFEjmOJk35jVw8ViPC/Wkdt741o0PxhifFnGh0kXeCedgpEwb7w5
vdSa7kd8R2ZXcgrEgQ1IXiE/jnafeCNHQ8KtXlfIj2bZWv6YYYGVCmsPq505Oao3GdVmvXGm3thk
bXtv1GXnhPrDXOQDFUhuDc1AfybBAy0qOc6mugEwd7FzFVc3G7C6t/qf1YsZTvYjorwh7WjXLMw1
E85ILjAtgPTCf2/QKqx+n27UfFQb6bnjRHbU/KQN4SlpxkfYRRfEg9FX4/TDyuRHyxzctqpbaVpv
ZdpO+M0GzefRHrCR9wfdjk42g0STu4h53jmN+ifupT9V5l5lYwVjXGxdzX5Hoj4vqn5ERv1W83Q/
ms2y0rS7hUI2bIxfR4aomH37lMTDNoQ+bXunDcAQar/J8TejDbOYFRwRPn09POuWR3IccDEhgxb4
akN9rUYyf/0DJ11WvIqUskhyr1QUK3fU+WORn0N3AIR30RN6FDyxkVSZfjXJg95lqI8C5la1r8lS
BUVtwkbyPuu8njoNj2Zl0NSPhhPWo6DqfXe6rYKB7eJOzpeXiBVxTvy8fhQYPUfABOVJH6KtmpQ9
wAh+A7P7LEMyxjAXmCrnvG6Xf1uzPCQ1yzBra2sbFqXw4jna8Agdxh5GxSBDw/0run2LpkMGAMRb
FOhyeeOws6X2mDssN3p3cGr15JYW/ijD2qh6uEcPX/NSsbq1sdVRA3IdzuHWURb4KOs807MT+c8c
PCXiZzwzY9gTo9CDaY0flhG+1m65w/dAyoDc6cnwBS0A19L4Shrt8rT0tMT6LvU1+OdnrSZMaeI9
ceKjw1HHg3kz8xvyPIPirgFS6faMjdE0Obz49TUQLV//Jf6Z0l7xFEx2JoDJ+sGH83KrhON4Izxn
tQqU6jht7DT/V9lNMLULAGBmbXTlLYGcPydD/jPkBIBMrh0oLQ7M7s+MkpqLQR4j00gpWa097VPk
G8uz4ENxyrgJ2nSE/ylHfJdIglIA2Zeur7WK6jUyfa1n/NXKWwlGhO5jAxgi/gAXvkAzb9Nq+sJl
RBcPXuJFpotoIe1LbPBIFuWxM+oTDjSvFtGz4C/FA38sGhCuwW1QirIg5SmGD/xlU9XRRLkSwCpD
I96bnteqUKvAjIrTwtHEZ/2kZjHibvZFcfxGwJ8LG6t/qRRETRYoeFeqSMGkqp64fncxr3LlwlxW
OSswjRGZHA6LL0uULP4h4TzV+lvcyG27mIGjiGB92wy1I86kORdW8eRGxafaYOda/0XZKVidxF8+
mO/QtM8LL7zitk+ETTD104OISIPIbKgPqwC/ha8PzkmBU4lG/VQV2TFZvngQ1h7rY737itjaN4X6
ombl3daFlzCHX7MY1AwFptZJmxo2Sb2QidhgjjIn+TZVw6FegfUY5BdU4IijuPNlNXPio42tFvDM
gVWz/r9C1xM0m6ratxHW8pxrk2UTEz2r34xJ7iVq9TVl9SnLDdJ4GLoSSF2TdlJ8p4X9L3fwyUoG
QMDNljeEMcNkaF14n0UlrdeoJvNkwDvvinIGHrag8ia8Edyrxl0t50uTtdAoTm4EWa0Wb4o1vlDE
tBv8SNvRRN9iNZJkSrq0uxYYBhfmvNcXpduUXUU7TfDdPGj09YoKqbmAkDCFRKSyxEGL3K8V2Dbl
VO2zaip2qERvjWw/INh2kMEUQKrn9JGvJjQ5OSsqB1wlRg5wljP38At3XrMsIMtasKokqS8tS2v9
2iA9Y5yI68j6J0FBM47DvUtaRJ2JcmNxH3NRv6Y6mndb7t1O+zHCcZub5pYZNnlCLHQY+vg7j5dt
k1FiZup56IvSJ2oXk0YyXkwIWEdXXnJMT/5UiMfEwT/TzNdZSffGkAcjUcHzXe4dFaU510xPznSq
rlI3P/z5pKtwcFCwY6Fgj/3BxSU00T94ksIGf8kLOZBfEwYrChvjygBd8ZKBnJw5/jsY6M5a8j1k
xZ/Z7sgW0Nt9ojXPORmr5Ik8NIMg7DGK9lDLlIUFOoyuZ+dyboGsm+XJhDhcFuuuC/N5wmPiqZUD
RtFRF2L/gt/lAcT3yFvWZSfpVH/SUjEPhdK/1zlG626k1cHocNY4JzA0yXNDDeMs/W5Syq3SOY8p
619qmV/1Xn8v7Og1xF7GAM8iHSbF3VkP8lda06fO0+ia8a8yWMHap3B9owbEG3r1p7JdKPow/ur2
DXk4wQbRgSlRkSEYp0Vre61w6Gd7/TvHt5Dp1Wk0Egh37lAD9qiI+zNk4S53rI/Wykz22gK19iLe
1jotjaz4X37osdrXFYGxzG0JydHXk3+5o5QOG0TDP6o7t1u7ZXbOcrqh1rVLuWBgNRrMeVYUMtuc
QWXKtjj3g+wPYZm53noyVQVcstE+LAtZJo0K2zOxEG+gHUP+k+ETvQd0aUqppVB2kf0KAqSqGxQU
GSy2cgm5ednGt7GWuAqkucCc8bF0VitAaCZ5Egq0mpqChwl3kae6B1CbrbHyVFV80CEgPCnJXzXL
TlihT5FMPtXJ2TJqP2vsdeZqrPeJI0Aroz+ih7p1FQfjbao/4crdYRNzGXPZ7+yyPhjZAi2TTDT4
81PRonFjOHE76yGmnNgu5UflBWNMuzeG4dXkRJk46qPJwKCnLUFeJkHfqDU4enWw9fxYjdiwY+Ju
UCR37CC72V15h9h+qwSaPO6USxh1v06SHucJWZXf8WpkxlkneqSgjqEPiogTcZnihNNJoAfM9oJ8
S5zMgONdxhmSqWtvls4Q/hh1m1VlNGfnFjYqNX1XNgFo2F+rGShZCyBUuOebvRQP2XVf5mIOgDo4
CYYGgafsf+k5dwQcBJ3U9msZ0tnhN09LEJvmaVIUX59GUgPX58o13S/pcD/l0T1Hz9Dd7JBZ6cEt
w+Oo47Uj/AvS+Kj11iHNjOtcj5wji0kQB1OK2YgIgM182VePZhlJhLLPZGhFvpU6PZXk2PqKnd/y
uIbxld0DRy8i6FjsokoqwLIdbBGsI+29/FmbP6uyXzoklzibHtbIn8/5BCHwa0sQSQsok+E+nTKh
MbzgR6JsIHFc6xFVTCQX42KK8VTM4mmq7GdNz55ap3+MkfseEsFOM9ack5rSaf149ZVlGai3Yye/
Eg15WH964hMiL9HJW1pzitANjb7etEzRdIreGKpL4xstp+XexdVV6wk6IzkopB+ZnGTLrCkPltE9
UOk9l0n5obrOJdJgDJVG/b+4JJHAT7r6qXDq/dofzVTpgtm3GVYPtQIuNav8GhrzniCq42iXZ1Ej
dFKNt65+5p0vrrqBYNdUS7xTG9jxVuNtDgkXC4ToK6Y6dbrRmqZ4cmCj900ykCFjdl0Amqk/TVEf
7UpVxucplPaLTsAPbK62vMmGChnDmHoYJktzt46mRD8Y4jHWsTM43dTT6PyJcZ7wsER9cS0mDptp
rg5mXxLuM8wqyUHu2u2UVxPIeai0d4sT3rMG89obOkFfK1GpT79xCdJTcSmsMgCLQCAQqU0WIjt4
65l+65xgajT9us6MjNz+tbrwGLqKfcFWzkQMYGYjQ8xK/dTfSRRdCz3jS4ThfczJsirrmIMqm8Ux
S7rkX+2OsB+UDP46TrNUNQRlZzayjHQP7CC3xv0E9cHUJv4GwB1OBhGeXkHzv4j8VLtE4iTY0ZWZ
gKeeJnv9lajt3vkLMxDPnGOWhj+IHe/uKPYlSivpa5XilSOFUR5GF1fFgl9mH3JMMMo5VejpxP4M
ffXl2uKUtDzD+EKAUuP5rZ66YTsr82c3ZXuC2U4MJZ5sWPZYOL+DU31k5fhEgNzvKnWzQOuNKAYq
xcrG2tm+wndEe6o7is6OeWg8xX9iQ30DHCRoTeSwyin5W2P7E3LRGS0jl8hsfzBEMhlEriu0e4ID
eGysKzYhyLRmG6vtGUKo//9KJybnESfhZSyJC22ScTq7otrbI9Fp0DPPkTudVTTZtOo/1X764qhy
tlab3IAOziEkVGys5oB5U9bzhcFgwVYW7Vsf5IvZ2QAcs94SDWMHYAXPoaL2O4TUj3ExTsRiYGLE
AbRpjTHZEK8TdAsXPY7GTzOXlw6swh+MhEFf794g6Z8jaTKxH9OCyL7haMUzVEKvkDyjDB9TiKlN
Ou7fYgpHZvv1ioBTtLl2c886t+BdyDSQQBrrym7JtutqPLQc254Fgx6IMsmBQyoUD6vuXyjMtJ3i
dM/CpBIINWITibfhGzXImBiEeZsHlYEAFS+g6bHKsj+TEhFst0TuQdpZcy5LjDvGrK/2dBZKsgbt
X1i1n+2iO8+jzC+4XJ2jNa8NHeyv39ZtQhBTyQiTkbLHDuyJ8mZsaT/tQ9MIMh6q/J6nzfcAtgbR
eoVUvCDtZ7hcQerEwvwwBpXeREteHZQx7X90dVF31hI5u75Qtb991OSuF4cQnao+IWU4DaOGDCS2
rN38lli5unOL8r0sCVtD8KXqZb+nVxIv6uVGmnvcRsTFhNFmYHfHzk71N43u902deQwVLCixpT16
rfvNEXU584roWrYYQMpCeTUGQ/1nR3P+Y0ASQJqQLk5811z6DZXp3lYnCiDHeoknjsuxF4RLxNp8
GMjE8fg1nFxKSxRNGj4buSRnZkofOrMwSsZi3JiMuuJ5YGYzG8jDCt8ViRP9OUGjefSWM22dwnLO
aobxOTLmmvLXPC4io3vqO1IuHaa3l7R2nutBI9ZBQnHrZYZp2UxCkhILLQSmqi9JSqG89ILgtqUM
r7wsKcPn+V7M1OpRM/1F5mF2MpbuHX84s6nGxfaQjqX1S/74Wzc0NwyPtwr4gbihDB5iINhInRh1
uF3yGtZRswW3QlztRB4QWoHdekFBIJ523HVJYdNRuvdEBUZv7SG6lEP5mbXGP8NxSA3tK1B7lZ1v
uV3Vd0P2HxOQhiWifa8tOacHBT1d+SkdFt0by+RpLLHcDyPmcjyz+bYT0X8cncd25EYWRL8I5ySQ
SJhtec8qenKDw+6m4D2QMF8/F7MZSSO11CRRiXzxIm6Ad3Jadhmp06yHcbQq4FX8itJscZOF6ogq
fB9CZWOhLl5lZs1rP2e0J35UYeeP0itreHluB0t++i7uo8iqvrCn2NtwHP85KTixmPtHOrGdG6ci
/Zr66c2y+rvrQjVymrT6bPKkvNQSv3bph6zYCvaYaX22sMofUdLuVucl+6CSZx2VbcBZTk6j7vHl
mIVKcbFi2lDWlIFkneuTKDoM3kZ96d1EsWVSPyNT1U2J5GZ42K2NMNtX2NlWRDj/6/r619TtHrpH
BWkru1tZzPhngjUd/80cDcwiA6Mn0CveSyvFVi7sk5cwa59gv93HjJeI6lE1iDiWa98pvmXEmGt3
3SOqO6hixW8Xil/Mm94WBQdMmTL+5c38MLLkWmVQQ5Y/yeOCuyDXOcA2D+49eIJdSVyCg9pRC8PA
avlkOMXiAwL2xX3j2887xMWAH4abdfPGqJr6LKNYbTxyVnUyHboQNxfAP7IoQcfl71CG5V6MDfS7
uvOfY/o/j2hM0aLJZmvX98wf35uNR4uD7eROXuRuACbO3boeOamYp7HcpSbhYYET/JwbBHkm+mPW
Hs6Kc1FkbAdG2+mImGpqA2LyRa1jyIsMwbTu5yGsHkOdZN9ZI0w2bhg42QYLV6T8+yYiV75pkIdn
41V8CsPJTolVjr/Qn0jrdij6LsMv6K5n26jqV0kVsTfXmKEb30zvQ1vpmpPfh2pqdYJkW9CzTXNi
59RIV7xrPWlM8STp+TGP/Qmzd7HvpkCcU+nFTzoM4aF0an7u4n8BX02G5yezfpQ2ur9qbNjneFZY
4AvoRd2ST7AwAStHWIynJv/jpdkzLsIYa7GGSLNGHO4/siUISl4J0t0NJYSZyRy0OqIKpNvQqnl8
c4sQNybeuLiRYX9TuiWuneoM/1lhhDtNadG8xQc/fJRIbwWO/LXOfM4XUEjOf2MlvFs0dgQa8Xx5
/wmIR+UanGK2SjhGgNLGAwVFWddDCglE+FRbiCJGjmHWafzqR9foc2bIVO3CDrp3OAxwiCnxUU7G
GKLr2dSJBTp7E0nDqiZSU8DOdMD1RvoyAKcQO+1HNcXiGI3EIctZzxXpcOEfkiyxjtAT9EHBKkfS
tUzMSWbgbwg3eie4xCPQlkZcQj2Rdesi97cfWmuxQ0+2y3vPsP5z2prjOU5Lkm0DQ10HEzm14vGZ
vSvhgorw7zQR+DJwQLHWIsDwHGXIEZPhIxMo5T7wOHI39czIhh9JnK1po5mrvFliTHdL38IYJX6B
+pHBYOOn0Kwq3kySLMDZRgFMGNYJdw6t2z2lLN3LUle7IsccUg3zdNKQOVd8V/3neQ4wtnIuHwi3
u99DNQZPvT+Uxxztax0ELa932VfjyRrm8CRI1f2xhxClQBbjYRa5u3ZnTRw69oLnKXHiK4nX+WSR
BzvLYophn3VTtE6tCJUaW+UnsV0o0Kb1r6vwaW4aynEOmR/0BBRc8L6JYWAYm9JgIXW1n+QU0QMl
U+S6cylz9qshvUY8RVcCgwEjllfaOzfHc6mJpaOY+/l0VdIBTuRycT9JmzD5Y84m2PFR1ddAYqX9
R8+tcSyn2n/OMq13fDPonkk7Rx29fsIkE5RmfFKKfSSF4QIQmZsPGb7TNEt+tFFMRJNg1K3HoYq2
k9KCJZSBBOBbc48vAUvaLsL7dlNuzvshRpB8i5klgTUKCJCenXZ/PF0zzufC5Y4zTi46qS6M/L0K
IsNbcdUC2z8lln7yeh0Hxz7HjYSzDH9TA9OISDxW2WNXxNl46+s4UEATnTEiN2r7LJkKrKax4S0O
JLVY/ZspQNNEdUiIYc2GSTMHpyMDfeKhilHeq50qYfs/SmLHGQlStuH6omYboSyFxbc2Zt/ZBrU/
j7cZbeM5wLa7tsQksFSEcbnrY3es9oIjc1OFLYJzwNFU6Uo/K6Wd99wziufCM9JXXyLLYKQo9sWo
7W9RZ3JVJUmyb2jruSnIw9tQo0kVit2uDEfuLTyUzucA+e01n0Gr6TmAFaNr96fE/hyuir6tFEiO
WXb7jhcjMAXTSzaJrJut8phQgyqpgydXtZC8RARnpKXgbu3U7rTG87AQ+f2EzArJ+g7rGAfaOKPb
lJ6qPizp5K8Zgw9h+4LomTbJgRANuIyGL3Apwo1p6qnYWj1pCxJ8DogUTUUxNvZNWoj+L8Qa77cU
dvGArQrNQ2r7Kn3SfFndpyvWXXJbuZ5Y67gE7lWb9V5GgXgnlDLt+WYu/A8u+E2OQWYdABtfkStF
TkjclkPJ/20CH64meuqqN5r02jXkPZ9Kptd76Th62iY+aDAN0HsnQ+XcrYoqQu4g2cM3gXiTYNYv
JQ4/9sEuWdeoxMaxI7OSxVsXG+UeZpb5HXL2XMOCdKKjSirtE+hF3zYeoo1kjX8abCDerUDDj9Bn
uURX3t1wdXK1Ws8gCm/mZ1PFzqNJNdQkopF7OWDSQG+CeMGloDmmsWG/RCP9laIV2c5mv/ReZWmM
6z3u830Zo+zYhtFcDCJ16covSM0NZON/Hdfw/+v7ErIJ6Sn/UqoSIDwB6I12KQCifJxzVxJbM+Hf
oAOOEUWkE7TINs02nZ3Jf24vjGeyDNDFE6ffxAKp1EHpcA9eWJGUViqveR6JxNkzo43quWzscFxb
m0oXGJjrWh6iEfNmLeCk2DURTQtBYWeR7t1EswmvQFR6P7hh9jfmpbSjERUVB87V2nFLcGUuwQeD
ICncy6Ix/E1rsdkiviI3tYeLLIhSdiiWjbCxrGCcsezBugyqIcsXtZ/S78u7aN2oP3hONd2naKoO
qcaZcaCIXuxgpLNGNDXchHkIiHE6Q9nuwagN2zIO46cgbqxfEBwESZPYfvbEHD5AA9REMqtsrwbX
QDnux+6gp0ag5jA94+roKESnK2Xu/kjZpfmuZii2cTf27gkfYnGZ3RbVt3KAdCcg7dx66k6dihnd
JMu4WNl/pnTojlC5uI4rlo00oKiDbXfshyv4nmkyZ3tjAMLpsMS8ZxO5tzUv9iWvOPovdel/J3hy
F8+JeEnQVEBhFDM7Bj2qTdwazq1OCPLzQwb00s/WRiaBi09W/9q9n520YYoLflzxmUwuZEJGUO59
RcJUsIoJc+/o6qw3lsr9TRwu+/4hdN6mwOlf7WF+k7lIr40xdGy53GzbqsRDKYKFuYkar331E499
j1f20QaY+fBUjAbRHfO83FWQRYfPzmdJaw1YGEymkaQBVAfWfjIWAA7xrFE8F/G7FN62AcTuFxVw
6gDEn/23LhsmLg/nHjXT3KSXDXcSvdtGgiApMbknPGu8uMJS7Jy5J77v9oyzxQb9kWhPaNcbnqsd
VklWf77kP4VmbLf9p8Vyn0cVYmGb/iTh+N1TPjCpwVypWawMbgkxGUgPhBKcWLWeJfit3hEbHTX3
KIwvis0T9mjeMS/kR8CmmWs+b2vLdQ9+Wp9co310TcC3CwbJZDANNru0rf9Ufninbo8sXkuWzFtn
Xfk3lqStqug7sD06APS8ichncFQxPAVQ9R1gKGQ0Ny2zaV6CNc5G62VqWY0Ho0lELXxh03aYU7/g
zUg1Qj0eS2oMejPC8D5vBT0KIQ9lpmiZnXY6jM9inM50XO8SuN/kEO+Ndx1jSP76TwFueR6ju2nW
uHCai+g/+vyDEeWcxf4midmB5u5plpgKkxwpHkgfll2E4LqfFivx8GqME4NGWVu7KWlJsgARXc2N
ao6N8uwnhoIMLm/Ye+uplNVlnOmpSNm2aS6ReGL7MPKe5qJGmAlzO9uFlmHuWlPMG7QoYG2ta/5T
yi7vicmtVpTLtZTg6EqHkBW6okvOWZtRMwBOlBgwPAvwV+Skm7ie7qDrkoOnvJZ4TxI8V46omcpi
rE1pBcZC9hNWUT7ZqwoG5meuKBDouO0erbybrtlQdj+OjVycyXR+zI5RAkFWNkx6gbQyGaK+hSqv
Lpqun8cIugpXW4dS0xUYtKVTpm9Y3wFpOfP8Ftllj+9qrJ9C7SR7gnXBzjCM+tABwVhlBUTCZiFA
VEpa2GGL5DfOs26H7jqtvZa+r6QDMR7IgVeYJHk643ywAZf27oqd2rdwNYcs/Oh0Z7QzTg8dtOKU
0j2xBfQmd7QkLSh7WR69qu8IRDbmHlqpgWhHGimyYelFUMjPjgdcyHFzdWrCIhREyaFnJ8r1D1GW
5btCInr3g189q8EZ+XQkofqGbEB9hZVn9jc6u7kBRxaykAVxN9v2bzUofQBU4q3Rvwl75A5+G78Y
eG935WaAQQn1xHUQVUYigXhVsWG60a5NQhaTJZu4vWobQlJGAanELrqV4fZf2kJ3Mki8bb24JPkN
zoQrPk8WnE7DXLP7jXZ9ngCSpGBzlRRooJnRDzAnyLSVQZMePdnAyMickItNHI8zpvWRMEMXzvNW
Crc9EpR2r7QmOZ9Jn2c/Bc//Lu/YgsYYut8HD3GLr3j+DABQk4EuBxjL8VRt9Wz8KZss5eRo/5rQ
BjYJOW1Q5BZuqKy954VnbqsGQ6xfmvW2Mtgpy978g0rYrnEJt9tZuvnRyxwMKk3lbDzMrrdi8WXb
o6DlQsSCuHNefBC5ko+uGtBGOWWPXSahFhtsr3I/Cs6C1+JPn4h6nU1YFnAmw+z2ElXhBYZZG+K5
WbWqFefA5qpnxBn2qamqHqXOrPem43VhBdjtZCz+iaoqnhXcNZpKMpeGCR2tS8cWSO1Cv7JFaI+C
RTE0e4ZPrdJyZwnbYG4ArOSGFQZIX/W7fhr0RhCzu0hyjJuwJ2SoeZOcyfpjx+uIVpomqJY6socr
T3PGdialYYEI0nBqZZT/hZiX3wct67U1hg4XFxXs06gfn+c4BYQyhNFmLAuslBL/VO5VxXq0uZnJ
qCm2QekSmhWNeCnHKiGe39f6TMISoxnVomuYeXrft3TXdL0ttzpkZ2v15sTfYL8+T858t9LU+Oe3
Wbsf4rq7tNSU7NhRiluQZPi3mQ7OAA5w6Ci2B37v9zfmOfvVwgC8jaIGR2PGD6Mxdfht5EXxPnah
vgFyNJ/LireCKyVxWov4xK2btL0hb2s8F0HtbWwZ4drzQeSRMSH1oRquN5UxHSVa7sas5/E0ZXEJ
yhV7jg67z9TvakXNK5uX2MNwyE8ysLdmmmoidYYuV+kk05vVdfk1C9piOSXLfVPFiwvFbNZ+QI9L
7g3c84g1lc+SH+t1mKL+txGKZx0beP7uCOTfTncAYrBdrEmSWCA256aBWyWsNzbcchf28kdyiTt1
bmOdifmTDDKAExgF5EMQaNm2MCrCSIokThx7XB3yQ1kHjCn4fblWkpLYBrrZoSgRKH4Nu3HnhNY5
9aafyeHLkh4X2cL+m3j9u803Kij7tQ2oBpLgdma3Tc/Uvg5yuD9qv/y578V8GJ1D7HyXjUuRZfWF
8ILEi91kqsUbfo9NHvjrtryOpd5WgAew8btpDBanJlWmUfymqzHn0Av8DWEbRBh5HtGHwASsJl59
jodOn418MPTT8kc54QmO8Uknluz3gEpxpsr8JML4TdfZNQsxXFmW+ApprekD+xLzhikhA80NGqnC
2WuIbdaOmxTO7SqUzaXiyO59/QLJYyf9AqdzeJij7GXiF6RpfzJtbq9l6w+rlsB5Hce4AxQCgdHc
8bPNI2yqQWEKCs4wStYILGuu07fYsL6ExZmP19dJGqIoZGO56XJw0otV/01riUxHnc4otomZ7QIQ
lxtDlC+sVVhZQ3PobWhE11r2ayu+1p23B42I6ue/BLLH3pwerRhke4uPBop129ITV5LmWx6hmGCr
mcd/DAiVGx+3eBjMf2MNQt631yO0YxQDzBt9Skxs3pgKytYMOrFr34f57sBoYr/5YeS8HPJbYg5b
0w7eLc0mZk4Phi0OtQhPRuwf6pEcBX3LvCz0C50x+sgfldt/ZvyMc363gcZqn8aA8JbnLuTulygB
68gnFeSe7WnacQ3AsPq3C/5U1kc5jxvwuPipFn908p8T3LEsXfAU0jMhgEfiSXEta8VTlCmgvs1Q
n2eBrraAVwEdEmuCBQYVY+XbfBFhQnRCb2cCmstjGAv3ZUzGXSqfM7idMU+4Z7ZHb0p+vFz8CpaZ
auBA/JjKHyNsVqP5maJQCn64lJ5cHLj34Aoxz4aIPZw9ygjPHeveSedQYDm5cafJ+K55NsZCXvgv
ufzdzphXfo2bedDkdy3I/vhCB0zZrr8FJb11wD04UXL1yJOjlkBCVoFAOeyXWGK183tMEknZvnl9
9sIrblv2eluT0JnD8ubrGo9FzcOxJO+99Eaiist6umbz3yVfgWFupnoSIDwZJQZ4Y919GOL3aOgp
CpD/CCoeoXp8eFVicc4Inn53I/AQlVjA+cAOnjy4Wf9Y/G/RgEGVcvQyK3eJMe7NUOIRoAxllAsy
yVgPkfeVDvV3WRuv0py67dA778sTifBIwpN/dJLmkwSGa1Ad4DvJSfSeOtaYoZpseundlzb6EFAk
VhG5ZbPuPsylEHKE6xbiHHvS9YJgafM3Wkhh1se0QIYLc5AQor+ZHWx2g2tyClectURlRoE1lQSH
uxv5GBOLn87xQIaVog8uaH7wgGpqnO3WojBG+k8tFCHPTnikkoQOY/utTcPbpHHv8BbYFUmO6Ta/
VcvzWRvBhTnM3BQ2Z+woR0JjhJCaRB39nr7ltsa+qphXlgfBmp2nbB4/aaQ72IuhJ5OAGIyuXqxC
2QL0wPlDbHN5GpJk2CsNFQnUZzb311q5eGlGNqMVjvdNWUb4L5uctVHel99941sPrs/TIbKcgnhh
3F5EqHNub4xmps9UETpQw/3gpeOeVM3I8wu8FM4GCRjM5nKoeMPa5ntEEwr1mL0xbTMrBJoH3Jye
Ouz7pdO/geG5QPM+WXMIS7TZ9xMwEi1P2Le4onkdils2UjxHihpBGNmRKYcHXj/lcfYBPa1Bxm6L
XZ5wDuaRwf25fvgTmfscCMRGEpZZO+yN91Work273NsjvAl8x1/DnrwAjVHcW7p1XJZ/I3OkzgAB
kGdPD/6O7w3BZN3v3Q5voJU7D+pqmesgZNNogsk+CpMT0Z+XmZU4/XMvZUg1UkvZTzz/mgb++bhO
r7xXCCxal8YBug0oxGJB4eCuZFIu1zPas9dhwZsdNgYMqL1KjLVDspyml/GLjfwfx6XFLwCBQRFb
2QHV5+1Y4lpc0Zjy2/PplwqZzjeWuJSJA9vfGmPNQaF3YzhgJ9IO+kn0DoHAWI95wgPdfAVo/iCA
TuWEObMHotdwHvSpe+7Qg1I7uoQieELZeWbQRDrzrHLTp+E1HJ2dV7cfc8J3TE8dVpih3NacGKUo
ki2R5r8wRC7sKzYzP8KG5g30nVM2tmif1tnkKg196FOmXDtycR58OuEos0ILI0o0LxSzsIivzqA/
/FlQ7tNJHiH665Ic17qBtJj0bA8W1Isa4Q9wqo2mw9fZtuG69fwXCxhyk1Dr6PttuC05NeB4+LzR
q5FSIRNhegpfli8CJP/iaBr+TlKcGc15FDOIBlxtxyPTIjiA0ttbun8Eerzk/PaLhv4e3NKb0Bte
4s54Bi0Tb+xggtswcI81QmuV24DxDHKdfok/v1DoK5x5IVBnhmQS9wUKmh/Qw9BgyKAwB9x8Qox2
3c42iXj92ruoqAWHj9ZAtHznSaXsmYAO8skuNZC5kKmjal6rCmzrHBqvXo2hTOGU0OFAO0iq/8YO
m35h+ltq3WjycCDWBnl9RRkFLTphqK2DeG8b5oPGurdo4V7xuttHFebg3KzXUCw7NlH9VWJjdwQD
Ud0MuxHUlzSMT7ufsJ537j7jFRox2zQaHcOSeKrrkBBHm94FWkzOCZdQr00Z5B4FlR7M8o3V0cHu
i7+e159d5nBt+stVjyOA+V2uVeum+B7tM09tTvVccc9xc6yHeaivXjNYW12Tcm8ts0EZlNPWW7yG
nh9+amO6TYXHWmr+rSwGwnGe81uNa9DmfpiSiqSE754SbvWyhnAXr4/KSX5oVmi/e9ze57Ccvhq6
Pu8o7C6pSfNmOd09yRvnZMva/8rjIXi1ChtMkx9i3Qzx7QAK5ysKuCDZVgQNIMCd23sdXsfoHkxg
u3s2c55N8MXAGsRy2exjDKq+9zyFNETNBHm2rtebq5ouLOjJTOQRFPDmqnKn3rFxKQG48yvoCD1l
dgLKyaYLUdZ8MOdzZi6VITjVVn5Eqim3WYcWhG08byHecX1DPK4tfIEgEpe3B9s8DDGAd7TVrYN5
AI3s5cA1hHXTrMm2AT8RKiTXGGq2DITRimJOVhtOIXd26v+H5dJdh7YsWAlMF/SJt3AW1OvMBV+R
IhMCOeKzJD3QdPK9AYEQh22Pwzz/F8TDHw6k6K4i69mp/XeaSZ/RoQ+OY8nd7APH1pF8iQITNIC5
qX35yCCzsNI42LUPrhT37oSpsAsDY5XRsbMHAW9cC6sfyWHhuTYJBfB06jq+o270m2Ys8EmwbLBA
4tPqhETs04nCt136eOgT3Fprpbxv/POvnmof+eR8LOJvSGFgDiWeaDYMzyRPrznieR3Pp5jfm5LD
q461WEECadinxwt/wrxP9oL+8ruPIvVDxDasVN3ACy9BF5Vpsgc7hApfwEnQZGk8jPBFGZ9kILmL
R29oCg652ElsO+G5MJSKZ2tSwCgM+BSd6FlwAF7iB5u/wB0vYFqNrKZLPq1NdAhG+1i1MWODN21F
ZxdbNO9HbNYP/Mje0dcDsJcabAkQFH5G8d94Dr4LX33XHm7xur4OVXG3R30JHRx+ts4O4Wy+uJ7V
/8jYfoWkt118pMqruiNKIVOBd9P59Dw0lKuatK3JyfjTBK1++NILN4OR3qq0ebiZC3LfYGqifSUx
HkkmhlXMDtZPM+ZPyhX3M9h/2xhuqRLVobVYc8X//4cmCiRVmDRHjm5Ggvjg6Bhrco9BS85tuclr
LzmM/QLjztiTVuG4pcoB8ahvWZCOxJ+oru37dzeKWwCJLtj14t0c/A+MWNupDN7KGssg5/q7I/M7
NoBTG4XHPhmv+NbP0+zf2BT8yJIPR6/t3ZxPHxhb/gjkjR3b+Rui3oZot2JXlUDDwZTnpeY2BXE7
2+oUMdW2eGvjgksMijhr3bXtS6hrTKUx3S5qkTZMab42Lfetmq5Of94UqfKX+uU9MfxiMzkJdVxp
wMUuxD8m2MWEs/tKiPE/V3KXl8GaJ+7kZpjwodDdjcRhFDagBY6ss1DhI5ADgt2q06Zs4u1PSodO
YmS7PXvpzo+Ypf3+ikZ39dPo6Fkz4z0G4LCfoI/ZlBOF+h+qDKSF+MW20zPGku+I6NKmbIpPWu5v
rKaveV7CQrFqtnkSXC2vCDAY/4mSOqaVnznTehR49ysFVt7JXXEIp46ChLlTh85eCtYdE+oN1UaY
r7ICQUGj3Wc+u6ayNHYW+Ysd60iMRVxhb6VRCAAnAWQ6J1h0KSkm3A/sguNB1GBiC4tRuebbXmAb
Ojr/H1MT12MBx/rq00oB4IYg53Bk+EP/wAaW39iyh0SmmrzZuU7YHnTqJmShYPCthyAWfxpVEh3r
I8O583YvPosidTFf4Irr6cjGTLMAmsqSVt7EVu16TH17RzgSkCo1LiM/F14L1WzDnA+Cfo0nG9ek
TNG3FFxux3T7bB3hctmmvohuUTuaKH+d9VzHjbGP+himuDO6R6UByOcT98NIe+5pCDocQ6XILgL+
z4HjRm4Dx8frpOdyj7cj32JkVZe5MGCU2JLL0rBsIgxA/ZSPuru5iACw203TbvjXV7TJeiQYlRWf
qcoZNnR4IE+0oyL0EZWfVVdz9oHc5i7dGyeVTHT/drRpLM3Be9WE4J5dD9CQ0+cOO8tZ7w2HdS8A
cxyHbKZ3URHN97Ljk9cbIY5QXxmPTnImId00PE9mt/VhqW3zms2YNtHQ2UJEW0tqeiIlB7UcQIuY
SeYQL7NrUC9N8jTU+p8FtoCnK3EOTmgE9qaFcPniLASFGurBykC52/ZTps+VbXmX3BgwXmRe8TTO
xXKM24ga0exVQM5Bra4YU5LP0Wm9PWdNt58Sf972WDZh57PpMxPepW4TZPtQ+L+K99GS2C34WLqw
OfCDT/BDoh+b3cSqauRFBBIAGrssPk0lS4gx2KbLuqvzGYDVMUcxMzjuIEhec6/92zER4Qnw/5Nh
BX/VaQ6O73x1Q3LqhvQUS4q2EUV3Eh3NzxuonFF7xzWxVQMuXfgVtA+aRGoCK/7Mm85eFUG79UA0
poZ1t/v632w1ZJxJNKyGJZxYBUtIBuIejzGZEcB+QqhzCjYH+25MdXj/JfEKL4GuTRPP9klolztd
379NfT/iQKatxogupbt03FSsuvheYFndZBOp/iWQUcLtxX1/gi++aZT9MdbJejDnl9gqIQ5Ee4tC
i7pnW6uaV+jOv73CGxXVjKDdcivJw4sz+ZeU6kqzMq5DssiI+UWawbGtyj9RO9R4J/PTFCf3MUEV
bZxnWE1PQ29+tfP43GuHeD9DaUqxUhc7w0q1xs8STHGn+MVCDYpk+ZTO9pNbKbwy6VdHMq8zvL3d
1jcLza4GO0NXVHSZIC7xbiQuGIMAj+qHcuSt0ibZdSv9bFMWRwCgYBhe0AJfBVxgd7DclZVF+1kN
pyGFISDmkuWi0RzDRj5bhbVz5/S6/LWKmSct0PcpLe8kR66hR3EK7uo/Wd/uQnd48oW4OlXDY1B9
1QvjpMvHdy/Xl9Jv/aX+SABZL/w92xA0sY6MZD+f8LmdMJWwbNbfJEV2RZYfsdjcakfsJXbjnS9z
1s/5E7buJwt5y8FUhFcMfk4ZJg87du5tPd/N/wdfhhtdks25TXqfQde4cB0lW1yjw/2f5RHX2Iga
bPx25rzOit4PPnjsnqjFY+eEny6ou5dwSt1vxBd2UVGaXQd8Wl4P1i2onS+zNI9WMYGHMrmtrEhI
ea8OsRx+cxC259y5taznaBwJ4bwlvPfMovz/t7bHMGhbGbARmFEDvYhRzB0nHyY2Y+4MpKCD2ya5
dnO17ti7IpmbGavY0PYfFgoavaHUXrsJFdYwYJVRECElVOvkI3YXgytKSGsPhsv+jO8AAagbviGZ
vIDKpGTaCTiOFyNLJeTO5P4BJZ6mbqrB/Cz/1KW7tjy9zyCKLPQsj+ytqv4M+OVgPkPMDbv1ojSn
rWddtCWg+lPduggLTSjStbKncd+NoCkIwcYom9qetgVUyoZ7DeFNKjWQcoGQQ309sWL48kcDThVJ
5Crd8oLZJRL4dYCdJpAnkwpx9uqnzqB8ZLLpfkfkyVh9nevQ3DY6+qDdeD2BOeCdwCuhZ+ozl5Lr
t76aPULb7GZNlf6OPM0BB3FngiHLcqSZUr7mJnjafCoOSxwiHx2s+9HSe1LHcBoGmoFyzfWBWxSD
gLHcNkXxZeXJXbEqJoDJ9kphLGxS1mSBm1/LiGzQ3J00fBtu1TPQ3AyihrQJGQXVpSE2M4/xX1Xm
50UjmSfrSljk8f9FMrjcrWzdJ+FTDx0SS/F1E+8xXe/mgHdnjarZWPNGBHi9u5jJH2lIVSAOAMas
A5Nwgm0FL342bVU1PzW5hsOZjdAQF5PyfCtluMFV+D3jfZEZWfWcwIDmopDl74XOTsvvKwoi8D/v
iNdXXiEbL0vfAsz64Qi5y/a4xYHy5/9PFHcDYd/TfOmfRen3/L2Xd7dUF7fQ8ph5AUcYyVGUy7Q6
bXmjbWubOCuC1f+5NCZV7cLlpk6VKwafQFxSs4O+Y4QphR3NJiEKUUuf2lZ2v0kUb6w5wBjpHcLU
PShGpRArOHWjix/deXhanOrUe1TK3BEowu1qSWIRdveoLJrUE/Pc0mc5d9ExCyx2bnQZAl4envC0
wIrIvLWdMyVG/vSRJCMyr/LOLg6w1VTZ7wW5n9WUE5uU09okvr08oeQN1j2//wFkoShJ2vBkB8O8
zcL3khedttTW4mPLoIshOH/PbOKkKW4Ys8kgxnt7x/Tsg9dFYADtBlMCwZeI65eo5BEo1D0CBDu0
3pfGDcR8+0pB1NLAzpFMp/nofIAwfnLy6h8UPILFPO7LRyW3HJLrFDYH5GxoYdJ5OT+JeDnHvHmX
N0b+j1SbwT9LDiyJ8cFWCPPOSLMk3M6U24O0N3WH7Ed/CdJM7v9rRMuWPf4taJRExXPW5PGPuQD1
y24/WJkVCNtKoc168tHb7bPZyHND5hDZBG97k7LBny9+U9m7mIei6cpXJLOd7XNTmkvCHTZ2IYBo
66GLPzybNJar1QnHFBhunBQMGhVTxPAW2Myq3Bdtjh5gLN3/WDqP5biRJYp+ESLgzba9N2ySTWqD
oEgJ3nt8/TupeSvNSGQ3TFVWmmvqPZO4jTrkT0AQCHjFePIOfvw1OhHLqcXnjIEkwR2kfpVGDzQS
dhmmo4iLuW9+WJ00zEQSJ7NRiW+/nK6HzIyq+9rQAu5yzP803mThvzOEq9zA0N2DmL4ZvOFe5XRY
SI/kiGUXV1+o7530bHpLVPvmWrRt6QenaJ7zzC2tePNa/zTM2WdnqeNCOMBjEOISYl49GlStq700
jY3FuWfvyzYXVaYRG3HgZEp/Q8jmpaibn4LGqMLpucA7+VGI8aTiXrLY2RYzJ2mZ6neraq9eGX6M
9GB3NrD5Gx0KC4wv6pqeAYXcoe05EvGyioFDNl2UYQar4TsG3WSQYHnxFTjxNq0YNKJ+Cxgc/iQd
4SLX9l6FmLqbe28toO2F7Yg3UqOWd92N/EugwJGk6h/PfUkB1WbWSgdANAB7YcXlpJWOvyKJWDKw
3hVmABIFSEdPCwMxjGg0d46kgUOdB6AtHWZsuDGd6I3r23QIwxdmPzPpvmslV6SqLLrJCC/ljjF9
UNji2BG2wfDQB502bJ+hdlKWMeod6PAyc1UGnASt5qzW82dlg1gdx8RAZYAzDEuqPYsCEaPygyRf
Z/qhK5txoAerMGFzvWQbOtNnV5XAYIfhlfnGm+KEAdIvqKH2lHvl4FAuBgo4IPuS4pi6UNr8t45N
ba8aNCGaa+9FTFLhWBiU1bRxLlFZncsGpwS7u3g0VxakgTu96+8gcItlB4XBqYd8VQOpICX5SRo4
q2R4IKFe2iw7KEj9Qy8K7UdrKjzqTJ+MlxlMwRHo1iRqU+ZbGaAQXtN/2XXc6x+zsBhrdbHHqB00
JXh/C9AVdWaMenRmbWGr579cLBGedkbGQmse9tazyHqINE1IIzPF6hTijf1TBcFLjtYAkpO/bZTA
MptJbzTeABiJotR4xh/0HXrvC6ajLzUKAYGP26BWuFe70TQ8ATrKesRcr/QmtVs34UQUFYJuA4Nb
Db3LzpqAbfBhYPP33azssOikhYftcxU3G61G7d8AVQNWgymXV9CfaHbuPJwrEnCFKosysKdmZbiL
TTZHUN6jVmG0e5NUpdHrb2gZmNqUu0BJTgPlPgX+yRUFkQJMVNaS3wQdqjIDIKzTUCUN0xZyJThC
487yNf/Fh8xEbYG3j10cC312tlMZb9weQF7qGfFKx3swLK1DmzXhtzljb65P1UOPo3tUSzuEfnJL
8bIqmLECqHeLb2LIOxMPwEWaMR+nGqjPlKf9BtFgXyNTKg9RMyG6lCOQWKf7wvI8iAx5CWa2VpJ3
EZ5gDgZismddqHGETgrkNXSJQU2biHKT6EU93jPk/+gpro1p+jSt4kR423nYUaPJtXfm+Nan0Sbu
uivMqZUT6v0B2ewKdVf0g6LUWsfYn69QRVEWtCRCjnvmJVT1OiUHWcROGxn3WuN0awJ6TnEKQJvx
CjOYxgxgdffgMM7ReB7MInkN85jZld1/z4B8dvSjpGNcXFW/3ett/RM00cOtyEqAxWxSQP4J3+yZ
9b53sjsD3f2UgSYY+qT55eKjR+6IKt3AaLfXVzAarg2W75CK6Mq5p8KMPzqlOFtDxPO0N35qfFhZ
85hE/8cn1CN5sEqG8WoGyg45hyOydFun6Y/NmOxo9r62AUg91JxStNVEIXtoBDQakTAXxGlp0xXx
G9U5XC93OWfIc7S432kk5VkpvgPM0voOsaD2NBfFurZp0CX1G64qKy12/mqGBfR7PikNXKsoYZoW
JzlYDIwsYDNiM4JbRhZijNFw2hsqi8Bc9cDOC0P0d3ITvitUThCy1p9Kawdxn8VwCZjTAuLeQMHq
CsOxdDCpqm4RV6jb4HsdsLrjSFM1r4eFgxDxrCNLGyGs6nloxPvd8F1V5RWclL2aISDXzbDF6oGU
SFpbZRysbZccdhh4KsqwRV75KTiZcWoupdlmy8pu16MJJiiEIb4wRn1XY7eB//tOnWllVgJhmHe9
DoPREg2ToII3kSM4VzLObSKFGYdhnioWpWhmr1wVNTAPngST/eWE5nfGOM8YgiOTtK0mcvApbKkt
DA68G0oELhBRxoBFIoRdA1Yl8wQF01xRx8YTzRnddYwRIQzLhdH1+BRF7l+gPeToUwiztppPvUEL
tjYq5tqpdhupmeK5GaDJIimSWMo+dGp58MZH1aLConF7YbceTJSMEI2PLVQL9Jlkyf+Y9OFiWHCM
5JpsbnUu4eWHCvpJ+o1V3C0AaSFmlHkQN7MGOQS654pfv86Ycm71wEcLJ2iYU2U8tmD8W8FprGtr
W3c41EHRQ4l6B654HarebzhETwI3OLqe07IEEFW6CHwE/ZvhaFenHt9KJlfWOH4UCUdX7j1diGdo
xT/SmhpyMMlh9QrKVBNX80s4ImUzDS2wnrnqvlVEsD+zzPAOaa8HG23yvpy8+S5A/lEQEdL6LtnP
ZnHEw4eHEW9g08KDda4ad5bo821COi9WVHqy/bfcTcw0NMfePVTzc1qF+8JJOIrm4Bap9YhGfXeU
VzmB1srnf+bgrF79XGbz1mMzeqoDTah5QTiQGZeySVQZlhk+rnXBfvbFGklRTSRX2yeK9R8Iip1o
A+FLkY27oLOONXZMehatLVN5D4x4Kxti8ADkEPVAI5ztfP5A5Zdd1Olbb/TAu2iXSdYWqy4FBeeS
Z2RN8RyluqgKlzMD508lmncM4kDWuqu6RUf1USEBG2WANs8uxP+hwNAhN34hqHbUe/OWd/uOrZPt
wXMCRMEito6WEPSXlfYYBy412ssiNjXA2ep0KRhhmH/j8tHE0TGhAxpThyZIsrh+yYoC0cV3+wby
GZZO8gHYFhYjX8415JDg+kvk7wTY7pKRwa9kZO5cwO0vc1BkCW2XiE1jt0Q4ZrAWgAVSacJccucy
65whLTS8dqMp2d5spnVZfSYAxwcABo72PtjPxvzm+7Sy3EwDrWGulW1LtxrFB5Aw9F7sEy4EazPG
PBgsBL9hIantxKjJ0J12jGjZWyoYiH4ZqRn6dg8u2PYvDUITcFlKOpEWDoLYo9jBktvhQmHkdVRu
bf8TFM8EGT7+KNDx4RfnUQMECS/ORlHXeZnyHy49BajF7BoVG1cwOEtLGxczNztRGLt0RKt80znN
H2TjdfiP+V6DACULvMMK0AiCcyhVn7PP83hrIJwcVfhnWrfQo3UffZswx2CQEayLbp8Tx+QTFQWS
Vm1/Bf7Og/466vsocKiYQkBQFLbag6cwwjgPccLqk7NDkshvB6zajAjNP/BEUdGE3f4x5OOq7kqc
Sf/MjEvczFlMSK3Zw6fHjHecCEj/vTAWjZqZW3kpHUcWSxLI7ctMVlLZX9h0ujyIbC9BiF+oyP0V
1MDk1QfxW67Pf/hbvdIvBtOAzkx2M5g1XXhb2Ke7p6H5EdUpGyEbi/Pepkab0Bp2DYwkpRU7HeTJ
yGLyyqcGgAwBT/kedgOrN0NCG/zBonf0xZigszAxW2OKwVPAM2zrFhNMh8cwfoc5iri5vWINKv1L
ndE6kQWIn466iQsIIu2mgoKB18iK2/V1E9RjRgv5zbDeLHBpdv3lorSmkX70ykccMCTUd9X8NqBN
CYpuH6Ik0haIy+gnB/liMyW9whTv/xfaj5s4/M2qnwjQ6F8onicqLTQEqJhs5CPQrDPsd8bA8htm
ZzCjAN2JEQoKlQeueXbiV9P1dzCuEK/YW0p0nPFUJyGQ86gKja0G/JcvFdgqFJ+Fx9QFF50HX1a3
Lq0nRNcYxfK7bQOWlPxbD2EWaMXKrL9iZkWsaa5P3jptLdi62V4jUDB7P9WwT3Ae2ynOeMgrTBYb
SgrB5XQI4OjTb89GVDiABO/9sKfafPrV0AhP4iePNpmbXaXFK62b5AqDUd0n2kvI2nDccs1QZC1b
te29g5k+4+bC6uQqUDc7cwGy3WTxDi+4PB35C8bty5LtNRIOXDWkjfdaIBHLb0SoJvXDk2yXatRd
h529YGHx4HTy3RwpgAITjvmGWQs86HJazPYrGJx+xojYQZgNVPZsbtjlKeGS2FCZ3/LlvYCPRFOD
7x3znwaFHlACCOyqxxRVy1pvrikPhHHxk7cBhmZtQDxjkUdfLWiUwkHiS7t62YNrD6HkYGC6nm1/
70R5c0FHZsuculrwXCjVae619rWIky989RgrBVSY+Hi8g1PbT2DoJBrD6DtQf3Iez5+TYe94lImh
nnKpLzMa0z6a5EbgfzAwqaPuUoLhDZV5ZWXWnnfB05oi7RAAd/SJ11GXrmgBQ4fvKJzfufmJRzu4
H/jSLEaKU8ZYG6DVq8m/13iw9n24CzhJVJqKA7q200gOyJbLy28k9xb4B689nROE9wZ92ERYs+VZ
dcm5Mz7lLfRtdnB1bJ5J3KImvIUFPnO5wqyGm1PLowT3tgZAAR66rVRUdo2tYul7c8yvwWRIYFS6
9p3RPxC6iIY1ZKkgWXdWsWKRIFux1q09to84cWRfvPl/0mbdfohaB4QxGofsop6AH77qqvVq8zdc
qlOKo172wU1EXA8/49XImYJidewGlSP7OFIfhcB3B2qiAsNNp90k6BRHY7KOvGcQYT7dYUQ0090A
SbClE02zzEfrEqHVAHlFSWVlPxSICbFQK7249S6ioYCp5FiBibs02w0nTuKBUrSBAOpMb9tNyeSq
5PgY+wfjgFPUpAuleWJJJHEi29uutXZII4zw0qOgUYNQzQ1PrIuO/KssGPzlF+gbsUNXpv2eksC3
Ai+G1JnGxbfCnKemAe1o3Za1AXzHzR4TRBECWRhqW1T7Vr7vkPpWKyy5Vobifc+BiX8VDZuc7CBK
s51WlXf5gaKrFkRcW022CTBu/5rAZHMhuVI+7pkk77oaoU6tOJtUBpycI/RlOSe4Uo3iwUWvoxfA
NT5SQ8dkIbHnv+gyHaM0R4bQVjbE6izS3nS/fVqFekSu/LXQk+dkTC88Ks3XlmPtf8rW6CaSabba
yJQryKtrp9mvaC8t2/LaVWwpprWSx/BkMxXsCL+NDAtTLHJXNSbLbx/oo1842mcHCorCGBJR1Erf
03BEdTZbprN4UP/BygqLPGatygk7hF3EAT3a0P8uvTuv+/jUT4eqRzqu1jZVt1dL7S6LpEPdCjQl
Enqc2s0CG5cdj0DO6IFKSynvsnPm6oPGE/IB6Cf3YBDixNppOBcV9BTTRN8r/rzSYV+YHf7TLvFl
mqZDN9d/TbDQy7CuvzH12tWp+6K11kVvpmPgKSv00zFbRQXFGZovxlCXZCx/lz6CyAXOppWu3pDU
66kmYCqRlY74qZsxzGx/GvgRFL/6aAJlZZ10HSNSzzUOypR8qF6wV33rUPT6W2Lr19B3rIWRILFi
ZvvBno7ofe/ntth7WfTEM3GLh88Oxv8tQqYj95JvOra8K834yPLmiED4tvb9vUEEoGe2DRH7WMB6
Wo5uctXMjJuiFWx5SL/kgrZjcTQm8n7WNP4eVHaOaW6CfsZTI9w65sxa9vUNKnmrWusOThWM6CGh
cMFxmI6VRvWEeeXgKePCCcufzMmOllK/jhnWQK5Z/R54FHGkro0Wb+2ouVZVRruhP6tj3C8Vvd3S
yNyruKbblbYNhC0J2+clycEl5pO7mzPtkaLSLMnlAAaOQc8OCvPWYP1mHYxaCmQ7Hy5W/aXgEh3p
N/a2qp999a0mbrJlJRyHBC1I5a3P1Pxdqz5Udk2h0ifeGG11dgAR4cIERpOoetYK8GRnUmXJaZr+
R03mNYdgz9JyifMMPIg+b8BotipmBeY3PZxFDuAxp8lRtWfX/wnbJycf55/smIlBkooMfJvcsSZl
DCcOdJBDvF8GE3vx+nPG8IXAmZGaEoHpzDEbuGTGV4lqTFqHMLauTXKXM4YFL0eHUnS/5vA14Yv5
VCKxLLWQ7ikIpc3cfwTJLFWOdAcbjspx+IQ6w9CLoWTcLQPN3g7YAWjjBxcqT4dQ6Dgo6KOaJ5k1
F660rw0dngqUTvFhQsmOQYOnSPQCv17ODXN8fU+OgUsBmb2qpkerJpXM3kcEZQyT3DGczzaZxUhX
gehc6NDcqoYJjLqTaIvR2Epr33MQMpP1Q9CuHC6TTSpPJsKJmUbpSWHowHujI0VHiXOWhI5P7jlR
Zeoxg/xXZhC8KqwUYAEkDqZ+kO8fIC72I5HVe+aUSboBSoLP4DJ8hj96c/eSFnmHdzbrygvmLc8v
x2qj/Yu1FCAwKa9698MiufczNF4w+5E0M22Q9CawZvZvOdYoGFg8/ChQ40WeBdCAeCiVvwr0G++E
IxTMNFQPTv6rQ70RxSFKPt//fbbkbfJ7M5DpYgQPT2mk2+88TX7aS7+7EHASqVfHW0JEdxl33ywM
I2Yiqe+zBKNamxnjhSUAkV32lkR/Xd/R3j/yYlrtKcOkigKyiji1uBMXibxO+UisZONmNy3765GZ
85lh+JiZyQMJWNAlw9dV2+msygxlW1aB288Ek1PPueWThEM+33bxmS1B1Vyp6AvpNBLDV7ZJ3CDr
jyowWNod86uVi+rpgBnYkMBTzqFQoJ3RQ1SJbwpdbK5R0kLanbsobQ+SlWZ5fBmHeO34P4WKCBrO
EUCdgqE8d9jJsgZ2uFdeqlYk/PFiBWfAUVHML0nMYrOfuhrAqpvGlYQJA66KjMtWYWjtuEnNZgbK
Buii5iA+8ACbj9S8fnKR+gUJxCVaU+vEujq29ynF4ZihX6CE4gwOieB1cJ7MnhBXyJ7YSKbbrDCW
rfvv/JN9paLBq7rKInRA/OYT6GquLZ7id4kYoP+XsfPb7NwLRS7ja7gr5TUmCGSy1AkIY/oVoGJf
B9khkUOxzp6I/YDHYxbHSozPlB5eq589W9/E3K1S+XBmSJkGf8mK91oPWB/SFNoA5yRZjP4uCn8P
8q7dd7F0RiSftRM4SykJQzdf51G38BIbzlb20OiyoUtzY7wOmIvglKyr6t8z8Hj8PiKJmksWsq+Z
BCyk4NcpZuBizJl57zr7LseE1o5nJw13gAgOIXdCg0HyWctxEBphYE3uKIbd1ng0keQEkXcZYxDz
kb6hBbZyuKq42vNG2YcELSmqiSwS3v3eX8r/DuQ0CQWF1x1GZFe5Cn4aXbOVfFsy2ktqD+4R4vW/
dYg03qr1ynVE+hLRe5DAL1G3S5r9PzFhdVOY31reLGeOsRAvAaJMpv5/JcvSY0GxyL1aXROWedOy
oUd/VVHmmvzJPg2R99UBQjRMQXrDunittIw8noL8UEnneiZI8FfsjZmEjbMcJQSgsWSvDZ1AO2l3
fv8iNYDLTkSC40auxPfwvosIHGH2kOCbs0Zq7ZmwuyK2jyz2RL0Se3hQslD5advQgUkIJeSz7f5Y
dFVk86o6BkdYdRSRSB9sSlpcUnJKpk5zVB4h4dD2f1iLU/80+jc52WrEwkOSaAKbDx+eC4oa5s4k
6v/aIunnNJBkiAK89pBOIea0qHm8F8EAXQQNvbR+m5lltbTYQSBLK0CjNpYz0EU3g0uW5RvLmBvQ
E5dOMOOqeXNYJ/CWxnVdg/COorO8pTp1dvJnmierxIK58aFBBJTmirxfTnwqNNoc9ReyzUuvRHWQ
hocNRLLbS5MjJdKpuAVIEDSsvVEYG1Dy67D/NdsOgmvwvSgiOBai7hU1ZJAgzm4ccOdGcDamgSdn
XsmhDoKVSiFFouBuu+025U3IA+FGKvOz06FLEKO95BImH/JfUqGgT06Ke5FH4tsvI4e0HBjcrBzd
Eykua+Lf4C63lqw8O39Q4xv2eXT4p+4PU6KtVjQXjUxISUJZlpyxshrkcmty81GPmIPGa94TkVQZ
aKaxWXsS47jlg9DsQu5WAgfdtgCgv3E22U1sKhqUDuqf/nRvEKrnPlgPRfg1o6UzmOpK46QkFWCG
Agx8Q6GeJBu5fFZgHqYX03rLHG/Be8xp01UxwGE5++pkLR0aeX+yRuUkkCYbjUB+Upp4sohZ2ZBM
1jQb/51IAtflXdmUz12oHKVXyKUYlKR9ka7oRzGRICc1lrpioI3PfuEsiHRsHp5e+M5H/z8B67xc
OlENHkMWL4wEHazXLgIx6QDGJruRfIIq3uRjfBRmmvgphwHTBrA5t7pA5olIpac5ZKpvF1ezhGOa
M9VFDVOSDKytdjw3i+KO2qVl20i3qaRl1u3NnrgdbEVUAZn/m6fbDP3gsJFas7RwHJUGlRysxNkT
xw1N0qTBeyVblzb4Kz5dzlV4KgsG61A7kEbm+cv5ZPja9CqxkRcIh1hb4TCNd09qfLopmY7tV/id
Z+nZ0McZZH+evzZoTiDv4gE87deqoS+9oLsZg351G9j8grO2XE4NrylchFvIxyGBFNg+LOIugkUK
6sotwUe1DlISLuwUK0XRyY/C156Swknz2+AlPWBKN35Mtj29u3qfY47oFBfcRJudXVdXkkOaQFF7
77KA0BuRLlTTBgXqdZxk56mmrSJkCeT1mEpZjyyN9gOInUWfM5mRBE4W1Gg1hxmJRyKJPSufNlVw
o7dvSenwIMQ0Tt+WdIf6OiPzAQQXDRMNDMQtfX1YOSZea7hMFQGNwXB+SdUczgL6P1bQ3qQxPzA/
0EZlS3C7dciQ2X1zlt0mhSP4+78aRYgMGf/7+emgxclVVYZXCEwIGHX1u+d5n70Lo8mmyx/W31Jo
KZp/tOPoADCfRoKxHdvkFFTOW44uxlK1LmqjnVDK3490NUcbA4ax2ls0HcAeXgKn+CzN4ek14SGI
+5Wk/lK0pCRartPc6gk9hHZUDghNbOUvp1LDLcjWHmFEM6i2m1vI7EWiEenw0SY829htvzB8visq
PRbCAlA8hFXDogK6MsYLTUW+IknqbDmliMRDh4EKGEaIE1PZ8A02omkz6FrcerajyxgwH0a04gPr
daiqa+thXjund2TXDvJai2EGW2qKymB/LrXswtjmgic3NkL93ujHaOsHKiyIimTWMoUNacXmmSNo
XLV2rd+TLLv2RYMgRUbRPCW9e08UrfwO0MCGZa/Q5aQnh/RhQiEb0m1PkXJD4RtVqVRT1kOIiJWS
FpAHzfcmih8DuYcKgAqqDPzNaMRkkyYFZIZL1pC4SdNxrHNADzRbJgq41tV3ZYo7Z8KblLOycHRw
Sn758q9M00ZZK0u/QdqJHOtFDr2u92iS9VQ4YDOgUw8Twq1mHmgss6lZFwm0lopiUrfVeY2D0d1Q
+ic+qeCnUxTjNBIx9JSgtNfZiYvrd0Nr0vEIwHN0Fa7CaYoITQBvXQGxp6XeGqlqxKSoTuPptwlw
n1EZRlxIZdxbM4geE6SYqVROTQaqUKNxezM8f+0pxXbqQvtWMq5cqlllgUK3PYyFXIaMmDT2A57r
xWDPDGHUi+r2L/3Qvck4v8+te9dAqB7RBCapZYaH3QySuY9a74R80s1YF+koY/ouy4NkZTDaHy/S
M6gI4NuNJwptBFE8rNG5lJjZuQghN9nKA7vmQwuSQ0najUN+H6iyo2nAgVaI8t1rQdaNFi90GeCY
PTgKg1RY7z7oVHPu86D7rwggLPNsqKjMMHIY2MaTH9D0ektNF1l4sSFuzqpRaOKCEl2TvxHrNQ3d
UTFkMxDsKtZyRpPfkIysQ1LDHrYMCZEZy8AHlitooLnBOoKAXOcjuHN9pVvlG0V9XqEGNarKu9qN
q8L7lgtTg/eSrI+TdAhfpRuAkAhmFM2fnjouzy1IZyF2fGCZpiZmhRj7ggMU72eQJg0ujRAwQY62
eN+RAqfurQP2g2AtBVyxUEObVbRh1Az+CYlOlCCTOXvJRUo+5wyRj3ZZli2mONymjICgAB0q5lF+
83RQHDEpkKXRKD0xfkLyJJNZgXwBJuOnkZdRIpwg/0weQo7ddm8Fz9BBqyntQ8g3IdYYzbLKJzoJ
vAYffzb6cQW3HNJ9a2Iy0vxn8O86MgEVU91lTTXPGZgI8QxkkMyKbbLVOlFeSARsVUHx7j5B5a3j
EhvDGkc0b2HR/iFB6e2nfDK5Qw94FDMtTldsXQqAYJRS8qd050s8FWW4SwobYpcwhq80JBXSLPnH
oHuVA0WWntriA/dK9iDndixnMmy/XoX/lie7zAeH72g7GgYHC/UYx26PYGPfOdzHKjjzoS2zOFkb
iTtt0ChkRo+Tezy9IzS84gvlpuwMWRUyUSmfwi4jw5d+xEM426N/G6zxK7AAwyIeFbHQGmvaMnVM
TPVmqpyTTrUxwWajl7TtOKBTehR8xkgHw2hhL2Q03zxR5h7/4GD8mZbauauTN8Xr36mExhSvHIzx
WMt8pgc3tEMzg046/c5uzV3wusErLlE6fNdZ2lImyCWrcb8FfwJykCO3d1osyKnB2qeDqn7AiVqi
XAG55Okz0CB5ly0rjec8Hf8tAJojHmACHi1Nc7Mv3iTdyZyPUfXPEF1OaVHu0QRZyfO3lGadJYjT
8yDppKzlSXllvg/gaEpd1kCSzKBsWT169Ap87QeE24VX/LVRA1y0VnqdSc5tJqYWLUwkKDQE6ZMZ
QHD4CosIXIrb/yJhk++KEOpbFpgZmHyJgxCBVAZs2YBFWlXODh7lTiYQAcdcDVvX70A7QvSUFKBA
SgTW1VIl8mJRaK9EOz73FFgD+anODr1XnIBYX8Yw+VdPAppYNyzRmmZn4JzACpDajvTFanCvE69P
tpmsNxmxRZzPMgmVAFSh19x1DZbzNP6syty6OvzXtPtOnPEhT0RClkQ6FXiNRp5MmyzRnC3pvPx6
XzaHxm9PNJZkT9plwoY2NzLsLssnYwrPyd/qHuWmOHw4+QxIBA/xum/kc2ShNNHvelTORMy5nNgp
98Rp6C7TkU3XTsFzY9LLmw3oE5T0KwIWKP+q6PGVGbVnZ8CUkGV2MGmmCcJtz/kPmgmcX+8969en
WSbDuURDTACPY7gt+UblHyWvTt0BXRU6arEB9QCtE8YVHlGHoFn7CACH0MybzLlOHM5RhVxAXh1S
FAFtLaWlBe+Y7Eg2AxuPsomgixsTGR/toNBpHiCTRQwcbYhpAfqNzvLPjHe5XRyQlgDfDw+I8FSo
/p6NIQ8YzSLsiVE0LstoFyN4lxGpC8PZDZr1O0+Ry62ITjCtCZ9xDXZrtn+qClOAPtzSxNq47PCp
KBDzqx+xbq/ReQfY41XWGo9wxvfGryq08KJQdqVb/1Ls+qENSHWBcSon613R578iwxNq/bszhGuN
2BWX+r3C+B0FCpw1wilBRNfo9paPn3S1knZqbnebKVWB7pYw11JYNlqxURP1rpkzhYZ1YtCCC3q5
TwnQOqlWY0QflEuOr64VVdvFVYvMmQSaKdjKmQtXZlshg0dA3zm9+R2qVBqswoLowHju3/EmAK2x
UcyNyzNel6G3d9nJXhyN4NwQ9+IMjsTv0rU3g1kdFBt1ZCljJFDKVFqOZtkKFWlVUwwYsRi7agKr
P/DBuf3LEemv0Yt/ZOUUPWoyQ1E5WFgOC3ewHsAMIiU27k3wi47tukEDhbbCzkDw7xT5w2fn5ic/
AFleoVrT1N05a9ylvKQmj3cEFMlGpCmDuduGdYPRpQQFisIAkpWdmkd8MrZyvhaYlQJeV760Mqcn
m5e0hz0QbxodPYVOcOMlb3YON5hDRypW1hGYGgTCwRkZ7koNQI7y37VZbRq2GF1NiHLRUs5M9NQ+
ZaYuKaYMLGTv9rQjUJ7Y5Px36X3Hpo4gEj6L/V3aeLx0y/Gx52OCymKNLOMqN9HGZweF07IyLkp5
MRM+HqQBvYU41NvVaFv3SMmRDy3uGlMLW+vH1SCNcrCHtAx94GByp5reH7MJ7ptu7FWHTNFECjN2
GcgbHIgDVEOeBBBi9qMZ/Ip6nCInw9gQ+KMpB1bxIZc1JbBYKBCSVgX6UgqkKadOa9EQQ6R4UdPX
luhBO1FyaAlnPm/Ctyt8OoiL1nxi7DLRfJZcxeqYCtOQEXMJN/rqexQWcz9BeUX1Xm0dpEGQu5uy
6/5ivIqwbo2Tr2aDN8aeIIOui6ZTSSeWYf66V511yVpMiohyGnLgr7GIzZcOdEtLTwm6L1DqGbsn
VAN5eWnM9B5HyTCYDmbM9SK/YqrdedI5gEr8ULa5oFeLThPGcYDznN98JCUG0JajbcOkuTgAeUYQ
G04znVJcHWcyck7ww2ClUGhspp92ZEJRA8tINMRDYMNRZx+MKP3JXa9bo6DfIh0B27IBCOJ15tbu
ouwRqg7Kt2DBU+bBR31SNBAg4A+V7oG00VLtoZ60HQLnddT+VBw7nA8vqpn+qZIRXDBOCI0BpdYo
H7VhPpUsvfiqxYMCao7ns9Zt4J8mvJ48uptNs+sarJG8+mlEmIPUtYGB26yubPQfkRrGCMc3AxAY
mnc1kEWXI7Wm4NhWedfeTOLd5FvJckYeelGNWDPC5iuCHv9S76pRu6gc4qZgM/TCO+usa5s4bpn9
IfIgDLn6q5WXJ7pWnCA+rUo1HjTC8mwv0tLrV4UBbFiZm32uNR8In+/lJDfU/kqScgzscUsPadmY
2f0fuBd52zmwj4y8ERmbSbG7bkXcw3+rA6M94fJhGtveyIiwaK+wGLv+RdG6zxxmozXQbc6ijUve
jMHUkdW60Rxml4g7+V6+s7ruEzwhbJP52LvRXzOkXQinid1Dz5mrKEzxiphi0rBW/wXEGTgCSH5r
AHYg66VQXXoh1ScuDBAMc9B78Z+iGB4GaQ08lpW8gRC1Z2MMvqoMAK5V3ePQBGE1PPvJc0DDwTLV
uSTXYhGEGoRB5ml9GczQeDCMhTkMOf00N87X5OjHLklvic7To9exII/46TwIWGn5QJb4U0qAOtao
oGaUFNn7kfjPOM5BNqeHP6bp5+9kTIg9UffHmC702AiUyfhv6Wup+WDZrQvFfwRGeDPwJ6pqVM9l
stXi1Y0PzT7juwMyhqA3vpMRiHJWEyIRNWZ2V686C8e1ShLmVN95ZoEoTD0v1WrYzGS7fjqsR7Xc
gvxHboxBxgw2Bd72U0qWMKYUtaJdANHKZiG5bKtaodTL5ze3clboafqLyE2/Y/A0fun/5MiEFUjZ
amS0Y1+/VlVwU5DspplOvkPsaf8lMzMphRW+WxHQH3W8OWVElr9pmoHWcbuGh37PaPnrmN3XOLT7
zYomHzxyOiz1WrdhTqd/0CbH/EddJR4iMklO16DpFz6QRlTIeKMI4SjgrQUAAb8Gsb14qWsfeV+d
TEY5TquCR/am8zDm0Km0fRs5iEKEBSKPhXHRq+EPi483j2iaM0Huo68RrMMkvDkMKbuqYsoCuIBq
Bv13f2ErPcMeah90ztcqr9jsjb9AsNnBJoyXifFfYRvbwsbzMuLNBIMQrlykXDwENKbI/9QSBWqE
/ulUww655SUqC7cKHofdo4jh+WSWHeDVhrS2djv6rqFFATB9zJg59U7nbSuZetEkQK//DyVuhDBx
9aRZvPIxGuKx+/20akbaSaT/NkemDmzDdnaieM1IDI01G5BJc/QRrPgfR+e1HSkORdEvYi2y4LVy
sl0uZ7+w2okMAgQIvn4289QzPR7bRZCu7j1nn9YPVg2nrcjbj8xSSnTEy8/l85IcvbFMf6X7zyXB
bO2a7VvsE40Yoj5avlZE9ymvkWOqB2oATMNnzd82bGNwUjd9m0CmaWA1ByUufiTCRXDQbrSNxYul
Nc3B/qfkiB415q3I/NsQ064kdTRpnG3T2tDq4n8hNBgiG6KV7Gmb0Ean5ZsNIGrg7K8noguFgAUT
uysXc0fKZpbisswdj+QSjse1D0d4Ilglz7fJBOu8prPOM8nhrKULEI05YcW0pjkFtZxg2/aS92rf
G947MZQINU5cSUO7f/iY0RwPlyzu953RnkZB/3+ZAbHpIKLgj+Uwwh8D7XpqoMAJIEIEa9grIANj
uFHzdl5Ewl62AQUH2ijfhMDjljqF9bGhUQBulKqKnYwLyVYDBoeIKIqqRFY9XTmQChxObOZAy2s6
EGa/FAd1l8IhK3pxl8uBRnkAC8mrLhgtuJDWs1RQFjlKuDZ1bvRjAQ42Mu9dUoCbiJIqd1Qs5tPO
nvSZ9vbO9zNSOTtYDtTeeryGsrsGLYPrNgo2FvuvApwP+sR6sBYMSa87OtHF1mFiJ2mFFKW6KLCf
yuBI207NsQm7wxjAohstWn+IUpnM8zsHPynyLstMH7lUy0ShlNPHPBiHDo4o2+60DkmFzbL2GmBb
X3HhiDz4mJksNB9cnTiDVe3g/UL0SYXHpHbnstdx6Shin2sOulpDqqjMplg3gqCDpnyxp/SyLFH4
dG8pa1yU+at8ji/LZhBo9+IWySlznRP6sX3ROvl+IGKhNwLcirxoSoeHifYZyM6D0xdosNhSs0Un
ZwaaPZIDSSseFaIAcF5XCxWZZ+hbxmQ9761vr5u3YTfeCzZnFVAaps0xoqsQtxlzdQ5SQX+ZuDB+
3EK9wGycpeoS+egi0M9aQGkyqh/d11tDjyUvPBrR5ghnHwMLgJj+KPQIsIzKterPnhdthoJQvD4m
UsY6Na79ym76HrLjBoF/6XpxbMRTYoMZKmhToFQ6BRm7qEwoNyPz3bFxZYXFhZu8922SA/CGbZqp
vTM51yrLY242kpWF7J8mE5eTtTNDG8JLnVbhp6apw2M6WtbF5KKrElAYFQHEuzVtgX+lbFZLub0U
EWZvHR1MW2Co2GGML90jU8G8Q7QHqrNEr9AenMhZ2E8LMjd+7fS0H2bMFZIX1RzKtw7mLv6JTcFz
NaAYUxaeAKaavep2JdFnouk+ZA1jyUacg5Ccu1ZaWzj9S2PuuwQW2w3Dv7n4dPDLLquAFw0f+ew8
xoHzHqvsmRfH4shQeQS+TrJ4wTuabXz55vqc9GzXfsZzt3atdDdScXAfaAUAZKG1SedNxPl5mMBK
QSnDwiAi/cZN43GHvbE1+RTLuSDk+IA398wX0LjzWJojOqJV5G/N1oFP4N5V8fRo0Te51nywaQrQ
YYn3vJ7OdS/776RBckDq2t6lW7m0WAzHSymLgcSzFW5mP6kvIUf7dTni/PBf4bdQVqHKNa13aRot
HhawM0wJlgOP4dVPBtU1s/tYfg1qqna+44E6ERVxmMb0hIOHnU1/Wb1Vk7OYfzZIQBPEAT2Hw3b4
WV4rkP27nPUOaf/khv5CzPpo8ubQsH707tJfsEt9I1SPqGepFuYtT5g797/GaG0CR+zdRpxblpCS
F3xVInEg1IM1z1a1+r+wJRkPt7/2H/LG+CUm58sR1b9sLL41xz67ddc5+pnZoUMSFhAUuYWih/sQ
GyBEaPpxmNKRoGdXuNRoyXQsqeRu0ummWzvYWzFa7m6KswcDEhXkZY3j2N6Gg3NZAtJz8UX24T8b
EOam4PS9IRbcPJCypw5DgEnERu3/OaRW+mm7fXac58yAEekzahBEfvO8jcb8kLvsuOp/sS4ShgCX
VDCiJYxnghJjSGRIyUaIFf24sL4ykpc91u7l2Tfz+Aiykr4wIa22uIt93HfRNTLAW4JRqcP2Q2rI
6o1fDVsdPULsQ6rNsANG5htQ7G+za86VkOemGR91QEFjcUrfYtX+diF+t5rZmOWMfBRwAIaB6DRw
vXFHPtNXipwaMvElGcLkgaprj6/q22u9bN/3FZgBOteR6Ks1DOszxqIjoDl6DDwKHSLVXWxUW5Yd
TY+sPZJBQ5KUCnhmwSesFGJHG01TrAv2OOsyTsWRQLJHe2R78sZWUL+4CzSVV3ipeIQbQJEzqvts
6EmlKIrPRgD1NudbryApVIIOQ19lkjA8fa9lcJKzPTCoMp114VXPeQgP0cdOemtKdmSz8581RpTC
Vk+V532lgxx2URQxS0jhVqvbcs1xfiyZl21PDJTxTtoexU8EDJ4EGeJnzApBuE3djH09jltrY3Sd
2PhFxV4NNRfSB7prFrDWUZ/al0gSWHP9EdlxwJShwPSrqmZX4kVDIgL0wpRfrd+At+ZN1U2Bvl/C
PqdZ9lm5+pqDp01Gxn/dwIseqWXjSI39TLvq3oOBjwocqy/vn601IvlppKsWvkRBqNdREoC4aY3w
GINO3zbDmALJoX00hf3V9oLTXOR3ltvTgISrmTIqxlQVbscAoDQwCzldZM/yCQb9xUh4WU3ydrXC
JKE88jKC4F0W82NapBvd5x+izm72iIq4an7jQG1kWV8qF+bdpP0D9yCjpQ/+FDL8GXbmJtdL/WXD
2MTjxZQvWVliSF7DKeNXjJl1cPfqhlNivfOhx6M4QrESAbHiFB6/mqLfsw8g/c4uXuPvMox4Ho30
Xk+nIA/pbswnvy33ppN/FiPYfdMrDphbtzAidnXmvUFrZ6I+F895VZGsVj3C1t/PafAvMtVhrqfv
2LBOpZdvpbbwQCHWc4OXdMK+Q7nUSLNej0Hc7aKpepoFrTSviX+LVMBuNCyEE3X3GtkYFGv/zKzH
Prhej5m/9tnwFbX1nNpUwmPX3jGYeyo8jf3K668TmQQIg3k4LaL9mmBkkZf5rm7nn1AvGjJGMXAz
3WzD2fecGR1zYZiZduewek0QAzvaxbmnH3q7f0siiWOpeC6aujrRsOQAS8tmNLHyobkeNk6kse40
u8gjro2GI9ZCOsbrWLnHfvkihs0b6XI80JIOVm7lcK7q+qPXWQWW1zwscVknE0Xup+CShKLD9Ub+
B6lhvHwAe91ueDIIRRDwtVYCbq1vTi946x9sy7uSzc3xjQuyi52egXI8/ooJ/KLTcnEwEe6diANQ
5/ifxezezRnPaJszIgX1dI5JzLsfUCGhdmaFFnq+pBOrWmoZ53Z0niaRf4vKQvQdIy7TLTDaAdMa
SGbskEM+HLLIt3YhRo3vuFPo712rI159pv8aaPHHhO3ZJun2yPFacvBkYR6iEIxPTTOLIJoNuYfm
SlVi3CQDeGtPv0+qsvZt7TKk5o3Fg4+IO3Ck4tEMjh1ktTSVV+SO2c6rpiVO3SVgGfuoNU/YsUhs
I0qtFlgtDaaFMNXu1EDMZkuMTq7Eb5FFf6K3j4Hb/ZgFI0x2PRGl9C/yeHgcgDoaZMqsTJyeaTwk
WzIgb6oy9x7a+40qUVvmaD7xzLMr4uzpaROOdZidyN1IL9KkWI4JJ9wkIvzLAXh5DRXohJcetgpe
UgJxr5Zs7n3Te3K7lAtXY2IsfJ/meO0mh27ihZEOCcAcCllBo9A8qKRmZBGRg6003DfJu0w2K0r+
OIrOIihfRQzmrPUA6I7BTTb2jx344XUOU+e+K/pl5qHuG+lcPT3XO3pX1xoG8yoO6b6z+kQObcle
xD6xXwHKbrhkOP0lGULiRyfj8yJAwKpSrYfYpVqfIHfPWvzvlPSlBUV8Nl+jasZLQnHO2ZtJDrVu
3Mlqgf6uOzWFq9mAlFyY9lXWS7WSluPKFe5VO8lHpvt9FHbTuqvUTRIqc/aKgY07kONKhRNEyC7A
09HcjND9NUT76PjOQ+1x7KoB+6wcpbsVdcLFGf3DnCHE0zLea1kjFncmeP1BCGdFeHvFZiGBTP6v
igJCaihj36jpAmHu4itASZXCVeyOayJOjjNCSDeA1tayNGM5XXddCrCmhixEmB4D+nb8moJhl0Qx
48/0VGHIdj2YbVbmbog6fAgTczcMxccyZTSoeQvP7Wh/6U1Q+1dhcnSyROd9i8R4zkuT7QEAl8mg
xQ1Dnh/Iv1VElrj3a2b6NzfovKWERSXiCY7LjZaK3Boiy+4Rg8FFbThtutgKu5zIkHKP3uboeCxO
kSJku15PYVqcdO3xpmCMPwYDxb5Ts6TxaCTvxJDUnJCYbYfOYB0oHCPO9vlH6tLyEyI7MhpfCWd4
Ckt5jmYc7blDsmep3sfIp3FpEzJfqPhfQTZpXzokstU3tgh+raE8j0wRVlWXP8BH5LRXWOfQICs3
DL+rFPx1SgfIWEqbDjRdWRo03MP5w3RAR+KFWLSSzFTbBUeBKMW338qgJjV52CAIY+eTZ6uszqqu
rq3tYXgMDAUUO7ROhazuLEbXLhm424CwG8rQ7tI6DHx85shOm11nm6hsHlEsxM1fOeo7khWfLRCV
RWYwxY0p/oLCyJ6t1KZBUfKW1mcaJ4GiyeAQRtGh8EDfRFmqzlG+mELrRyaRgNQ0Z+Lx0krvT8SD
YGdpnlKnmkn6YdHt4a1PrXemcGF7Q+ZbE/G5EgHGyJyYKynybWFxRrBMchWaNgdm5XK2ABpiotSE
J60UYDyziD/pPZzZqP5qR3FILk+J0Twu370g0cIf/fvY7U5pQvnl0GVytYnwozzmAKujecIPwii6
MtpHV05PzfJ5lv9VObmhFno0IQ82qliDLaOxvWedQvRg4vLIyvOKqQxdz4jjVB+K2tt4cXiyc9Yn
hfBIZsyOuu5vSYHc2qTrtPG3ROSTswettGiuOPXQco3FPo3JGltWERJiV3WZvIxd+VAJ+1+dt6SZ
t1uNHZ+kngKX1/ANoQBdRTgfh3y6LNaS5dN3fnASpfHmEYb5/23N2FfrWPRrrLNsGBZluldtDHui
m9TdKcO7OHVwN48AvCp/3DjSkz/MO+0XP1UANwrt7YGnyROtK1SKmcIX0GTDLhuc4NJnA4SuqWSG
GXXaLGgzEz+3SSNl73MflDW4BHB8luCIZUF+6+ioE+waEEWc5X8V/n1y2hr30ldkgFtuCzNJG5/m
TB8rt0J3E1otlIlsYCxozwivE5fQAAcAbp+ol3gIIxiPdCFbc/wtxyA/6dTFOVEpY2tX+bC2Zqvd
gEIavuK8CuAnFaNxChAyBasCY8W+HEaSO223pv2Ayssk1fgxzER2S0UKpQQU8HASYyVeZEeDdIxa
7NmJjCa0+72MD6Aq653jM2Uo3CQ9cSjDGD0O1tWYGEqDV+T83frTi1169qFLWUcRAqhnm5FM3VKp
mqWiZUeceyIfvOgXQBJGqvZE3ETv8q4CzXeslQHUUnd3o33UOtkaWUYwzaLxw6HhrWrDeK7dD6Xr
96r8WP4D9NLj8l+KJAFMZPgvdQiyDkERU8oFp1BU5eKCBE/9TzLhTwEE5/xrPb427rsnSX0boq9g
mf1XiDjdjUbHUp3CrP2NCRi3uHtYyZdVJHFOYXtePDTLv0nUGA6aOx81WBghmfR3ZfWioHV0RrhD
DmXgtavkHZ6ZkUp4To45lJYqsna4pqbxRYNR8tUfQbGcTd57cDcC3fhIw8C1bpaNgNh/0r2xL5I/
3yKJ2Pn0UA3YVofD7Bg0zdbvIrohaJtaG89KQ8+Cfv8onpdfkA9nFe1XUrVnRCeKDJAMkW9SgB8L
olXtvqNpt/jlS5phAeHiqFNSBa2lowKuSZfgp5BotiZP8mksSNztsLCbxYeJto67k7OXlEnyXPZ0
ogP0AtHjxEeEhcYjzzuOx9ABU1R+hpBjMQ+BK8vRwS4SLEzlH45FkmB1srmIXDgRuDe+p90CjJ1A
ygYwxpxmzxcMo7XPp3DRwC2/FH/0LnTm/sSihFvzaOf+8g1MufjKPMYh7Ul09dWmsmxzhIbghrdd
w18MX5oYneXyVSQcNOUvynF7on/JCIzcKfZGCBmSrvciRhjfgkVplSw9ZG4ot4h/x4BGaUjhPH/h
iTxwuFgvfpjFa0Vdfp9Ut8yvbpzWjjBC2WnkaWjUcVLDAcPBl06Tg67cHXe1My52+FxrYALVqe4q
fEGMXf1nlYDyup9HjOlix2/Ih112HEK9dpbDtAeIlU2/ApwO0msl1rB815KLjAFucsr18qJ49k8w
uk9ckYpNl0bROjH7h9H5CSoDnUyzHU1Iy9XJHK8lgw++jt2aOAXJCbHHhEjD3c1t1KFhvR9EaDId
Pzq00Gp+TJ0qTuyPoQEciuqdRLfsyTXgu9cpA5eHjp3Kpi3JY8RLl7bI8CMAUpx/zY8Ks5Nh/ZbB
1cvLdUTnZrAs4CpVcxiUKnEb4X2t/GZcBzGNz1CmePU+bT7j8nKbvbuxiD4mXXUFhGndlr/Lp7OI
kmsQkhcgPU+qK3cq/OxLubFx5LuEMtRlvpdkbvXkA/CwcH+C1riPzZfley5/QExwO39PxjLYYdS3
jAmSnptoLW9XV8FTsH4bSqrl91gWF5B+H6wPavmNG2m/zAm800Y8mpqJ+/yEkdVy6fuiEAjkdOz4
P/O23i8/hvu8LC58EV3tdGr3NE7JdG2Xx5q7QRgk7DHzkDkwZBR74PKJuxoArnwbZLQXTnLhW8xV
hGeQKJX2tZcRTZ/d8sAG1oww8ITNiN777/I+pFaiAV9FtyUe7zDD7O9yjABwM2tjm+YuZzQZvy/C
syQ39yZMPVPXOHV4tpxB7vUsf61sfk3T/mtKkAI75MtAUfY+DVI6wZkeun7eGlXxkE4i3OMcdsmp
tEP8JHhpEh+cN+mRZhOeK9n4J4Zi2wVB4xGfYdbzK6UHb3XPt0WTQlgv+vyI5mbfvKSliQ6I9IzA
YYZQ2e9dhKcrp+kXmahJnRGNuDqn7PRoK+APOD+TRmcog2OS8dpP9lfm9Ncc6HWZZzggmD5a/QOB
GSvH7mlzw/maLLiY8m/w0LsYYwtcDWOxFj4nzDI6t5baEPS+G9GQ+KL/h8wlOfd+xsaT+1gVuPwE
n3KE2GsnY1bm1S9UyEzbm5m+B3leqik58PYXr+M8ks7Z1koERLRGeft5CBgwFxsHc2vZmNbJqKFU
GPrLBRPP1vSaEN0YqQpZE2ylkIwn4gyStaWxNEOtPJHofTIJnZzplZoOlKQJWpkBHFnyMsn50ivj
mf0Y1gtl5jgc5RQfxjbe9hJPZKMvlsGg3ugOciBfORR6785SnEfqmC51zceK0cmUGexPKPGi5rEz
kp9eUfosG2lNwxkR2qlIWI7ynhkJo4vMn89zne5nXZyEmp+cGaiUF12X0PUKvG9jpJBEaOQFaMyN
Gfwuq7vLhRnpLR2szoKmBeAPz2r14fFLz3BNQi9cp1N/nud8O5lwEAPVPjmuR/ukn/7hKfm2k4Dx
j1pDBD5qr31ovfxexNaLHNqtyaSYUYKNhYmdIqieg3B4dsvhnCFhNw1GFZiaVl1kPsbWeBy4lSAJ
11VK+K8J5snssl/Hqs4ibgiwRPVYR9W4a4wPBVEUnZP31jSsAmZh9vh7ev5xltRkNLVdsncBkdMX
Bk+b70aOvz4B0uFEGmXPnGGI2AJB9z1nwH916D1ywPobRba49MKW41d2bpI3P4qQtbbFLerbo8r7
+85KD21rb8zeOXLbsePgVtLR2RjaixII67B+HqKcjsGIMYK7tovlIifPXoWVnGcjDrANp9Ul7GUB
Io6ErHZ5lo2ybA6h7X0pN7iLY2I00g6ZZMaE0JmoDJXC5mN4nF1KbqPtjY+1QpHn1Qdu1wvcepC3
ut10Qu6xDKwGqtYmRnnVjO25ylnD44ruME5yE/WKtaXw2LpOxnFDeaBF1LM1amJ9xj/pmM8GlCx3
tvboWNQ6IXWnhYy6LqwJO/RUnmc9PuCFhk5nFMl7ONVAHNQ+mhbxRgPlDgPIiLzNIaLXexVO9+gQ
C3uSMGbF4DeHnLgi7P8QUWxY9Iz1Ath6TvlOw3qnUvntjhFYU176iMEAyMqW3JHSQ/BTovIlO9hL
bYS4yV3A0CvPbIn9GIddg2SPsB+6Alg3soiMEmcKbl7atXukZjy7PunzyMNyvJVz8mAFVI6TB71p
2DahvvlSXgueFKt/67v6PdfTIfaARVKnwaYJjtk4PguksngmHobM44hCZ2v2N73UcMsBH8MW0vy9
crxTaI+nNk8vQ7/I9QOy7ZGm+mNw8Lxh01u0Zp3UOEWWSzqnUZ/K0N5PvvM9eT2Iyiz74myMmrMf
HqbY+wl9IpiGEcBdYDs8JnZ09Uv3rVcM7oELbhlhHLrau+W23qdJ8OQm41lHjMdM8zlpox3J2ndg
B+kc0EuUqP4Gm6H+8gzFZfM7WkRGN8XGVLCO7QgVKiy6FnVqPOFwqY+qbS6OPz2Gvrib3f5RJeFr
SIu4qMPTwKo9ptmLgbjEpNoh7Je6yUIVm2C/mwEb+k3/ivLs1NDd9vt4TSAHszfnPLNErt3cCXbc
H2NlkdGBb4UAKa9H467zv7KUdCyM5Isxw6eQdn+QHFMHB6gE3yogIJOFE/m0scli60LEL4OSnN5P
L79x26h7kTDXIZjrJVxU/+AX6+cUgP3KNEHWOLkLQEhyQIzkeGyN7ly3KA6ntGFS4YkO9/mSAKWi
b2+KKAOZrePQwYPcLMklsyiGu0lnchO15Z/VjD86lResoySs6AG2rh9MFGH/ZyhsXdsZf1zP9Tbc
7BhT6uw9VcJA5eq2zJ8d1ZG22dLma6Z5R7PTB+w4NNuhQXvcjIIhTkZGq2kIte0JWN/CJZgf4sJg
otjLhAq/H96KQhrnWLKHdF14VDI6d12zD2RH4pm3qyIWV6SQ75UCM6Pokjm86GRLHAiGOeEFO8vC
R3AwZvvMZU2w3abZhzD7QOMYhHeUHnrO1H8umDAoUX3ELXbKyrUeZ5njVrQhFrsuXBoatJYDbs6u
YA1PAcf8JA9vbV6jKqpruKNd/ZDalYv4bsZZVXzOU8+bFUT23urqZhvn/o2gNMAdZrsy6uyfDQ0B
hFMP5WhqO1ojLbNsgOiOrSALL+13rc5l6T7YnflTwgyIg/IuzqAdMyQY11KREdQyrjBbio9yOjdR
e8bwiPwN3Vq7H8lx37aqx/wa+RfebLR0hB7V6j0U4a1GUqHy8gH9wN1c5UzHuyZBWBUYP3On3wUv
IXbdrV/UxJD2mFwaIk9FufDIu3dXBh7D8e7KOXzhP9zRKXg0WgK9WRLxeFyVgTF+nj9oft93JsSi
mjSj9TzaWCGTbmfzG6sJxCsJDSejx1zqQBITsSCzF+8DGpDvUrBXBMipeNj/ycT9lwxMdAvZP7Zk
4KXD+NtZxn2tmp7H141pxINWDBhWMiKoClyQRCP5AP5y1d6HDR0eB0JKb27wf28XXLs/l+sY32mk
xCdJ4afGZuCVRAGPIiR20Kx7ouPPE5S35fjjBvI1Kzr4JAQKDQO95SLf0Sjq9nqUBsoHKI2+4RyN
riEUguKDYoLiA7eadINtyQAozUvGXjQzrfzFocwkfeyegnd+I/n5Y+yiD+GX5aGfa4armol2QTvM
FwEbS/ga6eo7Q1gZVgMdjuxZGx1naHEoFLTw2iBuiO6GdDwSh8moYeIjbu1Cr+oL9xKNfbF3WKvh
cxifIKX7nZPSd5hsWrwAjZ+b3NkJn7awV+aE87b7fiRy1QmPuTltgql/boVmfFDdEosYh7Iju31u
s5fCYLkcoWqA/eelFmSEdjWyeB9giotocQhIu3Rs390zOroZptp52RDvI2o+dFvTRhnmrWvapR8w
HGJnvkuT+kqSwTP5Ete06B5ElN9sgmz7GqPJTBPUmHp+vglZKODekSMJV3A8OR5uxSVyAHD7FmA3
dXA547Ls0eqiEaRTNmT6Ar7zM+QadG7xUc/dg20W3yYUaJDG8PWshJ0ZGqnBuGxkwMiUw8Dv5Yn2
aBI3/CWw9PIijijmrfbe5pc0E3JlFw2JSG4xr3vHq+Kw4kivO+TUqJFpYd1I8QC6eX1YIkjT0LoJ
V5/SONwZTFiPJud0/KMvisXJJ1xnyMk50x4hilaI9Nk99N785yI+5tGlL+36yP4WxIRTnKs0+fE8
/Ay1l0/IwxwaeviulM2qOQx0s70ADw1xFghCEQ/x+5hTfFf6+dFMaPmDSrJ4zK0DnWn69ZrpEHke
q66LsAiN+FJEBD60IIIT88OrNjD91ON+qnkleMGmtMWCZj8VBiXQ3AN8smaxLsuMJp8zkA9Vj8w/
EQA09pq9YVNawHeDWB2E0btb10fKjSaMwJ3OX8yR4o3DAkOd0T+NuBmrsWDkU+CnpOQ9GIP+CEzF
6FWYCMzHO5WoLeP/neWSID50jGERO+Xma18is0mX/LnZ+1C5qtDKIZkyyAeesmsM+zte6sgwM/TG
DdLnpAwesGc8lm7NJwpcKJ+ak/FU0VkHW6jWIZWXOzfpeopN9kajMTeiAQBfg9s+JOUC8nWQjbAb
+h6xsUbjRwfT0sUXxyX8Y6Rwsuq6BuCOGMekaR27ztmVvK8gDYmdBsnWY9VO0uliOO1DWZlPzUSj
ZI6OOhGHRBQHlAJPaDw5cTgkA5PMuus4VSGh77YeoOOgDnaqQZXZjSTyJsNdHs/PCR/U6ZOzbBcd
Cma0xKXFMaEtna0XnsZ12pab3unISNTjWznzkpACkXXOIXT6rUVF0c/xA+Dw5mlAzYBVCAbywuWK
Y9woHTCCrKnPcnFnOVGxnVomZF7uXAvDOqZehMxIHHUWrZxw2knTNJgUuphB8ahQ9jPKytJ0P02Y
+7Pa0Th6svvl4axzn9QfWlETis2sQKS4/MOEWNzkJiIOOzsjo5cyDnZO2wWbbpgPTT/do8JVpH65
A7KR9sxM4icQ6UdRIr2ptHHIqOJw2Dp04mnpxWneEXIbQP5ojXQbx+hJ46xjYA/ddGuNRcYhXz6Z
rIguaQlZ3mj6+wt+WSrH3YaxYF5R0Tkxy3nieuqnLJ2ewjRmBD2+tFXw7MzDWcOdZJNyzjZ1cGO4
vz5p9MCZqPUyq1l1ivNYl7Auhd6/wkK40tvmfeFaW0EbH/L6KkS71ZX4XxXbmRxuTMxhv4aXIAzQ
AVm7dLD2OiIXza8bGJy+MSI5j4uzGA2GWC2Tk3L2OTSW3WtXmQBkAyThOqo/M+LwRp09Dhxolmye
B8clN5j8EGD/TSJ+aeT9JUujJ+Cn5lX8Y/SYFjvnIeRdzIL5xQxq+77K6PAz2KgW6QWJzgUKwJxR
o0zEXzrRU60X66pXvzJ0AP4oFB0gAGzwqnezWe5E0V5r32MCBUmC4xG6G3+4wcd+g+xPdI356na8
vw2I41JT6c3xzZH65NaZvcmj3PuQPnVZ3M53touOsbaTs1bFqyKxbR0PLAFNgCveaqrwGAkpz3Me
0l5jCrLqBHFjll7CLIwVbQVA5bbAtlqXf5TCN4fqDq8AHy6sGNTiTVvSyPDkV7FXniXRPLyeGlCF
ha2KWNaBPPGs88C7mSwMM2OxvmfS0NvEoCaQxw0qFhDIrAwcDh4KY/BPHME+fWe0AF9YdJl1w6Kp
JCpbmEj+7Lw0nFP8WO995e5jFMO4pVg357DmtO8cM0lnQnn5Oec+Fk38zliS7qGc6dyOHewgdgOH
JXPbZe27q4nWZR0qoJGW6d5vp5YsXIXF2hJAbmfMNEV4GP3sIDPxquCERwXdeRss/2ZYUNN2rF9s
eyaDxYrb8VawWnLSH7YREmFvGAhntKB71+kvt+KGDcg5m655RFiD5AFA9E3WBZVJGx9jK4rAvpG4
KpvcPIx58NuHlmB0NtMLJzIYta1/jCvroQ26k5IoTCNJyGo4tOdwQMGb5cVM/gxCVXs8WjTAoial
uxuNf2Uwhvuc93wOcyh//i2yGZUgT2C60qGfEcZi9+WADND/TEbR0TMFoSLocVAgQZ0i1DLq1VPA
oZJE0h6lq3lie9/1MWo3I5nWeQIjenDTb4Eib9XhLNYLsaLNQ3qeBigeMDkFGVWrwu+ufmHu6bjg
zPPMv5Z8TjvzcPz5L2i8jszIA54uDvh56jAAmouTEZIMFM3pgwVqg69Fi0ZMrMfSSouiOvYDji27
5M1RwVuUlNcpKnbof852nOzSvL7MAo1mObtwhlskmL0zPHsJMvaotfwNk+sCiBXLheCa/JXGJNmm
ODGni126LdWx9whoHxzyn2vrPi5SouhNdh/kswVVxN5nJnpsTYmButV3phvDwFqOjVniPROqu6/t
8KGJi/uePACYIzQABh+0WMVgbG/womyacgjIpOrIDPTJhu5S71ikzVX37l+J+Dxp7h0iGZHF0NRw
OfuzHYbImYc+2hDksV6SulIpn2Qdsmsuzs0gJbXYCj+8/l2VzGW9kTko1vD4xaAmaVvgAlrsCQs6
p7OzLjNNSzl+QTW5GYP2TWfludRBth9bwhv733Jg41iWcft3opLzYwYb0uZ1qepLT79UMLCYy2yV
pnAomrD950XmoTXzbRiWB/LZgYFYPTlOpQO1gIjwStDhNZBmGcjeQFdRIxPiA3bEusMc1KyKmr+u
qyVxwZ/+mhq1ffcfR2eyHScSBdEv4hxISIZtzVKVVKVZ9oYjyXYyQzIl8PV96VUvut2WqiCHeBE3
yuxxQaWKcut3KCGcrrhvno69KNdBW3xVSt04qb9UFnoDsjF5XKd4cxho0rr01K7PkUsYmk7CPK+3
NJp+a6Lm70ilb07CCx/4MFmE80PU6jwQB1vkKt1zYFEhIBEsflaP+Rh3i48lgUoSH1ZXOyP/u7ix
YekDDhzADHuMGsKl24FQedJed2yC8uKr5V9BtIyppsUgIuQ8Tc1ZmMt3VvBA53vDRDiak8f1s0ya
6DIlaj/3b1rRuYW3EsjYU7HQ0zIkt2qZwa040PfW80lROkACDFMDvKSEJ8dbNDfToUvqf3lc8hZS
uzswFaUYash+vNWgySoZt0Bgsl9YU8+18vYBB/31Uu8k1s51GFNRuUKz+NFevf8kNFWBoI1nT/fn
YbY+cInsg5bQscZW5NJwaS2oNmN3T8XpgaDhO1yRk2PHOBPINpLSrHtAn3heoal7j+sDOVcExTmT
lZZ9NCb6mzcdc2AUhcR9LiNcDykofj6aJImOXS/wE5MoyokLmjk4T9l04A37U42K7Z+bTUl5sB/Y
lOdhuNuAesC3xIMylg6RsDWhjVrZWR1zhNl7Sazk2Qo1eB4djdzYHYasdQD0KLaRTCKmDcms8agC
j8JlthuIoPFyH2e3+l3ZrF1+Y11xt7wPcBd25dymF4jdKQF9fVyCCIdOuCw7VTrPc1M9GvCuhm4T
CfxSkDncIoxCKxDwfDBgOUUKUDewWBBx4G09etN3VLbK0+jR9t46OAhxTv525vihtxOk77qynxLA
Klir6AypgP9zcr+CrqVLwq7inRe0bxVYLBumcP82IkIH/LREskgvmYcuj7ZxbdJfWBiwrOJUSHBH
bKTwufuzYMt1aehB1TXey1Rhe54CqMDVh09ZA3XL3G+Aa2AHYmi+Q4FnHOYyTKnVNbdfp5heisns
6Xy7ZehOvCbENfJrorBy1YiHovhuOvreC7L1dpGdsqz+KmbnWeGAwDLPHHwVwdtglS3MiyoZ3LE4
vnntAN0zuDT+jNaGkYG1KJujAx/YMRd/W47yvVt9kk5AZ6ZpmP/9SUfiskw/kAE3lf0aWT1gpH9L
2u1mL37TFLlw0X500pjDSYtAqd5ZRI5kGYjvywc3hCCLCsX4I9nUc0sLfbAvGcnmPJGty1U+vrgE
+derV9gAGcQv4oVmDTO8m0me6wpqoxrNIe5eoEVB6VXJY5XoG45I5v41rmSCINPovkZtxPTeO62f
CM65+4K3TEL9lMty6Nj6GD9wqeTrNCm+mwmsToKNayvwY2+zxl8p4agGqBmHIrDeSWleB3xQ3M/J
NctLnFkrO4GVyQr4UZEUEKQCPm63wyFR/e7S7o8TEvFsLJCIYJ7vIygf5zCsmV8q/6hj+toFjbiY
0cvQOqCNP+jEvo876hJGSpXr9o1ILQJCeAKMBJVYPgWTf5EVaMdyScuju7S/c9vXb4um7du3yZxx
gi6As6A1ixSci+7EjkXvVAnm920bjFt28x8gxr9bJtYkYt1rLgW1KTTodZk6Y0K/elXxrnu/24hs
Rm3vB71vpPWQEVvUwKFQcxGvpyDeWr2L/hezTKouO7Kf7uqiOfS+bx9FzCJLSs4d2uYg44ZDK1+Y
X7sN2PL2V6icLzCp+0lFFB1FT1lsQiLp86YrxqOszBGH+BbODQM7EnVifHPJtKRA9LqsubkDxhCL
a3J8CemmDRLnvqqmuw7eIY8CkyrDZTZfHpiqbzUttx3/jwKnaSfGT1TiY9PQjCMC9ZoU04PkFhB2
9OKsaff4UsXxaVg3Kgvnn7bOSWDuNAFGHskM7psX5V9i+bA1FrdRcLOqDziJNopyi0QjNqrfysv/
VFP2j8DDhrJnCmbrfF0Im4+wWN8+OjpJRmXXFjOsn3awZOz7vGTAMHpffrrCIhNNJq0gZggZtdzX
TUwIuyOkwJa7X4ri2tkz43pKyDvU/CGHQgEdx7mjuHGi62cMMNgBsbGzr06AkrQ4889VciZ7cO6k
+lHSOgwaF3lOAKs3VFJXPcfq+dI307WJ7TtJDlZDINgWzOFZfC/csega6OU+5/w7lcXNYQFKhvzd
8HZswiB7VKP4ohwr3vQsh2ULryyb8dDTLpTz0bTfA6CtNV/BRYdLb+HZ5VqN8sp6z5cc6QRWCLjC
gW0ba9tpBEQj+evaUd7WRx9J9olQDT3geDIoNNtWjfPmUq6zzAqdFvwAs3Antc3eDVJqS9puP7ji
zSnd07IMrFlUiNgV7RuVnr8asdDmNz5JvHqrDoz0N29HHoSNvw4rEUOfsz771/Cl7YgPO5swLF5V
Rx4PsAcaAD9LIDtq05j/bAYmy7p1/5mSB6iuMIsi6r5mEkv7uNL7Rs3VFaeiTyVIEpzxl5NrRwjn
vBPqAVcC2Q4GNsXWYho6j85XTgh25ZOqQv/rQ0paGWDJ3gVgTXFKMJDgDQ/TEt2nTJ0nJsuxnzJN
iZo3h3wkFEgvsD97y98PSvxzveSfpN7wDirlJZhIrtcaRXZd4AHMEy83Ox0ODxk1KFY7nQjz0vxj
umNVtPeU2Is9iLrBXvu85HcZkNKo8D0HiYcmz/vkDByRjQb1gnF5/TJm54l5H3MP0PcZuKdo4eDC
6DejISBc5J+0gFS4Xie4qR0BXN3Rd8fbKn4Cy/yKmvDYrrX3ZQuUjoOdzn6NWb/PGc/0Kt6L2Huc
ivndkdEO6/b9qppGpIrsoedKEfMB9zY9U9z9Ky9iv8w5AXS8ItYxyiJYLxWLsPLwsWsZPehSPS3C
fwPVdkx6lL3Jqz6IpfClyaXgFlp9zOT/kH8vTMXPMUfHEN4xGWYQKrSE2yV2VDNwsEn7z8B4xUEM
Fc41diljClw2mW3tRCK/Zj0Dg4oNTOb8Gs7VNWbea3paPm3elbC0u9c6LDi4CP+UDebI3FIyFMWn
5dJ/o2f7VVO7W/CFHgKP+B3e1j0NghEQPv67Ab4JzFi0tLh9S/nLe4jLZdCbY9LVy9FD0iAh0vFl
GsNRCIbfrC+ZJzCXyOVnPTYidz2GbFzR1AB27p6wctyoSfyRVrQN0/JHWPrKZdHtih+KOj48Ge7r
pHzTeogPejLdnZUMt0wnt3lmwqIN/YsVBHQrug87WpK7Cag4t/TPUZJqykBGmXZ1c05XEhWngJjb
Rg7WN+VAXLYkmsiicQOOTPohc/SVtxN99wLph7YVMZ10oX4ZH1xm2lDTYv0VkT65Q3PntKUE/7jE
cAjTQ7zSJ7pmXOvP6XSFfQUzh6LOvmq+Up0Xm36e2TWHbycOnzrmIZu4ooc2h1+K44n2KI35OSjU
Kx0B/XYiMmn1CNDO2GNGja1nn6HNenxETPV+ES3ex45mMQthE1c41CujfsmVAJWHE2n0BPyndXbs
7lG508v62ide9kvH8haH3t74KbsIaToZAUrJdYSs9G3lQA9TEr1tXP2y/fnLpNwR3PTJIVuFQ4lh
skO99ClwACzO6BUicn/DZv9Z22DX16tN6A0zXB6c/LhepNYLTM2V+NDF8pdFx0ztksxMQl5R7lNH
E/FatjEdGhgGHmMTgNBj74CMPb+pjmWHMtkQywy02LY5uxizSXSlN0I254h91y175EIeMAxsIah6
qjgd7P746jbeiAmTf+Y2gpsccy4lzV3Yh//iGTVn4OGQtNQN0nmI0+p1sttfVukfvaHksZbsmOF0
tOOJ6rj+vXCLO4bV7dZ3K/cyYf+DIkyOfIZwwNUefb8tQQs2A+7IMLd2ud89O9Xwxv3ouYXEZ5eA
TNLVgM9r4jPJyP8XjdP9WJUgbzxrgvvHgK3lEaZ+OsQopallb617S4ZnKuuGk63bW+Gr4uoj/Ccu
VklKKrdCEZyABEggVrSbHLbWWjecjOA8usS9kD8OgBENhI3pa92uy2RJMC2gmzrNx0dk6Ne6oPgy
qngXnDA6Yn09AnE9N47zZU/Bo23XqHU9OkrrkgGe9IvPp6pIW6/GHY/Cq/6DSz+L9ODAX8vwlKLv
3QSlPbhYQNQm9VccVGe/T7i/1/Vzj0QYLgoGfc/WiXcqEX+HQPxdj56tFz8KCzdg3EJ2c9S9XY9/
nA6Uf41YbzxFkZk+ibIO7qy85ekp/gQ99dRJQeSyFLwy7Q4m1I+r3V9RagcwOswNtMwf4ZVfTgyu
n7cRgw3qvOUyEORWaYyPBSPa9AEbzbqo47H6B5mQRDDEUWgZ4m09Wk2l/yBXCxFoL5Iycl9rfxfE
XOVrEhaDmz2UUXRQc3OHmG82lOHQ1JiD7M1mh6m6EPfohMCR13oxiryx5218F+vlpDnJ9z0TQpH3
r6PEvOiNb3bcXenlPa0P8BAJpFGOktKwSFFC6gqpd1nEa9KNM/gIO9yFXfdphvZHucUfMxBEsH0o
VfZwiVYfkDWl6aVw+wsARpJl9MYgkGKA496bjJzXayH/ODbn40yn34Co+NHa8KP0GWrbs8atEoID
54Mb0VEY8CuAhigjNUvp1qVjduPNC1OV6MXxy5dgCLE1K/9psLHjjt0EOwmTZ4QFfuuxEFeGNuR6
vgXADxNZYOZL7t25OLMew/5242cP/t1Wen3NCha9DChiJQUku9jKjn634DjJHqPa3JaEq3Qs1Mfg
GSpVmCmBMGnfcdS+EmG6ls10zka8NL43I13jRW49Frh4vrNarfDgYhErEs4rXmK9d1CDNqnf/8aX
DwbfeBhIzVGsDSt9eGk4ZcRQEdZzo8Vwt87IwRb9L54VXDgUBDILWHJ4MJU9EElzb+jnH3lEDHCW
LXXRcX6dxoB6d+yGhfWSY4T1KhsghEOZ6bCdS/dpxAKlEmfaV10A1cPmj9Uj6SZa0RnxNbjzDBOC
NR7p7nNu9Ls0EG/YQGLoa5xo4zEazhRPDqdQzGcnkt8zvEzjI/EOhK5aXs5pwLmY9W8yZ6Bp+hwQ
qpqeEMc/6pEqDafAJTYVHQN+4R2ruP7UgJ0SH2kjhPMPzWcLznw7m4QxBXM6FI0H1wRf0VJfsXQB
Lgrc1/W36nCYbnKp8T/HtFm4DNWyhz6MUA+L1ddxH/A5bAz2z41n5tOcOHdYXJpNqsFpLM0V23tI
g1q0S5f81jnJ42qNE0Hy2HUo0RwUiNmcle1QXCXn4tQCmcBBwKm9Wn3B/Ehn3bavNoAhlk7qE6hz
qPj+HFv88F7dFZN1W0cUHZwMjZEgmhldWhBD24yDcZ+FN7HuA+PvqJqe7WG5+vMcQfKDgpBV7zYh
Y2gWV6eJHqY5oYKCxaES+UqNJb3N+YExVPTCHn8iGk5De/E7wPplp+aA8Hojgor5J73YUwgPhoIu
BicTvQarLLdebBFDzkNX3irExoo1el2r45bwnjDfZlT3Hp4z4lX7eXU2zsWPG2b7MVp2SV7drID8
XgmFHynxd5QUGA5U8JZnSOB6/UpI8L3ohchPkCNQxBBoIm2d1NLcubI7BBwpysC+M30JNK8kPMlS
Kdi5GiFZ/Zpb1chX2YefQ6P/rWvkgCS4qqyMeC89Jia37WmmYOQWuCBaEm7EkRKPYZQ8TVqeTIMp
X014o0TwbMv4Ozb1S9upb1u4TN95ntw6OpWe8bZBVObAI0A7jO1IP9YYMj6AH5TpEmySeOTxRXAi
He+OdGz1BC1IY9x8ZH5msmAV11OCaXTHZLofDnVZ3jU2h6dsAAagu/hhvXZ6aVzvlbYv9sAIfO2g
Ek6IS4m8LLlmdpmcEqcUzgAEgSc70E9FwUVROWfeNRaUVO1SF0Zn54oDMUZiLOgESeX/9SYooeu/
CbP8EFvh3yXlGi2VuYt0eE34huuJvQK7zIvfh/dlnLw3hOurwcX1BS1ksh+QNO5nL78TBVM5EgQ2
Ey60jNP67zwmVuOMbcRXx8gQPe6Wuwr/cOAOb6EXvU8sGJyxX8eag3DBkTDW3Fcj631cNYmx/lbL
l1UR+QkUQxh9bYbsmjHdWHL/h15s/tyDqKOY1hti4cp+nv35kCKRAevgt8F8H9kTZWfkLXGCEJpO
2NqB2lXM3ZQZLwsHpTxh5IAZpuPxWJAjnYrEGxKWHfmcqttzl9ZPug0epb8A7nXv1n7Y9XVECDnm
g/tYDDawzHVTlPxa+SPeIDCmpXOBmnvJqfECS57tG14ovOME74bMfRxN8VKTPNwAHqXus9cvlYgf
1ptQOI0H7VNQYMsdI53fFbiwiZWBLeq9ioON3TDRNLm+hTTtJmn8ATuENo/4uQ/Gp5D/AUjyl6ld
k26wPDd6fZCSRJEkpSUgjtLHBCTLehup2ulnqabvnnNvsD7m7fCGIE2LAoCYpq85WGeXhpMTIsSP
lzkkroLy6PvFZ9owl0ncc2cM3WDyNvZY5fRwa6HE4NzdW5QnjGQb62LYh5k+WwG/YxLVB01RDV4r
f880iECkHd7HcxthxG2fc5e90Oba4DuQAiT107DlR0z0S0spOMLUV9e774hoyOws9rPpXxxiq6A4
0ucaqYo1lYeiAnjRNM/49kDFWqCzkWvs4LweoKvWvp/76dJ2tCQIDayEeOxmhq5fdNNrWpivLsM2
7kunupdp+P+x4u9MUjFw6RbJeVukMJeBBCTnBD6L2nmwG27iZtDzfVM43Gz5uSK2XuUBjXPEZbbM
2e6H90ibY5hCM2UHoCuF71rm8q7ih14fZLdXz8WSsVcuf0a3OERCYefRw8f6w6a8fnKwS1RcRgUk
dEkNuKewib+0JloVYy8Mq5K7BrTEDbmvw/+5S9UXxKE99emm6nFS+mdw3H3hdR/Cocfaarv6IVV5
wuWkMndl5H/PnUYWMBQWy+FssKhpa3zgvHnftRxg5FK/Y6g4ditOreqvrHGkIgxpdTReKMtj8xDJ
9FFaGstNB3zWIrS0B00xcVDrDeed9AfbF9tX/xjJ4HNJLTA5bb1dAvV3yAOmaz2Qp2A+9YLr1Hr7
TStrW7nhvfDESSRMRXV9EHp66dKIRXriTjmvrgnHii6dDvfuQP5saQQXXqq3mbu1t6okNFjht5Gq
flmm5L4b6s9aD59V21mbKRmA/DmuYBjdV4/9kuQgtj3Gi4N6Sp36hQEcGoL59KV9y0NcgJDpH5Kp
vKZ98DoAYOGSLnBe8C6NUr90lVqbzrp/ReQds5B8XIx7M/KC4FgBxs3ozdzZZGMPcW8/2RTSigXH
MYYbZHyrvnWS8w3AOezkdQndvj/RrJPuFs/jRlzKcCd8RNGmyCbSoyDknDglhzzRaQC7zSzuceiq
E2dTCgc5zLTNdcQrRYVL9zDndOlN9o4gEyA/97eYi0vigmjxGnwGU49yFKBuLKF5xeson9zGFYx+
Gs6//XKf4kgm+qbOwmdAqi1xjXGFFvA3h4hxscIRvzhpsQUL/B1g3RyG+JN4KL4RJjK1Vz2MtrxI
tp6JQW0Y5XyXy1V2jA2bmuLJkbMYnjl4+8lzy4LQLcErZaZ3QYt5f2alZX5ICaN3P9riyPT5d4xv
jPqMo23YRnPDMZViPexXbr+jZ/Iy5P1+XHAzR6whA9AsaATghICsVfhVbJDrNvgAzyNKa+y+PLgN
61K1tNd+4SYTTuk/ra3XJswv2rUr1C2MAMweYnuiUbIAOChgTpEMM5UH04gj+sQ7g+2udTZZkMBv
scTRRrMwJTMIRWkCfYcJLsW8p0k6ISLAoslaXC6k9+avysM7Z2WrmYMfaeM4EJngfFmduBneZmoW
3kInUQ+p1QabQAyPCr4TESY5HAJoQTITUI/pAWcQUHjes2RXUjIm51C8B37wp4q4HnOkHfOsge3B
t9NMAWB7c6uz4SplhUmgnc+u0IdhmClXxusnk33WK7raapgd7tiR2nSZd1pLklxIeD8W8wrGGhhd
phrPW/T/KcS4LFiNJ17qNn8JjEHrlyhsniYRMpQLrZXQUf9fQN3SvhjX/tAGh543sW6NnazOaHUP
Vq5+RM+lOFWId8IG2J6isRWRc+gEVT2tIU6aA9za+glBLTXrafUIJDcWA7Pz3Y4rVvJhp9XV95L7
tnS/8TJgpBgICHu2UvdGt/2RKOnOjgI0c+ipjxkF5fRH90CVICWSPi57/6gqajNR3Ot9BSrsNtlu
+OgRHkAAw4V1rItuBWIk5WGsuF4QwnlxWfY6Kd683v5icEKQJHeaveuyaDBHfUkLEZLidBjST/BS
MTKd+hre/AKGIUJ7q0m4t9E+EVTXQvvf66R5S1v/WtTtjSyk5P3DJzpn/b1X+s8dv8FoN6yh88nn
VckphxgCvEc0EYUzjA0l9u4kdiYqEA3tu3Vy2HviiOPgISJ5rcx0hV73BEx4dbTWxBOIiZSUliui
x5kDhJQSohpnLp4KVxFCwk5IPgIeEsY4Ks+r94Etd1cjLPhWcLAjubNS/cJp5QdR8BthkTe/WmNy
BYL3PEUfNiHarQ9AGmg/OMh2CA+llX4ru1qLI2qG0+oL0/85AcRC2NJ/MJm3b8jklj3aRtK7Zxc7
exlnFy8vCPlN76Gu7yQ3YiKs1IPYzBJa2nVcXojRDn4WpykZW0Tfka4/Ylc8+Gb5LPkLSs/J9/Ss
Uj0XgvPltJZM0YOHbjgxdupy7wZF7NjEHphrC3fSfMGpxmwe82fdw9gOhG6Jn3MehTZS8+o1Rcix
3xOSic90Zki2TYvhld/nXC7F81h07/S43gftTPENa3HklD9QvNmJ/Xu3VedmbG/QRADZhuVdxsTl
KfBwy7RzJDmiw70T/N5210Qo/4wLCWaVvAf5EYv5qfWr8zwsXGG7BpEayROB0DuwZ3+6GCvz0npf
FuCj07Q2RlXpdI6W/FP0cb93x+QlCdO7zp+eYt97Gtz5HA8ksKwIJbTWVCBOFlUXkY3hJDSPlczv
mmGkTNRQez3VZN1sIRR87Qi30OoSnMEsEbS2KHDEjbR+6dWu8HRyl2X+xfWGQ5NWT11IHl2M9p94
mU5RI3+7EdPopucej+HhJZ2yD0FlbisYoDWmf5UmQgYtvS9j23cW1ejuFPx16uHR6oMfY5fHXLaX
ue6pfmGaz4DgpsFFbT0wbw9hE9ocx9qrZNzPg0sjUJknRIiVfTd1wUFUrTjU48yUvJyKi8EPPWr/
RWXDZdHcQue6fFj5mUo2d0tdnvw8hTLrZrsVXWpl4sW3KLNwRp9ycdZvFUvEX0zSuP9eRdn/kCdq
tonj/9QRRoYaqAjgnoMfy2tDs1YUoD4lrg+7J/7xCvO3Ftw6usi8lRy5otIOjjBmsn0RcQ9Os/RP
ExiW+PHZb6hlyXEwDpCIcFyHp370LlXCabnyVgyh+jJ1QvKY4VI9PiHt/Wnc2NrmuvmqJuyWDj1C
ylf5W2sabmhMCKnF5JOSCk2tEXtTBjnsFER1Oa66Z1h/pJ5/JyXDp9BTJyzl8TqhfDZ8iFqMJ88d
7tsotnZULWEdcQFNNu0n2bC3kVQKqL8Gop29nASkhTU1udM2mcJtBOCi6tk2oz77qArvoehSF0RC
A1XIqs6Sj5sg5NlvfTJpc/gdLf3RbSA6qZmLagJos3XaJ8lhFU9OjpW8YzFT0UedhuolFc2fIZYP
gel/9413FSWKUwmg6VAP8/8fjFQ4S/o5/Vx6/dOTa7KC8c5E42/KDu+cbn5kI9ixnBxzPsG+LAA0
4HN/rKEmeQCfP90quJWmII9YDoDBxE+c0jUXmnOdMmIq9dUroaQ28nGR3h/HgrEbp/3ZX2tiy/oP
9n9STk19GkqO0DR6nR0nYHpWt+/KpROboqeDIDgyVcGPLxYASlr+jmxEa5hIB1NT3AGM9Oau/0mE
03LO/3aEd8jDAi/UJjH7ojXvS7Q6/9vpHj/p1pnGtyzo7xZM6UlZ4yeZtm1GxQmWDk5AJUvpGCxm
L+bsBaShu2lRWtFMkUoT3OVBFKwl4OF2bkEw2bzcI3J5Uz9NZnhe/wNgW694uaghwHHJOHJXsbjG
od4PmX9KxuFlidR9ECV7ZjLxLukhl2aJwxkqpcMP2xVDG219uPkM6hXCNJYBL1kHnuQq8M0dFc4t
r+qgMUkM4AQs0cxG9cpeASbRUwF+rRSnNbZC1zl4flV7ex1adk4h3tzEe0vOMPozh9o0WTjpUZGE
sj5oTMjkLyxIZYlRNy9zcDRwsy1vz+KZ1q9OH/Txlagg99YxToKK8rgiUw1SkB1l1yGwV90AH3qa
nEE6rtdeKmzVnxzrjMvnGWfSgiFn/Oalq1OvvARYWHBJqnTRNi8YfW8k89uG7jFG6gFxbi/vooSN
zQuYcIx5P+3I7iBjsfDrHA/NIvKdTWtcQTZc1c1DbERU79qOi+zOskr8Jzogp7uLxykb7nXq2+mX
Fk0RrFgOyeAgV3MfPccFH+KfQflQlEl3rLHlOK4sKuPzRq3moahCtNkVhcn6RzWH+Fe9lPsao3cv
Cy5xOOk3WLue9+MlTi6/pJ0081nEMia734xVQAuQgvFHzZq7Whl1l09bB6smdl4ziRy0SW5I0Rjm
l69Ue0n2DmfEwKRMFAT3APADi2I83w5PmVCjg4LflmqegdMO/HZZak+YB+CHT6fKqXmiuY6H3VMc
azf+FVYttC/UoAFDbcOQuqVLF+sbfh4mkTwhVMUUyA9tw8pU5RXZ1MoaNfsp6J18A6OCVva8suBS
7QMfYfBvnVTRtPN913MOo2o4YUdEHr2XnsByhbjdRYT92gLM6XF20pA+41pViJRYHPKfUVklnoZI
DBgQgUoEOnrMc4uPyC8S20JFhi0Gg6yTIdJn0fdvgd1J89g21hRdmJCmPNqjzp1lK0N+yxWN21vx
r051PBlfc8jwVG+1prn+J+UAsjG8iUmrAp3t+7TvYNOEfBdjQ8qis1hC8qJYu3bL3CL7PEsQC7em
IEX200ChZ5ysZmf1QkXSXhzCc76q2BEm/DB9vsIES/uviGNsHFuVrw/bMQgBlcFFYkxJGmHqJgW6
wpL8lSn49ZZOge1sITEydiuNb/0Id3TkpcUE0pgXeJfB3KyTZZeQrCcodn9bhkoKQhFzYI+f48D6
/tF3nk8wqsstSlY7xQdE1G2yjSV2heNRw7PVHWc7AiyiXmx+1YxcvMVTUzfi1Z+dvntewjFqJyyF
/tQ9koW11JtdA7k58Q5PwJAVRJoYxyQTx0nuSpePGhxX6XCA5wiVBEuwcU274NIko1WxQIc1UBRD
F4xuot8pQeSFkHVi4isJ8ap978vawXPQO+2snwMVifDL64e25yRJGRw2n8V2spXulth19ztrkR2+
p2XoqFoQ7JzmIEU1iJnRMvazH0WkLXx3kqbMPjnQO+aGdV3H8T0HdTKlKgk6hmOmF4XFH5kwsHab
QcYqghbXe8w3pzRvq+gQpJE9vszSFVydWa1mr93HYVxO+DTQyxMqH3Bn5Ai/KU3jd4OBXDpwZdFE
51GQ+eMD8ES7y+GqtSqumfNPVTS+DfHk9U95hXbmctqiB5Emv34SXkSypvZoWkytkezaJkuWEr29
H5HFclof7VzQueYKoCI7nBvJmsRkrVEQhiX+v3FXYFgGc6bzpCQO2DHhfcfq6JonI2a5cpUx04Uo
5o7log1D16qsz3ByhvgY02K/fuOmcqf8PrP4XWg/aeoRUhVLyMqkAbHVWfLWB5Fq8MPhroVUJ7qu
+0hscG4kd8FiBj+l8m1DUEFJl/4sZWddeuBOx8pPO25lgLrYeo6RL6ISnAemkNFpDTU0mZs61l1X
OMRE9uGgYZRD0kM1OqFXJF23TrN7jdiYhQF2azkTiO0Tz+t++tzE1a23xwBHmbC9CQttKUlNR1sW
nb56bTI5V8/UXeWzvqu7RiM+zytlavbsDhlGRVV1rVBwAAtOegj8c0+IlpBvGDohoac48hiubpzO
X/yWsoXQ6+F61jbUSPx7GUKI5Q3wTw+tlyfrvdRJ115q7ogNOQe3FX5cEqUGaUmZDIP42dl7DmJ7
wHqQgYoHcjj2R0Z4zN59d4xj5sEWSvGqRGdT8ETeyoaqMhWJok1Q9/k8Hjuup2yPi117vdzAC3c5
42q2lXXymAWkyTdOKywJ8rJJurDc9cqxbZxeeobvcmqoxpXzIZ/jQDaPJlAFl+uxlFI122mw50bv
NM4GMx+t1ETD34lIQ4BeT7wsm1/sacKJc3ZHHxj1zUrqttDn2A1U3R66AgHoIW9t4jnHjmYq+Q+2
mC2dMx4ykwKaDi3plQ/akaGkGGYCWHToRZmGzn5x/KpCnk8gzqzNuEIVSt+0jmc44IeIeFk14lvz
4fnjkDQDmhyHg6XnZ+YI2HCXGkIXphCE08z+tgAaB48E06fwebIanK7gczhCMDmxzBC7R0d6CTdq
gb12TJ9G2nJ455Y1Pjo6xEfLUcUu7ros6Kx8OArWdoUIGGUhh3cIV1hrN4y8k4wAAcblud6NomuT
f4lnVIIA0qUNclapCF0ho1W6FMGWAKuyBhSYMe2YwLW1y1Co7SbAfHumn7m6dUNR4fSshd2YYudr
q64kfseCRzy3aF+BbD8a2ldxUZSwbSMOBN6xrCn1SakQ1fZ/JJ3HcuRItkS/CGbQAWxTS2ZSk7WB
kUU2AiKg9dfPiZrFs3421l0sZgIRV7gfrx6ATiXJFm55S5NA1izQ8DS0nOlr6mTTf2dwRHVaik/9
BQ8gWToQ+WKWafuhRBkvv7ihIp271MrJCPYIA1irA43CJFmxisYf+Z9pB21xFOOMVXnj+FA/Sk6w
ojLep7IgQYZpSV7CoA8rbFehAbba2uUtPuzTEC9eg/nCgOu81HHs/bVCQnK2YBwCgF0ueSGTH8RQ
HHi+qyK5J6anzHfcCjMmSDb2i/0k7cKZxbGNUogZGNWsviFaeMJ4Pe0N/IrVvum7knh5Cr6Oo9gb
SlHekFXK6A8HCQgfghTzNvx22A9iGhJz8tt0xtBh8OQV95azz/ajCX6wIUSsxCCykjWD0jiPYFzl
IqzkW1L1PTClwveDkSxFPzZH9BiGm7YSu+7cYlyr+7xJHutIJst359dusOwxHVmuwORl4SbfwFiW
rCnsqHLcGzr1JB+2VHAlklSQ5jaxs1KOPROCFlAj8eBVhJWh91qE0Q1Dru5gxmy/jGM0qRI5hxzq
LvovQTAg7NXAYQj8jQmZI5mJB9G4q+q+c5Jj3FSeGA7UA45hrl3I5d21SNiibLoaBlJ+xBzbirsN
jXf4rM1akGebJfH4Zpgw6UgStsdBqq3TCoFiPqyH4DUqgJj+SRM35kbCPRcT/1spAVqIsXhZcnGD
7emDv+FoxRlCw5CRKrUXNFR2xriDOMlIR61dxssq+mcF8stUqJuHzbJ8Txurs1zmF3ruu05mSxC6
JigvJHisJesNSg9cIXG45h8sn5EUzgEHBIoxg5iwcGRNSG/Tm+b0PMEL5fSvoiJKnwl6mkTF0nru
W0S4lleLclsKTw0/lFtx8qGstFi+e6xCCPpKEfKcMWmLnfYCwltGDrGdqSFM2G0BuqjjnEcEdKYB
mZosjhl0kTxsEw42fxr4Cm0fmCTLcsb/S+rFClwp3B/kyF6h+rtFNycQ0JnStb8oWW31X9QAuYJJ
zos+IamOzQj7Wo+RkcUki9kOwdbId5I5ewpOd/hNBzRBA0NtPqnPxanbnYNoFPQ5MY/Wp8fOoqEn
q8OQLcqEY919MyxBx7e2Ii9DQC1BpsD86bEYBpxeYVZhVc3hMkCC7ctKRQ9813Wer0n4jlhW+dOs
it+UaSPwCUoJZkSDbTpIf5dksiuGKnNo0VtOyDJ5K2Y+SzSTOIKDhJzfxl7UaVZL0J0CByjX3YVz
gg8pVoiAHqQxg5UZncXEkp7Spc8d3V1ZefXRQlkP/9G1Kc7wvRr2YJ96v660R31yGYyDg1EFpB3Z
FUp7ifwZm4Sddzw2Gz6J0f/ifokJFTZn5fbXfPFd7EZRkelvOXWjORkAOKXQ0VAt0I204OVyMHhJ
FFe/fmtE2Gt7S6fuuaooYzZkeOTwIyXBrC2ISRKW9apK2iK3KMgoY/zzBFqnTs92xhOJeN1hE4r/
ukA99R0HsH/IQnKlX3/z8Y4DXgZmqNlJxvEC0sbFVwkXgc15F/U8pTadwY7fhteAV54QXH/LX83M
HvI6q5zgUA44TF8DbOcYOOsusJw/c+ab1GStSC0InlNqS+YuxcjhblXYZtdpG823GKaObEGnNQi6
CWdEqUTyvSQSLghCBh8H1YA+r1cBSgidZ26DTH4daTQX+nZIdmEJc2qODY9UB0LNGL+0CIbnS1GS
zQUjoo0QRaL+LoruEVBIQE6ExZyfJ5w5aRyeXT9N5X5u3WD+rQKhaQ+8aWl4yJIqDVAfx1OalSc/
Mn3z6rcNkKc1s8UxBTLGZldFK9WqwfjBcm1yAJYydQnPoVspQa9ERETg2E5TNMqroZSjg8za4cdj
coC++AD6nBLQl/So9zQeouJRMqiavnDG69YmGn2TqESRlMtMaU/iaPBNoMTQPbL/qGriVtWs8k3c
JGgTV3wRWTqxq8qL8GewVY9ViqWKreAWD4x57hVXiSP0dKWPf6uxTtyPaQA9MWNNH8b5E91pFLxm
3tIJFAmV6Sufjz2u/RuJv5P4nIuknYG4UOU37icnZgRngJ7M8XuGTypuQwCOIUsRzxlA064EgY3T
38zPaE+vBPIsFXLeWYTjL2cPIWlQBNP4bz5GCQVV4EWZqJ4Je5DuzxC5dU6ChjHQkAdxYJq3sBXB
YECGDGLy2gvTrRqTqT4SfPhHmTdoTQroF23fBvvPmGdBFSQoonoQBZ3pLC3FhtFyeaIUIwl7Jbzc
TBnoef6k5LqzZsWdLYVZI1TLzXisn1N61oyPc8d+jByQICQKPUJcHDsMvF8bu09G4OkekPwPw2XB
P2IGz7s63peGlZc3N0rT6rFp8rneS1O20FjKAR4VFZpbgsKe2f1fVdW0WEkm5M+4+TK8ifXfmss2
fcCOXZlUgWVtzXfX9lOWB0z12oa0TdI2UMjkqFYIe7UrN35kc+J7/xlx1yeCHKeAvgp9VzGO9ba0
XH+qNnGHA4TBVmsossJZV7Pu3pgVNwUOyDFHzK363JTnLpa2xMArcWuS+Te++Bkd7RoNZVbsISuS
v7Isog/XU1JSZzJxqpKLEwrHOXqFxJ9KoJDRr1PSMSgOGKNA+J8Y1eADyJOfvIFKWRHO4BCnXORX
y1bOaWYtfMUIDw/bz6jHnczPL1SD/r1O8O5bUSP11+qVTDu7xr8KtwNLvQjiZVfO1BT3XsFgrWJa
BLwyuPLqIMdBgssN4EXn5tMusSayBGtvvrlu4eiBIMPB1oXaYvpRe2z1vb6RDDpudSVJqBD2xNfQ
nboIHwEd07LJypII3MrtHFKUOVSOcW7n/0kvkTsnhBXbRF334I8RbxttQP23ZWa/H2jsv/KWpTYs
WcGKyMaCnm/NOggf8n8WrkL5j4NvTSdVK/+7Hel7y5itAu2J3AC1QV/eJ+alARh6Dayy+bIxFjD5
yYch4mWwcfOxC2ZmPDK1CGUJCLVJ2s+R6dbLwjRvCzYoP9KU1hDd+7TbIC3MH13EazA18e/sVZq/
ls0c7Txv6o4OmGtYSwoVK4v2m2xpPIkEkgfkQGx9Text5GSbF5fDhYFW7uworKdtki7dtUpbDLdz
wF5L1u0bUCvn7taod6LBStcIqHAmDUZFAq3bwKyC9aJnwr/GotR+XoYJkagiJkFMsfHEf+YyL9Ah
CNlVZogOTPcjUahWxAgvCJXdsQ3BYOIODwiTsIf0Unclvu6QRRMHB5Gui07kjJE6gdhndYz90/nn
uOypQkvP3oBQ3bqloLcssZ19oiY+y0VipxLTH+kFT0NDqyFd+lhQwSI5J446ROAQWazitCtfSsAH
Wm49mM0V0/BnmRPklQfFUe9D+zonSNiDRwjpbaIEj4jvTKLsEDE27FPQI3gwgFbw9bImyYrqJoiA
7i2fXjLoaOjnSxKzoDQGeOINSYhAAqL5MfFwhIFiDSS/Q9Xu3WHRJR+jo2gB+mf5P1a94OdjOQxo
sHd9LHDGRvXz1cWisiTkFHMHI+nd06I8mTOshyY09t7sAvYZN2lU/9cUmAMjUjeI/MBdly0vbhLu
dXK7nRIU5pKI5zGx6eSISJhORGaXTtrbLqsOnOrPFvsVeCDEKHVst8etMOwteWw66nq8WmZ5z5pp
k/GSzOZvsnxJhcAM7Af50htpFVu7zl4L9l+omGeyjm24ls7BC4t9xDfLgG5X2j9xhB7TMjd2ydY9
Bx1ZoWVcPjmPNyppHkSPMqIG6l2SmKINXqYVHGhKaXtFP+Ngx0dXvY+6BCaIHdMLAoCpubsmviWk
eBvR5YcZJD3wJw2Js51nKFLEHy7pu0F4MA3Ymst3T7LBvrFY2ddaHFR9l/afUXrbtAmOGRlNpk0M
1LSYvJTh9DMIodZd6115GK+JPxKIal8sk+ihZdlzDl6cKTzbhvWgNZpxzk0CHeYsOvwzNsnnXYBP
qlj8dzJvP5uWZGWwEtGMc995L+fk4E7dvoMbrfp0j9qVSsN7ccDwl6P9ZsXFK+cvKOGa4JX5A6P3
MQrN7eAIlI88yozEUJkhbzZgQMEaGOFeWfG4Xph99a79UfbZiwqDF/0vanluoAQ0HwcjfLaRk3tg
oszk54v4jU2lvsjmPBjAjxWUkZjdIjp+0MfJ1nfMVRUiWBD905J9pYZ9gku5r9T0w0DxAMHvsS9f
l8Dcdmo8yyI5RqycCdeOAm/jR/N5Yhs1+c5HqNWaViFWQ0ygVehT4Q8Go/vm05zDK9bWc2JVf5tq
ROTn6XCLi1/xy/j8y5O0SbaTbKaWQ7GQ0knOdG4qcn5g3I18Z9b446P8r4gdyhXFI6pVJ8NK3ZFv
4ZH4iUEaZ3tyUJ5C9Dh9lXPOgTesm3rao/i6J3hOHaAMPI0VWTxW8zHoT50DCEQc6PySeYHFSjiL
Tl1CFGKWvhXIDrx2ujHkezJN7yFUwbatja03E8mNgJGZy7pLq71e+juAOky/vyEj+yIchuQ+sa94
1ybkfZKpWl5woilxSXipNIIBVjl61vAaMCV2nW8NBnKdcIP2eRM2KdvL5iHGfJs4JWR+JI7Fjzku
uzDzHi1o8H4SIHvtNgOfWlp+E+t+jnv8FWwamOxd/CZfN7CEajGf4jTZSxIttFQTKuOVOeSq9429
44G8K+GYo12rkmCvD4yJ47vO/nPaFkexy6GCNp1nhcEEG4k6e2ns+uqRoWOY3oFB1kYfzTWJ2sw3
566/zXBTncTfmYMFMLrY8Kaeyrr893wlMELYZn3o371HDqeBJgAoyZbmbOR0sCN/3ZTJiwWq3Jw4
JzEXWtr5yluqP/N0qi/U4vBcw6NIvCf67qPDsUC/gERyvhaWr4mMG3T29ErWFlnLBr/PkTnvoYmN
P2McbtIKsxJnH3jzl8hLsZ6Y6548XsuuThbdUsjCCaRV/41q8Bwk1vuCXZS/pCY18WXP9OXlkfNy
m5MfhDXvxOe9E0ZGIC8o9cDbs8dDXi/AuU3sHVixKnojvipwwU/+5KAzsA6xiEHb4mngz+s45Mjs
O3umDeiQsFF2h/o7mUFG6K+3ZgFra4Rxym7C/ctW9+gH3wsWlhqrS8XInz/hxU+GR7eXz7UZXIoY
xj0recqH1RCMrJaj/WJw2kxsXYGw4Dw6mmO40f9/MKQnk4Ok9asd7vOWqcUknXXm0v6jpggmOER4
1xCOoE0o1o7xBp/gQdTBXp9p+szKqgDSFUpWrnCKAX56+C7EuG3oNrJg0QSYTxV1mxy5YM77afdg
Jzk+9G1llN+6fsg66Ftj0ZxiyznUeC31Z+04oBxTyIWjXT5ZosGAkpp7i9nmqndxQtdcanGNWMZO
KtSao/eichY1vX8d2nknFojRddrjqbXczZBE3H5zJQ9117+m/DJBPm89xbdlGE8BGeqLo/ZuaF8V
eGwPuL0tHhgSbQpqiwQathegc0W724PXMFK1twgF1nWHUsma8SUgT3s/zsW5aL21fuFmY8beKJnR
pTKmIZl9wYQ9fHArZ68VBEXWXoMxwl2F75tbeRrm4ziUJ3SYb4b9HVE3t43FhYo1qWSQg13QH+aT
hhGUI37fOmfRyWnt8NA0kyKTHSkVP5sKmUMYYeiYh18eAQirgS+WfJgrKx9WM1efgjWUw67y3bO+
Xbqk1+t9/E6M+Tt06egBC8N/nGcXPVJydGf3o2zixxw/6UI3kQzqtAhqFIwCZxOpe9ogNtc/Oo7i
D5adBwtlJuOo9DM3w72+VSbMAnbaXrpSn+T11pN/jDy92rzkmsbN1HSj/Ub6d9PPPVl5+yB9ZsOz
83k4C69/0Z8wu5ar4y436v19Wxh/0o4MWwUjvw3KJxmHT9o0rB9dVkirlhwEKySXT1Q7fZqWnPCw
qR8E0Az9m8klSNZ1zgKqto45gRtuNv1BHsTr0nGpMYsZAWYp0KYWR1JhvmEiu5H6u8tajI1o2E0o
j0YB8dmZn7tuxjFUXOsKQmKUWbsMu4rZYzHAYseao9/mwH2clhxxItK0727yEIpSRXrgc0YxbFsk
WCIPj2UwPAL12Y0xURwBvM7K29SoEHVFG7n+wZT05JiXrKXeaP+QJ3EwmtVlSQlJLvPTzMdv+EyE
KRdGJnEIIkgjxuhEJkGQyBDeW3cJRgbF+nuR3UB3yKeu/zgLZc08YO71ZHhS1fDcBkRzUEYZHqDK
qPyuKHSbVjwmSfKsTwd9aXpOeG/41CpEH0xh7u3gbLpxOIVUHANrD2aACDiCE9HLFFDZK3DtI5HJ
0NSXjdc7u8mOQPrBgCLEYJrss9JcEyT0rP93M754j4YOiSpHX7NN+L6rKD/xLdxTDdW3f/QVDAri
oB2IxGH+q7XnurjUAxwFTlw2Wat8grmoy21MbxHX+qK6T5frqemTa6+QJ/FIQRmELalJEdleqB7U
fXpMVXY2kN/XVGye800eO0RP/6FBxJTm5bUqPvsuwlQh6HtJ2CEWfafk8lkH0W7m3AxVuzUZ5ehy
R5+bVaqx28AIuNbJm4OQgc59CB6GjDI5dNb1Mu9DaTw3WXr1l4RAIpK0GpECySPgGwtUzrkUTc55
5gqb8AVqI4WI0xOJTicnGE/JqAc5MftLxr+oDh5yXd8RTajLHzfszvpL1obFJJv2ENLWMbNcfVDm
qn5skvEjWsItSv0TVw7Zk/bXAMGgD4aHMnKO+l7u8vwdcYCmPrAledZ1CdSP/xpmqP1IoTm30B2L
V5O63zXe8oDPREJc91xYwMObPsgqEC5Dx+6BPxFMlf6C/S686JOFVemJ0cyviZYN7cFO36XYhYg7
IcmaDgeJ5kXJ4Wvw7XEvwKD0ef5paGIMTym71aNuMQJV7qasQ2YsEAsCO3aKie0tshgaTuLud02G
UQWgE9GOBKLAZCtjsHcVyxBwQPTpQVScqhL/q+lcO0oC1omwuZMfd7CooFomkcuesyCmiITbtBO9
c2p6rY5H6g0+71Ef/n1Juir/1K1lHy/nEi0lBOB/r0tC2DPI1LN+rdkOH9lpohmyMSY27nPE9d50
M2E64VZX7DNwJItTRr/vTKXuFi7gVRtyqzkK80/U7uK62w04IJldbvo2uAzBtaGb0j7JuGGkTb6a
XyOpz7LvAMqmK8q9Be3TEiRITA+57z1Pi3+seX+VSXjIonbB4Gyl7+10w+fO09qmS1Nddm7YIgX0
dqwMj9OAEQnTnlsges4L5s/xLkzqmwGcQN9oHfDinl9YqAddBqY8pymKPZ+KMe/pWglr3XAtryuO
fCtL/mOZudMXr35aRArJkG+1Q9eon9GkffNUt1UeLaYUcMqdjf7zbPoIny6prnFn8o6iRL9kU3RF
rM37XRxCMTAkcw8+9kEWcBdBJlKYv9RQn/SjwKLjXR8XGW+/MB9LPWyLuh3kdV39DM2wMywLlzPR
K4i9CJnpgmtFMktZt3+JJqWo8fYJEBvZL2femH3LPLRG2C0iRiccH9QEu0JODxp+UFBy5UZ+MD0P
Tbmz1f8e4bubGD2/6aMeVDf9SvBDzM4+2aqmFAeOwMuFd/qWSQM6ebr2WToXWGN1UCyIFRLDSoMH
x+cuW16pv618vENCpsUrNk6VskeUG5/gN2ZnxAprkIzmUUkt5HAn8arPNZWEB55lHoQgsv60xXhX
nXf1UhQv5VWXufoaZTGKHRd8pf6kqQ4XmHCYnhjAnMts5rcQDs9kNH9jZzkFEg+T4rPk4dC/Lvf4
0RuDB0Z1ADNtAg71N53/jgxecosTu3kqi3FrLNbFDB+tItlTEfL4EToExvFfkdJOPjm1fx1KfqN5
0Gdn3/lPi5VuddVvcCRWPIFVM741dBEEhR1I3dxLO3wh7IW/tc27yVXIh6zPZZvGgwAL3dT47fyp
m0xDzc/6j9Ivna6MIkqWgtmaLqeoALMEyFktbBYS7QNNyq5JR5arEYuNPD4pRj5NoG6sSzFNiY2Z
fSF8P3ExJTS9hnDPCDyuuj0KbWJ2fbVxNOwVIfGyWL8uXTwK47+u0a75VMK8OOjj1VqaK3k7HI1h
c+SCPiXctVDvWcI2+4BsINWaHy6W6JBTMATXItkxrzzGaR7AqaoI2R8t9l8/XJ5SdDiiYfFRXqVt
3CV8xMSrnxSXLcuho/4eWIf+ySKPZB15muz0U8DQyJEIskDeR1SJ2hnOU+dfOYW2c6w+9MyB5lla
4dlMo4s+EPQRbAqP2WN196KUTBSOvFpXHdGyY5KQwxfUAwaWEXucLgfQTsc0nj8cQtpYGd1Yhz7p
BqzK6Vn5XigSdrZdM5jKbm5YIG8K6BWm1ajm985GD85IY1LLTarhm6TefTci0pNCnd2wpA7zToVj
nGvu27CuN3JJ3nU1hWAF9E6n/nXH6GJ15+5jV1iVybDvS/VIHPAT/7vP58U0OhyGy8jfqefnod15
csJ6FzAR4ZkALXjIcqiG2AMA5QFTWKK/qbaC84K2DUUpBXejsoz9saceBfuR2rPMi/TCA1IbFl3y
aibxte+Kb+ZRB7/+/5gi4pDU5i09E2yX4Neno6jMjio6v1Go/9pTdLICFuIJJX7Ytveqqi245uKU
Nctd2YO10edtGfR/rTi5okw5OXAKolA8+2V/aiP0SuBT9ykzCGaLG0cZNz1a1AVgPqgDWxtQGhNj
tSiC/2zX8QMh3H+DiNU9ElwO1fatluxyupa1pDk5Nz2psVpvo8spTLAkojhcheqwWCW6O4zATuhg
JqjBkafniFnmihH6dubwmEubeLHsDwugUxD0T6yWVoHpPNahwa3e/ivYeujCjYjf9Flom817WOLL
ZvI00gRK+DO6AJGOd+uj6ke34SP3Jauau931D1DuSFrjPVd5uSWoZYM+9NRmLP0Do3BYJXXvujx2
cvuGYPHC4XGdxvSnMOQNIsaFH7dnUvTJ8nLjM0IAKvQj6L5ce/xTeJLQW9P9b07bx4D3uHDs7oD5
k6xCImPxt1w6U70XIz5NTxzqbL559cxtQup26PEcRvm/Dw1x3tmqvGNITqmZnD0hHtvUPxvZ8IoY
88pG9msElfuv5x4xjBFCxnWhi4F/FzUcT+Lk72ZXnQEozTsSnl4hCb756AXXvb08MWXcZIaD9S07
Ww2RmEzmbXroDmmhHn84jiSBMz8MNLQa3ZpRcvcdUHdDD6G4qWQ6/rU68uL0PI/zH8xBFjLLqzyU
47N5DmOcNQI5zMrxPJy30VNS4WftqH/SGpGrAbxWeTvLirdthWQl4L9Bgntv2/mFADOeGgpVMZXp
oxHiv4F4cW16jSvx3L+J4R7aPsI3GRorLIOXsigu0ZR+jAPEoo6dghvwx5aSbCfnTIl/xOLz7zDx
scnrl9Cvk1fdUeWj/RTztKiaPAr21PeuH1+A+fqI+9sHPVPCPsWMgNZU90ZIWdmrmE/g4Hhb1MJ8
nSvA8yH0BdzLVV/80kB8Gw0RSWXxZ5jTA2Q8qLk1y8sQoB5W9PPoO5eGw6y3W7GqsH0C0az2cTf8
Gn77moTdJfKdB49R0BiEu5meTuTOI066PfrPrX5ySgGk2W3F1TFnsR1L66f0s8c0aTZdqGySTpeb
wxhxlDGbuXqnextI7J+JNxD/TePqutlXMfUbwahzHEJ6QvcknQrxowJiYsG1phpxURtaOnTcsnE8
QgWBUUU8+Zy8T75tkaNdvNcpUiEECN9ot85ty9cbZCn5QIP6CHLjjKfmbYxJ+vINyExeO+51kAIE
IucpQiNkNcnrhJZvFY9MSUgRwYXTd+m6lnghVdlG9Ioh0cBW+ruE+XtejJ/K8/VMA6hsy3YZ+HFC
d+T+Bi6hfcZEcE5S/hQeunYUDa8+mSgoYPAkoe9YJUgGcLhhiyjaSzuzbEPfBnqxLj9nv0Uqrd5K
v0FINLLELEwbqWhNDtsic2IxA7bz+owXfvjqe016qJMFszTqIFYevqk7Zy/8FRXOEBlgrGnnL4ee
CnGyx3bD3Iph2dmz+ySs9kPPw3RR7CKipaIfLi6IV6MYNsjdTjMJZSLM9hOXGStnhkW0w3rEPNUF
RxuPhSBS2nKPEK3hPHf8qQKxTW4DRCvid1i9+9gz503iqY+mz9/8gXRc0gmwwSNc8RvIKJyfhFPs
+b+PVIb7pgFcmXElGuwUYmBfAZYWLDDs0jO0hyyDgxaoNwMi+jD+7iRwqpfScvazCF7CgclziMfV
UnBVhP3owCVHk3kgI4fJpeJjb+lbComtLYcEKAiZy5cOT1R/QiMSbeyiRvCWdbQMck+UOTlBJNyw
4VcviGf2FlcFwwR+rtwELN/6gjKqTC+zqO42eTsdAQLZ4EFDwt28MGCnhykdVnsRd7GdX/R1n4zj
jSgSsUKBfhz4D0LHKbZGiZ6ccbHCOrbT92ocwTBKu3Dc6TJLT8TwUhzRL1xiw9hPJRPFKVSgXeVx
DAbeiuxg5tPBobTWP5Gnj2grL7u3lNOlMWPlC089M44oLv7mjn+N3engesOb2ztfk4KkHyoEwpQg
fRhfY5zM2s8qV/GCV1uZ9Ni+4ITXSycwXiSBHxTJZdGI1E1zmAbsLevWY9uqjeo8Pe8kx9zndJCb
0q/2+j+0lP2Zgss6FmZwCiFPMIlPbzEVdxRQtgY+FAKGU6lPa8MomyzEej1U2mbIaQTdpl4HrdVc
IBm/9U3Y7wtAZbi95Zk4inxFptFHYkWKC5DNbIuHj1kCwPB6l7Z9gRgsrS7W3MQHRJT1E41BuleJ
pErr5bV3qlNrJv9xLvl6gtw+BYm/bQdrOMhciZPltm8dsGfoIcZJ5ASx2SJ5KOLk1xr858U0wD7g
7dYkReJuPouoyiEW1pfBsMG/t4K0Rd7kK9PHnRT1g9HKR40IaYL8E87/IanHpxxkBqGAt9qNvkqb
jphQKhTPkfmWBc7LnBP810+CNswiBUS/h6ldAotZDsRjIsoRUIMw768nE8Ip9cwLceqEINDemt3y
OHrhnUKCibDr/iy1dvr3xVOT9L+tHPf9Aow48QJnk4fLeNe75CZmnu0xRej5SjDtN4P/xff5mffA
ZjPAXjS8ZLQbXzTGu8BvSUWk9N+5c3SvF3lJk/qRQ+loVe29Z9Ol57eCfZA082JPZMCDYS+sBO2c
YPH0xp0KSHaCMtsxQbTsx7nr/uJUAFTi/Jq1vLQpGEUncdjyOvkGlR6Km4CjRi72gchzrg9WNyRr
PDN2A6ZIDlKG1XgKwFgyoDgYxE/P7XzCvrHWLZl+UoZh3kVxQ/lCYq2V41ifaRRmaT5XBpgBj25P
r0XQ9xQrAoseFatx3BWvc4xBm8s+HdklqiyvD60G1/cF+jx7jHdqkNfMzraq6T+LIv/L3+y58SlD
yCB5sD0T1G+3abv6vzQlCYnJgTVlR3jXt2xwSJyqqDMyC6neXAhnXxtoko3yaM7TEz5+9Pr8qh65
vVF98vjnpNOKGnuPTYZWdDhMC2M2XmJ3BNcmZwO8aHYRhaQ86f5WI+vcNpGW1s4gIoDwxjKv6IJ7
VJjXxuleVc9aArn+h+FRC0+syS3ubNwU+6HAyeh2hyJEVjX3+BkQhjk3y7ckIPn4GFC0jDbItDYI
iUTtj6muMfRfTbYx8zOdjwCj7RCReLSu40wP+MIngh13sgTKIeguVEp4V6YAu4wp5x4OjG0h3UfO
VlaRQsdxYRCAZ9QmpBy0Jk1sIb6QReKrCb8zRkGz9KPVVOinYQTU6g8TcRpuXh19fmd7bQaqPkaI
tt6QRxA0P8qT7Wb4tc2PZE5/jMxlqJFZv0OaIz0zPHJN6tleJRUTZkNxm+k3PLPl3bGdg10xprCC
iUmcmRFeAfZVMii3nKcq9b+6qf5mAfuRDEzB0V3eklj4K+y73mWwCiaMerJEwCCZN/Vb2eAcsYKe
w8BFT9ABF/Pr7s9iO3KFNOhkEGlY2PKRJN4nhhQRxpbEA8Ji1DTh6a++QAmbU6xDcqZoVaX23Zzv
vNYb2KmOrz6Uk3XmpfU68uEBWwLrNmqgn8INPloq6ahXVxacn8jmsNr79QMl8GMD45BpgtFpJhHi
MF3DLs38J7b8Rc+pHwc6TTlQbHr+OG6Gvn/o7P5mlwNEOFynuNJe+JSPdlK/TrlgojMQUhaaTIsZ
MOam9e62iIg71hmhgAGKxlBQDhXvqWie6dT3Pg7YgVl3lETsBYz8rbGTJ2mkxz4Jn2a2WrM0tq1B
/9cYLmc7DFO2elBiKlxgqesdXTKUY06Iojaf8w6tWTSIx7z3riBu70XYnAxDHlmmXhdilrT04wFS
8xvOJYA/UXmNwGqSHeav7X8pacnW7plEIb77SFvvgO76oSgErLDya+H8733zc/QCJn/mhYv01/P7
l4StwirBYDDY/sy+wn+I8mQ/payZRQ2Bg3VZmgMMK9vXpnH/+/esBXm97exSgAU375PjnMKB1QIq
2GHtDy2hhmmE8a/4k/bpSeXGpRQWMoQFX0efKyYQstzCWS9WtLY3RUwIyufpxSI1fWWO8U89Ee3q
dPkayxm/smm8+VmRbvLZ+UqIcr4GDAphPxxirPtTUaIXwZC+b0Q/7Abs3WWMYta3beIVi+LclsF/
RcHgTmWDydTXxLEFH7NEwRKm48tYOdO+t5w3lec/lQ3SufNEwYMdsP1q5BYfmM+nLtAaTwFI/6H/
YBVwyYR9nOf0TtEj78h6e9zB/acVTT/dVO2s1iT7uThyrJ6MEewSchWAatXEBVW05DWNAsUmgaTT
Ww8hYyWV5X5XYspvhYwxT48Lb3ZgQD4MUAHciQkITtIDc7ho0Luf5YwggzEjvihvCOlaam9HOkPz
NVaz818KO+bcJHX+kkOWuNT4ubKNC6IOZXLEMd1aPV+pl7H1II4mXV4Ksua2XR8TRgJp6G+T6DTJ
KvHmzyArK6Qw6G88Ajgg3cfk3wQeMjARRc+c+6NOgjBuHIjjJ9E6LLB5mz9cxy1Pc73EL4YAH2DX
Boh9CRcTCk7KKrQGT/0/5s5sOW4k27K/UpbPjbwYHA7g2s16iHkgGcFBlMgXGEVRmOcZX98LVFaV
GK0gu/XUZWVVmRIJRABwh/s5e6+NUtfJ7uusrGda0ypfhkqaaxIEvbXJJ5n5jtxyM64qJ4FZKtGa
oNPHZwjzgV42KzwxDs++09HP12CwfqaSujad4FEt3Jfe7kE2sSXDSL308VxqWrP3mKWxN95nNBfC
rjpAHC2YzcOBt2cJByOg/dhtary40A5WsogOqVDVjSerJ6zszyElcgypR5KA76n9PdpKf80yYdNq
ypPi6HdNgp0ur2xzr491cpNgyLvi0wW3bdXeEOIFnjEmuiAGGOZIfOu51n5igCSbkhUD9gGWphSM
iMZzdXIsnADEJZVYh/X5TBWwXqFMXjsGXvIsN4w1/0AjL3KeamKKF3HXfEZ5hiBKjle2KB9CnpS6
jT4PVMvwv93rLV5fPVkXdrqOTflo28yJckJTUY4HZITGM6bRQMe6HVFx80Igo1fqRAXQbbbN4cIK
2WkaUl32eXjV6/Cy8g7/UNjah9okGpnUoMhnO1uYidylusoOW6YQZWR64QVlQZqqNdXvjAJmK6VZ
DxR1QIIy8p5vWuPwRreOXVwQXCAuVdfDZocuBSKKNpOVesNzgqk+MpfWyKYPkhQV0JB9l2VY64CO
hBuOu7KSt0GeXrRqsbBBefk205FatregFtfMStvYzO8SmT4OfX3j+PpDjQ8Kbom2s6vqklrlNfHe
W5dr1dkATdok7o8m2U+solMx66mZb+xOW5h0vKiZmGvAI/QqS3wlaqJc1k72JUW1UWMgcEkHHgvk
U7nJx8ErXys2UWr8ODz9uQXI04iNCytz78HcbvIgYE6Jh0McyU+W5x8aLtIMIMcIjYYAMgzdyJOV
O7Ux76QP+JRtziezVe2VVAoCrfmF3LnLigZoTF7QJR9Wdm3QGKLEEcWXfaUeMHKvtcy+oKFJ9d9W
v4dS2fQowxBJ8gijvKP4y5qYMmTemHsndh3MEv4Sq+DBVrKXVBHjRWimzSKqKYfY9RbQwNq0WmBu
uLLphRR48Nzyi6WIL2Lonp2aZruWAs4uJ+57TYneVhch1FGM1VPiWnanpv5GH8YNJKBrDSH4nDik
41hDNaHllM5QQLM6tIsc3qOJzTAJrgeBctH3Kmqvw6VSmHA9lfJbLJEzdskmlpgIqbyhcFLdB1F2
a2q2X5hKD77SIlxzuXCKfqsAyh5It8tISQQovx8ELfipyyy0UGUzGG55buiO1C5tIZSHaQePw6CU
Cp4xpt+BlExShUp1OowEZIfep6Cn0xs05QUo8MvGHjFb19hhq4w2TFA+QnEa52lvP+i6vM2Jtpxh
HjhOeJ98UPHiJsvOxkVg5RR5B0n8h7OmUvApSOCAIegmOkChn2VzYYMI0mlmP+KEJhMjrx4Ahuyj
qL1LgwBlqb+3C/2r3VdfUtW64xH+3Ca0sYRroZxVmBkG6/DjgurcgnRMJ3bJXTl01gaznrWwNLiv
vSgf3SpFChB2KoK9nIYKVkkmRuXzUBoKmQHgdmwXGOcf//ivf/7Pc//f3kt2zOIBFPI/0iY5ZkFa
V3/9Yf7xD+LYpj/dfvvrD0XHfics6l46f/78dIOHkx/S/lftdeqYkGi/M8tLX+aXDs3Xotaefu/o
2tujh6LQIo8F9Q5g/jcfuC/rEzoVbZ49/94J1LcnUIpswMxU6ru+gEk2NrtAAt/K4ov3Dy9+fXVU
5+3hDcWLQhmH+q4NRmPn9TZwKtUZ5793dPvt0anXS0oQhc7VYa8JkQKdAFLS3zu49fbgo0MFtRty
nQZb+JDL+qbJ5P73Di3fHjqoBCCamJBOBxPSxs+MdGNg4F++f/TpA/7iiVSnJ/WnJ1LREnjhUQkJ
PAbH0lLFUKNq2UuJXtml24r96/0Tnbu505//dCJPcVU3LCN951XNIenEZVhmv3mFjLeHBjrZ6H3u
6zsRs7CuXGWrxIROvf+5p8v8qwt0MmQlUKtQ121tlyXu11xvlj5VFWpSGwufzAfnOHdtTgZupDAR
OYbV7GD6xgCMCXrlZff+5z8z5agnY9YwQM3omIomBP4LASzGYhxiKO/M++v3zzANz//zCrH4fHv5
W5WeTtpk2i727UtDG7e56C4My6XVkFG58zfTOwGz5vb90/36idWck3FM74XKQWBORUFg+QP8Wooc
pVKg4k8IdfJv3z/Nr++J5pyM6FLDJKuGVr4z1MxUF5BzU6Se8Wgtfu/4J8NaWCa9qazMd1KLvscp
4D9CGT/47K/vk1/dkpNR3UeNTZWH8Gsz7Pd2UqN5qwgK6C7SIp4Xeoj2rV3zZt3FCvpml25NEvGa
/b1vdjrSC4N6vhUNO3RCB2DkkLTz6oNvdu7mnwx1J6ozKYxgQGUMgKRMF2WNJyyOlgXpfebx977A
yZBXWyoYhuENO4vxTqxHGaxqm0Ds94/+6wEJSfztcLEgphV6pfQ7yxuCdW0awbw1RmM7OHXzwbN1
7hSnY74uLKqVTbdrmBSxcAMcGfRPGJWjD27xmRPYJ0OeOzwWvJpbtj41xVkyVyuI3FZ99f4lOjP2
7JMhbhtuVNVa1RIdh8K3d3oS/UYiZt4/+rkPfzKyg1aDuiIKPnyteJdWbWarYPCLdVmxfP+9U5wM
7sgO68I0qmYX5vBO61bbSBo8SR7t3j/+uQs0fbWfXqah0ydlV2rNTpoDxsc2VuDFQfZ8/+jamVFm
n4zgEmwZUTRjvfMT2r7uapI9hQm66G6RpeMSPybKOARd0Sq3wrlSj3OeB7x7EHoDhMD6QkXD+f5n
OfdNTwa8jdeSdBuZwKBTbwwVpLjIPlgunzv0yTBXvMqOWq8sdvTB+iWbTeLMjOGjYX7mrWifDHNA
0KbbSqzkteui3w5obnoe4DUsh7CUUCxm3aNikDivR7bzwY07941Oxj3JYaNuRk2+I/jVmmUmfFu7
g9P7W7fCOhn0tmahBLZ4p3vpaM9EjegwSRNn/v7Rzz101smgTyvRhhpckZ1GmG82PNnsjRrWW2w0
t7Z/rVf1wfUvs2FcFAFYD2sLN2ORoBuvvHxTGWIr6Iq+/1nOzBDWyQzRAL5MmpZ3czgWl5Edb1tX
u8knfu77xxdnHg7rZH6wdVU1htDMdpO9VQVxmjZDPQdeWNoHZzBzIlKEBMBAAd6LyG8GJQDbc4zB
BWxh+EDnTtuIugkpby86GBwMOcV3iciLkqfjxWbqriLbNegFBo0T3tUjb53t0I199YkgApXKJsit
BAi8Q1OVpqyeO5xlSFsH4rk5hv0as7co1sjzTZSqvfEVAFUgj1me0zLv8yxfQzsMaBh1AIhbXCyq
bhGMB22NDNHa76eqbexhpItIz0Bn/RldYBAgiu4IePTIicBP581HtUnrxz7VQ+S/49gJFwewD4CM
wOWhaJ+SAvwGAW8pKq0Prvyv16rWycRZI5TKTBGJXZ0JBBmhXpjFkuK1kS9/7wTT0PxpZgY2XldO
NBg7w6FwAWFxYAelDGQy/N7xT+ZDrm9OEc43dmQaNsmqwd6/YlvV1x+sTs5MIdbJpCgZ1QmQVGoI
hj4OxyRVQ5Vy6QDVc/v+Nzg3uE4mxjiLINwgQdulASwsbENGT2u2bGFB5aGn379/lnPf42QqpI44
GAZQvR0Za12xqJWsQ3RZis7/YF915gTyZDbEIywMGB7jzoMPVm+rVOIU1nMdrMv732CaC36xhpcn
82ERN00GKA1XgEaKtUqsB4RhciYqbCIL17DLw/vnmY73q/OcTHYW/La6kiot+FZL7soyIcSm1XOL
sm3m46sqbNLSUjJTvUDvP5jsz128k/kvD30DmFQ27DrXiDciRAYGCubT+1/ozAMmpz//aQi6KmyK
VlKlCoc0BL5r2jRRCA7DatJqPbSW909zZpEkp+/282lAT3g8TvpOM4m46JuKuOlpc4pH1fFojjni
6CSieHj/bOeehpNx70clkXmp3e/QSynbMA/Ij+8CNIZZZi3t3/xKJ4NfSVBgVhUFxEZVQI3QLfQv
83LscaOaGtGqjrk34Qit3v9KZ16C8mQiQIzo5qIo+53AvDZmtoEHEk01jSZYV5UHRHeApqxquraF
MVl/8B3PPXonE4NH53wcNGJn0F5EHdIjK/juh0n1WzVMzTyZFoRRAUErmBb8xg12YxQFCHsiP/r8
/jWbnuFfDFbzZFKo0l6oWpJ1O4zGYzPzsg4ZJQaf8VjhfrI+WJ+cO8vplBC3pd/oaJTpOvWrzKut
h7Q2sB1Epnrz/hc5cxvMkxkA2yCWeQROu4kJ/DnSTcaoTaXio2rvmYfLnL7aT6NT143SSUDI0/Ze
9aKH+BW26q5IFOsL+eTqTUDE4a5tyimZNFu8/53OlV3MkykhLgxRDvbQ73InuYyCkgxNEGhrUoHQ
LtI3JpFAbvux2hctGmals4dFBsJyFbny5f2PcO6ynkwTrSmBq1dGtwMr0j9zid0OQTbylh9f8b/e
dDCq147Gc5YPZeD59cm//nP9kl09JS/V/0y/9e+fevs7/7zL0Hcmpz/y5jc47t/nXTzVT2/+BYlT
UA/XzUs53LyApKz/1WOZfvL/9i//8fJ6lLshf/nrj+eMJeV0NC/I0j/+/qupKSOY7P7dwpkO//ff
TV/xrz9uy+AfF09pxNbyx9H+9SsvT1X91x+29qdt0dOUOs9Z9zL9keX8KYWk0afbphTkEDC9pTT3
/b/+cP60oVVaqmoS+WLrus74qrJm+ivzT+I7TRN8ks3cgeLH+uNfX/n4Y/z/uAu/bjPp0+3+zzSB
v8Y0yENTVXC0hi7s0zVEnJSmqfZKv3QyJNedX2701hdMp6zzmzag1WpHmOgq/852CS1qe28RQ/OD
eNLKZaQ4mI8jB/Bf9D0DCbkX+YGtyMP0701W6vPS18tdpcUzXcmPP13ev7/Kzx0y8fa1+vrRNUO3
pHSkge9cnIwlGqKDDnCiXyYOwaVE5m2jtjmw2KJbWhQ6FkgP5zV7ldlYiT26VntRaN59bjKk2QIX
606P78oI/YbuoDWQ2FY2KhIkZPf8meu+5H7bHwMlSNfdCKti+v46qWE4RIkDSxOY/5VHwD1jZ45t
M54bI9gGtjISHUKGCz62uKS37khgSmJS8+hw8C8SpX9ECnGr19FD2fjhQpuuN54G6jPdEeoHJAeA
yB8so/S3q4K/L5bkAdQMjafw9FVaVenohHrTL6uGYJg2sm6RnYTbrqzvYMr1e6fu9orp0LD3ML4A
ZrkC1ewu3OmjUKUnXvr1kvrWJ08O36m3oSRWGp2MbX5Aq5Xvmf3g0bfedGMDCFlCBko0ExIiivX3
77v+dsL+8VUcPgr/0WyH5LG3EzeOAFQnNXDmEEbufrR2VmnWN62aECecwBK0dRAoSZOBCA3CDeG2
hHnlSXtNPDVEkcQ8IteWAHjRLwdyURaKIPQoNfDUVdfIgtLED7d5PJArBKBSzeIVqLZxoUF0XPWV
swTd0+55d/sffC/tF7eIMF3N1oRja5J/fPu99KiCRViSni7zEGlWt4gmUc/01Pk552e7BY8DSlAx
RBeKx1OOZRRTsVQ3pVCHZTPdjhqD7jq02w8WYBozzOlEIaVuOZDhhGTCwgXx9tNpYdhXUg8RqdGW
X5kJFq+0HrZBShhgiYWs8+L73sL3L3NtEVbhI1U5ImKwe2/JCda+sneIsDkEl8IvDUiA8WQVCCw4
LOElyutdVZTVgSi/fT9k9kE2aGK0wLwvq5qI1rwhDD7yb5KwZVx1eCHdI3C49goP2IWJYPY6TtWZ
qXsHwwTFUORxtqgtXtssUZyVb0tiLLrPedJ9nUC5c8B+Ymsi6t8A7QehrA2IgTr835YdBFeGDRM4
LZOXxGzTmWa0I5yU9kslC5RexCNAZ72iC4eUKvnaBvAbYuKudiPe9MYytoiqMAOXA8nLfbUEbkz0
L1kqkPNEt/BFaaxw9Rhz0ZMsWueYjWu9WlrooWcyzgmHCjQQLArgeuDIX71GLjo2CusMQFYHUgbv
Bml3VL6p//TpciwKcia05okO3rGKlWCj5MlL2OCzswKbsKvyOsRwsrDTNLlMe+LZpKPClxjMfev5
JBAk7hePJO0NeQe3PlCADX3Gmd1YiF5qfcULSGUuMPYSSc3BcNofN0DkJSKiKl92FRSMkrdC3B0Q
CUGfIEFgIUVPQaNlauRR8tn8YKrSI5S8ea8DdOHnXZrHJCDfZHYmELwqQHVH55D2eGkb292MtU3P
DhoBFtuqnRBj6saB8LtSYuxfrtEj78i7G/a+uPuEuEDdZ++EjEnE6b1ynrdfOrNsSYPRtMXr8+MV
V533pWmc4Fpr00tcwu6+374OLeY85NR1nixIqoLP5WpgqDqHlkKbrFxxN1LnW1gt6nhZcGS9P3YU
zNZCxVcHtoKs8q5P1r7RPMRB8iQhZgP+GJrZ63WhRfv602qgXjVShFeh5XnhbPLJIhabC1re11Fe
rnUhrYtkKte9fiaLZAalxbNujDWFy7zka5RSWQSDMu4VpVzHCelToTIqOBatF1gE45pFpXEZmR6Q
AVf9WhnaxoyL7EK1y3JniS6+DycT3KD3LcacZ7dk3RsV1WTLbCfWEoH22FOJhvPCek0ARHlbmep3
AZ9CCYbt0ABfdpNYp6bblKuA4q7Wo68yZZxeJeT7gOwcKtICcNXWYw/DsrBnA3uEVQvrJFAlQqCc
8uRQxt08yOtq3TTAE0jaCNdRW+d4csjL5u4qFwTATMyq0FsPmSROxu6PeuI95ok27jUyjmeDNTyR
02PuYY+Tkxs8YAoRW6Xhmo1e1GCHBkOfiWYfakVygUvLJkyZvOnKgF4X+gOPv9l+7kkWWNlcbVSE
dnoY+2+iHha1behbqK0oh8Ph+fV55XB3jmhq7EJMxMEwzT/Tc1xN81KmIlGsa3TYGc8G703mCEaF
lqHpRV6+asidldo2A4A+yyx+wYPKiAavugtCPjTemeewc6f/zw4Wmr45wiNSmtNpp6MO3rGzl6Mh
UHOCAgSWc63lgAPpCN+praHB+XB2GaaUi8z192Ne3plOh1WnTWFtYgBZvn7i0WuUFfg3NhpNix20
qnedn+EacopD4OQHkgqtmUwIwiK39JMqTZ8022PMk7RlZfTMJyMEzsy0Rd8QJBT0qdhaOuUyl/Dm
nAXPSisdCLLIG/edTtwBtxndUrOqUyVf8z8wrPAtUMk+CJu6QJsAac1U7VNHy9EguuTR1cMVm8Zi
T5HE2EZp9FjG3kT56lhtdXm+Ql7hrMNuWHdJoexer3tcyGoZOA6PmwkqGfPJztcqfQ6XN195SgAW
w5Noz7gFeUHzToUZXTdFvuqdCV2oVZDxNN5BrQ2Tyr2KDOQOTehQgs4mVpaGnMxxcfOiHwcrQNyH
bL4MLss0rYIZnxtEbHWOsgR0e/16kW3feHYLmJ+jwVow7lnmDaNvXfAWhb3HtgDGuMcSlLiqOi4s
rGbaTZjUBrcoc9Z+joeRpT5Im4y0KmQEs5G27MwzRX45gPdnYPUoaUMIrqNmpSSslvpGkO8B69kr
l3m3SEYkJ241pvj+VXsBw4ygl7i/8vr0ax2j0W/0JH1yg2+mpnU4YbRkA7GAfkKZSfBDcKzcZoxo
30UHrRbBl8yIt42k8B1WnrIywaFc6UnDnONqS72Kh9vRa1nZFtHKV62t1qXDTaIO7UUMYHoWJfg1
iGS5AQ6NvqBob8gL2NQs4A9aSDwhTPFiHdO2gxxg9uvRK77ZBo+xhYx1Yfs99th88TrIAhKHgPME
yn0KLJJ49W2ZRCV+2nqagAx10Yws6rWOfx1tv7kgJOGzbwbygXAnTO8Q96kefSOuoyFAR1kruuw/
VxMznu7XXVd3MAOU4glqbHDPfTTA0AZ3BDsHaxN344EQ3XTelyPUHFOqKIlJYVXC5zTIirkDcaTr
IJOlVc7sYyKVaUqul9XnxsqoxUMAUuY5TNCbFMStNC3+w2jUNnpJ+BDW9yedSsm+LKBh1ap07sca
ctBEvou86B5HKMwGsuxyT9H2OoZhLCvKrNHyGqoeYkR8qhC4meDYqogLUecOJuSG2MyUpywhIUTY
PMN4QdxrrwUMnFRlvuI2W1uXKAqGO8Iqn/dvXSfKxh3NdYPC/qouinbrEZGaQajo2iS/UsYHz2m0
PQrIitmVL4mzmK2iDpoVFnS5EqI9NjEqP2Mel1Fy8TpWe715QlGQLKVTG5u2DpngFMoY6bjtMeRi
KB8UbNcp02GZXuv2QE603YPvbexrXlyrLCr4qy53QSFY+7oO2I5a6QEzIjOVz1TOW9jc54Fy1ASc
sg6gBXNXjhw1x9np5/flaLJ+MZvL0ssXTs1eRCg4U1HSPxYGMlon8q86CNtkobmfa9EZW2r/E8S7
2r0utmBR32QlSs2iEQmjsshvGnhpAk+oqK3rtCTGFq+AxZ5yWpNH2dKEYHPbmdVXBWF27pghhmQM
E0Zp3sbryJd7K7PGawDAaHiUAhr42AXA+7pVx9x+nSaatoSd+z0bigAAkr/3chNrZJ/eZj6KY4I4
FonakqE1zW+Y4U2wS7l12fTRg0xHIi18PptTa+m1XZSHdDp4OOSSO6phV5ScldA0UESZ/ckEHbGI
TNudk4MqZo41tOAjwdHWUz2ftSA5G+VBtmO6yqxknBcdqI2x1vHpVgFi6ZQ4HlLIBZFb64QixTbV
SnMvsx4gegA2qiV5uOjL+iYOzXKhAJfMCfY1rOKIA2Vc9RahKEoyL6v2GGejSeiFe9+oXXqIakHO
t7zyVCoGpGyRY25lePoIY1g2Q/WN5UextkbmllErPo9Dpt1FWf3Sqc5NafZil7dRvARAFqxzR2Xm
1R7gGhD6ztp7hlDZWjKEaLPbIBAqzVt4eHLmgx5pW4h0ynWGPREixr1bFkwhovmiCsBMORExR946
F0aEuCc2FW/X+4goqixP12YyiI2eZQtVYNXvpjeLq2GIj8imXyEVIH6n8IJlX4+XDtSHTxjpFc9d
ksvjXfavaAS2yRsxQlkdK1NiXeaXY9cccYV3QDDoUQDYzFVMT7Y/T4VJJgDPLpYpVpg+CYStti1i
AFbYt7kNoHzSTrVZk89Vk93s6yDwAultShtdejvtImIFGoMRBDCJysY7SIeIONKEb8Mshn/aW2sv
T5SZakT9IkmNZKnVersWtgJpqi72wv6aAe5A51bdkgFARrWaHGv9Mg5ylFbT3kc47kxFhLozRUzq
pKS3NgCDtqBbBnocXPUwVckTtbYp4oM8Iu+H1KBVWdv2WgnuakD9a6jQ7Cci85OwCZJz+WSkZa0C
acSTTSPf+hpOktr6TBfiU98X4ZVLslEeBy+sF8ylnrREwrsqmdnBF4I5vlsGkn+tCIGxodlfvh7C
dEndcrJgxABDomcLlBQiwiSfl+4zgVcW0oXqUBo2xAPnu531GkavPl5ljWFv4zR6GIXa7MiAWpCi
ATqgL2E0EcPzo+rzuoXMbGtOzxovjOmU6yhLWJHoqX3J2Fo3cpd5Mv1SxKGxn9BrypSphLMi/woW
AiSQTTps6Mrbzg+uETKKJbgUsgyF45OUrQXzQH2m4dc/tAEpMGUK0dFJnGHlmKYCWpaIyNhJrXlE
PBSzBouejnb8nG5XCT0yf3yt4wRE9Y7CJtsWYMlEnT60DfOVX7NS0XTjQuMNefFaFKk8tjxaLzcB
kJgLPODTK6dg1s7m7minm0nJT8CMuqh6894NSFUtC6FuIqPq5mVs9is2ozhjqcigIwAXU5ONg0Hs
Wo3FjZmk1qGRy5JAhYUCCnHZFlqOiX2oln5UB1cNgg8k+F58IVodiLtmBEsRBVrKEgaoG+j1a0iy
5UaUEcg7guA08DHHQQ+XApzvwo5IYrIDXKbydV9fsLyImwlmhiWnYlvJi1JY2tKt3OuY0K0lzFl9
S+od4pHOAahAjaIzLeDSdpzv9MJ/4GCrjPLSSu9Zc2BCJ6e+iI6DwjrVIUNvK31xCae4XoxqtbGV
GkSB0MmTmlazWRh0s87Lqk3vFvmDO/18XGvbtM6bZTR6xzohXSdSeUOD/7wty/II3svZvS6FyNgF
mFp7N24hmrmhBh3czUadZWb46XWha0UPeu7J3Y8FaYYZsfOufRf0VpS55r6WE/9/JN/dldiiVOo5
M00yo7OuJ2C9Cb/3irt/3a3mUvtMbmp0YB65TyJcEK9r3zSBt8ODl62dwa2WbGS5aaFq3qop1hxo
N3BziEdXLaL3bNIxiZvHFlqbF7na5MAK61VSt9mW6g+sVdwlM76/tiGA9oIo9Gg36tj9WnAJjkoi
Qmq3e75OPiu80tq3fvtSOD/W7/hq45EQOGhanR8ay7R3nnvkIeuiuVUQ6S2w+4KXpKo9+zGPyund
n+Cfv1WqUu6rIm+u4gK9SFJXqyAuP49NhEFbVN0NolSY1T5bxrxS9notWfsbFOzXwJmZm31y9NIw
aOcwe4crmZYtu4OE6njvhUc02ROm1XdnRACSF6hZbFG6Ibr0pv+pIAPNKiaOZeMDAe4qUujDiHx5
SdeHpVUI+U/tyTwbEX7Oo9IA4OT52oXFWz8CnnmZUAY4qiZeP1Fn67Qj2sWMCvcKoZB75YfZuOjY
Qc7VbIxX1HcmarxebkpX3iU96MwZOTizRpHGts+UZg/BF2qgbq+Dadv0eoNaEcCkIbbt0gRuv5SZ
PLbV+NI1sXtkadGsCfWcLEKJw1zRbpB61RddtyKJKrgiB5Qdjz5a85joy9Xr2E1lGi4Vi8SbqXBM
4KA+n28jIHNuz8vctV+oJX43dH6xot6OTskvVqoAOyJs98dXE93R9czke2wYm9xo06NK9MhUmpYr
m72wIDqDJN0KnrvninmiUt1NY+kcG6q9oChFfBH22NXrdmEKJrCeGLTbDMq2nWvWOsNHMjNdRzna
SKSu2V8uinQKj06vFK83rqnB+2sWKFcRhtvZgDV53ncUWD1FP9JL6eevL/wUZDlYOwszOutKwEsp
UAeedlg6ytob4pds7PZxY2kgMWadXWh3orFCymSKsohxorPkdFehICVziIScQZrJH2J51ZEvdxn5
AOta+FjxYDe8igdosWatrV5P0GthvzRsgDKG0l6/thsst9n5Aev+eKpuggu5KJK22zBfEKeoUWSJ
FdLS89hfCSW/hgkJyS7lunhVwOVPejCxTf0Skn+5Cok+wpRrRLuBELvAhCNCz5p9PAWIRTSS+6QQ
C89XgU9q0jLoRbOGASLIOlyFdbYNtXT4PMUItCrOTVY4K7PXr4zCz/ceKSMz1OcESBSVWBeU5+c0
er1FDqJw6Q9+dqVbD6/7dDYtR70Mv6kdBeMQEx4UPgNQN+zJhTEVkX3cdEBLazY+rlUSCGPs6eEm
IEd5d0Su9aCmtr+AGweC023duRca5Xq0WmRlmksOOnWC19bE373HN+21f3czT3ue9DL572k7803/
8zJ4xhmefa/f/alzzdP/DzujmkEP5nxrdP80PkV+VT+9aae+/tLfzVHrT4PyjmoLgyg125yaCz96
pEL+CYzTNGxh6prg75Ez/N0jNc0/hdBNySZDl1KqUz/l7x6pUP+c/tzE/UsmlOT3/l96pFNn4z8t
0h9WPNtgtf2241FK8g07129WlqaXQBOLsJBEl+Tp3U8X41eNzDPHP+moFKnr174KyUm45DQCeqrB
37g6aLEPmn/nvsDU+/1J4ZB0vluXedCtslHr9gXS673hiGT5/sf/lSpsujx0x38+OgEtRtPHHB0m
ZQ6gI2DhmeC5kD1UzVF96ayggPtDX+b9871tRP3ndpyIgdo6MupgGChVFaV2zdlhrVS1v5Ui76/f
P8XbTtx/TnGi/El494bsklXoMzWYV1dsPJbdCxb4h0J+1JI9c1de25s/3RVyjVGzubAq0yH+Fmhl
Qs601TjlB5fpbXf8399BP9H/5NgMCwFZaMXQqL4mZFBfFaar7FVkNDS6S2/n2F77wRN25p5MMoWf
nwESSNFQVvW4oiQCv3zotQuirL50Tq59oD08d4bpVv10taqKjD8Wo2yKK4fXOplwuba0LXxRa920
ibx+/86fuynT6X86TUc+jPRiNV3p1dA8WzBOs5mXOrx9f+/4J2MdEjj8+LRNVxQh7GvP1odDobDU
+eDw567SyUhX4jgL/ZqGnx6lGUFAtQ9osZTzxsyMD1rB506hv71CbmeRGk9WIqxsuiE5d4AFBfSV
oYrSm/cv0pkZRT8Z4WZftIqGtHylNdHBmBXQjeYWoCLbNqwlYbBXsv1AQ3LuTCcDvaSgLl2n7Vfk
ltV74mXNVS3V4q5TADJG7C9ufBq7wSxXzGD5/pc784RpJ7I/llRpZkOEWNWtq4K2B3q6o6WuPr5/
+DO3RzsZ9tz3JE7SkKaWdLJ1X4diYVo6FXsCFD54yM59g5PB3gfCwYPqUbQcM4r0HdrMg95GygcP
2Jl78iqP+GkIOrarJB5RR+tU8wfCqeBAVcOjkSdpcUMVYvge6z5Vb6fr2NX3aUR17YNZ7My0r03X
9Kczm07hWkpqNSt7dCvwUZbbdZeeUfbeMouDrJzDjKP+9Xs36mQmcMyO2+8Ro15ZlIhhMw4KYBAH
NhaVUv83NKa8m7WT+aDuKg/uKbACW8TpowLXDxaW2Xrigyt25iXzKm/86YrZsS3brteIwsZnWz5g
9h+oCOuhl0BEdImAVYtiNRh9YX7wGjj3cJxMDSPJD0ZH84feszLxX2AMWDdt6PqEWIZNRyhoUsTt
bowdu0XZVCrd/e/drpOZQmu1egReGePv7FviymvWnKssJVtupkUlaM/fOs0p2CBqpGc5uhqtpBMk
t7aqtN9KOvPfm75TjQ/OcWb8qidTRN9YXa4Lj0VZ4LHlo3Y8LinWUn94/zuwwGbA/GLFrJ7MEB6X
fSwSQ6wbH9I9CWMN2UMiiJRmZTYKtHVXSxhaVC+EdQlYoGkWyiA8SXW6T6u1prLrXjjG6LZzlC0i
v67aqkFxVIrapobQwToCLGP78RbOUBcuCsd0vZkXd6Tw6WbTjpc+zRfxkAL0pfngukX2GYiqwg4Y
0HRUPKa9khRPaQ5Nvlx2iTs43wJTl4hvai8uSKZBQUd3L7X05H9TdybLkSvZdv0ilKFxBxxTRM+I
YM8kmRMYM5MJOFpH33z9W3FfyawkkwYy00SzKrtVvGwCgOOcvdf6E4dwIKO2S6b6aU6m1j/CtNHQ
rXOwuo8olhn4r34tnSdXdHq9k2BRR7wDxt3JcOQeEump9mCGdytrgHadaA8qHGm302Vn5Dd71jh+
XgMvVe7TEM9QVVB0jFPab3vjdOVuTqUrf2V546gXz8yoaeO0rN0/czEk3TWoTLNca5zEDg6xcF2a
iGn6OF9ZFHX9S8VsQIHWLrT7lY0M3bfpVCz4oAuhHXwVUwNgeI0WP9f4rbr22rapXqKkzUav2AM6
CcDMAqhiATYz8a0c5CxNnf8qRZzYb2Ne2uorC1OpfjNddEB8VdJWvxhnygEN2ARv5ggVK8MQUikL
RhYurVbXzqb2R2iPvLNj1Njwqy0hm5sOEmcRo6YsrLYCnB7HUAz9WZu7WqysIyKfY+3iRE6qhPPi
d6vH5MxW8dp+ATXq5FNjO7J/a5UU/2zTRnP1JvhIex3qdnxdcdK0MC7DhN7elhUmGKuoI6A0kvio
kjXcjiwYge8G9YIZ3gvt5KhS6mrXuYiDEmM83LickLgOaqR1fq+BzMJDGoNfgdFD/ScEMOfsg7FV
2Vtlh8b7c7M4W3f+lBf1gNeIj+K1ZDc4n60xSNks2U5YcGqeVYrrdQ3ayX0UQ5vW1xnGoPs2Wo3v
v1gVI1AQO4BukmUr4dFJDWW4LeMH5LpBi3/M9EcRdDkUNChpE2kHW68v4JUcAKAKA5bPQqHFlrfP
dBIje5Vxm8VAH0vVMjKru9D/xzo7+TzOSQqLaBVWM3yHOjG09ag/rzl+krLDVYv3qun5xQVJh0me
rz6zz1Mrq7BLKAragjAcxTSN8Jihb/2slHCDH7HdjP1doEdOIQbRjL0FdNVOH3Z3qzDCXm/Cdy7J
TD/mHdalO8ebclYtsw7S8oT0JMz8qOyFUMABq2W595KxUC9KMBj7Zr0axn+FS/y3h82lOGLz6Z60
y7x/cJUB+ZerVP9SPpiG5xAbV0Uyl/QkjPY2zxXS1G5yyP1XGDKOsIEEm3PbgOqEuZRC8qdI6Tb+
L6BiRfwWWAmopN72GAUUhTA0JwFwmfBjWsJm3vZ0rZvrgCBsPXCJBIzX577vx3tJfcSc83ZyzGFN
7cnd1inB4JPgWdXvlMYTzMDcW6z0DrwU/re8GvLsvsc667z6VFFo7/nxCPyub6sw5SYp0IVZdj+l
OOJ9iaimt1vxyOjMQ4VSLtnA7rTjeFQd+5pgYuoimrBjXRPajutRfgQ4nqvdTRLebsuGvMPDMtJN
igLHE/3WTlVYPk5+ivinNQUwVLZPPMc1ES//2DCdbxm8N3EKjlDPOD+Bkqty49oFoEOHKA1Y0qxG
sHDVjsiak0n6hp9wAU8dQ60bsiJEocN7nfdCzabKnnvCddAr7WAUmDPXthbgc42d1E+h8FiPGD+E
Mz/O6lfQDgq1CRVg8JhdU6TjISDXrL8nj8qTg1usFEW5wSddsAEQHVqyeB1W+yATodQx9UvG0cov
vDJkjJ476t5mfRy8ydwtl3MNPgypTa4VrsNCtbPc1v3ax5e+6Fjz292yGuJCCxHgEmtbQnImXPwG
H5HlpHUZnqey4/NyXual8AwH1Wxd1SZ03Gl6DW+CYHWfQQxxi+M68VxLDxUOb6RaC27V4LVNPBgo
BpZl98cKh9L7MbmhJpJGnL7nE6An62elM484ZC3hh3M1OusKMaybw+8qaVVTgewqMiYVwZQ01WsB
AN1l/2qnXylh5pq4dKi9EWyuVbYdug9ngjyNKiQ5eBpt8Kn0CLx8LKEdTOc54wS+G4ghBF/aAA88
B4lt9dchVD0z/3mmi7wmNWJkMRnJE9oAP/yhEI07e3sWKQoxS4v24qwz0SoLlzKIxnDBIsT3Hbrx
gSNr5u5CVcXqE0wcT0K4dqJzdoXPlOeYT41xYC83VgMcJOVmnD3UU+uiczCuo/eBLmyxFbHs6yuu
tfEjdMMGb1DnzYz1K9QfBKAqglVoaKt53NTSgmy6neYmwY+zNM36PipvYedfswD/KGrulxfVhyO7
PBEWuPO484332Sqy9pK2eOGjeZl9HPT8ixFHVs5C4sHrw76z2YlJuOZWllTZTZec+Wd39Bt7FwbB
bcyPq8bdjyu2+B8toVoCiFBbkU3ygIKHUFSQqd+K3uT1hts1enS4s6MC1kpY5JEomos6tbC85DBO
7BG27SCJuLq5bKbvfODuwLLcXoonRaQpxLPeNuw2EuIRm0laTfVXAxhonzunGcOHbrUz66prncYY
JNoQkOiQu13zNqRt7X4PlQr8H72zDmAIY/C9CNEEGXPYaayR2YVXnYsMCedLijmv7KoBmYav1t/s
5YntqLWcUzYJeSvGvZ6qYvxYkY8TiLPXqYKyrEUCWryeEusOaecIjm9me7Uf82V9Jp1ZLnti0645
FqtJ5I3dn6uB837SITZ1Wl9Cs/Pi6Q9eHDrvaEbbdjr7jRuzDWTgcSNrDlldH7rCU9Wf233EXtgd
uCnhdHjz60MSIO++D01RUj23ZOsTABn0nB1W0eeMYsBBWuJ+9oHsb9nvSnHwUl1mTwFw2XG71jWe
WzTtfvDLsmu3eMrB3sXfKCKY2e6kyILgENuDCo9LCYJ96mxfvQ2jl/nhRjitac+zJCjhkuprX1dX
yBpXqAeaeZjcBkGrPYw+frXRWBgPtLfOz3Klgf9jhdSbnL15jOMJKFNPET4tSLrdxZl2gw8zxQDt
Z8rLZkM8htNgF9ZlcZC6s5xTGqR9sR+1wxM5dxLTvgNun+x9YirWvV7qLXpHXaDHMeJZCsLhbPvt
S2z4XF+DBVnN6xiUuLypI7hEBfqKNd1j07tgCTGQTSg1RuXr4JJSghFnXsHKZEcY2GyrOHSbZ0HK
zcC0BwX6iuuiY6O1mILxUUXw4OfI3ce899qS6VuXD27/ZqzRnT5MMyn37HZ9t/DVbn/iU0fYYXqo
kiaf3vM+Vn/9bpzr+wzK93rU/JZjRpBzPF/XllbCz6Zz13kvcVPIs2bdx24ubtb5qGpSQqfWcm+i
soUTN1BoaNQ9hgX+1Yd16OseQ1QreejapvROJMwC8+BnljDnzLY8cRxTQ3GXtHjtK6Qei+5/GrkW
i7NdyEHyeaiHdHjFAtu1KCYdir/eymgmRQsuBvd+DDnqd+QOTD8cSp5RA/0E+PDBhuhWbr+A/sOa
d7AnJBN3tVFK/gyaxV8vDZ9Y748pRCOJ6ITzpJxL6nBom3cjKrv5RgWbISOmCSPZF8yzXvG0zpMo
f5a5wvlmN9rhWlRl7chz2rYVbEvYKT0MZkIod6W0hvg94IncZzvJAWf+RTxb6Ts/zKriOJHnmFgV
UvknqmAkwldYiMtvzgdzce9VBW8kXirb/ME4Nab2YuznctciOG83mTfb7tPE0SD+a+lgEOeBIZU8
uLy2tb9JUQrSqKpP4UHrQkguMjPZ/h/VgTSFJBkgy+C4nsfk7LFD9wg+GQ1JTHdDUL25cID1fgCV
xRNpHbL0Y7DHtuA64trdQ/pe9V+ifJbTY7Os5s6KADyAAqsmPXHTThv+aru6BtJ6LwIl6YAMXoF6
IXSKmXefydZiubq3gMl2scizHNk6cUHHFW2hn7mfYjnXC8KlNiroJndjZHmjXr65oRju3CLgPYlR
VqNz0HlgyZ0fk8xwyCak7wLSOreYgmP7RfIUZxgsCXXMWbhc/Ipb3aFrKrs4LcRQ54vj26HAPGKv
iN5cP/MuRCuI1zlcE5KTN5vvp4w9aryho4TlJNdhAN2xwUJBomHJ04PVs6HntTFY3U08S4XDMRDp
wMueFTh4Hzp7aZ8kE33UXmY1yyEeyAwVUb4Q73kpw5VwieXW/fhzLqo0vF/FsIQvMPfX/it0udud
KEB6Dj71IMTsEd8iKhZh2nE7Tus6IninnU5KuZeLc7J1kWV/055X6atb+45gU8RT9skUdjx8qhC3
D4Getvqjua02d7P2ynjfCaFvhRjYAFiH1rIaQ3JdWTERhI6dfCqjNAHKsicsJAYyaC3tnA2tqm76
vepRziNa2NS3u4gHbDBt8EjVDhff2nIQtsPaqp/yZMrMyTM5a604WRbrlCzuOJQRe2mLkGvqYEeO
yPer9MOBeQxlJSC8SK3GlMwlHoDnlS2aunaAPOdDeojPouq6G+rZA1lPr2Ls3/WkW3BJAOU0sk1e
/ajQHecQcopDyanIk9824izTRvQ2ZqWvtsV8UPCZ8OLqI4S8HFzkVFN2iOQ4WqrjXT4Bwy0d7avL
bHklbOSmblT4NqJnE0E0T9pqi91SBGN4Xya2XYMrKzrhbRTvt3H/CYTfqu6cOqPm2Wo31Q/4TRL3
CBHBIKBrOKJ8UVOMR8B9HqGmSHKvTQ8xXAgkkUwMRvNo9Y3ACYUcajjT2yNjACFe9ji7uBOB79/I
Met+wqhXPDkbGRBY5S3O2vCZacMtHH2TEm5xRm2urbY7pv7kHp1LCHKrPQdSWfIkCt704PtURn06
5Qz/Xje+wYeuYeFQ3HMxH1q8y+fS2yeBbPTWY6Lb/FkcSlyRxTfAQFdAAYdWstbLJ3AZPoSVdIP4
RQ8OyPJNBdWZCCxBNj7ILsNEfGVprL7CMMkRjhLS9UhC+2N9w4En2bIcs9QJSbH39TKKl7AdbV4/
04Ja/9PAWTGOINzEycPoD8rsqKU67RsbcGjtUVCk5M24Id/IwpIxfXJ0GgNSt47nvjh7uY7H65ob
J3uENmT3R47RwjmYbnFkRMY17q+QP4X7BPbBtR88GOUIa7pCe1ccMZi1qiaL6/Mc2F2DwjWX4ZnU
kasyygihlV+BCPEP4rAu5vM8NVLobdGrwMwHi4Yjh1wrddLGIsmU2zHw65aeBX/MeHXdb+YMyiQR
nG6eZUloZzkEcFWvj/+UEBXDJyyyg7O+8U4xV5HyLLe5Txgkml8qJDCOS9aXjv0nmTgdb6Qbh86r
zIq4+T3T3JDPlHjDcU+sh1SiRjCiks3gV4wvtzKNO8KQ5HEDPFAk1WOGNMM/rR6bQlwddCbcu6q6
icJiIgiFvJOFqPxPnfKw/WwEgeeJEJbrtB/ofsPxNePo0jAJ49pf0ZOYLnR3Lix7vEYCupkXggwu
YutZSKfyvxiGceVtGT2X1it2VCZkkeodzQSlWm1bdXeyRIPxmXgc11CveEnl6qdqaOaiOPPNL21/
7By5yOC1KOZgqN64LU/gljR/dPySMpEjHMYsr3ZZa8sbYCmD5rAJlrkcAnXMYzXz969SyyTTnU0o
wYpfUmoaXvOF7YW7IXmhBdhTtE4KiVeR62zkOqec/WX1KTHaOA2JIfd5gIAUO1DKjYbwT95uJ7sr
2etYpi+We3dRDpGxxTYcqnqpJc2UtA+Xv67PB3a7xOi3/xSlcJo36JBtcRDNsOq7pWYm39EYKhJC
cGEx1ZQapOLivgNztA7fflCW3WcspkQf21G54sktFngHPGFT5xf876E5CmLudbUX4aD6O5OXQ0fB
oJLc3/0xoDjLC0Xj+A81V5t1Wh0aDu/uYMJ62QXJSvNtzm7KUx5uSXuUU0N3o2Z1BTc1LvxM7ZtY
UZV9mUI6OdVWJEtJB3RI+nyw72VpDB0wr5jzdv5ZoA626Bjx2473wOqreTdwey3z7TRg1kv2fonm
4Gx1cZ6GRPeGYskiL+OtHhpe18d6huzgZ/bJMkIF9haMq1OlBzqha+nc9ehnYYXHkK4uK2EQ1Zyk
EIPB6NIKCYm/IH3AoDFA5XDlxjnPz5UKYcjUYrETIuaSEtNi8ch7wBBTTM+dHZi4vlu7ZGje/5np
/79ONv3/lFmyWYr9nzNLxy/d6/9EOTi3//1/x5U4D/3LdwgEBVIQmAHc4P6PvJIViH9B7hYidGRA
cUjdqAT/Diy59r+oF3ge+SZXukwkWI/8O7DkqH+RX4KOxxfF2eoBhfm/gTr8zw15CR3CC6VDaIqj
I2KJ/7Xsb4M/jS07Bfvj6SZyFnrRsnZ3vZVvtYsSVYZwRSkY7oP1TCGk20zofeliPZa5D4NffHOV
jQefMyhnh5Qpb4U/aZI3/JaugMwND92Yyb0axwe1rOuuYbixMYDRaUl6O/sWdibr7J3+4w/wv8lJ
OcHtV/4fi6XbDyaBYlCPD/nZ2GveNrj/sXdsGdraVrkS9F/GKzrwTelP2XleV048yeTyJvTs2EN9
Xst+zwwrfOz5xjlT0Ayu/A+3Noj1bJ7/VKlvTYWx2rXhyOy7LNZjQ+s3G0rn4FIeiUiTrztAet/Y
COIL16OJPHv0yPhzxE2EfyqNhIwQ1sETpaA/5VoxDRT4V3uEebBajcF9Y7WdiSrmnZOkN2q7mdmI
PHkrwoK+neVsWWdcx+AnDaWHtDY2vTfvwSAYIP7MLaj74plFm9C5L736mxH6lprRwaWCF2BEVcXP
eLLPSDhOrKvu6WSQ49yPSffMI+SKFOmXU1sPjdc/S3q96zLcc5h/UkzVRtnQ1Qzus8J6IMRMH9kP
Tp1f/hgd8xyizHZGYgRWUiEqd0/T/JI16tX4/LNqekHDuWF+chHU7m93cOesO3xsOYN4+ynOWTGU
Tv+7CVAUWIBDhJFPpMLczdD9Mdik2zj8RCL6o+Vv56z5TFqs/tUPKH5qTtl9QhxYTbdGeUg7yzGY
wta43fSMSIlVy4Rfv/tUx/2l5rnP6yt51v5zWYvnQuYX0IKf6XBH8ehKkH47+PoUNM4ldoIj1bH3
BJpx5Hnizsmtu7GnPOrDpQVFOCCdmwjWPjQzDSiLOFbvURgc86c2nW6K2fhLaApl/SKjwk9/Bf58
1o3awf9v8XnwNyrn+R7XWIuEeTUYDgdOpk78IdUvTl348rxtAs3XV3/dbCVKu4rfcedf59S5QlV8
FYl4j2P7BfPTJ4fRSzdbGy91EubZgBUW6CFxTisoLj0U4NvADvat7mhIihr0SRUfm0Qum7KjLxWA
gmts7GCet3NsPDBsz/6Edfcb+MmurZNlZ1SbbfrUORFZN3vG19QSboXTNPY/6AzUhNI5LjR58GSN
k2aoSZd4cnEZedmyYz6qN66Hgimwa1gqbOTGuLwPrQQ3HBrHres0FlNZD0FX05+aWxJ6yKgkV0MQ
Wf0sj4kp3orCsvgdMfGi1B5usWw4r1bQ2NexFnecQUATpDQjRm/5DrwZR7CTcXcqgVxaFl4itdz+
F2ZmJAWo4Zja/TnIqu4Yojsxs4VtjDPzVQj+GJq+jpqLo5uvR/6U8sgYchdWYjiarP6iezseppS0
JVtHiyPh+jz2uNF1Mf+cNSXQf86ywoEtI1ZzCfKSLLtXq224+jtdkiz+5wdUQ6NRZnHaLGl5KznU
eOgGfeiC7E7Hyyu7lruOk37Ulrz8L2brTU0eGSffWHkGUIKi1EAI8FANNsUi56aDiSvMVZhnWAQh
6LklnVfHC5GeNffhHLRHVQY/2ySlSBr6B7uxvDtLfefxGp9N4nGf5l7DHFhtJ/EyqzzZpe5aby2a
6e7kvsZJah54RY+Kug+Z9AzBLh9XJDIDLSzjw8xwgjrf0pNMdlkM9DPpyU8z7cm3qtM+s4EEFG4x
mK2bj4yPxo7h9+25dpS1+MjiJttD5XE2dvG9DDxreEfns4KS+cRksYw6dtf729Y8oiKX7Sadpvtx
4cMOpmjeG7HMj8pFaD2V7l4l4ndPh/xUj+k9Te8O4E5338QhRSS+QJktT4lTpjuALwanu3tuQSad
2Vrc9NTXYeKvUHKIjBh7JntmCnCQOcRzhDY85A5233j3YknfycnqAy/AP6pexHtLhdvM8efHTg3R
kPbn0mDdzWlrndM7DFlY2BamTyN4GfaKfJKzDLlM2QoaTMgGBYXkYiZej9RVNPbvoKn7rR54dOIU
vHS5AYEBREUJu923pBgQ9rY0lvxtxfd3O48zR6IGMrD21D3Acsfi09UVZ8vjHcgWt5tKcgmRf0b6
kIzeb59Xl9gKKDq4nmKeLY56hhVSltmDHgKUKx7lweGb6ouI2iRD3W7MLo3DdxXgt8jX7C3v9Kfp
++JBlXMbUa0Vh6nNbzSyxzJg3NKiMY6SdDoOczL8sIdfZvLidy5AJs3CynajjS6T/IH1PjpxsjON
X2ziZXjBAj3t3DmYwT7r/AXgPHuI8fTPf/G7aYvDMCeLan3IjoEYUeJDTXHtnBEiihy3+gm/JD3X
cxPsY0qbTYhpKvXZ8gs/e7IT6xDaa35pTfrlp6Xe9isLfF5skh0D1he3VGfppeKHxsBQrgVto1eM
taCgnJKpn8cypIHKFVkD25I8y7ZeAl2kku/B4jlbhm/Rws0F12oH0Ha8L3Ir3jIvYfFSsXHJHqfM
73dGm+N40xrZtSUvfZP9zGntd4jYEBtHrNaq7ThDRxqHnpFCkjdRu7SXpI3b/ex3Mprd4iFt5ubJ
QyZoSUWWwd/TBUki4dG39aj5b2TPl7MVQ096SIhvq08Oo0QjNR+AVt48zLI5WVhworwb+JI65dzj
rBfZ1OvJTg0/A098TC9sDuL+GLs6P4ikogv/gBe32zl598rLMH5P7SLtpOXMK0j9QOGynS45U+tF
tAzSs+JzcHnHmyAnWE7zK0zLHyQsXJro7JCG2N7YSROeCFNs85FS3JTV9xSE6Jvb4kF4XbZduNFs
11wgs10ZoUymPs2x1UZGdhsvpsmeMbvc0qd5xCp7FrQrd+RlcQ+G4da63S5Imz/QTfniffh1xFWf
d90fL+DIKt3HZWCVt3SEgDwXolBab1PiBdFc9Pd+QRLINN22rZheLEHxPPcou46uWHbS0td5qu8K
ssu+C+yiWd4Ycz8p2zwpRUojrpoH51aJpZx4nNk9nFz252kY4qz1MehJxfePdmtc5bitug8oO+w5
ZXtaUJhshnT6nrV1XPR0p4ZqjnozAqAK3oZO73SsOO+sAGIa/smgUoN0NH2Waf/d4z/+SZXux2LU
dJJL+xZa+sfS+E9W0h/cZvmckvzOr+A+LJs2mKlX+j6WTra6EwrWOhtPFjORaLDMs5r8o7+86pAH
lLWQdbDCX2hi4WM54HLS+tZFhcFyy/cEhfWyhsnNUH+XSH2s2tDZCtPdKwYaOJXLn5Cy0Hrm8jLU
4ndeTDRt8GEKRvzpTLWxAJTkpO77BO3IK9pHo8enZZLMNPSu0OvRctF3VWv/AZriryXiTwDTNNZ6
63vUHbZqgia2SDfaaxlp9URB3sr5rWBKIQXNfysu1k2KZd739vON5NXG9m/uz3R+5lcCbXsgHhM6
QRg0VdVvGsRDm3wpxKYdwxcqgdMupk++WaVme+sS9mFfnq/DVuhlZjbJR5EQSEDyB0rrix23Xyzs
LyXAHiyZxZUE8r7x8qNarR92lr0xGD1pJ3zu0wU69jq/pnhlVNv/ceXiHecyO4YGMgc9zXtHdzEz
MoskhLVrVLJunAajuOP+8Y2xtynDvR2xqc+qrfikUsYk9aBAArllhNNrZNfLHqId4Y3FrsQNOq3x
3rR8KEUlqKb2kgjBKqdNGQrrniX7FQzPW8xG+d4lzhSNHIBYDBXQtGxrIwzeN1w4h3b1nrCw3DUg
8lJ+eM9vD6o3fx2JknQIqx9Dx691OnZx9cbIFvZADR+poBo2fdRVe+KuSYiggfMDzTLckJ7jfFBS
Q+T725PZ612Zb8Z5RDjLzkWXxEhSmwkMFPIG3Sf7Mj4v5aeZoejVt/BJOH+VbimjlBEYh28VjVXA
CWS2f8smWTZ10e7thc631/91jfcbgcKh82hP9wuvSBlddSeFpTEFS+RbnNrZOVaXrC1fuxHkAA+d
hpAhL8T2zcMbnDI7+bC43FnPEHrL558chk79xOgp3bple8xaNjpQxm9WWYTtVle9qBJ2T9Ate6I5
9zYLLpx0XhuteeEBH1xUlHb1Mdb9ezJ++lKxUa0THTWg0FC5ulziCwU/wUJFBTkvJetD24dcRfAE
O6f7RY5Pbrpwjrmtc3xmeec74Y9gvbpB+8kXeWGn+2Pm7pAAUo9sP5URLr6N53GECJpXptdco7X9
ZwjHu6C5FaQ1vXCnBaOQdJGXcgX1dEYZQmy6qfQ21N95ak+Yz+Vfg/aUNwNFiKkiJmOPX1NGUjBf
hBfZFmsnfWA2X194FjPeaoJd3zXnjilos4YvrZfgrTbNhURhyoCucXewD+DOOu9DeeOP83NEfZap
iKa2u7PJRCGe838nWVldXD4xexLE31hCiyvAi01D1gHSBlgPkp1yWKb9GOvxnDgZ48tp4868mxOj
cXdJ3jPXc+0DszkUaXzWD3z412PXhq8UIztSewGLHr6+KUIgUZW/seeJK9Ekr7ck/rZ13WSjcut5
1aGKOp9jB2G2ehe4HR/0nLF1pRkprKwuzFguG7cYH8MsWfd9DvHKrRs0DYFsMc3a18bM5mT33Wag
MbCdneAtc8lYDWV16pviY2CqtzG3b7HW+jSlOBJNuL4vifrlU93l/TZ76ZIGTfoMqsbhjr6MSXDv
3S6drr1VRNVySlkZbrPB55VANEHENeruGdjv4pDEqV9bf4FmZNu6zNcrLAcdJQ56N36l5NSeMUd5
h64ThNuH8aVsg/4O1S8KYqd6guIxb5u3ZeZh1yQvXuLNXAK9fZ8ih0itqTi4SItPbk2zdFxjhC4r
+iz/M275A6Ys+cdEsnVu+b/SjxNVOV+9IN9py02vvAFwWWwSjgjcQqlzV5lgo8nuZl80Ffw5X/kH
WRXPrLvyS8oba1kM6szb8j8V7v5UdfswFH+4Q+WXYR+nt7owOdpEyy9brV9+EV5iXZZnz39NvH66
sj/eMKyJL+nSUUtekEOkHWd9LJ+TV8q7JkkXeroSAM3km6240ejaNTjmNWHQMgy9bVnYxZnByuSK
/ArGqD0kvvpwQ8u/8+oUXcawLhvfypfTQNt8M5OpI5N3Jd+VHNncqNcFDew4cTWBfeCNalFmr1mG
kmuGvzXU1s7EjNxTMbb0p/sXRtHFE6ngqI9b4hriPYS7tL/9EXxyR5cSXoJseev0VhazKMM3LFM4
Xa5cSynvbNvY2ONG42LZmr7mndHz47usMQ8ygV5ULC2ye5aPEffOr7CY+Tx7PqtsSVyYli4bPpb1
hFiP//w7ZOdyXVgxBAmlTpJJNiHGeL044jU2FbsqdO67dBTHtBPBSQfcwrzsMnv7Ia/TB945fHQG
BdQJZmcrlM4r1fr7NZhhGy8r3u/AZWpfBVfwM8GRX3Z4bkpMD1X1OEw3EWRm2eAlc/vQ+cPv2/Jx
O9sxITeWsDttvGtd2f0eRs3fvqh48CC52/vswrfZW1LqVzF6+nmKSmW8+6yX139+M7BZwJ0Sf4S2
V4hTk4aRDR3pbJha7CYLkFE2uOAfvEFs3P5xvL0C9kY3JxYtfBrBgMO0zunI5yQlXHcGRCjmg0nN
tvbX8CmwFIRRK3/ETj9F9TLPB1pM93rQy8fo2Effdyn6T6La317Y3zIkzwxJnqsytt4qQJZMG5Yn
Vk3qNQvobN2SOU6pLwKHzW6OSegE62O8mOduUSG3PD5VacpVbqfiYgeiiVgrW7zSVdVFjdVFh8Vy
aBf+k2rHo1TdvG3T8r6MBxG5SH9Tq/MOA/PVqLT45Hi13iWFie8Uz4PEXjZdSV44D8rwILz01xAG
YBpjZ2sQGWwHBjJbPbcPqxc2xxV0FW8ho3uRXrcVQQ7iUWQDiVF3E6QN39xYXpKyvN2UefmgXo+R
lZFEYbk/eHxPUaeaZje44Msyp/tkPbjuJ2u6ZrXT7Ugfi12ClTRqA4UqvuP0UpF8zPlIPS9av45Z
9mUaRx/02rw7Fc9Bgh75Nui4O/Mm9zrFDKN6R3HOtYq/gzeshJJ5KySafSf6/mdXquIxhWnFhbUn
WQU9iKoUwJZ627lQ7GDF/Bdz57EjOdJm2SdigzTSKJbjJF3QVWi1IUJkUGvNp5/j+Y/ov6enG43Z
zKaAAiorw8NJs0/ce67iOYIWH8YiqKtxFrsC6IXbAYTaJmr2XsVQe9akfM4LcUaUMB2lcyI/GXlp
ulzKEQYhjwYZ4sgjN4iGI1dhWMVM27wiRHqXhBpsOR9+UQWHbLFHIpZtKQHplpMne7BGYnhmt0qH
2urnlE3q/u/TvEYWjEAdOY517uTMir3igZ6tckHv1brlkpyqVUEDn6D90jmTKe4okJLiLYqlfsjn
8kUfiXJM9eEcjl10qrkxEEqnzB2PNmcYAwwm4+RjP2qiB9BpZkA419XNZhEFqtJc5yyLj/28fsBZ
zS5ZV3hLn/GLGedwi4cyfiTCJdWQwjVGXO9GlNtbZZUccIMVKE2/SaUBI5ZI4qyxnO0Qain6IAjo
5KBzHUTGBP2Yb1GzlWAemWs6xpr6VQb9ZVkasYknDrqmH1q3dSCocr79IhyyGIZCiL2NQU91PYbB
8I6kLwsMTduQeIqSpstPFkkSQSM0PeiT0pVDZj6WR3gwZgA4yzhkHME4HBOAqXUbiCwMmqKpvahK
h90qQPzUjGx2SKKsO6Uc/xAQ8GxUPOnGqHSwO5Loan+Hw01BP7TdOc/DNyVvGy78pvFSXU1dFeH5
NkqrOz12gnXs9U29pgYrRNnveY3vNCQQQUVyR0SYehBPfQBt0t5jgEVXndu88EPu5al96akkL1Rc
IqhGM2INmjhB09zEthQXKxtmn1+aBjZ13IRSFUe11wOMJcYu75gFNWOKNKAuLtyjQBdFBVWXz4RX
fLtMEQYFk2LQxLDgOiCj93JgGBLb7ljX9jGxfM73G6qKB5psHxHY9A+5hawSrYzfUC3cAyC5rpkJ
XqHgT5e6tS/r+p0VendVzRtCWUX4b1qDw0McvijMMj0rHRp4Vim6FWUg5hAU+eBVtuGmVm+d9Xyc
N5XZ1sQ3rs0xLPq3JW45PfsiMJkLKNEa2AX0HJZ1Xr+U1Tk1kksSP2X23B5vob2noWHiES2wWQAl
KWjdJr9uxzjozTaockU+/oXmIKBYt6s+P+RTGZ2qwYwZUQDqabU691C/zD66MyAckfIRAvf1TfnD
EzD7eX9KiVwBaViFiMSqfVmFkefE7EL6BKnYcmOBoyhBIOCxOqm9BF7kvsj7q4qi7AT77liu8QTM
ECiM6RB4/I+/dmrLvRLjiGoMRnX8+N8GCp9HttOUoycmrsvJzrN9Ek/GXglvVJdpdVWrvL/5Pk5y
NuftZJLDNE1PHZwbH4tweVAV4ez43eHfXGmBZyAqF9OMt4kRW1dt0JOt7I2SihSEBrC336Ibb6k4
N1XTXPaEc6uXlsxypDntbqD7knrmAUMJQ9NLNLpDJ98hOcZ6oa0wQqmuWDiEqKt0ayMibLzKtHzb
q57CaymIC28k0TFaDC1LpnEwOnHMUXN0sAHv83b8jQUQR3OGL5AmzaciDMZLTrVN6XS2TpLZ0HeX
dr9yoTm3Mmhmbgtosn/WiX3fJ1nkFjjt3bS1X1i71gzU9Sc2DSaGTnvyZ4VpwopWewsZ3Z0KZgqa
A5XxL4UFU1O7XfpX4DD7olOTs26yC6NLJbSemWKHFYeW7iOrsUmofaUc63Lco4I0vcWerK2pIaa1
hQVTT2bDYVa0R8xc7a4i3dzlfkv8csnG/czrsDRM+XSseJhMasRd26Fs6dqjXcJ86bZxgNMyyV8D
hWwwK20AomD04H9H7mg7tmu3EW0RkoEdR168pTILipvamr7DeirzL7KxooOi1synoTEmYam/UbHk
95oTrc9T5gSRrQKt07L8FJZOMJfAZnoolNQ3auwlhfMuq7rzm7731WaxTyrdfqFxPw6K5c4jcHwL
CrC36tvcYG43JjuhLjBhHO1FcaDOtPGvWo/fQpjo7vJx2RdCxJiIQKuOpS3OJZ/vP94T35gg/3ZL
7EjBCsC0kEXq/wdIHfd+o9em4YcL0DuN1sNYIGuY+TGfi8XXGqB9GTlytKUs76ZhMLdj2wc2Kt8j
gEcvb8HxIStkswWKatbne94UB7zqvjaLfGOow8fEBm5LKEGQ2uojCbpU03ZfeSSVvw5h6EVy2v0l
4/+F+KEM9POI+UUOmQw7XPkYFvt5acKjQ5LOf/zh/6ZK/W/vpYREqlqEDUuJW8uSUty8mf9qRd4R
kTJbPAH+1IT0BIu1y6d6U+VxkIsy28e0OJq1wv1qDX6W+HcILw163juuQNHic7VNZZ/HjXVKUzDE
cT5+OezOd42qf/Ys+S6oZvb87/lTDsdy5oBaEhzr9tp5dtTrd2HbHptwovFlsy3CPyV2g6C2EY/W
xc/KzOI7zeM7cYVPqF/6bG0hiTlEkEzEzEktZQhCRuHRWqigpiW2feRGkPmQ8J6jvg9G/vUCkvvd
opwE8KZ+YeXqzw3y5d0iivWcIGMTw5qCjlKNi9n/cnpSlRjZTIGXIgrXkrA66fAyTRx6J+n8rnL9
T6gC2t8n7J+/BF493SKZwhD/jgAjdlYnGRN+w2pjfKHHf9Z0Qa19I2BG8UC9lSMAjasDCNW8bsKr
CImdSOPoy1jpcAGq/KKpzLxhYZtIde8bo5170q6yAylc2a0c7FTCfSQDqt2kDIiPM/N+aYAoOvPI
CiSrEq/Gk8MQwHrsxJSiBCFCqVOJeUHSNZ+yZvLyGgX7NEkb90D2rUWNgbCh/2Sp8zgQynzJxylQ
BpnBYsU+akrxrbAn9xVNW7Y69a86NyFfSK4EWmH7w8QbEWMb9TLWCWZV2g9RJD8K1G1EQaS6l65o
QWW4prtcF+/w4OSuNVmb1VKDWavbm4FlymPITp31tu7yf7GP9mwiIjaeKAgCqhsfV4HJ0AM+P/ue
yEUECYB9FbCoKki5dii/NZPIHDZg60nEzVeUEkqnL+tHx/NLvkVPx2Rpw0FkLdKpcq12ggzchvPy
zBIIkLD2HKXTRpfl4k8pSZ/moOuQHHm4y0rUvpKC6sqqaQn6dAyyUhveodOiCg6PwAb5QPp63yOg
PSqivJCQdAhHzdzOuOv4WVfbb4p5ImcIem/Uyerw94kd4ggIX//az9nd3zbGjrXPobTyf4An/ksS
rv838tQ/Qaz+fc7V/4dwKlRW/3eZ138jxqFMPv+10Iv//h8yL9hTpq4SS0kQD0pO9PX/U+Vl6P+C
wsuyEFmBpLM5aP+XyMvQ/kVXNd59R2iaIeQtpPR/iLx0m1QfFcwVuySbnTSqsf+KyOufbzlLl5pA
DWUKznl5CxH6N2QCXo1uYMVZ+BjE94gTNmh7qhcAgD+4obLtFHfMHAszvpdYDcGbHiNCbHq1UHzL
NkAl3CzyeJnvZcUWX7McuPW3XZ6abkMsWV6rVrsMyh8brmI6//1H3k23SG2QcGEn/hOwgxD2P+M3
+EDI5gyUZaZqSoRz9r/BcMTT3JlaPaR+Usk3muM3sy5TwMRD7Ldv6EjiTae0zq6d8xoJc7PXM4bV
+E6DSrBRnZRrmdfTVhmczu+K7jjPCBU0Da2GkTwu0fhzq1z6hpJUmRn2IPBDkrF2j3NcT5sB/6jn
ONo5E8NwHNfsw1mWP9kUzx4fP6beUvTjzZFHaXTuKmfGXqiyr6zJOREY/rT+fmjsYl8RazwZtEgA
LLELYJKm/o8V4PrJeao48+ntZTsXXpc3W92hYO/b6AeF2msboVgmdgmFz9o8s/E9ZGrAZuk+mbo7
o62elZWdePyrdMUF21Vf2a27dFwLXVMAPwXDzlwZDG/6Ilt0cRZzqxbZX6teZ25DndVXpH2UnUcX
ecZC+C3i/l4k05teJ4d66tGsGz7Im/vuOWV7lZndPiQ4BNPWsdSNBz2rfjGcBMPK7Ae1xyYqdPZO
Y/wxUJQPVfpoaIm2Ea14UKvhymj0QVeng5KXiJdit17W3YTxZ2mXM30RYg3nUu+VpT7VWXutdHjn
hTJutVbuLCPdNvG5K6ddWobHPlMfmnI921gTdMjVMTveCLVGfQwj7Trr2XthR5e40w5Mjg92vgRO
YjyZ4jGv7EudNvfAdT0rluzjYobj2Idrgajsc8C3i8tgx718TnrnwUz714bWVYbHwUgOxAcdUUJB
5WbAH5+juj50i+U6kvgO9QYu5sMIC2VKFJg9CUS0PTR9+0VRTrVd3dudfcJDc4YcxgK+bj2cAwdb
Ld4B6LB9bjcat0ypwaOm3i8hrTK8MXr9W0nydynX97AYH4eKB7QyfOD6B5Bhvj0ql0EbIbka5zod
tylqzkgfkSAAzV/PcyryDf3DZyRvfIVYcdkM/jDjyzYVXJG2vs9s5djEpISsSiBF8soG+c7uMoU1
nX2KyfDMI57/LDx1unMnMuUr02cYktjMY+tTJKzPRU+ewxqmXpKE741ifegx4BXEyUm+V0DJ1/V8
jPRlXyMQJBJimxcK+w/q7MxGcDbesc9XiwXBuPWZlghbJkZ3CI9yRETtV2mrT5jaT/bcs92Dh5as
tmB0Cx0EP6XbJc59NU4nq6qZTb1YQ3rJU57+9jmdUJ7NDlOPwcUvs69k/I7c+hsV/SWukD+xdjb1
mbKxe4naniKk138JKqAW0Kzz1onnfzxPjIxv/4ktGty+bfGAG9jDkndWI+1BWMPbVBr3aag/O9We
evMDkMDeblVUQCs1U/oZO/JxODedYBA97gERP9aVdsZme1mH8rzO8SFhd1VHDGqakoFm0TyvHV4a
pthX9gz7uI+Ok1XvYfj7nV49RFVIREYx/amX+liv06mZEFROw+L2BhORYZz/jJz6YdR+JcPwVpuB
Y+wMdJaAZNmuxSNrXHVlPjLftdUtKyGUvzh1LyjmAqqyfNMXGl4mDcVrI1+jqHkbHPF6U8CBY752
tvFnaNS7DorIVIknNKvSm5Lmza4JFLDLryVfjtrQ7mmp9lFVfMx1+pSX5msZ9o+xUfqhFOBOTCjh
9QUH2TmZaw9T4E5Cj2bDdXdz0MJyfSL7jmFBlO0hlUSb1PJvarjNHC+noXDuY2Xd336FYV18iPVj
xB21acg2CWPCJmupoIMtOQ2TT6fv6cPkSazjodHXQI/iszJnFzMt7nul9Cf9ajIGaHqbVb39FinL
Qx0mu9Khf10Xtm/DVZnX/e2LkFn2KPjjnAGvnfJQdxPbIj6cTK9xzTgAsgtu1NuYc4oBppB9SlGY
GgSjTN12aZZr6Oi7whFntcPkQU6QKkn4iNmfb8z0Ne6UK978U2yl+wiSbQV/pcSCAyH4HBkKcrPx
WI7pvqo4fYbiOLd4bbV6Od0OsH4CtDodFjU7l4nza8y5g4BhvTBolLegssg5O315lQApOl1cSlyv
G5tzErbWvhHbYcwehtR4U+TN/758mXHqdn0fU5zWgxeXl7ldlo1MyP5rKuU+b+yAzA3ciWfbEXcz
YU0WjPwhVB6ZMiMQSfY8FugAw8Ca02DWmDMlJ41ZIFvCcXhXKvNek8URNEAyro9yGO50LXmWW2Vc
HvnRzq3ZG6ywLTRBz+zI9g4bQi3UXxSp3YvG8B0OrnqCMouYVlQb27Q+q5M9VW+hEh7SNN3iVzoV
I0Z9Xmo9f26zlm0Xa7vhKWcZ76z9JcsdMB4T0k/arpCpSqvH92bUv3VmA7CAU6+zMLr3y7Lre9Fs
Cyawbu9DCqi8ySZ1GBz0PW67w+QgUi4SC9TFPL2aC1I50nU3E85gdtXNC71vkChoH1vssNk75uw/
bOm/RnV4gBvTkAA4Xku+2yWs9voNeZQN17aJH9Ku+JBW/coq9FSX+a8zxk9yroiU+phi1Zv07GPG
e4h0YEJ0EZ3UxFUzY+eY6bmo5utowMHKjZcqt4+rpga9JFwivYu0JYiy5Tusq8jNh+lo6T3i5/yZ
pLM84X9nV+VXEWPCB/FANaEScDSFz3HDmsUOY18oKwsSvCbAQojRG+4xtzyjyPjjWGSWmmv50pTF
Xss9NV9Ohibu8iR+cIru0ViqhxZMQGw0r39SzrjxHz88zoPa3t5eZ32UXqJGQaYuW1urdiiRcHXJ
vZYYPt/CWmS7gXUtmq8nc0CXtKbFeS6j42wOD6ahvCv5+tyKjrtH7p90tftA6bM3FFLodyF+tI3a
6o9tn9wNXbe3quQjHRF5R9G1lBRMusrwQv0YclJ1ZmYIriKoP24K6FBaKPnUKbrDb1ldjeSYmXkQ
OsOC/akJ70uNEUPpmH8qK0YjYCmXyDZLH1HP6prZGMTO9KigEmVWEVDltYein+4XrY7v5q4Mz+AZ
UDYZQbaUxi7mfM3CHp2gph0Wyw97zOIAZu4MxRFQsKcXPWvc1SKlQ5hZzxtI6coOM91JxUyv5fgz
4ezeN1Z512v9cNQrDUULYYeWwmBXjedn5nn9ZsV4Kmd0o1J20CVk/ZhNyzPtDtXeOusotVNKyOwz
g3y5WwgOz20FQ7wSf3S986osEbtvLfyesq7Zlga3kLVkqDXbDAm7A52jnbBcC/gc1cwyg4AXn69D
PzqAQdwhMX2c8KrXAOzhNEkuzgjNXYgX0nR5/NQQAUssK056KAFa5SvQ0Hel4ccl7ySzOpZziXzA
B391QL2vY/SdIDKpx9QLG0U5z4y+/XlYfylOntYOHVsiCrdCdEmMQ7wxiiXZ6P3yFrdnczbwbILN
Zydtfeo0EmwYbdRUpCqCw30hxeGsDL1+exr9DsvaJmKf7hcdiQ49yjRTgWIlysduHqQ3ChgcOJNd
0up+k1y9FHH2q6zsdVEsU4hJVu1z+UX5qm/56Kd1xjBcsTFiLp2VUCsiZ8MGcYaBQ1W0KYj7qZUu
Rp0lEFkrIfQL0HI2s2q6MMbX6eNUssZDbQV8plxv8lL9UyJiwJ82eyrKwnBMOIWSO8OpFzZoK1GD
DQN93NHvI9rJCOGvxametaFBdh4yh9BwHipWKbsehTOAo8JL2uSEmLnzYY5Ld8WYdtVnbdvF2RzE
C4+UwlV2tWfduoY2NCE7s7+6pr9N2ppp09pI3RbTSHxmK6U/wtfAOZm7MIAaOFwYEyRdqpP3cJdM
pjZpK2qw6kwOw7JoXQxw5T4eVGrDpkag1+q/lWargFOKQ29DvyvLldAREG+FhMoqq0TzlTndGKTW
PU+GTRW5IDY0yYZTpPrT1fG5R961wYWDYsHGzsB7HBcfmshNTEpQ6IR6s/WGvMVD0PCu2KG4J5EK
iM0lX6yDYui4J9WSkFdHM138p9kmWlp1B17E2jSs1/1qNZ+EDIM4Z4lsNQ0JUTSRtswuLccMXnrU
Qw6nO0R3ppdkhT5oBXgDM8GB00fa62Is26a+lLWpXtsI0ehMal6Ohj6fu8/ckuMxjySLUe1bKiuK
VWZpXW8ee/7qHO/1NsF/tbGnEacQtQLSIqmeWgFBDX/Lsi1og2Wb6K9q5dwjEG93WkL0ozqG6RMp
Cpuwf1imFv34bBKTyUh1U4sx5LrjNpg0xnVIMfO6tHaWnPYoI73pRkRCIr6Z5uohk/PrjZTiNkZ/
VHryyOzE6RE94SwGQ9Vo/Vbc8Lm2CrGF3aaOjNmYY3Ovx+LeBvwu6obG2Wr8yqlKshQwMxEbcEka
no2q+oybeuJRoKlt5z81ZNubUxpgXWtzjmMeD+2cUJ1flpO7Rc8I05IyGIF4HDSnfJR853pY38mu
/FDM8cuQ7zrAuZMZmS53oYGnBkqubDrEcToXdjmd6kl5SwS+axRQ5Zb9GU9cyDJ4yG2dU9UpHhL7
IErAXQricG6N/FLpzZ22IlCLbdgDM3tzj1kgCkN2zZuE6EaXbXxzg5G9pdG5VvDDsZsz3SzmdxJV
H3PWBM5S7W5cocUIQX613R42PneIq5C9wu9D+VxoJiaDDn5+M5tncGTqqZkXwhqt1ktDCwWZSDcx
KxaXxTQ8Nlz0sjSvZEQRoNZT2pc5oF7JfzSY5nCUcj8M84u5vMkqqyDm6GLbjsg2BMEDQtofedvf
QcGhPsVz3BgMBMhH4zQ8JmZ9C5aRJLslTuqt6KMq7TeNFRIsNe0pctYHZ7aPZVyw3te0aruExlNv
widolU7zmprkAhLpkLXPxmMUsoNrs+4VJsoupcMpMkTYa8FfXCuDS+zWO4PXB72yfrRW7DqlpBMM
7YH5s9WfzDBijxUnqY+I+ebpwYyThv6cdX+Q2L0qkdgiy/mjx9NL0olkM8qPvBh/7Fn5nVCx7DBz
dptasX9zfJrw7ygXJIVRoinio2hR7PX4AEKctq4wmp/OGu66xIA9khsX5G579VYiK/VNRKgmQAmR
/Ex6ja1DBzgyq/q+tKq72Sks3HnCgyLLNkTeGQNWcmgGZD8lXHjtOi9+0TDOwhr8gonzEJnJn1kA
tY16QjQpJrZVwWcvp980NTOf0SShcyg5Y/aXHvFupyVtz0l0y4hyln4bLgY6EvW9dXCsZTVYuz79
u69yrdvlijwJqZTm5RFlGXoRBUdx4VsJrYGFRHzbpLe4MC5olMgoJqvzFJYB70riopcCH8aeV9zs
UdkdtIQHpdG5YYv2Go+G3C0DuWngGOBnLr2GWEN/jsRwilKJZgxotza1bhejG8KgQDIaBE8s8a04
KxagFfWty7Sz1Y2EjHBe1GrXuEkrZv8fmR1aYhGayZuDIorBRm+huuN9kaEFBkmDLeQg59PIfzRr
KsUI7IKa54Qo2tfUQUg6zuD10sJggmh3TxrAbaveKQwPCaR8XcyUIByU2VCMZnfUq/60tNeM0AY6
/m7aCMTx0mqXTU8b16pRB1XCOBTxfFidSXAHZA9Ktr5ASZA8PLfjuyzdNB1fI0GSqFLuZlJQViCr
+O6pwwblh2184o7aYu2rlmUKBAn6CONWeceXugrPaVwcq6TEO8LbWEeWN9ij40pL+pWhXCPT5KRQ
cYda2BPy9XDLWfPW+FJYCHUrU9wbaorYy46eaEh3lZr/ZGDTaenIqs+e0wrk1swSE8U3GkxdR/Jv
jd/aRw6ocDPlOE47B1GwBQDA70q66qlX93jJd0PGvGTVbpULfkDXMOYJlaxSeE3C1a13JggdfX0C
+LhtOnRYigIkZJ21wbeH4bfhB3MqRIQkTxb4cTYAQ79mix9mypAPzn8yrXjW6Hg2MDir2bHOrUi8
ZZpfYztE6biEd1o0ats24yqN7ejZqvWHXoa4J+RZs8rUG+CRbiqnRKX0DPgHmkZyom3aAw06ElpY
4tFbr2ydUbxkX07NM18uJRIbNutTrBwn2bzQK+zTTBAI5Vzwbj/MHWlbUiu4CmhjwiF5rBDlV1r/
aOh/hiLEEScoL4a/bSPev9Dk1ST4MPO5MtHk1NVDrzIPbNG2WQXgETyrFd8kZJ5iDfdAD8mQtuJD
OjWpaxNP54KgCk4lF60PFm/eKqJe0B2F79yIJO5IyzUapdq2wGtcCFJrZ6CUSureHftJDVTKRGh9
0kvjW71BdYDA3FE8vBUnYgaNTU0N5c5q2sLToNXvtSKgTKteWCAfIEEK36gzyLcPpCGFLaauTBPx
Ll6KAgOlDMJMYOuR2lZU6TNNx003XVYe05tTOYTkTpIWG93S+nTyxRJNpXLq+ICJjlvSUhxkDhhx
bIAjO0hskFOkyo0fIylPO8aydrgD+X2DUvEtTkgK6U2R5JQZ3SCFk9M3MU5EDd0D4aN4BVU3CYvP
3imkX/d4sgCg7WqoEtFajmSf668pDrU+DByzvlvb+ozVl/EDOgQMFImXaWvu01FQzStTkErnrYXm
R0XphEgsyF6a0FXBnYww921ah1mU2yi4g6MVLyNp0m40G7tuwJpSr28mIjRvXGmGDOoNK+++I04B
z5mHt67E3Idt4Gc1EE3DdfNCeEMbfkYHFbD4okHjOYxxIDjTQzHyL5G6cvK344/RDh2W2E2bTUog
LI5tmmpfTZs7trzSndi7Eicn+u00ZFSfiD/7EBPz2ICZJc3n2goOy1Iwb1iijLRLsLfFTHajRQrp
1K13yBsIMqpxx0arEXMOqcdiUn3hZLjTZMvHTwMrNi3E+vwgqyKQcxb9U2Nh8EdDors1tuSuKC6l
TuReouUv0NJv4tJM7AT+f8NB3mLWf0zFuubiltz3A2EY+4a+9H40yVclfymz8VFL1z+0P1pXHUdC
qTDIPoHU+igbUGOl+KkTMW+MdfrJ1DnoeLwwiXxYBXzTyZm+MkGqmQUCHgu/hteLOGb0rB9DFv+x
uvBn7ptbqriGhRIPX1//NLiSXAuiowd7xtroSFPbKcdr5aDtpmLItWO8Kjt2JEyI5p3WhjW0Ngwt
6Urk9WqhUYIJiC9cxw+ymDfxtpHws6enCfnUdtIWXH0qDqrlKs1g0EMcZfkjgDesGS05qO3S/GqN
c0/gZtCpQ7IFxgL7MiMKdejqfY/DOyHPbiO16qzXPdldRhluqUnOc9UHcwU0ObkoIr8DJL0tVKS7
q2B9FCvfhYkoVfD4AjVl7W3wG9w5qda47ARLP+mLMzxmnrWp2Goj31Nhk+U+MmhSsDgQ12XoJDV3
KtbVNcI2pVLA6csxngD+mcYvmmZ4nVD6NoZJ02y9CDGhg6Qp4ryjU1ew6FKK1VqfvKoKT5A+FOgL
uqRHc3JuNfSzLOwfFiivEFisfhN1R7PXPiF0m1b/BsvhdZ7adzPTf5ds+sjABBD9emzkOOHYp1Gm
KI9TnLwkV1b1IY3ezGgOCt2nwqjZQeEueJ0GTo4Wq17fvmNYT9TSRUJBm0iOOerBrRIfJRabXjBB
HDTrpn9DSs6wsxgPRRL7RMLdjjwcUFjp7K8iSQdmeOZ2rXI4eCoHG5s64rQyjwQipF5OTnZ74xeA
GVXeRhyF84XEuRQWcxXfrs2bXXUAgJ58lqP1a7VF5dUzdg3eAE/FgaOaWrYrIQ2DukQd1oUXIDpM
d6A4bdDva3OJQSzJuPexoUy3gag9/8DGufln0AR02fgD0Hcncy4pNSm8WCu8KlzHbZZQwRhIDYs6
QdGBgiFSzN08OtA8QnWLD9hXkXuNtsIuTAs09GheEQH/TLPPyKBwoGoMrNt9bzm/oY5GQcAQYYbf
HWuDKWA7w2QL9TetYuEl7ouu0dx4YHhrWOon7HVQNg/mvdPEwDbafiMbirFuVKZd3E1PsVCQggO8
dSfjluKg1XQrUZ57pYJwO51S5Cg2xCAjJ67VdirunKLEEYnxE+LltkwJLowWPClO2XgmQhKhTXc6
PD9Xh4q6Mac/fb+onjEv5g6o06Oo7PfeLO6jItoyLNgqjC3dqDcPAvceP3FPbm83DBvzr+KIKX/c
T6YLphY1du1c0yhJkb0vZNrMHFjYn9joTOveRPoOUTB1RaKQdCTvO2ipOFDodG29ecdid1Azy2CB
vDKhiOdb6zs2gV2KmWtPy4/IFH8h16d7HVguD0XA80loZeqNjfE2AEBxzcUaoRCX310NMQyPWOgp
icoipL03RcUKkvFj0Zjj09JpbtKB7+iNCIn6UGCkWfaZmlc7e4z/2kE0V2a1ly/GW7ewq1jrOvOR
6fiUEi9Aolg12ochKuCIJWMwrv2V9FnEOo+Ezi+uFab+DdZmkrK6Q0sr3ETJEK8wdGYJ/oaYisgK
YIWMd7gUJqF6lfokYutl5owN0/gFTWy7tXvmj7BwTl1o4NTEBsYNfpBtfZ1Y3OLVTRy/wpcYpld+
Dzi6bB39D1/laOTFdqQbdR0H4xtZGV0NCAIHvq8kE70l9f0Zb89G3mwyK+UlgyXNoAYRxg7T1l1W
KObRXLJ7jRkX2uZ4DIxxqfdhT1Z3x4dLspg4WinsLd194iUj80DyP0yPCushJd/ivSEpE6PqcrYF
bVPlXDodhoYkBRw1erFTHUp5CniSd3MGehaaLNY2WOUyFCDbuu5KNtmm3CmNsrH+fksgUO4njnfz
yvmyYriUEcNA7dPRZb7j8wOGyMoJ9Xm5Ifu639tG+AuVHrk64Zs7/tosYSmZw4xPIajsDam8cPH8
tE37LBQz8YqKOPncIQSTrEdP2GrkrXnxAkztgoIk3McaHipnvPY27rUKeuIAb/J7JkCR6oGRwmj+
Fg5FBz4l2zO6S5RUngDfd2TeS/Vf6upOR6UctAXtJphlAh4RX2nxT2j2+2lW+kchnism4XGVPQCM
85bZqA593Pn2ZCQ7u9OZESKx7/o3OUTpayOXoxGak5+NsYHGWmGIYw53CTZV3jyFkomXjnt5OWHZ
e2jh7h+j6q5TlpA8WgyYoLk2t2ptS3FUH+dS7hjaM7XAeRKY/52681huHdvS9KvcqHExA94MatAA
6I0oylDUhCHKwIPw7un721TeW+eczM7sGz2pFiWKhNnYZm23zP/7zVzLJy9ndsCrMIKXPWyDTGCg
e2qtdJtWmjxUklJOwdGuGIKW4OQ/TUL87/zxbO4w2apa7TRap3uViZ+ogDbBvr5uxCTYqX6KX5iB
AvWM/UQaz1N4dwgfUUcwVicsGFTzq0Wvvw1SZW3bSrtRLGKWkvIZXW3yEPeTRQC0pUsQBrxpk/yV
Fo4XrcrCioBMScI0CYbsRsUzHaIR4jtkieYPwHjojPS6JoDlPuiKhnCHp/jcQggugTTjgwHiyAC9
rnsZFzQMh6YEeqLfgX+RjjoqlTbYF1c222o/IUqy0VexVlz0tMRK3hsmbrBpANGA8thHMAhbII2l
a9Mst/jRFeAVbHNJS5y0nSziYKMWwyzAaFegQBmU6sGwrRB7gHUHkDloHeXu7OPtCuhmVSgLG79F
Fc1PXw8HK6mXUZksNM0F03uR9+edRdyFPAGCwgpfOuJJ/QZgyPgdb0ivuKZ7QERxB6j6r1T1n1Wg
I42ruY0T+c0AUcEpEzSDXawz2/R4RBCBZKQdMHY6TtBm/Ghit8agDb7iayaPL0qYHokJOSELWDYe
gxgkiYiVZI6Bs7c/rPP5K2rlfUFM0vCU+SjjiERi/m4mGxNO3xSe2yWgI9tqApRNm320vgoMcIQV
xD4/dVkEpyddFa0Wnh8pgTj1pdRg61YkCUy4PvuQMP6IhUg/YtHsmZqpnzs4ENO1dZ3sh1huZiAY
Ha5+F4Nyolnef45ZMonLqxxO4e/9NFWCWyB0toE2UoLze5qgSerT9FnWmofKMt7MibEjKgnMgg4t
u376z0giGNyOMc8Ajn6E72PuS1ZCJE59b0IV6uUSYI/GFf5jgz5IuIeG1nyqBNYxNs4feKYkPVhQ
IevS7kyUXk9UCmgmWu7i7e6MKrpZ3zxfJpESCQXkV8aKDXhptLcgnsoDMSOxYc9DbVE2OngOCRZc
M72/VsUpOvsv/zk0ZU/ILbSdqt/je2Doq0mC5kSOi5A9+STaAxKaCgrURjcCQmmshZFX7XQ0y4Op
QmCcAYWbFyt/EkOLwD4cr+8w8frON0AVLXKIYaI7v+rW+Gud2S0bYANcCVCYWJZJsF3IAh+i2dQy
ZoSUt9+u6P+Wz+WfO0r+5Ev5/+aW+T/Q51JmFYvLILB4f+F6eWn+sW2qn3wv//u+bxdMOD4l3YDK
09J0Tcen+l8umOIMuztAWkwJp3dDgxHqnzh7+m+WbYPDDMaeISm6Cjze7y6YCqd0XTMsU/93fC9V
zRbelf/t4W2qJs9VJOGzaBKnSqzlz272qalPSln2iTjyUuf59fGucu5C57F3Hi+vl1diI527yx1v
HK+c14LvF9x6nIvsPIbO6FxCcZ7jiivOcWXhvL5Krum8YO9wUmfLnpl/tQeglfMyuPcvRJw6r1fx
uZpil79dlTovtvP8TA7EPbHz8vH8zFjm2s7lcnd3eeQxvpN5jyhWpzhquK+vtngWyUguQSyk8/L7
vbqz1p0XXaQBwCQvrnnlycDnOIMLP7nz0TkfprMV564k/8iMKNIS38hz6qwlV+cfd+ChRKV0t68i
b8/dfeysVecj5vPHM18AR3HWH+KdeD/v/vkDkpy5eC4qX2pCvKjPW6W8kAnTITibtEVaIsPPOper
DhAnLqai1/I9cted+yzKrlKCZ4qy5olcCUYyOAbiP3T0s9sV4qrUYSPC058nXKc6xNo205DoMx0n
q40iMSvO8J41nohZ4fD5U9gJADdQ58Tojyeey1NA3CC7OHbfmk4GQmZO+Njs5aVxoXtxoI4kxE+g
68XbElwD00GZ519XaHHUD2UHmGl4ARYtPtYnbdvfKdvxTvh7+V6gsqdxwmcAs1bn+zrA5Oyku2KX
nc6GgyU6brlkOvRONquM3ehvTHMlvJHqBxkVw7DKipXiL8/d1h69GvhePCKuLuHe6UpddPPKfb3c
2d8S+fr46Duf/D2i+1gC1oa2EDTlSogosvyv39F5/D6CRHHycgfnFhcchHA9IusgNrnKHFXevQpZ
3rJwRJVccKJz5oeeaz5H58A7fSPybrLoXApHPPrw+emLU7zhu+rfj2v8mFg+3+tgwDn2sV3WvBR6
ghBvE5FBvhQXefj4+Lp/vv9YC+kjrUdEkdBGZ4ZjpGNgaJ0zmXlCTetPnMtVPIxC+M6s4lmPfLzc
8e1WCJmScECUmFO8wXrF2tPVWSAjPYtkJgovehDnhUQKMaVz9M7hkxMXunXoXF369SVwL4Z74dyt
R9yuutDP7y70c76Jm+/IDL1HPFs8/ZWLqcjjnpp5rNwL+eIG0rorXPFYcTu//JtdXd7FXcuRt0d/
qh5pq/S1ch8vF9QK7lZx2aLdLulJmFqhwm9d9PtppHor8yOtzwdSZwTigXcXfm7feR5fHkF/SqaJ
4tbo59bmSAy0px8BKBYVR3/47pckMtAuDDTiSXdi7LtkM4TumKIe9ZRPFVAOZvFHZYouckrxxQPv
LtsUY87pDiOBJ02bqTE/30/u9JdywxWjc3erO7q4SJeExa94CO0sBjwxzIhPqONvL3Hk+zjZuTBe
CBm4Vb5J4R7nZ+9RVCxYaTSXqIVR1J54/S4P5Pq7TsAQvwk8mWTgYZQklW76wvMvd9/Si7CmrrhR
iIso7ugEnpDgz8/D0joZe2tppmjLiNVZlBI80YueC0S1HbgKaTm0FwMkKXwc8Vd8zemZOs5ljr4G
WnWeLlJmh9nlIqYLRJayCEG6yY0o5euF2iNzvF9mAeP4bWx8fPzcn46Hwy03OHjfRFtccvs0i7zv
lr/dF7iUlHOIEu184Ri/vhC2l1dxGT31WyoebzIgnk9uvxtbTFRYC8mHaIFXMYtsX0WjipfNIfH6
eLgX3ROYRudiO3e3XDM4IGSV893Nv8cRGlYUDyyamSigKOnd5y533k6b/SfjC6PLrYJvuRWz4oUr
bnk9fB4z53Q6bt4/92dPpCmTvHiQEAvuOyDvZFWUg9Flt3vbnQ6Ponm8+ec7BWwd2vCzpUU+Jy5r
TV6k8klV0Jqia1Iw7qcMvUcRSMxwRUWR8mfMDY+3/hk6++lp8z7f70XLkuz+sJ/Dk+AeDt/yIapf
nKTVRSEYBj8P72I4FBcfDjfZq1wEVIir78yPp/3nfM+5TxfJibeTQ7tuF+dlOuXaPV6+jvGRr4Uw
tbyiy3vtIHQ8YM8TPt/3x+OcPHzL4q2Qe4SNKznZO0tIsDwKfgg8inETf5Gpf74eGRZooMBFEMSx
75H+JhzIwQx7qvP4eXURG+oVwYGET/zn6js+X6i3i7hNdLFbRSFRt5uF4HP5nT27iA/ikfSj/X6+
p8OI1tl/vqei043O55zK/dzvj7udGzmrp8B5yJ3VKnC+Ogdtyf3Xw8Pb2y7gDKd092n19oYPi4NC
1JPdU+7sTrK7sxze3dHdTTtvehrdfSLalc5H0T9Fk7cObWS6vCUOJzcnfnZPT29o850v8cyHp83x
xFNWu1PmHJ9Ou03mTPm02W+O5M7B28GZvx/fj/vUPRzfeCbCeDztELNsuoqcN8V5ent72p12b0/3
gfO0QvxwBeKD5OyOx82J9I6nY0KKBh/2RwRIHD4e3zeWM7owE4pckyvKlDmknlNGi+K9nd5WirN7
O4kkRMbJKOnsyZjllNOTQb42p/0eCdi/fx5JVsjj56al2s+zDVce9xtxdA+mkShT4x3nxyO5ICcn
i2PDbEe3ImXS3xw3xz3l2pxEVW02qCcc8WBKy9nvPHUe2aOkHDCcze50mvJvTw7ooKLKTicwjx1q
YXd6n7N3dPen09OOy48jqR2pmdxpp0eKIUr0dKLEVFfJ5dToiZMMB3zevdHw/FNEr+faDTkQTXe7
4JbbKdnnoCiDxQkSs8Tjb3klS6J6OfZd83wgkVsGRTLUUMyQySDuO++fuMNTTfP3w4RjYmgR3VH0
V/GZbkQf35M2VXEUDYJ0IqSfh+PTwxv997Rb5c6ciw9vKx5OTW8QGdG2ojYPezFYULHHI6OAS25O
XDGfT99WZ+eNyuLArTTis6gL8UsZb5+nTeuczs4JpweEBHOAK0SfHTgv+fZdHMVP2ek8tHii5s70
DjSyHJJdcaHItu8AY+VUy84zeWjuTHFjSA7Ay2U7JXTMLzlxro/qFw8VyX//fbe1SEO8RnoX4NGk
I0aWd/FBDKAMqLcx9ZMj5INmz8XJg79MnCfLeQP9zH16Gzz6LFkTHfc73/Tb4ZZhVhmuNJNdepQ4
Kzq1eLDsToFYoRT9M3EdabVEtZnn+84CHexNeyEmC194WVkpL12J7tbJKUDj5l/9vTk1p+XaWor8
jbfsokN27em7+AreiYuea3le9cvtyO7KmoMJzuBWsYgT5TlSfaWDLIJNyR8LH2Le3Fk6R9KO70LM
xAlRpf/8fHbohnSyd1xLnHfKzpDDr7kDfXhJrC/jtlg4fS/OCldk651rhSAaJPT9TurlFNUPYpgw
X9TOxMX90z17h3223kP7yVd/vid4jUXISD7PFATZRSt7S4EAVWqrnbZTIQrtVJqxbxGVqMwU5yuZ
dwxzZwd/ZQcHC5qJZhFtE5CBd5G7ytGnx9JhIARdTohQ50li8BKtFt0areSuxnlCYnOXndzAvaXD
GCHGKZEibUuXIgbJpSyilhgSoW/iJWrk/Rg4mYt8JQ7T10Uc3L1f3fdp4OTzBwyFCImoC+oxpv3F
I9+QiFvNQq3hUGEGJ0Wdi/85OeMy8fH09lS6ZxdXmjksRmQkcW/bvcFF0y4aUkickMvvHJNUJop1
E82YusCzhNtEdk9QeThvT0/fDfy7tFIKkYBoJZEPkTUG9DeGR3kacSBx3ti6kJc3jOOcvqUs3sTr
O8O/d6rvnFOi78vEO3OWuFRdia4lSvj+3rsGORb1jxeOJ3qD6BPMLRI1+5BRqMRlg7OzvYZPvpdw
xPdEBX6Jt4EvnRN7k1PVziAVT1Y5VYNAW46D+Z6dWpt6CfK0wkgaAwxwqg/qW0E096P9Wd6D7TNf
1S7TDT7iFBXrriseLBp44okmHG7fQh6Sr+KZOBZMxdnc/RYs8iEyhKKdS3l/wgXpKd9KRywsHA09
XFNu2RVZx83JOVMcNALsp8VSfmBTARwd8nhBSAr36grpAVfJE+OO6BCp2wFg7ASA+WrvwIDDrnJX
bSFKWeFQOItmYnklc+dSLGjEciXzSAlbJF8zD6ii28HvnYIKa6biWqDtPJePkJ+CC+OB1OOy9BWK
GTF6MLgdQPJ3hPYGLQVy9CG5F3D5GDPwy2ZwjFnGiG+3/ddCmo4oWmyH/Q0JiRdRlGQZ0xZajNbr
+cPNjiPlpmWV2U2JI7MfIQ7elvPUA49qCkWsh28Aspm5onlFk3+Lr+R8RVOwZRaoMLKF/tGVWLgA
6Vt0VwxmHj43YzuN9Xlx9sA9wb2/aQkvnAY6XjtrIOfbeJ3Entxg58KpYC5R2gJfbYy1jrIw1tHK
WtT37TxBZsAUkNxqr7tw7rhAT/PeT9/gIwFOeCfNzDkzybzxuhlxJXMYd71yCkLXUnUVegMhIrOR
sajzKg+3tykwq0641DxAYtzexeQyD5fNjHun9TReDrPrUswAwF27NeKmHJGRGewUXukBQesyrHtn
ZMX0JC93kzklID8xV5yn8Nm4tneeiuttcZeQsvmwCKYhwpnNQ453i2HB8Vk4y+cgcUwZExIWlhmj
xnlq0eTtrJ1V7EVf2tlkgRam9Jqptio32d5wMy+Z4Rw+w6diury6hdhl8bPkj0/LJe937H9notW3
bNleX15ajxYWO1Oa+qYa420QWouXZKnNX4aVdj8BXpNdC0qxl/Wa/e5WqM7Wz+uXF+5/Wb+glnrh
K9/ZWK1z7+X5dfvixc7D+uV1y+7P1Y/JnbwQ0vy9Y2Tn0iO+2XJ8aaaiPMocO+J2QLcmOheBIF4w
J2QYlYiykyBC2FfryaO1M5f4JPGqdEBmoznuL+ASaUI/lrgfOAcCLIu3lpU6oAnCmWZ7X9SceN2L
rvBFX+cX1eD918fHx/3H/QLFjDj4+8/Dw9cgxksxzK6exJpRrOtRzKVC2UjhXoRChe/3ZHMruSIJ
VIScXnvPQosodnaiRqlZUadsySa8CQVT4Wx/109yNaq8DzImimozygDhQJ+p1oCGPNhLcynyjZEo
epLbKaiYhEEdxXiVA8vNWEXA6ra7ZJ8TbHK+OxyVi3Lpu22P5+/ExbcVdrbP4g6TCIWIkbt0Vs+v
d1Lslq/pjOI8iN0Df2LApJh8ipmD2RjwiW/PQlklerLKpR9Cp4CqRpSMiqMqKN8zqsp/bqU/Evfr
u9N/3ZJ8us6e3nb7t+NcbIECKvrr/uM/hN7937JS/N+ZIP7clvE/0AChoo//P5senKCp37IfQR/E
9d8mB1v5DQ8BA42/Bt+jrBv/4vaxrN9MHTO5AcK69G1D+JfJwfpNBdEAwB8JLyBdlbnpnyYHUCRs
LBc2VLiyoQH+8O9YHhTzZ8PDRJGhF7Jk+H1+Njj45+ysQUqrLGK/QJtrAqrExDMp0kVgheWqTXsJ
QGaw57A/6yoxVBpWk0E4Ysr1U5hY8bMVSObVgT5N/6rDXnk+A6cou2Os4neTNZ1+qbO0BRQ4Ndsu
cUaSZcyQAM/tiWJ77fCKOgyBL22vTVxutTK1oz0smX6AIVe2JVdWG5mYq2bif8WlMrKSlSemv5lo
3QgccG7KrDESvMQdqN0rppQs1ECET6Ic4GJLOQ8LKL6wpxfjcA49ors6A+T+XoZ8ByBFYHnDIHyS
8SyfTkrTBooFZ6LMrQyAgvACFsFlKfgtOIzhvl95qp1UizBrDfwVjGwbyH3yCljesMKgY2/gwYDw
fRhrxot+bAKir4zrpSNW9K4ox27u41kpMDGiBuhiK668AkdegvZrJUUHLKfXzxRfmM0IA5mHGzCY
+vitgvsmqfYr7tPVJyis/taIINnxr6p9MOUkeTq3ioZxvsOpQFMjE1cPy8zuRr0AVKOzwnYO5Ybt
pVZbHOtEwrc9iUqiU6EsOyTXsXglgLU5pLHWPxLmi3cuXFPmrNONgjDe3PjQtKSZWbnMGI//lALM
T1QdrEFqUOG0XbQfIXHDo1bRirt+kmge8JTSztZC3Pay2AZzGSdjELr8aw8Zg1Hq74oRwaI9RMHo
loaKB6ZJ8KTWAf8U4PUzrUZiF02jadhJEKUBeg5O+ZtYqnEiOwuvdD0FIRKTCq4SzrmwIC++ZgZI
nn7Y9uEmUluYSQHAIyzG7nGdS3tN/4qHMmXFUHSSsggAfVShmDCAxpEmerwYdfk8uP45wctnJFL1
TpJNjSVV2oI9iP+H9AaDnmnhAx2pjO3JgM03SOWtDYsqW1xTB7sNp2DB55cT+GT5IUTfWm5OTiPV
Aka+MRlhlQCrEW6UvlrJE9n/mpSjqeHUiK2xnk0KMLFcpkoVr+lCCUKgVMyMcAdTObRxnk+csgyS
wMVuiCQ3XSERg64k96CvmIdQqSz8gCB1YyWqy9oKv7lmCblxky99XFYXWSCFy2IgnrS5KsFnqlI6
7EZ++142ZndULTttgdoIdQEJEdRT1a7bl7Pa9INnX2VVekm52ABV7aqzM5Ku9VuX1IQrBvJgEWOq
T3qWIedzeVfoluxDMyn7uoPsKDGMj03/DqBbsjRgJ0qcqp4ke+IMQErK4py949U3Wnwkzv5JUfXr
3ajIk3tNb1VIKVNC8uUe0AKlrwh2MlJDd5qoAyliUP1mAWmUumxb/expctnJXqiCQ1Jb0RWH5HQM
lWku6WrhZgA0EfupDPi+9YQMJHlTby0I7aDnCWQJ+ahlPMWGJiButM3ZQkBRvlSvqrKvk2jYno1C
SdwkuxKi1QTn+GCbdeETAdNpaytNa4C/1FTfRJPUsAEbTKABHLNhD7xi0oBrnF9f7T7QWRwVTXpv
TEJj7o8GmYHHfGbDUbCUJ21pA5RqheuKQMgdwPHQpGq4x3qyHRjYcc7D4VopT4q/rYFSfbnq5+op
t+ifbWoQdgK+kzxvz333+e/P3n8+L//kY/D/ETUfIWd/NXs/4TTz+fGP/1W+Xf4xTcPyrf6sfpzL
b7f/7j9g/CaQmCzThE1XMX6YzHX5N0K8IOlTNQvKSAHG9K/J3PhNMi0LgCe6PeBOxg/+AwqQUKqq
YPJnHrZxy/l3JnNZzNk/OxGAA2UYUNrh32CB5fTznA52tU1A6oSxCBIhN9OKbSS8qSa2fq9qWJBG
EOLh/CqB6UyPMWykjtxZ1cGvfXpFW7cz4NfvAT3yFz/U5/47B//ImnRPRFFd/dd/yDhP/CFjmq4b
FFEycKb4hWcvVYiwuEIN64GqAKNJCN+3bMRE4yTjXdHKB9hqjpKmrvOoxBFMJxoK6N71X2fiZxJD
4WFBG1AnQDlqOMhJv+ShgOU6Ma4WVPIpo3Sdrgs6mYSD3pzY1csIOy1+WBHOeQxRf8M0+GePhsYb
TxHiZRUm0p/bhUWUoXUpZswM+BtIlfxuqurtMB9KHa6XYd0214lzzZt70y7Cvym2/DPHoSi3LQm3
EqYAKt7UfsH1KotJDneYknsguLTRUJwIKPRKHU9RA9YPkJFZ6pwLRtKKLDqgHXcbwAabqe0rnlld
nb9uBdEPfhEFmzWratIjRIf4tRnMUVVBDWhzr5Nka0Hozk7Po2FpF5W8DbPrPLFgPCQaBPbCGl9k
2LAdm+Vdl1vj30jlH1vF1jTBJCbJ8EdLEoPEj8iW7TnGnQ0oAy+pZIIBO8nEDa0sdmOgzVhZxMux
ZkUpqc2TYpzTv6mHX8HJaBXNAuMV3DZFwLuJVvsBVvNq2u1gWjjKldowmQEqf+mMSlraPkysXXpt
dn9d7QDI/VrrBjJg4vUkcN6MXyTw7CtWnkl4ysNRixmnu1azSM/fG0V6Vtphc/bt4m+AQ2VRfT8P
RkibxUNt22Ipp4jq/6GEQduZUdq3jSer0FqPeF7hnU3QeqRmd+fKwoanxgfcA3Eh95UNIdDuFUzE
eTqZoKJkmlYmOBb/dS0of1LrFnSplmTR4mTql76QXAMVGC3o2XH3Mud1QyxCVyi8pZHmwClnLSL4
qmPdZ5Aq4nsDiIJlbFXPcIeGh3S4llCgdNY+76Lc1W1gbaxkIq37QWPhPwng9Io0CQROq1y0hyjR
RwL5zEyeGk3VeDqX/3Vx1D90bWJEJIkgQt1icCPA/OcqLhW9gDKnBnfPbnq3M2P8aI0Yx1gIqAD7
Vb1SFiw4vXoMgvHVzk+TLA3njZWAHVUbi4TATImwzucEUijiTtM3qwj7WW1ahaM15h3hloTWjpVN
cIeFz1QHExV0r8+2HRN1n7A/9K/NQFS2j04O0nhIG0drq547fVrG1+lfF1b7w+SG753NyCGAE3UL
VtufC9sMg6xp0H7BElOF4F4R1+IHhFaOIH85V0XPXnvxaSzqqQ5pyfpSEjS/6pXxOS364KHPQtA4
DMVcDRkjnpVYj6qipus4W5X+i9IX8tweg0MRt/5CIgTEL4IEkhLlccKeZ0e4Xw78mNG4gBkRHtUB
uiIb/kz2UR3L4WC7QQWXWQB9szvoRjQFBDCY6ZA8uvpooycqh48xrIiHuV5fGlic0mTU/kYcfgVw
JGZOlWzwDlVb0XVQHH+uIHBdQ8Bu/NobB3T1BAkN01tpzLMST2UtxIHsSn4su/f/pl+pfxheeLSq
MdVokgaG469zjJbUPlNvWXsy9L+zaAg+9REKeQl37/w82XZZG0wJ3MCNaqx7Vx5Q/qVxHXlBZeCc
bfqNV+uJPScUHnW2QFq+GoJKOMhlsWcfd37AOKIooIbDgbKAuzqYFSzqbsj1g9w9GTogWhGAD3B6
TtppBsK0qxSxtgyTdNk1Rrwmphzrg9WnM8BZBw9oJu1vBPSPMxt0YuBw6/RIVWdiE+3zw4BnMO+B
pz7U9Dq1hWThQTZz3Ba0QpvFFaEoo23YDlgcwHYRmjTLIPXwKtytZ0yCsffXvUX+Y4uoLANtTQGI
XDPplT9npiJANCpilPlRL1dzLUwO5yQr9sksAypBrPDGINZdq0mxdF4nn4DXxEs98F9bRcHIZuCk
TRj3TNFDGL9MaAP+Ont/GIfBMVZkFiSsVJFXXeT+h6oaTA2OigSUj1hli5gozA8yQgpcDO6Jdpb9
Xc/440BJRYDfLdZAKnq4X5rmDOpHHxOL49kDMe/hZGn3o3lPVEBzn0lx6LJpxdgZhjH424BwpVmG
0lutTJBKEnTbIIDqELsuWst8DoG2StloshuViy1QY3Vy3RK6mG+L7LwMrg1QCmddnbOue8nq63lW
+ZE21TtDhTVMJ1R9jKD0AwCZKcjfdg0jdR40O12TpwEidN+F/fJ81uJn9arBE12DvVn357tOMQ51
mfTLVi6N5Q1rn+llfEp7ttM6ofIOFIIaE1m4qY1reILoiFlQcyZy6i971cZIzmwx1wZ/R9gfOu9Q
iRbVKOUnE0JaO/CHvdx3G4KWsgfwP0BECa5zNeYTbBb69Kw8mUaPzwAYNw9M+9iyIql9MLQ4cbPy
3EDQklhuqfnpMlD1eX22y3umrmkNO+x6NFXMiFbY/02zKgpi8tMSgzUNHCfsmwhkl5RfR7zUAFas
I9LOg+1pMjNygBuhVommMZoHN84UfyZZPmCaeTVPIKKD4k8xMGEVXkUkMsFgcg0+q2lBBhBg0jAH
ewbjNBhYuha8q/0qInzYyeqg3XeEPc7/ugsofxyuNY1hAtUwC1BWZKJwP/QBDQ0vEKchNtlg1O4I
gGD1GR3qWpM2cuPDnEKozdLSq48J8bCO3pryU5Ve1DwBKoQlNOGbBAk1KCVWvVxM/TyXl1C9Gq6f
6zrAZ0W8LAcpXUTBRzZYk01lATto9MQQE7UOrB0BeER+N9XfjILKn3Q1DewU9FosNZkSfilWQrS0
wRay8/yCELzCKjeWYHuUwLBQzI/ekrHHJerSgoz6yQ/GTWLGn9f0DG6RmeLxWAOUQUwqYXLGSPgF
TEkh2A+FXWzD1n61Ibc6BrF6QVmWuX/dILL5C9A/WyWD0duw2IybjOKaIraxPzRJWpw1qz0zGyVt
FS3LsM7mlRVJMAgXcA7ltv7cw1fD8A3nTK8POKgPPqqmAKiqiRNAQruT2QE6xqTajbLeQxKknow+
KhdgGe2A4DXAQ4IB+ZorKevLTkNNfn4gFhX0L21ygYYuBEMNgL18AF7uytTYCV1cPex90bXtCPU7
YLG0YuLm4fDpG5OVOakAdbNRH8ZfVh9B7dyej61aPGtdQayrfv7UEvsCdC8c4K3yAc80eMydiluH
XXxZXQWpYuCz3DvXn5FyXZiyFHnludbgJ3B6M4Xyu0XtpVyTe3WsBL1sOwVOAeusvVSRSkvWZhPi
exZ6mx2tFHqD2LBiCCGGx9Su7K3ZSGvIbiHFAqSmiQaLaszum8mIt50mddgDiKbS5AaUh/DLnxTx
NE103bt21GKXbM+g9CZjG0JvH22qRmbllcNiDBibS2CPtLwaBO0npwFy+V3jPxZFMe7U1I3renIH
UbTuAKePG0TJ0FPH0GDDAzdOB7i6piOgtISvX0/jWSmm9VAqbmKAwROn9Aq7n0cDVCiTKwggw9To
q2qVXc1wpgxGh7Z9mClqIUMvcCarpf4BFziNHdcAYaDbBStJxwIOt3nnM3tMrsOUjliDxCQD6iJV
82wch0USEQTRqvkK0BdU0RHrZowsum+UC6OR56XWMIxqIFS0OpDTxeA7VQS/Yiejqk8emUE0AsPN
ZD5O4mUFERWwOcSWdwT02en1QDo7a0Q3XVVIHeFp5iLUs480AgLXQpMPlhRkya3RTIlV3bL912aR
P/lKQ3yzK4LElZTABxRXIMbB6K6zbJTOuT+Fj0Ng5xD7K4Vw7tW2OsuVYkPwItg4w1Av9MhFDYxZ
HoSAHoYLlhEGeEp6tul9Vm9GbIDW74Lhj6q7LTGslgdb7Y0p6Pxfk6F/6Ip2rUUJzBejdbCConXA
6FVYt49vKcQvCyOJnzM9vE81ZcBro2y8Ph+XhCfflxIQYuCS2V6npKurXQG5QINqURvMm3P72g2E
p6L+gf0phHpkvF4XMlHs/jVcX6MS97ZBH6Z2BKzYEAFVMsHf3Kiucy2ILLcI8rMXG7mLUYwde2a2
hEEExKoxPFXoYYERvDpaAI5boXPvNcerwMAAnkTKQ+yXkRvnOJeIRLKhCBZldC08OycU1Y4ndHl5
Mq9UCAnrtAabVLypvvIwtNILtCby1OyU5k5wNeuDVwwyrjShfEmqDAA2g9DO3HSbPCKgYWDM1ZoC
E1S8SAH8AO15ZAXTA9ChmOEq0RNXhrloCln7fKzYMMopoNWVcrXd1sQsLWUwLvf21oJu3mvNVdSA
nBfGR8KNmSbtKdCfudsnONyzUirdtGN2Uu4zM52VVT0PsqpZpEQEOlgzS68Exc+x2/zYjJk2Q4II
bz8X7yW4vOwB6HkVARkGpLcBTk8G3QSkUJ+hlPojsH05liGWdHBnZhLITnVL4CaYlsSl15BoB7gZ
hcCBVSNUfOV5pVTM9FoFQiPbtLdet5+6fNKi8tdzumCm4KUk+wulbR5n1yDKwc8jUv/apyA0NvWm
MOrnCRghZlo91gN6Jy2EWAE6EKyfPqYm7FawmMl483Uq2LzWapgUQpJ3GO+IntFzzC85UOHaxAc7
GxBOYGpQDqBQyEArq7QRjzQw8xhQx9EBWDDAFQY6TjpTsS7tHFTrsn2eNGozJSwTkCybKlCbRnaV
NFpdIUOu5QbzW0SCHSN168vPtSYQM2KgAjNAgJMiCAnKN+8gwT4RPj5NJ/FsUPQ12yOMJrkA/CB6
qGmxWo16doR/ZwLBnX0fdfou6jWQ7FSAjcieq2oaLgdMEUWVr5PIP1VWy7rkWpWOAvAILFWvoQQP
cmzDLBX2NhhSMbSYWjZXqvEBOKLXsoIK1YAfDQSN99JsBxiWiF7KDXitlHpbxGPsTmqJrpo+jlGC
C2FMUZPzuL4a+ZeuEnkU+kd/1ANHHQCdG0LoJetRhl4uZxAPemDNEjMkQtpa1cG8DGENMvSEoNC4
vodPtMBuEn0qzfkjN6qaAOR7dcC6qELbiW6T/PZQHoIfYnYmbqe9Dlas3WzMzASIKKUHm+PeqM3n
CsJjJlvNmJZlGjlFjfLGLgmV6nVhiErqJ+JBGxei3wTKECvMXkGG+N/Uncdy5Ei2bX+l7Y4fyiAc
atCT0IqMCKpMcgKjSmjtDvX1d4FZ3Vld91pbl9kbvDdJY1IEgxGA+/Fz9t4LCaXdxMsylNaibkvS
TvOOohhZAOuNe4PBj+wQZlEQl6FFyRKqZPbS6unMMhnuVO/gbbZ7mFQ9tLXWGbZWw31tp09lfrWk
9UaA1o03MvZ2ExLwiEEhU2GZkjm40uxsNwz5D6Via2MZvlrobbayKkaluldO69ptdmAxbx1PB/zN
3FZ8cxpe3VTeD0PsgmVi4ArVr6VXwPU/z1nb+OQrsjwtsK/EKXgbYfpLNzQ+vWQiT9tSD1B/ViY2
Z5CkZFKmpO32kKmbhrdO87JzInlg+F3pkhaf0NNDKofdwIVj9C57mcVEFe+3NonFUJg6tlt+j+UT
AiQ/BzfijGUhcDMJPNKYt5HKgKSsxwaMqdpe6ja6nKBm7Zyd/UWlQZFMYZuiy8NDuYjzhBwtO8iW
jf1EnM330bXPQ60/zd+RMldcJHR7l5GvP9sESLc5KSZMdAdAWdoEQD6wyy1QFrWEgtytmJZjvDDs
dTjvR01/3yv/3Q6Zu5sKK3DH/mfcuy2UXZPs4WVbJs95O/lLmdr9qhmLfQowQkzyac5nc0nkXPXF
xAzW6pnbqm+kSyltT6bp2xDXs5zSHEkINLaO6k+D7aEqS0nP8PLgphI/uEhefF/HZJAQ8JeG/WYU
QiMGIOE1Rq9c2+1ubCFGxWq4CilQn2GnFr27nPTIX7ElvrtattTge7B9sO/47aNbtJxZc7O56UFa
7HrfuTWtxDt+/SM977EVRr79+l8bVRGLREjnpnKmA3nf+qENDRJmUhedKBh5+j/TgcV5truFdbip
mQEsRiczTnJqH5jOaKcC9QgmeFrBci4FySUPgW9twxLXvV3syMCz94NjotATCQuf6zzovE5L5RGN
nvjg550BK43e20TYhy1lTvidauiHYbTxHthgTjCo0og0NbsFCpVk9QXTdiMzWrn1kK0DSvCbQLrP
MzYPeUiirxMLtFEJbOfW1rotZ0lUoR3FT1TYOfnF5ibWWKlKZeWHyHXXSR80m9zstY0bnUONsHgv
dY+NZhHRWbufMmw8IpSn/EA4qk0WHCHOEwXgOiXsaIDpaSRE6RVmLA6Th2RAS9z7QGXdyXsaQq+7
cfL4vrVH574m9GUdGljn2E0JdPDCLRkeIjEsmI8FEZIkXXt1hfg2r6JNk4N6Q2iTT05+SnJUKqA9
CoABHL5rp4dJ5snbxCj7bSn6dZyQaGfBwQ07vTqlvdqLlN+WMh8FrBcW+1LqQAGyGTnMTUwuJX3R
EvFe6Th7LaKMSrWehir5t5fCInEg4uIm/5NUOLeftpoyCMoJr6E/fLZD756UPw0PZquI63XHTVEr
ABdhqZ/6NqaiDvm8rpfRpighW5I3LI9mmFw5Rshlk2ftVebBiaHeQyX9YVEo2T80bb/Jwr5/BVN9
1Hu0maXw3sScONfG+jYMUu8bWh5CMG3WyUkvEehEwa0/oouYukOvPG89kfCydGEExnlQHg0m+Gv6
GA5pPJE8mZvR78yDGmFmDMKIdhanqGXLkrQdWODtsAiWXdGQA6zphJrkj2bJQSft+ufQILTaietF
VSXPiWHijHaKmlwbFl7gL8FyJGwJpUC1ThW5npFNUrnTTnvyv73FoBK2vr46anDfgzY7EuxDHGbK
7qdP6J8bIPCZXv9IbXPRVlm71riZ1wnjRErYfh8pg4GmPoZPOueE1OhXlr4n+sTYoacaH8NqvDWD
qd9Bdc32IInWiSxpm4Z56107OpTLtmZ4YOWpfWUGq9hDgtfWCbwzwVYTASmO2oco11YJqKKlbtxq
pep2dFgxboyVXBMsLk9Nk0IlBxo/BFF4qCMjY+DKDmLU2rhyURst0UpZBy75q+gdY99aIt3O2NcH
LcKnS/NIfdg1MToGIXpRLSkxoo6VkXXqLqEi3jgReSRpEdrHPpyqhevMijArji5OZcXrRAXOnSst
hoYkcLJV9cXR0auKEBvsGUYDKDCwDEQvSb6pa46BTYlwy69i46Eui20F7Y4+NrFGsM970MqkJ1L3
HyqSQzYUbv6LxdFjyqfXzA+vjanVqMYytYtBOj+3MUk7nt99K8tzW+aQMRT5/2lqyAfOnut8gkNL
7DS5bh4ZXY6jnWq/LbgJKYc6H31tV55z1VUneluEH7vHrs7RfDdlcp1Kkt0zSWI0G/ijI5J5uUxP
mtPQpx3wZEPAu6lr21q11QQNmKy3BTBYsmz81tqNaOvbD5oWzUkM8UFvO2cvW+CoSZ0RW0WRdiKH
A++xY8NcHZMbTxXZuiZ4ajOkEje5xkYLWd0FFBpbQMMl5lSbNFrCbu7VyEkJFCQH2Tg5MuJw4Vs3
GkMm3k0xpy826R2vXwQMNw9WrjnhTDEncaMG/SNxGbuME4q/3PXjx1Il6PIy9Vo5fkg7hKAXqsGd
lGNwT7bhOyVzdVegz9j0rlH6azKJ9oYN9XWcAesJWR03YEzKtdGl+kJmnX0QpBaux9Kp1xB4ieTz
2o2yiSiVcZq/22Tp1+GQbwsrcMnI0UaIeiwBbcleTLgXlQX877WPRnGTxHFy7oOWkrxq9yQ2+JfR
iU5op6gUmsJ6hK7aLUzU8VpDdlzfjd6rE1N6Ez52IW87nbsOCWl9YCVCJqBQZgxxRhUlKGicHCZm
nNz2VnlrEoN0yM2AYL44TfZp3Rxqn7x5VWXMRqP5eGwP2Y6HJWOMOefWYzdd96lU6z7u76TguNNa
sIPGMH9HkXKX2El3xh7Vm+kpjYQ8cMh9K0vaPGD2/PvKcfu9zUvOItML7zUAJHcpSJvcpHma7Ub0
CqlSoFRHz9r5pKNsCgIDyTRmCxRaZrA+ghNvK3DmTmHclbXnPqaxVW0tIsI39Vids3pOMqz96DRZ
r2U4lZtyJBAv6jx7Y4nEXxo69VXTGTsEbuauKkRD9HenE4JLA8cLSVsThY5IgjLllIbEn5km53WW
C0oRWTCrFJ1kJQ3ZTkv7SigU/rV8ala5mYJD7kq4JQQpLm1R2XvC+0gG0MyeFOLaXunsMFvHNd44
l8M6VhEUFTlkm0oxSkK6Tt0fLPO8xRaWqYfWnDEPYWd/H+khboAJPMaOKY+uIeWxyNJxX9ndcJIu
Eq3c4k6le72rSy6RVlnhOYxoEMLXiTeWJOy1K63sWdbTR0Oe0MLQWJdMMF4XKKv9JZ4UCJ8kefDj
fTiN+p1bK7nL7CZlxkgKaIPKdk3WiX9BTHgXNBnbFwTVta+xpVVE8i/8oRbbjgowtVFsDi+DRE+W
Er4XGdVb4qr0xp1INuIcHWhTfWI0uCFTKIHgmZJqjhqYvyHJ1WLQu70z5vXZDccWTa4D1iEgN97o
YVjQfD/Vlp6evj4qxXiVDmIjwqPyG6eYNZ8WeRc52WMcP3247A19+sQN42PnBitrvgek3bc3xbfa
S4HZkrYTeTbOg7a2dkS86YuYuo0AhfwQWH5xKUYa9XbV8DdykbOT4/2IgWP5Zb8ph290w0+NGvvz
1EYt7QNgbl6Tzad5XztoPas57j7KNaKlTmVu6UvIePTcDILYkERySExD2qAhlhCR60dzzDEvpl65
BgP1Vs0pSjG9DEvzE+hdgFk6zTyETuF8pNm4NalOpqSI9p2HI0Zv4NHWOPR9Tz6UlN1DAnvOqUf4
XaPXrmQm8fukMUSDQDMuVuxcRxKrTpORtFzChNoHPvm/vP4FzD3S9ZET2xLHWFWVe3tMaIeYYqCV
jqw46SiNRc/aRBJ+cwdnbdGNUfQgugc0zsnFaf3kOrbE6/VNkjxqCCycyfrwhNeuGQ+Rh9+K/OpN
EUdN5hWrGP35ppBx/TQOhzIJ+0OnRx68YXEn2PMeIjQdSnXmjL6gE5UaxtnW/WVWmS4DhhZ0VU88
SF5HJ6KTSXUuRuvSxQxASXBceCLRNlVvaoyCOcIgiCX3bCTqNSDEauuDDrkrukfi36JTouSjw1n5
UasrSigYDXuHhEqNz22kGaFkyusrk5wPDtUAG8jGQttE2gop+IimT7O+me5bD1D2a8TX6eGxSA2x
otGzlTFVRRkPaltPBAr77YnEUgs4KPalGMjKIctSmniGGxHAKONjzmGRiyfauGkrvjWcArtAe3Iz
hbW+l9O5qMV0FmFH7vFADIM7ojIYukvgC7lxVMzJmnzXYzeI7DhENZA2vziUSgxEMHtyp7XyLk0t
8vZcY21kpEoT3w2WzarNlTEPa8cuMOa0QbxY0+RsKr0hozcZ5b6Loye/AKyacaLl6ojxl41KO49D
py0AFVlXKtsnYbYnM6UHlAdBC1IhuKiQgy0PH3LbRNmCNpq2byYESFrbRTeFtoKBNUbDqxxzbasT
LrgX9YDNBCPAaqjbdtHlPQSaqPK2tqG99sGET7Cz+wtRYXILCyk5lll7MRXxwNVg6meG8AdOqSF6
3/49yhTB/6obr2z0xRUxe9XVlzh2vjtx0NO5Iae8K/Rtb/vBHi3zc9dTI2SCPDZXMK61CGzfVSUj
7kjL5bku6FQJCPYbRdFApxcmYhKG+E9Fsy5oAx+YSU/LOs8jgg9jseJcduUClysxESwCVeXrhBsl
JQMQTY/XJUpQ3iMGvYZJR2JSB/PYeWG0p9+VrFzPMu7GryAz2iM+y5JVfvSyYJ9KTLUNG+OsOVZw
nJroteV0t5W2RyxC32FrUz1KIZQJjN/15iLJWCshNO08P1Ngtzgodk361M8bhTbRWKYCDW4j+z5w
b5QX+YfOZo4dOdPN1z9z/2eTVHZ9KDxxDWsdPlXdJ3tfWvuB3l+2qIVXHb7+6ciePfhhb4DwE92W
EcWlVWP3Q6cWYXQSv8vGNRfKLfp7B37vpgkd/xjVhX9ERlpTsrndfcCsm+lGGr/bvAxNHfc/iiG8
AAson/WG+WohDHnp+yCj95BM+2jo+9sBK8PKdYT7VBba2zTG/E5mOcRq0e+hv6qYhDzaE5Fy9tjq
N5Op1wf4ZnTApJTXYLLlsqIV8xKPyfHrGbdOtOXQJl7N3ovAgfQKwXzsb9iskuMQh+I0xiMScptB
lCgiuSiEaD8ahndfP25ZwSNniui7Z43liqK7O+foBnaZEXq7mJvn/PWFr28Jo+hJza9Si0MU5rn8
oMvdLiTOjoeRptXaE5XgwM0vhobjbwS3+93X0/p6gnaUbL9epbENjzTb+xcXB82y94S8fv2JedzW
h68/OyohRkx9aT4SFwtvw2nFZ5Ouv57x/Lr58ws4CqANdp0Ntyiixn2W5PnO0Wt5+XrxU3csn+f3
tUifOMo79NfD4fTzH9pYJxYYoH8c+YfTMP/jjsNHXlFMR818Dvj6xq8v/PqRr4+8WgTrchDIxOYH
/HqAn4/19d2/HvDnl9ktptE7/nqkr4/+8Du+vs0Sgwv7iwTWnw/19cl4fppfH/389nLSaEE07v2v
B/v1LX/+cxLX2wXKbff/67Oa/+CfP0EfM1llSPMYEv3jpaiIbeQV+Oev/3qItO0yjBsVDNl/PK1f
z+OPf8/XlzPzxZoJgH9+Wn/4c6xBN9ZVLej9/es784fv+fUbZs1SltaUHPPb9uvzf3o2buQbLN92
u/715/zhyf36udaRFCnM0H996uujP7+fEoXL6v8kwslEoYWUyGMXHVL0nLc1YzgW/3UOCu1B9MTN
u6SUMh/fpQ1dEan1IADn/0aTtmzGAVJe+6NsXQpkGuaLRi/sk83JG3eVXp+ztpsOYUSTFdJW9FMe
8pdsiP+BkeE/cyr+f2R3sC3kVv/GrBg3f3t47ePsjx6Hr5/56XGwBHaF2Y5gWZ7HsWcWS/Wfrfz7
f1nWbwg951XZN2zbxOrwy+NgEp+o60CYDd00OdIg+/iHYdH4zUVxjwgAP+PPZMW/gKn+H3J2A40G
QjvLErqH4sf9k3SMXRsYuz5ai6hzKw+Rp53HamH0k3jG2yZ1Qj7K6Nny63EM4aCDPGAImOtDyYwC
ptuq0QkpdRl5wQ1ZN2U8endfr+b/7cvuW5zG1edH/Prlq30vq5GRZiR/2mz/+d/2n7bb1at8/Zf/
rOfiZLyqz2a8+2xVxo9i0Ak/y/k7/9Mv/g1eC4/yMFaff/+v91IVcn40Ypj/xc2Kdu7fXVHfuDr+
tngt0j9eUV8/8/sVZf+GL8Z3uayEAw5wvm5+v6LEbx5WGd5KdOK/+2l+T920zN+4xnQPUaRhOKah
ox///YqyYKLPej4EUkioGCf/pfBN+8/uFFwxPLwN+xyDDG1L/0+XFE33uvEjD7BbktRvUrmgraSa
C9KpcbdxK+JwHXshvoQhmu6BJ8yKi0h7dWNH2ykC2mfNanNS9QhFpk+1E0fvYitbDfvabAuh8aFG
YJ2Z6a2zwLWyVUO7F69cHZLPlQOGiPip4WAowtaZ85PsC2nlPQ3GT7vTC/S8+bTMmwbMoWM/5nZs
Leh8NSvNyl79NH4dO/XpjAUky/CouRB3RuPo195N6jibxkvu2qK8sNfep2n8aaK8AcC6GxTnyLo4
pZW3A8B6THr1OCN39UwRyBDZJ8ZfK1lY4GhmxXV1U5bhE6vDvpP6TYeKsGx9xBmV9kL5kC8iTHig
uk5Oo4qlbLwbj88uk974hiln3XuohQAzrRwht6OSZ8OGeGgm1SsAoUclnK3pyY3fexs7cinakNMH
iXuXF9XJmLo7ooAhYcdnM4vJTB6/x9FwV3jySH79ZoAlaXYtU53iLVPVOssJ51fjiUbkLgk7YtRi
a2/mZrlQHkdnPTDHpdvp+9gRnwgRtipLr2KUW1G8x9ar53yPIm3VwZfOLA2ZtyKiX99OfbhP+7nL
n+ym3LhX6HX10rnnqqdVbz8MndzqSXodAh85ujohPN/rESLvqiUVyYUhUVX22+g5J7eRjF6CYx13
ZC50pHKM0EsFv6JDJEq6RkCseZlYjwNI38LSBkJC081EELxs+hXV3V6lSHkY1TIWuIs8/wHAxL7N
p7dqbLkqE3Dl1VZ4w75PMSenhLQW2muc6t9rzspBbF6H2F5mSuyRfKxjN9m3Qj3Fij7MNCufoFrh
CRqDmmNXSJZ/2TEJbtEDKQZ4XXxQOXKGLEXEFiYpSINeU1s9SyCU6o9EXnOIpCGGzhz1RiDj56jS
d8qztk4TXDOzTRauNA62Fx2qPiAFZ7DfNcO70ztwp9pEdgkTI3rATJ9NG02U9oyF44HcZ0La6xtQ
ULDSh9ZfON3I7FMi/fIyZn96tukq/Th69psqR9yyTrmpM+0OXd7OwIaz7NTwifb2llrlrp2cm97O
n0dmo0gQH5Kaw5/KymejYHxWExluWAgq3RdYL4I9xn9mtrEPs+Dq6Y5cRGZ5CsPm0KqWM165D8r0
x5DmH40x8koJ0PSOG740rrodPMxdo8NwfnKBStp08FWeXaIGjYHLqSy2Iw8NjfVhgcXywTSaJQDs
IL66fW2DpRkeUnp+jK8k+gy/OuEhvChhkc5RAnRmcLgoPBPBmA32u6hv06nYN262myqGHaBdGO1V
QKTHZN1gc9hMcNhJWw/gb3DrXR3EfFc/Moq92TnpFUFMcq1Ywg8N0MNlI4rsHFDBY79ujvgKvJ0+
GMUVWkG3LMphoumIic4ZInkb2KLeEc+dIdhLHOrDwXbPbRuW9Czqu7Lsia4voQgGs/qqcNSpd+LX
kOlP1egJxhgPVkM1kbov2KDtDlVdFAUkH8kc9YQiBxW2xDnxWsLCax+yR46sqGyaqxBOfVPS3rZK
4+ynzMwAiL1PLnYxw/JIV3JMYmMK6zkc7W+hljcLaRVviTlF1P34P5I4fE0N2lCuLo54Wd5YxtIF
LadX5Of4erRQoaPxcO17+lWB7KQd2O8t4dww9MeQ7EH5Xvj5eCg7zVjrRviq+/ULJ6QtZfAxc8aN
lllvaR7ed/4cqRDeDYl/r0fuNbbk93RCRQJHgPIepzRnoKRZDj56SMsa1LKsaHfW0BGWNrOrg8nZ
G6wtye60Fu1dF8s7yvNdkuUnJaNbkYgnZxh2YMqYzXMOXzLqRl4Aw0x5jIV8a2LSboQXDbAdKzb9
j3zCFN5XiCi8qXsGZozsskWBk+gG4WR9ZXzrLZx/paiglFjauo40lwCHHHb3WJ4t+vxIYOxl7mka
Rpc6RnvZMF0J0IICMnVLDRR31r8ZPgRQtv5qB4SwOdnK7t66RK9v2j5wVn5R6ut6LKOt1LWnImPx
YI4ev7TBdN+DKVAwd4CjxVi5lgkQ2C2hAcw4Q7PfMgMiaUvpH5OoOL4T3n3r0ew/dpbL9UpKwx66
sgHaiIm8gnq2rKvK2SKJPvsiQdeGBicJiGiVpdrYzbiDNftD0zKMaMZzD4k5ViQZYSa4tXXtzk3t
dJ9N5sEOytvGjUlXKBMSKqP0vebUh8ityRaGbYYroxxucbX+sErmPVjfaFDS0e2xEQGXTPmtm8TD
CMOrdgpMi1igMn2s7Lz8aFVx9UKD/lIelY8lU5vX1IdNQYdLX3skHsxDcC9b1U5cbswAIaeVGOND
1rCtZdwcW/qm4yEZ6vGHrMfcXtTwEAdWCpdkpjJhEyCZYx0EtftEgxU2tcst/der3v/sJPW/H8n+
H8x8wZ/w76rerYqLzz+lzfMDP0tezf2NCHmdpBYP24+HPYoK+mfNqxlEzbs6X6Dk9R1DzC7F34te
Az84FmXD9wXuV/TzlKK/F73ubwbUFoG/C6fDHBnzV5zieM7/1Z5pu/iC8NFxfpqLb0v/Omf9QetO
mIRn6pOzTnQrgnvnv6eiFwurZTBQ66zmUzzZK6eZU920Szmm1a4ruCfboNUXWWddNSA9hUxILUkN
pgeBeRfmXrDx+vqVkpcEmJqocaP0ll72IxyQetEBvjei8nvZjeTRlfkdGSgkQTX9sraalTekj5rf
PHJzPJTda+VZ3aqvaeQUk7kwGrr4Gl4Uy2kOotKjEytirMofnRnehR6GiUwcDRaEIyWtthqDpkMu
xPx3oJ27MdHUb2l0HUEiYguL6Z+P1WM+4veVdnuu+gFzjNNsW6BkJFMpgub9Aa1hEt47Hj2KptL2
vS2fyE+5WplmXUYEuGhgw3A72gtrCu/x/50h943o8IIns2CXrx80u/wRIu+GnhKC77CwGU802SPL
vM86g2D2eO9W/Zvj1uEqyYb8ho4uk3tq/KJrX0RjvNg0y0P+6CmMvJVVoP1E3OdpfbRnqaCeDYJN
NTQV9n443lkij2Fuou5D4JokQXYx+vIQCj/dBbqzEp2XHsxBvAp7ZcB0Zf7WPOZt0KGQ+xiiFed3
Z98YwbSdIu3C6hBaeXPTWMON5aZ0svGjDHWALjXxDrZUHfzO0cFKabXEEnYSxGr2kSGsp1mNui5n
Dr4D6XwzsHheIxYxThRgkCvwPFUaQk+NPsJ5upYEcfXd6JgreAnqMyjBfYY+vEtIgUk9Mu3NJA+3
3pAZN6kbGUsJlm/SHXFbKUF+qNetNJmwow8UuoncBuhHVkNWPmFVfcGQaDMYJ2RRVwUsKXfnlq62
SlDt460xTn3c7mvfM++1mE57m8lhW+np1hjmmrcwvjOI5IATZYgyOfssghDV+xDq8lKq7BGfrdjr
Y0VTTqgflg98C3tZdBMNcGbCh4apClL/eumSWbOOWw8fal8fQNOQAVB6jJ6CfpnqxDsbo763HS6l
NhWUHWzdD+gGn9pkWludfav3Bpkt0puVlHp28pC8kj1R7BFqZiugZzS2I4qFKbKJkkScA1rI6FZi
qOttkQ4ftS65wy9hWeH2Rym/M+tZGZldfFWZ5NFX/iGPGTSP24Az+HvdEgE/Ju+o9+fyThIdgQsB
h0l0CDAwKhl8iIJHGRJjjs9Bwa2H3PuNbrLFeUAMeB8PvV4+R4ZLfWo7zbqfjP7C4R5XxDQh6+Mp
Gio96pNlM8OlgB2Q3k1JaSyF7FbQDNXC7ULscCBpMsSBK5HkewwVmzStSOYz6/so90F9C5rg3Bax
NjxFU0NSG6PkuHAifKXWQxJWE4JwRedHO5qm+WD6DA+V0RxBgd3gB7tnNmrOyEyN0kJbu+2qnLK5
qkvMpWEFcg/hcat06INoJ9ENeqjB9QxNI9pRAO75e6U5SAw7w16WUZos8lLXF17C80CB990poRTx
pj9LU2kk4tTQFEL92W1B3bfYt2jK36BeOMbZfPdIelmm495Tdh05N1SV9ZjryV2THVC6S4QHlGmp
C8+28k8uotEVrguWML1/dCE6IuJcIUaCXaUHHPomfCzJEDprt3lvMd8hSMzCg0YPggqFkI+CdCQX
7msXokjP3OrDCYHVYIjZh81Lagy7SlT1IQ3zcu0QAbZAC4OnFj3NRrnetMIS+Uklkm7xE2lrOxyX
wGhfQaBT/LAzcHIYLmab9UtWjUOq4CF6hTUQcQWfMso1VLy8/4VD78NwmfCARAtK5S0J1voxqqHa
5eDxFukxskfjdgDDLLv205TlEwsOSFWf4yExPkttCokYrIePER9iRjm/fjOL2lpiJiVBs0pOhibX
E+NDxkJI28p2P8OSjaylH8j1OloUuY548GW+UQbpWTGw1NYINj4GiZyMJBKbbrCf3SZ+tJ8wOCHV
TNZWtmlECfFnNvsPkFdzSXYXYr2l6uPb2ubU57DFDETjGpa56Gg6LREvnbWsOuDcP+VTfcmT+lHX
3VslvQ0mcM41itm/6V8y1TIS6s2zZs0kZNY47RJZSDH14Fq71ZKrk6nCiAgdT3S20esLvLizlQQv
0mD3nT9IZPDs126+dM2nds4VwzOzaOExhjJfuap91HpFapNZ7TlRXSvHxDYqNNyAYXbU2ibaKJS7
rJXTpVpVFsRy/vkwK+1zqJDJsvDt4ogjT+qkOyHRebuW+Tk12b6XhB0WMlxDJb8oRLFLML7fgMZb
21aP7wK32vboR1NMvmBpU9LB/Ipk3Vl5zr0u42kdFhi5jPJ16HCcdrx7CRrQwJieqhbOagXjMe4u
RgQRu8jKZaGJZDeY+oOYx/v4qN0OgmE/mleis5J1kmcExaYT/qLefY1181FYFRV+al+wDCwUZckt
4tSSxYxlpK4viY5nIBOcyGmREesMUZnIJywKi1yMZ2NS2F0AoON/wAQhSmetBdzGZQzDi+SxpzIa
SfZK6++U9puprszH0ipemOEpAG3EQjc5WBVYessw0+j22PQNZKDfcdgEoVaJeSHHqRqcEv8V6fmP
kvYRaCyIx6WTfacdyAvgZm+GcN6zUVlL9H+frde+Q6TbFYxmFobq+l1HKsWCU4AoEa1mZrjuhXce
RmNEoocqwjNmgx2hXkO6Lo25i+HlT3GD9aXmqw2WkIRidNUM7OP6QMHhmueYkS3gwvI+0EZrh5Xy
KWVi7KMfWE6GsjcGto1VXzX7cnBnWEyN6Cd7dOpM3/k6kvHJf0Xhs+1821tOdl9dDb/ZCtCZyyJ0
ta2nzsIYb1p6HItiiNsNTHAitH1JnptKN6mqCYcGHTM0DP8iJkbdkyw+PC+g7slAXqYuK8/AktpB
gVXhXdvr3NPFLTvsKm0z8AGe814HLxl7yHrCTYTmpKs3bq9YLhtxkm81uk1SAE6mOwXbYAi3gqmA
4RTfOV6Ru6Z5BTUSmrxwSFfehEKsnIxlX8DRq13MucK/wLlmhE+gDb8RwGQ6iUOhJrgbAwRw1zsk
MWq9uk5rUKShuklHUW8kgoYorV4kJptL4SabSSYxb9XITRirF2GgYqrEkxeSLxGYxRHp4zJ2nHjr
ahpZhvwiRP8DS3eHVM7w0JRg6cU7pQd3qmETSIyOxoCFJLyyyi2yzGerxjPVhiZBozbC1rAkXgXa
KDN23JGi+YHM8tMfc56/vBD02G2GhsN+M2Bdql3rgIhmMfsI+jmzwfW9kbcjWUsz7HlbvZXntZ+A
7dyl2V1RLTQrqUL/IPzwtsH94YmYC5n+54LcRagag3ENP1O23nXukEXoTFg5AtZHGuGAqZ2SjorV
fyKPBOEtNNzvtMd1bCb7KetfIiUzhJfYO+mzYWyMxq2Swj3DeaYuomijK3unq2Yv4uSg5z00QSP7
7NKxWAg7uy3clm64i6K4MN0GtWq6EYIWH7BuCweR9JZKQ1WdJh9m7qplZhXrIrFv7AnadERbbIHl
8hBIGjCiEKtBC09j9kQEJPgVb9smAWI7kliWxjRsAUjiLRp1tgJiHx27+kybNlzlLVJGP8HRMhEX
mNryUbTTafL7t8Fwrm6r3YeIa/p3TWvPSjxXw7Qv9NxbxDDx0PnzgunBJ93/dlE0frf0dXHPdv+D
CR6OXWSUyLoXymw35Crw0gzpi5faw+m/OTqP5chxLIp+ESPozTbJ9Ebe1YbRKpVAb0AH4uvn5Cy6
oqejWxqlSOCZe891AsMEiJF9eq0MN4Mc24NA38P8ke9mL8NPCZ8zXpkKBHUPbBpt5Qalc3oareVp
NSY+htm9oOs+52HqnVoDtSozEsYS4QOih0dnNhA9DfhxwHptUOYwdhLGmzfcpeQlZ63/g5kOWQNX
sTUHYktL/J+L4CwfBsS8xPmiKWIUMx5UABCYl3rxcbKmxfRdzmQz1zxWLCSK25QjC6XvQ9wi9giX
FapZDKY9ZrcqMv9OWXDR1XpZPVB5IcLFQUYHe+BR6ma+rFwfllFqrgZRbdYRnS537q4bDazz3k3N
nxThm3HgVTdeh5BPquhmM6kW5OGp95VrBoxVvTxLq7mNQfeFvVS4HQKdDP9+emvt5TGlmOy8X7vH
y1joLjYr8R8d3n9F+mpFs9iNOosXiuG0sc88nier908eLkn09P6fMa0TpZG59IHF2C9tXhe3+Jic
9nksg0e8ok4SmT2ZBZLPCf2nm8/M31Ib8Z7HfiUwH+BC4qmGuJjXaOgR2DNH1CMJ5fqXZdGCYfdA
wWMnvUpfdWqQQ+a/q2ZEiUZ8Z++tO7daLnU3/1Pe+9p+q5UXtlT+zUJR5WX6bS3M98W1WXh41Fwb
6cOQWMtPVUMUyGbxYA1Ov13H/tDcFZuBpFilxNTlgHWp+6blxUtcMWNM8UumVF6Bj+Rq3are+TeW
7nUpA4aTiLNwa1O45MNBYFUCJ9HeT/aMXNrZycCSTz+p9arQ+bKA6NCyhkihonXfIDfqPNppBHw0
GNPZG7N8FyHPoVBhaj/injDao+96/KIrchqQE26i8jVv7A8DktAw9XjRsZ83s/gPwp+Ks/RJWu1L
My4PapCYO6aCA6P+nFxTI0Cb383Zvi4ko83R/GVmdfWXUuc/RFQ7zbmftDziOyTUtDPAv/hgMJna
hX9TgXhBkpefM4WvcHBnTUZ88Gvjr9na5THVYjz46drG/OXGAVScI7aVv87dTg45y01IH46FspMo
Mh6W3D7z1ti3ssLkkg5YrVpV8T38eiMUnu625a7IwZd0rkA2ZwJrb7rA3RD2yxUFq50BB55eexHb
VeAzCuh5ybtkiQ6eZR92Ul3CVJ7Q42Fnq2xz64RCnyUfoFcBYPAl98ZUoHjJAsjXoceGrelm52QE
s8V2CSuOk/s7C8xUl3U7r+S2VgYe0qA7IDlfN2aktuipIaZTRCczHQSsxidhmqxCvHGMnfpgYePd
2ig4+QXq36XpEQO6ZUGHwSao54FmqkwHm/PgmPBNqPSPbpUnEVVYy/yN27bhAcWHMExPYTM+96b0
uHWzY5c6byRCIm6p0rvUP7rOff8XgqLmdHGcresJJvMrV5Dhje0WBf1H4wOjc7urnJvLHPjVMQun
XR/5ZRxYS7S3SNCucGDQpvKCtbbbHPwcUGtdM853Zl4xEy6R6o5OyaWdIucVRnOYrLp5qiSBuJFX
/pSSVUW10NiUC4b7aQ7JHF/3w2A9ILsltnh94T7AAbOWewA0fSzttD2WTn5wbC+i3KBIqvOEpFK4
BeZXpOgkQ72rJl4j727HDbCDVfWUEgbr+yczZ7MshmoLx5dgBFl/wcSxjk3zBJg6uMnCYxC2lCnt
FsPzFYeqBniwV024Xb9C1nIPSIBdnxt+6tI/Ado0OMKiTxAsYzbGoqgaa/os/T6hI8huYfbXno5V
sJjxynFWcwPHzEpf1aTvbsqJWjVI6x2+I/YRJb2/InkV4DPTSBVsm97wthmItVj3RBFnFeErTf4f
+Mb2U9l4XpOul+1jHZh0/6OkNkrvozBm4Hyvqc7IAIZ+zFfF0demuYH7h/UUdODvevIS11iIuB90
l4Tp70QcPTeMW8eSFQDa0oOC7EyatpXYRrrnJs82LmzriTu3wZ3zlq7NK9Bn4gp0m8flYP7B7HDA
XJUIyGFBZf/V2fqPjRanHB7ErGwPhtN8WPLKevVxjbXuJXMxxqPl+qb79LdXYIPGOXtvEkcgGK0Y
z+413RT42mIX8PPG9A4XIA2HRhvFrnXdp2B2PkETbQ2sPJsuDT6Dzt7qGWGfGwqVWJKPvx/fZh/w
W9RW2NzJf7GNh1HO5Q5PTYjaPyQdLJtfsHClHKRW7DP2TDxlnk25EI6Oq6sKI2TFxHhvrLElNn6K
9m4d4ZMIPFz6gfWS9+wem7WBKjV+DzLPY9llX3Q8MeqheFiHbNv4eD5wGOJ2qGUsBa2aGpyNiTJb
dSBL2wUIo1svN7fPD6E3pxhEbBI9Vt7XICzMXVGmMLxH9ZpZ7S9Uir0qV0JeGrzfDn0BgSEjS+3c
oprxwYolumGeVLgPtYqch3RCXdm4V+E0Ld0Ri3FsXWfT1zOX/UwmOes1WovvQQ+PBU6ItklUPUaH
zH0P1jQjwSD2AnxklT+d/NLFZLjc4QppPt0tpuyRXW/fzUTgaPeRgXQHhqR59szpiO22AYCIyVox
c5xcSBuIk6lRN6pAJeuZC7yBl8zIDy74h3MlS2KjRwqCAa6g2wgYyS/RgGQDLna/ZYcIhK5InNCO
9aQ+w2p6Xgo3lohGYj/L/2pXI6Q2mIIBlUG2p9clHtL6a16xstXNTGE8nvvoTp0ADxvrxnqUo9jZ
pfyxm+h59kbajaIiLxQkMi3V8E/KAiB22Z3JrQanlBtJNLfrrrAGneTlozAne+s7LsaWgYFWSg56
ChZR2uRuw1lynRKUVC6qrcKectbArap2AJRQL0ShVNQNGoU5k9ThBIR33czZJPZ9bvaH0i9+yvHH
yT3NKx21lH5zuhnVc5FiEtBOfdQ+iorAbyLENMFvJYb+cQkN3nYGD3HG+JyKJyAcwivPYly31WQV
G/gtn75sLD7GpY+tzthNw5L4d9l8WxYrn6EITngh52PYtVGY0Po0FO6DA2B3CW8cTOvdZ4xkGkMA
zSx/OF4AosJTQHn+j1/jOrF3Y9izNZTm41hHZwpsXBBlJRMhbGKCWDzi/8BtvFDbCX+pt0x/Jmg9
xtGW2P0QcZSJU7i7uaoIYJny9NIXjCj0+Kh6Hw5eR7dUl9eUDSN94aO34gfyXz08363r8w0E7aPU
41s151cxWae19MMkVSmiE9vZj0ZKqE1Z7d1tFjlfRmhozF7IwMPKuUKdfLYzBLhKiCKe/eF1stZz
e09hj1xqtcmyDotRGXuVfzcufAscPV2CTPDJ0D/cibAyIHGBfznJyQaRxBQnRsgzAzDfOREIj5Et
tQz7Z9ahB0t0f2peFmZhD0s/sjq+74+HofloxZu70K7ASj1rWh/2+jvTh7Iy82ZHrf6uLbgQXX0X
u/iJoCzaejYuvMU+CtX9DgYkgCkA4u5yFrWRANluOzkLn6BO6A4o9mwkQ9hBVWdu3UXJeC4n97KM
61eavng2a2iUMEUypeZvGbVIBJhV946xxsriDiiCD3n3HeTjRy9yBueL2Ht5w4kwAhXtOdbG6Bql
XCSq7fY9UQRgCnqyPyIobeXaLxvf6l2UJ3TknGuxU+QsvzBwjxqPD8gljmR4yOi2nkGzPfn5e8UC
fzNPo7GrFq4lMQrOiF6zj1JM9Lr0IcuNS+Q9zaPdHarQBEKBwmfGI2XmPvH17X+B07+mky1PobT3
foFdqHNNIiErmy0HldmsdOyN/6blLMtQX/qZtPcqcndWWH6goboh9kKmQxtr5sEbwitqohmtf6o2
7TDkCLqbq1ONj1GwcooGH4BmRvNZA9dMfLt5UjME9lYEzXYSQTxqi9tyythx0IoZ5UfdF5gVucWd
Elax3RuJV2tzM/kWXK39XZ9nq+olcph4gD/YD914w2nXJI1KHzOA1iU4BCaw478aiSgW5mXaIpHa
tSN19RS8MvHCSI8KDVeXU0JsueOohOmOmIEWj6J7/A+3waHaZiPsFO8uF1COruJ1CJBEMSibJ/Z/
HXWeKxERLd0BB9YnysIrehu8cygfVufi2SeEXWwcuLyA9J1WwZKoascno6HUKqR+x0LGsfsQuv6L
4Sy/VTqg0HTy62h5f9qetg+77gEyF1FyxnJg8bo1ZqD0iyHvi6nyNrKR3fVu/u5b7804/s2LHhO5
6X8hbaX/pfnYzthEUw6BgY54K3RwRpUCCQzETBv64lSX4T9zcIvt6o/8pGJ6WDn3IzQF8RDhInPf
G11wDLn6WHdUHFVnan5LeX1mJEZE3Fq9yqC9qkh/sCFl1wFoVfgFi5qlt7C78Qxl6SXtocqwx6G1
rP7YBvupJrqZ4/qL7x99ihohPUFkcbx/ZGIGa89ryogVYoAZ23g34i6c6lNomkQxdyVPiW2yP80h
rXhh626QQ6LGCPi9oCs/IWrOkazhaeJ2Asq0cfvlB1nQNkon8nQsPnq7HRlfs1VweO2TuW/axBkR
qBNXYdXIpKqwWeNVhpc5x2eaab/ee9lX2hnONkwzc1+45T/PYU4LNORFh8t6nGVTnuuhIPYbsxYr
7BckPLveAhGyOEXSr/Q1Rk2l2szXJrja3fqd14wIEGqVvC8274ty/tRz+woBaDpApaVUeYELmR+4
lMjPyKIf8P8nYkX+ajyIMWuMkHrD2arZ/tMYxbDvM/FoMUrOsNJlTebs2cBsrV6fleMzzJgBNhVN
fculec7GvI2dW9MU57mLcngs9sMwDo+VyQaNuapp5qeQmcw4Zm8zRxjhLh3dNlzMDgFX3G1HT73L
gCHTIqtkqRfayHI5Lh1JSaQygHjyrRypDKKqbsEKjnz2dTQgr/Drf0/F+AFT17HMbTrPu9VYLyi4
YbQ1iDFnHnVdBlfP75+Hrn1bavZunr2cAtSgzMDdWPUlXlV3AVCZOt8c6/2i/lXT9F2ZNnc9dnn9
HazhY2GhIixHMzFMV5y65hMeBKlqa78nOOS5YvmMzWnlDM3ALHn9dpDzXsnpByzYtchYBwXTdJwL
lD2+mfQzqyswkDSTWbDHx0Dtn4K9GFDXARB/YGNPUcdIKsDmmj0qwwcm1xB905VkNHOOFxPzLm+h
Fu2imzAhN/TFzAx9EX+0L1/uU/hxWbpbPxe3RoVng7C1NijUvajvGIVmu6KlZgR+lsZjyv0vu247
2TaN7W++2Hxji1+Mh7Fw40dHmclgQ7/k7SqUvgxbaCiN7rkYMuzQmfEi/YoArYB19pSxBfL9HnDk
ekYrNsf00+GUcnsNbOEXlH02QOhB3kWqhd3EIK+pNtuMRW2zD2e+Vh2CscOBXBZuv1ms9jD2P1M/
x0PpvY559UixA3+s9P9YPtbBUMoTjMV0CyMZIJX4cmvrZLbtx1YWEIwmXI6dZ4EqSMs3R0/TDgJX
S51ZJX44o11CRlzKX7MR8ILC7tmKxh1gTwNoRvRNQ3AAevtVRwQeQrvZNkHz124Jd3FVS4p0Zfw1
i7k/yLsSFmEKGGsWgVjNfhrwLTs27SdWbjfdULCak+HEqoFz04U5jTTl2yp9+wJD6ctHmDXi2uRM
NVNcjrQPRYhQV0F17nzvW1ag45wguzCSMvmd8J7ihBHK2fZUS22AgbrzGxhGbV+dtNNgBCdRxzr1
vmNs6k6HW4+be11bKG5D8TYvGZ3bWP50OjB2aSXlGUftfwzCEQAw7nRDyGpyfDYM829auNm2K3ku
8gwxz9xNSCIaBIHtvz41XhT5B7tlii6qowGq7Pm4so/x+NCSwMqeeMUbwH1WMsIH1P4kuU+xRzMs
3U2sljAYrbEnO4Yn6HwU9UVmwIys7W3efLUkrdBoUX0YWp/SGTFnh+s1ENEE6bJJ/J7auyQSZUMK
YFYyNpnN6cPNq4u3VFcWyN+lDyFSRBZaeo7fLB37xAy82zDnGlYx0gCbzrxHVmm73TZw9Q1p0pmj
iy9ry29G18MGcN+bb8qf1J3fQuRMGzg7+W7w1t/OgyWVOddRCTp1/WsOzrjTbXfKYdth5/vozZnV
cRselwqqjTSvofaApOb2wjEusNSjrF6q9tK8WxjukHY4XDB2epesNuZO16nEJO4Oh0gFd6Ie2YaD
tbMzzpzUjkhibmlwAn8Z3nNsAUfhl3+MQn0K19B/ASNAo4qegqkg4V1mR5bo+zpQ1i4IeMoWS2Un
4N3UhhP3SV2cMXmfR89BAVnA14gsFIlROehDzWJxD++J0EPBKF50FkT2iabeQ1Xb5oQoWF231x7B
Q0wZh2Mh1C4S1XdUSBb9NOQIAlgwy37cOfaUs3XlzlAIHya3u6jeduMMMJiu63/AOPg8SQKL2eMA
ioTWsNFB8cr4ONusIRGUTvvuepRsVMs/Tbm8hT0jH+nTf3LXBcFtsO+o0Jbyah3pPyrXDQ9QBLdY
JndmNL6VzX3T0W9kRFfft0G2mR+jhV1sl3tvVqn+a/O7Mg2gasVMKwznF8vLtiyZ9wIR0uKiLl+6
/keZ4mq1IIFGTrBsjC6hw2TNnPyFiljxfCA/nt3iLJp6G+YOydIir0kFyg+NB6APUlVchQYD7wAT
RxZ9gqYJbsY4zdSsUbdvCB1SkADgQGljEw6mOv3/j3wBI8ok4UF3frFDPWGyUBz7uJ9THyEEgy0G
hOcy/eOVv806+OfSgVLgAr6kxmVpCr5nn4YT2tH2zwJSIkkzXyTe5GDtWOrrGkCMLRBNQ4mAAdgx
vuuAeVzkMv4wGm0O/CRPdaifMpD6CeIMdjhSkje2jjYSku5nYhoIbBsLyCjc/GgujKwWZ3lurx7h
SQmbStrcofhEOHV05YSyTD8Kz38JxgFd14TgyK+zFZbZKk5Nyn2fesXZzAaOBzHsbSYgICUQJIEb
2Ae2REsODgULf1VAk4F2vi0yxFw6tc6FG3B6C2aZPNitbu+2yBoGxj0Fzu6/PNORr3CcUZdkny1g
n02XITH6P9yHc+nR6cNfqalW2XnXBl5tFtGAD5bybQ31W1fgZbfs/EcpuJ61Z75miL+2qVF3W/OO
r+5Wt+O0I+NL0cx2gr1T7Yjv2WuNqxmIL9WFvP9O/zg60bVC2HQnlzLsFsVtoI/q0deEpWZ9KP2L
Ys52CBhKoyHpH1sRpkemjU9S0/Iy1pG29B7WdNhbk5THIB0v3lxmSAgMiGvC+dHVzLW1ViJ2h+jd
GIpTwKVMC4ZXB5/K8MaReqi46EIdFyX/rgF/bRDiJPKp3NuWwdTUHC4QVAhOURfhDxba/rHeNimU
ANCdR10yQ2I4LbuKmFSCfDhsxLBDuPzqCheBkGVCzZHVq81vfSELYTdAh9uMtUWXFjDY9DIQfHJQ
bOwoexgNDW3zkzJm6sLujc6O8BijeF/QpKHQyhHg9Nyz0w6+T5iUizJ3JtMc6jByhIf5syk4Q+pl
Bt/X9ODma6c7rGmzN3X6Zlbmowrg/w2B9JOx7/5ra/fTh/LYqPapwsy1XzMP5GjTbOmhEatO63vu
K7QHxNfsumG8uDbrFSLpPltn0g+p9l/02m77+b5HcLljcys1T+FIYqu/3pQFnCOg7Uk66BR5AU/T
NR0/LqpP5VpRzJ79lcyPs5qpDWh/KOlJPtWWSjghvhavfDWD8G9myjfDbPlnkwR2mb+taPH2VS0p
VmyGNPjBTm2VX4soJUC6f07BLuslOC99l1TgTEAxIOyKZJdvPbDmm+G+Q8hwomsQcSz+/btPIuK3
B4S0ggxUsxJtDk6AqTFCns/kDj0r14zpzqdu7V4n78dgJxYT7BTGaw2fMJsATw+gtVHcBYewhcE6
EFMRVc7OWJnRi3R4XhGgEZHWPzZN8CkK9RASW7gJRFHQEFB8Z1F6qSKGzNgN9l0f2Lup4xRagT95
jbrLiNShF97b1Lcnv6OXm2d2pXmNOCxtFBMj9sdyMYlSM9MtU9TEX/ubfb+gGUIxhcjyvVMgwHNg
EbldR/A66qZYc9sDQh2nM7Cd6UzV/OkOJgYdChfW4mPMhlWf//9HM7gDmNS5as9Y+sA4DSeFyYI4
9/vf/v+PUsz+AWJQdjX9B6eEswq/4t3QSu5NwWoxKC2K2UH1sePI62LMP9JJwWvokZVe0R2V2/1m
I+QSSHlf3PYwInKwFApsfBRJd5sO/fdSW8Zzpo7+6LuHGiMMzBg/YNSJ2aJw5c6Ds8hctbYfFi7S
bT3Y4ca0qZ8zybzdgsXnWZ+5D/Mo01m6c6gCbRSJ26wsPzIELmYRIWY1008dvhSEx50Alz/pUm9t
E8JqOwO0L72fdOq/phX4kAl9giCimcXI8KE8sJPesnDs+Ug3ZPVXmg5USITZWbgWh8D0XjBakXKM
JGxKC8ZYEpVUgxYoWZHUxG6dv7FqS3LTs6CRRCjiMvdLDObvfN9JGXbIUYPoqC7GDn3cM/rFTx86
lXDH/6CPn/OR94GJKg6uydQXR7OPX9BMLIa1iQSk/hQGLArtPZURlhGklvZ0LbAZownPfvgsV2EQ
o+HCP2jjzu2Zkg6Sx1+q91mph65A5Xrf0bAiEf+WIdrNmqTeyV2R37JZ2HDnBwmexSkp2uAydikg
AKQaDfCFvVWTUBl47XmaUD6jWIcRkH5O7LkTpcTnRPQDF5k6gyJi3qr4CQKw3mHGUWt4zBMjbhK+
0TkrylvV+T6j8A5Zg7gjezGwdbZ54QubC+9b0RpM/mdnvOgR1xkk2aZjGl1nIWy9zPltkCTZ8NVq
eS+jJwSMQavFLnMXhOAVoLfWQtpnGfB95/A4eH9mw5tv7fyT91N900GUnnMnuFjthGwiIhyn3zlh
7d1WMzyEfkvgMGCjuFqBtvkz+zKTfnDLNlhvdYqgJdXDhyNrvafpgCYpSMDRkT6KAFtUOsHld+YK
lGpgI5vwuxcQtWWiHKMEZJyenFBinpwD4xSi4O+LgB55KKx4pZGTnRvdKjaDG2GHf1rJrVcJaFjV
2H7XtntagQnj/K0Q3kDaaInjrN38lBf4J5f6w1nqbwqOD4MZY+plaL2gV06LuLEYC6E0MzOQ6CBl
451UFX7ZhrXz0uAiIkS0BFM+cCIfMpm+yrqF/1kgYG71X6cmdAbZGeDe9M9azX+GaToNkMk1swjp
3HOcswhf3jKd3JFzGMMf7GI9PrDG/mmc4EX0Pz1HWpJaELGof4o3W9cfmQpRznvdM/bdJ8IeaH6M
+mH2+Y+Fmn4xOSNNnORD1Vq/Fu1ZPFHlMzC3iUMA8pRi141zxH3sV37Qw5cHZ21eGmkQlD65W7Yt
8lmbzSGrtNxOS7cl8uHRK3IYsAzGDDM9pUuwG/w5S+Boc/qUw1lpa33sFeai/KmanHDHT2gnZSr+
yUz9aX0ScU1WnJ6qrb3TMHhcHN3v7Ux2dzHJyZTYNykPnrVs1svkJuMSUEXIgDscW0HUwMIDMZfQ
t+K/1+t+jFgklnTJi/Qxwln/jK5+RrxX7902EHsSERTztRBGpEBVDmB2U6W99QnJ6WrV02sAN/29
gQ16hZKELsExkQNr3zxZHdNc3tPiuc66gymAWrIGWVjSmOlj5ftXowl35AHYvZ3H5ugdzAVU+aCn
5QSY+w4V77e5wRHiWLVxBzwdojW/2Wjh9ubEm2OPV1Y1wQkeb6xdSOC5b5F7oMNdJ+g90lGoU34f
T6pwbbYlBvHdKsZmg4rhBM6n+w4R5JTz5H2Buyt2vNnesV6D9mWUwVtn3PwoW15ZQNpPxL1h7V3K
WBQsGdXQOs920ZJVbxUWBmf+Z56D4KiMi0JnAtcrqN5zO5/O2cLTVbTCO0G3wXfNE3TIzZnPoEPd
4xFFvLVHW+0XEmnemWJlMTr4dJvVUBwZgjjQbhOwWW3SN7WFQgjJpgjfHS8XV7jNKM9mLgfo2YZG
1kOy8m62ed3Gpnu0UW8ezW4tTwjEmTVncOSifIIPF9nboGeJBeTW2MBeHZ9YAFdbvILNy4prmxFY
L7iTCuatq/Nfx/mKDvK3KQ3/cdTisW48JI80mM9LvOgqvUwTzGFvtOw9REEkWZX94uVdkYA1815F
StSv6ZZv0qnSV8WkZUhZ3whqtJ1WUbEXJjSsCpP20xKO6I6j8V1qd9/K9uzMUp3xgoq9rMj7Mibz
Xy/W9gUFBHd5ysC/hVufBO3wWKJzvPWGIiyjzV4XK2UAL527gr5FZWlO2c6Z0C10ikEM9uZkJgOH
qLX5baY2l2Z0JjTsWvvVfBVkAmFqwo4Aqu/RbPoGNbf6sUrIUfyf47c72/6R7eVTNC0rKso7h3wx
gp2cBywhHSlrxbD8ZOx7z6ISxC9cta4CIukqtsIF8RN3znfAO3Ag3xkG1qSp63JHbQGc+geD/4Zt
RmF68RThWUDm6x4t8nWO5jhQ+Hh6Z9GQAyqN4I8RYZCv1VvU5t0WyyaL3NUT58m1f5rOFngF3H8Q
ktO9rZl/9Sh7SP+2hyc5fjKD8k+z3xyhPhdHHhEzadya9WVABYqrG1k+KLs4mPgRrHG1DzIt5pgo
nxkkGM17WY3jDhNJlBR+Jq8m2KpUti9MOYOe/EBzDIH+OewIayjT0D/uS58sMNkskKEyVzNLJR62
Y5H/FLJ5DRDXl+yJi6x7ye97MtPHeVHA1nJmrPU1+uRPMdkbUGYbQ6T3e7iGVsjWpr32qV1d7Jwa
z4HOr4ygeetaHBCV0SfsdWWi4KY9DH1GY6k1p0Gk3NsyiCARivtF4OzmkjN3op+ZAyF6S3LH+An5
QsjTnPtUftZxhqgVFMtGdpF98CyEc83kWcdROUlzf3GWFrtRGrHrb2RoPBajiYYpH/yNQzmTmNmy
vthh9jRi3PjTN4t3X7vvOnPqdva98EBHUMeZVWpmfA3GnH54bzGIPgDx0Q8Qiz7B++AM9tWHKfvg
xNCUx8i2oZTi/mUyqhF+lQwrubZRGNnTrQis17J12QC1XsQyc3BvVq7U1oAoObWCXCKzfl1ZXe2F
4Orl+zfblWc9RuxknIR0nLhH7cORnDMRcLNoR0QnkGm/KF8YG+lDzswkLtLwx7OD8bUujL8sLd2/
CxcjCrHofaqZzrFkQj68pB91YT/mwox+4DW202PhLOmzIVqWrgaOBiegPBvXJwFEka7SBa4XWnsS
yN4zgtO+58V4ysUwJNa9ZQzhCJ/IaJ+5iSh5UZg+Zx3LFtqR8gjLmdEkW7/YzYJTNcNBylIq6Dqz
9NXw+ge/f5j6kaznnPYUNMVrj6AZgZ+TP5SkH/XT3B+DO1ggL6rhEZv8TFfg7MUKklUHClIlwyXU
bryYDZCIbAgPfheuMU808+Yl8Da13y0gQ6jlCn3XZpldT9MrUJU0g+YkDBpqsVYfaPJov9AAyNxS
xx4YF046dZKaTBRvYKLlmepx9K0riMcw9o2AfNjVBVNn026OoVo/J8P4XH02YHSkxWOd73JZZu9Z
lt36sFkYxBXOG1AMAI/erdFetC1Yl+yWwq5el+gR+KZ95ohBFxxNKWuaMSVboR6hqi7BNViWJ9h5
CE6xGG5XLfiBK8+HztV/Oai1wOOF7sVRTICmaXyEuhntpjUjZHwQztmuJY1BtrPQIl8Ctx2uPr4M
bTENVYZX7cAkpKcmKu3THUjoiYGzXxb72egJEewcOr1mbzTmxalbgNgzK4mpRBCrvDwZzYI8GOfo
pNXwMHgMeNlv6bj1R3Et5K+jOkQAuvzHqO/qCcoUW1rM8zufrr+uUMUgYTNb8TGTKr+x663hCEII
Fu52RjCAVUT+bmSyvU7WV4Gz0IvWNWapezOG4AXnpZuYJrTMmSibAUMSVkbvLRfF39ZieRm5yMsi
xrv+wqtpYrU4Nf1bqlv3bSVVfRMZ7h+3VTwUxKsn4SiwNq2oULUInlyBUV3PgIzt3jrWjvXHTVHJ
dy3iKz2bVLLuH1RLK8xStM8iHb/DEWyAnfvoo9wQrjJOdwbcrJNK103alFCbxeC0hqJ6TIFuh61H
PsnE1xtJg0xqtewmL/3PkPDmaStqHO/4BaU7GAcOkM3amu2T7c5ndnmXbKpA+ZYaHIHHMHte5S0I
U9iJkAOaULHJDZ4aX7ykDqidzoqKYwa4PoRX4s5XN2LiR2+5xm0Z7JlsgkHXEXVP8CyWwie94ctM
5Z8AO2lSrJJVs3O1VhbSqYqO7sQuy0tN9m+ZfdEatf09dqohmYtlR8fgePYorNwqhVmuhqe++x97
Z7IbOZNl6Vcp1J4JmpE0kovaOH3W4K5ZERsiNATnyTjz6ftjZFb1n41GoxLoTQO9SGUmFJLcnaTZ
tXvP+c4KrMPM1dlNYPqlRDRvvecj+ACz+UhT8TUUYLcJACUU3gfc2+sfRqLIuVpN0i5ZJ6fMFFTc
DCda33yKli7bSuwVVogxjU6LtxEwEzHyI23xJp6YYa9c6smsOWS99ToN87tt++9pMz31in891c1p
QUiIIYnKMDb0sQzDCG+Ad4f1ul9llV5dc45472f1AkSnu8SAXrdp7Phbman3bKn3IDkd0i88ZElL
d+81ZpCQ9yfhzimEKMjxHJqr80dXx6gKMR507TPhZJfSYj5X17ckzRJ5GN/5Fud5S3KsRBLs7i1j
SANvYC65wOP0JveItkgii/fuK2I/KKCJf+y7gfr5009mawuP+yeylA+ayNg+PA9+afGUN/KqJ+th
6OWesfYVeM6tLD0awVV7sVrErD2/x7ZQzXu1/RZFTRAr99QVmH3MYTc2BTUfW/uUcZwMTRulq+sE
nGuOvqPnfTcP+6p2ue9H6IxT+1Mi8QWGvl1/vQHQCIf8IOliRfSG0jkTG1tYR8Fwd9NjLZA++TFO
6qNwg/eesjRi1t4ZhK9HRFpHUCT6mUPxINJ71zZwOc0rp5wsMCvHMbGI8tGS4gsVQxcogJ6gPK6g
lx+ZPl7HUfMbjB+5wBqODIrwgUdfHznFT1gziHZzuy/i46Z91qOryeVeE3agEZMCPC0x+hqDdaOj
XcjMZGZYcsdMrLXJg0kRGG8tlT111VLc//myCHPClYb7RlTb0TGea21593++tDGCuhRDLucuTEXw
puORpi+L+5oX/Axac9lq0Y9gquGca1/w+ZZVtXWHAmNX6jG6MMZxl3OER9CHurld9jCg7Su26cPg
q+voDsmWcdTvpOI018fzEdAWolwFRV0KJtZo4cSVMJxLlVbODYYUcWXrmo4hpczGKeQvzXyDzbDe
TW5iE5ZCju/KL4K3bEK1bpa7iKkNj3CZkAw23BhNk54WNAdsj4yMhKbx+uf/Ilsqzw0ejI1AjTIB
KAq4XxtgQA5dfm0jNZp8cNXhyPGOLwRr8NGQ7LCpJcwge44kaZs9W4yqjH0xRg+e6oChzEzVW+ut
7Ubz3K9f4jGPtkY57XmCP5e5H85tbQ1nu/12KERPjY0D16pp0zMLUfgSXb8Llrrxj0yM57OV+FhG
1gmtEbdnZTbteSYwXTwhZkx2SdjatND5uIW9kQZXwgF1v8PBCu+Z5BQgrHFyUml/jJiLBZbMaE5X
4L86KGRhKwiiabNzU2afTLSaO7W49uPs5ceneezusUvXzwppLq0FACzNTKoYb9umw4MpwE8QtrtF
vOWSDhyi6i9SPrBUM2hA2ls/9toMNzz4z+Ws3X3aZvvKzFtk6zNA6KhvDhP0XqRsmkl6dkd8gLdt
8BoHaU2aXkmv1zEl4wh37SZN6gar8J29fMYhEADQQIBiRCNupzv4NmQNG/q1dP190/XLnRllSyDX
UHdbyif0ZKJ5pSCIT305c8kQ61ls5SRZILGNm+KuZczkdPY7L/2CV651atqI+b5ASrD3nIY1P4mO
SYi90BvPcp6fKtb22La8ne+lX62P+9cmDoDNzKPwMZdzrNPfHkOloxV9OyNDXC8afzU1i5i9RgUy
0/hSbnZyUcA0ms3CiLLfZhOWm65HHLbWD+7VhXBQ1Egcpxx1aksJWpiob5Mu+g0A/Q5vOWqTaq+M
WLCFmRCyl/muI36Dg7re9FN31iPNkV5j9QgL+T5NrgjWLeTgWUUdMDUJJ++uw5+/YSsfcB/Y2c5D
Dn9o0J57S0NgyUB0Vjv8Thb50Ex9y5aO4rMWJUl6tLKhDgeOCT9XlorjQjjvVd0+ozJ+ECCBdxgj
exe5NIIdxqXpD5A1FJGgtgPdme9Frv3dkNFNZeBsEGZkVNN4X7ZXl4wDKunuh3YNzjD1jM3Exmk1
0dtH05ffjDp7bziBBwYxrzgb+AIafUDbzyG9UZ59V0fhTRaT54GT+kE2EOjJkiAvhnAhz3Rd7OT+
NgFpQNQIO/coHq1yOGNcPRBVOW+nBNiFJcNfIrqQZtnvQpU+YrR9yut50xFuG9H/cFUoD91YlTsb
yfDGZANLo+LRSyAr1MDLCY8EW9Wxa4hifm6HiEqTnFGM792ahO3Xu6JD0kSo086Z5wwZyJgcRCXe
hY62NMQJVmlN2h6ImgZijjaUY+/Kq04GpH/0DxIgvUaVQMAQKtMl0EXNUbu0ooPbyInEJARc5tRM
u6x2iAenRxxyd9keoPwuBLEg3buxy9GTDARxRe2b0dlhwLfZNmsfqSDitW1RNiT7AZaOI68OFsTW
nmp/6Boyg8lxwCwI4OpQai8jg+gFYKImRydskOMXHw6ym5QMzjqEyWI1GjPbDKitcD/0rP1DXWAs
x5f04o4REl74JYqKRvZFtNPJxCyVqZaTYPyfNYpTo/B2MZoSJCoIqoXxXe4UzZh9YqePbDsIlxmr
/OTcXW9CfxjPOqpfupgUC1++J4n+cNrudUjZcY0VTTDNY3xg9qU2lfPLjhZcanq5Alt5YSx3MfH5
V934Isf+1hcdKXeE2pTpR+2S21kosQNTynkrvU8bPhSckDjlEbXguUBhF/+2S4FIMTk71srTaJzf
4RDfpP1Ck2B4x0SXDAZGpgatla6xZeNC3zTGcHFiZR0Mh3y/kQjaLUvhzkJPreeGrDRwVhvaPLcu
rr6ry1ZpgOW+TRc6khWP42ivI4mqeOQOIngzvh+pxTam0v5GhiQWFb1Nfln8qEKsJEPPYTLk4ByU
WVUHGjF+AHTujWC7hnF1RprZDB7oTAwKvf/E8fA72ghzk7sscsyDrKZ3suLISCWg2JyzDweT2Ywd
vMc0sUmyEqFiKJKfAyHjoPF+tt3aF14A7UWrXo0sCSwBcTkclDM80ea90alwAy8sBoR2LUriHHgM
krhY4GAz68I8TMb4xvHLpysPFEvk4U1J9sbGb727MRHmdphACQ8GfSEkXUite7HTkXOXFQ6fpQmh
xPbd8EDURiAlRhdjKp2tFc6/CWg85T4fmFPMOPnDV9QQWP7zmGmtMV5yV7kUSPpt7mncKbm4mzlj
5TJRZhvIJLfWqD7Hge5d1Y73FlzBXSlqcsjUHbQIZ2M65YXb6E626K5ke8XVfWU0snFH3RyFgGRZ
oEudyCmKeysNoiacT8jtTm3P7ewWDNz8bjyB5+QEM++akljHkCdnAxPsizi/e4u84sCRy4U46Hjt
hlFZG0zgVQeJo/KYd/XTF/S9IKfMpcNoURs4MFma0T2F2DBNMS87wwb650639kKbAfMbHUwodzxD
1c9Kpw+pZXu0dfgefJafkZc/OAaFAPlpm4WklZN0q9dqqgkA7OgwGnL6rtWjUOOXi5yA+R+lgEqr
zQhEhWHAeRyyGuhzFp+9OH9zRXoXM+hGYo3k2aVg24RNexfiy5WSfyiUfx54KvYTx7MgU1a+m3HQ
kE77nqp8p8oUkZuF2XL2x13EIZRO1W/bMoq7vl1TGQFAEIFODlN4F6OpGbKwD9KZmgPzGVE/8nGI
IC85tXWlZ3KF7/by7STiMx3aE2Q1UFM/RU4PfrVrlNV5WZZ3D3Wb1UaQDObwyyueSDsOcKAgK81N
ZAotnJpvkzZTQ711Q94F6uoaIuqiazI9ZclEKrmxu8gJ7FmJTQMHd1NAqcUwyeSx85xHA0TzFgjE
S2T3l3T2N0vjfsSKCGFsaRKlMbWLV3K1e2s5tS2ys0w6J8ftoTbhjHBNWW9bWPoGTczAb1NIDYCQ
mM2g++CkFUxIN7cF6axE8aV3s5zUJvOa+9DlNJoX2XeZRq+Li5o4avQlHluak9k+XMj5Sd2aiOXq
MxnmlqWzekUB/xbmFiwsq3qnVV4iiFvldN1tN08fXZExRy/X3E9M8Io24177xlX6Q31AVwIcUOuL
vVQWUeVmfmM1/RNqN7aXGryF7R8NF7eJKeijDdXaa1PkGY/YsbH/3YaDAbzCjLauUT0g16XpjpFm
is4yy8iy0NUrhlHoAVlH/zr5aS3DIVr8H8JgoSs6Gi2r9bMjrGOOh4cQI7Vjik+RmLcaKZ1mpN9W
D3UxndLJgIXkimXLaI6usTLdza6OMoyfFX2tiK5F1ciUkGRSMabyMtSIFVHv3VguQ2J6Tcx4Ko7m
077IaLNTtIPBsa80nyVzb2XtnO8ywdqg5uVxWA4l/UQ+zI6t0a12KRONnUxDjo40VTLn6ITDPp7S
F3IyfrRdhqUGO77BUxcmZn1wYwqSqb7pYvfZ8eMvwaUP186CIUzsX5Pa9rhtdxJpo2stb4kTcpPC
sJT28tpW3v3QXRZGNHT+++tcMjl0Gos6ohqPpsEkckjru/U/7YAfEZAaGJkG6KZMocQMecZibsfd
ZmhRUIi2/VG6+kkBtIlHkDzGWlZEdFsqtt6gKMUHJ84bID8lbcGKSA+FJynEy9Ipee9nOGZ9Cf5L
EOfo5ew1Ulx7527J0lficD3EazWS4mmilOFaRsRkHL0wOxgH26ZuVwLnx3IrUPEifBmvtenHW5qz
N+6ojnqcuQwUPafaupvrvEGMrVv4HtY3USgPnFB7AFpkaiQDV0gtUGqs6gjHIzxrfRWFItMZcta2
r/wblRRXABa3pC3igYRqSlObjVzgkKusxn+JE0HkLRW2SekQqArHaS/euo6b2alJADKy/A3O28cE
CjPlKHmaq2a85ihJTbGGx/nio1HgzvwiLHdoBShSVuvN/CppWGx7NgtoSv1yhWWenvOuBpfVXYc4
/12GxUW3brIzq4kywpyPs02QfS9tHmaXrXb0uBEiTe3vhdF2MUR6rPy+3DPVYoGgNaLs/CUJudjd
4gYYBc/K6YsjJttDFlIWrxQ/C46wu4htT3bG0ZjfVId7MY7tMwSH19ShkzWl7TOGmOviyc/WGg8R
pM9i5EHJtfetU3Sh/fxeNs7dvCDm6Xrn0aGpG7Rt+Ii0Dx7SsnYlkLFxct//qdzSVL6yR0jwXzQ5
3TTdMvN+E5AFmWCNaH6QhBduadwlwD+c2emOjH1fPeBDwAD8LP0lUSidqh9umLJVhcMNggN3W8zt
HsBHy8S6f6c/058rkVAySCIKOB9sekfS+FrAY3lLSI+2wyqYdZ9Zroi+zeuD4003tXcdl3E+TGsz
GibfpZlKcMrU3zSmmTQhjmEAeC0cUswS96lbwMo248HujqaQXxaknP8fgvDfQtavgMz/QwjC+Vu3
3/NfefV/fuAf8E7CDATxBwAybc8C0+n+T3in/JsEwun7HnwKKXETgaX/B7zT9v/GouIJlxO+kCv3
87/gnXwLfp501l45GE/L8f8Veqcj+CN1hZq2Kk9f//HvYEEdE5cI4VyOFGD1+XX/Vv8F3ikjtBdG
atMuUcuTNm8jAFU4t9DLMPbDJx2Wn6tLde0hzO2twERXIdOFGXfVXflauOFdtnwkBo34WnknASHB
nS0ENs65zJKHxlH3Frgh7asLYIKPOSrB1OhdU8mbZvKpyfFH6lfW56MYntv+N85ngnTBabH5VghA
SrfeWwh7zW+rZYukbKqGD8vihN0nG4LmaV/msOGi9rWv2bW6CxxJlLdQ4eyO0aWxMYZhG1EugZak
yD3Jvg/iCO/LCGmHOg03c7OedXp6jNV6sIbctFIe+EmG8bQrOEEyWRUkpZLo1+NlChWMGUB9YWps
bOtLpUVQYyVOMDAVgO5n2napIEAQ34Ixkdsl6FfypnwWknr6YniiqzKQPYuNe7TH7VBVGye+9O1F
pbA3Z6ZHLcH1ycXDg+sSKtuujhHxik1sw6WikZeihaDfRhsLirXTbFiUAm3OeLUgwPlfCZPjBhUa
xkKneSWlfbN+flF16bqfCU5ozjwUuxQFS37sFFyIkXWcgLE0wYs8C4SU9d7LXkFDbJg1y7QPIGXW
aP7KgU8cMb71FWbXEYQokWedy34dfdvTaZpfcww2HEEwyybY9xBSsjAD76HRz1wLzjpZSsBeqFwl
b0XfYpDc5G0Oe8YPJLk40UGMX5JJelP/nJ2vGmVq5VlbezZ3mMG360uA781BtudgZ21qWA6mhGo4
UAARYSioPxNCD3CW1pG1paLeQX46Si99WN/uwv1CQbDL7H41IAUFJrSYVX40vvLltmp/jqSUD49Z
82AS48rJMySbb4qtbZI0u7C51IQZKAY4ZfnFaAMBvKRSNDYLgHB/vFjGvax+Oly9kus0o/BcWlSg
a62/GUruRNHsRPQtuOwKl2j61I7cJlyXlnm9sricglsVqwWJdYA/OgAt9p/vjWszhn+3XoeEtvzQ
oB7oyWG4GDyRKnzklggbeJM+IgNyJlJiHw0GBxwDd9Yi9utt4uK8M3E1uxgRFrBJJYfK0Mtuqumw
NMvRp9hxOFpOZCk22NMQqOCXflzfoUi/Y65yS4ujIGyYGnlntgitzBxyX3SQ+ENycjuZDzHh3ml8
2W3EGCP3OUIU+DGioE55FNJvzU1ctAdjNKgsHW6db1EdnNVV0aM5iIKEmy/ktuGjbOKSrksUDLDT
StOh8c4nsRAZ5db3XZbtGMFtSfK8bRzvlRVth5YZDdT0KXS/qfrirtPTi1XZW/L67vAkHBrJr5YS
IxqzKjMQPuEL9XFx6IbxetfvmqLe1Tz42v0ByRzED314B9OaJNYB3lP+M6EZoesJpPq8HZpXIUAa
9nqfV1+QNFGZ7sruDBlvZ/OETNODaz8JLlcVmvs44kWN37JDoDIiJCyGIEFtmXCVGJ5R6R9STrLR
DDKY+egkBD0emhBRgYN228PTp0V2MjHAruviUEAS5PYaGLyXfEJlb/OscC+6WKSaaqMa6GBcZvsx
lD/T7Fdc8vlXhK2V3kep7bMzqPulZxliwQtrj8Hkz7zbT/E7VuJNuk5Z+OXrg8pzYFqECpsd4kQR
pMQ4i4rVDsEN0zEkxSxgwBs19zAy/ZmjZosHAwqcw7OYN18udXQ4vTZ4O3mIEtZSWXzPPICue0p5
sfYIccSUSKKJxkQ9NpFeoTk1NtPq+0bzGSGglIEXoYZVrIBAiV163f0I2QWnpaHpuDWXpo/2fiP3
+AGgVMVkOHAE33sY+tsES1VOwG+LBt+VcnUvnkcbm7mXt+++MraYAQOX7ue0qjuBwSVzQbOZ9gqv
NSm+zUEfRs5zMxfF4oMp3EcSuTe9fNQpH894qRSeI4xAdYM/GcMI7zvjGhPdeOwidZJjfsRrwvLW
cMwTwboBlTE2X65cxhpGgC1x0jVKILLu4MZFBEhqtOATByOcuJxWaWb+qJ12a3b2bV+g8rez9daO
Dn8pVa5/3+f/rewLKvaya//j3wlg+ufd3/a9P/xwy/Ul5Ql1xl93/76PO8cf05Fj1LfILwR6LLS2
WnbFMAdtwP38r/89YVs+lYtrW5ZaUeJ/qTYyvGwMnGmnx+ntIr9G87IMr7P8moqb4T8L1r9HE/1v
3pxY03b+qbbh3QnXk2RQCYlZ4X/5a67SDSdV5MIzk6N8eeVUUUOao7/JTGVQ303LTSVPrf0EhbSg
HYOQeK/MR0RlUBL/8d7/b6c5/ffQ9/8PhYiBA/7LTbJGSv0jKur+V0FU1F2Vf4Fh/6cCev2JvxfQ
lkm5y71iCocbVZjOf9XPUv2NEplIYuVKzxGO4mf+s3z2/mb7Jp080Byrl9vjwv+DfW87f7OVJ5VP
j1H8iXz6V8pnwWv55wIa/4Igx0yaEjS/7Zl/qvi/3tLLOEW1Ap1A55bBf5ZaBjIM4qZLA1qu6bBt
lBZ4tFboFjvuKuqxlAuaKM72XTO2AAPA+xZ9jP5eNyCgEPHvMZIDF6CSO6tZ7NswDXFjWwUyxvER
rSWbx2jW6L36O7gyYeCSAExaioRG30EFk+5VW8axcxkZmSW7JXDvO/3uu646R+zqjHsQl9sFysZk
I2mykeTCxtwO08nAb3I2HXcPmgox658Gi+u9GSiKUO042Sp4sLGOwHQDalUADJI1y1yMP4LrRFKo
MR2nrDl1IHHUsPT3odd922BQ8WGP51CUX1Uu1tEcchw/h8SuGP5O4w+65keocVu1dM+q8x+U6F6T
dcYl4uVYpaHYm+F9vczvfJ44Jg2aGW6TvKBUA5aSP9Gmx/2QsxMbuD8jibyYUI2gwfy3zTUizEzA
wTUNTEe2tmEkRxfpcaqxFKMdI+2hWg6HKi3f27j64aV05gsDDakryi2miZxm9fA+1BrPDjpBHeXL
2fLVPoYrsnNWhY0gcqnq5bl0v2ltRwtzY8J7IZlNkFX1Kygsl7Ii2iw+uoJSjgRuDeYzEwBQgxhh
iwHZvFugbZlK/SUAxUxG+RtJJ2Kcav5ovO7X3M5fc5wT3E5qbIjwR4cToUDEraLUQGQSNy7F9XCu
yhGr34KOQVd0LHzIhT7NitBcpcwdocmpocttP27Ndcpk4b8cKuq9ZSrIoSpIaHXg4WhSbTLAC8xA
o4XK5LSYfcpxTN3lFt6iomXdzJlYHDI5nfp0sVBRAf1ISbPdEWFE6yeKeF1h6+zalH15dGu4fZxq
j7MFGkOmS3Tv4ikmpeXYrSTJca2jPM+9MtNFQLWQhW1h/s5db2/YlT44EgqJwdvCLFvuE8N7m+fl
o8Spg1K95IyGvZzsXh4kW66p3KlT7zACZDvtEI/egYCniNbHIje7F32LUfWmLsrllCk8g33avY3L
9Jmao3EhDYdawgb9Oy0SI+qS60c7hKYLjGWZ0l8Z2z/jF5KPDbzY3Tr1p1x098mkiJLp9XvRFe+L
wJ9LmzkIq5yw8al400X4tmjtb80ZmS+pbOfioYkG82zHWJbNTC+PWBCOkWeYgT3O5akYzPTeGuRD
ZY47OHaPYhxfZYbmZkis3SIJIYffXBGdjhEonlYWTmXdinq41U0FArJ/wlbJISThgIdChwdAjbdI
udv9qLyz5SzpPkmcs+F45cnsoZ4s7skY7eTe62oaws5zjLiHhLlDjJMl6JdMIwVouy0GSyQWbo4t
MPf7v3/pOsbXkDLmILRR/PUusNSyeulKwm6ZF4R4XenZ/e6L+gX/+3ce4miGWYHbnnK6Tn1v541O
RIaBwyaM9oNU6fxnV0XnUceKGZfj7jL/2NNmIS07YxI/HkLuecDC4Fztqdvmylrt0U++NybB3Efg
ljFhK+zpbOpQnOJC/WynEsaLuFBr/TKoq1BdEo4OjifOzV89lAk6yoz1v9KVwTVWeYgpAMh8LMf7
pI2CtnZew15/uGp+JX5b8Weys4sw8uzazsmmQxeyelid+FjjpCuz2JAoPp3rOL/UM42UCOVH5bje
VhjhsWBrCjyPaj5MMwFsE1tBbpmbOg/HTdzy1pY6I+x8OHHLUaOWkKb7yj4jf72MrfNrSOh9QwER
PTVkEt84EwfszimeY8lgAs9lV3W/sdpUq8ue0QVYFofsioSTb2wtN3nd3eE2fEhy75UNicwyVcNh
5VkSvP6eog0K/OeS+qATMaVsopLgM2Gb8GhBbJGtcCvtzN4Y6EdMb28lxk2E8/5Q9P4Pz5rIxMs6
zqGF2+7mkVmHPURXuWRz0FpZs6tT2D92BOQA5PlyLu1q3GmVvreKT2OBNY97igl+xWxpIkTa7+Jn
o3rx/QkHU6T5US+95NgokWlRtg+D5iy1rIdE5SHULH5P+GtDi6i9KXr0bHEIrfADA24LaUneIlt2
Nh3iWrsBVoM4yj4ixznORf9gyCh9Nvr8thhBbNZ2i8nIDWnXet1bNcTGLiuls29r97UeMKC23ZwE
dlM9iIpFWrkGxbLhnZqquvbfEbjNbZGPLiJ2TjgOzrVAJbQqZtn9MAY8REOTPaMP+3Rr3Wwrmg8T
1lW6z2CJEmLE62Z6rutmXxWj5izM+JkE73eAhQ99C5uGIdlD1+sXBfWpWqsF2l7NVJzR8yGTtFfb
OqsE/lfz1Fl8317t5p4DUTv233JxZM58HXnDPJvDLe2VzybTR8WbPyIrTZA5E9Hg64+ojxG73Lgy
bQPb+qUiqPVZYb61DUTpziyCwX9URTfsCt/vdl9I7I0TLOEPT9v4bg00bzFwhNQO6x2br63jq9PJ
5FL4Tyz9xWVqisBm+FWOVbstFOikpi79Y21p7tUc+xzMPQ5v8RPj2TVH0n2IGUs7VviGT9s9TvXz
rAWBPutf6vEzMEcfs4PfARAlc2ClfSNELz0rRExhB41G6GBVHK6tYsQFMDrnpkOI3lytvo1PCg9+
FgHO/RNMYCxXY6jv6YpCSL13NBk9pJCvFc0MV0NgSmBEvbdGO0hizqlRNaZgcUMGMm11auf+6MX6
oevWHTaK36om+eh8GiwCgksUohDqtHHCzMyh9Y9jH+o+8oBVDPBAE3bYZYL2QCrR5NdWQTOKuZHt
6Hsxcxb3S9DPLa5k6YlnQ4tnux1w8nYub7XeT535IRLjSy/NbeYNV/SDX5ZOCO8Bwd+QYusn+mIs
9WPl0FkrO8jOi3nIGrQLzB66U5TV15LLAQrxKDjLIlto4LH3OElclH1DhKFwMtt1/Eh/BujnypmI
6c7RF1CUt5qm6+iyClvQEwlA2hLUeLu4L0Y0ujCu4t++rhY0y4SlCRX9qMNhS0DJ9+JSXHogFlnb
+0eGyKsIuZq3S4W9frSZXtPYa64eHrsNSrnwaKfJnliI/ey1O8vU8jT6zl6FDXerQyVIcvTzxWlp
QU7CviXND4RHdGHTw0wfJrQEcEkc+pLhZiaBQeaczBNzRlyj+3HDNA2cAWZFBcY0kAgleVU/ysTn
1QGSssDWIdJaaytZH4wB4vCcGkgiCLJr3Zd+9vapZq5bNB8YxCK0IUD4snBjtW66LWyGbEzaU7t6
ySYsJRrApCrNx2WO4z3xB3RY3b3n0LhZ4LrSfOcuqS36qOWlf+mT+rl1qh9t9jblFDzOVAOATi5h
I39UPCRABsbvpTzHCtZj3pukNvrJl+NO8bGC5E6hywPSpAwTo3R+rzNLn9Lqc4L1dAOVPt+SdtkG
89Te5lj48JUFzJbL80iYpER1scsswub9KN7bA8oLsE1kW7gPocTNmZr0OSdBX7QO36BJ8d8E/wTD
0jyTclVskHWR+AAAZd2TgPMHyJhpRJP74E+j2uD0PMCWPBNJs5GDCVVu7n+ZYAKa+tm08RRAMAGA
DIB6CDEJOfYcMnCkLxP1Dvi4ZD9lfcpwl9QV00xSGnmjiV2KXisAx13Th5+MbIqb2WJmt2TYIUea
XrD9n2ZMp2nDokAghrHXMuUiZhW7e9S8G6TJo5iHx9uqW5wfJA+Y5udsX0ddgoxnYLqJ2vEt5ZTG
emurXTaCIVYa4bgnSDrLLkx3Tk6KHCdW06vRvQgnXI2Zw50moWnTeRyf0pSMWYXjuiJ5opsoWzbJ
2j4Hng1CIUG70tVbbKOfCUrsTaPM/cg0eBdafN5jyDVrCnvEH+CezJb21TjOz7GVk9aSjLcA53Gd
a8UsZSivTh2/dkY/nRfcYDZBnHsXwCyVszrTfIdbWvJjXjyBUB0olXpgXWrIfvf+1fbnj5n7neSY
517TrmxR/m4jsrFMGXqBa6TGtukRFlIIB7oF8aDy+jmtZbH1a7IJHU+/xG2PlqsBA+TbF9qoOExL
0CKR9YQ7glbaEiF3W3EIdNBHEi7IzGTIP7ZkCWWShndc7mmU4f5EyoV9EXeB/2sw39MMhWOngW/N
RZLt8XJiz0WSheKNJCRneB2a+DqqnjFMvt4OgAaho5EYv1g3TtodIQ8y6xHUv9Xtn38h9Pht+s6u
Hg+kkT4u3gxmrsCfITEw8WsWq4bBQjCmY1mg360edwwD+0Pf4LgqjF1IXgU8BTfBNwHq2pm/e5/L
6ddgEmkNoMbET2NEEYkGcXZjzVV/KCKBO7gyUAGY1lZxt23LHEK2UYKPVoOmI6tAfJH+h8v2Uo1o
yK2Kg3tX+p+DJx7RQCKU5oKCKaJeN/SpTiM6mRmWk9r1MXstzjHHZ4gnHnJeVw0vs0PwkO3puw6S
aQBvg6a3wjMXz+ep6862N+Eo0PsWeg+98lRu/Hg5p8PgkHWZz4FVEFE6W8HiwzpBjQJCkf+JaJgi
KLTpUU/2S9+n77Nf2nQ7DCJ9sS4lMW9FRDhB0t9R1n+jf36auxGRCzJr/JLPqBgeJmc8znjwXT0e
/Tz8muQzlLP7TJe/ytG6zWhisubmGCscJIQkyOGCrg8UaQDnM1bo1EjhMqOKYVAYOtlbbhtoAhIH
hAQIKOXO0anp0m8aEiwu1WtIcwfVJKcdQNhpawJ+1D84jIJtG/NHNGW/MtuAoaHwpWoeu3iw9y35
oWERvUz4z+d4UkGMnzBYqm5n+tVn5oKRF3coD5Nta6tk6w36XbV0stu0eDZM5K+565OymVKhZPgj
uuVFKfzNcf1D4GotEuy2dWaOJ29QhwreKponmssaYg3eDbzPI1Kr7tqk5Xge0/6rKBJGlZTJMXcA
kY8b+JzccGuuyVgx6hN4eDRaJGgVIAUi1qimRcbSZax1eMBxKXU2/zTMgUY8NyzkgEQzcgHXAMYs
/GSq3QS46pjiZLcD06M9bK4R5jObo7FjVdqqVL93EYWk8LC9SvFgWPaPyo0aTjGHzoxiGisMIcMi
BruaiISxF0ZrxtKBmsJXq+usjTNRjrtTc4XZi3JmqNNdHt8YhXSh32kE6ETOOBK1GBbByLJAnHJk
knUe76wbDuxY+ef0d7jET2k17JKMhAtpgiios6MzIcuoMMe4nBUJ2Dn1PJ9G2F+MGQoA3f0luouN
/0HSeSy3jl1R9ItQhRymBEAwR1EUNUFJehJyzvh6L7SrPLC73a9FCrj3hL3XfvoDSd1is8s165hh
KOfFPTIKO1gDsBe/QSSjie1b2EvIlaMjq3EWcVZ1VmtmGHFKPkEHjg6bUS2k2G+BCq7mxmAxk2fA
wKRoB215lo1sY1T+lcXkhIGwMddBNOHJ34chOra855Wm5v/tZJY7EnVGIQXrFIsXjlOF+v+tzSkd
B0umsC8Xu+ROTRAeNQPJcnVzZ1IDBRLhqTP440iJGHJcMpJijTn9BEm+m9QTPmBOvjq9JCCQYmso
VtMAYgaaI4407V/YRMrOSksyIeK7PieiK4YagqBAXJcavfQ0lTJg1GwtitDWC1S0Kz2BRTTn722s
iEilQK1mNPHWpC24lKyjokeKn6q+Z6Z9hVehWGRNGsYkBKRBj9E/VhAI97q8bRv9mE35H7a0ypXr
6ajU41+Y5rXbV+MhQdloj7X1l0s/fgk1WRG/Sn3+kcpYQH2XEHFSbgK4Ra4hpjluEN6YDmKeNQWH
siViHcGnaxTaD4lLMdjo6TFBVwKXQZgiyu8M/A0FIgZOUnMyS+M7DHdh0pRe4+s/kU91+h9lcs4z
BnKD7NSc7bxBAEuCWzeob5qRofUVY4gvnh/5+4Bc9rYy3kMtGkgGG+jTTCRuPvpMnBz0dBo2xIRK
P+t5LNt6MVVuimmRpU++204g4GpZmqHfBH+ZLBCQRI8CRryxURkiIEuCq6jB58Qe5Am1tWsTCaD5
+CalzEyDdPiIxuqsET0BHVx617npV3rnM2hM+r8kir0k0x+D2N1rYg7XE5NNWEvzB4OnfNVMc781
MhJxlqmClVkAW2XjnBfKWzeELnMTfDQYAGx/5FGkf+cjpflHRDzoMpBGqFb5a6OjBBZrhbBpC9Gr
1ArnXqLM6jh/s3Gy1vUERD+JQq8Regkcubn6TyhG1gSVL54D7CyQbCZF9pB5ofGSiy911CN3VGlZ
GmsgO2ZmbAjpkbu1bh3NRC4MAQN+nHgjP4LyipcVMGW3jfharciC3LJUxGPNkZxK3a0yuP3HeJ+0
8dFkebBLNPkqhi1xJzEWc40hDhLiYg9rlH21Elx6n2GnKDM9Y5AOcpOLfDbwTGKePi/EqDSuFp8u
7aZJJ2ZNtbLU4/5eS/yz3gmvrGRKNBVF5KXSfBuwWLdjJ15rPrxLaFZPekXwUfmiSfAcv+MtQv9L
sajJpcLfBGjnWViOBT0ReZVzB8uhw9qwJ2OU2VNu6QQ6KOmW4Rsp6QL/FybDntXwMiTC8NL1LDnr
oX4wY8M8qPU02yWACjtVkX73Ixv5dlQ9UHEjhnAytVSc0HYnMj2GSlY5fskhowmgE42grL1A6v1N
ith7eU8DMiH2QggAAMIQvxmTJah0qIUp3gpxeJGRm+8iXqCqnISjX7XbOFPzrYmOmbFiLjtC+Wxa
mgP0bKfCyk+FmTJ6sbhYJGJpOil8K2HoOI1W7yGW3ITUy7BtkP9UM8QL5j85CcV1rfF9pCWa6Qbf
9CqwUtOrm2hdCdOwjVRgkMD+PGkk8GbolutByghP1yQPkTflb/FR6+tKjN8sUqEIkGG/nwsCnU8C
ZLIHoUAUIMoQLohpqPaMKgxP7Zofzl7bJzPIhb3s1kNd3iKpuPUaoUz9/MFxlDt+Lr4fzCqRuUy1
aKNKFFNhmLHmEdE2y8voYS4SqEszt6Oo/vSqmG+7Wv2TSCjf6F21n6WYjAOhZj/ToZ9JjBFSK/Cy
3s/vfRjT45nmaBcZrKjRnzDkKdYO7tRNYjrumgTtUkRV4BUqAFEU35DwoA9tlUCUUR0vwUVCCZmF
5zzPx03DGnkhyKqOIPRfXWiyOAhe1cQIpxQ5wdU6dhsdcbyvYJDWi7NeWsE+i0pqT5bWlhIsAE5y
1QJdv9SFf0Cxry6upMFODWk/ylcrt0Z7VCTUDWPIrJBxeBK10Q6NdSkb434RQXWtKIPbsX6VCOx3
1wkxYlbIQD5zWwHQMP7UTANDuskWgVU3aUsRonb2EFm0EuS5aeZ0GpSOom0yt3nJ4Kcx0LqM6qXs
OKQVa/E+th1+19iVCwaflkQEidlSh2I+MmwrXKewfdH7QIGRyTphK8fVpxD/0lWXePYSA/ctgUS8
3TBYTEEH9BNreOjUuHFmlf6wxT7PG51mqOpHBaaQuQZGoNA2pek6MFe5fEZg84c3okHZktMUjIYK
/jY/8vwvSq/uF8nu6KZxRFxDGzkVUBIoy04agYqjB2gln+WUXCoO3wa2lMUdZOkuqd8JHOqUwibF
X83EuQtMfJDL7xv+gE+n27xP+pKyE4kXsdDjTQtKk00qleJSPS6UiTL6UDTkvaNe/raz8jPyfPtJ
xYrE/wKq9Sgb4waw2oc6vSoyLnUGzxhtZ303S9pH1RIdWTJCM2gmTWn6aDPlvclNgMwtLnoF3vxq
mst7GNaSYzLisdPsawx/ivpezY7Wnk3xezYPcX9OkrOKabEqmcOYL0u+B2hIQDIF8pue7PCkJf1h
yE4Jk1Jj34kbQYeEeCJPuN8N+j2Xbikda2EP2l2RbmCUDVYDenAdZI9/lregZ6skaTfTvE/ZtLK6
Z1g8JL7mkk0FnqpsVu2SmAc2JXSyuVOO7L4qJqXfVnUr9CNMJKW45mjn2C4wEHmZeJllOGbJuzjo
R99vbKZKruI/Zn87gClV0SAS8ZZHt4Yh6ADE6JRWnz3leDb94GxcjfOHMrzl6t1ceFgAGf589V0z
PqL6rUjCjTV/6gPLPP0mGPtk3gOPTcb1bB30du9ji6mj1gvNA6aFCuRBRJuyt2rwVzcC5FAHtVTk
1jrJ3ImElriB00Mv9gyBrlvKb5k8YjOGV4jTYi+XF1Hfy9WPWLwb0m/O8Kgg0UzPTlPz17WPQrzO
6i0o/2Kw/hruvMX5LJ3a/DMMvhf7t0gBIUyVnSDKG1g/TXibBx7p4KVl36L/JsvfPiMgX33ImCR9
ktUZVsaVw4fuYa8mbLWkRKbhtSMOKQj3mwShXUgCKD4rdul8sWwJwBZynBDBPTCiI4uq/JRI8mqj
B6ZFPglvGeX4qP/LhUeRbrVii9R2hTMm7PZJtol7xNK3qj2QckICkJ8cTfkBprdSD3kAPsXOd8mw
5svslSeOK51TGx8avfDWBNMbbUaCsoJtrp74JxNtZxjn2Tz3TIgYBOAoHRxrrjdRBfm8Jwd3wFvB
YGUYPjs6UQn7QxNbhFHRX1Qss4VPjdNdZPhvWeiFuKBVxtf0fsgrdVw84Vo2gZ8xQJpTrgJmTga9
hxxvyD9ZUQGvWv0LtQQVKY909Rp7XMzYSyRKqdBIcTGX7jJstwQYcmycWX6vZAtPMS8fL4E54Ree
SToyvXi+hCAtGP4vy7P1LH208gd8d/0sJuc0uaT1ZwCuczQOVQFVyAXP2lKhTYobYy4iB4AE42k7
SG9pcMs0XlLC5oQfq1/gjthuDuF41cY3fs9axVL7vtHqbBXLH2JdEHRHPCN2HFm+katSYaKoff7G
zk/OOcgdBhRQ6efsm1dEivdZdZfKTzO+j+Jflv6heU9Y5xnxZz0xZWPYkCp/YMXY99iTAv/4aySn
T8QXuTCRoK1BlGR7ED24OCVrV03fRIyiema0gNgwRV6h65/TcDEZqAfMbUKHg0+e/kZqaTEl5p5+
Rb5xv60G8Sdnh72Y2TnNHCsf7UgJPZQr9D8EgcRMA6UHpgDzLZK/iKNx+RrZEzt8FXCzCmOHLAqM
6rvSoRLDCddOPPLDL3oSNxr/maQTxaO/U0vi1idtHZCcwlNe8kta3suFn9Au+XVWAJeJfal/EEdK
MxCuav/PT49G/TCqP838MMUnfJu0ei+ncym9xfkpGJ+q/1XzXYRMqEfrWQ7yvmBu1/n8wU6EeDEo
RAIVrjzuDOvQFH8Lrwb+M2Q1qiws2w+DnZMRLyNQIs1FYyPTr+fYY5b04RrP10Bfq/eAwnqe4q+h
/WIH7zLbWlESAAQwSqIgkCmGyFQJNejyHzNjVVB7oqDz+7fMt0rZN0gpwvlJmAatcbCClpGwiaTY
WhnmsjH8ito/pHarFNOHXH33S5QKNHo8/svZY2rkuaFTnkZSF1qTYcGtjd2E7sVvMDXyswLUY4g/
sNukzI0JRiQOXov4fjEPhtFvhR6E9XKhuP2pZ0SfYfYtiPexCpYbXM1Bm23QyLsFb5NKlSToBISR
pRPn/oryggefOCmWQV1HRhddYzhhhMb3UQH2Sfn6qobodyKi8s0UIlKYWofwmzWPHSoRwe2a0klI
ro9AD7RG7+hI1Qe70hrbAjohio9JnnYmvimD0qlg36+2Ezebgny0XLcK+dktKWO850wbWBa5OoZ/
zDiIE2qQU4ziIRA2GTZOEoyS4oWu5KES0WNiyy4CVyPVNOYPrBd3u8gFAd7pmrWL7wYdtoVRH8El
q+3EIycApdMr0HiJjcltSSIrGEKkyTvCvm6+Cc1nglEWk/tKl2BWakhf7gN1l47mcvnhZKTi8niY
iF8Z2AFm3T8r2hvGQYzPg/ap8B6DI53YINCp2UR3o2XGLYN5cppfk7onfxDA9laYycqTCPDo/wUw
Vtqyc60ZYb/1UlSNoCA+MBetyAFaNgV1EfOm5lsObX3iKWHQmtWSa2GmVCAxSAq1F8djGqeOBTJ1
oV5EJWlzyDhLSH2DieeaCQ1eYeBYvCjQ6PlGRuu2/HvM9ENBxMGbsny97URebaZu2s5A78NolsK4
6LlOoFQK8jEYL2p9T6heY0op61/dvcyBc5rYwILVuIzFdzDRByU8WkirLR4pjXVgr/wrS3gixpsv
fovqV5MdwpLnh0Ae9mR/GfImhaPZZ4y8OHAZz1GGkgHGAw7E00vnymtzGQsEr3OUrbFjwbXHbwmf
ovC7q0jmKo7Eq8BVsWSGsy2Hy1e5qq8s5ewBQdV9CEZCQ5dt34c8wHLhxqEZYUj8jl1dbISjxp3a
IItI+9IeKoQkZJrmgQoIx9oFcekV83DsdO3SWTGfJDMfcZFwBy3vHHlnhua1JQMwGfWbppOWzAss
4adCACHCPKO2RFGr2yqgsoJUMqB6h6ILT3Up7sTM38CL3/TSRyN/zwEiCaZuhD541hjtfUl8S6Ji
Vww8RRNRyywnAsY1ejDaQljtSgAG0FaDIWSpBMYXZWhUemNWbENt9no18SYmtEFKoSOrRzOzrmZJ
FmA9/Bu6aS+UIisq3+lafT2jpwMzaLfZnU79ZEbDGSbVvTANz2c/GYyzZ/TJLSFUSw6FQxFEF9Ca
qtyDc+/FrYp7Tbckz9CaUys3J1cupePAnC5T43XbTOtuyRNj/afhrAO3tJlE4BG4bFWoqnBs1yNw
ObmGNM41gy8A6EjxKP3h1hLiyk0IEiaTHqHYfVTY/4kYPeZNcwiqYG9UhquooC5D5r2m8qwk8SUm
1qlGMYsu8qTmmlcgj0/hMuAjMJpTVW4bIAFSKOyluNjLIYN3CtNUzAYnyOZ3mbDzNBf/xoStCE3A
URWki8BaNJWaTbpr6+qzFuI/tP2nfAjeUt3Ry/pW6UtUPVd+MDAFi48BpnZpsR9XevWVWkyROT5S
xoCo1HQ8ocvZPpivKkOnLn1JjHzB6jmSwu95WxGXWVTfInv0pFcJcjyN5M0WPfbBvd/s/dnJrDVh
0RhXmeju8hTVxHWytk3oRfM96tiOeGl7i+U3jDsSmPzkHqk/kcFxXhBZ2xx67aPmdcnUgM04owNt
PxfwPyPPLD/VFeCR4TNQgf4veViriKVwKjC0ZaAm2GzhmKqMFAv8j1o+6+ZR2q0kT5JfzGecDJ+I
H976/LdcIWhj4Z75gy1j6H5QrYwXsd/l4jlWruxWCRz0suwcrdk36PYylgj/yvFaDtxSjoKLQnnE
zSdvNQfxESejg3RePsZc2hKc7Vk5WdFFd5lMeUFz4lXyZqomdPs8LzU7ISwPAYomDCc9pQJBSAA9
2NMFj0beqMZbygGcScmqUx5yvZMYkCZYw7yh85DG8Z9IOehazNz/s5TErbimHSn+lORJEFcruIW5
QXZAWlgIVxFAQU5Eq342qyN8ZSfEkW+TQlbthhUsMO3I6WJaHmcaYMV1jbJO+kkZnSCG7QnIOzBx
In89dgtnHMgpQanmQIlKvrm8HCE8tQzwsFak5VFB2ikR5GDtdDbWMpqPiECpEOKjzbjGcHuMTf9k
Zt5kU4Hh1qdvpb9mFmYV4xN7bxldl5FBx1MBEnscH8O81/2tJZ1DF5WifqHiN/W3etxl4WuU78Q+
VzN94FsmvCL9nf6ont1WhC3ywMlLnXOsR4cPSDuzYbO/GosbP/k61C4ENMpIUuMd2Cc70vdmcWrV
W1mWmCTmdTOdRbt1RCze6noazxVsDnE/9O/8YwmGYO2cmxdTdDRIy9O5w13iIAblRaBOz3ag4m1S
JlOPByffRuFhZEsJPkrJf7L5V9Du1bBO7ceECOs39N8b6RZGfxTrRBYr4TVpN5N2wwMXgxr4N0zr
wnpQh+O2fZG3p+ueML5xGIvm1XAEnvt/peO7onGKt+1ayM9GdQz4WWyGbkTyUeTgWg+KX8j12E9e
OoPxcd06LIojky0wk2au7K78GdSPqf2tBYL4HEk9aeNOiPdQhnI7sHnMsQQR4i3619x+ZJDbFIzK
bfNZEurYb0sInd1PT6FmtLeI8KwcLZzZ32P1KBMVan3x/buGhBL6OgJR5VfhJesB4XL8Fk5emizb
ob3ppkAg17jZMAsR04OXXy2e/VpzzPwyU7AaK84jkB6V4ZDNaUcFaAv9F1oJcpuAYrGznlJX2X1/
behy5RE5JpIkAMSDp4v4fqqDZrFQ3rDHWRklfmUX7nimE7xEGYaz/w80Ck6miMYW6UD/9BtSf1hW
N+CErknNHFw8SykmL6ztoafDUEn5r6OM24fp31y/+81xDJ9587U8afk4kGATOkwTqNxZcNn8VYqS
svqUayjwW2ZjK231D1U5jckH8AFcUlF6HNRzCeQ/n64YZJrgEuIJNQQX9+NXUB9pieibCv6201Tb
sjmF7QkvkjYcCnE/Wbe2HFlKwltH1DgWm2zYTsKfgRajFpi2R/8G4TfyYOUar4kKs1MubfGzfMDX
RZTf6wqdLRLLsbmV+aWCjMq23ZM0gH0sLfd1/dZUF5x01gdq7N7ieNk2wnvocOA6cn+kX+QTn3pO
3aS7No7qzNKr8I9y/YHkBr0fVnJy6lcI06oT/J+u8wbzAXNrZSrvQXOMmR7wfdmiQypAeZugJKy4
kGiLiRgPhRPfQjh9/befZqcnw8H6MuWDwjY+Tu+B8gfgqgdq5qEITT8KZq3MrNp9ZK1F0DW+G62J
GKREvvjaLlqWMvTUVMmAfdkrTTc/epP6K7mzKMhIAgaARMFNsVfoZFK5s+ZkaK5jdc98WqEXRFFa
6Nu2+8bNVXU7K7h2835afYmVi7SB5oTgoX3G4m3KPmBO+y5HK3LzdcOCyikyN6GzTJo/guCdOiyB
jmBc1Fi7AvSc5dOMbHc6CNpJ17ZYPXG+V3SRg/qPXkkMbz6nQdvdzMVDiA6W5eHeSPeSfyi0d3Jb
rXkzgkWyTlr4DIlzQ/MBeJF4rX1ceGj+pf6c8oSG2jMhaIo0q3w8Qky0wc6JzV6gb47jn2D+yYFI
C+pzUY7ToNigoOjFn5zOyVWBZm05ixyVDzA6qkd5Z2sHCKoImtcactTZVKGucIPDLMJOYC/fpvKg
QCe8ayiBHAesTB5T6EaW96UzE6dq86xtCXLDmTjPde/fg99dGWxBN1nljYhhTXCN4bHwpIIBSbXX
l5emdgxpFwTe6cKnhm9vx+1aTNc5KsyS3fcO8krORedrXlR7pis4BYplYdMHG4zQ0fxeaVurPmWM
lK0Vdc4qvDLgq2h7MTV/sqBhWww4xJHyt6HY8eK2rIK0HVTlkVgU2e5/EFKtsECsZ3M1rr5NjLZH
5UwZ3RBIrhnnsdv0CmP0rWC9J9Y6TS8xVw7GMMj3B3NFxMMaVYfPOshhWEdvFS/FRHeRjIPFQYwC
i2+iIFA+ZVh7hhFHSBfcL+3ZppeuPykUPMZTV6iQLKdv12r1gtPdkiOTewhO/j8NaagSCXnoNIaw
dFRz0a3apZUVQJ3VXpScIeVxLKZvBhXVJlgruDlAY6OggIbDshQR1bpGcXaROA2Svd7e08KlYaeJ
Qc59SvFqQvRC2oWgilbi2+crb5RNIX9JoX8ymcJ1GsH2b+Z044AfJkfkJVe2tfmOgnHkxMgPbXTh
zURdnykDPfu7fNPCvS/aJummLq9HVtlLqdEZL2HeF25BvLRx0OJTyY82xZzO+5GLwufAmrg9jhGv
r8neFsGnnZCtHmnneXwzwp2QbqEbte/UMS6AOx7pVW4e8nArsBkGN9jeWUwzBYRkNFHPML0Am97p
OwTmVbnLQ3K+nQmTQnYSeGE0XhAW8bBimZ7uQ1iG1DtyTkDDBh8JRa8lezyMBJajN+mJvxlPg7Wb
bRAjoocogIcz4ps1cGv3JlT4Ec/nziIZI6+QuDqDijUTA0Tr8z/1RaeHSQjaWIYQeeagqlTa2fRY
PJGgW/qhAUnLSlTZKPwhPpxqTxx/ckDvMvsd0d9n/dpELuEYuGqrdq+05w7KOFxPxC6+gz3bBv+h
+D+j/GzBapuRuUMLyDrqlo3ndo2VNqvxXaGskrM98pGaz5C+MgHLbLGrWHK5kFYDWKR7XfOaYZ1X
azVym8iBBmWH/Zc5PEXKVWUZlLE5UdUbr4wN7dGst3PEdiXZGOJx/CNJOAi/mvEuzEcjfk5O52jZ
fSni5s+guZohK5g1cMwVKbnVTs6OsoRtfzjr+QfHpabulhde919ix/hD/1xeqK7Ff2BryGxjOPPL
zavrvCw+w67+aYWHVNiK003VAFEtNWQlkshyyeWdFhzh6mKeUqZNmu9nm/2yf6RNWDUly/wWCcMT
jzXX3ioLIOW4JrdZPp/jmuNVPiI2pEyHwOpgTaYadFLG3BwjyjZWngUto8YSp4vOS29lMH6nSYjh
p4jmc5iOZnkf+WWP/dEcD2Z3UWJA/xsmVB36k2zd8ma15O60FUsslG18NosG2v+b+mvEExb5G7na
atdauCTiqQTtzheo+muMFkGVUCW9rP6qbXkb5XxngCtLuxS+2e8yOhW6VzL/dJiF0/HFgsnWuxNt
jypjEb8hV8CjxFPpgNvls8mb5XJQlNuo3nRtD8JYld9k6rQ+f7X1RzV8xsJ27jgwCd+Nz81w4sCl
xlVoUWQnZDM/2d108YNbaN2tJSfAxlZKR3Tp6eKlA81g4+/Ie14Z4VNkYeowwWXQnp/nnWkSUQt2
YMsM2i4U3BSZw6WxHEBTdB7S/ypkuVvzgAYpan++ge4vpt7bsEuV2WVrVBXvUrBt070IsVw4lTZ5
58IbmT4ux4tOTdpBXZ+29MqTzZYVPQUBOoTl4OurrqXyT2UHkLInmGATxAifZeuuFmAMQEEMe7/8
LtVLMlNRP5E45wOoe1fLGettI/O7Fnl038d4V/3oK0La6q1o0ODtG41SCVeCqPwyShzEkXKvI1YE
4njxm2m/RXCyZpIXbZo1nEBc5Vbwa4T/yLUa8Z31u7RkkH+N6muVHB7LlhTk7qZWrhqOmiQ9T9RD
3XSI+hM0KpQA4rfKDQHmwII0tKwguSRU2AiG05mvGQrICHbZPDQpMouz3ngjJemcPtVgLwvfTcPV
xZFZ3CgfKqtkjoLAoTjI9V0RP7iicp1ydNyojZfqT3IGV4JwW24ZNANNttXo6FkePHoVFw6acJFR
tjCeBPEwVN+L9y5mMjiy1CnVmzoqWzX9raxLMvzU2U03KROOvrWOdI/hMkf5l7LQCdzZHmh8nN5m
04sRKf2aybaBAtsmO79xwDwS7uBwaMgz5NMjBi+3QLkW3sdgK2seuSc+JZzMdBZ3vy0yRcXbxUbi
URpYFtZ6jOZtz7Sq7Y5Z+dQtdOroeXURUYDNHA0KTCK/ZgcxiZKwNr1GLtpO681Pv5Pq0bWfZgtp
eB0He0X5G/I/tEo9y0XqWE35tzRsWboTVj3ZzV7aHIdsp/qneronzbdWfTTd+yA9+IUoATB9L6wP
oI4jSO5GENo09+wOVPESoU2o3vMO09L0iNorLVBAMndGyqSWvWfldi4Pg7Hz5S9lFWHqQTV6qB2K
NOWnc3mO4wfQNm4LzgzlKoehXQHWYGlsD4R6Dc2v3B/werLw/xuwnIv7DkrtMCVk5SHUGv5Ftekq
gFeS4R/dlT2Df0xW/wT9fVyjcpffR6YgwUb3LGsrR1fw9EyU7xhN7YD2xA6x6wNftJyR2Y967nlj
uU9YiyVfI5PY5cfg1yGFbjozrTO+5+IVCJdBumrSoZo4syjzseOuembG0uxlOGT8RXSTXkJlLQ0o
8L91M1w+N8Ks70TnfXjOIxOqpHDD4pag4VmaNYUk2zYEQNGqXrb6k4YdYc+5zyt26vp3k6ej0ME+
Du8mCJEgfwisLdIDTQEyOK7l66SfafMpkp0JYMryJFVsA6voLVOP1gZgm8FwkTIYwQVJZJwXOQyc
sDpSwRTwccd/vJf5SAD5YgPYacYFIrvwZ87r5JVF3lRuGm2bNvDWmEJ0h0o+taYz/2UEiRHQrBx5
EyR5V4tb0z9zBnAqTBg0JDpWuq8l3U+pfuSB6OI78FGzPC4MttIj6Yn5xwc8aEDAvECCLZDBkWsf
JpusoTj7454/rA/Wgb6Z6OUqStDgr2MuHfWmq5OK1hhHBjbVmmj7iaa/PHWMJKVtGVwRPCOTlRie
vsrmois4gVYGbM2jdRUMBw23MDHbZ+XlgrX57w/H8DW+B9lbPB3D7KcaTkuRrAVECCekQi5ItOKh
DV7CCjjMbxYXDNgxe6ny2ZJ3FOuGN0ybltqm5pBZMfUw4hXRiKQZc87yNQk7NfMi8wQQLu03bf1J
PHFCDLLsVr3XWI+v2c6qMycKBGu8hle6SKcMNkPyMbOUyzkrjfR72OjamS0mkRfokpVkm7zp6Xr5
zllYROYNM4sdigSLYNacNnlw1/vflp+Ve8OWUbMxBAh1LtES7/vT4i8HeM/04SEm2461DDmTnx0U
1hbJzIcsflOy9zBPug13aJls2czh2d4uT7Mg7+td/y4A4UFNuGklePwUmYqHepoj2WsLdICHZaxp
yIgX1yYwzfQeSi9qBWnayNF+IlC5u6BbYnX76G1axfq7035MhUEJu5JlgYF6cRTcVrku/2KR/UE8
v/jNCMXdsA7siwlSG5XrKJ7RmPONMHJZTtl2jWIZ2dWngaAHhBLX4GjsM2sbzOuQ/c9XihVrW6Az
oFR1SAbEPTXZERdLJt5U9RyXDwbKhYGydLxgNoyE8zQxj/Om7FB6yKmAiprXZYRUQZ+miVSOpXUs
pJeUv/xjweSgvqahsZZQRjbzZ8w+VqrfzOQpWGcDjPB0rPs9uU8cHOsBjU8EDVELllclDY9x+W9S
wa4U7wqjkrT5rrByWkxrrfoAstIm+3X85JZCqfjk164H+6XHS0/DJlpP1XPpnEfmbdQGIbNGtGSY
CeFlcCZU0q7m0svGzybeZIwShPQrzr98GfUMxpyOPtjYAVHljdv045Xrmj9suTnrNTEIxoNmB/+v
SnI7nU9BhpN4Xo5H+HohnExzdpNgbViPZD6j92klMoQ2Ojbrfj1F6xKJZPI7JRkw2sMyddHCXbcs
AwjGil4NnD0cG9Q6wlfNX06ql5l9Ik5mHbkvqnMWfusorMb4mDOgMYK3BoW7avwI4rYQzjqrvZA9
CpWK2BxF+RY5XyMrS/x1dlM9G38Pbdjxg3OfrJc7QZ+3GbOhudPYjH7Pyq+vfUT+U+8elr6t5E2b
frcB1dFuLL/n7lMQEP9ykYf/zbJHijXxU/PvUG94YEz2bs+llVdUMgChTd8ZNdt5vKc/dM1FpvqF
BAweMUnN7MtL0jlJJ3WyISJOkig/pjP7jhlE5fmQuODp4v+gJeXoP1VSvsWHCvgrs9OaeASc1T2V
rs/cwyCwWJb/lp1CN1IOWg9xeupivTLjQ43YhmOODNIQflf52FrdpS13cojaJn0TeF0Tm2FV7HaC
19aoM38TwpdAmMPZ571ZcE8+KcMBjyd/vBAcB4250lpO12RWRhid33s0+NUacxQtx/K8TeqnXN6z
5kQisOWTYkjnliV3UXxp+Pl87cqDRjAWshh+4PzWJpfkHs9XY+QKZ865GcnmLVkTLD0PEgY0bgHT
fP71pcw2hDEJsnXOvfEHNTNrVcabCBfL2FOlR7cMikQ00/0TZRdlwdkIb5GIk3CLB8JN82vofKc+
BhEgWQw8eo741K3Fk4HiaRxTl1AM3LyWrakyuaBuQpi0YY/hhcEQXa5u7VP67VqnHB8wFALmmI6S
wlnD5yKCrXgtb2IhnkSLER69ZsPINJmeBKLbTXBS/e3Sci9NAtcEDyJ3PoOchusk2mA2WvnSy1oi
XNYxQLXlA8hMRXXWzcMiCp8esbXppztS5ZVSnueJQwOJ75a+IMu8PHYlwy3NA2DQVYA2oezOOldV
IX8ryQ9jewNeX37MtE2I0VGUe2e5G3po8WO4naTbyLzBdHOP7hCETqofxM/G7Wy5uSHddS2K2hJH
DglrDOgehg5Hflvqj75mf8TXn2RXpX1XYC0167Q8mfLf8k0YypsyPPLgo/6KdBCfCzRKONISclIJ
/2PpvHZbR7I1/EQEmMOtRIrK0ZbDDeHtwJwzn36+6nOAGaDR6N5tS2TVWn9UdvA+6lsqHQAnn39T
jM3rNgck5I7DWrFYPMKfUNs2eF7T7H0pjnxuCcxRr8IArCjRLigAfa/1TTRvmCxMh8Ga/Lmz3Zzx
PaLiswgMZiiGj5vTc4PJl6QsaT/vZyKl+oqGPczoKUYhPb7x9Spo+FrWB7j4BfFlIb+Hzi1oHpAM
rolyedgOpBac7BPx421/7KyfPH6fXur6ihHfnrfGCoMi/7YConHTD9NrsQYIkwFgEeK0PpOSozKR
ydiyPvPuMc0vxBCCvqM5YHgt2J39ejtysIvvHXGhwPZKS0bt+c+ysGZ2N8t4yvZBj//K9b9iZPGd
gRcmXMqnWt4Zwq93iljkG7tYKyzSGeuOFV4C07cPA/Xa4UzZ4ZekffTmH6r8YNirwT+twhWyAv0z
3tTlbg5PwecEwTvwsGbCvCFJ8cpHPOyTye3qnwqPERJ3btBGRyRAR4SDtJ6jShdk3mtvNy53c5Az
am56BvjgECQ3FHeC87FScq73s2f66N1kIlX0lyl/reM/DWoY7b/DE6LA3yywIGnDa87y3UQqER1k
wIL8N8qxx7at3OaModSjIpQ776UktILkYs8ENpOXhtHqs6g+xOFqdl8KF8x4UzverAKxAebhvqUw
hCPDKe62ARItr7oE3SwxbDES6JQ4QHstuVbw0224I9I/4mRZIRzXDtmSza09XSL1p7boI4D2OTkD
xMHXQthxxtE156U70KgXBh8K+QlGJaE0zNYOgKU24/R+DYMbI8Niw2PgmMKO2+0UmOlyWEnVXxO9
OOOJnxuKD2AZPPFB2ZU7pfFeOF4GTKI5L0dPUku4T7sDFUZkdJ84E2V87fNIL431TVQimwFHV3Vu
LTIAA5+iOglKUnM7BJ5YrmE+Cxz3fB3aWw8TEQu9Cqg7ogv+BylmJYB2wKayhthkuZOPEcBmDYbb
TLuMtI+CwKC9otxIMQfS+ZTqf83CNXkc3XGT9EeZ3Zf7O95woVCaweYB/mUQHlMk53S4CoE2XU9r
mWob8zkoxNhhi9Cntyx4mwd2+D9Hepey94JW+RjZxXaSN+niMzJvMb62iJfmneH3Gwn5OWIM7Bu8
Am9fHLrGLypAOPOMkDuALWGjmnF/USW9RZKkN2+63Lmo94z5XeyFOBOd5iL2zrr51/6lnCAGkNaC
VqgpL1rDDsnDcpDKu1IfsubXCM5gUSWpQMVFF1e3uGttOg0wMdTWHfpNqe82Il4PEyvwA0CVZWdg
kt8qXcZKOGyUiaQ59PijsPMhWuo0JH/DdyB/2c4h0hRMbv8K88wnww4Tc9biAHaF/AfUL6HJ23md
UKRF3AYi0UDdE3Li4mBR32jj0zXSLU9ByJ+INDUo34hjxwVMBS/MuCFzi0VMgAoQZIl1dj7q5l5T
D3YDpO4jitPRy+J0B0nU8ocZv2ojq535DUNFbMTvK3pU690ZvmLjhx4MUvt/emYs0mDWc8D9BXNv
rCV2ZJ++Jiz/RG5n0K0eCCXDFbFBVMX0hrw6Pbu+diswNpHLHAzkKtYP7EyddSRdGppewaqH/qxf
zmZ05zu1Fyg5RiN6hN22O2UzDc0flI0y+YV8dMOmnn9NFDEUU6zq/tqw9VNv7io2RGxGFdQlyK+A
mQNDXkQaRYcUapzQrxUDPXdXwYUlL530p9VfS7hLuBDpG+e4B6FJGTfmzEtAWROFWzqNiFpEUlvz
qhrTOlQASQ+tfC5fmINSRCXyox0gVqrtKH0oEQwy+0NBgoe4qJKSg/HDLN2+wjhQKGDus5dwUmc1
E0jWo37ySK6Jwi24OllckbJlnhLfRqXdhqjlbA9ZP9idhBbWRlMJ4Zx0R/4gPw78wnbH7DPjIFlR
VWTTCoj73di2LxMrLSVFzc4xDh3Dd3y18Ostxslh4KvxipvjXiKwdkUJa009GLIuBm9c3uhPGex0
kWXChhHMZ6W8iuedJm9W0peaL7+kL567krAAniWfLz98iHtZ6E3grtR5J778PnhrSUGLCXPPoxGE
ghAEkB3noFIqx1U7JaSON0w7XNWm8yG636t7Lb2UxM30+6D44FDQNF+NnwvcRsvklZSu7ABhUgJc
YqftKkZcOmvy/oNsBJY9BKCAmcL1IkJWqyt2PNfIDmLqinpabvmZLW5oxBnrhUwxIcIeG2FN4hcv
CboZIenRXeL2M4p0q4emJ8cO8Li0rXSS+NPW19scQlaQegha4YAKsnw0jPWiuU9dNVwFYssye1pU
jhiTAMYqyTwEYKgOM9PkkV3KAQ/8DQsCZwYNKSkoo+/qxvLV8FAZLzL10OuvuvEDhp0OBBQ/1qoA
rLdTcmcj0uHEYwOiKFm7Txs3kEpjlHKj24zIJt1gphgyV4hSM5XvCBV0bffrzAe2GxIfaZhOcA0N
utioGx9HdJNfCRal7XDlyNx+5jerA2olixd3sB9d+hdyLUAdGNcwu3Y6mCsaVbxMkfVZY9GnXRWP
5j8hixp7j9OZ/XlTSvuAkZdnsgovS76N58fkPGZkidEAlcY+cE05ArCrIsz7I8yeE+FAQnLT0EDZ
fJcfWv1qVP/1haGKYshHHmgs2S4RbxWwmGyTCZHylieFO12bCHYoOAxgZgMIcWFZCFN6sLJrFnwa
wI4j4c4WqCktrXSm9rSBrh2MxcVvQCscf6UED3GYih/U/ZLbBkJHXsvKAkvnABmijEJdlcNxc5by
ZuslqUZf5Mm6Unn5hwl6AT1U1wXpTW67tpPrnD515TLDMgs7SWT/dWQjSNGVC2eJpm2ofSpEUzrN
ZxtsNBF19WhReMQE4MjjIxZ+Auh+G40EyNaaTnNWH9KP4mbVrdVNlfkM6d5snCKY/UZ94yXe1s65
N9+p7FnNGeNciHqcV2S2+SGTmTcu9tAaoEj4k0xm+H9RQei93+pbpgcpgFLicMnkXTsdWn4IgqeZ
ib9qAdlZBy1k6WqoTB7ZQlrk2O+6eavHb95kOXOxVavSOvuPWnvtrZsRFL5MNEuFsa7RGUYXiqTm
0cVNSIgPxi64OiuHdzi1FnEuqFXQ6BIU4EbeMHhotBoXoLPzR+etES0VLXnK3Hbt1jL4JKmE5HZd
tkt0LY1TmENG8XRoTDTO0rtW1X6HCLJtvsE0qYgo/Am8cBMXu+DLEFrKQwe2zMeZIPND9iJbEnjJ
h4S+2Ar5DQN3iz1h3Uv5rkL5b+NH0UqYbeLIMxiC0WMNInkUkBJp4jtn4EpankSxqADmV7Lp6APZ
ELWs85JD6S9uITC3Qzqz37MiK3JCvTNlHIyGUn+y+2fHr7rINK2sMkVhhXY80qc9BQCwraW1w1uc
0KcpOte+1chDTy415wRHiMTNmU13A7MDla2rb9LtrxCz/FkfGQ6QoXzOzinFmZY+IoRX1OlhHd6L
01pNNlxHKwoxJEwlONSdP+qnG6IuGdbDudg4wU8pvwp0SGlmJqtm45Sq1+vcBPx0crRWuBQSLErl
0RoAAW8jSetJu5lVkGjCIX8L6yMfvHZDjV5xFUdBFJ3Ic2zWSG2czTDvVUIsopsakxl9FhAbHguh
j0EZuVW0FfOYF+c+uGPE3yKqeT7U1nsLBEzHhhNmeweNtl08nQJFAl8+kqbgHqFEFq6P4qTaN7Pc
ldldbUS79D21LIhr9CeI5ketOhDouWYRii6636A536rdkV+JTcXr1VPOEdgyT6rZn5Z9UWO7/qm5
0sT3wBC+xsw2V++KwoeZE7ziKozo5UWcG135cOqj+GCr1Lc+eN7EFZD1t1y+dSrVmaNr2csuqkpa
/WQvXcjWxiVQqeVm5O5a/S2p5QUFIQC1ztCEIlCITvWf2Zs2CRpQHKTLb4OKzDJ2bfgeai8Ngue0
65Ejf8jaJ6Kz/z46cCUUrw51f/K8Y2/Tyq8acwoJFhLIdExnRgK2NFlvc3eLMRmV+YtlrgufV696
7YdfCYHQrDEudZuyeo5e79HIusJLQnYWdOmlquTVZN6p+VxVzmUEyKjfkvCv6Dn30ZFwRufTs+Bl
p6bVnRpMogtSd2XbFF5tv5btXkloC/jTcMWXYUemBMk9ZM1324RVg17Mda3FPggtCdEm6YsTSxXi
/O5Yj2hXFjwdBWxZSRHVcbiVvPfifpRsUvRc6Bog8dYj/ENZ9X91uzHlLYlmNsscZQHJa138mNFL
mL3T9ccYBew4viQ0CUXzjfHB+VXkT3k+N+gUqlfygVALbm3CXf/00I+pfrz9YOnRHqF1I6kHs8e5
ne9leiOYUu8nl96EdYy+fGjlTW2CKax+DKY7E0dK8eQCUKQ9cB+HxQYyDlvugRoTgsZ4iVk302VP
oEYpfzr2JUgeFE1rEO/YljG7sJ3JCLEeQYAzXvWNZKc2O1LNPVTyCFVTfWfxq/fYYJ3p3VBxJECB
icdrto29TraZaYf8syguxMbbMZMWQgppoJmI1gah/PNMntUFDG4MXhpY6OpDl04Cs3JMdFBiW7ji
YiNt/BK0HlJMIReS1E0YkQlDauhNnGBW8CmbLqr2VSrsHog0WDMshisTT3rDEZglP810EwPxlAMg
NgPQA03c/QdcrPNbrV8Xk2wcr2JiIqYbehnpg3kI4ddq/adeKH18EpWOLiJctbz0AydgwdSDxRuA
lJl8bROiSorWScXNZKO74GuRWFdxOga+mgMlHVBONurewh0Fs9D/2O0HpL+D8X3FlAf831Jk/GVz
5pwIqlp19XH+B2Zr6Qy/zRvVhbquEec9oVeBH6xzGiL49Fk7zPYv4jdeWjggyaEtb0cGFRY4tDFc
rv10xRaa3bUeRwfqTrSBpN0ycJLHYEEIGx8N9K04BIcacxlibHPPPRMmO0d9Lu6yUetrgOlIRJrN
9Xddfav5NtIeNj9JBXyLvzFoToN2whrI7ca7ghQU4Y9KJSxLfb7t2u8FG+UAeUsWoPbt4EY2m8+x
vIfxlgZS2w29ll4xSDZEu5t0V0wIi2aAnv9OswlUZCpbT8KsF++h4tIJtWXPMKS81PYl1q+hp05A
Ixu5+VIIeMna/4hUo9ybrrTuYQo83a1IIiKffcUf65FDBn6Qot7Sxi1mHUr9HKQ3DDm4k8FVJ2aS
nYGsKi/3Mpbg9NS211TZj+ORMGDykl5JxjkF8W3iWK3pNWNhsRnQHVyEjPKlgty1xxAGia6Adx+X
djONr9j4aeVgXO/w4kJDbGLE+frayjf0uPLf/XW8iJj/D7EIsQUlxVbzDU+XNkFybKWNRkiuzTZN
XMkmAsADMoIQlXuYR44t2LLS9sro46kCP7OfsO118bOu3vLsHdyQbmmx7CoeF5+J3xdURmn4VWq4
JpPZhaS9AUJU6JdHhous+X418X0WHtjpyB72NYxfufbnEOk2e+plDgnq2kr9bwuJlxif/CYe4VLu
EVr8YYd3wBc3st5Ve1ut4RUzT34DxTCkbRP9kXWzHtV0RRsd30cdU8VOjvJfMvzIiOnBgHLtUZvX
nsGbT8TNtN10z3WPQw3QaDPJ25JiouZGbBzpmi8z4IeYFR31RD7vOm0fiEa4G018V+Tmyq+GdgX8
S5iB0OSSy0t4shyhIIq+vqjrxN9ifrO9gkxFk5cBl8Xn8K+Dol2kiS8FIxmahmx+z/vN4Dyj5BlF
f535kMZ7ERwpLJDay+xLm9o4VCr5+tgvGb/IQGqA3k02zh5OR4Lf0b1KOcZYU7nXRjqp/Cq9mvpF
le9jS2rQtYr+NOcIuFVS8EXQ8b+69ontwli3ZYx14WjVZGfnnNzVzrLv3UI5zWIQrn+ehzvpIrb9
VllHjZQ/CE9oJSyWy7MyX5xpi7rNMF4MQC6jOhjj1wxwX6tXK9+LX5x5bCxuQspHgm+lnxsNUOGu
cDxP0Y8KlTqgFnO8gGbEGF5ijTPcRuVKdVXxInVfg9d4OZBpOswoKTGJsWnrPKcxga3pQiycflom
Qsdd4mE6nu1w1Y++k57gqF28iOiQJtK1XTExpixmwC1jBUhxmbItGimeciO+CjR+IRyA4U+Lzmo/
Y7tqvBibvH5Q1YsT4wjYa0TEgHB2d+JjAXkfCejEor7wObgSfDQT/u/SXbL4RyXmaZD+nGGLUFpo
ogsAG3v8CXIQZuNzAu5HC6hPpM1wUQTGpzN8KCeDkhxUMw7xgieZtFYkLdJnWoi3ZL3wVjNtusBy
SBko7PEEdd/j6UJClUh/GdMB2Ozacn5Kr6UJstdJZz5VsiRmFxSlKgeGiMXbzNFXCc2Kst0NCUkb
01fNfgciiZW3+GOeN6O0CcvXhDT05Hsk/sfRtrgTPUxyJJD+otJoN9W2RCpmvINdoQtrHWbT6FTA
jTHukGvWNieEqLwwE+EbVHz9l04hn/krMjXGmolslzgfQfWVLD/J8sv75zrtIQT6VPstUO9a4U7e
VNjAGAHwkYrQ9mwrME9eoexTNk4D1nK2Yvi6lJBev9aydcR0HQoxqRKsyV9BkrhTs5e64cgs0T1T
F9HvSuNYE8DiBOdFu/HjKScLiTyag9i5yTDqyugcBfNbQdCARJj1QYWZ4EKLBA5UP3WYKiP5cux/
48DYjHmm9MjEzW0yCVbLcEKKORgfRcdVLT9Ji1olylaLI3F3Kao/NidCBJAqHgof+by+oxzYh2bv
TpbWXFvllccFZj/RqNili8g5X5XqWskXOfuEREJ8LnFkW+lhBL5vpL9ZZvqhLDzmYlHQGdf2iyXt
yPbEEY3Z+DBqNsroAYHxt27sx/Q2lesmdXUN4TNGq6n8yk4ZczP1UsQ6ZHdxBMzJ2xCcWvPdaXaG
gxnSpcGaABswcX63ornWL7b+A8CRcvT0PEWoW1CUro1sz6ogHGg+FLfzwT/ux6QEDuh4y+xUqxoZ
ODsKTTELaEQmOOR0SxlY5UJar5H71o5Fv9wgOs7/9PKq/gUctc4BqeQc30DwVprCnuTc0vi3zQ5a
TNepD8MSls8cgf8ycaDXTMcgvkhT6RcIQbSt7wC6oWiwNePs1Y0LST4UDfoLHvoO6RvidEQmLhRD
okJyq8MmbAAt5XvB0KdNKM3GDYGQChgcn2jIbn+XhifCCm7CF7SRFOx8Oj33gso1uWqNf2PMF5yD
FksbMWHM6RHCye1/ZKSBAsaYvy2+pj7Arg17yTib8pGD7bt40tMNM5Df6b8dMIDAPLk+cKC3EOKE
icJiokCPVGoeX5vhyyl+UnB5A3zUy6iYEZwrBAtt5quw2s3jX6+Tj44KgIyX9EY8V8REwWBBryEx
lW/Cs6QTii93YJEh3THqLibe0r6l6j/Fvpo5vmLi9O0GBJjyEzsGvVbOofzmNH+9veq383acjoTr
pLI/LieKh2Ev7rL4apnpBgIN5GIrY0CmgxD98OIC7EeKb/iq9hf/QKoJ6kYPLgvDYvaYsWWEwAr2
xh68rHsTPpcwR+Efgg+cJn5qkKFFQgh3Hl0oo3Y3WIesPtTJPQnfhxGOgNp1Isb4rIPw2I2IUyIP
/Bubi8fgz/SREMPISTUeGvM/W0jAwQQBBnz/KGCbkU1xDfCZox05Obtxi1AvSzyJTy+4pjzr8ikZ
31gC7dKTTAI4QAXBXMqZTSPbWeYGNRWialALTSGWnKtQ6p8g62uz3nZejaXxAM83YExOWYeIGu4Q
O4QNJ1ipuNENYXzfHTLYUeMj5UaI5MM0X4XEMeGOizrJTfM/aPio25N7T+IFuCp9eSoC554EF3bd
2MFiQyRmgRQdNU1jHWRr206bKSmEPplQtY6qXNs3w68ZSUUsnbhSsvxNje8A8Mji2S5xK+bMO6u4
ftgdAkIylls61SDr5x0VpHl8qaR7H30M2Tnh3WiXIwhHux23re6L/aDMXJReQ32iCZtb3qdQ1GaV
KbuvboSPbA4ZeURM8e3WHFTPbE9Wzy9XbwLpwNkNRc6zmfmOvHkn9JhyMbD06QjOvorCXUTovuKN
43ME7hoH5BohlfQkZ5tnxyQWbp+Sl0eQ5hzkrqV+ZHCIBifgRPZAyUVdrd66+VNt3/WN4yOUEqIV
svkBOtFYAZEnymE29kODftHMPQqKV9hp4ZXBRm8NW/ZSh5gvt+G4B/6wpDNeY0AuHjmSKpKWKHHk
VHS/P/FgEXTYdKiJN6l2bnsisTi4/OXJXSSGHxN0ukSkKDcRpMAvgxcu5fIt2fFvNW70UxXG2ghg
XBGQYalxkP50bm4Ik+OPMDER+Z+f5uEa92/Z8E1mIOYBirU63jN0la0cUMr9mXSv06LxiZ+Cbi86
h2/kZY9cdiNsCmNDBfmfrv4iDTUex6Kv+iHo7cQOFuZvIecNgxsSd1IqXhMX7gFp5HAtTHyr0jZu
VyUIGDtR8mBoJOc0wb9oPzv29PFFbMDjcNWsK4ZAUfIS+brx22X7DGxFYaMQe3WOBQoyjaiRYIbA
RdZSBM9I4YRY9hFnHN6i7rPGhqv5EwZ57l5+jQh4Mt/Ogzep/HIsXCUR9deo8pbJCwXLveIN9KYJ
Lhb2Q39Q7yE0HkP2XdcM5RFN6ttRYZodptXUTrSKf4boY2QCZH9kY8vuNDdsatTaOlvGhKl9xTnJ
8cwLgIiM/DoKV9dRBU/O14iNsuprP7OP/IlohxQCKQGy7C+7Ozm6kDEF7qxd2XBkGEQ8V8waAhQM
o6PDQyBGQ1Id3abhkiB+JAbGHco7OYIkkJzz/jF9dpnPr68nd4YGtd3xPtflh8RyOTT/6uQo+Ckb
YQEJ+isGgzw68HyJ3Vrtz6lJczkcoRb8xv/oNhESLGnm+qhuk57QchKtJQTh/dUe/7AoSIg0ktmP
Uv81tHzhp1zaTwqSRRBpz3xvo/dmaGrNv0ErVplF5AG7kHABMOwmKcKUu2pzABEh3MYfQsD1RSvw
mlzt3LlE6d7OPyam7pYG9w48wMneBOpQQBbzSRgJZtTQ1Woi8ShnK+JvmceBi6t+AB7j5M9iWnVR
atMcGVOlMXDXxLitlI+G26stWEPCm24Q5kRSVYi5XIycggJDAqlX+wRbsDoAq9yT+lVVX6X6qNiH
Bc2lprqMVXn2WTBxLzz9uXGvIIHK4gO+2TS3ssPgLLsZtxODKCKD6hOG39j1W6WnKfgALFYgkQJL
HX60GujAoEgIbmxRQFLEmB1V57hiBVB0zMAN1ljW8v5JAzVtmTbPTJ32HiUgq8X8yO2vavosIM5W
cBEt+PHsWoWFJgSWWOM74fTMT6aJF2k8iVOeI0+YhUuuoXk+wm8xwxCTRK+PukkmzpQ9Z06r/2La
FJ4Zehbd5hZPvz0ySV5XIo/i6sEZvdZaCy+bw1x1x6aB8S9f/sRbgoo0tX8Ne+T657Li4bZJ/UEv
3TCxj7jM1+l4iJoDc8LcIVMaAO/As0TY6yxy9bzAlZjdAMYz5Sa29FTnvCPcKgaNDxERVHPqhSIW
GTUH/o81f1sgJOJLHZ78iEyMwT9uZXiaudt/tXgP/QnRCbAK/fVGuk3Mg8wDMXOlIanQcDnRck8G
0403Ob4aiMCVHfPyiHEQdRTx8uaxjOF87mLOSUB0XoTQU3+byM5ri62t73X2V1T8iDoJ2Etc5CyG
D3hUI/JkWJlCvy+vhMl3ymaJv2MHZx8HTX1GhyJjPUKoXZT+Yh+gNcdhH2FyE+IiiZafrVjKmL1A
EDAjshofioSE2AvQPyxX4UMV9LKr9O5H+14SSKIhJ1fXkfMuNRgniGWQUTkaE2LIKeK5oC5A5vG/
JtZLT8Jc/BMp/wKb9PRNsmkJqoftdwWiocbnfnqXQlBaZhBkzSO8+AdHqZAl86RijRRHnGR5T5OO
gY6/JULr4mdCRYQJ6hYZD9O86G8y7gBFO+SESCWkAVXVPeLZTE44uWsJG8uuaw5ObRIm1Xv57Nu6
WydXMz6AJ5KdvKJrfQ28xM8F+/qYikfCb61GMrWh69HKXT0RwaW7ODybAGbrL4ZHA/mGtemtl4QQ
HWACEwSSfAfGD1Jxuo1q3qX8bzHYvHOPlBdCKVYaR/dU+lCeIr4g/s+bvOBdPY7zzlk0RE/EjNx6
GDeWC1Bsb+j3iahfMDmjr7Z0lc33AOLfoZD3RGGKM+1HjrNZXkPRd/nZlOHklwPnW2ggdpOFmTFh
8/6Pi7Bcy/py6NUKR3BuYmgqP2jPOjcrS5tINXSV6iwlwBRK7uU6QUVAeViYUYbwaLw2jrTNRoqC
lmOCiDvmgiPaLVqxJ4fRvWuxRtNkoKpHvbywahFrx0WqouG9yKiDih3BBOIR0+H2oSqrgQPW6NeN
5SXgNEG0kRJ8hJAAe903PQBX43s2gk1FOkcCFpIQr5ZBTOR3WQC9nL9j85CB+CKEldSQP0P6kLX0
h8ddri6hc0mD1zb6Vw4txWybsz7gFQCgMq4FKEtaUYbAz9Iv/H/6bjG7qQcDNWpLB0DLzlqjAGe7
x95Xa0eDLw03beXjJaI4HDXg9E8crB21DlF9KSRcH3RWFIyIJdI12l2OeG5NUgWq+ifVnjX246c5
vtUWum1CN7TlI4AyM4ofzYKbVhf3rHbKypo/xaJaWcamUW+OvAffsPx0B9/RrWnfdew1c6lBJ/D0
IWLbspQdEUm5vWEHQPTEC/cci2eAxzI3Wd0U/rNatolISpCYddVtNHoFYd4m3czMbkX3qVoWwWL8
igGH72aUXVyBE1MQu/1k5shKCPbu9gWLCZUf/KHc3a88bvBLIs5LGz8M5Z1wHt66gCUTLQpStP4O
cr1iyeOAMEjx4ldpmTA68FWLV8EmpGb6/A8RzR+JRBnXv5wI8PlkWntt/kBlWts7nP6G9QjzfDWH
wH5iJ8y/wvhbE8hu+IyQQPatgycf+ju/5P2tr2jIJdKJBAvxR+NzwXKgty/pjHqMWXDuCGuJUa+8
O/rDYnEyrReh83Xyiy5/jOQfWX5dk1xKzDDlvsOJGjpJ8eGNYvM740ybYx1++ZUgXbQs+U4bGL3r
N/MHQ71OWn8b0xDEbj2GNOGij6bAbC2wJBAUiXFNkd95D8VMBoCB7oP7iWAwascqTKiqBQ2DtmtJ
Piv1j3SRoDm2bcuVtl2KrxzCydAG/h1gDKBDJO2U1dzByBgWe+Ej3Q30BpZ073yqSA1i49tMPoP6
Ns+oeBmveuZk2R8c4BQ62fDfvMXsi/VI0vAK4rN3iQ6FvVk4EvToXJt89dXbXH5VtL4l6BDVrroo
w3MU/MhWnI4K/E40Ioe1/oBRaGVEDRKv2n8pvv6AuNgg67xZpZgAN9LAyXoYRvT8zFrnNyvIXA2h
B/8UNwpi2JtSHRp5XYHFWLSI/gQ1Ewy9ZIELHDP5ZbMrJGNVh99F4jATI5JC0N9vW9cBGD0JGswh
J6GrrqX+q0w0qtEppg9+xI4eLLCO9Utq++pVH26dfilpPv4uCaPqd8LHpJLt7bwB2q3a8sJbbqk3
sxmIzANDeZjVfqLRF8yj3ef9V01cW56XfE+Eh6ObpFSuFGZyTxaS2IPRv2L4EB7m/RvcuvDw63ia
pxUSQKjkUP+EmSBu1xHmqz2kq873X03fNYrgQPpWiq0AgAH/o/QxbzQ/ZMJ6ocZL0NdJ9BuP18w5
DP6Y4O80aww2bEKrwfLAh9p0O3HKJtSB936s3FTnqhdnVh4NeQsCZiIWUH3oPL6xHXBpg3QhdUQw
DxVERrVNRiCHbrCIODAm7viiEuxFe2aKzgNfFDKa9HNYET/yD0gvqN163uDnIRPoqpksrs1vob2X
Hfiu3G9mKfZiHH4I2oiIYDhj4OB773GeNSI6vHpIbB2yfNBUBcf+gjX2KXek+x+kf6DwhMjE7T0s
v2mn5D/FR7i2cKWR+Qmq1p1hifgzn1X+gwAOiQGtSxJZUpcQJQMPE7Nv+2AFFwR00F0FfxoCnEzx
0cm+q+Xl//G+CNt1lNCP5xNWKKX/TG0X0h9VcSkoH4zKyW72rfkMYkrz97j4kem32bXQnbVmHMmW
6xcwLkYrP2I7Vdpu4wyja2ZkWahX7G2A3lQm/6cNEszRkPOZX9Hai5pjsVAs8d4W0C83cz+2fHsv
kn2UsjNpF7CewuyM91o/1MpDRXy6ABU2VeclCILobQZoSkgP4tllBet5B/5jCMeNqI+y3YrgKgkx
aoU7s6vFgrRmiWYGgjZIhPRc+iYsF0E8GxBscI5Mz7KZ9tNzdiOAPyMjJIXoHB9Cxweeo6aklrBy
cB4LA1YLh8UEjJpC4wJMbvnqxgih0X4Tf5MSwxU+pBZyTtTpJEHx+Yq5EqyF2jVXql3GVa8sDwKX
pqUSeCkL/qk1L/zvtLyRjgsrRJJGxg9S5+9K/aqw17UUCCzCEsbFnRG1BeNa4B48qvzB9rkjsVor
P0vMmdURRncqf40WI6cPa9IGyybIP1MZLyNLHyydxRutLSI7k7IwE2sxYVDDROAhalKFMKyu5OY1
WViRr6hcPP8JMEEzozeWcM5yTgkSuSZLXqs6sxhNOymcTuh8VeV3zBDZHjrzlPsEeBU76vE2g0UQ
ny+4OKAYBfBV7Ho5S8FMeE/BE4pUUNkIZ44h+bm2W7oTrnd8wvBr1Yn4LDwgZukVIuqZSISjZCK1
2fQ1IQb7DL+HbNwjHECknSIoddbD5LDo3mtSMyBMgdJaa0cOFaZ8r50P/QPfqM0alllXYttXQX8A
XTIwIdmcNdsE2Zb0247tNqrSNT1j4DooyvFoYHUo7xwsvfoSm+9FZu9UvsAEopyHE7jQ76ujLgMT
GL7OE2ChflLtZ4xVxYF4vnN2p3G+0izOk+3rsp6GexQRxfzPJk27aFWXSi+vVjntqDuQTQ6Y97nd
gjvF9kXjckvJMmjKb9m+yKMvUQQPT22/NwzDfc8zph1Jn9vUYHeMh5uCslaP93Lj9M+kelBJQRJe
t65I9FwSeBiybrZVcRodCf0oKCfhXDVHI3HOO0d+Xf5TcYkbRXcuUEVzgIyIQ1Uw4whLLZGcqh5C
HLHLDAxc3mIiUu0GNy7WaZwg8qlJtpps8YD9pKyAEqkzzcWc3tuCZLl3eG0pQZCt/xUa1TYAkMBT
cfg+Vmf1K6q2xG0Q3841wC5SEo23aaUIIOyIkWcVDIcPZAL/4uUKZThDnLccjU4MW9fe5upip6+j
/ZMM36O8bCkHYFirMmRe1t0IOQcUYpnOcu+zZecBgzn1ITqOACQr/3fBDHx/Abej5PJAkDCQtJpI
1XS7RPECO8JZdOs3THvBFSV4pgFZM9NDPKjDb068S1T8K+MPiRC45guIlOQ4g/riCjThZq1+ZvtM
olqk/Bl0uDqPRF7cePo0yD7vTpLzZ/Qn1dyreAKCp6M9NOmPB3Up7kmK6Gdn47q9qKqHkVDDH666
1hjutIwhABUiZbougSNxcdGsj1DhDUdFJM97yUs2deKzSIoLVWx1/OTowTwpeCwIN9oBTxZ6fUPQ
7d27LG2ESeJ/jJ3Hcu1IdkV/peKNhRYSHgpVD3i9N7y8NBMELRLe26/XwquWFC1FKDRoRrPIx+uA
zJPn7L22pmyZ7Wt0akQEvPekXDD75qJnhP6SaHvVRugDUmOX9x3LL2MhBEokTTDl3SCnC2bZq8ZI
spFEgz44TExKgAxvarA3upUOGjIJvoSOEV1crbJhYIYLarj1TInGVb8uVogz8jUXorXpmOsH4dPU
OBsoRgPGnjbHa3VERmtAKauXOdJgUL51TLMjoLi0ajrvTzCeZ4E4dipNKJqMbg/h4NFmJ8i4VGK8
c+ySiGkoyym36PW4m2HNGj2dgfR0iTN6AmtWdEqoXvMte0IbrGnSR+NzVQGTPKT6JU4eG1gCwR73
jVIsTS53xjkLd8WpfDoaAbOnkqjyx4QTM+E+GOfejTRCq7fOOW4LLkpmQHMgFMjVe/ibHOqq8Am4
S5/99HRFbM4Zk1Ol1uj2JXOH/BzB/Wei9dM31S4Z1iV5bGB/aoe1m7mJV38k1WdrXeXMX/fjl5Rk
qOA+iBau+Z6goi1vvzl3O/SBzbQBUXY6Ky+m9tghYiD4gUbkt+Ss5pB12RwrDlWOsY7yF9lfxUie
fbstuPjCdi/8l1EenBfD3aij3FtauXAHIrGeKxi304CaSTIL7YRLVCvUlNZRcRHWTiQ33uRuAj9N
Ak5mWiRIUUZC5vTfE9LLyoT6prGozvl0iNALGVDIJdNakzhNetkRpQWoPagCuP/xwrTDuUXFnzER
y8s1HSNTWxrMd5KmJDM7I1iRzme1foIL2iz4yPLibGLQgpZu7xv05xrvaMIhXm1vKliEAIXfUB/Q
u85ajqPeeTq9QEee5M1Ou5qmLSWhkKXJdcj+X4qcNlH3ECHCr1DqusxkI4UbE9wT7cBxyVsFi8Co
NgYRhdlXaYDNUBBesX2NXBK6zX0pDVLSlfUnHW7azAsQkH9hcgz7Y9LR1QRwoCehDx3VjxHFkm/q
D5zyQazOKh2DsI+JCC5I0yPA4BhCWELdvuoohvqLDjDcJ9ij6+8l+P4cR/BGv2eAx8JHU6MPN5y1
/CI4g+eUCtHbCDIQjS91Jxru8j6Ss0OdQ59aZ013w7VRLvr6bEyDiKlAdF7PPJgOUXHXMsTVXl1u
MhxzYj0NDiI2MPCPjnknEJJ58455HueqQ+EQNz8v4IVOnQvP4FTLoU4fbrGxY/igkmxx8/PX34uP
OqD23PtcSe5EeOD4zCcFXjA2llpIExTAYrfxriWO/GWq7lDdNuolbTaDvfRq2JLrwuPPzeEB0GXS
461nRyszP+acRXpdRf28pP06wstK9y3vp8QLiD2EQ7eYq58xVEEYXhC+D5NkQ0yAemmi5fNubny0
+8NW7ZaAdyfcC+JMFBoyJyfy2aeC8S7lQMzqOkGKUqzHJ/oz5Cf1c7rvrEcc5EJ5arj1qujD7j6D
cN5i3KpoO9xKeVCta5W/pgV6qdUEOeyWVGsNs6ei6kDxgSQrVpmzhFdV5IjOl553oBnSRW/65LUO
mDRjvtVVFrkfs7+OHbgNhaHeh87wQ2AM3UT2ZpppL0Ggxv280kpKBprX8jBUNwezBix1Ek89LhPA
DDEUia3PhWgcKrbBBZxO+U5zKGYQQAQHliFk+ix6BuPcCXGTbzHJBPWtEsfBuNvQKvD2oQ6NvJXP
DdvSyttk+Xbst2lwN4Z4bRlvmfbE1akJ7FUoOacT7IhUqGBvt3GlQKnpxzXYW3AlJ2ZP7KbTkWvE
C9PNSA15GLSPUuDrWjb5xSW1OdAee/GuoTWpuLeDZj5awcx1XgcKwYjQpLXnbWt50I1X4V/Av6re
NjcOsbUN44MV3F37hoCtgVHxOooNYmQpHyP6+MI++9wB+pbLOncfJW0Vn6ao+cmsaCgPSr03KZ3h
SajeBjNzMZKhNYhl6iM9MgZaoqgulReH6NQed+KSRpcB86gk7HZucCCKkcsY+r1XzuO4UYwXDTFM
TOdKVejSxq99ds85bWU7oGlRM9UXrfQXjJ9n5VOPXFjtvnhDlYYUiV2KHEkFXl+SBeEEkMCym1R/
yOsG4VhZ21auvWKRGTNI1VuwkDHqvgwFp6WePSC39WYSfnnWKeiOI0ITc5Vm74NYDM4tM6jE52yy
TLiceuuIvfoICFOrXvXgpmVPIyguBizKKjAWMexh9LILHoBit/GBlL/ShxpjAvwab5XxWSd0kgfk
+W774UnuhMUYE9Dx6oAlsOZqsuwsTAk8z6LF2wfKgQ5X2F1lee7xTqHUbFHScIwENmwN+57Q6hLk
CI1VpcFIj+EqPIM38JseL+3CtV9ETMl1kBGOLTwSGQwNB+ui/25oPyHPtcOAp9oftFqIyFlO93xu
w/A7xyiUaDYuHH2TqE8ERQ71GfBzZR5oY43WmQxFOrB4qWDd/xZuy5+442YegcG+Z8NXzIHPSojK
UK/IZ9HSNIfUq2fzSnkBlIRLJM2uKpyT5N7YXyNXgUIFn0wSxu4JfUIQUOmILUHJkXafJHUOaNUn
HpIcThjLDOWYCTCkB8KStwsQ63OvO01ji0RPZqH2PeWEhOI+yBtaat1HngsF4NCKUxnTFjkY9Vap
qbSnXl32lWBuodC37DWLwzTSagKAnU8uTFTeajG+JPWDW3UEBTGgYf2Wks3ApbXr7L16Rw4Nn5bR
rKZDvXY7ygRGALR//mKk77lzQKJ4sBpPE+cKJFY9TRri4qGiQRZX5qxmWwnNIx2eHuiR6F6T0HyI
JzCG/8P2B+enD8kmSe6gP/0xIKPhaMWXWH0xRiBf/S3cKry4bpuRYMsQuySkfU95JYvzQC+r5pCb
WV8uxVXnH39fOLT+6p3waeRzyxN3eYuRovfed8rL6kDYTwPuWrkzuC/QTDsF0hZO5PRZW+2hFy2N
BuAVj8my7A9FSprUklMcy1VDafW7zdfMG/oeCTA8QLjAdnYR0w1m9V6+YehBNuqYn8sOPT87Idrr
KH7D+5XEiLFXZO54xvRhFf7egAER4P2e1jufURLvnmadhFhrnNjwSWM6KWEasHAcNPV7agQDhivD
F905srZVQERh/LpvGlbKKnuRCu13IO39Z2xgNAT8Jtcl7Wp3Z7QvDs9MvEyjSXtaO82TtGcm52pr
l1CtYX+utp3Gejc5Lo9cJmO0YbrEwgZEhIqGtFyaOQMoTfJsECnCGL5jaAP2KSA6OSw5Lt3qdCvU
HW941t/JT0MKJHnXX0K08FT3B6N7H/udKIlrXFAAOiqNOOIeGPWVHX+7+yk6aKYrmjxegXqRAdk2
omDodyZQ7f3Yo1OgfKa1SaPERWS4tjeSW659zOJvUzz27QLuiftN59XOvovsFAXX3toNzaqu9yjt
OzSDFRow5dAbN5c2KAFx1c3gtsCTG/4IlQZgRtupuo/po/dpdnMnYNK+d+SZjkmbrmNqmoamSUBS
UPZJjC1j6phzFHMgw0CSCFeawUYLxwplI9iBZBMSOhjLpZagydyGpJeISz3QLlqO6QrTQaMgwYEc
iGRKf0oRh1ePbXQOwtcB6UgV0XAY24fSPNYKoqBbiuwBoF/GgPJxynqhzaPU12LYTbB2ip6egKIt
Uz/bnjslU/FT4F899V4XH5V+DbQvJYCVjtA+30WcvpY8pAzPCn69sl2M7do31oXNbRtBiz94KdiW
p7hAMYlNk551u+GGhBnGBBxkMfjaoXrpKehLoCzNCncG9nh/Vk9PxGrltgRj4ajXFkwOi9FAd+bo
5RCRNxZZ3Xw+/UONZ2I5JfvWXr9OCXakRcQIkiYM5l1t75HyoB6CAO0oMSX22tZuofLssvyDmp3k
hhtBV6/quWm61UCYRvVjhPmyZF5iDWvmHAmuww440Frzbn22aFQyd1ZRpwDrOdjB94gers2X/cBl
MMvzGfUfXqI83rD6Wu6Hx2QyfHLiJUEtVrEltn5ZsxcHUATgMCK3RQxG9EYQvBfQbjDud8UhaFaG
xWlxjxnVSq59leDSmqR6y1Quc07nNnXy8FQnn53GRmybnJomNBSzfqqtkAhyuq/ZwW4fLRzsVfmh
6Aunn3SaiF1KmBdWe7Y0lDThsTC4tBz8nhij9gI4QARxGe8j1mrQU9x0Hlr4Fkm9sYGjyfHBINeh
RSCJFQSsyzR1TE6KEpLBuO+ZkDR4hYP2qebpjyY+zjncqvYpjAhCpRVYgegb7VULQbtYtf0WGJcf
LiP72rhUPtQXAmcJLsAWhphEjImpxTyA703slQ75oW33in7Lm4/EBBj61FVbZYg5nb8wMAxxx7A/
xUeEsLV+MNHX2FdiCBiQdKydkMeTgEuNmmRHkIsxfJb53qHDXPJmrbp+p4+HvD8NyqcypXp/xM6S
/j0Z9KO6NsJ3tDq2CtgEGzcM15M7rDLWxxSTgY6B270X1eOwC9KXjqYFPWqV7jsXlFX/wIS0AGuW
CzZQ9Bt0jGJI8sMzD0rnAxBuoHJ07H6c7AU7aUMHTH54Lhf6NgaQYaD0WuYWfwmOBoVleCQ/02ba
EXYnu7/0xVPW3VPumCqHbDR8KDYURvz3cfCZ5AuItTafmdx69VrRaM3Yn451NWkroiPnyIB8hnjZ
nIPsXJPXsXk3AbcIcSPxoLZ32bhz9a2RVjN0smo1nyEeIkpGRXw/tXwBzJvOCXANV0OK5IKglxqR
xDEH1OvTrss54FnGvVMfx/STuL2pyun0tcLmNGEFQ2w5zK9LxqK8JMbvqX8boifL/phuWXqx4fPk
oyb+cVZwXmFYRK/dLK+luRPaheCvcVoj8MjY2TIIXhukVgk7fMPpP5b0RYPXqQrFdcDhF8aZ36C4
+PE4ZkO5EMfWf06G79gK511Ak6V3CN07mdzE2aIHqBUnQMDPuQmi2Ckfh+FKsmtCgEf0wScAT5sg
h445Tc/BClccqhCYoSg3rVUMaJt/xY2NXJ9xLZyG3CFMd9MRa0xBGvkfLlI8qlHk7lyuHIj4UEoN
Pozt0fZ85E0n1I3qmSlHwmtqTObO5hQp8V55F8i8ScVqt4ncpwLSFhQZ7atM7zljChs5rXrj3JgD
gWSynm24wHPjmWcfBztS0LlPi/4ER7rGeOi/JkSAeVCUmWLfXB/nOy6Bi47bHPjtNEUJP6vum7ex
6c62swuSJ9Vd0RSl2nSCa6Kdeasc5UCDVPqAPQ6pC9X6gB1TWWbFpaDX63W7RjnR1RvoPjnlIm29
pVJdQfw2nK2yI0sxwdj0gRELl9U0bsHsPF04PrZA1gD9i2WQE7ZPTGowr0ygqcVDo+W7NnkfaUli
SfLXYwdeYR+Yd0E7pWHA0AHnwRNns4NBTTvKCKTAi2JtEz+jGcIBBqivzqSBwdCCVwSjVamfunY3
rsZwy0PH/dNUffECYVBMrBNGegWg/Y1mnEvCkttvMew95Z7bp8HdV/neai8MEYCiRsM50L7NqOYO
vJTVNayumnrP03PczSP6VCmSxjn3iN+TEfEjvLuV3Dq2O7lSxjWQ+TJ/zqKWYxdjLR94LyaSmhmg
/uRk18E553T8w+Si0YNEx2t8SNhPIx5q2vJw9t/acRONiJbWnH7w7WTqY1gcp0xek6S5kb4aVRVq
ZijLAvVyC2903dhPJjpe3mWW0zjZqv1ZE0cCfvzwyfDGlZvnSy0KCdM9dUjXdTpoIZUCj8HvSIhi
XUH3UWMrCraZ+R4n9szrnKNW9ZwMtwI4tr4xizcdhL1rKBu7oTNvXwpm3zlmOXY/Tl5oXYjqZSVh
ytv9tMoVcJchTwMyE2y+i6J8zLt4rtQOg+9mQ5vVar+A9yG+itplQ2+8Bv61igAuKWWNhOmrz79y
HS7EstZ3MQ66YcCK9WMgBEj9b1T5iof1/q3NX5uaPjAvnZbsicLdZKqFUi5aufJFhc+n0R2mmFyM
6bIM9zXELYdbG8yobXGwvvicSocZA4oeTrKxUQWHi4hurHeBqalHR2wAVbmP7Q/DJCoFHWO8H/NN
Zx0LWtGq9hKBD4G9B7FTX8TmR1oxxaK7iBjKhXFLOR+99vFd2FDU8boZVPkD2XeMTURISxYZvbjK
7rXT1m7PWegpes8cRFo1q44EFlV9mg1Fi/I+Yjo20JTYExCo25FLjJjJKRHvLAOeslmyz5cIfz4r
uKsh5qE9C1Ceo/pDc8kiU41Hv7hkQJIUkyOR8pZEbyjNOKjkdCyQ7NGFcUkeYDaHwQ5VQhEuVOZH
ahGzdG07Ur26da0vh2abd+/F1Lup0eI1VyCHutvSZN6z93k0rmPqt0Z/92iDjfRtZnXHAJ5jlIzu
A54Mb+ck67JZk67Cpsimyv4lUwQaOgoPjctQPJsDhWJ0bSDOsG8xWvbV42RSTJGKMKvlJtNosROJ
vpwA3eyb0/rqo9mfdPaJuZEkU1BA6FvOyNfOuk+uCHUNKwzODfNQXpnfX6x+mxfPGYWJ0iLy6T8m
aU1YLQlTpPvP1uCha+9o4lsIxFs5GX2flQmToXyG3o9NOytDf3TI2pcRk5RCN7VhOfL6R0O72/Zj
ptLN4L0TdGRYAEkeLRDKMVIyjmQVT5gAj4e13RpxDiLkiZJEKED8Uinkwm3C5DkZnxlWH8dk7Zs5
R9HX2rhQU6Garth7x3FpsNpL6BW0f6RLUOj7WJ4Ca8vFNInNhY+L22LbJfXMUcgcR35aki/ORavX
E0ijoOX20/lvZUDrFoF+Ql/ZXboEAJDp9IRmLRxe+n7Lwc0xTkp36Yavsnh3g2+PM0hhkV1gb9Mc
e8djxs/JD2ldAM8qnxzC1WkXswioWNXBzq+PqninDTb1xIiefhCbbPq5p89dwyfmLELk9qyUAtkP
Z00JpEOhWcRMhIlV+PLrj3/9+7//62f/b/53ds7iwc/S6u//zvefWT7w5GX9P779+w2QQJb8/jf/
9Tv//C/+fgg+y6zKfur/87dW39nxPfmu/ucvTc/mv/4yj/6PZzd/r9//6ZtFWgf1cGm+y+H6XTVx
/ftZ8Dqm3/z//vCP799/5Tbk33/++syatJ7+mh9k6a9//Gjz9ecvzdJ/v1F/vU/T3//HD6cX8Oev
t/fkI3j/X//g+72q//yl63+zVdNyXVdTLUCTrv3rj+57+okm/sZ/1S3HsmxL1Uzd/fVHmpW1/POX
4vxN0wzddE2h6ZorVGH9+qPKmt8/E87fVNs1LNdyVNuxhK7/+s+X/k8f4X9/pH+kDdn08ACqP3+Z
rsbj5H991tOLc4Tm8rdMVSVUWtcN3RD8/PP9GqQ+vy/+JR5tdxgEI4y6cww6RbhE3BT/rMZsRzps
zb5kIx/baXmntDRL6rDRYsAQDRqxSLRPCkh0g6BaMrqrZ0kmxQnSWcKM3SxFH5Sj5LDRTRtt96P4
oJdNnCgtiZG9WWxQOFuMeSO73hpZTDRDFB2sAU7XqHLbtRbqiXzS/Og4iUeBRLJzi7dIYZLhODm2
CLX5diZgddEmB/ifsgfkg1s4Z8YOSnBZV5a+awtQcZlUH4xR0zaO6SmLPqlRmqrmJWUQbmKdq2kZ
adwhD0xvgXWoHJSbCtPLIGJ4iUWyKD0b8QJFnGFyKONYFzObAfmr2ln7OIgQH6mU35FoqO+M6tt1
LAaAlr5QKmwEWkxcrFOLdh7bjHukQZfYKzrjOGQ6DZos79CkEMVsOJLOlzyrOqSP2hhgaLREBmlF
+CVVhqxw2sYjzZ2nVPXLqw0DJg81RLc4zyuHf5vEdXBS3A5jg2YSf6lbMKvCq88AW1MHuXZ8u4OG
kVNjis7BZzOQje4NkFTeLTXpFxr9XknQ+Vvur0o5ap95pAHdyBz/WGPIsFMPA39jjcux9j/9IXQO
jWq+VCGzmlqty4fC5AU7cGBH38FrqRxTta6eZEK15KyckgdPTRXRuseC7ioxPUD7sRYcTlNVjXGc
9BY96iBbNZFRQDppWMxcyMW6Y6BWCuG5eTBArCwtD77uaQvHpB+QWo6GaYX91hqDdRP0zZ5gZugN
CjZXz0G6aBNQSRTrrGxrCXC4oGB30WiOAzKr2LI1CjtMTBGHY8dzP/06L1ZGVoqZXifIhV0Pfzug
7wJCFZuNBaYu3KQibd5HfSQvUMp675ncGllvlDTQkORqRX5uC2tiLTwEsv2OBwn220xavJkrERT2
vIqs5ibdJN01jsWYpUKbjfWhMhJBdGoK+7LXghmYI8VXuqMblncdGMytQi00JjI4NRwObvZJGJmJ
86Ds1rmNMNqxaYuZ6anUIFWbjZcvfN95DYuOqVDhPkX4QPdDmX1ppobwoa/TjdqjYotGJ7jUAXVK
5AXKthAgcPy0KJZlYREg1414INwgeNEjfPDa3XVr8/L7S5CBpCh0BhB4hkazuOiVG14qSZLO4Hfa
sU/C+e/vEl2p/VkSbZNAx2M7/cLv/25TwtZRUx7++gXXkO9arwo6sfwGg+YGdhE0/bYmtSYtUS+K
EMhJbhs59D8f21Aj4xcMvUYg3zSfE3soNEYfGoaL3KZfDhQoyAr0KWPTr2IDZDrBZsfIdjd2Lr9d
rbLXqWcns7fCp6vMIqYt4o7w3ATwTjxVmHWXrobIpGU7Fg0sHsb6tX9s7TZZjqNEURjbJz0nQ2Do
KHEbJlBNmn4GdvUZUmCw7qloPQKG61UKzTDUyznd8lvhDe9WqRbr2LzbLUF5mlUstFpP17J3KY3G
8DUWCRXRD+wtpKlgdsCowlBIRLZsHB0uDX4iU9RHXQbe3O/Q24WpRrrLAGA9rbeDoK5XrXpcfKQt
p5bIkWLTuZBx+1B7MPIGIYeqfjupBIzWMuFNQpTB4U6qoz2L4RJiqDu1Pud2gpcX3uheWpm8R9qo
TfgsenqSZCx5j9QRwZ9jfodhndKYpTekqQ73oAdfpWxOQ5mflYj7wynqi9bneKJHUEeaHCY/WbTk
crXWYZMTTgWJse2HF0/X7oRcM5CMkcL1frT0I/pTYaW8JkP0HfkZgjjHIm7XZAwx4FMRPabonHNw
Y6M+84D34+dmzqOhzvSK19JIjKPmTe0dYJAauM9l4DS0YVMgs7nJVlGnrnUag+6kCm/pNJnyFjTQ
PPrUpG+d6btIAcTTDwB9IzoNYU08Q62zKXFPsnIt2tR67kxZrcY0kvMAq+oiNnqGwaJqgBrmVIeE
dGicU2sNIk6J10EViITLbIpr6FA1sMv66D6i/mHuin0u4ZkoglIubbpbq8i7Lq12PkqVIW9WE2jR
szHa6D+ssDWxXDLQnRXFqC1E1jNswccdgK+GsB/HsruH7slv82LpjoDz4iEYVh6NeFFg+8dRAbzJ
ma70cJw7roRQ6xSfoazFtgH+trDchPgOZCKwJ71n4Zt7ShWw3KOPmxLzQ9m5FNWDuspNxd+6Z8+j
G13k3ElZSGNqMKsJ3cOaPgwROSVSB5vXds6iI043w6ATtj7mD0TIq8ystANB0vfEBuul9MVGiYSx
DNV04+iBAfQHKbvUPJrtJYMkRhBVM5I4zdkaLRK7wHJUGqiHsYVt3uUwYqQM4i10VPa+M2yukhaS
crnsmaWJUGyBMUOQC9psKz33jbPhbiDadI7GO5+35jCSLVP7S7uFNuLCDVem42etC2Mm4zZbdOrr
kHF283XdWhQB0zKzwhekxBRChbglo1cu2haBoRwcsdFltqhNlI4FJBzZgTNRGwUxYYUKpwgZ3cuI
Tngq5G50XZKSzZBtmKF6EmlERZY2I/8h+1Jl9tiUdr908XjTJ4Yv2A5wZh12LqMRaP+EXPVKeLaV
3ltUJtBwpluJ5UeLPtPchzgFchkI3IOw0meRUYb3KK8OTQi9IfT6ECpXsbUyhOkK/RsFz/S5itWz
gXnH6S5mLZoXPTSfE21XFA6h6mE3N31g11bNQcntCR8qDddce5aKUCKGnFt3CHqzAlZfkj1ltp1f
ZK5DY1Y/3M5qt0maHXwRK+vK2CqlGewsn/AuLua0xTfdtrm1MmSBozUxzvpIw9yiQdJ1pUfEkruN
0+lo1qeC5vN4bzhWHSifZMMRWieUqkp8nLiNz4UV2GKWJG7wqldMWyOmha14YlNZlRZZ1LF56hNO
x0xO65ZA7YDE08IEe1Z09qKjb595ervhLPqRF/QdKKtbyH3tLfJ8Kp9sU/G/HibqthlvTVQd7Rip
EcsxN1f9XFs2IzVtIQvDm6eJvavQQcG5fDdbKoBRI/qxNTWU8pwS5mnao4QfVVpeQQs2wte3ddoi
qWy0ihFOgE7RG0ioykhYCY1ZS9o01i6Igkm4SYZm3IDc/lYNHdUjHpoRwWlfFXPZ5gApe87+ahbS
sfVzABzohrJ22obVbGVXzixxVaI6o+5KUZIyAwbh0FDOmn6oLM0qBIttACVkn2T0XDJbrOi0qyN5
GsmDaPxsLjyrhWkLh6MSD8IU4ZqHXlqdGOiZYqnAgkk7w1AO3SSgGjT/+vsLvoqEeqB+HVGMj04X
orPki6KRmlqWPQ0SnwliwVJ4qqYvoIBZtoeqXalGdTEozraqb6N0zliK2RkDue4o2f/6fwV1/ymC
kXuwOWxYKZPN2jfpRiFkCFTMrwKlMiLGOvTmZtAuzTpF0wAPdSmjtrpYgVPvU+DR3WBVtJyqFFNJ
bWEH7gnFoumd+exRoiKUxXdtYioGDAWlnLCCVDkWYpHCQU0VpIe2smBfC5o0ZkiAYzGa+lFHTnKI
09Pvb6pUiR48xxig9YdAeEiy0VuyMUOKQCUzrhHMPhSZZ5Ur4Wrl+tJC8mcwXKTSNDZlXyfMlH1A
1nX40ddCuVManl3JW65bOP3G0EA16rj+3e+SRazW4CcaW25MX1EfUzymdhaTf5ajQvd199jYo81m
TGSBRpqZUdydBPF8JwL7GBhFxVyMVUWUXAFRnPdzjaVrZSdBf/AbKmAOSvKuRF24Tws6NL+/1UvO
BelYYo9XlD2Ah5xC7ayY2jfHY0G6IBPyUNXVDffhwmbHcF2Z7AatWqSmXd1yh4MdQk+yi5vKxYpu
5h6UYXO8sEHf4nIeh1W8aQtwLYYXooh2ISuEke2cXcCZ3KvE7dDsUkqtPv7+MvRdt2q9FuEdpYAC
a1QtKdSwAVFlBObSMs2adrHq7KVBS03N2Dx7VW2Poeuou3gaeOiTv5n63Ytlc0tL5RS1tXO07bCc
pWoCyD/HVV4libnKAzDLSpQBenNqIgh4kM7OjnIMeSssA/yCoNccs9VJHZRQJccP1USDg07pW4yd
dynMugcyoNUotPiQu4oEqIEkxdSk3LcDsoIVUy7SwpRwh7J6Y5gIMbqogt7VUA5Dt5LXPEn1c5vd
OHt/4WuxOsB2SpqsY0kloLc1k86uyq6Jae1bLycEw/BR77uFfuC8tP/9XQqNxQ643oII9e709s6k
gqen5irBKNakKAkiFqk0CLaKJbuLtFxwEIGUC4tsS1qnXByR4W8Hxgjc9/R43ViuTAeWVhDt82pm
5758aVxqudDkOhtH8up1dV04EaDnhBbioAFOFejKKh+0hV2Qp5lnLm0us3htTC3aiyC5phJxoibk
pgu1Y8xW8lAIz1y6RgHhAHOHb6EK9hjgCMIiYKIyKklzi7wP2wGc1DLn5eWkHAlnfi/BHUqfoLPW
P1hJiCsyK4dZQTWUFahAOny+/ShQPNXwHhN4tMZTnKTKth8zcKbAI0GWkX0ltXiXBl06szzzqcra
t6QSu8Dtg3UXwFgaNIC3AZ6PhM/woTf8jiPWh91NZm3RfNK02dk921/DRt5IETLCMQnqNccXv2gq
QFoOzCO0g36Nbri0+muEoqg1IWPK9ilJLJIqsD6UDSLc+Ed6UmU+hgwp1RAyWib5gZpf3W98Njqr
ZPhudA3q+VncFjnUoZPhYgXQfZBXjcMEKnc7rBOxj87ch/ljFDgcVS3a5dXGZCGW7fA4arWKYyek
XQq3uesCgtxKtFCh77Gh6zD8svIlPPXIb3UPo6IaId+28ZVmwlMXWjtGCzVEa8C9zoQV54YrvW6u
9lDMrGbeN1T8Ua+A0yHLuagt7YEdvlx6NoLbcpiXLqMyoJUM3CxcFPT8Wx383FAVb4YOfb4pEPLk
QPZAdunzljzteVxr30Yib7pAddqjyTdNht2dyD9N+M5DzqhBdfybl9gby+ywqIW4W3yZ5cSSAcMJ
6RMVFYJnga7JwYajxjkw+soD+mK7fAx9xPDCOTcBQeddXqBDCfweK72ktOZM7E8MzDBAFVLZ7bH3
u6+2q3gH9eq1rYlhc/srQqKU2J7GEBiL9e7qWjnHTE8jZq9L1kXCXKJKGnkeG6SIqcc4K3qJYuZU
Q4POzBckNrtqudVs/O8G5CQYKNjZWuPulPnTaLOiGbr15hlDBwq0J6dwfGY9IPNTTdFlRi4lGacg
g1qhtIB3OftI4b4TjTgMChdaVDD9KQx51mrIL1FkEoylmTPZSeTmhrYcvfbJ9FWGeSYeQUclR4ik
Ak+3l32bPeqNDFap5AvvMKR+wPlVrkCF7vVV5Povke9SDkjcZ0mGv4/u3Dyiwl37mrkg28yKfPJS
SsZS7MrrgNINZ8kA5YpN3Aj1pWLDbGmFRXJo0Rzq1v+KMhdr0djiFWXGDXrtNdNNZdnoROHFYuvq
pG7FEFqY126DIT5ghFUqcncoGVUKugf4ai9x45/6TMVKAaOUGhNvNafLBytMxKMPitaVJuCR8G64
RDSaFNbcbWvFwjVZwsYQveFu//oSI9yxaWVRfabIbPVslmVI/JKIPoOEH/ZAV5lGIBXiRmbooYco
PEL8STCD1Qvd6t+HzOGJp14/s8BQzstaWwyj8dGW/0HYeS3HrbRL9okqAigABeCW7ZveU7xBiJQE
7wquUE8/q3XiHM38MTFzo9jipiS2K5Nf5soF1ilOpBiLRCIK8JrDMm7jMZv3NQvXqi6porj60XHa
4jDJlZNc3NdcFD85n5cM6TjuUGth1feI4wJtTN/JIP+lCRn0iZ0ZoFjqWmiG6SgfOCrnxiHOPwXe
esrA5AkLnCadIUAkkEhwqG9ceOU9Qy/N5n7n1+/cxo9+CC0W7ny0Syh/qVISftBnO6amVSm5vvoz
7SVJwrE8dbyHtB+/mjwgvDz9jp2QCseMDIKD/TFJCtAyDnoZKDqHJbz+0AnoD1Ny9s9A5Jtyaxxm
qXUpbrzcG8m/+wGSSaDLeduG4lWG8dcswAQYL0yOIqgfVSmf4o50TNNfrEktIOw5OZmlp44oV+7t
5OI9n0B9pK5m1KWxIRUm2rnAd904/Ory/JQVNetktrymvtMfUhs15JsRSpFBXx3vR1P4f3ixn1b6
QNjIBO9JYL2NKmk5cAw9hc2dhwgdpxmfQuPwg2amOauGZFDhcA4TRLOjugY9k4MyECMaJ2e+rqJ8
jfD2mVnHqZpyPtZFTz8C7OmyuYk9g706J1aYuAPZfvDAm864BAUKMkiXiRDNJggCdqQXrovIuwIS
3zQiuYkknqupI6Ag3IbVuSpvnXW0cMrANoolxDG/lmdQMDgKkPpbTC4ndkRvEzhPquL0kA/MYltY
+3lnXrneNRs/0cV2LeEolz2c1/4c2YD4eqh7bCX+XdU2AEY7wVx/5Jbt4ZSkY6MG02e+hpIZ6qo1
lbGkvuWgjxjrE7rS3oIvnROk0n4CjEnfFO3FnRWgyZQR6FbXRw92uutWO+Nj3pS/Veiut+pPTyY5
7LgGpDUw05iMUuep5nrx+Pijtm9qMaDfLss+CdTniiFr3zB7CKtO3S9m2Ysu9nZBT2hl9lMI+oWi
oqcH4ZLiSq8VrSQDu3Oz9yMm9NoHFCZCxB/Xa7daJczvLnl86lRkKe9ngZs9FiQfaWkfyW5FJqM9
zkbYfAcemau5B1s20zHtyPf2Cj+pWcDOyE/VtOUZOVGcKQ0JxUqrbke/s4n/lG3ibFOnVdCuQkwl
/WuMsEdyWpTHmXWTLesx4Ux3SawskX4s2+ZnXYffPZoLWLKrqGaemwTOiw0dZ8/79DZxIu+48Fll
vBtPVI9EJx34hrMT718DOHDwkv3Uej8yw1B/6Yr24BIyy9uh2vQY5baRwdmyhoy5K7ttfV6h8Dqd
mJLMmfpuR2gadtD3RYDURqQqg+hacAOUOAUm8vRT9V420G905z02ih5G91qCtwxU9r2WIdWHg3Mr
UvODsdzCIk3uuWuXX0PIZ5UAlGOBgWbciNwlO7ZNTKwjZwlxHWgrSxttMwdtMeLIyNHRK7hoxzNO
Ji56TMgli6zgKlzEn920PoyhHPdNjmxXxW8JpsfVsV9jMu+8JVaPfXX25ubyIYCvwrQv3NuFrEhR
9XgkESquVtQdd4A5MVb1boyqXyHvJVpYrvNxupSWwqacpicvdzJokRDXKpEdODaewrbFnUCHT+ZE
H6meIVLlTNpx9mMECS6Bxa/GAxtCP6u3KzuH7ByeGkrLCBSQrE+SeFvDv3Eq89Cs/g9ZLOlGNNEr
iWP6A/vcOYQiJESGlnKx30RukCHEdlvrpt6OgR5uwry8OPERICet70453WERy+MRq8mTbIcS4BBI
eNvq64SJui3VV0UYnsMaLE0xA4DX78Wk/NNaDc0eJ8xLZ0uwZyL+NLZ/nyvs8ZNj3rsCrReRCte3
eDNJ/j4PdELT65uRRcLGs2QpRKzibvRxN6aKbp+FQnY9q3LfrOw7nT45aZkdXSuf6dO5zq0/P8ph
r/PkBfp3TJqRg+vaWG/fyC25NOe6GbjCOaH/OMgi3Wm1Pg+LWz3M8CaLSuBoz1zCaFRzGMkiNGKS
5aJWHwaDJabQ5AkC9ytzOUGkjbwqtKRcV/AMyNUcnWA+StJ7EffAzI4o1DE3WCceXo0c7udu+fIn
3vDTyP2tddKcsRgp0CZUJOkrP6SbR72j/L+4aZ3fxWN0i/KCgG8vHsow2VdhS+K9ytR+GP0t7IvX
epRPSaHsfbdM58AbsEi6IRyOzmKMSWaJp6zchk4vT3HeQDaSjx3UFU5zUFGTCbhP1vbE99XwoSMT
3NrePYXDtB+ciKpBjjIN05l9ZVAyzfA8J/atSkswh1kNGTvoX9LU3LO9FLhecUau4i3Mql1T8yox
Uiw3Ses1aIdDTOy8OY7jjCloXoBzLcOyy8Obfqj8R5/hxmbS0y4WkBgZQ5HsI66zHYOepz93Prus
vONijW2Jr5DRTJDzKCL0lf1g44hEKc4eNYqRkt2bgl8YlKzRfl+2JMENJKbuPWtstVvnMN+mdY/G
QgNzEoUvUZExNc3jZxP42J8spW26AztOkEp6sNmXMIPZH+HwWh+6NO33me/Jk+Yzk5ts3qzNQgIt
IzyZjMxN5hrhO16ocK+CZzfCWjOb4TOZh5uaCuH3Jqif1uUHUla2D3haMTinpMZkddMnQm/q5dyP
RG8u4zA+dmLYpLtwNVxRG9uQfBqeuAK0YHL99jGRw6bJ0bubnr3CEcE9/edw1q1wzz0bGLFep/Wy
56pO3txpVIclA3PTLazeFYt9gF9RZYDjklKBiGRB36WMYGYdvLENgn5LKAqP/WIfpxMQUtP9kWMc
HqLJeSiQZFGHKIgtenz9iphb2ilEH8bJdiBfNtfNvUM9SG1nAsRwJpUlUlH6VCu7BNxtsdBBTPLE
LVkmjgFv5bu+pUHCb1eMgBYHOWVyqZD9O1jcHNyjuHUoEbtN/fF+KPyKckT9UnauPiifFZWXWm6G
nkLdiaRQEIU0kvT2WSfVq9Vc1UVGpgrhKti5Y8mwRvuPdXJUbfykeTMhDPZ/Kv/DdVjj6/JhsZSP
1mR1Zwz4ZY5Q7Ni9AW3vCCCCuvzWuTjMk9Bbu0DZtL+XlB6MMhqhuONkQpnidBQVMyBxOltt8Ccv
5W3luA5nAhmDk7DHdGrVQz+sZ35mbySdyUb2FcUVbKS5Y/y3uOOuasWdE/BszWK4VpTy4Bzqk326
akqL14XJGu1X1fiStbAAEgt1SM4GAtX0kK71hxiy361LOUfTAybM2vdAgQ+c99nAgj/6xDxFzNHA
VdRSFOEP5nr9rixa7G2eYEJq+t89iNxiKgB0YPDiGEpiJxe/Td7QJSsukNZpjCDETNEeJWS5bicx
8zIfYmWivQUhtp3eVovfwY75oU2Ht7hFIWLWW1+3dNGu4fRRestL3kIBmlveeMYhrel9ObiKhyEE
W3LRJKwqNLVq85M3YeqzsUdCszsPISCKAl/C0UVC9QflP8jJYnNLgkOydCC9nNLZhS3GSxDdjDZh
azR8NpEJ4ZaYmzUXF47Kzylbj7HykYUHHkvhBb/iqDh502KYG1vqwKUCHFW622p2yuvBerCJYsrg
lBPSro771+nvuD0zkpvKYu/yc1x1kvLnxmG/7D5HTRwp8guMsJIIfIwWPc/gcpf+1A/yxXFbMvEt
sKBM8cFZGmq5M+Wre94Hews6PwsvgdTZUsCnVcXBrpgey+4Vk3BUR6dkhs/otOtPHhVf50NHp3Vd
H2eAXAfPpRkYk4cbyD+jaJj4kzz3LF01ISp8UVQPURc3x6F3zCGNvMfZdvF2FYKlHmTSuVvFtUzQ
4UWMGOGmDbPhzieaCHV/yN1ti011dLJ1u3jFACHHkOqhiMJTPljqjkBpL6HoOMtp9ub3tM9igoyy
31M/0aWjvQkCsAt6yg+Tk2Mj9fSP8FJe75XY36soOxY9OHgd3jNKlie5unduHEDWlsFPQ5FNm1HC
Oqz4xN1Evgi3uCdlKfoe3qGE5dY0mkyNfwL3LHd4SFtFs1ligOHBF7dFep/loT2sOIkIc1NDu6AO
VGN929j8BTB/cuZUTNywtuomiS+Bwf5hXr3xyWjKgOqsxk9a9zH8Y5PvvTiXB+NbCANxEXKSsdGO
85je+PbnMPhs8c76XNT4Z5uqE+jzPkitBvtVXQ4QsyJasJaL50EHHqNbv9+ZElWpFDMz2eSqb5q7
3pMgH1NyP9fj7N8NcZcRMcMKXPNMRPHkg3CgyzWLqwcBzm0bFDEASkQQZMcQc+7oYD7GI7HzdRrv
0ASKvXS6Eoc5qFbJKW+qmM+zSdLgrA9BYPiMFjPZkcV9sjOlL2idu1FqvQ/7fOW8lOzHIEzOopXf
0dRcAMH0oY34SpZ96xMgJwlf4sOQhJPISggD/iwsQng4/fDLeGTrjC6P0sqHIgbqhEaLSlPpS9s3
+kvh3HU9tvJ53GhnIDTTShqKErzUou4uTCpAsGj6pG0AjokFIENRuc9rz3NRzy98dwMYgZyU7yM1
R2FJ9UdYnZKQaJoDGCPGlabqjJoh9yAkGf2hCDB0+83RIWzv5eu9nzMeq8GljjCWw9HjABEdNCjN
Plx4b5IL7lruvRNG+Qw6IA5l4miYhhc8QzH2rFcACk9+Gw07PTT1bhHZlkHFW4KNZmPEdrmQbCIB
4tkd5CdFXJQ2Y/tFkc2BdMXHFTJEXfb9Vkvhbv3wpEEiMHUWYBuDNsAjv36w01xFQX+XgIl5FOty
I0dOo3ZlPlCMKAsN2T1BN+l2lm7MwG+oD1E0Ix1DD8OQ4jGH7DET1es5sx6xCu5T80AgIGopj2h6
9Gj8DWmflN9DGHOdSeFg1PUEy7NWmMSn3J5lM6gtG/beD90aX/mIL7G8jkcJZSjW2KQtbu4Ft6qj
aD92rMfqR6Mhkn7OMIyIX96xJBQ1H0iTa/21rOWtH0Ttm2+pPsbprA5JvvaPtql/It3jNSme/v4C
0X4fqhDEuteR543S7LyYLtzy2MKbxKeV9O9//f0l7Qn3hwWj1v/4H//x27/f7HvfXoT8+e+P//2v
//jWro6AjvIkQaj4P/6t//hmPFHjWVtokf/zbWnw33/g39f+/qm557KKqgY47X+++d9P8e9ryVyO
B3ecfv770r9v8xbvf3/oZa7PjUIZ+r9977+vCUHswpm5Bv372r+/8z++dmPWhRXx//kztjEXUywF
yf/n+dEuSc9FlOe//9rfv/Pf8/Pva40cHmOJVWAcgxuiF8GNzmey3n9/vyajd0qG7r/+b1le+GuX
75OGwel+qTTBIBdmJY40Ykf+bDdh5GWvo6IBnsqa9Pj3tys3KeljVBFTj11mpjuwi6r6BhMWmEEv
+ZPkTytWWbxTzYdkqnwMJ7fcz8trOJjqYXKXGgYcTZhed+ElYYnxbRnt1NhkH8LRkFFs+aXbAFhi
G7i3WVR5d2NCw0C5YqRKe/Eajp1Lq2pf3wWFBCubYPwMJJ9CU/encLXDNcpJBACVg7on1VvGHQrw
MHJpSaSaa3nB8LQdrn3zrOI8/VUwDHGa9mYJZXnf+ih5KH9Hs1KQKPVnmJQ8mHIbJeuyyd0vgSh+
HaZ0i+EwhMvT2UPvePmJQm/1dgxG9CA0oaM/s9ezrF2UHfjPqLb4O3vCxKPcjKpd0CjkkwmBWqc1
I7CyueyK/Xho6vEXZx/vVPScCbDebEyH9cJk4iNT7bd1nWKnDex3/E90YaEt0nfYnJjP4EEtGK3X
RDhXhigwUeiVWOYv0UPgL8DPCnnQFjPy5RCs/Xwbw9HH6Av+mMPfDt9ncmZMAOs5lyhumm6rcIE8
pQAL2d/jLKE7O85HzhXQ8KHWCgyoDCeiDc2mXaaUnXOiYcp5zGzFPKnwJPW/+D2iF5IkTp9hSrDI
G8il+PK+i5b3SOE73l5P7g7SMUNb6LXHnoP6rsdcwJ7OoWRe1LXxoWcXjH6wooE4TJZ0OxRI3PDV
Pjw18eRp5gfrOjhbHaT4eafK7ph77+Il/ugS1uF0qPBLwMqvvnJPFteparhcZeeAoLL0QlKvtOgl
Ndh4VNczx7LEwxNk/GuCRbTPjD7xSPcT14dzDex4i3aE38mGgEvEY18YRj5KnUb2W6KqsCoX9b7W
I/lagcEyD+AZTqN+WEOcINMaMnuYWtD0Tnkp5rwAgdnVC8IuAzsdmwwIg3TZu4n9yCsC/wRiDsKv
XmZsQVwUj/jBqytMQL/X7uLfyLG1ZZ2AJRiT4I0X+G8qhd8B9aUUfQMQXL40NXfWeaBBb6AquSIA
tPjFRlWpe+QsDtlipquipytxGvBAlnnwJ/SJ6uJRSq+aFnxLY4jBr8Ih/2TxWo0cGbvmu/PX9pQ5
6ZPteDwtQebSSv+eE0TVsLNSFdEkPKxEuP5uyGt3q3x5wAsNls+0nFuZye5y13vsy1nsEc0wDM5/
xmE1G455OCh6l6IGh4AN3asjr9jWFBXtxk3u7EGKY2wRL/Tyjpu0o546d7ilpU3z4nYudi5aS4bC
4xqhbb/DYVNsXYEOVpQEntaBT0DaQjwb6vGhm8Qd721QiRmdHcvABN1r3x3LFDyKu7sqEERHFIce
N5363TQBaJITDfB0hvnMosIuAFHoFV+jSeA8LRq1zDBk5+qqkAX7lHRhgVwSZpy/IqWfOoEM40DW
Kz2n3y4pyO9D73L8mTFUXZm1+Jom/R3W1Ei7Hp/udh2K3VjkkPRYedtLUee6jsNNE36E2DJIYiXe
0TI1h/mHP3/O7fc0jc5hOiVpGN5OlGv1CsPtHIX5hlaJ4Topn5Sp1vOEVrNF6lObMn2ImaRuuLHY
4+z7v+Zx/DEiDEQLR7CiBuvogfmZYh0c1jEHQ1t59GgT8QzyWwd79An36Rs1Be+lYafXk7efXfG2
ePM3l8XvalYG5xNclSh2NxIEWwSJuYsWouBwyr2iifbKTBTMqXuO3wwILa3rjQAVGJTzyVewlJbq
Uik9iwNehzYIPc7+wAwmeeksv7zL2gXMT6JEu13b4fflR5lU8+5r++k2KRk8wyBvchkra/S5sn/K
yyU/62ohvmmw1dnO++5zQSF8njwnkEZRUKKdLXLIe09ZBOBJpkAfxUU07dA7x8rh3w0+p+DLVL9T
Z/kS4BaJl7M8YkvK3QiqRo0+3DDqkiXv+XDEG9o7/k40ebpL5n4/9gUUMc99XysHWnE0DtAJsPnM
nUZCK/BRZyMytype5pgOG6Uwr5KoDFuFqcAZHmbXvK0l0ffI8ZnA5reMXrKPssdw43mbUM7jbdAO
PlOkXRKqYONkZjp0ao3JaFXPXptiEXLl+5BzY6Axrhi973ChrlnUl5EyoYHU0Lu+4LVkOvzSNUxb
wnLBFDtF38zX0JcCdZwv2lShoOjhP8DmcF+ulFZkEeAY15u6Hchjnos4MNe6jtNd2hQnzaJ31NW0
6wfv1XEvcCX2uK3ERFqh0fO7gCOGM/yRupM7Zt8VAPSzWfFdxCEDAExfV6zYN2Xau0fXnBGBzdVw
ibWbOTr0EVH3yeVOKHkuI0ELmB8DxRyD54hgBROXrjxpy02rvwiTRfub2wU3b41lLJoB7WfxbZWB
ghg9PqQmEUB25gpJEWzCGDav7jJHx7Lwb+K2P+TUO2y8CUseRlRUR+y0UTftjR/y/E6nxufW3uVY
I5zsQojodtqJQoCX4O3LTr/XfMK3jsc93LHLMUUwGjM/fihUSwG2m3ALMeWN4WbGXc2SQGIkR0aC
13cKNjP1ftgbudKXSXMd5dmryN/GlVY062esy4u+SLMNlSkeXuSqK8VtGzIKwSX2GVWZB3tCME/r
kJ/T2b/xBuzXQxHinknErzZwvvpK0hQbWejtkuKFDGs4URR/m6evrc4fvSr4vKzxFvVkH7apOGLN
uiqD8a5W8Gz6GdSJF2GWBOV9lWsUjoQBmymTdhcPgKUW4Z9b6XhHX4dvYmEQ0M3AKkQvb3KJzaif
7lJc8BsPNsDMYI3yh5ZEJXuMfynD4TQ3BqDYVOpw5phgl3fjW5P4hmg9/9y1DxdksybwxkxlkDln
9C+O2VB1pvHUN8tdmQSsFSYyXFjfK48LvlkBdRQ1OQI7XZYWfoi5BR+XLif29/UKDOOPunajq34O
vq3TfUQpDAVENQBfQEUYlLS6pzWDnpAAUzts4J+8JXDThY+uGsw7pxfmvzHOwipdfxVM6JDt4vWl
wOne+R5oun7sd2PmnAwXQ+AavO5SQAnQ2Q7WKaoA476DdhhFNorwdplP1wV/wQYZ2uC7mrwM+enS
dD4jsyOT8Hq09EASlPhw2gWfdSlhDxlUharbRUMFKnAy7FFqQUAMsb2cqudMDbxlbMUsbpK/5ew/
YLQJydZXO0/PwYHY3Y8RiV9YWDZEeWN03TA9hFWN32UoSPkcxBzfYQQUaV099G38mKv5o7WePM81
Ryw1oj7HxMnNkHiM5/HJrKJONn3sP1yPfeVto0uPVj39kaF5ENqGN45HKjYcR4hiwXRvmyA9yGq+
5oURp8g5rEGqH5AascBTLxVm/i7XT0VT8hK4lXPITM5ArYJ8rFGQyBL5V+jr4ybLKW+TXHoajtqb
cv7ZDV6BcqfeZKkePEIQxUi7sK3bC8au/MHQggoVofcDU8Vjwm5Qj/Mpq6mJ6lsWDl+P7bmM6LGi
4Avabtqe87xrz3//S3ZZdIoYXl++7Al1l46Rtw9TQZjXdwuARgWipzdk85niuTXm5BZUEXeJqc3Q
a5n47lSeL0d2kt3ot2gTTc5JZZHhMYP/xjren//+IjvRn0sbpGcOFhxj63NCWc4k/zTj1O2bnqK/
FH4IN7R5G1x6KOah6s8+Z5uzu65QGKT9LSqtdsrGn+UAgIB43GORYx+ucsTgaMXgc/kjXel0//VL
UTXQMxTTatrNgrMbhK+us6z7YIp4A6Z0dBdePmwtPztn6hAJarS0s5XYzrOULjhPjheZhnvI5cmJ
k9YcrSCCwoVkBWqcN2d0IkzJLQtpkBXOuQvxkeeR/F7N6m4TeFtjhbSy5jCVmDGedQmJHRo7DSVu
jT4bMcceqU3aJonDUlriySzakclpGBPAdpnMmJiVMYktnTkJFM72Igvh1PkyC0J4vEIfcsPFQFXh
PpcFISNAGeB5SFjHAk47W88nhN0NCvEoqBl/krArMZ8UiitwhYed/uTvomZYO7rq24nHe5VDWKy8
2N2l8/wcuzM+T7UOCIIssBipTtIYphIcvaPpSEx0ZMh0Glx747Dx1zFrYloVN4U3pMc8nfZBpr+l
lz2hSH1jQBQcdPV7k0GocHKHc+oFXjRXJNrxUyzFR30aPQB7U01Tl9PQhNGyq8fTL9VzIfLFr4n3
2m5R+CbznmqjCLwu1nbIQSOb/BQRb4rJMpDpws9If2vJ1H1HBpBm0cIG+7EOOLai39OltPZ5fx03
gAfIMZGvSrz7xJ+ZIvNOgRzMsHXFAOLhM15K/2lZaYryjRm2vqipEEFEb1e2nRxcUDLxgZ5s/dbQ
LjHYcKB3ZoW/wZTRGQusQVP1kqX+9yBv/Cws/z7OOSRlYbV/l7ecnZUK2G2n6llE4ZvbWY4WnAeh
Zr9h8W83jQf1bQG3LkcPbrd9S9xZwFmBKhKm+S1epBTuJLkV1AAshE12oeHPGLUCCBtrz6PrtLfT
UBB3LKbQLHEaUj6MPd8Nq30QTr8nDMZQJIpDISh0s3GX7NI65Zo462tRTbSljOvtfKxWj1oJ6Xyn
FWwqN2khYnPCa8HhpfhQXlyE2s7QQNw6typQIUs5c41mWM7F6lP71/EwVRR+jG5EO1L3i3vrALUq
3hemCjHcWQTrhjp2mJD95YRnqqdx4e0453Q4+i4b5SSuMLjEF7UC0BzY/10XBXonpb1N++FEEOBS
Xx8FV11NclPdBOH4biTlYqEO8CtBFHEndMgYG+h8GXf6XUsNDm9Ld6X3HKdR56p5V+uRKjgksoKL
6imtrt0+DZm5hO2BIw9uIc5c+6gEG8HcJwN364ME4dqD6ZkOwy57mx1d37TiqWoNjL+SHutI/8Zt
9ByqnM6s9Q8DsgGjAbfLrn3QsvrEB8+ciRrezqdMJPVB7qS1+mBCR0bRYQoyznWwHSKakIwq7mU8
k82MLgJQVGNFuXSo5iPvJB1vigGNhSeJyEENttoGLQ7f9OiARtjmUwKMaJDHKWuSQ2fsYXC7+ywm
61RE43pMW2poOz86ClQ4eMwHJmLeJu659RRVTYSOaS9vfBDhLDpu2/4gfD5gEx1DqKA3c4NOfLG6
sn/wnJqRPbzYr+VEf3HvMgHlYM+CW++N+gw9xrdpy7zdV1yCvaj7NVBcvV7Ks1TpUdDSYnpsVUPf
S8nMpKoGgOkRJ9Gh2WDcY3rQ4+dr/KdJuvX1FHPU9V3seNbAcSqz4RhE2jzQMrrBVcRgfZ2vIzx5
V6MHpVxw9GtrklPeaAj3tQoJkVvC/aSyGN5ZKU4dNqpJx6AnspP1RHdYpgrrdI0RhXvSuqVKotqb
gEOoXPLf6ZJQmzX7lxYWC+526cPbocFB30UM/JXW4T6yZQHZviISGGO+CLW7jVTAtiafXSYcsY6w
/Vi4WhzYjYmAYvJkmsJnaELeq8Tcz5kL+GM5rLTYAZ8cLlZhDaQn/sOJDmYNS0XSzJQesB+ffXnh
zLjDV8Loem/76FVMrfMQS/GUjdcdZ7SNKBS+V0+3W2nc6OhK83FJXOfTTHiSTVqkPC9xDJxX6+Yj
8L3bIp3xNuceTa7DZ8++/Yquk22X0bH3alkY047VlinpFg9idApER1m2ITzXg4BdrHmuHMI4jqAW
nSMUAKnwISrbjySxx9a8KxDSp/BCX5649VjOp+w5MY58nClOyw6qm2PCK38XGGK5LJUgODy7XWz7
p7xwwi19wUgXCx8j7n6kQgMgOyfPn1jd54cYrEfZYcsQ9QwYNcuCnY2Sm6pGRCQ+1Va5OmLIOhLQ
JFpa3o99hrOPtsJ57fkYpEB6kpZ8wVLY+jDSOIChb9nGhnW8Hd0fQa5bmMP+LuIvHtH2TsMUPhPt
p/KMrdCJIIVYZ8VZ7S+bOWcf4g/gRxxpYcizG7nY57XwD1iivG3hvC+4kTcTJ5lN0etdH5QMr3tZ
gNUrOKp0HaquEV+JwkEpFLN4FJsnJEt+qr6+znjOd/7cf09dcJwmXKCedB+kRwY5SdlwNVanK45j
xSEYULlj7MRTKX91PXSUC8HWLj4njZXwqubkDNU8gyjUKx+TFuc2XDwJrOTKATIO3kBDY48FinYW
wwxr5rS7U+1Ku/L7WlAnrkAZQOos8r7clU1rNnnh/bq8ZFMessZWXKzgA5AZH/MnFQcnKX1B5zqb
e+7hNCorjObYavH2vmk81LqnYK1IF/DjY3c71bLZBKF2tkBZLz3JLtVXXFjSbfqpDK42zVt0U2Fc
XTOd31UR76SuGWPiF/6r6w80DQzWpUCqfm+bErCFLlAySqBKrC/Xpanu09b7Jaeax9FDgVM8b2UE
Pk/GEZdIF5bnGB7cbo32E7ZPHxt1WWHuJpz5c3T89tBadLKgj6I9Jr4SFh5S8dBf3CIZLlSrkAOp
9pm5z2WdMntCRT5DCbLQUQrmJlp406Hbe3vp0kkwYq50W2FJRMf6UGjna6FpGEenwAAiQNT3vTmU
PKOQ3zm8xx3r9Rzn0aHJ7+2Q1LdLGO+jmAAoIU6Kg/lm8NZuZeDb4LLc123VbK2HCa2fz/Jy4P/7
SxKs//3bFQETy/UJocOCdLA0DxhSA5n7xcte3I+5Oxxyw9F9tVN35Ul8T5wfufEjEQJJ281q+t24
fPx8E/4MRHIXpGVybPlYbfD44bdgU4m4UmC5AUKtoz2QIzJxh3Sm7Zq7Rc2tDIVUaepRK6pwiNRQ
vMMNAVFZXsfTgpdAZRhSCvEwquXGDZtfSMz3YelhH1/8T00DbetHly6xhtIamj+68OcgEficZGg3
/jQx5scPE41i184rYNdFPvWdeJ+linFDCNBrSt+sKVNsp85YjM10VlhxbFCI3cxmubFRCvgUGhHF
Sxzkxe0QuNuw87xtFgAxYxb82/gMQkl89Bdx5afo3QcII7eZ8b9dvf7IY/tqgjTZ+0V1U0Rkt/IZ
RP0s+dTN/mWXSnATC1cdkbzArbAJyKRIdn0Gnbqf8GlI1CE7rqcm6zKi0QTCc9yCrQM+RSTFht3n
zYacwFyG91F5Aj+T4w6inwyvwaPvBH+oRcVgvMjXoaFhTcjyZYp/NmVFUUSAUadEdGdyr3Y1l8QN
QvhbVoUpbd8B1O9Bn0N5jkKyMrMB8kLO96ZWw15mRux9yOxYMftJUO/svYgEuamOFo7zfnSZFmwZ
sjMfa0RxcgZO+iobBdh/b93rDI81etTVEhgUCgHgrcEfDQ8/9rkh1fBCCiED5sOocaaLHw02992Y
zsxVkNezCedhVHuUbvPAA2KNO2sJHy3NU5IxfnZ6Rk7EWA1ez3C4/HJdzGu4bWTdcYCHdmjavKKX
faAVzO8eMt39L/bOZDd2Jcuyv1LIOQM0Yz+V95367mpikK4k9n1r/Ppa1IvAjXqoRFYip4WHd+Eu
yV0ud9J47Jy9106PYRNsaZZl11Fb751F2ho17tGVGAPKod9Lt4FZW4QvXYeDtWc+tnWH8aWy+8/E
fC8sVng8Zj7X2ruoJFzRSe9Cc/HAZyzoefWmJbqlxrB+xXlnHtthdAAYElU4ZQU0axoTxA5ekkGC
yaZXPBKoiwl/UYXdt8bYHzBdnEOglVSr0KfJAgpPXNTDk2EVOZWdIL9Gu95xwpgk2qQ/VjNwW1G0
4GsBBvvhwDkL4ZNu1VoQ5JXVUu5qVzNdxFkUg2Rk2HbVTHV8jEzNplc9WklNQOkAxnHWOiS4DOtN
ZpAD0ZRjtUvKCMYP3TSJq+uQOs695bRYqyo25P2EFjkexmV7OL1yPX5KlLjLJYLHOTyOKHOof2Nc
nFZ1xhbibM6h9N7LqI+3tjZuC+vNMfLsUHsBxzu7sLqM6CpL56kpaNAEmR8DTqTZBnGGpZYCZDnD
MQbCYPElZnOBKWPCkrSOYMfS/0Bw0bufiZ89pYFdogsDauaM1h2ZcypmmhXLEe5M+GGiaRoTwM1h
Pb7kEHIZKhJ8kERkTo4VbB0iHKyuekEb9Z0Pqjg06kEo6JXdBBtMAT9TFXvowFoCUgIRXFQEpV3e
oVXGVmRj/DUnmmpmX1kUajrfxJuWQNMOKyTizoKgMeovZujxbpTGldfW1XaI3Qo+ECtDXbnGxtJ0
STU2ysISh8SnQRBOFvzJjiu3Hi995V6TfKoZJQZw8ksqIWdAa1YENb92YtLn6PiYFniV8im5abOQ
HVlHnm5oEzPhOojmZ0Kp2STAcKAJkxUSjzprTJ4gGixsSXb4ItXyKTfNIgu3zvRbLx7RUS0zcGaS
cZkyGK1Qzhhh9OnZUC7wRq3xyUL0jaHLs+QUhFk7KwFVqW5CQhObtyl36n0MyaYw8Gr3qX4atHzV
Kj7mHtEUYxW8dlbdwwOos5NtZxcIy0sSTIS3ApGi0Iw4O+xTACjnXxjm9lmZdvtyCC4YWsJtyemy
gkW1Nh2Y7AHbTENUO0oMMIRIZyg1cRgkxXB2WhDGs7tLGDBSd1JbZQHqLvJpswif6eCSGVOMs4bP
FbzTk+R4x/NdT/4LAlAXLAejwcg6x9W5Q8e8HmN33cUcQporl6FaMrGo/yeHpbOWwxugrvtEy01R
FtcKoP1EH+o6NfeuSlOSplg2cEIztEguInUvrdTF3hbTXhWMIXoyg9cd6EZgTfLURuB+h2Lnsagq
WlgQaMe9VYTZ2na6hPOc+tRggm6QTBB3ERE4IYEMbkQA/cCxaHRo0+3ZpDOcoOWS+rpWDAonvxGb
IsVmP4qzh6Jt00r3o22aZmd5qzpS/bEXDzjkMZbMsNsFu5g0RpFlBDEs+2wTpFGzln50iHv/Xvcd
524c3WpMhKyqBTYKTgbwxDSoHC682YwtjG7HshfjQqiqZ3Zu1spvIZZ6wbVmbgkMn2/ZfS22A8kD
Wwc0VmZYtEVod43iS2K6Y1G7wn8M3cohX1OhB0TageMiGaYNkzeEAX0/rUu6+wzrPL1epot6aM5W
BBwnKP1bM4fT0uLTRVuPi1Kg7o5FfFe07VsaZIC3SB4sa3Uyvd7cKt0vsugK1XvQbsaUjWFJwOGA
mnlPs/ypEnOwBbujDyNIifwmKNSnQ6uSNgJC/CQqHrqKplVfzaQVFfrG52DbGGb+6s4PaoKYGBRf
cxK9ZcvBqkxR0SGhd5ETMSVD+67xCVpsygWjYK9HGZGWorClu3iV3JZ2kRcp9g7oQSIzwSUOS4kc
yOjdkUAnGmsOVgKC6gyJS/f+GWbQZ1LVz51h77PC1IeBAq4ewh2SUawCHW7kyM6YXfvPqaZhEUoh
kF4sPukOsKwKxVPqjQcgXMVJlY86zuqTPRd3bSfwHCypdKq7kT4KXIUGaC01nct6uGd6/Kw8CP5N
otlhg7tIGxtITm7h/WDvsJxSj3neCOxx4Qsl1HRpMX5ODqyiKfktmwn1ZMGKo3Ru3di22qqdxVWF
qhAkpCMaGMouPFWzpqivNJeMpB8+2ELUa6hKGqE/wCmBNp1FNreYdKdm0jL+LfftDO9XefYq7xq1
yUVKbHTs7vCGMN4JMgZhqHLh9+jtMGXN3mjxYgXYk6RphHuakzHyBXXXFd1qlq5Dw/Mguroicne5
9NYJSQXdh2f4d4mKzy2Kr72IW2B/jBppm5xG150PCcF8waxvRjHeu0l2nPOC7Uxvmjs7NvdOnF37
5KPHqWHsJRUh+zw3X7s4E3WDx7Bu2mwfGtVVOXfDvu7m4CrtWaBTG383S0CEND9oTohJjwm1MRYS
ZzdQIC7szyN4lEsIDpouhEWuYA/MqWVriTvEVuggJ/a0XFgsuGYIId0GU+dsEmw45wYg/9bZsrkl
v1xW2Eq+KrhH5ArG2OLs8juQ8YDohzNskOEhcuh85jWXXadlIOPjNFnJD2aTj8o0FlsEA0bP9kGz
8cLkrA5trchEwbDMsDTeB5CuSnTrV0G39jls/3oWMx31FTYEOqM51X1YQBuP3An/iMn7Ht4UUEUO
7DxRu2N7xa6/pO6A7vbIqJ9twcnK+Am5tbOEWipClmjfYb2O7cMwzA9xRRu+dtVHYONZ6usecRmK
1jYyFW4tWED2wIi/ED40VhZqrj2A7JHOw3nIqAkCmDaYSRRXwxAdutm7J2BZi6T2F4MDc++5XAW8
eCYPNb/QZUXvZo43TeDf9Al8HqG7m9Eby1upZ450+lhgz0iqWzczAP9eWdQtXKc3FgxHZehqE803
AClWdcs0CuPni8/ElXst63aHgj0wdlPlOBgeo2uakPS7aqh5VUX9BrqAUR/FXTEqaA6xTaqPw9zm
k7+DSDIDQ2EaKAIP38P6MtKmo2i1szubXkhRFATfliPtdQNHeicqfFSApenbVnicZpfNK9OIxoTM
M0/TmcjiWwPVSJH2H1qrX0nbughRiTx2M32XkxBXM77H19py8mVqO0LQOSZx9+RmzSMjvgqaMx0Z
Ln0KKG36ohkkVTRUIqdd09MXVLG1T6mXfrKF4hioY2RMKCevmhAtxeTHNb5ULvJZgcZc29AsqISr
kbGPuTcXW6ZEQ7OfUmbZjVHuuk7jc7dgIDG03g0tF7XRROKCP3Ne6TCzNnAq2OF2GQova2REUgMs
W5mDhLsb4xhva5DGWH84MbwKmnw+mw5w4eymDhtin0vZndK830dmmhwl2B9emJNTjNrNbqbzB5rU
PhRk7Nol6CnRohDqWFlNk5XYNvEnzsDqRO/ZRyegfk2i4a2KkwXi7lQcT7ROIhP9rdPhm7PpXi/W
/zRylj+AgryxoNzLVp0ajqg2UrcygIQRkETSBgEMD/M3m7ZTQXxW64mv3KaiDBt19AOXh4VEwqZT
e5MFUb0ObXe6GrOs3ABBhOZXP5s5rSigeSNra/c2NvKzFLcslojqCGfwf2OHPc04EJ22LPYVAn3p
IWMsFYx0iQjCmPArBzIlDFMjJoHQucpm9DH1YazZ6/eD9YrsDK45GbC+ptFrkWdktAw5UrVpgg53
GblgmkFhEyGumXFVrCf4AigCSLWrGYnUyG9WHQigbTpbRNa0aKIQhl5Vff7m+WlyUM6MphB7w1Xs
jdVpiQjWHPERKiDevnBixkyQ6sg8QGQL0zS8rqyuPQZp853w+V1FDYjoulXNKm7CVetyOQjGx6gd
keEV2bSts+EXukVmn+Imnoi0t2AkYS9sVzSBUG6Sesa6YdG8mqKtK2mFzeLJ6N5iD+6COaMcKNwl
43nWG+IWPobc27glAHXHIzkp/TZib7iy6dczoLiKlpzJNCK7G85yit5qlYe+dZHOsqsq7LMsuXrZ
JACNDgGEKIzuhUELdmh5A82S4Q9tylVX5A+jFocaBLPFdqh2muMUlg314fjPW+1y68/dPz/y5+f+
9iM/3/h/+Lm/Peznd/x8Dao1Esb/8dP8PMFfz/Wf/qo/f8SfX7dY1hlB/9fvxf/1Ff/tV/15GqdY
25n2D9gd6UEa5cDY2rEZMMe+VRzDjGklQipb1FtwQtt5+b4p8oIAjWzpqi/35Yhc6fTz1aGjZ3T1
c5NevIbot/zAXz/7969ioUNbuzxXFGKL5Qr1r/t/PRV5n83rny9W2JOBxWSHn9H66CAR+LnVhAa/
8ufm3+8n8A8IYltG8T+iUtq83P+5aSBo+uejfu5rdxkS/P0Jfu5Xy+N/bv15pp9bMvH/9fR/Pd3P
M/1866+n+3P/zyP/vPA/X/u59dc/s9lv/HD8EH5cERAP14BZMplGSe45xT6suCncGlHxz1c7WJn/
vP9v3/r5KrNk6OKksR0n0ZDYY3TlCcH8L2TLr2FsYMwdveGo6Bp1MBcjPfMxLP90dgrUcLkVOP4R
mAgTcz9lbxEMWOJLbEx5CV7CHTE+V/bZUP57OVJXpb2eLhPbxAYaXFJ9o1niMsjAgCUWp7AuaKeX
isH0gK7AcNtPPVt0uBc+cZ333TIlKogqVTmxbsXn3M8PqBNPaIyA6DXM2hmN6KsxKkcYU3hNMXJ9
YHQyr+puNYa+xC2U3YVQXvl1aD4syQgP3llc9RiV2LWvizTc2B7ogrjF+ZepaxzFAvH/lR8VHZk/
ts0u8iYvvDdIDuusKcisyrI3fuFtMA16a3RWijYFIVeUbAG2mE+0hiD/JLC6TGLPaMubuqUirFMS
9FImC8aMSFkreROh554c4WybKbxHzGUxcIt/JWImvrUYO+yd7bBeAuxm9VTYqctobEQRookgw3eP
0Mu5mDNyw2kmE4xEcwrUdjJXltBfudOKVZpiPnItGiFJaDyOmbcb8rb7pfyOSiOnbg1H7ylaytpi
NTYUwp0VU4JPn23XhCfkjtG+FvOm7tVBYzHCC5x/IzEur/p+xOBNFan66hJpHECIqEkhV+RLBgqk
SDuPoKUuaKgxDbDBOkKvmuAMYlyue0TzlcbT65TMmRG4F7/ywLg3G2EhpxNosb0JQ1TTk2yjUnkV
+Ea5dRFQoEoxNsxafkHzzX9F9ZPTKPHAqIL/M0zPKewHBp5XtLI+0l4ilnZii+w5dKfixrY+9BSp
jTUuG7fG2ES2dx0M1ocwFhJZIUiglxkq3dr21iovwzfVDhzcWMBdw+Gim6OZtUz7tcux/SovvtCG
fvIheVXBDIrQTi56kBAaWtJbOVEYfp2EU73GdrPC+k0OC3kpsvOQxFSzvXKbIj1ERk5ALB24Cpeh
jFR+DqOsAK29SyKGwCh0aCCM7KxHl34y1LOHVIhpE1glorKCcf0ULKqn/N6xje958Me1AexjRTGh
4FzKO52p29jbtQ0CBvZfH4WgSQ2KerpqAD2TQNffmqRSNgl9zMEcEafjYOzozlP55dMtogGwTs9e
nMFWbCk3kqk1MNIskMZui8iwIelJ1P33VBD9YRR3gRVl6zQZnuzmxUqJcA2oys2sLbd2xrg4Jzek
bFA6IcBb0BqLMsgmcdLI92nYvBc4Y1dEYGa7jrnIiqk8M3ySnPwcEo5tM7jpxAnPdXGVWvEjegk6
9haNcEVibCXgi+douxZyR1o7r4ZcfEixFPQCSgwHpbjnmLZW/cAI0NmbHYiw2XaPZlMhUpd80saE
EbgQa/KQ3EMLRsDhkdAvC8zHqLv8p9j3dynJlCKgpBMD8pMh/hqZ/cA3Zx8+58TwsOg0NSHLc8fM
S4ic1zx5TIiH3LxmazFfY0PPT5jI9u3Cxw8TUGuTZ7tybUegaVNcr/PP3ZaP9lpb3nxWPemv5Yw5
yHZdFH7LzZ9/GtrOABH+7cs/D+pYE8tUDOdMLLrjv762PMiYmz2SfHWs86acd8LuQWvW4+HnJ1w2
cy3l/VlX2IUkfAY1Ga/AfdC/yP7UmhbG/RQarOjPw5zf+ZCf9620LmFrH+jYsFKGkbmGxzurgqiv
EFhlNkGBxfgHmSTGFXidDv7JKrAjzSUtSjqGTJiDFOCFJKdkcg951YxrXDhvaHbukF/HO2PRSFpR
Y52yHASrVSOKEFhtez/DpxIcB5rdmypOb+VoE4vNZpiiGhpPRPp6Ej1U2uSDlR7tV46fK4s6HYWl
63FcTUTV1yOJY2H8BraMtJyJwbcL8z4E08dmFj0TJzgIJ2JI5hDRltiaAqWJpJVseBAiNPMFthd8
AyzdVdq4OxoI00YJcUt8wgTgxL6r0eOu4TugfQTnzFlzqF33yyGaxXSJKprreWSk0bzWMkd353Z7
nrRHRucgPwzYqzzj/yavOs0vvAdv/eA98nq2oeV8SZE8BF5xcQZ73PQxGCM9v+Y629cJL1DYwTqo
shtnlu9d7HDJ0SU8nMjb6GC+QAyyjkP/6NdQ2FyoRq4e0FuN1UaX3ZNJ+F5MLnMcjYJAFUS9tjpZ
zWxggb8EPb0Np5G0AwzopWSyNNT7XZvjn4qCa49O/zKixAxk3RMz325MG7yg3/Mm2lF2p5j6EcZG
YKHXuxJHOBkLSk+7oqMH0FslGEufBklMwhhUJ4OdR2CB2ku/3eNsIeApLaPGHYW+s2OT0lmkRRiR
uq9D9DmTm58H57Hx/I9AUaZmTnTw6I5oG8G/afFSiJ5ALRyeBelWnDnfYwndph/T36YU2wUK2Jnt
79LtQ8j5/XOSN3d2QV5Ppt6RhsKtqlDJmYroF0ajbJmRICalWuVDQn+vGQ5DWN51YTps6kA+I50q
167KX7XLISIpFTeNfhQZGb5ee4GN/1hSF/TuRavoDQXDscEFeBV5Nk6eARgpAsy3Ls9PU0zunK+F
OrnNdN11bkBihfdCihu7Rqf1qZGWrhTZDnH33ozFk6Xjg2c530WevDO0tHZZ15x0y4ebCPfkekBf
m1c3o0FvmBBjINLmc/8MbHA4DjNX/8JsPwnNzFxJNRZQCo8dJPghQuEQ1zBcZFEiKt95hKxng/+m
04eMTsqVNdSHuYDSPPrVwROgKekEErY0eRd/4pgWtCs2pKcjby0K8nCr5GuqQW0JO4TGG2FKw3aD
Bi0JOUzZJAMAovbq7fUcY9NS9QvLlTxEgz+sUdCtVOQ/6cgft31vPxi2OBvRPXpacCVwQJiOIV2v
kgMjEeRykT+x5aeDpaXPhiWvF2/HdQ8RZDv09sXObEx4zhEQJ3J/nyzxxbFl2Ti3C/eQjsa8DkKu
XmX5jXX+qoeNu636O1OnI4kfVBVwOQe7xz7f4giqR3S31kBo4ujds3OATycICdcR1vNiwx8JHQEa
w8r1/e9eYHFRfOxFnMh9RHKfEZFOTS59VdJ3LxNFrzpn+DO5itltE94a8AeLDGqtMEKs1cZSIjmI
ihoTqlPrjEc9/55ni4TmsQT7AS6yj0rCmAR8kCiu1m1FUUmtzahxk5AAcWUU/b0pyerQXFkG/Aw+
EsaoEbwbtmStdUkrDF6I4v5ylAo5O6vnuewZGffVt5U2l3xeUMkUn3OFjTCf6Em3pFA2IaMXS+wC
XAQbt/0OIQmZzF2YRpB2nkzigpARfohX7SKm/1T3RGN5ML869hFWHJ/triQ32St+t0O44S1PNzhL
rrVT9ZtmJDFPH9MpR0JN75+AhJaAFolv1wlxS7aCTOKkKc+BHez64Gc6do5cyunQjmFe+qwCBCpN
rYmsonu3udzDkCRacYyp/QElgT+tj4PFLBY65I5FA/hgS4O+iMjOs5A7V2qCap/fcfWuEA/WX4xg
2dtiRyOMtXQp36i54/XY1t9Dj9MmcBYwKFVBDwRqBUgCBLlC6N1ilodLhiSonB5nQftcltXLOCOS
0f1zG9q/WE6D1dCw5ITpSSCXo+uqyPgtShfVmDUz73/mz7+uEtA9k44+fdw2C0GH3FRIxwtI3SiN
7z7zq5vGiva5ad/Og/ztMahYTdHvWMq3eUCZxDiZBaKhEdyFwaHJkE8yEzyKuvEIy6uMXeG19+Vs
vINwZMi48ApYXrmEg9jmnc1j9y6sIJ3NIUNczBybuEcfGbvpOrZRuRfqqxmndGvVjJDMjpRmq3iv
Rvy+hjfRulM5jR7Ch/OayPBYZdv/+P9xVizo+r+IsxImCU/kfv0ncVa7Xr8X/0ec1c8D/oqzMhz3
H47wHRMLI3WN9IX8V56V4Yp/WART+QH/kTrh2vwakMhLaJX/D9u0ybGiS+L4DkJLHvXPPCvxD+E5
phcEtvAICPCk/9+Js7Iwb/zH//q3OCvHFUIKZA1EWXlUvr5p8/1/i7NqnLHwcDFGy4GGpNfalElO
17u1P8rRYyYkseXldL6laEAeK2HtAyQaQJnpfgJ/1CAxsLZcM5QrdnAPGUB4PE2f7qvZePGJJrKP
FQqMugHl67NH4jnas+HKQ2jaBQKi/Lee5Q0y+2SXW9U2EOW3Y5OSrnIiMepuPIaS5PCIvUwwmRCB
55MXTcM6L2JMF/2uKVEDjOBspSi28HiQYJ+HoP4syhA+GOy4prXDFWzlBz1GRyxeEkQXsNPGH98l
s+gks2jARv3JkvbFUWax6hForMMSBnNu8Qa4FbTiWHRPfcfUtmrardfoayMiJRQkbNRcaleeNfZ0
n16fD5w5G7C+WyEXb9caTjmzMFzx9THqZghqfjNgtzmmSDg3MbxVCJn+DWicGV43szppwbqcHbTX
CcVeO2bfHn40M8K8aNAnujJborrb7sl2vF91A3etR2M/6/m2iZmQi8rCxOe9oV+89VtJS5+2UGHR
j4du+tvNgFob1BlrQVRZLXf5CF7TR5CztpLyjagProMov7Zh57KmuMOjVTW/bJcAMjPbiHjAIVrW
uHBUfh1X4Og6Q355sX5gapma5S/Co6g9iCJbR2CW/chEYjH67CCGEJGT91J61fXcLMqfSaIfQKo7
llx6g8KL9wbioVpVTxwp7HBNnCV+FvyiN8rHoRpM5zZ5475OEKFnuFMkuDqHQm/S377D4M2axGeO
9xNbCTKMbmKF/0iRdzJ1QOUUsyde5VMOihc4VceO2iJBKRHmzpRFzQ6+exYF2exSdY+5n+gtxFYc
3BQZUZudjdFnO5n5u05iyPJw6q29ItsZsUpOQ/Voej6MY1VPa0ZRaG1w97Z4zEmqz8nuRD53VC0o
A7IfBfSuRYUV29NjSk708BjDi+GDKMd1Hh+GFMQpM9B9oMPpCDT1l4MQCEbe1F81RrDysd+tp56h
YD7iOKB2pYiHQSeC0NzUIuvYS1nbTtqg7nLcBmWUM/8LMo6w/r1OX3C1mNte0YRgtHas+88uy4IT
vWVSlcF6oi1kL+8F8TaC48MW1K1uIZutub6gafVQrJWJ8xBFuEapk9K1Y/e7ol+Bs8PUpKlu2SE8
EkinaVF6x6TlcJwQ5qzbToE3iOI9aliEl+AUV9sOKMMJdq4RJsxYjbTZWjhWrkoYPWvGPVixB1oA
WQI9ETY1amp2MwkS1siv4CmiDkIZKFZmSwDysKASkgqppJVxlIaRbex0DoevhVka+OOnaItuP+QE
iFjO8OzLAcF9SNtiathb06BINmCsurWSR9JBZZffZLANnVHh95jZmgZFe5Nai82tBNRKXgqd+yp6
dQQtXhoazk5ywoDXROQXFJS3i52s9MKNNIF3OtnCISFjIUcq2HE0CqQ9nrkU0MQ/YfpLdpUpeb2M
Vwtcd7jxM7g4GUG+cK1ItVxGkg3cKMweZz42DGa2jI++P7/zsWUnjUcHdETCmN/W+ywpjwPuA+LJ
aiLVWC9r5z7D0nzOZ/uxqRYDKUFenaQp1vGbyLqPOtDb031IQowZ2in6hWuymghPKrD9MtZud3j6
aDMbm459CL2c4iRiAI1d5x21b/pXUZCe4sFE98P6GLR7G8fxkf4N4XV9xw4yvo1zJBamChdDIwv6
EnSKosI900teXm7nXPUs5IAif9PLDfZmGt+GI2YDDVqP0RstvTzJrxEuB0hWbooM7oLCA7k2EG3K
lrNlIGVBcbIjLv1I4VPHvYEcOZmmLaaMszvn56DjTQlKQf6A51/PFl57YkdSH5VICZZ5bMhxklYO
nxKVb4FYGiQfBTZ08t1Q2Sy4qc82eWJTaYf0JQcDQLnXWA+2gUgGp1sA7xrMAzpGtnnTBvo9SMoH
Ecz3c9L010YX+FujJ+snIjanwTlCx1Hbm9JAaO+jvQT5y+rhWiDUoLF3SX2F7fGVEvvK0Vw0hUAH
NBQzZD8v+8aUA4QvNW+Ljk5vFg3T4ismhqWon6YX282gUdMeRAKp4Gwat7kBQSOkRVcjr+P9pqp2
fyVZ85AOuTrO/ac1FcuMmE2rNTgvPjayeSzlTpT2pWcOHJEReeUNWy+ZjBs1xh9FzyQhRTGS5VUF
gGwk5pCgy73VuyTeVnjKnNY81BKeXoQ2xHRvHZZnDI/GDuHYty3dawWyBir7O5FmMUseLn9B4hht
d/cZHiN6ODrXqIpQfD4YmLZDQZ+17oajsDy6Kzy72T7NiQRhpRF/MTrA+gYcm3G9u6/z7p6hLtKk
hE1kMCUIkfqBhN2ovaV/g4ZzgcGA1lhBOqq2KW4/trOxs5n6DvxKqEhCHwLkhByVxuAijIj0ro98
CPx5u3GnXWDk9b5s+2LdnDqusms/H/x1M1y38C3pwPF6TTKmIrA5RTJuBGN00+7JXp9R/qJo3jrx
Fkog0bc3oTvfkyUnZovsRJjSqySf7xMPYo3lF29ybF5FK3EQhI8uyUjm0J3bwbxVYcUMGGHWpsMR
2ciLiVFw8MbrOoZ/aQcExzmIj/O7iZm6nRTrPqMl3GEsylzzQebJ4wQwZwrQeyCEoE1ZHTC0sSXP
zgIaaOn0iFxK9DZ1fydyGsV9dmvKFmWSoQ9J1+wDckVpxnDkKmgGvdM+1lierOoVI8CdxxYIisN5
JkxtrVxGE7b/JBPrGonqk9e4v8a4/DJcloJSBa9qgDYxmdVDWNn89bQAS7/8jUp6vGq/6nGyGeG0
YAwZzdLW3A9cUBKswDROEPHkPZ3hXhHH7NH4MifDg3Hs7VVZfkFZhwux9L4DgVyihbkYuFG0RoBK
RTo4966gBTTV1ZGQFX5SjUcz2zchMqQMjC840fZkzWfLA7866IufGMmqrHhObJA6Bzcy+UeDCZw9
5Ti16kMz1kgShbmOTAwUtcZnNjibvtVETWRLdEC0qYBIg9gBDoPuguSIur+B0f0ZT7iW/Z6mAdgh
1CrBpu3x7MRAqRY8f7QLsrVbyEtvBzdZtnXJFE+t7kkUHkxw9XxwI6u62BaW6AUTbOqZuCvzi8HW
Uzi2p1r1jCU1C2TxW0wKd0zRDsyeIbfXNFsql1kNNTuaHnWwn6bBuEip4Y3MvCeerY6jcxoUlzqZ
tgdkA/YViZPyTI9x12EVX1VZ+rtW2ZcZcwClRT4f4C3dEz5xjUVNowVbyfa3jMZLTvqbaKbXzLl4
ahHfyJTMJfVMhOB9LelboLZZV3Hoc0keEO8UHgWPVVWrYHh2UvsxjUI2weN8GQzvw/d92kQCJEiO
oh2r17cd3eU+MBT8gzg4XoPQ7cBMuqeZ45m1uaOmVgcRTQQoJl86ZfWIH3M81JuQTDbOpRwLHB2k
rDXLVa4xiCRwh82kWQ8BdAnij51DgvN4qAKmLX1OnTYkbPeZ6LUDwlRq6pUBTgcNR4NoiSbozijM
12FkOkhBecfU5X05xFI9f6QzxcGEsWTM6ajOJThS+uJUcvpoyPhWhgXNU9yhYQsyCEHuJAHulJY/
b5SyXby18hbP9rEN5RPHYqYazF/z+FG45HY09rkxvB2J11CHh+6axFJ82knz1fhgMyRO8WLaD6UD
YCmk0RPfF4N5b3bmm29wWV7mYdKdaV5a/XUKCHPlROWrEW9VhvQzHZ0aeKk+IjbzHO8TFbe9Nhen
VBDri4fSPZPFMSvnpy6tECtjgirrloXRAcChjX5dEmuPTX8JjQmeZ4gNpR7Q2YMOGWp03nVlL0OP
cOfa6UNo5e80y3d5FXls++I3cmBCElIw3EloGcxGAHc14l4V/TGnZ0ZCMQkVyYzz2ODwxn250a/j
bG8p/Ch2Ct7pdFK/DDt8SvS451M6kWo+rn2IYpsOgoq4Hdzqd5VBF29xca3Q366nOH4jMWKfmAj3
HdyOVwNeuVFb7D2cbuvTcEUs1ljBbzG8W0z3phJAiNPPl84SJiuFfGWQutGd6X4413H95nv5p7Zw
KddNcp1WPV7KwTwoM8QqJnZVSWZF1cJTmdg5byi+zm6gv7Ceuzdef+sQAXEIK3GfO91XGaNp861w
19ch/cHU+Y78iI4/gzaoHGNLlGBlpIcizGG0l0EDFoBsmtlI152mchZkTTEGcgkQ6dNNVs/3Xom7
rguN6CVp1Z0LNGDjANc65EmNFG4MIs6g6CltkE82Phvb3LDW4F5qFJcPRAehKigA/3bVZkxOnpPq
x86ej7Mug61I6MUyuGNUH++6nCLTSKZuR4rAJ3KD54Id311sD+xTDRp5lhK4Fqp1nAIPwnCFpj+x
0JjEeL5V3WyjLEBchvTTHHN7FyfA+TmU5nOgnYdwWLgyyqMiZdxjsdXfmVmst1gZt7k0xcshxppw
1J5NlVXR7C9whUZDui8qhoRRoSmcbPdmUuFzhNwCzlasN05YF5vc8V6iFgN8mhQ74PXdxmP4uCob
KhdzRN/V18XeCCL7mIz6uqfcvPa6ctuaptyjlnX8dLzNWvA9dKPmNZ3yX2mid1Wso01t0FenGscQ
AOl3Vzf6KgyiFGNUcgNTOH5tDfDfve+zZHLudGXpvaUWvIbUHV9IdOvZT1j+uuqLd7K8dz762Kt8
ms/11GDZee0SJpJ+4lo7wEPHsLWAaxT2/6bsvHZkV7Yr+yuC3nlFGySBbj2kz0pbleVfiLL0nowg
+fU9uO/tCx0JULeAg4NtqnZlMsmIFWvNOSbm9A5MXVFmnOsB6LO08HkqindexdTc/dmRG0FwhKyL
F6sqrYNKCGFqBuMlTE2mDzJOH6qQYOC4IVnIBBQtnZpLq8QhGRAMoolVu4BlqLHoN8Be6z8MUoqC
rP80h6A+1iHThj8f9tj6dEL63oW4NRMViei2TNZaMalzMPVLSf/4rVFs98rclDUY9dID8WUR87wm
Gg6zQRWJgwp+2H5Y67B0pj6dCjP3IM6whNgCJYI7B07QuekakeANZnpjNgntDJa0CTnrIlbEHbPI
FhvDLC8CDxIs/dn47dCApbx+QGqJzDTFbJISGgvksh0fHKxTCdBXCBRYiWIku3HY/oqUOMre9V/g
4w7Ma1Elh8iuy9jHBKnxDgvucBco0rKoEhw8yDI4AFTMVb0nq0G/TPGY+pqxDR2sOibpAzD1Be41
P33JZfTA/Yb5dbzPtXQ9JtzCokO5VRuVdyi74s5LbWvfuQ2ishJzTtFq+PPSNjjHTW0sXbpSSKzX
rZ78cCIxYeVG+4oSL4nN8N0JZsiMgRAqC8sPJsPlVsA0uPPsnnqYRFmtc6KVRUpEZhGCl8ZVR2aN
nFZNP9xhmIngagELsOzEI9guwJER9y2Shotm91fsA5wB9Bce3qtWNskuqDrADQS4w1qYopUxzN/v
I/W1eeJ0lFgQyNnjh2o90FLHKdF5+4GjyboAZPjSBU89JsPVZJYsaoU13o2EN8f00fn51nSH8pNE
vwAYbA7SJS/Ex2hlwclpp9ukAD0g391PybdTtfamd4hRqTAcjhZq1TjBMGPNcLls4rTOYaFQOjKr
OQXBoQW1wJaEEDpgjJ9Qea/KQSfwttWJQTGdcldBWltpWq42PtP1zqWEqUAnBVl9Dwb1bgiiadNF
Pd2ODLXqaJgsrUaIVrRE5J9O6kdlyJoTKQigI24dNGm1TzTER1pdP3UlfUZtUOxSFJm8ZYtLoqtj
Z4Ffc69ZPMz9qHHD2chBsup+J+yxK/IUp20D4J20VbWqUta/QEJ/1ydcUEkJqUABwuB2ljMqUBsd
9zREmdylxg4xz3QpnCdYtNkZkNnE0s/0NXnTAIBjWgbP6PftJbaTz6TQ5ROK4s00iOheMu1aUpqS
OVy3rxMBvpuKbY2ZTPfW98746I0mH2UHOFx3uc4mY7x9BC6IuKWg2+h+TRClsp6xQ7dclvZQORwA
UU4gHSOoaCo3cDGoxYXrrkM/+cjZcRuM0IwNa34UQL3ABAWudaYLvInstHxQvyHL3qO+roZiOzR6
f1JeNFHMdNmeEX8Pu/2G/8wBRjkglMdQQTlTnyNPa88Bn4qxAAbPJFjjcBJW2XvOYPJo4kp6UEmV
Hxxgh+gffPfBRu+0KHU73UkKQsD1lfcGkPPK3ZuH1H0Ua2PwDaODy/aSWKn8ZkZNcJKZveKzhpdr
DzYhKLMvevTPgqPmUqva+jPFcGsaZXsl0fM8EFh3kcT7pozWHjFYSgA34hlvbEGATaeWBRv1ksP7
28AJ6OTRFFpW9WHMPP1oqVE/FkSarTIL5Jt0x5k3Ift9DSDg6c9vgx6OLGFJSNpC3Xtm8otYOy/9
E0Zq73kocDbpQb9pkOxtfC0xgdJxzPBQz138zvHoGKYonLNiJ5k6R3k20uzEdVjnWvnQhKO3tXIn
32dVHh9BFzzEkrNVNFXyxRW62hZk0K/TOv5JUPDd0M3FuvzOM8iQbeZpV7cPAU1QrSywsqkL2SIg
jdCPWFi/+tXIzWzDrHi1uj7F3Zh0j2YGvbXzIhKJW2FfnexVjW71NvpA+zQ9YyeZf9sHM01j/KAt
PjBJj4prTvfwSmZuxzZPz7OhjkaaI3oCvWhp3pUV2y8TnhfXSki3ZvJLbFbxhFK9O2lEq+EIHx5t
6QwPDRThDdpNax2xGlAFu5uMicXWpmFyYWY3G1V5lhFla7moHzim2mvimPMzjfsXasbZdoj1yZGT
8T7Kk2PowTMOgnZh+V6Ar92O1lljQYVw/VeWe28rqrg50bxsTgYcV6jvabs2axzIRaWFh2r+H5Ai
1CKxfidhevK2rB6vKfBlr3vATIIqXs3inkReUSthEchjc2042gfci+gJLV60HVNvYspZhvfRmM7x
2U3+NSCr9Y5TK+nA8AtYkerPL4b/8if//JqSgcab4Xq/KvzxBmRoMq6wDKN/Po+1kRwzC+p+TqLe
OkS/BJaAqsttkuJqxQPF20AoUo3n7TwFWryeXvSxQCmbV9MFXwnNeKuWH1UpPwnlcB5Kl15jifyj
QtR2T7IcQ5Omjj6iMdhN1cSMPdP3YzWKd21+dM0iHO5jy1Nbo7arnQxZ7irTOpp5MWxEnFb34IHm
m8Ybnuusp4WVC16DQXqCUUXjXgCsWEmS9l7tIqFtLeV4QLA1ApkEHuHSuZT9YN/jIa6fy+qpcOII
1V97NHHy0LEDPEJlCOlBiNe0qvtbqIitowdar1tJEzjJ7r22r99NTmyY2sz3TjI/IkVAvcVIw4bW
fRtRiLMMBdHmz297GGLIhOEjDN0ZUKf5SPQi9bxeD0daPdajneURHqPhmteavjGGJrypWYcSF5xi
eit5yQggBfgZDhxclLjZOerc1BfPGraSM9RH1kDOaKswSoZ1G9HetXokGwxyIg7fPtO5bAQgS8Rz
HuNgp6kMoKM7BGQ35C0e2lbXXqHsnqaWbSzoMfg6QGnYpfC+61p6KNi4cG0k2p5N9DhKWeySLPBX
vWFA5uWAR4eETCtGdVv2sGSdTagLw/oMZXTDimHeocmq7Z68ecZegxZTZ6E6kLEO/zxASB3jPJtk
srdVxbDJsPQleaPlQsgh3jr1CMM0w4VWRMNpQnuxRkFzGjicYtlzdobJQb7HlbEAsHcxy4gIUEQE
/eD4UF1bvBrffTeh1pGht63akd4Ut5E7bmNJNIAq4z3pysvUJVueWvxkquIaePWhp2VkhDxGnT1n
+oGCA/7aXiIs2pT00OKIA/BRCbfTvvaMcxb2JlVqTOO8zOuF4ZRXagiPlQ+sVZKDpaMeYOqV+9ie
TSB6/Us4RYwIe0TKdpwNHEbxuPpO4VyyIcHbK41dl1KxNFqkNhpd1QzKyxrTYbOV9Lj0Ax7EOdWc
8SWU3YUKhtv0gGf1mxY4QqOe3DYq33sTP+OgVS8oIYlc1nJjPWB7wZvHfEuP4Sq64uhLpG1dTjcB
6Modmd6kSowc4SmtOKnoP07a3HoPW7bS2ovhhnfYvolqaI9pi2+oCJiaFHr9SrRKQfj6+Gy0PkA+
RTyI75bwCjYRTulyiJp7PF7ow6pq7pRQFbG3MpeIPwjLaRF+Yo0rjOgEvwddSdv8ckL79ZM+P1fF
zs/tfO8OzjUsyUBnRGyuKwJ0UOUfa+x75oxKwaz7pTNM54N7TcgLn+cLS0kUsmGEDl3p6J0hcnBQ
af6muj8pLN6Pq9D0AId2QE4s3f4zFCZS94hJmBbVR3BZub+vwr0b0ttyvS9CJH0GYd3FhavV6BzR
a5O0zShxrpl1b/nKXzNV7Xfd2QpZ3nG6DLs0b16yXL0CuQQgFH6qEpYWEVkLHWI8MGpaaI7/pRKS
tQOzR6JYUGZJyPG4OTbZXLDxq3l+zlmYWTvkowmFGpNyugJ7p9V+Koi0GNNirBGAMjBi4zUV6KjV
2L8jRjwNokUxEH5bPSayOR2lVV9Cx/osMu4c12G8Jqf+kQ9zPRh4WAWm19xD0Jwo0tbImFp6o5Ou
+iG9SUvfAEnAHzzM1H0It2SffqW5zu4I8b5yBWgdFkaE0hLgIUqBttUxJevoGiBKKOKn3OiLqBFA
UtzqUBQJmoot2t2ATFFwAf5l+V+CSsbt67urVnBesWpFok6fTvhDOevR8epLylAaNYwVy3IVGBym
MG5FS+x0D4ZgcKPzCJVhmNylAmB55IJq7ip7rn+qdUePCYhTunawdy86gTe6AUvdpB754CLNkDLR
wETyvANxtggSXmstrwS/z4o+qqGmSjei8MFRZyZNapokesFPESb1hQxR1YcRtdhke8sEHRVJrJ1Y
tpKnf0Z5kdNEdEFSX6oRACs0GH1JFK/QDGeX5OohiojDqQVo7kTM6RDt8GOI4NajRUsyXa3N1Hqz
nMDY0WIoQXY86kX8KpzqM5FSbGwiU1DFXIQLgq237LP0IMwUlC2Ul+CQaeqkzjQzZTsQD6ClI9+8
DRpAVxBVBa5bUDLBkgigZIvZB4m6Ra3DnjK7Ud5NeQ4TPtmm1ugtpPvQsb+9poMLb8ztIWnsUdJx
msJKwsFsDp7m7M5EISUXDBXCpw9rqfGi7zSjD29MB+Zdx1w2+hLj+NfYule70MoDnN1CDOk2OWeE
cE5OdfHMARceGAFajob0gI3D6J2YqGyT6V0N5cXwAYOW6ELh32XvTam3hNmbCxe+kl3QLAR+W2O/
47OOOhdSU2gf4jih1TxqLyTFO8c+HB5nsKCVR9tOCX0x9egqSxJAsfn25PS5S8+smFFBlMePQMs6
LDZRBQVQS413YWon/uBGvma84VjjbyawJb25is1+uAQ9EQll6Ry1kkYHQa8tAFvn0A/euNZzYLcD
4O7BO3e54PNskpT+GuRbK7V3pc8Q0Kq75xAWZBNHJUhzgOHCUuwRph4Sjhkla2zZ3908Ue9l4wA+
wZKRMNyAoOet/oDuMzORCCNcXpADi1MyqGeCibo0m70zk83qTUtvWcuA3EVruAVg8o15zwvMB9Bk
L5FjXPncnyeaizR66VZJdeqkyTwugbxV62jUC3t6JANp2PCkHRlJuytpkoLkI13G9I342ekF8nPP
XmDs/gJ1QVptrYWwcv2lifYjjAMPPW2nzZgEFKzwKweruwvT8H1KcTTHOgrTuIVnHyoeUiKmMFbq
68hkRuktTDIKV24GOo74aztLdtqc0fbnf25dnq2o+0wN/9dNDShuFEsb3XlIKmNdgcRg/soCOuQX
3WDST2juzskJG9GGaOWkZAVwYB0DgwlyPfn0o4erncKDnhpALIC3WAed0cFlZG+M2BI7E30SE6A7
X/c/GSMd4ry/wWH6LhsU4H4Q5CvXjLb9VKRry86idQH/bng1vYvsi2k7hOR1amyjSKMcUoeJt3Bq
i8zJNvjQo3hvDIjWc4GRDis/9Np4i7oIClW9G9BkLsPS1XEnVRs9hoaOcWudh+JtMnraqF76RN8K
ucgPVlu8WmP547vGMyAOFLjMIEgUi58tY0cAfEijbHx25XDBPIwSyEh/OndiX/HQUSSBS+5yzn2j
mDWIjEzkwD5mgSf3figPWljs8jy/gofLIhYaLq62UzQJEghzoyGtVe3ZZ1UThRx5R7MYbggBdKJu
rFWbq0sA1bnWGI+SCvZNM4qEuAkpgNF89N70HCce7hV85hBeAft1CUHMZMmy3saGtx8x3YChZYxv
ovt31H2rG/q+ysN7PyBe1yFQffmNfaFfVG7xyfn+yjmHDhj5GAvVINfXfWasJM5GjD0bI3mSaX4J
JrZ5c6SW8juUSwBXlplbrByCc9bUyq/KKy51m1+9nEaBBca0moNcAhkCp6EVB6jtQQDsJzoNPJXs
PlpSVFeixCocF/E2thqQQtE8Jyl7Zw0Wgt2mh3bnz/oHy95YhE0ZRgqhbRivsWzuYPaROqa8n6BS
z1YQvLZzAljDhTeyJ2G0TyXcQ7jmsG0l0B/kuAY8uZXtk1bc4NwTo/hMcZvkTb8QacmltdInPc4+
pXYbA0RMaVvsxciMquMRS6hI6dvRpoihPWhdS/KOKH4t/OYDW/42D7tZFVG9azzDx5FAatmSnpjU
2vM00KPVwzmIM2FmXjnBA3CIbmVO7UbgtQYdglTYGFLKnYwMcwY/PTWaRIQ5xwHPnpZHB2zNSlNK
nQ14zPsMGeOuw4Z+bQxWZKiG+Zso62tVx+rXEd4yakX+NSkuQBZ0+s02tGJDHRAdkc05ByGrDjpo
Vt84xtsLuy6dT5dJzZ9vt037nNT28Dbmc1fDt8wruH5ta8yGKp+kuHMu6TXSr5XPkW7/ICeRv+NO
+FP9m3gqhIYV5c+GZ4Tr3LTCM6dBbd+yIiDOTIOr6mEYcghx35ppPDXzC84JIUcfLz8tDxF8W3nR
zcM8uFFGPB1sSxVHM6KyUIX0bh4sb5ZmU32Foln++fah0O8Ly/JfTZsdmzIuuyo+1d1E0T24Lvrm
KHwyLYEl0sNrFvenqvF+eISjzQj2aoxxdjgNcrEJ9Bn5DvecCNC96zNXrWVrILVzLeqW3YbhrLIN
sYGz+hmb3mNlZJfWsbr7TGLo1DJuaIppDBQ6mlHoVyUZO8zrmo1TjXKfhc2dAzh/kYTJb0fTjN1D
Z2oDXqAm6XdFjTyKUi1b4plWzhheUzDcZWjdAVWekNQRHZc6BqHR5GKQ/7Bpjdh/nWLzm1t36LFm
WcEpolO5Sgok9VQACWkRZY+qnqeDGBd7m9kdqnPX+nIgkE5ItRmZUwlW2mk0049UNXCW6+w3nTfD
PmcQa5bZyYHWV9adtqRikBuziR6oL0i6LLpfZGfMDkz5hFaSiNpR3jTilxZdwt7qB9Q6ktVmsKmD
fW+m3kCozcPkWnGoTtS9oShwIOjw9sv6TozGJbFQHEAjn2xEd5GFDqqb5JvHA8S9wLEvsqwvWbpP
HgOezHOf41731y63e5ejXEA4BmpbkR7a9P1a13E4pxHQ65QOPyXAs9Bhfwo4O2tXvlFYvajEck7S
0/EVFbgssXOi6QHzX6OZmCvdfEhhgRT2o0Bi5GNZspmBbmlbIrkYQCHjFgq3XoY0MtYbHIqNRrsJ
ej+MY23VCfIaBJ4d6S2zLkPcL7yDEWJP6sN6m8ydbKZypM7WFs9J4S6y6T5CT3L0q6pZd4Izt+u9
Vt5gXkDKk91VA4Ht4gE6i2WtXQ3QSi2z7M4I/Rfy5Lv51gL/BP3U7JznkdP1NnZxkzKgJO3rZWDJ
zhuOlk0mb/kAGpeI+TvYl/jSqrJCPmfuPcsGzTcdw7xAY6aObR9sbcODAqxRvHT5cD9vOOQz9J+5
y/1gO7CYuRJrLPfEdFakwrhFs8V3QXjBGCM9ivGK1IpiLrTL9dBwjm730GTwIrcErXdGtsoRczEp
qiHotPiGURfTlnTpsrPulvneQYBsSLBibcVeQK+Y5cFF7Och8p04Kg1m/Fma2LdUD7+fycC9kVHm
G2OiMx2N2BirS1jgjhoJKF81A2DLEuYtsmfkBRD64lecpudZ3SN8dTWF5Hw3cPpykIqSXn03n1Ds
oEFqmQ43sCTNkvQm+h4UE1VQX9BXEXo1SIWe0jlPhnyiw4nssxD9otO9o233P4IpLaHC6XeKNDP3
sT2KkfO7BTZyiacP2KOeXzxh3whCVXTkraMh6BU7X4Xq8RtPqE2zqd769rVp04cSEJNE8Dv/zCJS
TwawYhxRRzwxN78hkLWQJ3x8FD0u5JABIzeC15NOvg3JIcW70dons80erbJCTBikeD38ZI4vBT/u
2PiRepz4EFXJjz6qKi6I3lykBp3CIXgJOBIzZlZ4VGoCWbPSfQSm+BO1wY/vjTdGsbvazwAXJ/Fj
5OPFFLknEHSAEI8pcltDHQOLJSaewwTIkzzGBQGckR88maW5Q6+7T9KzN8qXGInPwgtsZyfii0ii
Jy4EHL8MMYsa/JdyQF4t5sATC/Q9MSb4lnJsv9rQnERobh1a2hQqsIbgYepl+t2MyTt9sOe4qDg6
l7vUNBEVNddGccDN8v6z9ShQ8iS5n1xco3KoSZHyoIrT2dGto1KO+9hMSbd2+k/fGMgsy4S7dEcx
7OKxu4mBNS9rml+035+aS5tVInES7KnjRIYDq/hXQNTPTsZ+uqy68InDwadposAedRR//cSkXnOS
DzLjAuBdgbmCfJUACupbPFN8gnoX3XmmiSfbsk4psCBs6sO0tw1n6TGZ3NJmIwF2XMqAbkjpOqDb
fZQIijuHVjm9IPrkDPUrlH9udSeU/YDgeFgXitOPwHGAsLre9oNbXRWkXYXZMcGupUztw6S3zdO/
0KCvIa+wbO+r7Nyr4YAKhPQPUhWmzVBcmtAgMFkPaWK4BGTPuaYmDfkquhYMBhIRflZ9f7DT5nE2
SzVCvasOINTQZb+iMjlIcvjQYnmj3cpei2/PyZo7hpnTySmqC3LaImEiNnR6zd3F8pDW+OuVP90R
bvtR2SxBtbIhdhnvdtc+Fryv2vAfqUEYLwqKpFw/lpTPbLgNdjV/RGJkQrx1K/wHIwTPlcMByhUr
xRiGJhANS7/5joA8YV7U1iqjIInMfjeNfC5jdpwG67Guhk9/oMKtphyXanB00HpsipDGicCjgFUW
C4ePpiWrvjUbeydxevj4fERRnO9yp7xYVvXkTuwepJtvE7Tki9r6bQrIQalHCzeFurSEuXCpAqC1
8GgJjGxuE0Q5Ks/+aDSQlFMcMV2Y3AK00PAB3Fc/C/dtx6TNrdQVxixcTS7rR9VBIBZ+xKWuTDaI
8Bwq51kGPnAh8J3QksQ9xgiKgqI9Nf4tt5XLG8VYjNJyg3GZWyqFMlkDADe86Tss+bxNTp11an74
Gv+MhzaRvw7nJec3gfw/uTTM02i6VqE395PjldEXFwHCK4rEd+zmT5nJO2gnJcFr3iPbRnSTKDpl
yXSKtKZdAbmgdTSZp9ii0nepsDC2Ptd4ku+i+meUnKXUULz4hc+Iu8M5mXbyUpGtvRiUOAssk+uq
wuRIqCT939HhaaAckyn4gK6F+osTCZZFQbpSDWZjVbNamHPYInq0Q1sRBOiN7J2Jka9T0znqsrjI
cYKKbqbvq5DHzpfJd+FOzXoyu2ydaREQZ2tDrildTZmsNU74hT23NvlRDrRrGmtkSdGEcdv+EDj5
4yhOQc6WMmV+vUZhOe8ouot8qHFudWqvq7K2VsR8w1Lm6LuUdn5R5fDj69XeqbKnzJU3xcRVd8wf
mv4MJZHMdgCfbIdgjK56QuiCpjq7OfQ8fS9qv/H7bMy4eg9Sj4SSmAXflMTW1LMUSZRg3YiCk12+
rxuUAZ3DcVJP6GcVuaRkDrplhQyiwumNW7KEbQj0zHTENZ+0+7hIGSQY6XxnOytfDvZDyhuU04O+
yHaWVdPHLMZj75Xtygz6q4sjO3RwYxP4vI/jWTvm6iATx1cw3istQ66FHOlM8s+xFeiSJVwxsjfG
vUu5tiQCipPliJBxIKwagwf7ZmjOedbzSybiIwLvspmwzxJcWC5Mo7N5ICEW2Hn70gfuToIoBBGN
84IWZWQi0FFw+nHCfzoV/UNDRsdYjjShW4bCPLt9aJ8INmL16eOnRiJtfZxq7afTWh5jPz4wCo/W
ONyadV/FKFT6GsZdqnBfQglPXNaRoY6MNRMTApIPyik2lgyHZVe551kKnTl07aihaIaCEvNIAFtP
hFUChqQDGujezpV1sPKREy3po9Vs8tEZlQJYHxBorg6v36wUjBHjQfRkZguAJfQjEtDT+qoDcU//
4z3SIbGhAaXd63p02isC5KqupDtQ3rcGm6mK6D8TZfjNuBgsf1CimuF5LpzwxWzLo1e96fPky9PW
ugV8UEbfiOLyTesmYNoG6i10CefMyvbMYHblxCvP0xgzSvXW+sMxNNrXYTCSO5lXx6BMoNrBlGNu
CV+GNx/DwOAQhi0cwRwOlIbmqrI5bmZ7nNFwCY34PcDUyjbWM4tzePT9dkBPAj2vlNM+I4GMYL2b
N/UEcXtfbAEcpDyyN5vOYZAZP3PSiRew7U6k+q7MAmzQ1FafLcx66PfvTbjnLBEebLd/smP3JCz3
2ZsQZzjjLeDhpWG0F61+iTFyWVP4kM9Ky9YYxGqEWNG3LVOC1FmRZDiH8Wof879RdxRr4JC3klXa
SX1IM+k7GMFuS/TdT+rfq0w7pbT9D7bsAH/7nNbsbaTKx8GdLhB1l1Dx6hW7/GCE59yGBjcSC5ZM
oDjMYoYNN8+mHp115iOuMPWlY3kRDa8KwbCiRyIYBxQ6BCXTfhz6hgSGQDHfzj7bjCNniDcIoZ52
GRmELruZ3RrrxKwShrzJe4bnOfGDHEidfBm7HKUkt6MTfs+Ppz90mxLiNkIE8x7pFFtq090TDobi
ySdAJ0TapEn54bhUe8VYTrTbywMc5YchjnpkScHA+SB8cmqKesPjxTQ9tkXHiYGUc3POnzowMiYR
7rEkE3LdaroOLGQgV0J/GvFMLW0Q04teDneBRuIq9ErMUg3qAf+OLFaIHA2WvYYZWsy4hbWNR1j5
AnoRavom/zbzqFjHhXlMA4yIIgO0XdsR0QfipMkB31TG1jp4IC6r6ruwsge+jNNn7q1qYzYnDdpj
XqpD6L+5DevgduizL9EGl1jlj7WQCGipAGrEhxnc32qOb2McyjBoQiinaQKnYcnWE4n8WyfBWUwE
HkaAUaD+wBb07KUM6T8b49Css2j0l0gujIBL6TEWXAURqshhwtfeol1ZOhDgEU4Sx+OA2SPr6uZY
49pt5c5GDcKoEFCiQ7wW9UC0TCq4n2nD3qQlFPKLFgBlNmlYFyKtWuoq/lKMHxF0RuHGDUpQhHDm
R5pyTKTDs/B6f9tOzk2T3Y+T2Kj3G0Tx1pTDa0ABqybmjxZregGJcTF6YLdG0ad3kdB30oQGT/Zh
uQWC4jjabzyO9MTwQhgdU+EgyNSBrgy9ZTSYgU33sMvLkvJVlHvdoRD2yb2zpzBDbsF01KatNNLc
Iq1jYyjd28yVqbCdr6CyOM2PI6hnaHKT0gld24T9tM46Mgb7sd8YLSP/sgb8SkxM3KfWqglGJuL8
7LLzjQdmQXdZ6F2RPQNDSX3CCIvppwyMdWOJRx9R5WHWOBhkFy+1fKpIVhhn1lbBw7D2mQeumEfA
SxGvvcbYS3mPzGUaumfZqrIazsRpW27H4WgJj5nMFP6SwMcF0DnMIiucqbLunlb2W5uehsYszzzE
qq5/rMnIdlN/Sv2kulLLA2hgXsDPcxedO58hB4U60v/RXHYLpziHUzC3WuHIQirFbdRQjSfao9ly
3UWLpqyAD/FukPS2D9PpzcDoCfQMgPJ4bGn8LTI3ekoiZ2ZQ0CxGnLRJhrDaqdI9zbzHHpaaGaDv
EiWXqfcNzH4C5WNHWwMO+CFK/GqRuOV34YEj7WdahKqe5k2g02iUmmV+jX1eoTuT4GtMI2sco82a
sYPWGU+mXp0CYnYh7RhMmjhMe300MQAAku1O5jrwg89oanskjMX7H+v8v/3dO38tEXdg2Pnjpf8q
qxEgYNT9p9/++2OZ89//mr/nn1/z1+/491P81UDn++3+26/a/pTnj/yn/c9f9Jd/mZ/+j1e3+ug+
/vIb5IfQAe77n2Z8oI+adf+RAfD/+5f/8vPnX/l/MAYw0P65UH+/TvMr+cf3zW/gf//r7af5jP/C
GPjzDX9nDJjW33TdpX4wHEMYM2Tg/yIGDO9vHqes+W9c17A9G2//PwgDtvib4RuE1Xi2a88EAP+f
hAHb/BvtWFOHSuBb/LUQ/yPCgO+LvxAGXJOXoHugDwzT13Vey/z3/4Ew0HdMlCiuORX52JjMjqgX
E9qrZxwapiSkGUWH3kWIYdLAX1XdndUktE/zYosUYGKsroEHnAa6iGaxEjn9n6JqvkMyBEEWAHnK
YFxC8v4HECuKxQsq3ZRmIhMguAsX0B6IOOIHkWosEUfcVyDS5QC8cFdgeSBPyAJPC41wQfv05s8I
Aa9gpcuxs08dmtW2a6CucQqM0vcJAxmQeVTBgoxYLQTp0iVPji77NeS5HQ42XCVgI1dF4J3yxJt2
zoTPPBvOwYBwqjHGb9W7zbKuEEoMevPg55BR+i6gv0brQVMDsBGZPoLGhvkS2g5/REgFpAVOZgFN
woTGjkBf6jkVw7nYPdgCkVK505oa8DZOQyBBgHXTInAJnLHYsUiGytKwX2vRsOP+IeeM3iSShrWT
G80yL37Kqr7gG3J343wqp2sar70ieg+chMwLQh+XUw9Cryd7GCk0HTnWf44F0EbAVPYbNSK7C6b6
p0lHxhQoTuJOZmTX3QmyB/0qefGHZ8Y2Z7IiD/6ovlO+kCDB9CPQGmRPqXjPaiQz7MnwV1NI5jWu
rtg259AOdq2845iBjgzi4NlrcFPiVl7mgq5eNlnvSrsph2Zsb4OCt6uIJpoIdqJi/es7UIY+idq5
VX7WyEYWzZGRKEy8Gp0DRnZoWpQxjdsAEuyw/saSPO88+AicTd2B+u/pGFgtImxoaoBeglOvDBrO
/SZ0xlMlfwND38F0eu6ljanZSfaWy6LPaKqQRbs0VM1kTps+dP6FEXnDogrSfRzIG6SHMxGJDCD4
PgI7t5MzvSU4xBfKQOaAQ4DjxW8bi6Ou2e9ap30rqDNdmK25lQHsl2TNjY0Zku9iPUM+I/kiZaEF
N9yAIoB4g/6MBdxjNG4zx1uJEKum6nt0e7X40MrpeYQsQiipR44GWpjO185ejFe6CO8Lhxxpw3t1
5s4V2OJLjMeyVfYtahjU2ZaOijyQ+7qQvwik9gMKW69C2PXnLdt5/9DQACgNuW2M7kwZf2vYUDvz
l4SNT5GOGLidJ0Shx0q2F0v7EGLcqpC4dcuJXkSk7sfhjrxXyuP2wTWqryYMiLLpdn2Snewq3gzo
I1W95uIdxgKdbB3ve3nMA/CiOelrOMOwKLW6ODWx8RgKyFMBAZpRiHujysxXEkyYghLG8IY66NNE
ts0gI8Z70Wlflhe/hu1s8aR2bQ/MAHF4SVKxbc6xTByjpXHQCswdHVHIJQG8S8RAH2WL3WLsr3Fi
7K0mJ5nq/3B0XtuNIlEU/SLWIhbwqixZUkuyJdl+YTl0kzMFFF8/m3mc6Zl2EFTdcM4+zqITzZfW
Gz+O3aPu4okNXIjUc5YJ7XpVmnsfdF0VYPsyuoNAuY2OSh6jXLs2BG4u3dRlD5Y+EjRsjZjtIRm9
sBnlalma40dei9WIYg+/naS8GNPvnZgIPwNS8B4n2RNBMMsoVCeCMVDZ269xJkg+kdgq4wiFxXBt
oECBcCWcePTNfeOY7IF4DJfROD4bW52J0kIFpYcPocDOZbH1PUZqk7UJdKsopcTOyKsok19cG2aX
/Mi82mu2faLYPbv9NBskvEtcN4Sns3/AdXujEpzNlc7OT7FlSA5+EJ5vBKk8Y/qCxTgOf+yl0c5g
dH79BNvAvvY+ramfcd4spApvF8KbSZoE+EoZnqCBHFozfhl0fqjMQbIYdNYpqNOrL9D+SEztTUmK
dI9aJVUWqu+cp6AKA0wU4JbRmNI8INuzjJ5NafYdC4yWxhDGa322CzbudfSQ3/EvM998b/36HTPB
U41gIBy+vG7NVs/OObokU8r5e/BYDLkar21X+8S1Gld2BBgCcJVzolrMaLNb7eoMwADXOeGnMYOm
UK/juiNIKsvcxZhj4hrsZlO34HDQCpKwgBBzMMOlMz37CvhgpDG7smDRksdeP9XkEqrRjvyk5CXE
5r22NQIEnz4KoGz8DUJxslNIB8g2tQloRo1wnb3IV0zwySJo663opvfSc+Uqm8oT9L11xw6TqOS7
l6KAtwFrIW5isJRTXdOiNMLj0CGnBymW/4xSfOxja827zRWeiZfK9d6Qn1DEJ8VvGkX+bA2HvVpJ
5vcU2HZHYlrtmotwROQQWLAYJHse0HqsG7E0LfoEDe/kv/ed9S8n7aYdSrEsAor7Kc8IR7rWUoEs
E9ajd9QfuIXOpnDITBducQ0S7dELCP/Cl+4agdhFze1WF5vbaZp9jQ4C8jiMP+oO9G0rvG5Vhvgv
9gakLeZPcQehpLjy9oK5RLIXMfpdWDLbZU7LFAARKC+q9mPmIwPjYG+Cd49a0H94XMQi70tjmXmM
kTD5JzzyG80YWdnzsbA4cJZsOVbMjw5SwFHxkvo9bqsRdaD7aRoIAPrsDqRvN/mkpJY9ZBAPAnvB
pEcmmIL0OVZ0yGJUj9k2D7gF7RjbpqwT0nNDDyg4Ea6jNa21kGWRGyd8U7rUFwbTO2z/W6/CHR9w
cy7t0GANTACA6Vocb1T39jp1RmOjesy91dCtOzIbcuAMPcFytN/mP7cdd7pbPccS4UnIqj7IxFEz
AdNpDrk88U/mseIDlr1hZmxADcqtta8F37rG9Ja/GpIclYFblN7OApbDBSqR4SVIY7CirYlVW8G+
u7VEBy8nhd8yT/oXvWQ4EfnGV4kUsg6JxiIZDWMqiS8Rogtyht40pC/0st1TI8UFSHCMNG5eT9QW
UB6dTS5aKBbZeRqC5aDNLGjYAfHSfkv9lsDA0XTrnXqIack8FERQfjCgiywJrEVcR/50hP8s8jhy
ufEkccq4fUzEPJPPPe7PteZo2SctQ8cZ44fPQCxhn/gpwmJaOiBYDW1cgQz+gTz0l2t/P3rGWhrY
ktMpU8yn23M95QeeYiYQ4c4minvTkGaIrMunkw1cf200jfaSNBmGDd3a6U3FkDFPV0HHIQYvZNn0
/rmK+m2rq+/I4cNHxjh/tW4c9lXAeCpG7uAFxk1l1cYjOBlkNA62cApX1JAvxIwybp8gp+KpeO0m
IpFAwX90AfO86B8o1z9TEzzGMP8JI+ePm+Bq8JHAzA+XRhDwUjmol43L2LvWRhsZ67llc6Wq3ldQ
eUlpcn6T2F+XXXVpiWSGo12sE1JLlvNNWCR8LIaOti23xF6lOqMozG3zCIlTPrdXjHsMPjPx40fG
Ax3x1q+cO08+ITcAU4FxVdfay96qHLXRECNCo7c+wSL40hmCsX0rNJrVYEkgB8Wq4syK4v6tDtML
DRSPX414L/Ue9Sh+GifyKeBxAnCbHhLbWLf5vPuIh69K53tuhu7st7W1yyFjEaWgvY0YpSdIX8sI
FM8irplkEPLxD8LPqXNhM5gYBBaMY/Wob4iyjR6GVDjWMEK5Accll+/KLpjZ+o3JCdCNML1yrt08
ZPGM9CFZNoq9DrYKzlwkZBgdUfEWUYAUKiCvHjzsKsLZBtMDosUAVUIR87U0In2J7oRFCzCHbTuW
P8kUUL8Ye9H8KnYNqEspADq28Ig8YJFVbr4Z6qLYwS6A+FplFqsy9pxFRxiEPtgJnCrS15RfXf1E
97hDUoaPyczkCT+SKgvWOM8RIuBw4tuYwh1ZZ6uOQntrxMFbQB2/wTelETkXvzjo8k81jDtmYxU1
YZnt/REEOgot5uTxfMxSMqOiVWPM0xQyvhJG8XcEN1UN1mns4Ndrkf7jjIC6jBzgSZS6N8v3yanN
jzosxY3MEQxXhJUNxkYKbaclfn70XBhWImUrO1mMLkxH/jNih9IGfRjjDxL12PA8GVLjlWf+Kcxm
7ZuwzimVWlTHFi71tTMz4xX/rJXzD4goAfWPRzgdwml+cQUy8qW1nRJfLJmq/+2cFsBDr22tTH0E
sWnjktW27Kywr2M3XVvhsFWNi02kwGvA/C5YV4Cm/BH5UbMbJkqBKinAHQQ6KGy6QyPRz6yTP3QA
lGunKF61NPqEgsKhl6GQGofkVbXG26SjphStggWnUda57/pgxVxkjVp7st32pKuRJUv8AyNoM5nK
cxgN7TK5pUNSvpaddQW40B5cvRgQOVXLYfCtfVOg7jUZrqI+uugVAn5QEr+tb6+xvsCx6ppkZZr6
n5E7dvaed8sEH+5CJAwFx4yQgZZ1YlB63tF1GSbOTqGDnY0feku2APoL7JgzxD6Yuw8j0Ijm4Wyn
+MY2BW2wjkLkYxHLbVEaLwnJHMuy1N3DQIp0I0uS1rDhuGW5D031qvQS1PmsBleGthaY1l9Ml+2H
DQ0Hdnb9JUNJCFiv3RhDJCcXmShWSDhWTnKsyV7f1AEJV657wFr7IHuOQfhsCtHxGC6GXsYL+Gok
zw8NBiWbvzfKUbpAAl25WuvuEROtYcFoe9LtD4KnCzFgU3Jvr8qcW9B3WCsTnMd7z8FE9ku2zFIL
dJnDCiVv75H/iSweN0KPkX3CTW3mO8yx61oHaJPzqi17gAE1LgfoeERGl3Owlh3pF9WDCMicDTU+
vghjgxLP2xrwE3HYoAHxvAoRohxOWuKZBPrSxwsrOzRM+/qBLWNgawAqRuvkFXLnMoZH2jYv7plp
6g0Rluh7/ilJmFlv+slSIxrHjpn8SgfIqQ4BsuRahiJBCm0daY/Q3FSxwxB93lCpGHkMMUrsB2ro
cgLMeIYgofB8aI6YXhC5TDt6Wuw2IUdS4Cpmty7vAvIpiwwveMgxs3a98eEEznI8r4KYmJfvuUtn
CV9TQbQ1GCT090ybzVx5RuWZh2s3SmyS2umfyCJYOCZBqbTUS0fgt9+UFvNy2lgNc4Z4b0Z7W/D/
mlHIlQ4UnKWfAWmA34w+kb2aYbay3YoAQ613dzEjgwRg10L3y4PWUXTaY3ElYwFsPTDASo01UL9N
GuB4UUKwdggtBDSyeSHnCqDLrkcZkI/VP73m9ciLUq0rgi7sOJ23PSxKBYyq3BcfAAShzziHvH4I
v38XiMdeGtLumPWU56QaMzIyLR6+yiTAV4NonEVflGVlQaZaimUQlFbwkzjmtsqGe2DDmJEZaAbY
nvhh3bf/hxIda/usjot1LWhiOkJyC1m9jhIzVAroIkHdl4M1ziZQM3k22svB5Uuiam7BcvQb5CKH
qUuuZlP+harv6uWOo9ZeOk7dsAyZMcNB+tLLBgREg/MdA2Y2eIwH3G5ndu0DpAZW+kyydhkOwOP+
RhFW07jEZ9zo7q5sI4YU0YTV2g+/dO+IE2BcVs/OTyJuJf9upN2PMowICyCuPIjlZBO3n60kwNgf
QrHABKUxhNFLI+TYjnnIHG3lCCzrYihYCl+5e3nljeApzZwG1fjRVfaNiBDvi67/piwBbUvjoaCI
50wbtrXBO93IFPNvuRPsaJfoWrOFUYmlrfF/uQ6pFkXCWSXL4kP6JPIhcYRO2njLYAo+/ZoFgjBv
Xpl9WrX9YaXXbrKfFOkuVpbmd0iaO14KPGdmfCc+pUE1grpq/IsJ7N2lJmQnnNDC1K8wA/7kOtJV
k+zxFDbc/JXjqPgxVbQrimxjWda4MM0QDEY6vFhI2OzQpFLS3yZl3WQcruOSUj4pSP2udYAD2EsS
RyN2sra3fsn2FnunPm+B/v/vVF58owx61znfFy4p6oVucaJJb1gkMtyNA0WMqcmG5sfeeSAkYfWj
Jsf3la+tpHJxKu4ZdyJHJUrBitJyGfeIs5qEx2GOLmqBqUbSPHoMUwJrJpS3S9BmPUuJDWZZWOwD
y2aSwvuyfuBcIs+9A9dhoOwh+pLMgMzYdOH0ESsickZoW275rIFQLEK75/AcrikaqKWry0091a9J
RmBwJz4rx/ozsCmtWtR9TjkQi8V5p9HtLcakKklZMOcBq3rJ2x9kqbxdfUjYmJP+xLQWUMpfp8F4
9cvQJZuPflcj3TjQmcqNkmRNkzWTrk/ei5esvcD86UkhrSF5kRQCAz4K6OAzGR8MxXCtUCxIgdEd
TEGKqkIGh60O3FPVre0avYVrHRsmLDBbcpyXrC57frv10MxGgjNLLJ3p5ASmijH/ppr/3NH07yBo
MGHKN/QnONgB8tYYniXut4UhnS26GFRXPq4rk6mKE9j/Bj4Hh7vex1iMmTAZGCLeo9a+k6HpLH3G
pcsqbt81BvsgurAZNUP50XjJh6u+yCd9xysgC8mbhKJqEWP0WcD6QMsg3ko9IZPCMw6jJpgImrhy
LZbeC1vfxCyK6asa3vLI/5eV+VcNci1kXBFA4Fn0ER+GYslnjtZ3HcFFNw2OYKL4Bkh5IAs0oKep
C09e7gLiERZmh28Br+IVl/+7TfB7pnMU4Oz5Uxl+B8e/M8HIqQMigDkAgTbNH3CHBflHh1/YC+ix
LbTPrUWtrDQ2paFe/ema7mTMblnpHglXj9cF1/vSxZrZp7az0Ky0Iz736HFnbRA7/So/fsiWb7bv
PGQP3G1zCx/tnZL8aht9yNpoXzTZW9sg8xgjS06ccs5U0XjhuhGieKKHG4YwzBoZXFQ924K66740
RLVsA7uDEVhrqOaUoBmrbVUQZD7O5B/BfrhriHguK/3TLsXdLSUMxaZFXoOqo2NBbYF5p+bw4j9Z
Q57TAPQyAM0fA0xaN+l4tgIVkHxkQL+dS70yuAI2cZZTIGF+pM4Sg0QTt0+hh7cxZc5i1oYOWAE9
n4PFoybLoBzwiA99Mec9eRndwlZ3GjznycpW+G68FodVVZx1N8R7iOdwwwO1GidvwnelniI2cmwo
IBWRxNYzYQ1FJndw69p/Kok/HZxfiSMqegKMwLtuf2V+w1CJA2tJGfxBJPdXaLG9hFR67+DmLCsL
An/goVUuZ0ClgTtNjsVHmevXscWiKQTwG0nwA3V1uufkfDCuwBAkIWI60TJM8COkEYIxV+9RlJDK
LMuY6tSJX5Hsf6vMxt5Y99WGrPmB+Y7GoYR4byEah6B6y991wvlrhQFc/TaLlmZOr+hF7tKcY6GT
UYNU1lM6t/XIFCQqiQukkwFyChbGGXO8m/VDb/QGzia/+yCopxeh/cZ1uC3wpKLbYQpgQnaETCBW
6DUund9hiehwePLeZ8wP4Vm5zBXKZllJ8Fy9rp4go5pN1hEl6QzD2s6ImQiVts58OknHqA5mjgcl
rT8wZJzSYbC3mMQQrrImEcx2VsxZMcOL8jfQvpr0Em/qHi9IaadgI6GGZLj6ZBiYLJTskf1MbC4a
b4o31qn1GIEhrP2dJvdca1O/j9JnV9fEXccjk25Umo6F7SkfomPBlJ72cg4V0EK0oKpeG8Ii7hfr
GueH8ZmzFlSSqWQxuxBllb4lmn8JtOE+DOKRIlFlx8YCndnMMi5mm0+ajBsn36axhbJgoUaFGdB2
16MpuzUaUCrCOvkJUK3oAUkB5jtAh7uFgpfwWevfGHTfRqBnPEvlyiqnYBGFnPi6xz0TCUdfglU9
2oIw+BHltE2pS+lgX4eaH0qbH2+nYQlF/hJ1Cc2VIIV76beMSpLOBTTaLEyHGSGmKFIo0a8arbx6
c6hxQDwA4leEHGaFeS46AJZJ0HDTQHgJqGQVHDB5En3UwBBsRkICAexEEnpk3/z4lfrwRvgFWuXO
pgqmsYmpbz0bo3DpDPu+xFFruvmZo/mfiYURPu+nKijQW5NZ6yTZiDeUOJ2z4pLCzRe2X6BZ6C1y
+ZbW0d90GohWLT58F2YRBTNwS5vpyuhZ6z7Pg2Mqr0oOH1WdRzvVKPcwTv0uxgONJNkwDsL/com6
8SK7f0kG95iQHoT/PqRtSflFiU5DRD57sP34ELu8hQbuKPqGHFMnxUVJ2MSq9Q6G1R1l7r5G2UvB
od3o/LbIezPRQ6Tk5FJMKZSzZEjHjOzUR+PaimMTDopXELgsUaHbwfCWTtFf34+hxMYtZXXFS9cI
ljhgbr4Tm71HO+i4FskHSgVfHHPRJa+aHfhAezdpyVfArQaoIv+HHwIi8YQUA+GsYGQXwmW2akIf
VHNGjfsjW1rhsuerYLK/uqKEzppCvNRMtYPjp23pkrHTDyiOyS4hzYSqLwqZVpiK8bh581PWGWPt
CIAb+iJqf4TmvzXSv2S9YMhTIgdlzSXScNuHJw0Mynp2wKwjAofGSTzCWjNIfOHenIlrU+jCrnEg
ewUWT5ZDYUvEcLCWqdYtTdExA5zEyjC9T8RXz1r28RljzCOJCLxHOICsxcOfpOQHnqi/dskdQu3F
Tcz95jLCzoZ8AMRDPwm35OBM0R/p5gLSjLctQHQvZK6HC2ZWPYavZaqjpMqKedxprzsLcJ2fJi+A
3knagmeGs6oK16E38SLU2W/ueZ9ypVeE2BZmyBJ7so6WxS/KSWWONb3/LGc8ClO6zi7/Gvn/aUUM
lmsSoa6ui0yGYWxzpE9ddCiS1kkw3mQYfROvxSJ+IhPVtX+iAnWn55xsfxNYxAeaGlzkIJ43jMs2
bd+TxuZdcrO7VTDJaus++QybjJJfd+rNCEoXu1/4RyBvMu0Z1pTG65EycV3NMy9zxJUtjDJegYZC
fuurG3r5bdRV06G0q40w9IK8ejgfHa+vN5kbNISz3vdaBoV7TfZKpdmm1J2jM6mbK4x8S7+aYaBy
HBMJrRQbku/I+FVAdVNFJw1EkHufRPKN7LpfSOW8Pc7gHVQmTk6M6y/O8EmpdsTIYkOj1Oa8gj7s
sJmW5zGYzqGOMyUn2QBjmcN8cnSD6WC34beH+WmFHelj8OpVFJGU6DioJoGYfAo2gDW6MTJxo3U+
JuxpekSPsRoAgtMG4zJl/dm1x7AovCMn46J3hm5L67BHClGuXD6sVTaQKoeXJKxCPm5xN5Jq5Tdt
fKs0AQVk5rK/EnIWrQaslcjXhg0SOraXYYjVrjsh8x2ZJkRGBTwIIlnv2MQ4Nla1GhIJ5g7NvRk4
FrI2IG5xyTQWEqH2AuPvCscPj5nMRnZ48F35sYa13/khKlMK+sEgfx7ReFwN+qXH/sTZCRUCsdSd
Nn/iDDhajgQaXHKaTxVQMb/mM+QNY4dF0I9nbkw2WytJhEum2e0m7wi6soEHSchvofXIPLHP7Ea+
uNoAgwBpaDxwnXk5U+A5aj4tk0dhtmQswK0mehOlO9GUw8r0vc9KeMORC36RdbNARKqGiUztntIu
/hSmA0QWFbfbN2KV+vUnGVdYqnQKHXyJ2yx39k00zVEGQ3IIAQRUjokmJxNPbHab0LW24xS5+55E
rBl3RO6FrfzVJLFHmo7aWiFOBHe2rtLObP2ppQ5gIBaGS7Or+y1WbNopu/2XsjGbZNluZUyF2hn5
3fDx7ai6o5XvAG+YOWYRjEy8ryPiH7Meg4XVyPcKe2UR6dOr65HQjdLn4dfYXhGtnfuguHDuvSOT
4ob0WAgKErtqnbgDw3mtWj4KC5usaxLj7kCKHvThqyvgHU8IxtWsaQ1L9dfh7yS7kuR5Q5sXvS5s
IN3KHrlkT9kK48esGbmLWv9jN/UDlg51WObuNAmhvR3xksc8joWDl07CuMLL6OUbGCa7BuU3ADSJ
/nMG2Ncd11nvPgqPE1cLtHupj/2yNzTSv1aoBdoj6eXZCvdgtg+6Q9uRA2iVQfKau8ZRF9qfOvP/
eipX+96fYgQUzXucDT8B/A+H8J9Dhewzp20J9C0RlXgqx+EQiO4ale2hMmmbRsMo9kAmtrmLSl/3
jHhFYlu8rOt6n5SINsEj0flr4HDBN10hICHRx0bGe+J7C4SUH67XilVUks+OlwLeRHWi7Pp1HkaA
ITKw3b1XNc9OsNtxuOvh6PtnJTgMfJtQE/ZSp6QLvkzhcVAM2k76sN+LMf6uOv8XJvO/GI88HuPp
tdSsDez4p8xHVuC8VU5WspLmuFkNevobsv/S4ulvQPT3HlS7s+ptdOK5fSl1Yb+k1nAZRtafsnMY
tWbTd0Sf6pUMWqawvYA44x5KjQZbOStr5UGbKUkNmaoIepzHv0rHItxk1F0L3Z7iY2/lPwGO3FUD
yGklYAk3jCCCwvjKG9SYlgTLoT9RcqlFtQ3CutqjJE1W87ZShumO93leZkaHoGGJvpuGlLxai90w
6CUwLektkxbxOxk8nlycc52Lxyy6YOvrm74G3Yh3IGcOanxRGrF8n7BMqd1oKpavit0+juuP2epS
04uytgW4EcycgJkNrgf4ERr/3SgrQLImODISIzQSDQiJWLlpv2t1ehI4lwBt2VoeJ2u0mDY3bxjU
PfATIBjMMcFpVg32Dhu9RFQXNiN+eXJ+QwH4eEbgjN6IpU2eMZ0i4RGvbqnvhmZ4L4eCC8/0f7Mm
hdnVkyMzIdDDlQky4lUWxj+dKtELkj+9xfI3rOMrcaf3OgYGYzV09XEqTwNsqh0H00lPjtySPYPd
ERueTjQr8qCHE1UUrukIOrNnx39OQvmrEvRzyue/qPxgXOWJVeKVaBGO/wCeprhMe7T3xCuz1jHr
g4ahZyj3btkdEoes5t7J1Qb/1iNpjL8u+R9rZdZXUbkAQsxA0MeNa4DGh3yYR7lkESzzwCL7Nkkp
siYXoTHSYuUX/P7ojn2SYlAVFe0mC5Gdx5jX1q5NWzGrkiIlq1MdcSrDPrFZVCbhjzCTz0pXIUPT
IliFQbsPQgZRvQwKUvroEkfU2WYf1zcHTbleZH8tv8i/bYIEXJIafh0I/W5WfLTc0VcITvScHo5+
TIW4jXQSBMILe4RyF9N18Oi6NKBtVT262NrbcB/NnMdXaWLc6ENxaEKVfNVaRrIADbuoMGGUDrm0
9ehYayZ27PSnS5ddCl8PX2RdfyNVW5mZ5xxYQ3C/qehvPDr72HCb8ywvCyy8UNheyol2apT9l1eN
zwIf055X2luknKbblhiSFQG691Aomo2KyU478f6SQKTvOZGfmMK1DWyuNwPM6aLn8N4HvIFj0KZ/
Yjb0Scd4rVENg5cJqfmcZuFiaQb7ZjI7zOBjh8CJA/pZdr2eP251WZ+KPGpfXFvreOfybJlLqZHj
09ZrHJ1qCa3F3mNwtvoz6VeXTADMYdykXqaYiR00tK+WvOxFZAe/2IT+SbN+zCdZUu6U0o0NYGkT
mUr2jQRAwjkdXIovBtqbFDsWm0AQ0HlrrZEiDDP4OQbu5g2MsJVef7klG6BYJ2bHo1lQJoTjehI2
WqdZsw4qXgVJcTZ7e9s4zpaRxE+BHr5MBSs5jzQO9gWMUSHwMVSAzxq8+KLegEP5Qqw073TZ4klU
O3gTKvxgLjkiRsMvImNlPHFcEVZ6bnt8iVrQHOuyVey5GjBCeLsiTEUT4MO8xE7WFvk5q2pv24ji
ZDnD3SZeAR0iD3loUc9R0Q0K54rR3G0uAQIaMYV2Tngrw/pDOX+KobcJoUBtR715lFVxrKnBpsra
gVQxSGVF6A/CC+UK6ryjdCBKQ/mYosbdeKLRGEVRysVaffQ6xGENrFWNq20lIsawqaoxMTHAxSCz
iLQxPox4s+qiNg9ePO26Zl4UzHmZDIR5SI0lQW1s12uHDqLp1aLQmludIniRjHc83YDvFLlXgpl2
meae7IHwE6Z9euueWivYc7uol3akCqqRLAWIhaBSbkxReTTXLuWbQm6SlNFvL3eNvGZJesoZORIr
6i3G1LumfMyEAh+LhHFHzW6DGAD66PANMpWiBECBAtAo1JSHadr+Qghq7Dv7J6lmQvNArGyiQhQn
LHIGeTeT/OLjlpi/yUDkG+Gml6wynpYdvIJle1OoSLlw91U0XQmreos6/97b3lEoIhl17oYiesvs
f76SO3uKbnas7qMRPSAr3/PWgd+1cO3xGdbeGRTxPSvEMeheGTdAKU4vgeGdE785q9R6mVrjheHv
nvjmdezSTzRiF8n0os9Xisk3OrTGihCAJrg1VXv0mCxoDVbk0N9FQfpOfBwsUnONwWWhCP0Vwx+6
/0NPdFRV3UHAf+MxIqa+Yd+hWRabFt6/uKZljQAlKVveSgtAB9tMv+fOjEqo6W2knSiz36wx3HYN
k+cM32O0C9yMn5V610T+yAAIRuP03mjJdbTl68S1NB8ILCRr6NpWv6myb3iUn9wpkMC5dAdbPkQc
/kEgwtLBLRAOlS82E+w05GW1eENqHTxgpU6t0m5VWr4U9bCu1R6v3MIDgyNRyI3+iSpONN+DA9fI
etfIDrDrcI0tc63ZEzo1iE0jkaNg5P0YfCjHcVQyke2t4uSF2pGOLbWNS2bLT9jEB9FET/LTH34y
HftRMvQb/7mu+d0I49Ti8gOD90pp3UwvlTXuiLO5AAR/8ZsAdpH915mVmppzHL2EyfT4JELsBuHq
wM9mrwS4wkorTm3avZDrmZGCEeuXuk2rhWGLjyCNnlHVfaVQCe3hhmDmK6ffSxNUx1V6mz6mqfhb
lNUf8ubHkKkAlh2LXwqv4NoLE6Bm9BthsS798AE9bY1V/hYD9c+r+Io3dTvZ2RaiRxHioOoCgjgr
AjcN+EbBvu7kaarco+j6jeMrsPXDPhitJcKtJSoFAtCvLkUUSeOUmKSCp9OB7LVlkTfbeF5Lf+ml
f+YmXBPTUGcYGCoz+lIMAxaRIYhFlozejCcr/kv5f47chBXMW6eZsashsySGeWlr7a7B9B3ZfOTe
9PQc9fRowjQ+xnHs7766+Ko+l8p6GryQ8wuIVu2PNDHlm/AXg/5muupZpMWFLNv//9xHLBUcZJcf
R7P+cP5IG8hUUVwKldz6ZHi0aXzu03Jv+tC/pnY5mAhwPPfYGO0rerxbVEz3rAuuinVFa5/xoK9G
hL+FLu9aqj/1ZG0LCb9Cv+gFAvlsXtOIYzbGNxXxzav+jI7rHLPJsmS76RvtVVrRjdius555H/Mx
4vWCZcYMQupvo1xmVXyHXHibTxKf6AOywLH/euJ9wFfVpI/ByYkp2Ehv2Y7dvf03+YhM1DLk1aAO
zoazKi+t0Z/Q1nvtxSnuNDEnIoXg+WFAFOOEZIeRQ7MZY3XUoWx0aXIZZXKrNXX4X9SXxI8yNC6R
AXhEeh8NMzOvaveGzTvFCjK6aETAYaa2Vp5Ut/mYm/9TdltvbIDuVg9kBGkIke4n3CO3GuQWi5ub
0OObQDEW9uGjat6hSp4NwcnYxU82yBfZu+csix+Jb5/s+jeT8hzBl4aFeCnwEs4/GCbWm6XZd6Nk
/6ud5+/Hn3+fPXNKqjI42G1WHAhFfshhRiy9ZkF0tBLQxc2hgxMetWDTEpyqLWc0X8rhJ0iEWJek
Lk7JKRDW0xnluYu01/kDmP/+3GpxXG6FRVQmBzI6tPtgjc+a6OCRiw5I5Lulwsco0Bpz633GQnw4
zvA6P1FGD/nW/VFVBgdV3Uj2ANIW3jwU9j7YtS7rbzT/NB+ojnj4YjA/CXNqNxivlidvusfXkuI8
/1lmB7u6+WpkgXY5fqh4epIjc51/qMmOL7RvrVlvLTVdWTm+JVK+otD9+P/S0d0P0xwoYVkMRw+k
oa+xSzJmHN2cZu1Y8qJk+V3AcnPN4LUZzG3k9WuDyTXTP+UPa12rP6NJok3+tZJ+kxO2FCTR2/wt
QJzeed2xN4KP+Y3id3U2pPHs++Etk9ukT86moV6q+tpagAAa+9uNiwuV1Cu7gZszJTsZ6BuFfur/
x0bv7/OHHDpET5vIF5jgerb24lfdK5qe92nqb4mmP5HUfJA3wdAhv9SZ/YFcYzsmzoYnkwsC6J2a
cS35JecFne/Jwc63sz8h5Y0k8OwadP0b+SM3J/zbcyTjIH/YmnPw8GnP/xuLz/+v1yIN36TenYcm
PxmlTfJwuB3r9Nu20s/m6U3NNdgESXBv8n8q6Ak97l/tUbtGQXvGZHvJHXlneXiexX0sttpKIc8u
Tq7Xv+pm8k5MykWzxbFRf6Tf37VmvNHuAozbk4gxlyHzt/X/x+ijBsX9vrZQlqGs5evzB37w+P/7
FOZB69/CSf+N6vDGAIE673P+KURXvHMCX21x8L3wzBL/FeLjG2C/dzPSnzkPRfMfc2eyXDlyZdtf
KdMcaQ7AAXcMNOHtO172DMYEFiQj0Pc9vv4tMFUyZb6qLJPVpCYUyRCTl7iAu59z9l57dFF7d89t
52MYgfCJZMYD7NI8S2Vda9atahkwJpP3OGpxIhoUgfte1/yE4oxlu6hGQLbxz6p4lkH4vGxelrVU
WRu7zt/bsvkws2DdUz+5VFQMj4IXkK7bjhU0sI2HZsy3DVozwHZcLc63DZwYsjc9d2sb4lLJbuN4
wR7H8A5cFzETMEac7pwo4wlhxSFTxYnxx9kxZ/D66SoKwUIMyf2ys5OJuPfi5iPsylUREffjBi+m
gWjKMOXVd+pVUGYXksuwUrSgVPJvQ2x+dqnBOcliWSyfRpm/O/X4Qrztz2bor1l6HQ3vwfXDnXDt
G1/2T7HFapvoc2nrnSxMUJl0poIHh4BzN7fJdYNJVKXfOlgDczUeJj0cI5SVGYhSBOf4z0yv3Gux
ViMtr27ea8RF6Fh2fivPfcYPIHVSJO5UIP3WE/LKyJ9YG+Qq95bouPzOBnFD0MsZvMElKNrzFB9q
1e3QZ18Fgzxc8uEdm0R0SwN1n/rdGbPPeVT4+GlUt+IUifbGD+H0D59lvBgF+4fUeeWpj64VHGjO
ww3aFO0GZxlUpzboEUIPm1pUO2FNhxCxjKAtOZFHkU0vQRCdhyKDL97eLvI/XwOLaf0n02eAbGWo
pfAupuu6+skMleOlsx4CjjBoPYUojhWI/RG9RYnCs4DTsVzn5USJLBHmwRld+7HANWP1HsvBdHT6
5DbgzKGd99hrQEpED8TM3GM2QPIK9sRhTWMQ3pdXYsfuNCJE/GEMc2ZUnSGvJGCUgE5iJQlBdfuP
gLsIMuWD0/XPRds/2gayyLhZl16zCJoxrdvxfZCy3PDrkm+kn2W8Gfi4jGhXjtOlD/P9LFGIXdVb
FCjU0+WporU1ut5P2eRHSHmwq8zdRAOtwJDkeZ/qvBxcAwJCalJ4LJazXvyMG31e1JWt2sXexXKQ
5rjhoQW7mDKkRKdBKwH+Ek8iuIuNsbxKvl918PrS7KYiFNMqwaP09x28ZTzXwD3zlQkVaXkxAT6R
xHomIRjVkEaoyfSVWl9ldMYCklhQ/7tbUum3tu8eoimiha2PtpHvQ5NIOZq3fqMPmKTGadVMpOIo
uW0nLEEJnRmCI9dEc6yb65LXo6NpcayvJSMa318eXBheoz4Gjl+vpIVBpz8UmbhiEDsS93GAxLlr
pgUjMe2HMD20ZrGRBAeh3kNhSsaFxVwR2SF02jne1ha+HBunErEb4lNTgzs8QD1/kt+yc3/aSFxR
CnCfInX17I2eHrS8LFeAz5bz8vIuZIGk+V8T9UX6buM/aDW+GAmgDU9cPI/M080oPJABzpauAtk4
sN56AoAJXdxR9b/l4VKqEaiXyLfYf4iRMvWFPKrOeoUhrMY7lP1vPg1zqqyyF+hstkqcHB79uZgu
dTM+oSU76yC761EXlAAgkvI1rdJDHDdwlvQ5FcaF9QbkdPEBYADpjoUuR073COQZUlPyLJNRchSW
BWK5vz2OnEnhAXVkeUaDGUz+JhjVoU5o2A/GdvDrXc1dGNYPOimZ6MTZJTDZ+QbrSp71LVlAq7ga
P3zhMVgmwY5XXTQracOV8zIqdGddY20hAxr+fLLH4YHn9lr5wyMDkzszIVuuEBdwOYhU5QoN7k3O
6kRuKgQtqMMBDY55i9v4MjjOdvlndvS1E+uD6tjWsL9kitU0C7Ygc9YTIPO2oVDg6ygzd37N25gP
276VGzfel9K4UJHcxOfB32QTZOUhvAVAuUNHvanLcUskzJ4daAPPlmzWzeISwj28AVG9NrIJ8KSx
mbnYhvJ3PJq3zNJ7FoNFcu5O74umYkLIiC94t2yEY5TcTz2QXCDnY+FsRy88GfT7wns6AsdJXoMe
sWCBhL/RIFDUPjbLKxkxV0vXO+F7uzh8LJng2sHWCUBBBJuWhpXRPBA+O09Ug065m4x5587VW2kH
9yXbXlQfktA5I/Ckg0b4YqAPgOh2Nf/UlBeLq+oqYAouSysJXCYJSzin1j3CUJtAxsaod/5Iblbm
nl0G40NGkC4gR4u4O03GXTaG55hL4A14psGiDiRINe1LGfPGccCLkMgv1RwVC0Gi6pGR/ms0J8dO
ohR5X24qXXnHCkG05Rz0mF2IedlJ5Cjx5P6M08MgGM4RACbycm+Cm/qqDmX7GFDKJKn9rSrFqY3C
nWG++T7o0yHflA59POs8casQ17bROJyd/kfmGJeGWBXkbZfUzffVQST2nQNi3wK8ZxusMF2/5Qez
/dBiWmPZUQtLch4OCrZkVunDcpnaX9DJjY2huHjWjYfX8OuS87saOa99hnL0FtddzEkB0iQvcjIQ
EMfejo7DDffKd7AuazsJdyOWShrUW78maqbnEMD/xpG/sYZxq4u31Pa3bqEPoxHcW9K+NkJuddjf
R0Z3rvAc0iEju89lgiC3kZTscc/GjBKDqJMxLPaoZG66xZLXCVoJ5XZZmPuu3xMLTg3JNalOX2u1
4E33IGXS3ctHZ0trftOFaGjLr6sxxZBii3w7uOHZKbmD+2hnKPfQBsNeaxRKUbeVvVhwULdJnh4T
q38uGcMlc35QFhG8lMqY9NmurVPokwg7eDvIRli2FvDqSKyHc5syGkereG6ifhs282dLOLQHYrma
otflTk6aaPHYXOcyvQylce96nLUkQlqUK00dnueemy63NsyuyXxjTBaUJ6v5Zg2Mqvpml5slWOd3
RV0HeSAV/jrWRPLkW/TTOzpJ6+WNrsgR6qJsPzkEat7PnEmS9CkoTYaK8ioMe4MA6qhqMkSK/jZX
6RHWwL6exM6P8Kr5eg0b4FRV9RVp99VPL3VR3EVRfoij7JgF4yMRZd8R8MPi9Q61TA/oZc+ZEa1j
m9+EyGbG15kirVhoKuTxQErW+ylnZMqRW8/ndioO04zxuyFyiAsnP+G62zsURkVcVkhVCH5z7uo4
hybV+8+2ZaDbL+1me/JHHW7suWRAnFEJ+Gjq/318yH9H/fgDTuR/wxj5P4gPofr4K3zI+WdTtGHx
t38wRQ6ff//b10/8gx/i/SZdRzmLy8Vm03P+Ex9iqd+E5QgbRweSE02U1D/xIYalf3Nchb8MIp5y
NJ/8kx9i2OI318WIqF2Xwk1I+9/hh5imEn/gh0AwgT8JN2QxxUjPs23rj/yQqG6nwMEjwobAORmT
koV0lCGl63LE1SKqOYwX/TrzCQ512/EucOK3uA1Q2SHlhBJvhaZgxqp+zOjnaK4QEIeB6tGqkLCm
slBb0oX3NTCiA2bW29mrDtpask58qENF5dGdHuj4GJQuDaEDh96Nr02xFHJkbK1mKejBNYcwJNCm
F8Mr+E299oJw3EyTy0TUxrgGYm8b1SrfopXD60biGDYa1Ht919xNWOtwWNJQ9FsP86tO5ZEA24Pq
851Vj3Sn3gZRac7TUbKyQWwJi2U+NZFYRLb34OXmY5v76T7Kid2IOvRvSfVshhrBbWoi9285SIiV
zDOx8hs8crgRxq0V74epfahCBmShPtjg2VZt0RqcokFhixJvCuRlzIho9rdThm89E9+nsnXvIs1D
j6ixRKBuWFvDIqRGGywsOunPAAZIbCaWBxXZ+2yg7pjMe5LsWMbRVITEnbsLVjiOMVR1yX1toRuq
AbcB2bvTpfXstF12rgvjnvb9DYjwNb0DgaguvPUq81XxvmGKIkJTwwVvzG4/zeXrknWbcu0rXuVN
pbDNB0lY7hIKCtAhDm7KA2UdTW2v5zdH9bPRBaQMhhYceSJsZI130G5reApkRK3SHvGxRRRw0/sb
V2b5mrkl3PM4hqXbs14XRgKGye2AYlh6g+EKN6vY4ncjYgg/lDEWLtIO8o5RS6+tEiIiALthp3K7
PgFnXPkYlo+Mp25h1QGnXHU9/986BMwJ9f6HFVgGRPtoCcGIySkRm9GZkhfnBrlYeMFrC+kZoT2y
1afGHsWxVDhNs/EUTxpu9DzclTGqMCxx575GzlIEkJ9mdFCDgrnChB4UmirlXejtAt5ZdLdMEzOi
1lY4kk6uDbe7cTB7VYiMCaGYN73b/AzbqVnjzUPQTkAIVgvSS1CD26jCvJn0P7zsNGuxpSZGfqx6
91eSev5BFyQ7NuLXpDzCRLCXJiU6+zx1NwpeJyJd4MNpGnAj6CXFIPgwIEQykqu8TZIbHq3L7hYR
Y7dzjYmnHBfGjtZP1DVHe0JJAVSe9LxJkCqgSdQyo3gTTKh1XAa1ne95HBRtrCRtGhB46YD7cJ7Q
72zjjlJwiuBXBvB4ydZgWjExV7bDTl8aoDHC5CyfAOFkiLQtkvitiarpRPgdKCHp4lJpr0XTH2x0
RcjAPh2LekXP5TOayHgzW4Oz6iSOUqZ3OWXA+Fbz37nB+A1WLZkX+U/4PR+wEaOyi9v5Jcb9AFqv
D1cY67HAN0j7nVkf4lF+zy0/PBpTBxDlWAWvEMiCTR3FSJ1sRDuuLR8Le+Jc0JxqJhOkOfY3A3kZ
W+18yyJpMo1MborQhVc70RSypXxuq7Q/zX0bUED3H1YAPr6uDhz9+BsUR/XaInAutMFph+m4LufR
WPMEkOMmy1fa0qHdKlRM3rGWej/zExyli7fWlcOurqxHV8C/z15IYrbmnFqCeK3WRy2W0Qa22xBl
DdIGh0EQNgHkeCOrb0tjpUVZbdXtKwyFC+2icgMZFcwrtelOCOsc1H21j+FgW7ThDtBfmVCG8Tdz
yMTRcUnoLoDAGUX/6ZoK3HSzMeKWfo7xwTzp7PbFCfDwKZ+qozIEDlXt/QTfIPq9V8vbEj5blYwC
4zJYDXpLrEQl2jBMgN+7Ura7CcoIUzt1FtxH44g6hr8o2CJxuc+a4XVoF5dxQXq8RVhVDGX8MNLQ
0oF+9yQHbbswxzPShHsROUtfLbe2DqIaIK84udFyIvuCQm3Zn9K2o7XnoPlpbY/euaSlDUgqrgJ/
jSWO0HlQCHXAGFuXcb3sNXddk4D6Q6SJvXNhF0trcSeQdB+rnRphdbOWQt10y21DRGcacWwtxojM
5+mn1en7qWmvfq7v7T7OvnH4JdCK4m+PAXvTke4H0LUrD4p3baSAJhabQOaiII+lMoxNdhGD/Vl7
w6KQC5utbdkPxsITzZeM62FKLoBful3dqmyX4tLtJp7BunrDarfuKxJs0XkxmeyvrZO8+4veRSFZ
GcFAYIyJ6K4aA34UZOuombN2YOT0UYbAXZspwlVcWm9p6ZHSQv4rgkrvh+GhXCCRL1u14B4JFt/X
MKqJvfhGOHgWlreZ4hlySvozGu5FhI22J+q+chuTzpBx6Z7tJkEgwIl5R+hWcBu50HWGMiy3UfpB
KEgCbtA9gjm7GiPRizpa/Prz2GGDZQqFdwwoaFXdZOb42ILnIotoQAmEExUNICpkcr6a8VFOxTeV
NVSw0vMfeRJXMilAeXTdN9scHgt2p70XPWG2lsuE806nM8tSg+VqKFC2tuaxRYkv41eTABIWT8yj
Jh6LgTHqNn33a5Pjkc8YUzDkoKQ2Rm2dHepNlfUOVoVU0cgUJIakD+EsmT9C+Fg3I29yq52fBdKR
TRJnCOBnNlBJpXBT6IDTfU3SnZoxSlB7DyXDQ0mEbZkieMkVh4SgDXZm4GJki4sT7k1iszv0WSN/
nb9wJXTxU7Io3TjYBRC8InYBJbTqo/bEQNfVkwtNKs1wQr3knT5JrjxtwKSDBh1/b1tSgnmU2mL4
yTHss4BGgLuiIJUA8V9K+gG1LbovhSCw6poflDX2prPUj1C8lV5x8MJebuwJr9pI/rG0s7Wj6wNV
6jpS6G8Woloafxoz4UVFTn8A9f22Ctwes+9KYSk6YKNFMJPKG0MN9Wkw042NLKfhGCItskFyYf7S
DjKFVgkulPlpzrusQ7VjKA5zqBq9rZ23ZzlDjIOESEy2z2oiaSNH8gogs+E64KhsZ0bLSEwNG6Oh
qtVtrdsHv20gk8Vtg/SoenQa782JmTQRyrG3GhR/88Be5Wiw5yCur53zAeQxpiM3sEqrjEhdkGhS
1xB44KnAB6lWbuZ9D3r69NrlvRUPdqbaG0EphhT7NqTbu6dD8auYU/LqQdqco8F89kG8bpEtrZOy
vDLVlifVtS+Nic+IUPoUHh2GxKcQahU1b/wjBmqy0Y7LCq+bbl0KcSdb+eClAyUy5mjpkrHt1vIl
iHCnY9noYxjDu6qKvHWN2Ah5zS977E+h4eMbiPrbtFqyokrU1gZ+8Y7cMhJM1LbYhgvTGWX1fYzC
3VTQQYh5w/LnJQdRg5fwasjIoFFups44eJH9RETnOfDgrXorvMRnP2ifEHHhjnPLY9+UW8soadZz
WfJ+0YiW92kXfov0kXcRh1taXaiV79jtvvk194OKOMEUKEnkALRNztaPako+ZNVe2pqWSzmh9gxp
6ZoeI5BpEBekCPsW0EsnbhGd0IUN5HYarZ8Wkk+sp3rFZkBorn+OpTxZesKeY1avRl7cl3b23XF8
a2dk2ttMZX3XhQxZ6uIXCSq1j6Bx9pJ2WxXjLiGy7aapkf0kHZN+wVfKzBN2IVbmm8w20M1G2Hlo
cbyIZPxAutTgKkx+9S3aqwyHRyHQAFMOcu9U9ScoVn2Cz3XK9FjcIIYCNLUddPojbF2y0pzyg2bH
Zwpbb4gQ1aR2cusGgsEF1J1O+WLf9ZBPFHLtudcnu5fVijgcYtGqDKnusWNY47fqve2nYzSM36em
xi2GqnjUJx/xcps5P6wGFhgJeTzXHQ51141vBcBZjqygtcIsDjaT9xAYyOYLEiXWRehsUmO4R5eG
ErCYPnEWsTLBmIXFvoZlxWigNN5qwBqqvNOCzDuKKrSxIeBnjYKHvORVI/J45VsxSjZKGvpQHKOs
rrrxJBaEtrDfAlFxwReoPTFJ8ATyeqNFd7HQPtYVvJKIpFXm9eWj02YKRov31Fcw8iUqza1sp7t+
TJ1NYeUn8F97FzE2YBBjXqKOYlAlLuquMOBgPMUhs8P50W7EY9BlQDI63HyejZDZjzlgpBfLZHQq
rODqj8NTZPlvg+MdW90yhfD16wQx7saG5MB7izF4rtnYyMPtIE1muBBvJAbvG6Kf553N5rNKX3Qe
fEDt4iCk2av71DsUuDjI5LzMdv9LiGRXQ2zcwBNnOx1jyD6duPA4wwmOnWekqaS8BGyDXk/uR27d
dl7JVlG0H14WfY9NtIIpWhYkxcAlAXIaw+1QlI/YY1AGqJMWD8ipmT8VwcHpuhiJXLaeKOm6Rd0t
8nfyRuUdbWGTHj6s+VnxdpGD6QUBUhzPYfUwvJ95yBbTolvcyPDNBHIEKjC4FplHNKdnHXEEYdnQ
OI+schNJyH9hks4XGr3IimLBOtAZZ5cVfjcppOZ1BDspc8NsHQ7sBRUqmae8A3tQ590pQF2YNdX7
5CNkl2Y2PRU4IhryPzZ4f7w1uufDnCEPRRW5LYfm5EIiZr/up51u6UrA/n3JQ6jzov9ZctNxw85n
jiotwSwjE1K8Z4feh6MST2GJOXmiZC/25JUWm7rxoyt5D6Lr75waIScphNGuJysqJYFhOuEplgeX
UOm154XuDdw87I6xukwsIaS1/hhSRN90dcjnGdH5GMfZIG03wn0xVQf8DE/oFfdYdt+NGOh+Xntk
m2f7PKaXagbdgw37b/DmaYfh99YNGeHZ1qIQQXuV8PrXygnQt7XJWUiMGCl7JTmiLO+oL795Py0V
o3lxMRv0Dn3sehPb6jUglv5mHXpnzns/Ijv4DEcOKWR6IOIjmdAv3fuKCBD4LhH0WCRqNsnsmz50
X1OQpNh9Pb3tzTS6MNs2NhCnkbAHbERTRMBDmYaLttl80PZ+Fs2nqChLBtFqsgHqW4Aee3B5pzZE
ojJmS6pdEh7TsHpEIUGTEx0Ez39z00XpzyTR6WaycQjVA8KJkw7z+8DWzzmJpF1cyVMWQFSi7Yqy
wPloTckM3jM+KgwPsLMyatRQnzOHqWVI73Wc26spTcpwWK3M2Ja4pCcmYqvBtsRRDbjkQ5RMuQ9q
GVCvd4qJgXjkzJx3axTCMYMOwDBpMb0if/jOCeujRW11pGJdTw0hrw1q/D7n9hhgkq2stnhE7BRu
lkT2rB7H3WgN040SkzoPEzQdm8YTkUEWDqr5oybP8hxPw7MAekoGc75pYLutkYKxYGJ5fKhrtJdF
wCjFRqFYjcNJYFU9Z8ucru92ZU4QG5n269G+7RXwRrozHBdjHui0a2uyd5pDa3dUCnWzswds52Yw
AbvtirXRTPUBjJkv6Az1djyu3a5ieuGj7Q+97EdZMhMxJb/ULj8ZoyGUKMnrC025LuxArv79lvL/
plv8h7bzf9eb/j/YUiYg769ays951P78/I9TlAefRfavneWvH/y9s2z+prizoXFZWkKUVp79n61l
Q/8Gltj2hOkqCwsEdOh/9pZd8ZuWWinBve/Sb3F5IU3RteHf/ya93zzTUoy2TeVaruf8e61l9YfG
siMdx3Il65zJa9PScpfG87+AqUVvo2grw2GVdsUvJ7Q5zI3tPSKojYWKxWnV2Xos/TkgGoYPo4jL
fVk72S2p29hL+3A4lmXhvBhx9G77c7f7lwv6DxT6fwDHuCuivG3+/jfrC4z9OyJ9adEvr89F2cxl
U8q0gBD8qfGdJK7G9cGoOiz79uD2PXwgW9wOyrZBXKL6x5vq776+/PpQWDSGq9z4Vg2c4aKoNu5q
UxvApiNnXS6QZavO7WdLQn7xWmwxozWzv4hk/p55yX2ZsiAv3ljet+ypnugJh6mHR6xXV4RrH8HQ
iEPhNtg5XCEOYWYPFD+ZgF9rJPgnnGEHrCF6Z8k0QWhjDJGpfC+coL2CxBh6y7il5wRXyMIzSusk
PAQSqFUzt9mL5Rl3bs0ME0CB6e7UhB9n7FzMm3WZTDBPkhOzT+Ogkw6mUxgmyHiIUda9+T2J3eg9
LukJ55WyT6ybBBIFuNBAgTxmjOLRRfWniJxs1so5ecm8EbxAuPSNW9wYdkXaRkG+0bkZvOxpmCJw
CJw2l8Ju+dsWgaiC06YRonQLw2e8c91vUxQFR9nV067sXO/e6wNaJT3m4Soy3g2EIAz0up/sf7+E
RIemzdLfzEN7CJUdbUtt3gWKM2GA44OEGzt7ykSQPE0bctsCfECJpDWLlxbcQnTAxJ1tgwFvRJWT
u8knoddOezO0wr3buk+p7uf7SmKZzM0gPVsF40TMVlhnvHbTM4nYdaEY71pC2u5w/Oe4cotrZjs2
fCYoybZRp8fUAoTw9WXiBtmVYYd3tXrXenbjyr/iqPj9q04Y0zkU2VFNwTGeShoGExGvq2DsjF1F
SwBX8bqNyvCUWPlhhprk6nl+jkkH2UmZV2tiO2AAz7cJzrvr14d8xqo9GOzcTcCEuGQlOaJbK/e4
IMYL6icb3N0wfUtnKC5GCefEcUC1K1M9yXFo7gs5jXdJzFyfChmB/qgv0k+b69RgCqXXThZKAJyP
2Cx2Zg4LFMlZdKM5QX2aJW3eVuhvMaRwshfQ+ExoAqDmPyaICa8lnEIbp7iomjNvz3w0BnsPCzfH
FAULE5dJTpMRX9rK6HHA9SbN5XVvOcaJLuFTp+N5T3QhTb+hcu9zGU8fE58Y8TC/0dZdM74O6Pi2
4qGWLCWRdHoUENgZgmgsEs4motkyClD3cAhdN6nuQQ+qezeL00vp5JegMto7y5+TC62lkBmUm67N
wHpwxrk5fb13aRB/utHzDICc/CzezJxvIPLKD17X3OqyVCc7d1H8S3Hulg8exc5Susm1bWbGyQ+n
eRfli8lHKcLquzqlxgcR2NfVkxjjU6wDTN+kwzyP7aJBMuL4R0EOLnKy8P1/WAz/GCKwrIVoI9ky
bNOxbRy6f1qr/aSfaB8MNad7v0cOOBTnIKTSMWw8N+OV+MP46lsWhUj/YNS28VLp8rWMCqiU992M
jLwiC+EaSAK16GlbOKphLDHRTz8mFSD0KRxiVP0KWQz+sWVOXRXDeFFoz/76DyF24f/bdZiNKsnu
p00lLfNPq/ocuUk3iInRIUpOOkbxcUTvASPXBCVLEsmuInnvXDuxeWfD+tgOCkJu1YvgMrs0+oOQ
kKPQ7ePnoFzIygkga0Ig7xKk2pcamfLKb4kCNT0KyaFNY0LJPOQBPc2TJjG79RDl9sPXZyZezhzu
ctsZ3q7NLOuZM5S5hpxrbhW0YkP703fECavaEtFj05Wzicz+O+e3larN+v7rgyBQ5wT8wbsJmyy6
yL7z7gdj+shyWCo1a6kQMZqyyHwzy0YvkT4GTCQ3/jZGKL4jtWqreLjiv00h8eXeS1d0Bqazlrkk
GQg3M+soaN65exlKk60jyqqzUKRExzpbYsyyA3m9XAXzpVbWqbNc5zUdALTjkNOXqFu5uTAsVmZO
1VbmMA2zAPwObZGsC6YrkV7SyL4YAXTdMH74JNbSfW9pH3RIrn28uXHs7+eWIlR3rIwgSnZ1acmD
EfnWuc1A+uKGyu5nm4g9N+q9VY9tdyVxyx4drU1Akrna5EbKkClcovZOVd5Z71NU0zVWGGbygjDP
ycQVl0dRdjcsnxks8uz5QYpOuJ/R7eiAhPu4uVaDZIxqjtzDrpHcEVirjirXahsQXHgriH/cBrhM
7crD++3ZKwaWzdVOS9baFOVIUr+0yjtMbmQ82Iph4CAVUGMQ/1uMq+ZTbMOA1gTb76E5mE/wJz06
YxD0PKiahq/knXYkKTQ5Rd4c6/VfPxnWcuP/4bijTOFK5uW2Z2MB/PNxLKxnD24qUQtQ5d/kGJab
tKdzFLj+eCsceinIxYOPglyQfgCICc5oySODyl8qC2S1rw7DeLK6yHnJA7te42pXVypHQGJGOaLp
S8924OV0Gsz49NcvXXJa/eNLdzik2Y4QcHltpf/80rvKNUq7IZoEYfgOzhvMn8nQZ/LQ60MXzcwL
BlmfZYnvv0ZGxWCL0ZomJko1PmTq3FTLHpJ8C23nzXUg1gu/fnMjGLVxBDu3C8Zngv/Gq9uAnJ6g
uUUWlgZn/I413Fu73lIMZ/IR7TAyotJ1t0TjreLE7d47BIgrOoqE+YbhPXhAAoZtglQYVr9xca5O
r8EHlkF0/OtL8rUg//HdVB650sv5VTiWsP+U+lIanKbscoKAlVsk3eMRh8+ws6tcotnmDNQ15aZk
GLs0JqxlFQ8jQHS1TrOaQVKLG91z3nxFvoKfhygAvSbIDyI1toHAOTMCjP3rF4zQ5M9vIg4x1mMq
D1eQ+CtIy/nXcqBuUebHDXbfolfy2bO4v6SVWfdfn1lB27H8zLdtVYvXyB+wd/PlyUjK5rZRmNRp
v0anhtvgtlo+TGDnKCeUtXqIhdO/gKTMsAkJiEgJCe/czqYG30ym3HRXifTNKK3yGIgUMyePcG7W
zqlrAffFFn4voGA5fDC+N7dmvzJtNCZy6pGzM51fDW3yxEsgrJEmibsLLUPs8ZRRlAMFd6vbsCz1
PSG7TCbH+SHyy6Mhw/Z18upgDcshP5ZERN0G2LtuLZt13cnsw9dXX9+H8x3vUgXrvUzjkQl5oo/e
kOdPqh/2tqhq8xDR+efGjqrXviZkEd36pitRPo8xWQ+lI6utERccxAMHrGNaAOxCGbGOY6SSTBof
7Hagt+z48RZaHOKZLB3OzeheAXOro2eQRuEStfCGhQwiSxbf9eboPIISVut2xEAxeWP5Zt1WORPk
xDCdDWIBTADBWBAtzcVm5rE0ksxZcz5zXHZI18rgIGcexya3G+hGWI3YE+RAXu08TN9VjrVBiOVZ
xbd3k1WMU6OAgaXjgrbpjPBBREX4kMbT//DQ2H9eR2hfIrZyTCElmCHH+9NDQ7h5Ti+SUWaSdlej
H6q3IKTfP86Rf6usl9IMxmNtNmpPbWieZODcWWUvtz5EmG1KF+5ZBf7LhMr64Fp9svFZQW4FY31Q
V8cByszXuTBMg+Rh+Sp1aET1efk2V/VWEld7SdBwrKXT1RvbTSDRtyr6vZ/ye3DVf1HVmubyGP3r
wsDfyERYIqKn+nYhh/7xMWP3nnyenJSpX+mupS3WYeAw56Rdzp9FfitPZ37z+3HD6PLNMGXHOcGC
VcwCdTEd6oATSchsGRMLreOFKyYGrLpDDiG48yv7VVfVvO3FQ+njGclNrR4k+apGjoG08sLHrBpD
hmo5IeogdnaeBU31q+ILQePuMA37J3+W/mmWzrCXrfnqx8iOOnPwMU6W4skD8NdL2FHVaFkbWQ3g
JHvn5KpgP3G4OCTSo12QeSzjEl5FF43ZnRljabVjKp2bkqfIguSI0RvYaJzC3HNoaq50yaTG6Isf
EejONUlF401lE8rtMiVJxyFiMO3Wt04Tf7ZNd52KbHhIKOA3QkXO0a2K+Yq+9maQ6b02ZkKEISEM
VZg/FVy2XZ4y25llsmOgT0phx7mCPPd2b2oe5C6qrqEXCqTbbnZPXDboIKsIia+N5mobRAiP/ApB
TBQ68TdCM+DD1PpHagqahQ30b289moX/s4fKQqJu/l1PFQDi56+Th7fEZ3Qhf/JSgkSdCg+iBJ84
uIhinOW5ZsT5UHu80RrAFFFJY7j566Vd/7l4WG45tIgKFqr6L47cGBR1V2BYWg1e+tQ5xVvF5OzA
+JvTUYAOQ/8/ws5sSU5ly7ZfhBngjgOv0bfZK6XUC6Yu6Tun5+vvILSvVe1U2dY5ZliGpFMVGQHu
y9eac0w6QXyC4c63pXyn/X7CZNSeEZ2hTZkhYHZ0cO5BweIxD0cMD9h+X5w8vA7CP86WVX0uNRh4
Fhvr0WgMnqwI71ItEY31rvtNjUzS8I8Xe9qW0YNOB4sEEWLNg6gk0kNDBqjtNj6UjBEOBBoglKWL
f7uLjAreuyYzG5MvYvncyl8iv9PPVgHt0uuc19GaFMId6z2rGYNmgHFeZ9xGRwrndjO0lvEqx/E6
Yz4k/iMi5jHBDDToxV2eWfM3jITcc0P6STsx1baXgCK2AEYdS68WVzY392g5jJw4PgSPiZEGj51u
CVi0rDsoXOkmpkXyCd1vvPL1WF9vSzGX5gTYnotVqmW02L9kiRE9jA/mHDikvskEDkelN9PyMgnk
dPzvL/yPUpIvnFJU2R5nLCVc68M66ushDB1p4vswdEtuadzswwY3czq28rHrmp+t6hnnF6n/AiyQ
qU1uHIWcuVXnsgz2piCUvAy6/BgK3iFBAl/zOUv3oZz1ZTYKTOu1+2C7xJdaQVD8pfEn/jgh0vbk
buW0iq7Wo6r89wo5mqoWY03GXJ61aIua6K0YoHSAGrvMM7OLuLWJfLNC5t9WCiItE2eT2c6mAwUC
zKNILib0lZ0wHbD/tofDhW04dTJxNOmtPvJ1Q29xhuIH/ZB9HZUVLve6vmSZOW2SUh7G0dHXOMVm
EfSN2nkzSKVUC/NiFzRnHGQ2oW90RzcEwlpaZLOklSFObaS8y1++R4WM+F+bhaNMYUnOyzx4Slne
h4+i730Hbh2EWdoihmjPdTL3L6joqi3Nvn43lKlz1+nyDXIk46y84ZjjCbRHeOnHeECBuTQ8i971
D7eXno2aL4YgzNzQslYevUIwnGX7NOrwaodLzNvyyICsasGWGSUJFLwM0ApKaZOH5UiMgDE6xrny
N5A4WK+iJSFljHOG+HAVdiwy/9MyplT9BhSHUt0NdmC2Ga6qXD6FqSHvhNOKTygtmcW0OxromKqs
6VdnKcSA0p3qvcafVM1qAi0N/wPmn70y20DeefiRlg5Xq42fogumw+0cXsPA340Dg05sDr/qqmZU
a6kqPhoKysvtUhgjuyItQHLmsZ7gOsIUF5Xl59TbojV8ZlQq3wUquUk11s+KmVvZwEcskuxtlEDu
y24CChUtYgAPM2/Xo0ru+7g45yahLYXw8ycG86vaG/wnYq9jAo2fKo8AAso7dzPS631Kki7b9UZt
YlOM4nNfQ0ChqRhtiIVlZ5zCLrygUycveIjkK7LJaANiInvMs8jeyRweTTXDPoxd8ZA0Yf8yuU3/
QkGGEjFv7k0YKmFDuEymiE9xW5MYukBqJv8J7Ux2VSBaCckty0sLVEBamRbgEGILW612lhjqi4+6
ynVxuYzte2kk5taxZ3RQeQTw6Pd7dOHS0absq4cSEBUKE8d8m1DksWHbydnMyfImnfjn79V7zoLL
70O2ojsqw+vtklTVjyDiPEESdbvYjHpgAWhjkHnDeV6SG5dWyAOQpy8inQBSJfrVDKP7vErCNyc1
7nqnvxhtda8Rvr/EDl/BsLB/INz9MDDof4nD+pF4X/XcFc1XK2Ic7kR5sGlvN9ftdd949xxjEZrc
fj/PGY0tQvyKLo18yiu2EqVLFyJGs0nhJp3j5XL7iQ5Iv85ndDFMBMHteG6NQ4/TDMjXraGa8jNi
LxSfwKKuKIkgp43M5CsN8yhsPfNgZH7FYSenQEcyUINH/+yEnCOM8FdCuW/XwaM/VeY9FtD0XqOs
BEYGXvfWqei4j49TSk3eo/pYl2OTbY2lxu2ieNiqbGlf4prhdgIpBXSwQd/dtukhTin/zLI64je+
x9iItNcvzYff30xKVt0Kv1t6TkKJjKDSxslrQ8KBLEbLhl1XD7cT1RzDJnBrWCf0qUPPHF6LpiaF
m7tJnSymE2e94DljhsTbYsIjenupak899inRTUaMOdjGqb2xysQ4tWlqXRCn+FtVWMnOJLRpGzjp
eLXakeXZ+ISFrJ9BBhYFEc3JX8rwPzsWilMuW7fLLqkc0//QhQxDpKOcLZZsaWt8Mlg9pdF5uB9M
d6NpsCWOMI+ozv37IO7IO2ausbVElW9dOtZbEoloWxN68iSD2ynZ/Qm7c+E55XflmNdXBPEYfJ3m
KRAmaP2grt4cE+9tY3aP6eAcfheDdVAcWqMlhD4mBRR10rFJ8ZMQRIUhcm6YFcOqodOYjJg8jAQF
noNfA6H2hJghsNK/fSgf60R2G8WBhb6sh7nFVR86AE1at4Gt6RU2iJ/XnH4azttc4tmXpyl4mJY1
bAyi/mj55ILRR0Eg4Ef20VJOhNFhPNVJK581vKgOlMWjVP3JITfh0+3v+QwPQ96SIYKrXqV9epnY
jV2nIe0aFymJD/nK2qeG6veycdGZNa427sDzLGJAskSoHGH4XStULXVLhkESJvmPOFAPTmLmr8Ly
Iixc4g7hVHVWo5WfbQAs+8b00r+UV+L/2JVdahOHQ5xNlfJxMGmZkUmjgM8pcm3z+xJRzjo4L+gw
OBSZiZlBhXRs/VHe5ZNVsfd2jHGGbHyoYgTeBnGVJKmVIKBMjgRKq9WAFeFYkxqua93c9731Dl5I
HTIWmu2QNP6OjTjcyaJKzhmhhuCPaGt1kkc15FR/KMlOFXnzafZD8QlBkUeJsMUsMu9ol/fPGXHy
bF/DyNFD/6VvZDPE/liiuB4TbFNy1zCX/nDT9BCAUwjV5drpldiV7VhCvQI1rTKLL5iLAAgwd7Xx
ufeqn6YXMB8S3nTOLN99/N3v8jAiEsbqeKHa+h0SKe0TiZErp71CXLtGQwVITMGU7XEsbP67xrKc
P/peuKuIZaZ5yVwdE9iHpcDKbIS3eunza0KHE04P59ulHpp/fvqfP3N6Xaz7SjjyEPn0tFtn3IDy
cO50IfVjYyFs1D0HuzwxctQrLBW3XovNt3rqE/p2S+tGiJ9K1frp9qL3uhm1cNAcbi/VpPRJaM6i
DLHLYy3CpWkjxDmM9YhPP7PuvWyA92NX3v1MyXipohGLdxOiHYqJbkFQFq0d762HPn+4FQlFBD7T
mOOFzE/vZkxZkk8pR3Gk/d0rgkF0avS1mogmRJ6pTwRBuF9AIcLytOPpURilvwO5b24rDTsir3w6
uWMIVMwWp36ygLcMdNE9NFN4efSlHe8hBE3ngu1ub/jy263y4ZhpPMbQnimKRO0m9PCMbmsNXvMk
h/z7VCcTCjF7m2tk1b2XTufbBdVLVa8Ce3ysR9O85GSi7ErW520juvzFssO7YXT3hh1L/9ClpcN3
QzIyDiBy0zKEV1HSTneJQYrEplXN3oA1+3u86EVyHdmMZM3ZTLHcRmz5xSwZPDNo/ZQPOj6GZkce
1HJq72lAHbVTIftcXip8Fnu1xBUuZ11DmsZjyd2wALKbL7Wavgrm6Qe7y/hYEtq6p9xK9PV2GYY2
2I05PrymLpuR0z6mnTJgMbU6SvM5kz9ECWoQbH3SrwtcQDskKGt3zrSA/hAp7qL8SOUJI8WZsmgj
3WpEUlVv6H+bZ+p+9xoDXdiFc9ZvdNKlBx8DGgN+sjJy+kIrU+BPt7GGBQNQi7wEKPnfD5TAMPlh
QVCLQsVxpOv6NB4+LAgzd2VHYmMO5tkBn1zZB192AGWW1pODGO0Z/Lseva003DJF+FUVZzutaVYa
Oj3NY9Pc31Z2uSwnTIYBzQJ72/R1ZeIs84o7dvXz3FmfPCgWT31N7EHvT18r2jxE+DYlgAVzX1VJ
9kT0yI6+wnbKJCWTBTw2I6R9F5dzfLZo2f5lCmIvC8X/7uw5SsHFYlNA04NZ0/1w6g6MIk2bAadw
euvsNoVFf/f3Chf+urWMAZwM9+XcwWMfx01hBjwCAWfTXJWfp6QozuFcfu29ZHyoC9OGy+5sUFa6
UO1sci2XvR/hnHvtlP3+31+a/HMR9Gm9MmaW0nP4z4f3PhhDZFQNPrVhnL9NsiWOLB1qHJ27lhHn
KZpMSAJx5G3SNAgei4J5ZRsNxUHG2RJ8CDA4oA93SHuz3eGbia5TU7/cboAk8Bxu4sE8ZaFjnm4/
2YWc9pGfjQHsO6QGpEdM977KniQml0cBCM0YoPbqBoUjKA0O2Pohwp/2OgU8UrdP1yD225zrlNbj
MDmH2M/f7WbO78nAmVA1bdm6QZiKtgElz092mw67//7MbiOcf3/f3N40c23HwiesPtaQvRxiNdlp
trQPwvQUR0DhMcN/To2wOZiK7lepc8Jklp9CXzi7JLeDHXFX28AdnFdBIX7nhi5yjH5496zhjVC2
ALtOHtzhNbW3fkXlmbWZ85wZ5k42jXpRguhBSuV2B+2CVpXQO2vukp91QwBRJSLQmljeViyT+sFS
ub5iCNoNIoEKNAUi/Vt/4s+937fwQEvlubZP3/7jXRNWbuj0fcrZnziVMrXXSW8s2SCIyWFoe+RF
iHQ3do6AbJHIq+X7RJp6nEv8MfEJIYCwtoxn+8iV17akEIqGtCPBNb0DKJOcGer8c0mNODkbU/D6
39+h+qPX5JqmWBpNTBw8nwRynun/pYFLPHoYOZZFmNo9kzcde1/GaIwfR8t5Y1jxlU4Y42Ahiqem
6MunpFqCoMb2QQOPfiolTsoyj5uDkMVWtUV+8RpT7R0Qu6ugj9MnFEZkr004cQLfNGiPY4a5aU0G
SC37xAq+4xyzLp3blqdMTufE8ZPnsQ6+OQB0RwupQjSK5uIWYHQ8LDwDYNATQ67mafLNlwYnr4qL
g+037pvyTOy1XaPv875FtSarp9FmKYxJhl//XoUaDjdhajrPrSiC9YSOB8jyMoRqZwJhaX1cbhc3
W/jIjW63jWUbh9tTfOtsxmPxxUi6YU9eZXSmaUxsCMrly5wSPPDfX4z1R43NF+MJkxuLga/JCPXf
X0xMXmwkVUWPPA+8LT04+SkV4XGchh+9Rt+MtFJ/8iLxA8vz18GMYkx+eMortxefg6LHWxhtygpr
HJrs/nlKaoinLiUAcdd/Wfedj1MrxzUlpS+CTCQ6zh/d1kDVc1Wg4CCLlqdu4Cu+td3CmVSh20vp
+eV+YNK2ZvhgXaTr/3Qa2e7MvprOt0sbCRJ4CneJ3uFsXMX1eU5ra88Rsrmf63CNWtwgZ6rRycPQ
I+Efpbku3AJmqwxdcr7T99srz7D8lVFMLTun3dzDkfXvSDC0Hge4uMNcLiMfcFHRcA/+Vd5jauxY
twCWpYPWVz1O8Tq1BuwJy8dYlYzpCbSz0HHxclDyU8wR8mp6bXs0DPsvYwp7edb+tZ66pmMx8MIX
ZPHfj+tpYWAoHBbe9O+qF/DLWRcZMS4R6keUaozSs8XmVabHLAUDRQ7P9JUPZp3lj4R9xVstIljK
1WycMIc7b06JRN1s243jdtH29+wPRF2YPf/zsFO2y2D+3Mzy7b/v3v/rV5Gex8mQozRD9Y+/it1w
RrANmfF8LLUH4SQhTZlqw7MUXbsSrI0RYrXDGT6AVxirp8QNqJPMimK2aF6IBDTWehnoun59aHJp
/B6qJc5Z3tapmREh8075RISsC1BgeYihG8mHoqyJMoahevjLbySXVvO/vx2L+RG/kmSzc/5QoCHK
GkIO5AkxuV6H6kfiL14O8eqVXyL73E/FuRvrg9HmEQQbfKlZLO8Ksqw3Q9CM6z7w9ePgJph5sNei
X3rMiNN+oGcHFr5xinPsx2rXt3H7VBUyJCbOoaIurAK6pQUolcVgjXKleZzc6VSlkH3BRYkaCloE
h55Ru29t+hY+Be+pwS/C8UB07fAw4gxe2gNTk1/6CY/rOJv3tq5hUyCGuo52Hx78vA0uRjI3Vxcq
3lRScTnjpM7QcRACdz1xGP1dIsLxUqRADoqEUGPyNMdrUeeXIbbEXV6oFAZ2sOsbw3lpl8syWKnj
BHm0/j4tb7xRIJVDHZV7r6RXkSe8s1tHhXSIZo1hFezMFHO0NyGhzvi/c4e0Vz5WovH653G5OBnR
GyBniXQf3PkAxIFieblglvdIZpFXDwwIZwuaCBOWt11hBIufIurvKbP2+mcfKuPilgUxF66gWYe5
PADpcKXys7fVUJQv+QBGPuqQ8Xo0WhLS8lZzW1+MoPdPAW3Z3xeQE0RNT/kFBWW5aWupH6pqALIm
45KJFul20zxVQLBg6dhB5R+jfj7AysnAZ4WvrV9ALDwARueQUKTJlymFzxRDE1gMScxwy2QD9Lt4
M8cJxycKxZ3DHPWt1vIp9ub7OJvjjSF9nD/a+3XTwpWEvPSaRDpp6fowd+DQPUgGCtWYUyb+87yI
JMikVK9dBqrOrKbybtjdRMFEoKg99nv+n6NWPNyadZjOnQNzuscs7aIzC+dm7Ot0ixe+P1gqcz4b
fftqIs9djTWu49uWTr8IYFuQ8ij6Rpht9eyIOyzL6hzrHuuGgBobFyfIwEhNbfjntbq7ncb+OZKt
hqS/H0JPPiGM6O/aisCuOB6/ZEmbXdom686Jsl7KDGAAucYkdkddTXIP3nSd9dPXcpmVEBOFdiWN
4zUTnfYonfZ7SuQWFjASohBQFxuPKc/hdoN0BQneBJ7VVldArTKjZyOMh0fhIJz0h8eCJIR0i2Xs
+whfZbU4sF6Mjh5Br4yvfS2i506U9TVMmyeHT2PbNOQNbmMvhmdh9poGfFif2ELeb688F8qUMEmr
KK3MOuMBMs+z32jCiUJ5ovg1nrPIp4z3py8l7qj/Xr2c5cz578Vr6dVRrhMH5flSfjiTFr5N080i
yA4B/oCVthg2Pc7nSzm0v0JwlwcGacAWlp+gXVYbXXfNZlAIFI129t9ane3o7YkHA0PVqp7nfD8H
GlHWogPqHD4KvKP4t7vj0nG+hDgBrz2lLsK1RYTDodWuCYiybOKbpDXZNDJmDMzGFK19VSWnXug3
QRoQ03YCRVCsqrs5n9pN5BkhnvPumTAq50uUo080nebo+l75Kq11V8XTV6zX6d5RD783zcrMxl2O
yOic9KgWbz8BdUG/SAzEf3+o9p91Dzub43BwZK+23I9tUMa0iNXMkrrnJi26zU8IWXHOgbs0Q5X8
Xrumf4kWgX+hjc/CmVx8dQFxO54excnJUDia7O2mgsDCn1xlh2Z1mvry4dYdLOqeYMwqtO//+52j
q/zYpFhwJXI5u8BpWhp/H8pL0+K5MTrJrNEPv2KIz9d1NCVYzLngNZtA3Y0Z4rM8eRSNnzzqKU4v
zEzvb//i9kdVP9KDZfqxylRGwSySYl2MCZTWZdfihhdHf3B/3F5NVnCBIZbv/Q5r1zxrcVdLkOTH
sJ3Eg4CYvQgMUIEYj5Nfeifn3tH31Vwg6OLcczsGfTgQUejGa42QaidNT7/EtAqw4pIJb+yh0vVY
1SdO0Skm2DxGMpek43wQY8oK1RruK0PGn2QP6nfcfW0cwGJL/G4N68DZEb2jXhMZs3dzgOPfNAcb
6C3RwACJsu5Bww46VmL+RpkpHpD8igd8oHTuaDgei3puEdu3WPBmDq+3fZ5ErDtJXOeLb3VkWPGY
ohmZiSrAP7JB4lbzVPXeYxKLTZy63CosMGf+kkFsQBo531Jw1Fl8xDcjPqdp/UJQ73vcxQDT/eBH
0aQPBW2u3weZcILo2aTBkzBLASzW3BpZE+1uQ7dA6TVxit05sjRYqcFDUT5H7dbwlb+XxLatEr+f
vldJBy1QOV9QDZAA2cMoSnX4YmuIPZInbpunjjyiSki3CHlwA+LkZtYDosBLhwewUvcGcKetbvXF
sLB54ETJuRXPWWqq8zzN1nNkur/MXj7S+lhjUIqfUqWyfexLez3S2DpEkwuXonIAchkO/qY62Pld
3GxnNfufB3dp8vbsfX3vMC5tk/w+iRDxmOMisGzI4wvLEVs/kIqrkTTOqjBcEiUqqFkNKU7rVkWP
tKHG49Dk3XpAJfJJ+Ul4sQnpWnXLSw/ZpG05R8u2EkZxYzCcWmX9cxFmZx6rEs3ZoklraPhwOlgi
n5aX03LBPF4iDrVhjBgp2D+t79EuWHu3h6oTGGgI+mpgkYzhwrBO+HTOQSm1+s6b4ub3T4Xpa05T
8A9vf+su/0Sroti1i3CrNtU1DaT8kpQ9NBkT5304Cetg+FN87lun3DVmLh/jJSIvsElb1TmnHtZe
53W2/AfP4GxdoNndy64LrkF/jMu0eXWT7uKLrvqu3D4kSdbv7vsuURfOofmmzcfyO06RleVSb4dZ
W8KrieYzjWc0DSzTr0WFQGjUPwMz33ZgVF5CI0qfGonyaQCfkYf006fKj++wcT2hDt0rAhN3QSD8
lVWCGGGCfWl77b7oOkheVOXBqE8d/ZTxWR9GomwJfeZl4LPfWnD0V+g/60O3AJ7C+anzUuv5dkk0
VnYpquvtlY85akeOm7OJaxy9wZydzDAf17FpkZrXVsNdEhnUtsuFJBbi3Su7O/mVdIFTNgA9Elm/
9GN9iumcF1UeFptBVB1BtcuPnc3G4lISEMpVHcvaOCbCO0+sN59M7RAE04PR1O1ACVACCDWgg8pl
42/z2TxXI1giTDMO1yDxkdjMLuaEOdiVVWPcRTQFdmUNmwkTEKz95YIQfkzq7EA345ufW5sa0/E7
zS3SGerwLchxky/6jSAeD0BICJCsButuZgZ1183jfKdWOViIndWSqdgvykBZq/Ki7Q5IWR8DqUVa
0bfV9CwXA6AaEEBXnazOZQZE2o8ognTGiVhL1e7ZlaZPoiBm2oApsBuZM3yaoZ9sE2n2O1G57/Xs
fpN1w40CEB4eD0K2eQzxRvBI2hFPaGpEnybEz1CNH6zZQKAbHplrJm8OBr4EO1YewDYZoPcQhJOt
zczflsa86WKfo79N2p4kTRXGWkzAcwmALKwDcuwqXDQuFYxANL6K+eZ8jxAZ6LBh88p25m6aTpyS
kOBCEKMuK50+9Jn5XMXdD9NPDknrNQdfKPCoZRXvGq8FulbmJCKJb3OYbmvtEj1EIoNtlQRCzsd8
Kr6JOR6QOIf40oREy7JGE3QtMjHv8U1+cybLZvSEIxrTHcbSOZD7wtHw++x5AoK78bKOdbrGpDD2
5S/KXWSxVQoD2qs/+4lNB6CJ7glZ/WZmDE6MNDz3CBLJoED1h7WTHwwETISRhm62D5gqFvzfOsO5
fUCew+1flz/bEVqcicx0VaSi2U4dR4oWQpovax8rGf0uX6B99a9iNrONl4p4i6cOgJjRWRvI5czC
nvBIskU2AXpOJi9bQpetdVWK6i5jjV/1vgmhw5SfTB+FNZ6AeTcwbd+QXpJanO3DskZ41GYMoMbz
KEHg1vhxlOt8VlNtI7aQj0nU/uIZ/O70h07eDwLhhJh2SI9gbWAlXZmGJhyRjGm2C8RxDCt9WWSb
KZTpdkxxLJE8026EB+a1nS9dWCfXssAsOE3ua2ww2io4YGk2xE3j9Ncuhw7CuLG/UCtm9A574VS7
toDbQqRwpZmNNRUULzk4xtoYHWc5ipJm+OzGs3fsZ/bH6ZdqxnOq+13gePG+jfS7FXKo4Jh9CVJA
Y4ELdl9Jb0umrzzNPk7YSBCw2orXoSU/wJTdIx88W5vVmquUk4cZDGesnSTFuczEbCJTfAv1lMs3
uqkxl8Rj261lK5DvDlS0KcmzhLhta7+c8XwReWNEKDaC5DwVnwY7mk6ZAu3XOTZZpJIIXbzQ8ACI
ge/wZ6zDwP/qt++eq2ALZ+BvPGD5WaK+tZ1XMyqDccNyL5YKHQKeWiKVsCfiViFXizlF+Sum9bc1
ZqxZNcQgCF4Oyw9RklAjWpQOQHiY8hi/oMe8lGHxrRjNTdWl79oXMwGADyhYCdmgg5uFdnli7npk
tvhFhKR/JZAIHAoD1gt8pCVS5VYJhD5PwLb8law6/nk7wBzpaSHjbZh5Fjunm/YM3fYJUKHV1OoQ
4mYldqSR5Cuw4vDuXIMBGZEdx7L44nkTcjmXFbNwJmjfY7qK8s44EGO+4StVGxIKC7QgyP9zbyf6
9r4HlwN6aeCo3SJ5GuOjmrCkNpQOa7dD1jZhfywz+0AFxF3WATsDkMmbA2uoJnH13IjYcxKfBg01
oWxAOGshHqAMHZfOBvvtVo0FuXyu9yViYrBObPdUgzCxkZ6u9FD1u7Ef9lBSpl2uiFMDGlSvpxSK
n2PhzAzMk6yrr3NCh3rJyLJrlnv7OfU5hXaSxNu5+lKZS6VHa52a1zyHyKJYNDVyYqArqfLHrd8E
n2xiZn22KvAOTE+z4VRPWX3qK0wFU5sgSipR2ue7CLsq48A97fRVmhLk03YYK2jP4MImtpGINAAT
74mxY7JcAcUpIFhLdYB5BE6Pdv8Cr/ASka5rf9jJsgoPdm3rLRFfjWRIks6s10FzloU17Eu3cog0
m8lCJEL90AtkN1rfNVWj1oYA909XBEzXZJ8ik8O0dlsclozLxgTDFMELGlR73W9kpHwiS+p3aGn+
vuOItC4m7+dYD/3VqtWxTqLdlFjPYQBfjrnHexomlwJRcKyStUmWzLEju60bgkMovdehgXYkIzzQ
aVST0DC37bqlwUo+MvHZGB23uV1/Kx2BDyoGwyXByizS6k3eMCCuiL5hLTJrMssp2uzmNbaY+Dk9
ENBhgnU7keadjdkyRi8fu5pelO3tw1zV1GHxr3mEOjpqC8RLHgbUucO9H1XvbZncJ00z0MVCDZyQ
HOXbC19tXrVAXfnqqCkM9JTpAD6qzgWJ1QaMPg3SGST2idpt3Cdl+J10xCs2TmJfpofUkw/UEC9u
u/gTB+fTQqnsWpGvVROehgK5VDeEDB78b9YM0c0XX6ww2QKqO/Re8Llq+B2H2P1klDj4BBsPAmiY
4CUwUctRP5zCU4fEjX7GNczWOu2OCyS0rZvs6Plk3SvnOQoZeHqjixEjtFlmWQbhWfOVPqlSPKOr
M8mQTi4x9u8UI2iJtdLSkp4SqQhN+8iEaZ8M701cnZTspivrvfOkWnQSOeydwcZzp2qnO5bCWY9u
/NkEhj2FCV7pCnZJRBBuk1x1HJwHXKxWu6dUs1WyNLVzyEAEW7hWhOwlt75GsAxWwbiNTSKV2z4k
kVTkpMIPDaywuvbXcY1M0Yx/UV86W9Ql90RkAjTibbfy3XWpTlGo1w/0UOzNhHJb55qbzZm+E/e8
6tJuPCgZ0SYwaov1uBe7iKMgfz3V2Q6h/3RgwSIVMvpcMzRaG40LTRW4fxmkPvL2SBwQXK+aInf3
bNdUXOw8Nr2dTbWplf2qmwxiHql4w4hBJjFhPCTNW+5RcDhdWxGKwT7qiXUoBhpyQ8dyMYsVeV5s
1LneiEAcqhGQcZhMS3Cw/+bKHkElecIu+Vt7pn10xq2APhyK6aoJ1wHdrqrLYc1PDSHBJXZeUJPv
fZs+maTQzaRp9zQ+t6zRguYZI3ozK6bdmKk7qlFxCWV44ei5qQschXGsAI36OD0GDh6KJa0rHJz6
AduXcGzcFUhAAHlyAEJLc/tcoo51Fu5cc0Yj9T6X4Vce2WjbOBrAqQbwC0wCJOIi8RHuHumJu5OH
IFYMFUms5zefIPuLsxX/Es65iV1Ye2SR+R0laxjMxI4SwtVVNP2RAEWnQdSf0VHg6yNBmoZrD+t9
9tGMw0LMPPYcs/wR0QRbuRzDVm7/TBIl6e4ISWxAUbrvyNANve1EN7MPAArVSq5l7XzxZ8oa1xw/
z4EhVtBk42NF+mOmc/PZwbjdQwJbI0XI1wYp9kB7qk1U22B+y56oUVIkZMoZPRyqbkNUrLUB/XX7
nwgfixNcYOK6mxiYmOx6vZvz2d2RRfUAQtbbDS7wsklVx6LJndVolD8CZN1hwz0KpZqxHkHvkDyt
w9w4ilMtdU+Utu+dAexWzcYeMom1kt5LWxXhPUswpCj1dcE3CDzZ28mkSV6nWfvcmtpELQ1C6Pay
XP4sqFnCimMZmySWOMp+GVWL/G9Qf+mYuR97fcp3Tdt2EbZ50kIE+2FObmjamQFaBZ7oRaneV946
FTZVRTsUJGWgC816nT51+ZY5ZbStmja5pAnh4gjg+e2QsulYxafbTIvQgo3hW3c2TbodayBZbk2L
ztkAEhKMvth5kdOctOAXtxdB4+1lHfx/s9vgX4hVs86xMb5UpUH024yqvfSJMvitVu9Ul6+KgZzw
UK7Kqp6BuQCKEl747IwBHAyzSgk3pOGNL+qxnDXu48xMjkbVqoeUzcfrSBqK0PeusjFvHu8gkkCi
XjAck5Zv+kYCQMQOMbiL5HFsE4cUMm0fKsd4o5s+3nVd9RbVjoMHavjiVn15Rbn3z4VYl2vcCvWX
AZ31saPpotylxYoLW3k2gKAPHc0pbDXdCJN8alSTVSDQ4vouv+vCRW4d0hKcglm+0HeGbWQkNDnN
oslAcTXXDipoI6MEUwcmPH8RiVgfRSJM8Jla87zavouw6OMkP6XB7WdUuhy94u7QMZQFpj18dlzN
yMacCLQZA3TeKu9OEjvr79ls0pC22ZucYVNUAH/pXFsflVq8JQ/FKqcwdGqwhT7czXgklRuhw6bB
ywAEK6O86wsSY4sAP5E7Dy/m0PwwLfeUZvphxF13FWYs1jOxzH95K9I2P0pQXIkmVfr4e6SlXGkv
f/+/JCg9SSnhNNZsIgbSMVOPdz3fw9CVu7Zd0CR67omeDslWNJsz7ml5/n9UnVdz20y2RX8RqpAa
4ZU5ixSV7BeUZcnIOTZ+/SyAvuO5D8MiJH8aBaC7zzl7r+1riQV4PDBvTgL1hTSWVQLvY5WGqrcO
W7c+lxmd9snfp6dWvddN7adoekZx0g7WIhf10/xJw0S/jb40znwigUJUprXXGa/2yFlpvkwU7c2x
e4ipHk4GVgX8IuMkRPYKgHOG9f5XuMccg7iEEIAExpyyK1FfZjljJsReCyf2aag6mFHUJODW1Ijo
qW3G19O/pY7oOYxlzrruu2JdKTj5zdRd+vgkP922g0mDsHk7Jm66IbGeqGDRTtqUVK6L0gxWgEdr
/NMTqAj5rHOWces+qdNL2sYGwgDsGKK8iRSmfkSWEIxkfq+PeYWvO3eLbXeySGEkieh7rvOqILJl
NluEeox2DLH8UTpJsCNJ6Wz3I31cPCdgrBsGxpr24ljts8kI5iJlrr1w9EG9INMj6BBnhWDNWwWq
o26Ex/Q19XDEej2QWEVtcuKfxilNCXzPqGWMiodK3EN0xU1SmU8pISKtX71qOcYbiin3FMWRtitU
Qmgro8GzSoAOSYvBU0UXd/NYlEfHCDZ9otgA7l1CRUPjWAWmse04pWR2851UAGc9QM5XcGXhAQUR
9xyb7TJ2JXiguqEJZRp9fR59aE+Nn51qp8hORjX+fRecGoWMFwPG0mL0yCgg6Nw/eVYxngfox2yr
IXOLVux5fLBG+Fr2vJlfkT/kz24MjaiPUBY2WdTv7GBIt4Xb/JSI4p9M0rJWbSDMA/AZcSAJvMQL
Qwq7z501DmRJI/LrApGxorlE4+jAn2friwIXb+O4mbM3IKyz7YJhVGTfLOBUAwfXHUxQqqO/Vs1I
pEtRpoC5iaXFdNxH7TOQkfEZ73DF5AIDYYg65/HQTe8UU95kqea7+UOaAl28sfu3wY0+xiI3NwWo
zzUFUA73tszPboMdApUeU62QeYgo1QyNlYcXX0H/S4bhiDxeiuZaTi996hwesC/PC+nZ93F/Hpy0
uSWJeAtLOIekXxlRSV/UDQsd+4AhL6O0wQGm+C7jwj1iHtKgYvEiFdNY5VYZAzIxVewsvLQmQ+C0
l9f5inQRfedNTv4AmNQkMWQM5F3md+wc1j73VKI7LSRBnvsS42hdDaINdqOwfuizTaG6y5rzf2en
9lpVU+WkxqVx7DMrOeJG8s6KUZtLHajrJwpoYiA7SfxjbsTXFF7Kc21kcKMHc3yCjdwuugSBtXdm
2lAfcUlBc26aDnpUOnGSAensadtvy0nNrDsWOJpU0oLLqXdXYIYRPkaR321GTSfBehTDVeidCkiN
/Q4tOkDY7qftj/IQCrQiNBQ48c3X6G1BkMr2a/YlpG4BX8KIBQlBBtpgsxMX9lecgQkVoGVXhMab
6hXhvTzMFLdO2dTz3i9KzwYukzTPUlDnVcktM8zXx+cYvv8kW5m5zxTjZFWEOyYctellhWLTk442
/3fVYKa3QRJJjVXepsrchLgd+B64jGUWnBnqkqgYS20dp2pzTuh+YorRXrpKJPcy+5YiZWGaxhzN
8FV5oQyobQgOrmvlt5dRBMvOfSoQC12wFpQbb4BgFU3TtSoc5MkozG/NaWl588gr3g6kAn2bXla3
3E7IGXe4c+Xzv48qjk78Bktx+Un7wFxYGX7BqNb22ewGiElf80xSRwp03zsjH9wlmqAfLn/5D3Sv
Cxs11s+2ugegn+6xSMMVLMHhWZVDuA61pt14qozWVTyi9Z/lcHVDEFiWKtvM7JdeMmLFH1tiBklj
7Uni8lzyvqbnzhuw4BrFQO9xegLzDrcljVZ38YBbNFQFB4Yzp7S0mcOXhGT1Xp5xYkZZZU6UfeEo
tMr5U50hCA35VhP8IgfZ/sxQ3C/dzJ2oYLzY/33nmobJKtOBe/Mz/Rwlrr9l1EpuBXU94qGmQrZB
sByRZ8Xd83R/NyjRNeX5PuXTS6wj7tadYhNVDf1ndvIXGKlA5kD9wOdjBIOV1iIuxmA+8Ad3w3Lo
HOcqFeuP24D+8vy8PzEQbtcAL9TFfDl/oiZ220GwuUts+tUTEDQ+OTiHq0AqZ0QM1TJIOeKImZZG
eUhKGwqZRKI9Gougfa09p14WmlE/PfY/JNrq7n9/qDIuA8IrAD1aCPjOA4sOoSrTW719o6AiWCwy
iIoQ/luYu19O5xv7B56iQc5M2Kjy6reF9jm9UWMjefI8AUffQbLnW+1rU7UQHIjhaBVJW8Cwzz0N
iXFh0AVdKr3FySzzR4CIKapXtcg/kfEjJFBVem9RVEFo/1OZX0Hflz+asNN2UcXD040u9Tgn/DUW
wHOXueOLbYK79tOoiDdmCf0YHxeBdg2BX3VbYnNTK9oW08EraGGvDhFMbNgPu7D1knfdYzoA29Y5
pmbrQNWQr55erlqlzA4WTzmqh39vpUtHrFRt8uonQJM/sZrI6xMHH888K3VNVoCYV7NadclErsET
+4qothJjP7xdqBmztKlWDPlkFr/KKNXemNeMe9mwow/H2lfqqyA7dA/3CLa1MCl0tZxkn4EoKTLk
AAWjGpuSZi5To9EKNrVJa16bzkezCzhGG7zpkAutE0u2APHFQNhogPJOKargTlkXLcBkuCSJTEdx
DvLaMcVfZBWuR64bIc7Quw/JZI4N+kFnTSw5TWJ7eBh9/1l+G/vHxOTuYgdqC1E6JZx6CMhcJlZD
pyI2UcSNiUYCE+rwreUxPskSzV5FBB0cfC3+nu1AKGzkwxiU6/ZwVMPkjVhT7aTZ1J6mi5F8OszV
0oifLa5qd3iSEnKcbXU4iOrW2xc1I6T5kkCq4eZqY7crpqC6JEk/Sk39Ew7IEB+3B30rqnORDILB
HwNSzbng1bszJrG9YxkT0zlyUNfCShyqgoZY5yhnL1QiADy5/NkkChuuq3G87Z3N7BjNkxq2YBrE
j8ve7KtdqJs0Lka/uMu8+3SHynnXYGKlnOMO80s8vZNh995WgXGGaRVdXc//LgNDfvhsoNzFrb4V
RSE/7BCzkxrqCAr4Vzh5P+F9B1EenkstXj8MQx16u59UDbRbgPnfKJsJIcCOsFHhMb36snkNRlrH
KGnREFh++RSV/T5HhM3EKY3fQEUsTb11bw3mw92od+O2yIPwxQOhxWJgnSrk9BdfcwOUYcGtTJJi
X8lqDY5FOxdWo50T5KXn+ZL052TRJ+UvcDnZUxa2GVTTgtOyQdt6vpw/odS3cvbzS6fbyd7yloYv
098jGVRaqn+Ow/BdYfuZIXtAmN4cSqdnUqHKCwc0Y8GANIImOWFygLyV67K2DJxzebUrLMKkGmmp
QCBqg+9cjusy7g2EDwDHlEueWdmGUxxzyQoQZmYHi3rM9QMP6qN+4lRQr1VTaktPiXNyYjRY3TYp
F16dd3u/z8E6+X5/ztui2ea+2p85VzXbQBkIXdOG36SkVGeOxSO4cL36lbvBk8YT9dqFiTZF6dAe
JY8CZFj0EhQEE6egalFNTuCEFDx8m6lcToez+bOiqccdsFRl0yJKXuMg6KaTPWhN4WlvSmh9ZQzV
L5pX6W+MylZmWg33KifIpULVuph8wUdnqnCguoD3rOPDfDV/3B5igwTS6Z+If28d9Bv+av5XjfrL
t1z1YMnGWaFWkws3sf3j/GJP7/IIjexyfhuq4MD//9efv0bp1t9K38PkmBRzs3auiKFuD7lJWMlk
fCuJyAUK/JdPJGlv1pZjPaV27FzJI9/Mg/tmZCqgND5JNTZJ7tOLSMlVpfRapGleksYe0YSvg09v
yppPWmMtMdht1MnqTLze35f5kqMjKaO5PtAW8IwLQcg3ik1lb1pKtYyaQjniYvXXQiu7Lbuz8YqQ
1aeCzde2QjQmx7L8EplWv8Tonq6zsSTdIGrFms6Xv/ZNQ/6MSfDk2ZGvIi12yN3bVc4mTLs/LRDD
etaXQzxFbTfNu8CC7qey3A2moy4pd8VdqOlrTLrokd72jcFicJp9qDwFW6Z03PuaJi9V5I+XjLDZ
i5k2TC1K9zr9jyyyqxUbwyH3PeWt1eo3M3SVJwd75bny018e4inG29aXaUZ/qjgOXmNUA5sGlv3B
6DaubQ+vdnc1zbB4z2ChXIIufOFXu1ZhJX0XNeXC5CgdHf3JErG68Qq0jLYo2yWGyxoUS+++CNIN
1mkSo5iYWDSG5iY7qQ0q2MiBNjoVcVAWFEw+Pde4SEFhToPNXi8+yGyKts2k8ibVHthFHDjrWY05
4kk8yp6hBgM5NODpQCJeJoGDpIzvw0Gkv5ueAgK7+GujCKKVqvcgiSmKkLRTSPY+Hai0vPtACp/Z
ECBGlb26dRwn/AmIdPYazh9GaYvP0MWY74nu1Yj9j37olSday+brw2Oq0WfaM94ySYMLnzNs+0+u
ssV9AcsrYqdOvPpqow070HMEferjU6FH6j1bgZu/Abzq2GtNaqowC37wWHgLZbRz1vPGXVg5U42q
H2LcjkVGNzWufwWSHNi+VN/UhlaBzvFj6RfFH18oUx43v4H5HfAVfzOi0H6i2OZjhUoVHoNLhCfA
yoqR7VdN/hx1gP3FYAbNm1vq9KjjZhflJN0aefAElB59jN1RCEhifNyWAyb65EPc8sWc1CefyC79
nRAg1aIGFkfFipz4U+qyjjO2FVpEXAvKBDGZVBpt1XZmdGqSJCFquvjFvQriVgs6Wg3JJhqaw2QG
eovTGJrSMHZHlufgTbfpdIcG0J35s0Wjfva5yE4+8xxnOq4zjFNP/kDkrK0y24vJ5d64wdBsY740
XYVQW896Q0U+M+IL7xLJ7Soiz2wPW22ylGagAreBUXRbp4/5JWcETUvSbbbSEe0uw0v6OtCt0yj5
PsFXAgjMZPqkqpK4HF9s0PqN+zzvrYNfcGjLHX2TSYBs+mgW58IeTFIphHr33MBZ0Dn+iMhtvDjT
/ZBM94My3Q/Q75D+k2s74Nh1HZNKcKIg67GtXBvsCDJsImq4eoC8zX9DHO/u3+luPuJlenHsZjRz
HSPwKyNQAJCBwmypt3EIhUSPjmHXmc+6p8DsyuMX2yEZKCdEaAvIm1o7yXIdb7zId+XQ/Kpqt3px
3TbZmaxpW6r8XcB07Kl1U85DWlZ8B/zJova7UuJuoaceGYdFnW2GPGAKQuTkVypWToq2NjTTXzW6
K1I63PQ0Yiy/xIBllsKN0/e/G7bqnJE+Kk+WzCjuy5J6P4ytezYa3t13tZeU7fpMlnB3znOTeDjn
hPd0IDqoSk+WBYSj9Cr1DcX5qtHat5mkXXtpvyKjeCWNVLvLoHlua+G82BH5namdvHmkNQjiNZ+D
sr2JybScpOQkeoZcl7hTXjqyPhyXZL2O+hb1bIVKluhQGDGZnhx9Ex4WcSLirFlBswxjFT/LRFhS
FXeXV/22Z6ZT0iqizwVjthGhxE+SFZv50phpsx0Z6Z+5VQxnV4/J5GwNC7VkngMCzh3u1dFdY0ol
lKlsyNkUMSfiiRzH36TfKlULbTWjEybg0G9mTXYXx79t4Koigq0USYMnEwbqQkW07OCUeADD08T4
Sp2uo3k2qqdCa7r9GFYvQ3uJCnR28CkvNHHrvT+o5YGLYP7o2F78uLBeaQhEuHTtgjLHDM4Qsou3
keVXSVg3rKINgQ35jGtlLd41F0+oWTrdikRuuGTReELnra5aPdZWiRm7mwzVg2B62IGsH3XjHRgd
BqKM5LHIqhiNd/y0Wo9cNtLDL+RPiBvjs4929Xl+4SlQsYeYxHm3snt2L+jXPAiEFtFQfE+dVWS3
ulLB3Jvkd5js5HJwCAgtbL56X9a/KwnyoK6sZqdr9vA2aN2+hqfwSw3xA3QGDk9OhkzZOCvNL8wQ
iaiTrbWeL7ENHYYaxkFr9Bh4ZvfOoPvXNNE3LV60uyb+ov9qlan6TKnM1ai6MGJIMqM/jxVqS1kG
7mp2GYVWKg7NjHAXfRef8cmXsJMCb1+6Inr2e8K+H98W+hWTR5x4v86pwmUw8doKbsuVUxW4zWbS
MxVbTGtzerJTmcanGr6z2qPOGvEXcjTtYUq28fnx1lTi+JxoeKe9nuW2DBmf+2GqP4iULLXknMmC
uJ2bRl8vWBpjRT9Fr5R1M/m9MCu0ZyzA+3ai788vbqQpa8E3v/z3sQaYwjkpgk2l0kKluc4QoAP2
tBLhYK70VFYbwb66YkFvONhE5TEd9GpFp/yzaIzgNEcddGZdHJg6kPwwjfYyre1xRAXlNneQ3kzV
khEZKCbCqFwZRpCdKtelJJgq/cGo4GiYwR/mIB6nCg9m9qh5L2at6O0ylmRCzATOUXfQewZ+vpov
G22Md0D/PaJ9vGpjtH2HQ6jVXuKqqA4oRVjXZZfdij7yDsQiSrjhfvdJVb0eY936AM9Zb5ppDJYF
gs1wKm57bsT/ean17ppqTPnHWv2dNKb3rUa/+3B4rtmhDm0VrwoW5WOocYIB3bQYoaqykwPf3IyD
ZH8e8nCHuza41WH78JI7yNfvTY2BMEGwil0OWU+sqIg7LPQ7NFPnF1hoN7We7M2JfI1rvuVHe9OK
zfA6HzJb8SESO7k2omqeekbB7H7+0ZnO+rbVR9jRp+u/bwvobTH8uLPv5Od6lOqlzbWWmKDaPYSt
yugA2C9IVB88VEtJhmZ5ks6X9VbDFX7A+k6vbipxS6mi8+qV+MSw6x5U0uXBPmGdqZ8wjzIGGjvz
D+MHlHFZG5yGtgxPceV9OllFRdrWcl3ZmrmId6Qf6N+l69wJRh1fG7PY5mr7Pf/5ao5Hzw5aSaKw
mPBwX9/cglU2WBlDhK6rUKyj7dbNpwZ4elH7UfIO7YjgaWnHh55UiFVkM3qZpg4xsQZXIMrHrtYp
DtDBERAt8cU7TYem0MFGlFJX1U5+nHu/JDEwiFH4aRN096ealMmliP3gxwiedJmWhnn0oJvdG5f6
0vLrm1p4wSnt/HeNn+ON4zpDXQio85U6LochT98STyWvK4TQ5CS/A8eNvrwEmKGMlffQiMa1iWgA
pasoLxXEeKsOX2bMYF+an+GUqOtX6JzivIC+XEJUcrTGu2QeqdamFN1zlhQCavrYvUUqHc0mIz/O
T4xkjUqvPNo29tvpHDjvZ5V4LRutf9VU9beSutOpIaSY7c4AmknqkF/M0geW9lK/o+imE1/22bY2
s23VgAswk4Y5mO1OURZIv5bd2KMUnj44f9rXhHPKaX0QSdhA2P5vcs38LkehYzstmJ1SKMkXks5U
KYii1tmwqSimVzCj9Fymj1p94GzGmgRZ3SvPmamC9hzYVKyqRuwyXc6fkKpeDovaKstzXQr3kBOP
NX/23z+Je4a51aC89jB+rhI01l7JEIlmqKAAsPExxxjaM3/GLaZvQmBUPIWR6hdbuxjbUz+J7ed3
afOD6U9D6ITLoCB3nPZUJwBoFUn6k4lIBOkWmkyfYfxrAgNzXwe04YtB+WK+gnovLGwMeETbZsIK
joqrp6d/L2B2KyTt9tfccPRTdULZwdYs+6PMDf3Y25axFNJq43c9MNqnnmPDqnGgOs6riSBA9QQv
70+pDu2+q8N6mfjcJEEQfc1I1qyOjH0YA6QElgMsS7RkzU77UNuK+NQnOjrb9ow1KllbRhvc6ZHt
MzCdp2pysgayGbZQHHoEkawKLiKh+r0JBmfX6YfGTHWCHaPyx6CY13zIRn6Id9aUg2+j/pfUK/fQ
ZaHuJb31QW1/+blodnHu6Xu77fa90O1lReVwIAW3XQcuIwpVNsnSqJvqh+MnWD1Vkq+tidegjMXN
aXE0T+4BmMT4qnp4i/YQnXvNrX6hfeFZKDX/HLH3XoXC7zzpDW9vEAe0nsUvI9XPwrCYYPzt/VLD
r1uDOR/aLZvOEVnEhVfWx8iFHtV6PbTRGthZYfRPGhnpW9eGOzXvnXMDXO8d3DZG/lvpFPdYWM6x
jRiw0UEVR6bLn0ldSiYmE4mHQCDMImb5pIW/PHBS2HVcl8DH6KBObdNKesUakxdjw5ahgAZv5pNk
aYKd+/yb7vYfojfLV9bGaFMKULq0/9uzYq5LP1uExD/+TY4YLbq6qAE4/Uz7qGwC5sHB70I+DW61
t2cKaK3m4GBA8xgJMYhTJ2PGnPQIsloDloUvyHjrcH+cKoXiQ5PmsBR5+DoMfbt9DLvbpAuPuXFo
08p6ayTWS4Q8LglP+hEXp9ijKGUGTnfsyMpGdz0FS1jrEE2n/zcvZ4OWKQ3seMKrzB+LxG/2yQGD
ZRpcanQpy1520LDyYMpWKNcVX3bjR0K8TN3mPdIf7LbTZSi9+CwiznxGvZENogc4ywXC20m3SMfT
fO51DNjTZx078Y/ELbdMzg3tnuMmdhs3/HAx0BF6jrqNEYR+CKdgUwGBJLbs+NXt+3RKDS32DCet
G0k+4yLzAJ1bvrmDMUCkadc767BylHhtOHiIO0Ws+9Z4VyaKtzu9zO86x4gQPevxiSHeG9KN8Vbb
VnwtheED3vb8H0oWZOssESePxtE50zzAe8DdfrgwsZe9qujHpnPDV5U4BcC/2mGWOTyo3qqtyx3b
msHRLZLXLlCuTHuUN72SP4gV9F4rj+z2yG8XuoXLzrV4eJIi+1vohS5uxn8H6rnnqGThsMUP81o7
cgr4qZV+n1nDDY+8U6nhgnFvD1vG50AxDf/md51V/mwdBldzu260Nf9iqcfBUi6zrZvJyiIag3HB
sUCcinjY4+2oVu0U2xUQJxCQGHtrNFXbN9Psmf4woMUxe20tXC/IBH72JXFYlUfU8RzcENkNvC1t
xMacZeDlBxXnoxkNRFVXYT5FyVxbrSKHt2G9JDEzR0TpjyURl+rRKT00lQJ+166KXNbloopPWcNN
XTT6zupS71BTiJcTlmX+XIpk6VSU9aXwKkK3iTYcWRFUFFKIWg5ODY62cdpgmygoGdk4XxzNA8Y6
Y8JCxxiX9mNWZhPMkNupv1ac7iMKNFZE51ORyTNeI5iXhtgTEYWTtAbCm+r+t0EwxQZ5BDHWhZQX
tWyQI0RxEaHy9c29URIJJhH5dUoaHNwsPmhgieWiUjR9H6vB3+rUdsZ++7hVHiBZGLwhvQXKHZkM
9cYYDX9FAqS9NJkNMSbVeUJbBuf4VTazDNDHvvo8XRlA5K6Pn4ssTP1G7O6tHmDZigAi31wn0YQf
tjMmuLd8wq10NVjNtASDvt7JMyp7ZcIWWHoe5xMG+eEJrDggkWlu4hUvSi6z99ita0QOYcr2UBjr
YPSVvddGL0nPbS3qfuM3mnGch+qOTxvGh+q/LwoyUpPqp8TH/6QlES2QQs2vCuNCSse63mFMSI9W
YSFqr4ybkunBR20plPZUC2PCUHHyEcwyLK9yw2XRNJhegvKz0GmfmlSCL8yP7okWkPDNmWprpB6q
KJqj25lcpybE0UUTZr/ZFdNAvxjhXfB9rHDetR992D8/Pj0CzUgUBxtYYSsLY7TrPQSMR9RfYytv
yPW9bYDg2SR3xKp16wuDFUqdve96ybbUJtjAZBOEeVkSU1SPa8Vu3Ld+gE9NqJbT6Ajmtfqaqydz
EvAY+byQgm158AKRJbiPetzqRbAt+U2sRpy2qyhW/R3BzW/ElioX2j0kiuejt1YIEQ37jjFTH03z
A6T8nY4My0HsdKGP8aYS63otHOXqZL080NRBLNIX5Q8dWOZifgny1l4/KMAYMSVtsYfoAU0WuTKc
fRbBpA+VpdD2M721d5kQecwmiYjx6F9UTq6dTWXLDpBfakvfCxqA+5n+wOy3En6+VbzWxGmmHubp
g5hICIxXY9/lUZ7GGl3aDVifHbmNEWasw6YsV6SRYuPOUQQZYbDufQ/oOAP1RyumREK0Dyr70iD+
+fBsmayLoFs9HiLgJVFkBvgPC+M9yOnIFooD1lro8g6ldGtWI2TyBAfRPIpQMRSEuQ91oKd5qaTi
vVfS6CtIUKJ0xMHZBXPCmcbqITfdNNzzqL5hqOHaro+1KMTKLzlFiNpqTvNLoKo/dUYiHMnBxLO4
xs0+NJDehR5S7rw/29AHWABTwvhm+aQaWVJbRRVLn0aBUrYE4whZbJi+JTxtqfnkuir5NpV1mx8t
rzbZGbP+qfZWtgCNYrfeVJlNN+S300b9l59BnxOa0oMzcUZsFFAbHveYrypkvRpYBNg9jWU7tSR8
PU12dYLiu2S5XjQIkY+jURi7sCK2pR9GVL3UZHv4fvVNCVCvzJdagYFuhsAHfqCdwoacCLJ6FnXV
W29oA/Y04+kCl3I1k7Jq6pC1wnjwRv9Kx3PN76ao+JnitN3yq6kr98nWUobosyoxsbrntnTd/7nk
D0AM80Qt6dM8oUnEWbdPCDXLOys6jlX5Z75DiaD1mGr0tMayCJpx5fcwqR2yC/JbWTnM9Huj8faR
VNfJpNWZEf70vNpdGj6zAZCPxzrMxNqg0efgQHV0qM/uELhXeIC/acpsex9di+0GNgG87adueeQ7
TKem3mf/ShI4faTl5aeoS/xnhqsbpTS+GoGHJTKN/xOuxbF5akMGmlmlM2pOoOvwXUNaDUsDL1UU
ks9gpikZgxWBwF2XvBQZDVlypcR+sLJuk3pa+94N6ZqRY/wS1FlyB6wAEQr1Q0Cb7yGdiuLWPz6e
jHTSfbc93AXDAZAeTDv1I9pszOk3lIli7I2eDE1tYk9WGnwUvxgievXJvfea4FPxJ/13Z0ymJac7
hIbAGD3qb3bF4SxzXdIkbWMAzMVx99/LLGeYL7PefFWmiDvNL/E9TyEiZFH5Ly2Iw21Yduz4Zmtt
Ap1t1o5AEMw8hVHPF3VN0toMVsCC5q4rhxUDaD8Bawm54rLCVN2jQWzoMOyiNg83nQ6DbVqS3CAV
yyyMgnVAphU+iIrQdgZ1NrrPolwR0DZSGkxDZdaKYxF7+bYG5fMjLl8qL883eT4kDFvCu2bnyrcB
4qCm0l5omYmwAqEVvfypSaV4RqQwgYwQEZg4LZTOd7ChGjw1U48mgPbpFBrbRoE/34dBtiMCNtvq
iam8dp17ixqTUGUryynwAxcfTO3DO7NJuqaMeAKsj9akM2F5AVUf1yLo8q1rBeZL6f0o6k79BmL0
NfBHvyhIhzm51qR0Ey31Or8jjraim4Hgei/0sl/40wiltViDKlPektTq7nbDEiGS+MqtSrD8NKT1
B+ujKlx9N+cmBXp6Q+Qg9w8dWYnKgifePwLuEGB0dPlzjJGYqoMCSb9s7UtrZYIu4FIHgsN+EKh7
CBvKKs6jH0FHEvzSc8oPx66ck43JqbIk/lyrgK/EeWQzN51Me7R3vQo40fJ5IE0AVBsE7MUVijR6
a+oGGzf9Mii0ZJNNKi0f4r3fRc161mwpYHU28zvfsJNNz/B06Zfjz85qh3PpJOHWC2KYClHASLSr
7l6B3kzWhOLQDbEP5AToW5kYABgzBhVQo7RbnkbaLdaBiLDYGV6jb2tMrsua3WIfugTUzgtQONi/
2soCR8R8/zl1zbM95r9VQvWeIuDxCH5jHpcM0Xds2t6uac17M0bKMQm6FIc3X1BN3PwD/8Tv3GTc
DTV4GcR28Bxik9oyoAfjbas7OOtks4/hVU9ERxxs8jXjlTrL/EVomdgNlLGIAMkjVDgXwzSJ099x
5+zw3cQfntciuRmq/FAQ+7uohfCZ/tAYaMT4q1W9EM0dEWvxMMDuKwNzoceYdObFVzqg3bOoumq0
1jqz018TJY5WtaHYe4bnKcje1FwOgCbIl2wLRuEIQFaj4Yqd1VbyTgd6E8eoqnSCVU69SJprWGAs
U4Fpr1GmGK9KSHZwGnxg9iFNti8uc23PAk8R1d+V7Luf1ESpNn1rdkqftrVpKRvKFjbQ3U/q+CVJ
VB7MyULzWPqsVn+dW+JlEsG191BUzC1xEnOXuPa3mlq2+zZsnDcrlmsU4vInwegGBNdE2Sut8VvB
4cYEWDWvlu9UK53wviOHqODF5BdB8ONV9fX4PU3CtyKNhh9jU0VQGqLxbjpJve5kuPG69mB3wgRP
afwUKFNoQjfBhRUzuLSe1lDAWvk2U3NAZJj5LgqEtZcgRuAA1uZjaBF9qWx2K9UdL+wTz+VQ0krA
y3xLfQd1sG1329YQ4T2BHEDlcNZBVS+lC/TYz5Qfs6z+0SeQRaFiOeyQBrdpunHkcKGhmG5QgJNd
2zrYCaIagPc4lMvBbeyrRfTiMpHQa8oUk2WK+v9sKJV5S6rxa/5b5P/9eM+oDktcyATAJ4B55haj
RzyGUV++d1p/Mizvl9mQ+Zd4jnFRdXxFqob/OBWIGDOro8PH3bHi1ImuFRZzR3sXvQpQQoNZYYhG
9yMiankZpbikwLB66wFO3toM9Hcl0BjhhJUVnCBqOIP8EIQ+dF3e77qmibaFrgOTRXd2aekERUV6
KYewWfcmMD45bRZGSqsUXTZ071DX90On/woSIJN6yeOJMjD7AKk3Ahx910RjQo0j5LQXTfbmuyMG
XtpXOHey/FlDvryIE304dDlhWEaR1afIS2+RV1dXWZflyW7TeqUgxF0pZeKsY3cQB4PCezmEHmmV
NM+3lW3a68Kt0TdY1rtWOtWJZkl9GvQi2TCdJ7fY/Z6dK8ZkX0mJ8Vpw+3hHjKseJr8tWS/JOheG
vJaR8YYGtripCckWuu7+FgYBOJ6P7nDug/xri3S6silU5fQfxs6ruXEs3bJ/paPe0QPgADjAxO1+
oLcSRbmUXhBKSQnvPX79LIA5U111I2YmogJFUEyJBjzm+/ZeezRz6pO92MZaoVGPpGCktATeYVee
+hgxSnXp5a8OLsaQQlel2uKZXSs5dLbBbg1ezzLJknE3l+S9ENFtSOKhx3YgmFaLcVYa+8Htu6Wd
Wf0mG1uG0amyCay3Wep2hmsniC+KL/03gERGFwFBV6rfN6J0rWqR9xIqdXPv4wLEE9iw+0P0RpDy
QqOA9BAO9ZtjT+UtB8mm54b26bYqR+064ZpltggKQwCMMruNRRtj0/tZ/FixSnWEd5dPOe5QcvNT
OY6sVKdTDZL/bqS7vZJ7MEdFCnJsYvX2ro4gkhDhZgv3tXyij0/zMzGyb6FcByb75c2PcxuLjIBx
LhSuemrjJFnlsAyfhJs9yYhWA9KSd2n7LOoiqjRFgWiijfLH+a1BArdGkLdn7KweWmpy5AjEL3Tv
xPMoJqt223DBKcGko6mbLYMVmmcI1U8Vn85aKpa9AVeLvxfo6SkggN1w0N3Mlgm2JO4uGrEDRyJA
WxymLYKj1HxUanMfV21/T/KN+QjtW9J/VhFJV0BVaswLlyw10NhQHVbp5++HJBguLOvlqm5NB6tS
DXOG+W4rpU2n38LPX3bN8HBrnbn4cldeVvbnOqb4heqh3LL2sDasu4f1bLIAF/P7tKnH5nm8zFEf
WoxyLhzpP/gT/Tv00mhyluMVStBB4GHrqnvy5k+2ZSQkHWKr8nKPfSQ/WCazrhdpU7G0g4DF6FTp
RWwlFgFGu2MoMMSTJn0jJVaUA++62f2k6h2v2yXRydUlapyYBljlSRisRvgubP9stoP4YtI9QwCH
Qp+J0+yVdAtSqcrRvhMlnsM0HYAmkOo2ECq0IUbXvioq27fcZHRsvH1y21V7KI9sYZn8wexgdH74
oOK/QWCvtus0MRA+0Xx6ud0KkS/Nw7uml9Ei9zLEk3FpXSMW/Dfw4Pw8YoC3K2pcYxvw2RVaZx7p
rZX72iueskxdd2hViTuwxhWjXfCVjy0u46LtDpJobYqeDgNGm/3QyQddJzWN3blKzQpydXt/Gtsg
TmCaebTQQzbEbHLoNXdTakX1MiIE3dtlX7EMN/Vl0AFFC/VibZme+10W+jVX5ZOXD8WT4cRfBA5E
H1iivrq+AEqgdW+KlRyY3YzXcCDHjFYjPfneD5e+DFeQF+KHVvgUsQcHk07dq9s0s0zoT0SRTPtF
N+rj+xY1IG5b+BQac9YGyvSvbkpDdvzS2DmVA7snTC56PyLkZ4d9q5qpXtpwsQcG1Aq3ffXYjSOP
vN4Mr3ZzyYUdL3xrjF/YTvPOpWl53xRaudPDibECzk1h4f1YOG558AgXXxSThG++z2u/ZQbtvjLl
i1rExoZO34uH5QxHXiFeHZ0EeVVXwpM2xyYUUYIMNIBdEiDbW5lTU4hczGF3G1uItQ7PMyvWZv+9
xb1/9DK7X0yT9WfXvbmNx8JuGIlJXrJDGUEf5GhfEr2lUqtF+mMvqd5HcSdJl6EIHwAIAzGKx0Cd
SK3sbBAuTu8lqLF7G63Ksc0rf61mnf7ehnLRNHG2ZTeM0n7CwEoLfkzvinYn5mkCO5nIPHEdkkxd
CreN9l75iI9ePLsevKKIHvUKC5Lcll7Irj4YopNh81q1VDYPRtnRQzLy8xinysrNO9xLmh0Ph9tN
l2bxmnIdeZnAC8ug/EKNBr6oSLc1cZ54zunVTmOmqg8NtpE72eTqXUErf9uBcj7d3sBOIuqXIcLL
DJ3wzRlkFtWptISxzqdDOTFFO/g1qtg5VGL2fxPgR7qarm86x9Ef7hIlQjbvAKz9s5dU0/EgJoJO
zmSVSpqenDkWqYj9adw11TURITun3G4WMUz44+2ZES66cAckSLPvpvJHAll9tV3Zc/E6ViH3kOSy
6/xYLryyFyfDiL1dRC/zdmveCOF2qVgR59WDb/vaUWdxCcKSINl5bHNSJFq+P0xly/ww03VdFTyV
50HRCrUEtUXRUsq1oHWNvusRdzwmC3ZM5k8XIZ/DbPrc5t0PcHpAQlNPrucy3zzutK5erYpe/hxN
rCKt2ZhXkcXx0o4y5jpD3AWhqi5Viw5SJjAtaMiEKlwYhIiO+VUkAjCeNqEp3EHxlqkjvlTYYofE
i+pVmFTBNhZlRf0wqk4xcXHss4kgCXTNXfLLlbsKazBra3b5FBeOSmYl39ONFMDy9xDVR+akdL7n
rz9SINTNj5kfTPmLti+555lm8YaMqXXx/JiKJl3xNTLOiuEBy7vIlP6EtwVpFkWoNy4pbL9A2O4d
O5T31MRyehpSeSMnhcXYnwb4+ZacTPGhXNvZva2Q8RFSZrw3pzhUlPrVSZDL+owa0CdIqvXPeKXc
Y51m7y775eN8CAOd8Aj0QARhGfvWzzFvFa6xxwlDLbJm5V4iWXiOJAip2mKsV8ibOM+nII9+uD08
zXVpsXwjbi19M0IXfRbyyUFV3H08yUZwaDaLIQTsZnSdOOU6Yo+wNLpt3IDCcSbFf5W0L3GTONey
C8pVolb2TrbNazjm/SHS7JByiapeIfWRPELRXO/XVkmeFxXY+MAFGcFsK8HumugvKNSumxpY8FxN
ljIEO4FnnOsRKCK5y4JcCMEFnC+Jf6AZr7dGQj3afR9ES5YKmmWxLChubNsy/+XgkHsflA7LNhl1
N5tpY2kezV4KaqjV5Ap4U/GG7uqXG/Ncuri7qiUpv36HyQMbJing2MeKIHnupxOl5e75AV5nhrdb
fz5UzZv+XlRpv8JuVbxiJl6FE5vdqXVrHZd9DDMoLinfdStPo46LU6CDwEJiEsBeauAW3I8kJd6G
VKC/nTdGvn6sEl1/bqJ7pXGalRS1uJRygFngj5/ZoDJe5Ip6kVFWHRSITBvgThD9aAzverWLF001
hfmUDWEFGmXpJj/Hqj9OyWreOmtY5AIjDV/VQhYLuO3DOSiS8NUPSNETtIJsvS7QxmaHwvGi15wY
I4BnAGTmR7lF+rNx7XSbd5CaDIdwKG2aQOZD7XpPOVfO0Yva33flor4Sm+IeY2dkl+kb3gNOjOg0
Pz6StAdu3rDa53IkGaZ5JBUOCE0NRFsfEfdH3Z1lmS1CHRLLE5uuJOueaGVM97EgfO/KGJRJ2QMc
xNpLf5yyXUTRhxYnusOuKLtla+E6goTUPmYVGh7drPiq9OVmln7Mhzq0E2QpOAbDJBo2afNx6zh2
fusvhry2vyBRGVSSv4sQnRdvVfdUoMFddKoe7JQefYkzHZROkPxlepRjcE5FKUuGfNDug0TIvU5N
kkAYtBxd08r3aCRDAzTKS6n3PQXdVlsnuLEPakGyPNK1SSMnQ4nuz7KORAxSNao7ZzmfYt2DI50M
Ohglp9xkYTwe+5iiIOrjjCaGVb0peTPyMYQr1sAPmR12FydM6XIHVGJAUJEpyUhU6immTLIW5uVl
Zej+OvRhvhu13p3mW/58ajE16G3yQPXcvGrAsA0v3tbOtSpUwSaGQyvy8WgVB5tmz7IQGXsbMeV4
4Zh+iPC7bkvf65B+Zdrb0F700bLfQ3Ok82I91ACNzpLuPgYajD+Lroz8zXyn4pf+dlAQ9UZ5QR4m
ovOiDMeF6sTpRhdxv+jqKjskxoAlOXbY7RvnIG+1Ffp9ujqGmMBCk1Os62kVVQsdEdhbpNhyl5F+
ugxyKwK63xjjusXKXxgMmXWSWNeMWMmNXxbiULnucLb0ErdgKMYX6GIfuqEo35XBZyQp/JLN/alT
BR2yFGsxjvtXJwM40SXOfd9YPd7NqZntObA/ermvsesutClQqwe7v88nFEJYm3Rb6aQMZc5umTb/
nQLunhovCfC6JIFLdGF1GCSQTUpFw9Jq6/gQVJLs7i5eRxQqHoVRpVsvJ5Ca3dpPLYjwIzQU2Opk
EIcxN6rLrTKU69aiHUdQEZB0sL8Rz1FPp0QhOSsZZ2Jbe+R06npbHHE38+6Blt1hIVV3AErVTZVp
xLMG1Kpdy0gvoFgDuDfQnIyoLT+C1NybHX6/hg7WNkvzdDt0Xr9Hm2Vd1KEKlq1mFV8hWMYyRVnm
xM4J9hNcwz7I9nj37K2aDuZRq6+TQf6jHFR3NaIZOPYqYqpBH/eVRJqlRrTnSAUJmhyzhezrR93z
7kUq+jdmqaG00TVPm2aEheUBLyFeettz7guh88KnW7U0PpOWgPTROk1GwBeSz49+49sPgB7MZ0pU
XoZjCSdZSU3O1ZdxR6hR2rTpxtOs4Bxp+rDX4XLAIx2Grda02WJuRaOPEqcOIc1Cnz5kkg82Xe9l
9z3Q+YAcOnSwV/pkrL7ddqWYQYHpoPWe5oOKYBbn5eN8InHC4eHRjI1XTN3FBH6czFpt40X6sDBm
QzOlb1oKqEjX/+m21dmvNWyqF2Uo3qwyEK9lrmU7hb42MzGngiL8MjId9RgW7ok0eYmyFukscyNs
oGLvKQNlGePnPCnD/1VPhTqki0EZmpvAsGknSyF25YU1eWJnK+wwFO4xZQhQHTs9gHV9iQrHuO/b
sdi1siaz1ZPucu7eK5E0jzJEkTK/ZboVBUej8leO0V9n2SIu9eJUDvdzcB5OHnHO+uI4n7ExAtA6
45hu61opSoOglNE7D6ROYuiLss1sXLdaRLnEt7wliv4+dyX9STsaK5gvoLZilMyFsW3ShmrsNCvH
2AqtOHksIZdVo5q/BWCYN27i3DWD4ZyGNgx3g21X+1RTilWht7SqqSIVRe69thYk/MAAU0g6jX0l
jG09O54C4W2ats7PVRxclLGXu1BRQVW5Vb0y5hBeX7OYBKzs1+0UxsvUcO9c6IPOHaBH5K2NQJbp
N+b2tqTJtPZxLnTDSbSXoVO1t0I3EXS8kDGgyk5VpxOkstIJ2gI1f8jxybAv5kVSJiRULD2FKLxO
ClQw6rfTTZv678mdDnTW7a2Iq5fWcelcyBDnsGN4UNaIc620jn1nGt3XesVeIy69I2U2/FhiVFbQ
GZaxTWpLP20zkpikj4w8DqpJ1LRtaMv3pRkWu6FWmm0lM0i4UXoJaiNd5HIwdhiHni17akwrtf/k
wi8PNYTIJWa0NKA9OzRxbixEDVECdcDUoW5GdwXJKC/peiWV/XoTgw2BH6/9orcWXuft5x6AVqMq
xLmFgEgbM22dKjFyws44T1sAJVPzz8BWrp5Vux+a+8JG5oysJ/wy9foDf3D4HMvA29JYCla3Kc0Z
gYi3Fcusio3qJ1+qi49L84Xfe6jHLlu2hSyf46GD06CW1reBY1Lipxvpb65S5kI8XPVQHudDC23+
dos0nEdKjOM2Y59gnm1g1CcnMymcO4GzxpyCAyTv2peGC2Q3b3fNKDeI8wbvytvyC8+BdjGyJsT7
ZcvjYInXUPfMk6GDHDBGnXT4sfsN3A/hLKSSJejtbUHlQDlfI/l3PiD0cbeYBbtF0ru/75t/MMgY
0yzCjGXjd++MPOjXZZEeo7T37ubNbiZRsGomJtsuWM29o16PzIcgxnA8icOLuHupfM1AR+1QVnQs
cZxvqY35NMBhKdd+BmogygK5xFerveqx/12DkPxm97rEUbJKzbHHvYg1KTRRNKLc7wC6TlZnNzCj
5fw3RQMysorBAPHX101L+yRNA4m2AGrxrbTTDOSN+nHynk2uWPYC2GvSSj8WSQ/bwk8AjYzJEX8R
IXPzTUYyOl/qAZ6tOLewYqjFVKdZHlbY6cC+yOjX5HYBwpSRBULRHyZmrsTcVfXrnq2MAROug+o8
HSrdP1Z4+Y80GH3d2tZ1usEGRH2wEQqfVEx2H5bHIZGbDqjknfSb+gCHmrp60d4N013+BDD3GDVX
9SjIDSoBiSjlqQja4VRNh7aJp4NJ5DZxE+veHEpmOxoMqWF+GJqSLTKV2dYL4DeqvkfHpBqZdBS+
VHM6Y6Ai+GVbd9EToz3SgqPXOxV0gqhxl2qJNiuinPEIM2cRTKMIhjDvhEziw/PR48xnf96vaD2Z
B5pcINHBDZfb03ZrEIB088hG70vTQaFu/tkTBBnlpfxsueGH3IOj3GQqSyAdXmo9Sa6K9B5mYVDp
thWBcqxk0CYkj1pa/lCRHlE2/uwBlSxtquR3ajoCteHbLloj0xdI/PJ173jIcKZPrQ4HZxHC1wbh
kpj3UKZpmk4tUR2V5LJqST2dqXlKGJk00ZbgfcnqSTt2lAVxML4UA4oN7TVDI7TIrRyTL/4vOOMF
AGgNeYHXsOGwRqoxBf26Y+ewDXS0dNUnIjvPWbChRmOT639P2XYCTmu0/6dA1sxhrHODHJVZw4AH
8UW5S2V7po3gvvTsfcl4cnsk+8Fm1ojbQ3n1Yooss8DQ6tJ9CjY+d/ofMBjdFWTaL89WikM0AXeA
rlPSG1LgVTbhOo6mJGdLUU45DYrHQvofhabZtzNNRZBhY02nSMYPIz/oz0i7Xuaz+dAikTNHstXm
M5loAINTINhmAFcrjvuHvC9+aZSuw5CAC8ogr3PRVgVnn7bSOfsKgrCCFf876+FlPsVDJErHIQx9
5AiKtihctOhL8jqblZ5StzQil8YvARkGUZCHQJrNRod2po9bVmUx17VpHAv51gnMMKtw4ubXZmdR
l5z4ayH9BwYsOntJiqJLNR/G0Vb3huG8Yi2NsceRAsDSszvXdvID3bp9wH+VbKZo4EXft97WmlJD
CZwuL2Pdl5emVf9fcS3yv6ENDVsnotmQhqES4mP/jZAX9JpOIYOLRS8GvNN+vq/glJ1LdJuXWD4H
U09lpAtw1Nt4GabRjwDu+NEebOucJq5YJJqz66aAlXnQz8F97zDrCXKmuK9RYjD15V3mkqrpmVRM
51uZ0dNfQQd7c2T1ZB3dHFqIiEZQfch7m14mmKgwKBqdEm51pb3c6uix261ygwDzQs9/tllCZ3ro
6femWUMNHyFSOB0GPZRnaUfyACDrP/TErkUVxwwrupUm3xxphyFzN/KnBuYD5dqcFeLkS6s92lhU
3cQlqQFXVRJdf2hcYHZHazYSxg1fFPWutYAXn65zNGAV9Ig33Spy2MPu8IQ6YlV3iVhXfq5ua0gx
c9DO//js/6f3nUHyHrwsrf79X5x/ZvlQ0s2s/3b676cs4b//mv7N/3nMX//Fv8/BZ5lV2a/6//qo
7Xd295F8V39/0F9+M3/997NbfdQffzlZI56uhwecx8P1u2rien4WvI7pkf+/P/zH9/xbnob8+19/
fGYNVEh+G+7b9I/fP9p//esPbKH/kUg0/f7fP5xewL/+eMzZ/v23x39/VPW//jD+SWggCUM2jWnH
JlqVYMzue/qJotn/1CR7BtUwheFowBv++Ade+NrnX4l/SilVk/j16X+oR/74R5UhNOK5yH/CMVYt
W5qWpgqTkNb//cL/8gH++YH+I22SS4Ykq+IX6/bfeJ6WFAZ4UcOQGkBYW50D4f+DV8llVAVR3P4K
yCoAxOdjLurM8sZDg38NB7sDZIgTIk2f8TzOi+0qqE0g9ugPcoUkDiyIoIrGIPnE2Deg805S4PVa
v5y1WGhK70OgJzQMO+jO7OghcB4K9YyYKQCM5NWLpmRlarZB8axp6dJEzPcKT1cnf6KPVpHVk1PM
MutDhxhQlV36hqMeeBvye68uxHq25hmama/b0IyomNrFWaNAsWCxSjxmb0RPAyL69Wh89pMOx61M
Db3VTZnT1slLxOaH5S3FggLH6KqL827FiBsc4iK9zkWOIaasl0ySfpvCeQaNpOpkdBlLW6zZSSSr
25atcWv0uc2bdM3ooY3ECNJsKkzD5PiaaxPzUtMPuk+1kd2+gmiEdaytj0nRYew0kmZdOzLcp7Kr
V22l5nTgtHbnhy21Z1MVy/nf22n25fp5QzOcp5yHtHJ90uSV2rZ3qsBYAp8mulMjPQNAFdwToDnc
+aFHIOWUtxwMjbO/dXpCYplgO0hscpNXbr5FJp5y6GcDHZYpwD2lHa5G4kEXBVWSdT6tLKzJOFAL
G/dAbZlHkoqWtzGsaC5RbW3YyQ4/OiLqtyEt7W3TpSr4yPOtI6SOg7iQ1GA+4vKpMScV9W5uCDIv
9ufEdC5EhmjbW5PdAMe3+1PlUVPmW+GaOsTdA4sfCMFBZIDc7+DxVIOy1u2nUEmsk27rBgY4E4H8
GwVBfSjBhAAUXdyepnCaU2FDoVFUEmMg/jgb1HTB2gTeQJOmsLZzwqNOJXtpBjocr4Q8RYtFHCZF
3nLBWvv+9mpsB29brFXppQZAtSY7toIhH0AilGwynYL8hWjiac2HPDS1ze0pGGOcTb1q4xD2kCGH
om2unYEhhuYukXVkair5JjUU7SfLfIBNXn3vUwEkY0o5uIal7iITN4k3aQWC6QCRdqHPvVb6mxpK
nHA4cDmFKyLfXKIKOu1iFud48I2vsgLFXfdHtyvCZ6voyPeEubLqiFHyp/Ul/sw8Y0WvltIntpYI
KAcfDZqIiRRtTnVU2694gdoXqP/ghNQYS0VlkWAxC8eVtFnP6aBjVsgNeqZwAcDrDa2c/YKylO5/
a3+mSW7f3c4gSaHBGF0yUzJlhWbQOzOxyqUMtGcikmj3+4UGinxwxvUskJSULFcEsqiPUFQQgsjb
iTPd3apIIJWkQdJdLWxwXU9aZj41GgaWjIyvywxQwPL33tN+erCD+BcEbhTK05kZ2dGaxXC3u71U
uJEvVQ90dz44ubxIFIC0NNgohan1QHX1ywkVuUxyI905k9ArzmvcEyslUsSOuhaLmyo0EC1EyQrt
cEhYKQa8+ZEKmJlV4KE1wLiV3bWutbZiAyUXYFc7/cWWBdhOZPh3PiqG96Eb6StamnsNsMRvrJhG
aaflr3xEBHC7DeJ8Kl8/HSAwBM7E7DOJWElLGKLOuJghaqBOv/xJtBAQlbmcy7QkZ36xYqhZ21Cq
lUZx1JHZ3gWFlh0HEmTWiWN2r03d3bmdf4Gv8tttF3ndryGcjBt625KmFDnrVhslq23EFV6D41un
qDJ30tW80xa3d3Nymp1m47fsS3/flVQxJnSO7Mo73jVq/Kb7QuhQ+EiU7l7Jeu1Q4itc3XCRKaC2
zI1/9FFEFtuEQBxS8GxWAz6DvA9IkJ5J5IJTLphpqGBMcO9mBFsVBKGzm7k0Yz4OxxGnVl575QGQ
xa9ZHICuhfFubiTT+612+Ih2Rpckl2YyhRJvSj0muqcdEWyHBinkDEiCF1LQ3FKrnW4aq1neNh9Q
09tbR32lAtwY1t1QeTCKhemGB5gSWwaQ/ay5Cp2xusdFzASXmeWmmUS9Ue4GkODxErdeT5gp5btF
P1Cf7SrPekzK/NlMMJnnfawtZD0Ut/RckA2TEWWAmu9HgbaIRVfsZT8+pDTYkaeJajVb5WtHX0yb
xPv54rPTNar5K4Nr9TNqmlePhe3BcBTA4WhDT+lYVnyt/WBJeQzwl1JfRYfDDb8EIyND4yLKsuQ9
jAntNTLjV1OXK8f6BLSPI1cP7FVeyWGTl/SuEQnXmBhpORSYrp5zujKohMngQ9V9qRENguyk00CL
5skNRmTicdOdfYgIu0hrsxXiwCdDEhoza8hMEQ17Qvje+vwhU7XmjkAfBGwt4BPTtcotWl3egazv
H0IjbtCAoYqcpZHmqMSnQQzbeqzFS+8HH1o+Fj9Utv45ToiFUHAKRLnUjhHsiIWN+JUkw2J47Hz1
7kZTFuFQfqn6QfUzFZF/gno6Ms27ZAwPQAhYtvuvpp2Fx8TFc0qCjz3p2NuTHcOMBo0ldrBA051r
JRibm1Y/eZ39mQV58vGXG+Dl0GEDjyPrEOEzRsOVTiUAzlGWQEdhnJ9dby2XyAmq3SYaIOFDq7C2
ofCbE41Csap7vfvwrfeJzA6zzvrh9ApLIb0SVz3kkXgzwj1BGySKEOG3ZOHqs4DrBZd5WbyZDn9J
IXZRxe67n/V5WkxsRG8N+0EpdST9dnidD9Nd4WAXe7B3D/RKR+DQ1g+7yS45mytfBO1Tk7TtUwnS
TdDCBl0bQR6KJVwPNTyi2q8fjXis76kXhBT7y+Ag/YJWoJ+Pl6FA/8cG4KqnxgffLQfsEkTcfaaT
X8761GHNY6AjJ8NjHbGk2FRuB7AycY2V30l5doLWOHZm/uTR/1jN451fQvrwiaCZR2ZtGp7rPVQA
zN1J+qqAGV+O9GEeUL0EuJIXhh1Fex/h/3NAT8ZQ3PLDbVJ3CTFGP43u2J0Qh6xpgVQ7Fk3lqh/F
eAlU5X1s/WTRKqjfy6JdqgJgiej65ByZqXXOah3J+iQtt7XwrTX4Qpid0LB8DcVb2KvHwIbMYCVR
vvKS/LuQrcD+nphbrXO1NXs945XeiIIqpIuxcJnrzCrttYouFf8PmKO8DledsKOLCDzq59T7Vv2A
n6gqWHDMNeOxazTqEtG+CfM7GYXmi50Z8QLfA3TQ0q2vFiGcBGggY3MNsc99dddVsvro0bMJz8BZ
0+nlxrBgtNex9kWc4CZrWv+hc8OUOLgyOrQp2N25jBu4BQQWr0dwl6HtdQj/4IYa+AOYIqDznJjz
vbQm5ulENnqyDnvqWkkjjSXkgwAjT2meCjSYJy58nxG+GnFjpy1SNzwA6ATEts94Cwu7f7vRclUa
L4fUIw1wmiqU1rJOiV5aW1dXWDk1dUtutUMgWqunKyvErB07DmGJaT7sEsMZtzc/EKFl6xlKjjPe
uJMWReO2A1keJZq5Gxy7OVN54cVXY/ggmRFWcd9kz3hYiQ9DoHDEN0L5WjPMgz9ah3nRPB+GmgKV
HMp605vtOkbSumg6E5Ve5kDLnOTljinIbputr5lX5xgkqtPIbPA13SDZqvphmcpjaYgX1w+t/SwS
FTTvl0Gpgh+NU9x5bRidajZadKjDr7Gqf8Ejq58s5jYSnqqBkKXeOts6TlOAWL9vTR9sN9r+cb7/
z0do/dEobXtfCq25+jRTWFH2OZZJZPWdmq0zBktvoQ7JGhgb4XpCbXbz7Eq3NV04IW+aTIW/ynKf
anwzYJVptdZbaWRIefAlTqafHW7rhALa6jsOfmoyxfBJVu9v/bE5kikJGPhZCZFfzLtQfIS/bux/
QJjZSlbOZiadsJdpn3R12KpWrF+M0EAxpCun+aMkEs5edyRWLBn3u6D2T/OhbnVgi9PhP+6rrXyH
8eSHn2vl0uBSPHQKyAOM4yCd2EcGhnVqK7jM8eDAte/5QC00CnfzwfawbaldQyG+IBZ9koffJrFp
zgoST6yUkEmMHhJsKKP3DmHnCnJFqMAXY2ac51OfL9i6yCq0lI6+dWh270jn8p4C1/kEkEq+HH91
E5T+e0Z78Kkk8YRFUISsTC2TV8dgm+0V2k/VruRC79yPnArnfYs6jwpRLMFRIBsZ4nC8N8mNZBna
1IEG5GtIruSBbm4Lx+kMMc6GeAJJ/4aOvtk09aXpveBUJgPdTIgp6xjq8kAlD51hTla1gg6uLXcE
umYPEWmcO9dGhN/oorqLehMBPKqa+TMkWO9211xNSBIsbIoVWUdSx7SVaIR39bzkve3rdz647qTU
AWYn4UAhk3qNlQ8M+ahZ5SNRbcuwAUDLMii7qmquLbDQK5veiRzklzyNGh/VzFyf/VmNpq4SCA2n
1uIfWT1h93gIk6tP9hhZVJNUcBKMSkBM90U1Whtsk8q2kTidcOpv1KmlnAixh4lhPd7QcWaUeRcF
deD6RrtTx7a8i4WGtkU3P12clQsnkvVzmhLw4Sm/wikcvS3GbaMTkoPspt/bbvqSjap3bG6Iv9on
ULfN8f8FSfrDULI7KqqrVAjUScAHl/MKWsSBWDi5Bj1hUq/6E9PAa4BhpG5bbEfFUg+DrnwPHroW
1aTPP2gVm2bkvYPsyFZra/tQ9i4ZOyN0+0qM/WYiiy1FOPnOK9+pD0VXkH4uCqIpYDtNzWYtUlp0
9cnUTiGphGTgfLjigPmw9PAhGBucNhoLVYfOuJqTAmBrj7aSPSJofEbJSj4ADsqF+Ut65KP73qtv
hI+UxJ9z0/3pQX0XFgz6EbRCAfOdZDS2+0Z19VBXVKQl6AbmVZ+EFFuNmL3La+WHdOyhsxE6Qsfj
rg5GsbBhOK4NGDB5cahqdTuUIeUlIl8CUVpo7VHpgN5wQvtZzcwr7VhlGbAkd93yKWsDHVvkeHIl
5spJ9L+UBZiFyXJro/ZYqU41WQjCLb0f5mLemaNDmGANm+cttphU0vEXOwljlTm1vyy14adLgiEx
eWCookn1P3bsZmtBo6ImlZKIyOAcF59akCRntbQZEYZ3ieDqZKmjuuxAYtFaWoz5naP7zjpFqEqf
V99CrkA9GqH6B9f9IHp5F1i6YMhxB0LINmlCOSpNYFaLvruHtFatHM+iZW2RUZnVxZ0V0oO1bNvY
UYqPd4hOUCi62pWyCleHa9GMRChjalW9l2mnPFZG9B6MfkRhb3zBucWoAvrclYp3aPCv7YjIoIOt
3jtert23ivpRmUlH5py1aaLW27tIZhZqFjZn21O2UeFtIZX6J/p8/qmg3NYXWr7v+AKSeluB26CL
SXFsbXziY7I3YYWmxGK2IzHiTlhPVWmnx4Y8L6xt6XNvETvaOA9OUjlfVXYfE4Ugm8EiuIEvkVna
40nRzQl2vYXgb9BJopBSevUy1BrEBqJ/QAXlrcK6X7FpVRdIfQDq61fomf4ibbNh2eT93jDZXbII
TFbC7g7EdqdrN3PQgGPcW0yx50TaQrFPo3Q3JCaYu/GawSZaJK4bropyb0ofA56CbKfo9Vcngf8Q
2aO5McrYW6Aqmfj+cbogc8Y5k1DnkO/nkWqMzkloa4fOGK9E83fUrliGiPRBGfpf7DF+hSEmU2TS
Oc09khZto7P/F1Pntdy2sjbRJ0IVcrgFCDApUJIVb1CSLSGHQcY8/Vmgzh9uVGV7b8kmwZkvdK+G
QJvjFhgjjyzec5okZ4E6qc3i0MDa6xsapl1PtHQia3OHsGJzdoQ5ENuDDr2Kcjh7KItTX3v1UVVJ
4AKE07Du6FZ/LoBbiAGvXNdOVDhbdMOqkRPP+4EzX55cAlQLORIO3OjloYQRi02c3xoXdqKeMgdr
vjbHKe72bPN/jITtR5YDkXU01Qz1JX1r3eFHf45lc+kytXl0V6LfrArZv4thnh0h+uI/uWO8jHOX
hG3XFPCkyVW2utC2ZU0eEaM+HaV7r5ln1t9nb1B2pSpWtmRU+ZwLzJNr7Ym1444Un/6p1rOPJk3L
o9c7NZOnWnvtugRjRXHSE6Dr49TeqwmiVEf/p7YWnviKhCCyjoyCSN26rh6nLBuja1qATLokqMiK
3TF0Y4TsMMrCo3tynPkuGcqbwoito+IhRbH1+QQmbS/zkTLInf5yRfX+Muv31tI/uXOmnYEA4A50
BriEH9mg0kGi8gges2Y9qVqqfFRzz+sLmXVJ2ZGD8GdasdrOaVLnNyb25a5063dFdcQZrJg2eWVk
wEBGDihQX8F14ZsjCdLvmk6+eeXwHBfZz/Ya7Fj0v676+oP+MY1E6hTYiYd7XCA/BuZaIJBz7uOy
KW6JdXywaD2Yg7BEy0LcTd5dy6F8UwDZZdhZHpnGYqAQHe89tmRpzFzqg5s8mtgJ2SxkGVSCdiAz
zFute3cjGLLJU+DMdin2jqYNbLkSY7llzegefvb+qWtbGaXeS6rpdx2QxACYDgZ2508xVv9ysBlG
k/d+rfMYdL3W7cq29PnA1nuGA45PQDVXU59RLmLosDFfpnJ97QY326GvOidGnaMwq37kaLpB1zCV
HkRHP6jLOSSwUjJbm3S/X0lmLmdo/rh8D7KKR+Jc15/GTkBz1RkQ8vpSouEnWFDbL8ucn91sc1OY
J+yZuFyJHJHEDUcz4pFQj9sP5F49nWr1WOY9w9yY1IiipDuFCEaEpCCtDpgg9l6kN57Mjiz6R79K
O3TuOTHBtXkzkRM4qsp40qyj3jnck6MmKIsRDQ9QfcAHFP+Y1wPdJaM2aqVLyYRi7pLV0x217lcl
p4AKjUWnd19stdTm2Q5EPyVnFZkpmOmpRWhT77jWG1+CfQhtGF1G2pg3a1ZsYxFn12kzOSijUO4n
588sQcAZJeDEMXuty7o7EiZBab8sWtiq5FUhU2XmT+Uc6ASaQZIrvV3m1F8cKZ8CkgJVV7NzV+RN
CgcKQKTpW5rie97E3UaTAtrHdGCmw14HBvYhJFmCNG264xX39+gFmOYTAo83eIK/PDzIklVD1fU8
+u4HW7aG9GfzG9erHaSZhp3Rti6J22CozXTE9EnLbKcnmCqBrqlU7mveeMZetM9iM1Sq7fBtMBuL
uljsDbMb75sWWR2v2beQTHGa+E2dNe/Ih+TZJrT81EqCoQwb6jiFtQvWc2NogoUSDfv3sTU5Jkj4
sMAJ7sypHwCnFlpE7EVsy9x3NKAvCDj/uYIhuaF/25b2d9QXBhCMcsJizZ5j2zgNePWwu8Uq25rp
PW1aqlx8X4E+d7dIvf8Isdx7lTFEIi5hm4zFB0fTP9dJyGu0C/SbSxeCVmjBsmOEWaJuHY2dlo3y
uU+G/dLaD/NVFVcRX4CqDJoOBJ+oCtItsnGYu5CcUPdkuUCEuDOYYI5tdlQSBDBeMz1m6XfesmdP
3ENqLwOMsyqQsfs+pUwO2oWBH8dySRHXTps2dhfXdnqUnaIe4SsyDprKPT3aPfxa7+hmeuR26bhn
qpCQYzPY1MArFCe0bhfTQcOn2KCW1nHnpQCZslgtnmfjgnh2PNWEJ5L00bNAy+MIsmIOVYMIWoxS
H6YN+DpLjL+5U7RBW6h3WQUtF6yn2edxWLFT9DWVON+xEh82hWcgtRldWsY/ubXU2bfcHhfyhgAq
NIg9WHuz1JE0Jwy9TXVBhV3fryyrgmoaFH/wNhsdn4RJwcK1dRBWQy4P6T3KUY7fhdPZuyZt6hCx
0026cvHa0zwDom5v7Fbc4OY4YuBrODeS29yOv4Didj60xgrPJWFJVmf4rb7yOaqmg90zlmF70t7G
FvudrJ3fpUS/2mjk+SQIb30w75/o8jlKoAfHWl/eTJrhq1aJMrqtUswfDhO8Vg6oRkzBbtB7X5BX
3PNu3nidCDzOQzZm1t6VlSCqC20PicJHTy1w1+JPC+LmEidTGU1qc29YZHqYDmznuDT4aHsrbGxU
RVgn3bwXl2xpo7aArjppXceNmpfBahFNCHXlMVbcv3qiIoCrGbGVlDxOTBQBORFAflxmmRWp3XkP
UBfsFsG9lrX4uoWst3O8EakhQ4hhXt+2WqlCLEEg0dDSJopL7SbN2fHWwZc6+bCqBcCD93IvEi/E
4dOi7iJRUOBRcuipO+Cvh6T4wkTZRWwPmNgW8a7KYAOYrLCUxYLtV08qH678HZdfAdyNTywtYmUg
0nHpKf1YUbuTSazcslb5SU/hvLgoAwML4jp/CTgYwA7ZENqvnWr8lHkSYFi5TGVTUarnd2mGHD5j
PtEibh8mjfWjJZ7ymFJRLSWZ4u2rQoFEPmNu7o62pvyk61JTKkychW6a7nCM/NNW0YdZFePQIJrY
8FQyxaqWoQ3u8PNiTMvNrCsjKZBcjNIiOGP7Ag94PidecpAok4+NUr1ef5sQUmxbcnrOJs+4GN06
kJfo0oPU7H2vv9e4e7vdiGkpEMhQUQfrnHk2qEYMPVcVDbt+6hWZ0reiqWnVtMCRi2ld2VJXr19k
Mb6rDXpe0BWgfl3BA7wBwyvb7E+2qAGXb790cMReDFZcTTZfZOnqrzZcmpD5BRMsNW6oupwpLNwU
8o3esFCvUSDhy/NbqswTjAdnV7XoiBaFE8fMkR+UzYxUUqKZ94mCTM4kgaXB1JLcIOt4hD9Y0n5d
Od1WrvFLNxpzE6SSlfYBRnOQzrIxADMDceyIPD63Labm67fzBlQFxZJ14SqX6dVZgfnD+5i01ETX
gIXHLBCeeQr8KXd2k1stmSCdZgvXdPxdbRvodNunmab80KvV8T2PaEr2f1Z0ZSUy7lZ+5XNGT3QJ
MdPvNTq0ovIm6IJ4Mq7wccabD3bXGTckqBSPrhw4r5zZLG6vFMiyG9+vMR6eTDcX1fcmz7AHB43B
xqZLlIOd21rEnR5HzsZq69b1aDXOuE/S6+JnlJR2BtDeFX46RXWYam0G2xnUqW1uMcT0a9cv6ehi
Acbgtkm7E91OTqqBR7ZZh7dETaqv2UwBzejmczyMYbu48abh8H8JAdex6abBWsjjDime/yvQcpWp
PIukJfegdc66hDl5xd0qm1ZjzuLDpIzdzbptwLzEDGBH5EE+Z2J3fQqvGi+9hO+jTfRACQ/k3dwk
I++euwTzRE1neZ3DJgo2q4pVqKOacYm7o2aJIR4K7dRsXKTrlyKRgGuYXhGIetXIohthpMOIGnj5
puvTihq+FFIGpi4s0Buylw/IbAE1D0t8twrdppuEAf9/BgXFHv8ZGR5Bl/HEACT+5srM1GxpglzZ
//IVU2uhlYBYtcud1iMam+94/YIkkT3wFUQpCDJhaUjYhqdUm+IyPy844ivdusU6NUaYUI0wQeS6
S12te8ozTN+/333w6FytXouaItaefq1vqiMxR7c8R/b/Gio8ED3h73SpNMsquL7u6va6k3i4QrZM
zfbcqD21+WYUl8wdbRSyp2v+GI0OV1cZRwCAxX3b5zYKAOJCO6Pg3623WZhah2xdZ2IVtVPrzeI+
9rQJwmViRsNaY1vqcT/uqnn+68GFgL5hdzdt0ntnc2EmPLpiOomu/JuMXXuwtnnuUm3jYgHGvLb6
7mGMk0M81BbWh02MeAVyllkbByl9/7lV7bfrp6EYrCwc2KYH16g4ozAJJN9C49oUFhTWRzysvZPe
Fubf608x6ahvE+d4hYOKzVl1JYQ2U/f4e1oOqnpzRfxfUcvXLwmczrzR8vM15aEqCkqVZOgou5L/
j1Ht8wSyrgONeXsPrn6W64PToJkIfgl+akEfJxjM1aDsCXlnMuWB3wvsOnOj66dwsAhxa9km6Pdd
Wv0gOjTv3O0LfC9CHN18YGMGAtPy5kNFMuR5s05f5ZTubA7+YozmbdWb3zqpdHs2BNlhzCuHhV6h
3FKvp74JoCyQma3sGeSub3VX37iGUj5NvWvv2hyUBh77EEo2+zOUM/vrw8E0j+3+Kad9GUvyTkvi
leyBjQ44agAbg2qDhhdLVOfVnpOq/qwdchEXhFs+ypTKX8u1iJC2NSdXUQ6/g1vK0ZthZkdzPXZp
6IrT7x/AgPgulBQ2Z5UMuys1bzV7n3wf89Jz0aDyfJgm2WKalB6fzaIMEsIqiN/Y1KkiVw/AdfTQ
5YH0PaKCqNp4fNuNXTfpWXq8EiVRIzd3WT2CcraUYBh63DhgV4hrmh+vRKJWNlAv4Qb7UyzeZg1t
vm0AIu+vAp3fy6Q3RXLSgLwGk6mbXDWj7nsWarMOidq/PH5KyZc8zFqBpV8lzV0lyZYs+DSh2MJc
9wvLWnAA7FzTTh+ao4Bkfqusm8xeZOuvl+KqhWonMh2mTuymGbWYvTk7riKCFuZEMBccz2wjvxNj
UV5/P/LuUodpDh5j42CpwABpAWhTfsVDnp5MQM9ZdP/qmVHDFgQHqRtPuSyUV/0qMbLT+p/itJHl
qOXjVbe//SqZKc3zyUJ6s4WoxaRMpbbXUK3LZQf47tayFTsq6xqmtqXtrm6K2Xbur7clMpbo+r9t
CKy9ujAYJLd1ub0Kzq+xHaJiElsoOrCrBQOIuRj6h2c7sP+N/e+LPhtUetcj4tcMPaM6chUBD0EF
QnY95a5fZLJWu2nk2vgl+Am13Ust1Z4XvXokf2X6m1jNY7IwidPJarZStPnaUETV4PHDtyNIekQZ
GiYYZa2f8XmazfxbmK09Q/ChsNc9L+KXiZVJqEirINeC0O7M7mV20n1WEPm0zfZ1jIZXiIlBKqaM
O+2J8eXvPzlN7Pmgj+vn71lGkOqRy5J4hO1CHspxOIzYRHMzNkClteU7zr4HCeD3L21zZJjj8nxV
FS3h4LanK76ty1AVuAVDI96RaT1ylHnHuYfkNzfxDx7X4eUKDKgqls4W9HKmrnQBZPP0XMNTGqJP
QcMJ4RPcNm4yjpxpPWkGzfEilOxPZsz7gcY51NxTzcL6Zhxq6cdl96ToGnK1VeXlyibOXoxZ6X6W
tzmXEm6hyBmM7kSoMy33QsvG4V/cCGt+KpJERFfOR7YgJSKq4AhNwsUgZHiA6udmHxcoYkQCBTcx
LFSUFslJxUwAYFPFMnKFSoyxemTS3nxd10nQXqadlSghplB6qz62uEDcvD24U+E8dUb+1SudeCrQ
d0dLZ0RXSo01t59FZhtQFKYnvczYEatT91CsKep4U+miShneBBCiA479ls3UWzUPC6XVQJzJ9ssy
nZ9Wpi+3179DYdtvxWoX59q136+LblNzWywkK/v1JvtsTCzH6lgvYZHHn9dNnU2Nvptaly6COdJl
7gCteDZDhkw44o7IV0gxs8G+IdGsuwmpActOl5m5rzkoIazmfwLqsVv0jLL0g1KtX1cb68iTdDSM
mXMS0b87yQkVoUraiWXPvD/jl60k8qBYzLuwLOM7gRrFl819HSdrQw46utLMLZfIzOciGEh+RBjS
zmye7n4Py3SBu1f+YSLBFG2rUpsac/rVpOHOFR5WHGl38Rd/a+1ExN10f1U84hVE5cSmBw9Olt4C
10GoZ8YLVOQ0IVTb/Ksx+UDCT6/Tza7C3U9+i2KDHdPVF3KhHzFv5P+UKnluY7t8qWpQPA7GIF/V
nPIGt+5BJSbqv1WQqQ/dRV1f4znP3iz2RFeIqa7pCvHW5Bpc/X3KbEbXlSmnCYZmp2rDedaULTX1
7rr4u365mif49iAg4dJqTXmxhzE7mUPMmU8sYSorgo/Q3vijopr+ungiYvhYP9rj/OdqDtXa8q7P
KezdmWn8FTC1jJjZ68LyMe5lT2Ys2V+mA5BCI5MkWNh94DpOe+nm92urgfh5vNS6qV6go1f+lbBb
bCS2SlH//vKWvKrZD0C1iQnqCQUfdOdWOBSSsA7BJo7jdFqcsQzhUNQdvbARs2CnUl6Yumy6yCQn
VsXV7mPiS501/kkSA1UDsdYXYn1RJFRQ3ZuBzQjSm1itdHix6UtvavqB9pqZsDc+GNu6Cqtu2Hfk
RNjl9M2aXVEFSOcEtuu05SUq4mgkTnmxkkdb8xjMstuJ3fmi2aN8WkAMga3Gt9kDV1Sc+77kaEVE
E80M7MKq3xxSjF/yDKNVvxZsZVhlzqZFk822HKlnme1KW2SEWHuflQoVdvHsc1WV7sFmJaq0t3XK
WGBwjqs368yzits6U33LXt6oP9SocL1bnjRjnzjDQB2Kjh59Haeh3RxAIoqTl17ws5Mt6SLgokf9
HBLMUqmpY6fofkQzens1j8nUS3YKSrsgjdEVsTn4sqWynybHOeQ9iatZ6r6PlK9HYrDPujH5REkz
w+UoP9TGFKYJZFRzgEw7tGMPBxadB4uzXRZnT6JMT1TP96ujnya0iKrMFgZ6n0TCmxBT4JfB3NkD
qkSQzOQZeG91U1KaIf77NmPhopDfvL9eO4UCokP+7WpgfxJNuwD0v3Nmen/LVKb9DEUxSNDKmUS3
PJm6jjG/bN6FRZiTOXX50W3n4zhZyiOplZs++7WycgWHo3bwiFW+R/qs5J3E18OiMx4/q4VR+2Rr
2A3E3B071PaMut3tmGYK0spvzGhroOqVgZE9P7B76XadYHbdplm0Fqp2LB0BbsN4Wg8c6FNQl318
VAyyyKY8Icu6BHOYM3+YtOKuIRACyQwNYIt0azbUCLXniC+sp3WHfh2iIyLOVGS3hm4HCaEW/jrr
O5xZ1t5EYDIxrzmDz/uUYkNj5uk2H+iDmKfbV9313HV4UnOXNxhqpOlzjjJtRNac87r7izqOYWy0
l0l2JW8NZgh1e2glL1Eq8Arm4mZNvSe7BjlXj0pIV4RmKZUfg13dLrOG8Rgpkq7Ye4PCdyF4flX3
zLEwmfntwKIxKdFiemwxgGbK9FBVAiOm+Txjfgiqnp/VuIRHNwYrBXewb99aaGiMe8YPRCvYFDEl
+F4HtwoE4LGO09McaGQtHKw2Y4NmVg+06aFZ68gFixr8KfgYznvAawWqGRvtu8ysl2zFwhNvagXW
rEPf/ysT+4ZFRYzynPA1dRDE6pbVxRu8cMmTN2hY6K2d6QdF9MNQszhMkpFlt8JZwMVGFZR/CUu8
neVkv+f8SeoSXm44uUfOfbaex/7BtMKht9dD24EhMaw94SOoiGP2RvP4PElV7FSkGJrkvPNEIZlY
eqs/mtb3TMWEIaZ8tBwr2c+OLoK5Gl8Hy3wec3Amw3ZtgH8gXcsWB1SmQSno3UY3gU0yWgyY4Htn
lv3pkozGeIdtizb7mgFVOZ0Tez81nxD99kXJZNcVrkawagk10MV03JGrE2vrjve/ndQdk2CGGG7Z
7ZMEsEqt7YeuI7y6sb6llJHesFfm0JFpx45eriBOiHULG9QJrMjLPx6zwdBsi5eRBykUaMUdqwT1
oJgvZsvxVDQVZuuaeIDcdLYUz7tiKESoWDg/nRQhfadagCT4FXLseyHYsOswgbjnCcUzdWbu1nig
1DjWa/+pquz6ahn7LCyjnIS41fgj+z92wgKrFm7EZHrYlLVNsEobBrnpRV0ZFF9zMtzGiBjOmj3c
enP32ExqfaLChU3MGvupTWNqKpHeUM50JFHFX+rINJJ0oGCdiZZH1jBCamE42bnmjVHTQbtmtcB+
0V/S1dqNcpnRoREdZ43AbNN7gpI/WE3zsFczUQHKEnlV+YHwlaOzT4Wfr+NTJgHkFLp3MTvtu+2S
IvK87MLzXYRO27ylKe0RUq0TGMx8rOnu3mfCoaA7/fDsrAHc5JZPsLazxhGGE3GCfF4vjVbZkRT3
pJZPIQuOxWcrKtkyDWelhWfvKqygWGXxm+aN7NbC5z6wj+6o3Jj4jn1BexO4C/ifjFne2sRKyMLv
nX9WtYMsWQWNVz+tsdoggrOCfvacsMp14r94Zs52/YJEk6hMCLa+nieRLRQS7XPSM2siRfg+/YiA
c0u8mYrHpc2UwNAZ5MC5A8xB+i+SHzwNMdut4S5HPevbCGN9YQDWEYZ1aCt4RXSKgDU5N8m8b7em
mOhYPkgg8bWcUih5LLmXuCNVuWs4Imy9DhrRz4HQpBI4DNUdgHGEjMcRIrAxaEluqntlV3kI+Fhk
PjhJ+blM6qcxd9ouNm8sKEk7jMrsAjzlBIihsYhFUFzYh0JjCaHA06REbgY/roaMTXKGMm59ZzNI
Pr2o9v3ELewSbbaI6Qz5gC3pzxa/xyab1X8+uSjRoQLGS3GiySSsOJP/nDYp7vum4yrtSl9bM3EG
GIuDLr4jqvpPYQnY5pkLm/gwqNZPP6dzuJrgIRtZoQXTn/rJudkEbYeKtjI30JHUQKH9dloJ4kM+
bnRsOtyGfscolsBx0Y20klIIJ+o01eGQs3WNm5TnZcDSECuKj3/F4DEB4qozfPbRiPaRMzKl0S5p
UQ/YfNSo7rtjDX732M/TXzOJSUAyQ6K+IkPPvwtXB5/D/Dzg7L8DA/ReuyT/LV61A3omojqrZ/BD
OUbsTKF40pvd8EiG0J9YnV+HCnegyid4Z6JX8IeZ/8KUjC3yP7XRz8eKzK5i1J/Y92i7vqceRIfm
2/OIHKjJfWWt3jDD/as64l0dxGEjjI6AcRJOArqUgNRVNBevJbmFLPrQelUGOx3NcfeEkJ6GtnAi
JZOU9QYP+owMpToN6DKGMe13bDX5MOKEhmwIYUPXtc/GgolVo1mH5BN0ubd3LdBJ1YgY2dswtA18
EUTUvbEe0Tan0Spu7cU68D4jIGnjG7TCkhpWu8geml2bTbu5JyItxqSFAvS5sA0O6f6mya0pMBp7
RmfHY2ILUKbKpu+uX/oYvVlevCadee/G4AqYoh9ICXpWVsZNuOI+Jq/d9Ur6rrnWg5MaStBabTCO
6W4qy4EPSzZxD/PXcB1sj66SHUrSz4gWQbJN+ZTm6icHOxGb8zPwR8wBy/xoN/SBPDWrbxcYAmdW
j75WVcYja5RiVR60ZaPIxQ+OE6bFBCBTDFVoaCUbn+W5t/vk4trG/dgfhsVKX7DVBKWhu4EK3GRX
svWP1oRtWN/8G/WbOYcyMGT8cSYgetZTuQamVG4xw8F+za2IQyk7q4m86XU9qlQ1CUlR/nRIaugc
lxwLoSAza4p7b30v4fyUutejeFehyiML3DuZ+OC0YysKoerUFeoHmwtS3jstyBPBNGTNZNQAaulr
8VxhhHWtabgpST0OmOyaO/SGNq8mQxm3sh+I/bxZ2FHrqvluqK27TyQoO2EhukNyz6EEP7rzeptE
NvjyTX8bu+gzbGX+1Kv0zEha8/XWdTchaGjgZzliaLw3wBydinV6mFW2q+irKUUZb/jxdhRVpgLh
iC28Ki5tqfODCo3ExAyoIWi3QFuEfpsV9I6rBh4Y/utdW1fzTcfGl0tJpnmxW5zmn+Lyftel1UdF
wtC56O1TNY3Eiprwz7UNgmO0zadpxT0vG5vEpDUeF3Lj4tjsfCBX8pApEA/nBlAYkjppQUUvsdv6
M0m4fjM1H54mRiwq5AWpwtpzZOG5NXEZmpVycPWkIxe2Zcu/6aIl9AhamsMqUH/qr0u78GjPRJD0
Htkco7HuyirTgXLH7E29Azy6m0yK17jINeA5TjQmJjX1NuNhc3cxVveMPx8moGLcu0ubRyScIUJ1
fhZvEqiHOK2IqiSPF2eXT+JWNEnkzrUqqLW8Bheqlc8H76HHls9cFRZIbvABqfyxXApWGqiadBzo
kWDdmaR8/E0atl/C3gJmb6ZOGqhUreKY/cvkwLpSW7pdr9pn5CJmtHoQqxA1kgbaIRHs8nlvo1wI
0opQJenuqC0pPVcBO4WTT5Cl0pgIPkgm4oYuKUQIjmU8h2joSL+W+Qor436EVbTI06y6HVEXI0ci
twM455u0nv9qXr4dOqd8qDW/kmzKcYLeuJj8bHqBSXN0f9KWcmc4ShgLM8HX6P0sixfOC59Ud50D
2zOeVUNfduuQ/bHW5s8GUWPEeCh7PJQ1NWSdHMXonZfZyhGryDlS2P4bKCHIrbpP7MpfuuRD0jGP
bXVLbOkcZc1mdBEol+I3LoIiALLGsEFpT1qzRTjE02XdIuXR0iHs4Qrked4zuip3je7ah+5lpMdx
a0VlNRSDW6onxKvIksM61jiNmHOy9iUcsp/mr3xk2a/L1faNNg71TUAf18bAT3tyNHzEKzjncFEu
Cj0mUcOJerIHKuuh7xJkBzzstkY963xqtGc+pnSwoOPJNRoO+5ygEk9j9CiwZqNSYDtDrrbXRquB
FZ7OIQnzmpMwycpjZSe5r7vDRz0Mz07lbPO9GdSjMb3F7fDmZIBHsaVIrH4x26XPSbehutcszJxA
rOwF81XnBJ9wfbfMJqN6GhGEmJYbxQZaah0S7OL+6BQO5AQDH9/O4vNSpZSY7VO6NecDRnShJ/Ki
GUsJDU45gCVWzyMi1t8v7aJDZqyQVQD5DOLqk1Qs4Im1ea7t2QIFXMbhlNYuwHb7gtfjKzFsNyiT
7r6DTuxXammHKTdA0S37qWNup7mPnilvGbemR2tICvjwJg5ddy3I6qnWW2qakOzYlFtymgpvt+YU
MU0NRMVJyWDIqgpULAPGcpkoPzd+Hv2fjiywZ9rZ//UKtAKC8Z7f69MB1tLfaaulO6V9i71WOWdO
g1HVY7pkjkagWyQitGWymwii37HvDLQe3iZVaBwOukIB2MvbyWWVa9CVWk3/Ams4CTzjKV/Nhz6v
nx0SSPwKUoJTkJwk1+V5yjF+ToO67kyr6oOWtkQbbKAvXfpt1BlpojrKUdQKD6yqiJVuPOakjnHL
4mVlECD5EfX4p48TWL41Icve8lVMwKjdpl92EJX+shddXLeOxjFTQzAJzBC0BoVPVh0THEvQqKU4
ptk/TUl3Q5qp+6pqnNCuDwU3Q9j06GqMLTc8zUkdY7RBLAfRXAjAVFOgdO/+9INw7z3CkxK62s7r
phBn56PGAh1RQVSx0C3WgRkhnzNGAojGB305W3HCs8mn4orDcWWG5FEz6ZfbP8QQsG8lvI+3yvz2
nKUAybgk9yUqSkq4DhNuUX6Puuz3TZ7L40SEjE2khddmTx0soZ1otT8p5KRhflDyO5blgkJVPHpF
+Zz3lxYz5aUdeU95SkKFbLo3S2G0ZDpU16CHUo98ijpNOkSBpQibmLOFq1vbIVdZ4BPOr8ray8iq
St4DbE9seCRC9doIs9RKonS1fyyyaLJbVam+IZTtEKUKfBQuGTJp9yyTUt0+pVzBuQ1FBnsX1fZw
jHv3DUs2NwrSUAJfo1Gbu1MOxyVXepyg2ojSqP405ERlvXrjbasT94TYxwc/SEaEHB/oUzIBA78X
fJtao/yLrfpHEsoa5xkREhDwQV8gQE0UVIL8x5JhqDdCkB/gDPow9l9aGlcCOixA7mZz7Kr4QzEk
H9CC2WXN7Dx+muZaPxGCa/gQiq11PQDFswNbcF5642Mcx3LfWXUdavkGu1cQ+aXfZJHLDmqPpfB3
Auqhh6OJ3GvCaz+nSxOOx/K0tjZZOuWLY1jiUHj1RznCUVQM/J5Fko2hMyYcWNNZHekeGM9/Zel4
QA1f7xrJ2jVmFbdWAqcr513YFCmxfUbxT3bE49Uzzl0Q5cuOjWj3iA80CehpD3Kp1+eqWfDfqcuP
nSnaLQkgU6TELmH1SWNS79DCLfnsAZWV2kErvM+F3RylCRNVNS78cs2w+uodoYynuJmch2kBcVCi
AsqByr+Py7fSaqd0prtSlX7cJc57tox/e+OjYfU7ZSDnK8b8XKL7ufXeB5LJg/R51tz1tAz4zjfW
KhcjFDIT4cJLPs6st7XDwvJN4/5y5Hona+OzhGIySFES54TxyTD21YLHrlm8C3iaW1ahvo3kd/QK
WmXJdGCtUCUOmd8xEEIM+bXUT1qvxxe0h9vAF6lHWxtEGKvWedtOs8RO71vdPceW+cPzKP6kzTDs
LYPeC3bsLWvVxpt3qWN9dlbxkndQX+USgi0tDyQqhyV/G0wNY31o58FBIKR3TFaZHaodPSUv7QvN
m4bVmmwHgQ7Y7BHGFSa1C9vly6DjFdIN42TXtTyOC/A4sH+O2wJqIAGgd/bEDv6RS/nIGSxw6thp
5BmJembN+EMOzr3uIBfoWIErOmdtKpnVzaSyE2SS0T3Xyc1oogWu4u1ClyC3UeMLalltbFrm6gPa
uSQ9mZNyQ/O71wmd1ZBZHxohraDNknnnWc6wT1f+ORS1x8Gkhik9NawAhPfkbTzjBYgRUe7SGKf1
yB/EfGo3MeidjnsuSi6p4nlHvbWNaC0b8pjB0udL7+JjARjuffU9XbDLPgs0pHGoRcPdUjk8FJMe
CRO7X9f7o7USWWVhhbDKvjz8h7wzWY4cybLsr7T0HlkKKFQBbG0eaJwHJzcQn4h5nvH1dWDM6oqI
FInsWtfGgmS4O0kYoPr0vXvPFUE8HRxNpBBzIIBVBW8naT1vSDb3HF+MVRSja7WXxPvAGApGSfCM
PRqBnmz3wqDHSBL5Q5R7lxRkPqXri5j4vfv5qYr7vT3v4LKyL2TjizUV6cIswMoPGmUI6Sj0mjsR
8S6GnO4NFf+iXK4+IkYfeD8Jr1O6eqqMZ9gM3wzbfwUNgRNEsQ4WRKFWlcmSGtAz8TAL43KEBzDr
FWqfB9s3vufSaCDKuLeWzExkHXO6yaukJed5MbNXLvt+JfdNGX3vuVYkdqOCTgGD+luzCm/dNkeh
688fzrEc3Dsw5gNuKR5mtwhoaml7P0AIXRuWG6/pz+4rCqm10/bfu6AF6loMWGqIPl0PMnwJkulj
QGTMPcpXWo5ijeF+tr/rjLP9KL1vzEHfcUlnktofUt8HGuGt69GCqNltD3lySybhBw5pjglR9Ut7
UF9UUT5jpn1lGkTrgpYtN+W45jCz95uJbG7yUNHtIpe42kMdmlB5DCP06hhlGyI/qOrG8JDEzmtD
q4A2oB8nh3DQJ7N1mnNA+OXpC0lksAdnBZGAGW5hnBkTE7jrS800wsPWdmBL4HQ+TPpcqc54pX1+
YZWPIa0uJwMU42hJBHbhCMH4glqQoadOEz6Ea0KIUjHbxZjcSiUVm8Ygtr32JTca/dNioLwIQjs5
tj05x9ewnOunNgMh+iKJ8UQW96qzDCwTDfw+sxDjGQxlsnOUFbBmcyvV6L2PTCR59FCVZ7K0Pwqy
hDbEJ/QXZsDBPvax5c1W8zi3rOU6L2khub61UTjC6bw46C19O16GTLu8JtiHFKofyOqi+y5ua3hr
mXMz+oRVKHdtAA47uSAd7r5Gx3YZ3/rUUOdIsq3ECx6/s9pb8rd2ieOZj6GN22RZt764qq3iOyZl
hJannnA2Lt7SIOpfwTIh857DOxliU2E9KresZfBggmoFMnHXoOOrluiOwi7tjYxi5vDkQa6qOeNT
mXzS28uer7VpUTYWEKvQ5Sih+gNc43ijs9lGEEjbSGc/LZ9xgAgY83n5pepcdVwuEnd3fbwCksKT
CSB+NS328tyvyDaycdsvHxHYe+OMDc3eLHrHsTqcGDkhGE7mO5/M8A8fgddGD59KZ+qGUNf8GHZj
dqzGACKeA4KcHkS/sSo0rTPJfGgAzKY7fkFXqGfBZUuGQWboRXfVYsDqY062M6mFj1PPQ1EjRPue
CupBO3an+zk49cuknWa56uPuYroGU75FbtqZ3MpOifj16982OE3SS7yJTOuj6yd974len/ywNens
8gv8Afr2T7baH1lqlv6//6f8YuYtkDilHWlLZSultC0s09FA48o/kNQqAg8HS3q/Tc9mhZz0qQhN
xra5Og+xrY/9nL5DiTyXViifYyQ724VaOs344CuWWSxVXy8ZXnish+MNIRocGhsZHyvS+h540lcT
pJQNlEP8DsPW1bmziTqVHf/NLwJ47i+/CDhiS2rlmRr2HIi5P/0iru7ZnIsZrVylARLUYm9l1WPY
GtsSZB1RQ251XOT6ogie3aoLFgzYJwzWCOMM0BcKQg6ZCB5yRXkMhxHvhJ+yrWnrzoiM8xiCcP/7
H9mx//oja4eLL1zh2WgNHLFQ7v5w7QfszEFYRflKpYv01s7sbJ9UWb5vSAfbJViA3uvWOrqTIXGU
J8Exn83kUgwNfdK5tPDY0q7Zk8A9kjyf+qfAod+RK/OpceJTtkhikPyhhnSts7eor68vZRlutB9U
m8z1/RNbX3+La4CuqOnSCnLoCcCWqDfRPOuN6yRPoZitrWdrgq4WJYodM3sRHqihFhJ5s7xcP9Kt
/JBALmDv2DSdQIddaEV366YtRvJRgFsRHHGY6U/fM1HFFeE6NszLGf2C7bjf8m7gIyO8qxyjflvW
oLApi6e2Mc5+GqHX1DGmImI66VQ09m0SDuNhHKllyxI9GIIankTrla42bOcF9tJrq70vKIMSKet/
88x4//LMuI4rudlsyX9scId/ft+oGENjROSzGtjio6I6tuUcPE2trkk7mO4wWqyskACtvWWU0VrW
HHFKwZDtCpADE6GeAtenn203+E7mcj8s1KZW5WiBGAker592usQdWC4wB9E+Vl2aHI3QwBhDP/Sx
isxkHTuWu7fdmq3BNodt79H3rRrsddUYPjX1/KQnJ7nUkULZOnN+XSSa2YhZWXoM8cCpqxutc4Z3
iIOuy/XkjP1Gz2Z6tkHgrJhURmdl28F28j06vm4DzxR5cZIK59WF/nmo3ZTbNuvxBZHaSFc3hYH0
FaJy/VxV8iauOiYC2N6eah1Vh7l338bMe7jqUK8vyIuJoO9Q7di+s/UzSk1/CruXwkDrLrUYX9ra
vCegi2P7mKHasC16MpOfYJDOGXYQ1Q6ZKJ7VhqCz8oNpzqbMPfXTXVR65H7Ha91jQ+s1yY8FznRM
E6l3maP8ByV1cvjn18i9vPz9063/ZUHyFhKm8lyXUlrBrfjzXWKEmgORCaQGb6q3a9BYE2Gnm52h
6PISLSwO7YxoJ3AEbQYyCy+eTLonObEYTdxhcoXEDURjX+K+dRH8OUvOoCFf+i5qHzpjCu9m9c3R
qnmsYppygR9RfdUce2LzQTRtBjjHSD/LIf30yvmCMtM4q46j7FgzESnnwTiWsWy2ZYjG+gpjmRuU
nIMp93FEHtcQpNOdi5UIjnvxdH0pug5kCOqnZ6ukZpnG0UVFKtRagi7btstaMMravEnmODsOyvwd
pRHBJ8ByV3nRvgUA/mAwZIoGokhfwUJOa0ie9v7vL7xt/XVZ9Vj+PaGk57Glce3/fOGlnDqFswpS
vuvhNtEl6TQB2ZgHR25FNnzEIplh6YUCTm+hb/zSB6GRN99rAoBva4Gi6yuqjZv2dUJrQY/TCS6k
xt0T3zI+xrGZsFZzrrVrzJ5LoDuLq3Ny/PH9Kr6+vvgdTfXIDH64k4VrSPeeRe50sGMAT/ZW041r
H0QkjYwMxPoS0DnA9L0xOeVSB9OPCcmDliLb/P21McVfLw6YUsV8wVWojmxQycue9Ic9p0lnaDZV
AiPDCcO9MQXiAIiGcjssD1fiFPmuKOHVgVafs1a5kC+8t03CnvNVn5RmtfbpvT9lMhqQKKj6PHcj
EefO8KZ0wHAFBBR5ZwshsGv1bw5QJtTS5mRlZvNi5KI9jZiUIJ0Fx7jxp62ZFBKYxJDtCqSMdI+j
bzifQkhPVrehxZhdrMGlf24X2YVEL/qcM/1wb/LCYxPmAU1wN9sa1CevnDu8DcShzSiS4dKnsuVM
7OkH5o6oabiirKIWiVLD6ivfe+79eUOySbS5EspSBZ0SqwCy7RwsUVKadD57U6yXIkGC77qLZozd
SVoNO3P59Po1l7nPwaiirbPYLoIqhgWr9LztWoDW5mj/gK+75bRKVPZokmESgIrwq9GczpUmnjB3
w+E0xRwLVavt51rWt1HZQNHsnA+0KJ+5H5Mia3CqKRKkwFdIqYEBnmk2bXA93+OkTB5LT8WPaB9/
AWeMztfPgrKL/s2TZcplZ/tjtchNw0KmKLMsJWxLiD/fPbBA59QjXGGFg9EmexJHWLU4wtBszmt+
bpeJkjOcC9Ux1rCLNv+e9PbPoAg/eqXqB8Y9PiSGFsJZNnsb2aKVZOMY93UtuvPY9s5pBr55KFsM
B2ZrPwy6TVZFXQU3YSUzJjCLmrpzC6Zq79evOKzyZ5VBo7p+OkVxfWcUvvjhJd1mSOJy19jlcAO+
2zy53Il7OalmqV2Yw5iYql1N6n08tMcuDPOfzaAf7dK5Zceez1eSUC8c9rXYg8JYDfPB83vQvQYk
xqQI0Up0J4ZQ5Y/IptEV0kV7xQlNzC0J8m2q/Bu7956/fDAGmsWvm24wkdB5QAmA8OUJWZ60uE8i
r/Inoc0fYeeEP2aoPdE07hkYEqQENmMrG1MfmPFt0sZh8hqKwdqm/I81MQRkPogJwOLYxOBdKgyr
KVQzxoKGe/u1Q0cFas7KMas7D6XoYssbUIStpwrcyvXOvy7/Q9M1Zw5MC7ZlvGdO0azntLN310/7
zCAHQFUP0iVPYnm25fIiNgWMwIvMS48raGNTi7z2DjTrtGQtF6+eMpnkLaFKHZtArBtjez12NpVe
T6kxPXscLEkW4IpaBroDtvm3mKb2Bl2iv4eWydLZxaLZM3+b13MzzO/w6++0HOxPmFtrkz3u31Tl
pr3cxH++yW2HvdkWHlEqbKB/Ke/mYCT9sDI5BcQJWHmrSjcxj9TrCMhz5TtT8AtoDQbnzglWDqhI
ZukNXm2rerC0eTdaZvzSTXctEL+7UsSHfA6BkDCkpfUcaLknEpApG+wFYNBASBjoIo4k3z1nYjGH
WycV1rmN43U1C+yBjtNDkYkiKk2GFbHVqPueHLWXsiAidiHypaanLu3AbSdRB8X5c8lo9tEZza8n
og3H9v7rtFB7xjqIBhzTQtqnbslL0CbSzzGvT+bQEmeiozi7yd+dNgwv15crh1O1VEk8UoKuGV4G
4a3CvCvfJnrqu8zhHroGUyetftYedrDQFuFTjzCDAAkdLvQ5BG4tuXL8XOVGkVq/vSrlry9DoMjQ
dBL59bXAHBOk8kjvFPy6E1ObdCMq6V0aJKuodNzkRBciXF3NBF7aoKyqezg8ipnrggF2WnzmU947
t0Y0MS8CH8Y89uGrPWFO/SUzvo+2mg5KJC6Kfsu/qzPtEJRThRAwanNdmKQkuiAq4RzEC/AU0amT
P0XdIJao42I/UG1TyzLQaJaRNwtyfaJYtx+BlGwQplkvFgmst7VGAJfUX85PpHPfXGIszr4PG01M
4j0CJXfbL3rPaDKhnuaD1x3cLOFsRirwA3pqZnuq2ndk7pl7i+Z9j8Idjd0tgnDj8PdVgbWEF/z3
He9YQlvMJLW9LO3CBljz52U9HMxpIsIBZREOkNRSBydBdVDMjyF7Tgmq9VDSG6a7iUV2dI+mXcSH
NriXkumnH76GKKdjeGqTmZ+doZPPfprfegEp69et0kRvZTbQGUYspmAKwOOV1JwdPdyjJmfl738Z
789seH4Znlqt2J+kpxUX6y9JDTNTVdpITbzyIgPJKNqTN7tkMHa1gVgly+U1Ij2S1QypotvbQ4Wh
ZTk0ibJC1NgMJ5ORLw4DTthB5qFJuBrXSPKOjjNwWySG01vvwE5IQ0zXUv/CrcD0Oa4+vv6k7luD
AZ9RAlIkzJiUeQgklQXZsJ+3V7fBNPLkdGwl0SJ3iiIycUml33zZGh3UjudamXslvJjoGAi8pY+K
y4pgSAZMO5/pqDjbdkzsG3d8SieGOXHOnUN2+BN2luFiXqHaVfqJaxM/15AR+jBWODB41CkdpvmE
iqa4NYZ9H7bAbUk42pjBprG85DI1aAM4b7ZbUlWsbWjTFm/9X2HiMxgm7+hgeOo4g/5ej3Ep3zxQ
dGvU3PmJ9I71tT6JXwLlD4fRZbJ6haRXqfgJds07Yx6KoJwm91ejXG3RMY/rQB2un5bw0/7Nje3+
+aTu4JGSkqwOkwGxRAcll2r4D9WuCjVsfN3+KjyPLW1eHPDW9dqUciFNs7ysShEY9/FCh/Jd6+Jg
s360kRmv476nSF4ef2Oii7tQ13JnRAbeYdQYpeGvcX0mFxkC0x66dl/RD9zFOaUEJgV/ncZ1jybe
nlYwO/r7qVtEqkylTIqrI+UeeB2/k6ciQVN4vSUQj/23Da/O02BPunmPcsIu3xehnmKNswYxbHnA
5pPlZXS0+SIkf4CuwtEIJSwypVhVbxBT5xz15SYvx2afjlnzEM/AlJO5gnN8NUzr8k4zWoZfWgGF
jgZAO7FPknD64E/TuvClWF17NWj1p5vIyp4H3C8noy+YeS4fBYO2N7rrisfZZcvJbyzduOCdAsgv
wXxu/Zmsd1gfqfkZNqqjrItpxqPy8vzvUVo///0zLwmk+NMCxvvsCopSB7CyqVz3L3UpqDWHYKj0
12i9DtLpv04yHL7LDXsq6X5pWN9lMweLLglfHSs8gHycPswerkIb33/dEkOEtyRue2rHibaUrbkO
vazeK582QZbWeGTIynlHGglb/qHOnPQ7+pufJGcmT0baJ6dyVHILI2MdsEj9CIJhXCeSkxEnu3Ld
5xtjiWq/vrjLBgt0/O+vAgewf7kMhNQoUyIsNmHmOX/pgdLyizga078c6gzVnEnlGPfW/F2l0Nj9
4CPPxbzL4vSNaMvqBjOYvXMsHLBwossDaskCdgGli5CowiJm4d9J9AbFd5FuU7+rkN0pTW2gpGH5
rQzZkKcsmu6vLy5K0JNNpG0z+9/MrMAUyAeiof5udfBt+WT+r69S7TVYpt+GvE7Q1YC5wj1Zra8F
SbTUJ9o2nhnOFbegSjImdDOiLfqFuzkI9jxRLiM8OMg5ckrUPsC0wrhDsQhVuPg+ZQhM8EDWFwJ+
V/Yyxmn76Fs3qgTjR/lzqPLuzpHGI8P65CYf/W/9TCxIyvt7sSOi8NKWnR3TaLO6dqeizCvOTSJ/
yWs+oMa4jZqSXnxcHLDf2m+VLyHlaRxLdV1Dufc78ipDG/Af2UocLfuDpd9oOPyqFxNqKduSPSTH
WR3VMJVQF55IUr4S/r1yfe2T9a2099fH3p5a65AuLTsG/19/SOEHPwXdYgqL8/t2+icemXgJhEtw
Ow/miHhkHPzfY5sdmhRHak348QpXdHOWywun8+aMA0cNIjnTerUOXycU8oWdfZbr6SUi48eP+92X
3zaok+Hx6umcR3XnjfLWj5L80teBfyFFhD5kypD6699IRudOZHENE/+tROv+hl7mglzQ2CEwLbdQ
NMIfEC9Kr6HJPFUoooKcAqx7tujXvmRhiLW+cw+ljVfZk3l/XxZ6AuKW2qdS6+5o2WQHL+eXQszp
Pu/CYG3UznNeTMWDlOSOFcznD1lhPWVTYTyo1kFsVLWXZUYF/TfxToYUTG5G2d4WDpLEeSatExSp
vVETfFYoP+mmrTsH7XdUnAiWoSDUTgBjEwOvoQxxKfNKvIKnGA6qd9KfOkdCfp2M+eJnB1wTRmLS
HrJqPlhSTRd/nvzbYID/aatA7vPGnk+2MFZz0Bc/W5YtjAnTq019fNvANjsgd9nnwYT5qPLkWwrL
fFs1FXNNDQJh4lRhjm/T5NcQFqk/ZG/EIAnpQFWy/swtLoeR24QRSBueY7FDX/ojmONbMLjtTaNI
Kk/w7O78LhgOjYrbQz8JdD9Vcwx0Ml6GCDZNa6aPEsIfeC7nsbYd8rIXREussun0RTu2XcHC4A6X
3BePQRwRiHt1uFuKlD9DF8+FD28yIQs3GLz5taGzTzsarqHJgQlHi5+OMMMAED6J3m4frovg/yju
6f8vy+n5f2EolOlQLf/Hf2Uv/Uso1G0U/K7/GAp1/fNfoVCm+gf0HS3JfqKrSHOVfvdwDYUS/zC1
tmyPdqtNiaX00lTMi2solCX/cS3FhSk1gxf+9v8LhTLNf1Cdc8ZWZDgJxczufxIKpaT554g2ph22
jRHZZQwoJeJceykS/lDszaowgw4FEUCZTWl0xM4FHcN24b7Zcxhs8AliLLbec2F769B0yluIM+G6
HLPfKiseC5fR9agsgEOBcZfB0ZwfZ58aHv9UfUsighWPxzxxIoRRmm53ET3Am/MGLKhRJzYiio9G
7c8H07VmsradEhkYkhUtaB62N9YQbbuuAgxPLlsbIjCT3k+NJLdN/FMD0otwi/DTKcqAnhfDF0mV
fMhrRZRD88KwpxCi2ocqZRsYjfo+bgAJs1z2mxxpOT4h1K+xUZRbUVSodFRcH5JhZGmNv1X0pY+F
sHweV2NtBfIlDJz8rKiCQDmoYQsjMGhmE7AsLzy1ZxYddVAZrYvANG79WYSHKqTlGU7VuTHaeVuB
pim64rUoANNYzOK2kUNXn3YhDtogV9h902CrMAe3U+ISqhGS01esRqzHv218TSvB1nnfEtcHtqNb
HHDvBdBBpP7xKcDBFFA7bzunXBPHnoBd009l5cb7kPPeym7JB0ppgl1qf7TQ+ITPvZfI32NqbAdF
mefTJcJqh50tKn8lo2qPhMc299OY4Zr2Sfew3lNzMDaqtuxTxRlMDJn7zem7ZEc+DMZGBThdoW8Z
3Qz7OyVH2Nv1o2cNz9LJ28M4gQdBFrQtkcVsea9sMNtd+D6nIWlH2QHrmrsV0Fk21PbVhkiUH7bI
NM1C65frV9G6hFV3W5S/BWX6lr9Oxyf19noq6iXrfcmJHjocTX33bPTxs61TvcN2F245pMWbzLTh
M1djfRtXginjhASvpp4Tioypfsk0yadpi4yyX3dLPlmYvSSc+rk5bPQ3sfBOTuFsKOb1oVPNxZtK
f5fCWz35jix2JMI+DjYwajy4NZ0XKTg0mLQiyro9ll40randEQXO9ngynH48oecNOLYg2s9lcLAT
LN86ITfBNkmZRrOVDCeAIuGR/iRzaAPLFlE3O04nVfpdiKG/5DFFpUGvNoEl+0uE6WfVG7+bTDm3
XuIjN7UdeRcWJJZVTkPEV5MeY/dHRZf+wtUPHPakuKD3OszWa26V6C7GEHlBZP+AbbEmnif8pCx6
phhEBVua/Y78dAdtHM1NhA7hKZ/H3wF2GvjBNGBI/1paOPVK1nGxFbRcSuVuGy8Tu1EH00oA57tN
Mh+qaVocgthb49pnhFcHUIPqDvGxiIAZLZweBL9OCMpchfGzMwCJVHD9pM/ch15ie2mKEIvtWBME
NMXlSQTqNKZVCiJ6PpDLmTvxXo/hbVbpxz7X1tESxSvsQHx3Ht+Y88wtbMrwdvY6WmBxhbLQTPbN
3IV7c3LIlOcetdhzgcG1P/3uXsVMicnW3tKaKjfj4NRnkASVl9lnswYsq0BJbkKeqTmV2y6kkewv
0jEozKdGLTgCYLzWRzEQeFvHCkV2QN/CouO9kvjFyE3KccIYLuFeIdoyvdQmpQoIVRt+xiQ4rDCr
YMG0gtdU/tRp6+8IBrl3gnkivw3tFVbnfTdOJXWTfCdDAVm1gwV1ygq+VeffZKBQnBJGvjtQJRue
eeuZXfLuiMV8Xq1J5W3vyzI9ZfScV562SLIJQGSsJstyd1JmG2LUwpM/8SWLCsdDyto+jBl3ahti
e6n7GbEbv0LR0VeHbBOubaCDGxpNNLW6cauadrh380A8eYa/r9UiBx+r+GDE3gXEj020AsYEV7TH
AJku2n3tPk126z6F3vLcNt597s3OvYsjv+VRZaCE6N/z6/uZavHR86F/1tFrlDyYhl3cD15bPjyU
RLY+DJy02e2OQ8gArM5PCY7Fh1AwwRoiKfYuqR2zXQOJXV7AQC4qa84j7AwaRe0dTBUCmmUvdxw0
IN8EoXNCpR8klTpiQyFDLHOKO4rwbeDN1UveibUT++NN4VDz0mkCigCudK0H56ObvcMYq+ec1RVh
sDyV3ncWr/o2ULtQYNl1Bmhypd0PqyABX5O07H1RCjXa0Ova6j5K3KmcXny4E90qrkZ5ANPFtfKd
zWTPz+aMQoBnH6nvaK59r2AlRqkJuD9xXxuT9diGT3rh2N0+ywA0lxO+JwQGNWV+dAYDFayViB3Z
AAK/fDzvOMJXe9PoPJByTnPQVYuTElrxKmLceOyhJEN2z5qzZSfNoc+6lB66maFVLTj6ztWJOKVi
owuEXS59/m0BKf+hmeC1E97e3M/uoLaIIdMktO4NInAxoahHcPQkTBZS7iRU+hXAhCdCt1zSUvwP
PYj6QdTjN5DyujK6I0ZKRO+J91kIHHpkFbCnGsYvgI3WnkhfDy28B9POVMk2KTsIj9J8bi3oiJgC
SAyxH5gJyPvKfGytGsiCfa4q2TwrL34bBn7qqcqHfW3txl7Fz61ms1ChqX9YXb8N6sH7ZGM7FXUk
blKfn96z/ZPfOwOiFDdda4Nr11b9oQeQibAe4YETWnS9JtTPMq5PympJb7L4iAkgj+BIDHmU34Jh
No72VJ5mbVtohckUsFyX9C0XHDY57qwTUGdGEwRyZElMftmNcp30Upd4byLHwmhopr80bj1b0bY0
VPwt8fqagoRUSDgzrHB13W7MUNypKISWPyR4YqBbOA0xKs4wnlrlnWIFDdReWyaZceEs3m2or5sx
fR+GUmwTpX8L3XbMrB+aJR/bmoJmNw4t5p9OIVgOiCv2oqY+pLZ19OkMrXUhAvCoR+bP5kF6yVM/
Ju592Z4KZeWHaoKQTVQehqOn3Kt/E3hUnhLHeg1kf+HNRwrEwGGjyagLSehyTJyCCD5xlUHC7Ebr
ZRDleMv1qu/AF7ImM2MBtu49kDK1Zpd4NHFp0J8wjolTjWuvPuCKiPdko7GqltHOm8eTxwC9gV+5
mj6ZQiVbb9FETzOcmvFkBgwRgnKfm4G7CSr9UbbGXeMJ49sQ06awqIxxAImjalJGcjQ9z+DheSCQ
/4IpCFYpQPRyIOYgIFJRec+l32U3hrmxJ18CMeQeofR4bEzjRXq4ioy2ugzAfnDKhrvAnmxS3G8k
Ggz2A3nf580LvJhhb3kpmLGIdmpYmz+KweNy42mN4vIddFzqZL9aUZs7sEbNLushwcKj6S5Ja2qM
iah57BJzzOxBmBbmti4blKPRbVnxbYiYosCVT4BDA0HaksqGA6Gkq9pKT3KMKd2yAOpygTo7yAx7
B8oBENBQ3GGwvG9iWptduc0CovJ8xlLM6ewzxLkehk8Y7ROiINzIuIx2He58j1SKGeAajWMYkvqq
poBrwyE6gu+BMs2b7sbYcIlRqxDaYeqKaW51HSEMDRvoSgctTtcKBr4UsmbUIHCjRPfw31YCCihZ
zUa96Scfwf5MRzkh8LOL4hc8GvsIr53lJznpHh2sRz+/lI1G42CMK7/G/CWKlj6L8310bZQWUXuO
PYE/B4fyo/Fu5O1HZ4v8OJr9Kyd36ipdWesKasfGsSaC6DyKn1A/CAwJu4bKBfy1nzHW9pwNx7x3
rH3kXzjJXRADZMNFAavWDcVmRuS27o18P2bttNbtfJ5F8tiafo7RgP6pM2GToH9qbnOiH6DCLO+/
iX4kC5dFFzevlTjfSjO4TwRce9vS31jTzE1lYBYqsYDDcqeumRBDctGmuXyIjRKKGW+PdsZXWeX2
KgXO77amdRuaZnekOUdAIZkPNVC4eO5wlNTGqsJMH43LDTXa61BbwyF1x2/kmiNPS6KdzppoXYz5
Dj0pd15d+ysXM8ZKRhZA/V5HJ6dDoKC6EpnkwL9Q0C0hUhU3Rj3eOEOEbTyQFnUZ/oSpwrFit9ar
GEObZIPiQOQ8j2tHeZpHt5YqX9yoqXbZAuUPY6gRiVG2m3B5/4wEKuYUk+s724cpdR7bZP6WzBj0
o9KWBz+f93AeF2fCQyOcYmOF5b7Wwx2+ZqI1j01B2k5a9y+htnFuouzaGE7xaevyLKDHI8VUm9JD
OhGVb2U+EMQVYwNHe2Ezkc3StZWG942WW8ZK5LEpUu5SpMzI7slcDDqOfkMgqKWz/HOwmvthkhmK
wD185mzdsk5uu4rMCn+5fMEEem9JXxBoz7Yz5vhLEin2iZKGbl9+jCKtdv7IQxSTb+Cqh4L3au0A
scHsM92kUifbsIP8M2Vn3cK5FY2mE+hVDN8reklN0FVnetiYhpjHgyyy13Ohji2R589D7f8yu2hP
SDPrhm56yC2Akuw4PbCW5c/KzIKNZn156mRTb1wv99j3mYZhhr0BDVyvjUCtU3qXF2GMj3lKsgQ8
PW3AKKgCP2S1yo/tQJFLX6/fYG1R60xYNN9q4R+SqHtMS/kbGmbxhCDpyeHAUaK1roZJ3FaIGoyy
uQsD29nTT4xozpeYjsu3mPnfa5XGFVgBkkZYnam0YvJ9hhoe+sZp/E8744rZABln36TIaUmgYfpN
5Uy4jRL0ntmnQ8sjqSC766o5OOLMGFpPr02n23uJUWzKzkbr7XS0lwcM6WN/b2vdH11Yu+tGIeaJ
HQwNzITvgiB8RhPun9wEu24pp3TriXo74p7eYD92nnTnrE0BO4atJV3jQIkIv5XLXBvfrpMWZChA
JNC1DLaco8y5eoBZwrxJzLd2Jeyj7gz6AzEBmEOjNu0UYuQ1baJR7DhbZVOTrp0E6mZP5TvDDN3H
ffPI0WNTMb1Hib7MxoIFPT7l4gip4Z5wcBoSDKm2vUjbx0CmcDBb0eNQ3ZmW+SO+/grx4NDmry7U
2POhGv1HOrzE9PbwIwxt3RMO89ZM4Oo8HxdURtBUlPUZHET6EOQmEhkxJBZg9eqYaj87hFbNUQ/F
yqwa6qulG+qlJO2S03Ou6mK/sB0PtkotDDJ+tba8WexqN3tDkve9xsS2a4R/MWrh7pFZ7YtwxjbD
eJADTXBw+mDCUjgX56iADOp6QJNa61ZUQQsytWt3jQG9Sb/0wrrPMvJZxNx/xgMSWqWMeynq5+th
/PqSzA7NqMHkXDeXN+BJ1F5p5iktb1W2pNWoOGJYWRan2NwAa/nk34ZIMm2v3+36Ei7PhCR7iGE4
hOvlL4kuVBusGgXD41xgbk7kCSVmxg1JWkAS4NqpJBbDKWzLSyOQNkbRbK9rOR6EC92HtAIueoh+
5m3iCLc2uv9k6syaImWirf2LiGAmua15tsqx9IZQW4FknhN+/XnwPfGd76ai2rZtFcjcufdaz5L3
aBD/Il+aJ/TwB+Cgt6h+1Dl9bCzMu5SI4hyRBbKIRtEfG0P3EBzghJSYrFmuvS54yfBCrqaEJlKn
9E3XZB42LdbYLDAMFjK+7biAVxtYNwOBSqqP0zaNWMilK6KdwkK3Dwb/rSm1zzGyfq0WB+NkaNea
px8OGLj6Ur5GiUDaANOYZFoiHnFVM9pggpJmLJN4O4xy6C5/LxxsxTKrtr4CE62aT98jL6EOp5eK
fWiYd1fdhDcwkRTGf/ALkaG8Mrrf1iQwf9cxmi5lJTrIK2UturE6QPBBQ+l1v1bPBgqLhJotp+1u
ZXBXw67b8zgF+lOMmMMbgvpExppWU7kY8Ki3sVbYJ2JcXpkB7LIByJes/RfP1J78eEKP/xyI6BH2
8ZsM/Y8O3ChpiNyvNTiFuJ6J3euMQ10EXdAeqwfWRjI2ZcH32MbO2nRLIrBV+Ghqx0EPPwVmQKAf
I2aQaOw3Kux2dOYOfTp95B0/ja2nN8zGVEdL8sMRVlTiy9ass1srUJ3xZw3MOut1qLHDdFCiizlC
X/B07iyOugTRWK+5N/6AlAWbMswmgQRmSfjbhW7KkU67Osb4RCf6kvUAOUhpjQh9c0ZUwWiyI/NY
emOxyFt0+kyLQJwjKq1BtMaGt6i7W18bLwV5YcSTgMCyvWnBafuQCGNX5uKrD+vfxI8vUfZVTVAD
MkjqNKksRy3J/HiIbX5zUR6/J4FzVAZVe0SncJFiJ86aEYbx9NIDIBu9mK/CLkmIOvEalCe1u0bS
fRLe9OaCFsZzOteP3S6IkOi49bvGDZvo6OvI1yiWjqFtMlf/YN+OcAIirIAIg2oncdZOFX17fv2G
So/uYkfXMxzwdI7tgyD+qfS/0NjviY9KOaTQXs6wydjOixGqDT1nfwH86jCEtCb04dgIjjCAn5il
A2ERyIHq9DOMSHJGC0yLriSQq/eJ8uiChYXWZIXWAqIdyZ6IYz8Lo3oep+qLCKdlz7PMSaiZqrXl
lOSK5Gt9Qi0mpHOskCBgE/Woi8FephyKDNdhaSp7WhgQZKSrYSEd6JKn7FsIzewlRSVof+78tjrY
hfXV93q39OkUJ4QiZq39Ocb5yUaEvhw5SxtpvNTDbhvn0fOo+OUNJPDKDpB6GAng3PHSZDiP2uZL
lkEOntk/1pnadAkY2RT7TNQdCk/QxWhHa9XTBh2xVOCa1RZhY1w7x30e6xcOvI95iGkBymfP5BVk
XastWXHPBY2MhWOxWkxJV689ejVTSRLxlOkPLjHvZm/tw9L6CDmcTwRkmBiPyUqDf5ycnYT+hpvc
6H0/tMWoL9pee9UojQvpH8vROgZ+wznHcE5wTM7VEBM5MIxqiXj1yxrVW9R4q6DKTsiRsdIbICQM
YARJ0b0VKZ5EYMAsnl80V5Yqg9BV6K25IPiI1tjI1TGj+AIpIlpALTwadrWPR1CcpuSww+R1a6Ko
Ggn3BE5SH1hYcefUpMkGrqSfZm2ZjGDJKRYlmA7arPoRFSg8Iw97KqfNwNWx9j4BdCZXucHE1wTV
uPbq4aGKkrchCkH7J3shiotgFyDKSLOOuZ4QVWU9GNQ9YLJeBq1k+DEB1WQMBBv9GrUBZu9YwUcg
2HOiLzCBYkzsj5wqg56CC/ijHndG1OwajUTKwZz+DVZyK+skWwpffgPBsQpI8FgitpxAiCB1CrZ1
guyzTe+RT0vDZKlo/MmyJqSgw4qILzem1WGl6EdLTBLux8SiXYLxRur3obDOMQtOBzC68OkobBHv
XqJOO8dV+WtHxS2s7auMin0b+idsNFQMc4u3HbYdhX86mO8Yap95FnZC5/LB91VryvlzWtTFSlba
buTwsaJWfOzG7pMKx1wJpIkEn9kzX2ECbpd6MxVQvhttffAoD4L0Oa7GK4BiKGJkY4UaZwG3hAXq
vPtcexglJHSa225N7+s2QyVj37CeChrUpk1rsSi3cdG/QYB+TDQ8Zbo4lAmWaui/a2fwOFHXD6al
gHA4LgR6H8QDvqiudtEgMT4guoEcaeZ2LCMzEa+amWrJHAVjnhrdmdHbUEwSmoWDyp6lr51m1y6Q
uuBkaMWH17s1Q3K4C13Gqs/2GZuHjjyphW2Ut9Bmche1j13S7z3IMqyG5M5TpWipd210+622Js7r
8XfkghViqAjfwNyMgXdCEUvB57Pv2eGdbDd6t9yvZcy4sLL+DZz5BbcsChmBFi6Bpo8J9zcECscj
Ghj+eU4+1WadAorvc8LKGs+GiFLs6imkk4BkKvEJZtX44ek3YzOYl+Q296gugB3QvjpWNrZTt/px
G7/fzVtXRabtIqLbkzPVh+UwZ81V3jP+RrrTxtYtVE8F4J3mtdpLtROpnS+uDKho019NOr+QqF+K
MgnXHMa2RqMfgFk8yibfJ4JMRDlSzKfEmkc6C3CqZ2fu/OeS6oH69zZwM/eTvY6tW5qD+PVGvV84
xtUZin5pNxOVHQ8eFOdnw0L01urfgpSd5ASpfy3D9NTG4JljQme22ZujuyQLZeSxjdNOTfqZAg5g
Jn2hHHGdF3VEX2Th91j3P16PgO1JqWoPB0Jf1VJ/RLdPzifFwtgxWyvGFxII80VNusqQUoSkApmB
ksWRzi59+tE84T7Z+PAC3Wp8VtZj14AnnRKCG2oqONFUbz4E6gXzFOzhHJdL8plWCaWxZyZPBNBe
csI4sY3D5sLDJcviAzhovInJzoVKYiKLm9AweWEGBC/1H7J0Wvknl0TEppySLT4jhIbTW63Vn1MH
h4FE+g/ZRN/plDPdcz6GdGIo1C6jJtkbbU+VUGU32SUFCSW0UXrx4X+NuDM3AcfjhZfdTNW0hzTw
drFjEJ46v+RFWC0xNRwH1/OXGpweet8p47YySbcqJw82CuJ+3YS0K+KRnlYHBxGKamT4eCl5CSwL
jYlrbs1aEHhkjPhXWLYJ5LMXzzBnybEQTr6autxddW03g1TcJtvQxDDg3dAx7WKgtWOyM+Nf+hne
GR0UK3XKmDIUlz57TsdKgMuuxCX07XiV2WG9wuRDAFR3kMweOosqOtNG5md5uy2bGhxWr1frsvTu
bZ+9GSHxc7TuybTrtU0o4q+xx9cqkW/yz4ocMSR87dEFsU+s+qlI9FMxljbuUh6S0emHpUhpA44w
pvdUJTE5ciMIvnS+tAqdYNRonGFCUqbmVD24vAaRZAUqKbN7wMFNI2NMq2ViFl/k9wKRjkuCDirY
XQzs5JTTysUE4I3Mpc2Q8yRif0c4IajXoN2UxHQu4NvMk0+N0N6fMJp+pI+sGqcINhLmuh7Di8Tx
04PD6RNTKXq4PqLZbwFYrMRQL2o3KA+VkhUkOE0jwom2UqM82kIlO5NsHoOCugUYHk3tnx6D82Js
pnWez93xIX+DSQmL2nC2KfSB+pcsQhSrjTm37ukTyxi+ISWwA1V9YbaNRvNu/JeY0GujjNagDOkJ
pQmnPUZuGzeOMeWED5qeCYp/ZupRy/E9dNpt6njfmQy+/YzzYW5H5XNLgNQDI9gztdp7XSb0eeYQ
15gJ7jGw7O8kqh5l5+yNifoWuna8FqixvC6Pyed89Cno/Tz+9BJUtsLEIOrLRtsRd0XpzM14hpgo
21Jbw67ckFcWX/XyklRo2AbAJjilt2bS9jvIC8cyeYEQYj6XEnC2SEiUBh30ZgnNpl1pqq0ShEf2
wPPVyPbH0zwT7U+wCLxDXrn6GiwkUYkfdl9ia6ysNZLFHeXmyjXGbdV2w4NUVDGiacSngyh6EWcG
zJHUi5f0NAvycFc+mQpzFgUNmGRYZWb9BPzJXPYNv7xRiaPUxg8kDcTYJZ/KLAick325dwYCM0pd
f0zD4LnymHsIW08AfUBkavSmusJnmgF8gJE1butUR8RIgelsKk4DYQ4NM3rXEiQHzogOzxgaiEah
VW7Q6uwdP9lilf/XRm61aLUkfW7ohvGIqZ2360zoKMIl1AikNiwSrtz0YBq+v3TVdOYOvwH5kps5
Ko56Be5bNKcrwHSSN5VDIkFa8DY09TJhjgB848pkUnvmUQYg2E+AuXz9gl2jXSnTfTISQSkYaMck
ndCroxV/pC9Hf2h+1/RwSRExPIRwG/aZZp41nZpfGQr7ZKndmHlwEB/C7yojPWICIQZ5CNKjZwX5
dSzrcT0p9ipLb+192BM1OGnaBo1vD05oIlEi2dZ+QEotNXqDOZgnqNDpQ1GX5kMgNirLOiiNmn8I
gBscygiGnjnQ5aN6Vod+bJMj/mXw9WJ0zuPE71AD6IMvzboWZmWsgBZoT7JBZ82EW85qunjXwsQ2
R1Qh+Vh/Fa1V3cjDRZxEQzuK/hmTfijA9pA7Pd/GEUkoC05VQeG8CJ81LWIbRjrafscOYtUW+vDL
nHduEoFbmlX+SCcmXXM1cmzTMNQaDQsxGckHS1Dj+5VuniS+xp2rzORYlQmTcT0291lL1cCQ6wNO
HUi00Y3P1aglW88drAtJXfHG6EV3JRwSYuagV49pgU6xD8gdgX/xHMxYgngYxw0tP7nRUojtviHD
9/jvXOdUkOoz51pxJjpwnN9WVtX+epOzy1vp/kA+5LtQ1pGG19Nk2O7SskjKxZWBxmratPYcpBZk
5rXqaUpH3fQ1qdmHFYv3MKHqUb5RviVhny1H5BDQJuxgSx0RrRjI64+Tnofo5issbCT2WlbRAjIM
8yOG8fzoG8SKOA2ZH6AtYPDaqzar5J5D97qrg2FfO2peCtApBSAdCR0AOTnAnTRU8VtiA6UfWE7H
vxfX2FVNBs7DyZ7bgr2+6ksgTX6JVhp91zDXJnSNdZsbXVr60TCXytejbannFzlN6ZGuzv//8n8f
q1znU8fLvfn7jHZU09YsyrOPpoFBeUqqr8XkgI7Ukry2bCXCZDiWWTsciVPHjxm69T4r3VUrdSbg
ljGsRGSRGam1xdFAt0HEX0ZFmbspdOPmHHPfrq2R0YBbhsG+A8aqHCdDy+N8I7gF/Vp5u79fXp77
67DI0OzOv0oUwnjZDQcyRRI6NhkoTrOLg3YbW4Uio5iXOMyMg68/TVbmc1C1/cPfO4pJ/9CwHm5c
Xf804CQd/67Q37u/r40/bhz5pP/7u2C+hFLD1dbqNvQqPYdsYwTRsZuG+KhztqJ53jscsDuGv45N
izv6ady62sxC5KM0jej4964mXgXSX41QoX1GKBWeBgibMbsectVvAdll1aN1pR7T/SWyJ++U2VTZ
onO6rWm4L4FuHNNIBWs7ARnq+RZ8wkpyqrdQ5OV49hZVwlGI/Dl5+nvJ5saiVN6yNVk3Ca5negGr
l/ZKcXQZpQtHnvHoIdvWPGuTzwd/YnnXATLaU2GR+sIhlEgaaPe1nyw8EuGpbyl/XczIi4EB2tZw
419c6+6pm7kDf+9iuJ59D7o/ixq5BKd3D3L0WgZ4EJpSnjIPLjMgJoYRg7w4Xlm6F19yLuRiaiXK
djUrTBDIASTnVmuZIvLwx8iVhuCMYTJcBUQNrFIt/BbJdHFm6mbhgcZHd4lGnLAnoConKzVoHNmB
2CaIMhnDaO6j1zr1YqgYqjRuf4wIpiABmZhegH5fY2ikND3q9GwPoPS6Bo6O8LpTy6R6q5rgbRLV
IeNMuA5j8UvsubVv4P4XLUjpyeV7wl7AtEuvt7ZRORuPffg9d6tjYiThc69bkFMiOlbQR9AVFUXO
XyD0jhWOdGnHx9HNqvvYffmDdF49pynOntcSR1HnRJYOwjm6VRKtswG2ezkZAEvbbLi3Yc/5Dt6c
7F330oE8XCjT7u8FSNo1BMtk5xHrM39m04QYdvowXIQUbLpbBD8YZfFUGd17myL2tIi7jqZCPdhR
Ou2gMKYbupNbNCDmQ9IzFCYUB52M5ZLOA8oVBSYNyqn4rKVLE2qsj/SdTfRp6h3GYrmRadgcatQ4
az+G9zn25hsoMyfrza+4oiqPhyHeC6LOTT1wDsLNONiasEZTKulTQPW2E9LG/C1rsmISURAfQ+Yz
SRTdtz3dzdp9jcC6vMqMsXCd3S03JeSA6HmiQ5Od0XT00AhEQW/VA+TQJMUYQZPIA5C8h19NE4HW
AgcKtZ+DDkZMa59fiVUlW1Fj+Y8FkBCy1MQKIeq5hn6IPZHlVEeU+6rYPg3q8lEv1uOk/4Zd3F8t
qRnHInXFqk6RJYVD/JE+GJ4YvrCg0yMhWINx7RRdW2UyCAL2eEP0BP5KeMfaHY2nqVcgombNheI3
P4Hgd2XNfEkcvRB7fyxIzSvr5sZgAMGbVQ7LrkiGRWm0YhOT4XuWMEmWfpG1X6kfrxw5kXpQOfmG
J8DYI04iTKWBtAuS48cTkuQoRdZHqKZgPdZ+t+pbrh4M3HbdmWa5Csjm3IbBHI1MlBh9zgHEP7qk
IdL3bCHFi9TD+DiURUvae5d9dJ3xQs7VLXbHdB92pNO7GTdck38O0ZuYghbNz2T+jeTZEOc/Wzhx
WXX+Xumptgf2ioqTbni37eAjaNiAUtwlh7+XrIrPKZjZbaYlJr18gXz4/737+1hX9/c+AsWJM+KF
SYp/JmQwOXEbL5WZB+d+fvn7+N+73s4BG2dDQxoA2dkpeYDbv7/wpZFjz4EPbskTh89lgq1ixbbU
LP+YRgHhGjSduU8jtSmMgn5tGq1HN2wuYyf81UT7D3Ef/lunsg+RzVzW1LUVg0JEV5Zjk4CHPviC
liy7pAOOED9+7HvZbv8+nM5/5xQdQ9VWocNrFedWzm1/H489j38zf0Yyv4O5+jb1HVb5siFHpIkv
fy9TFqPA0kWCpwwvpi45N0MKr0x+gKJ+K3K/vzju2F+GrvjfdyJsSZA0/G4ponuCiVn39IEaCUxa
I8xLr5MT21Eyb6KIRwKIJKg2lbKD4Ryc4ME/5fgxjtTbWLZN2iO/jE/sfWV0V6y+W0QTxqrInAvN
0HE5eOkGV1l/o9YKrjA3tl2GG9iwBusY24iJWqIeaRWS6+wYeEUVkOYnmUh5yeaJWGBfW5qCdl/7
G+kzkTYhvD23+KFbYek3vfDVU6lh5jE+AqbSfhkae4IIBKriJ3S3Yj3IwibOSu3cYVKXQBuOdDM/
QrMB5dtzLKMuMJ7TobZvzmhi6SsDNJZQ6IooEA+5+RezdNVq9zFzm5IgPS1Y1ToiVlUzcTJSlxBw
nHibekjlM5bhjOAUqJ0R3d6tpw35KhRKPpP51RNMg2CqXuRlRkyMDH45LtT7cOLx8aN/7lDah3Qg
/znVljpAQ0+MoBKDzqMZziyx67JlqClOTpr9VqKXX7mNnC7EuLt7uwZ0U0q5oauMzrZStBzAP1xI
ACQbzBw/ndaA2wPFAt+eeZocnt/W0D79XF342t2t04Fclpl5o/bAWY2ODF0hTXyDcRd+Y7ESdQUf
PHbRgEH3InGRcMge/4Ja6I4sf6FMovOj//iSNEm+HjxPnfPc6RllMA20h1uqJdWTbOMPDMcphIqE
nJUmM7Y4XUU99j99RUMpcVRyzHp7XIDVS3BBgB1lqnvomyq/9SUR8wV1/aFuAFo3tHyWbgBgkaDO
6u6jTk1Ku33NnKrd6fgakknfGk5JuCw6EIQT9brQKvXkWPuyU8Par42O8APLvKV12+1ji0LKYAq0
JUvmV6u691FE1KyY5tYhSZh2z2jSSgt9W4AJFo0qT2aRJRfDYoYJe3gPxbV5SF3CzDPmi8ssG9j4
NVetQ827Nc5QHpyBuIAKAOgyd+STEpYkMUMj9gGPAw2joln9hcfqtHJmpbYNOS0eLyn+Pm8tBjM6
onjA5Ruva51cGqN8arDPngez1i8DcJ0dZv6Pvz/JpLSQn+ifmWtOl27+hN7RoT0YWc0cj4+hnjBP
cwNLlorQ0zFHJbdsO8NftgptzIjguO9eMZW5ZHexhjMUw+ErRWldpOV5WAu1dyclkNkTdb8KgGgs
BXmAQcU3ZMf4GaOCGTTMdk77O9J4bZbyrsfLYtbrdkjRHef1Oc1Ue6EGai+u8loeTM7urrNvQCaR
GZiPD+RTcYZ16BOlFsSXYgoN7ugu3Cvl3g3qUpfuN96U8khtSN0d69XFs8rqkglyVNzIf0nqYe0G
jALCwn1umh5XH9IAxfCymOPBi4ZpPcWRu4WhUF+8qWw5NdELxXZytLLhaAIxIRlRg6igfsTEzLhL
3Dd/sFeapCcdGY48BQ6YsnRAfzXRUewKx8U3MkkOy4nHYwMqoJESxHuK9lCh34TuVKcXJ5i3Qicz
yKWhIYAfeDiNMPSnvnp7r5UbXTA+gk8Lc/8atMOzHtMsMFVVb1TKgutqgPH1Dgiuagf6g3ri741g
oABM9DdRPmfYo18xerh18iBz/WfQUvWmRJXusCwbaBIxTZZD/+YKhKBIgSFgD5zLbWcawAGMhzH3
pkctz6xHbhpsM446AeEk1WvoskOZM6gFF6EWZcPqN7Vuh2OVlR7aY3q0NFLtp857JWtpqU15/hLa
Nt7CrvgHVkG98gzyxfWt29cerqVEvBHXYS7yRkRnmk2QZL3GPlrRsq3a9s2nI3LWFZoqv9OjZ4IE
Nzr02M2EwGerhTW8XEnHWyC+MZQieg2l6hPJcLAtAHI1o3BoOtPcbKFlgYiVxsHQMzz1JF8suzib
DnUXpXda70tN0uJNiQ88FgwOwGeg53cMkd6TAZ+QmJgV+BGnfzZhgfpTf5e2VV/zOnCeBmWi2x9X
lRtWL1HFfgfw5yhsE6SOMXCsj6HbWWF5bDD3MkuQ8oxJKhp1+7U2tn/XJnMa4qX5zzP4AFR7hXMM
XTRJSUBiC8UewCNaYStSUru3TNUnqdHXZy5vbBtV97eqKp9G5QBvcGg4CbyeXm7CpGu4NEFN4DJq
gV8RYI/J56vlx1DJcHifQozKy5jt4NT0jbuLyuQV+DZKRndK7uGYCzjc9LRHsjxlFadvvfkMpaq/
A/ZxECr2x66CyBzW2Eldj62cX/+eigH5ezMO92yqCMYQwUsT5uaW2PZ/eP3ms28e3RmrEDXS0kmZ
Js862G1NdFesP8HiyVaNGl0YTWRkeTBAHPtlEpbGty4FGuUgX/tF8upWqQZXUo/u84lh2eNVO/19
5QiyOfnke6dGcef7jFi4lmh3Pbddmx29OA9Q9qbLm3orTB63EAFVVr+STJrerIZ47DRDeeh37tlo
eaoNphx7kwUFL5y5KbUuwvbeFfcumcByJERna+gLjMkC5ayC96QshqvpfIeQGB+AA98NpstnnZEI
DO/Se4sMPrHUWAe0oQy2ozVW9zIpr3plC7S2LdEpTLKtRvsYSsu4l1M5rCzH2WBOarcActO7w/C0
8dojgq7xxomogxUzZLvMEx9hs8txZNwms/tJixCTVYKRyTH87wQbXJwKF+Jj/Ku04eoxaHjsivmb
7c1Pu67DM30Rf+EngNdIGoX0zJp95+z0ktY8gy1qbC8O+5tBQ7CG5nj3Ha7J1KXPQUb8GXpPnEum
9dDIyn70nP6MJ709tqRZ/X3XNcRo9u31GHErNEJ/Die9uxWjOicei8443/aiqMqrmtpvqHrjHTVy
r8cwYW0I3XGca/e4VWBkk341IbbbZgDz2fkaDkfSau5RCf8kE4NGd3BGXk8Ovzym71Cfnwlig7kQ
U5oa7L+M7fj2peP8iCSLCBZAoqJ7rOJxVw0XOBZLs9JuvQcnPQ98m0hR0ggLnQVgcIkHrzkIr2xq
2D27qLGxnaLY0pOg0z6+xSLyjzS/QJPCGe6IF3yxRr1cRuSznhCuZFs/0HSqUeS87qC91SFBXkOE
CHPSue81ps5MZcpT48kQWB/fHZYf7QEemzgxabtidnyUqjTuIer9LRUKemTb0+/IY19Y7FG2cEbe
TRLL+uD2OOVDda8LC8hTHV1pqEeIVEfzHkTpU1Co4Pa3hWQBm0DUF/8IoBJ3RnH4olBSLdkc2K16
9Mz0s5n9kB62dup4pw+o/SkUwu3Ytqjk2EQ5FsGon6+aAyNkpQut3o86RkhZ8fQoZa/omFUvTpu5
55ATJUnWY3sXPJ3gr2H1KZM8Y3K30nUSpSsvjsdXIwzlsa/hY+Ut8Cl6K08q/7HhDUBjjT4gJiLp
mH8Y4toqAig7oV84fdZ7p+CAhAfi79tJdMV+PG70PHJOVUyT22q+WMVoa9j3QvPkHvE1uXvIGCnZ
3ke4jTSAz+BTwxusgauT+NVRSfE++U9pid/TiTkQlTQv1hhsnZ3UHQhOeXZ1jfaptU2y3lugpsAn
XmnQDC8aFJBV2GsPykGnyhV1b/4E7kX65bMWh+krPYWVWRD8bkXVrCbMg9MI22lEDODgnjDzdLrL
ifmNktEO7HME4UFcxy5UBz2rv+MuzIktJPqo0X7aBNOnk7DTKVQKhWuobfsKs5FTVKYrdA9evxdB
OIvfslVN4t490AhBjur6F2EioyQUnUJmwdOE+2YBbyF7Ie8r5aw7RBe3Mcd9bfFwTmW5IqCTMhLA
71qPdYwZtXZNMXgsFZG/bWz7z7XXP8HM8X5F8lF7hJEWU+s/dWn6FFtEPSU2axE58+ic3BRNgQEs
R6SMdxlcM6kjm6MoemJSeugmsRdV27QryxvnV2I48Eje4KK+RlV67XSR/ToTfZnKy788zQmXuk9o
bxU38d4qGdS4jErPRST8nccxEluKvSVsy3sYQrIRq6o+VN4on02vfgTJiwzESZ+ogRHKdcV3wQME
4Mg4C0aTN7I4iDUz5fjQIaxg/tNjBIOKTGc/OQ+wWtdNq7nEhJnlRkkga3nYJx84F694LSz6oykr
T4F6rjYaivsbK4B6NywNYaCrwie7JoABiRg5JgMXqtPQ+NJDh82WhPZZlFCZQqvtH+EBci19No8q
EJgMByiGpd2AnFWI+DhFa6LAWzOV/+i09z9Orf+YosreKgG2FfPCy1RlUCHbONiiqyOdz86ycza7
YD2sEk/MDiykc010SP1cZ7qFc6A1mXPzr6ewmX+OriJ5Ros+CdFDMJYnNfuRre8JcXZWg9a0SM49
f+sosIjkoVS01CjrqqwgrntMFbtTjOTGYivzpuTTcgxCoE2V7jKWJX1h0FRa1yaurv/+nFdDsu2V
UWAW9oOzXnQhCRzhluWeP41QKkmSQbNphYm5TiwZXxIjuFYrCfV6n/dTSDRI/I+n3D//vXAfBecB
a+1a4HDnuAqsH1Ukcqlo1M65l+PA6eOCrkQ8rY0Yt4TXemcilvCsjqb0KN3kflDSPjQswnxaTV2v
FRnsNFs/YX9bVBXhT6yZ+HZbo51t1Xzf/31QGs8JfdsT+FSJ80AwfE3dc+SzXa2iAeRimbKyRFpE
YOxEnvnfz8OUPwZymsbnvnsBoIAzEFrzWpp0KnqdLpPRJC4O0QghFjqC9GJkkiONixK0r4kTDhN2
LTSSKIRm7s3fu3TgF0OEw6/N0HadobdHnKUll/++/PwuaHA5Bb5+RoVibMbCx6Ec0UDp9eJ/X/KY
33hWswG3uvmO9CxcTxPm7arMXhqu2qaLo4qgTj1LCfLyQBSljLA60q2SJkdAVTqU8LU8SJJTDmlr
PBSTMW0GTkUHCCn5fy94Pkf8j6O7nFRL6wSbnQFxZcE5kGNkjI6cNpbFbFBDpExb5vD3YgzWqy0q
ILnzh+wRWwP3DX5b0WICtYJlQez10ZTBFsxqsLU7Ue1U2q9lalX6WvTaNUwLJoOROxxcB2RZ6WV7
dbGqELPKHKrrCPnPzuGZdxX4JizusVbhcw8Qgv2J5YUgmj6+KJsg8sDISJir3JlyPv9ctZX6lLDV
G6Pi8UAOQrNBHPvcuAR7MlBnyIz9pREtcJTctBbu4LxkrfrnCIjndoxLUmYcE0Iu9lBpy5Frd4Dl
/S91aS6iRq8xxoJeM9ZmicMa65u5kzSPWZoIQG/CV6JbQuqBiozzamZ/4XNMoqjaG7nEq11qySqb
yFniN0X+NlfFzNUm1Kp2E9Hiy/hlBGaAW8dMCPEOM8AHDSoZ3cjyw9+7YsSdg+5xvvIMme0o8Zed
qzZaLqZNOMgbysvqIApsBb0Qt2aocaijeMfL7u643xcs8tkeZXs7ox9sSJk0TMPlZBhkTiD8WzIA
xig6X37odYQOEcC7gq5cHPKYjpbGcJEVnbCgKCZGpCZgkI7DkURouTG96eXvOg2Nt2n6INi2XnLN
bQkEganw1qP4tyzyjRIz/lQFRuD+NnqwVFu1Lr2OE7dtIIq0QkKeg+EA9kBDnISZWIZZsGPxmI2K
HhqM1jVoXzlN/KxCaG+eN9S7pqWkcjTD3DHts3dhwyrO/StxQTsup+HJPvto3CZdwk2zyUv2bRN6
AwNNuSAxsD6MuBl4kFLxONLFWBN2D+2hGg9gVji4BSj0yrw7OHOn/e9dpRkMdPtgK722XWPW/qFL
n6/sauRMJRZVCH3H4itj4Us1clbQQf79OwAd1SJQmbFSLs9GGlHlG32HKbqkGRgH+xqU+8IqcWSg
v+1DE6u4Ne1zr/vv+qoQ/ZqM25fUMKuD6ah7YZvppiaSpsz8bN2K7nkIyqckYXBtlwNgy7Clf/0/
7J1Hc9xI+qe/ysbc0QGTiQQ2Yi5lUSx6o6Z4QYiUBO89Pv0+YM9MU/Vvkjt93b0wQpRUKACZb77m
ZzLUOZFMy932QctsijK9/mIjMecPQ7FjlcAGQ4ZvZfp+uCYYoiGn0GBGyiLdd5Z2Q3O2OO8SC3y+
ycSMeWC9VlFd3gBOOyZjocMKQ70iRUYeDS9ETCVuuqkNForNTfJCyYfdCwiKNNmYTYNIQW4j5FFp
91bc38Hm1rd6Yl3FkUcSA0VnIs1KOXpZJ3I1+Im6CLTgyuwmDhYMglDmR7xBmirbppCK1hQRyWoY
LORONU5DnZSVkKeOup4i09IFV0ifX+RwOM5Y3tvYZbMWm7wGn+XjqpbRvjMWVzO4nGcB1CTqmOYi
EAWApLZfpz0GRwtCwqImpf7qwXHK8VhjF+hbBmK4T2IY91YAZdvJxC2HFwKuyBdgu6rnQFJCwfuH
pDxk8gwHVbSldTEylo4EZofHrjdazzbEA3Dgyy4aki1UGigwdrcFldKvEasbbrUQpPCcWfSGdeVZ
yn0xUKVJkr76gXnl/eT23UaJKjlLcDGjewQoqkIuYyVrUFmDBabJ183WWy4hqfOhq9vBQaKtua5i
sCa8p6/18G0EccBxBwYA6+nbBAAUHIYLk6Ju38iHeq43foK1naVe4gD1ErstQGR0Zrynd1cDrOEl
tvPXGOH+fYf1BFPZPj/788fscEzNNqYZNKKA8Fv5TdogRT3KARt4qJZ2/c1E7R1La1AwqwJNmbVF
03Pdohd8Biku2Qw2WqacwtOuVdkd4CL2l7xhyDwhBi5KYD6ciW3qKlzfiGix9F99wkdkLosBYM5K
tpZ2RlIcei0htWz4U778qAznEAd1tXfqK9dW0Cwdbk7FVrtx4rJnIXUkoU28rxsX/+RI2/tYPQL6
gMueoLrZ9+BRJ/By8LTVnllWQFPbfBmnYdi2Ab6igLZ1hiUO99Wp/gjU3JZTeSQFt9eObdbr188D
G5yyjlHyGOKFdIeY+Zbapz2meJGuCKw+RHzWTebWoLNagn80RSage/HdLTDXDFPzAUHYlxYfeFr/
/deZtHfH7PKmq7BqdmJwWqifTmcZbLzXTzIBM4JGRAQdbPn9FIcQDMOoOU/dxZvHbYPdgID8ftFi
923gmypuH9x4hOIMHYNSbbR3pjt8axp6ALHEJSYuMftukuGgHIjCsgd7PE/kASsKXv9oQ5IaYjOC
IKO9DMgz7o16usclC0QrzI9V4YYPtLmYyiw/glzHHD1R97rVxFtfzjUp2b2TRc1ZWODtqw9oVmYw
LhcmdmRO0/H1R8UkgZdBEtqmaD/Z0Q5S9RMKouauyeXXou0fGHjl+x57TwKrfshjeH6Z245HQ6/d
swE8S+QArwEWf1QF4G2ErVdKD0Fv00A4TBqgNezKj4h0AuqcEMhvoCKJBBkNWGvharC08yaHb+qr
wGsAhfYpdOIwuE6TM00bvzho8th6hYyxjjpL6pTmbhg1XOcrUu3aUDj49Ci+BrO9J+cZzkbqjtCA
q8Gd/w4qGWwQ89L1AIyOxakvHiDVoUBBHZIDs5x8yPCaa4FxdtTHWUFz27VhkerFlTlkI++W1JL+
2M/MTGjOIGzHVqW4LY0G10Z6AMdZTYjSutrFPA/pvWveJwo4VxI7EjyIVV+V+T72g5s4rozHuace
iksRfnECB38vzKo3PWZmiK4OPtR4CZQD1YsN6CaTFvB52czGfgZvFdoZcv4JRE67dZ7srk6ORmjz
tBLIqAx513gUZV5UwRco0xedB4rg9XiHQgO6Q75zY6fDd1PjGKk1nFxViChkUX6bBtM9C8b+6wu6
H/G6C8oZKSjTgByAFxvYgmyl3OOcSm1vZMl3SlOOXYMWZxLAL9GNa3oyXzOzqb0g+OFULcNiLQ73
dYbTHQGPJc8yiI0+2gxOiHyvXdM9x8b6Kgklpsb2V2EjSTNHuvQGpee7oKfRnPrmfZep6BC1aKYM
QXU1pz8t1EM88KHfZ2jr55NBKl6C291O7k9NTMW+n0S9MjQ5rQkDhHHwau62JYNaF9T/4DKZVCQp
A5XEuQICUJzRzEK5W9DiKaMLDmD6DUBYtokW98ekNAHocJwd6/4pxyBk3U49wGIb/xFEYBTAKsjU
aZ24nu+aw66srgfxZS60GUNuEGOjLXYZb36QKt6Inpl5jYNdnEJ1iKdvDMWeRQTnuylS55CGgCgz
57vf4p4C+wOAjI2c9LZH93OJbjALIBhlEAq2AeUqHZyF3YZzxarWoU1oJZIblo+Q2FhSqvXRWRrB
tJ7wxFnZfXYRZB1shdBBJ2uSdxb+nZTuvNs2xBdPWq5/CQBFxxTTvLdV394PGdiEMqE1ZYTtHtAO
+IumPrSpDQCuzq6TXn9J26Lz8iVsBxHRumt/uDRSNszha0/GG7QF1hKjNehiGceKb33PQ1zoMUD4
QoFw0cVzcknhstYRNKbtXz8gBNAsfPxilWLJeKdQxdTq3t5ImCPbSR9xxSOZgFQY7BpZf6+kKPZ0
OzbaGFurYmwtQKD6PqjalGzYxLkzy1+CyNRXNiTM9Rz32Lw6erie8+ICFkFygYgX7Rq+XNjO1tbJ
genI2UXsI3QmtBnSHxFOAUfkJV+EP+eotTTnUHfpwVjuttFwU/Yk5re05HF87ujLMyIqZhr0SQBZ
vIk42h0eMTJudFSz1F3LhcWhN/fjUJq02AzIM1O/bypwMSg0SSghaFmIGdZuJK764Mc4juUVz5ZL
wwRojbjGaBbV8s64ZTPRNBLZDlJtzYHWbqYMhwwUoqzNWDo3Q6S9pFPBDo4hiwvf9ddh3Fxq+COt
28Z4wOwXtzca92AudGD9JK+hhgFV3/8UfXcGxGlV+WG+tnsUKqrA2PQkunXoAuCYrOpGy/wLMzQE
+TmqYOhmYKYp/N2cWs8TzmMkMGKVRFg1im7aJ2PUY2wvrM2cos8RIge1CRY2ScvMbKcP4Q0i+Sjp
5Je52R57pqOr3urUViL0OTkZqzKGtuAEIfPwIMjXrl9ciLgFpc1mXytfR5INyQYoJPKmgYPutbb8
qYS2abIIjOPghuvGhyvZf8UwVW2A2OwhSjv7jqEL8kMbvifCHDnkE4fh2H7Khh+u0/sXlisfgsrS
vCDPH9siuSynFtEGC1pVD1kwZlluOuXT41fWqkKiYp0ZBZN+LJkoDQGw1OUB+BUe8HjIWEVeQIEd
5l1E2VZjxpZIcR73Eahv+2cPqfAqMtDVCK3E6+bycmht3XMacsV5+kpSglRefQPeCDK3BVgg1yx0
0xgtbohLawVIed2IAeQXtXWWabhFZiAsp7CBjcNobetggroa6ZGu5tE2NtAiCrPkjISCmSBJ1UkM
HNsg2hCDEYxXo87ccm7Yw1AiEsjNUId/j6LmW1m2ksVH2pTNqCLUeXaPUgfKigHA1gFHJj2fwcIB
KgtRkkdDjBwljrG57x+nGEVAN75ljFxDPVFoHmZQzkY1ri07ttaFgyZhiVaNc0zq5ousAy+j+bTx
F/51oteLhVty5VA2OGo49LRqEX1l8tQP2jKtvslc5ykJ5ydl6oBE58IEqhKz/WbMbcLNEJSU4aJD
eKayEZ6p7jSUGHa0iIu1j8fIULVXczUWcCKABFTsXrT1eg38K2mW5kbG2kTr4YwZ/BKQArD4MJYK
6dterhnFWa0pRggwpzYozU9AeGS6z9pQ7v9sHkHqegxRaIHxQZrsU8ZDMxj0szqXP0I6MHDzoWMI
vaNTYM430PG0jY5ZWT6XbD2odXRgkDlRoQv8ddZ6ssDqLitmPMzc8tjWDkqbvo5MnNlxvnTRD9Vh
mGbD/RXC3OQIK585WfrDsErPKiDLpDCjNgrydjJ1zdaqG5CdjvMTVJN/CYqCAB710VNpaRx4Z2jl
z1/cNHjsZPrNbtVh6OV04yc3BFM22rM+VsZFLFZFVkoP2AtcuCUgTGGKbFIY1Wt6TSRDblXeBrsW
QbkBJ2UXzPOXkjAD57ddyW4Qt/AeXijefNy3LSwqGt2gu8n530FKusqc9JuB4K7VVOjg9L0D+70O
8ZbudnpfQYPAE/UKs4B7Ro7PZe0+uhkaoPAVqer80E2x3PHjfdJpt/PQwrwJKZYnieEbzOaVFo8N
kOvykLxy3FzmvDrt340dB4nH4wSQY5fk04jUKDFcGTOIXMjaF6qscTGFRtHCNS6N7KuRxNcjroZ2
rx9oCDQXseMDxkqtcF+ZMnt0AsCspPmJBYsm0m14Ye51WGg/mXV7biLcVWmznfsuvna7pXpuhcJQ
jH8YGFC6ItM11ppzmB2s9GrYx3LgQStoMagxAPGBUbUUQS7Uh7o7wrjBK3iaOZjq/YRv34oW2FU7
ukC3BuuhJUdoY39YOToiKEaU/A4IY7xFDZFWy4DOQxD6Xuo2JidETX+j0aqNPi46O3A+EKGncRpg
86oG1zjgTyvg+9RYFvdptaGk2japxSmj+6mX9xBIenJvnbJjLYvgEBVW7bnYqXQd6c8MsbpKsjNA
6YinX7XmUDId0cddmfQGPF5wZVY6fiVPFqsMLNoawMbNGDC7D7N43yQGWo8DJKVlJScNTJ+o5Jyv
Nwp8O4Uskig0tfiexM80ccWWbp/XWwYQompm8R4r7TZLh+QQGN1NQEq+6mLHmwCHQ41TT6b/gjFm
tO0VIlwWJP4Qqe1u8cehw52sR+ZLWyQfrwyEz0e9xMMcihxOkmzzrPjZoCVnpItYBpj2YAKwJyP6
QoysfJgyOfUdioSFNe/MUF0bdTniwNqfWYDDi9b9adkMcuVNNIlbSf9j4/TIu835s47Zo63OcW5v
IyC/GRAW/LOD8NA6xW0XKG47b2zwCEnuvepKuIgbGDrAKq08ILWw6cK+X9uxKg9gAb6XATQ43uUl
mDsJ0i+I7x1MAKCJauGmwqrs0gJf3QSu+bsOVhuFc7DVXeLK6wL5TjiJbG9taPIjNg8d7I9bnKfE
M54+QMth31+l5YT+eg9/opqGcmtaBkliCkmnHnzPj0je5hQsWM4lkUKvrtAd3xidrntF4G4A7iHd
rz+icmPd6mgUFW1xB2ycaWSd3kD1Ph/p61m84V5AHipiOqYAlTGeQk8fgTIU2e4kFEGfPEJ36zvT
p+GVTQ7w24W+tcCq44Z+CmAyWyxN5OEBmip4Ts38pm+j1nwQ7kic7OFM9vBhGJtvgxA4vEhvd0Xu
UI3RKgkEeJ1k7kiQR7jjsLZpBVdfZtuh49JItgV0Bco2etM+jnTt8gV7aPE7lV2kc4TmeK+4mZkm
HQKpu2KsGS+I+WswN+M5EnYuYGiDPl/a2QcHgf+Eoey6tKOJhDM0zsu2WqeZqLwA2Xvd8M9VSU2h
bBRf+r5AgzmaUUUsw2lVlDFtrol2A8qAdD4iR3gOxOdVgHHbKhO0OgJ0nNrgYkyMr01ZoRrF+NNR
D+Blqe1KuJPRc2DU8GoUCJg0qp8n524wsieVyp90UUlz5XQWGaQ7qUyefAOKoTB3iYnzqo/LJeJq
FLuDjzM4630vIlyWiuY5LLuzTLurSDHpWI+TZzfqCWz+MXDTljcXsOEmYhyoeXDdCLmGpei2sF3b
QyTMr2aZXYkaBj2sui2NimGFcQLpoxM/OGF4jnLbwVHjLSZOZ0+dZuhAXnECyRBYXTcGGDa3aoal
lTAAtbjFu4M54VztEqDtq8DyL2qyw62fQDbzRYp/cu1eNq204QsB/aXjF27llEGI4cwIzKPNolu7
ZYlkdIDiYSUO7OjS88Wwd1BpgJyqbpLhO9bKdGxtGLNDUQfHMZ+yXWfr3zkNY7prbr1FBArr9bQ0
14uA1yZD9/u8M/Tn2bbx4bJqbU+/F60rcEWEGyvYRAl8hCHXznUlko3e8UAYwLr7cnL2gUHFpVzw
o3oSo03ljkdlxXQDRL4LAz/ZtB2KPfE0ME+/yqzmCYlJlM9IDY8122qFuv1dw1SmBi64LUKZkRb1
u7qHStNAKUXxDdBK1KKLkR8jeW76N75sHmeZY8OVY4kjgq/0QpnmkjYXmRscVdu8OG2/BVtcHsap
6nZrX+csz5Te/o5lB0Tidlu041J7I+hrVMg6qARYHbFjxpeLVaGbt2Yovgx6S5FNE1SY9UM6NMMh
HyKvKoaruhOPTlYVnlEYEqMx34sNQ2xyFwsfmGVKTNiDo42TBijeJTW4UDqBWeY3B0AAUDsk7hey
7sVaIpeO2To6ifl0EbbjGROwVVWog457Fg9xN0S0sC0XA+jWqulj6y0aoz6kJXQV2LLmAYIifW7K
CL0t5Y2BcIaQe9SBEXxLemYeg39vQg3exaq7IP16HMaXuufQLdN03ge4fblMqXSkUNZAMGxw2OI4
gzAAxlh6NtxxO4Z5FEgTVnyUIyVYtZdj6GrkD0lLLYGsIuSrCDDDnMz3ot/7TLJ2wPGeWV/myo2T
nxUdWaRs/etUs+HJwVDlGfoxU9Cnrs3KKxRxo5WR/8uZ+78yMrj/f9CiwFx0/d+3KLiL8uBbWdQ/
3toUvP6ff9kU6OI33TWV42AuYDqujgfOHzYFho4XgQv50Halo+sY4fzHpcD4TSiHf8wJyRTRcXQM
DBrGm+E//2H8Zti2Bat5+WmbHMP/jUuBsPmkt05FjqMsd7m46yjblsI4caTK0D2sohqNzAF0jm/J
dV8D3mrCCbSEti1UAvS+dqudXZfVamQ0vBqd8s4pZsSXxAIuhVUovQoJxrHJ1wU2vBT4502A1XUf
LfodYuf4Q74Patuzi/Rnro18RIVLAWmSNiLcIOi2I+xHnWinKD0LbzbSbRkNcLeRUYgr+hoO42kX
nWoLQkMjuVSEvD+bBv4hDPLkttKS7TAr7IYZEVLQltmTM5ILKNzRMsRPaZ1Iz82cQ1M/Y9hwOWkO
uveIyWcBjgXBS2w7GlQCUDUKJ/CotFGZCnbQ5iH63taOeWP5wI1zsFupYiQMEYqvunyZCm/31Ncw
C2wvYAvBmCR8Sap5HiQtYjm3jECc3bRYkY1iD+L0RsryETAf4rwzx0HQbSBprkBkXy+fpXVyrZr0
qS9tr9K/OYwCmRBvE9e4Cfz+wp6eEQXbalq6zcduA1pAIhKVq4cpOgTWbasx2MkQuGpvUd6XACBG
k9BnMy4KJZiWWwvFRKZElYGbaOjfM5wEswmqC8kHkR4mOr9yRNPXJQZWQnjL24Vh3QYwJ30B2Abt
Ivqpc905GxrzYkU76BG/GKRv8vMw7mvgBQjmds+F/sygbaehy6qDvQzJCUn07MyGnHG7fHO9NNbo
Na20WgL3FXQji+u+hR0/3S6/Wl7N8h8nlBUDeCpGk8JqLiA7g/hs7ENbBd/tWN64fvO4/PteC/Dj
1R4TgFGQOS4wuKRcrMAD8U5nnYo+Rv5Uo1uTGDlZZrrlS9omIqZDv5GI+EbIGXS3eXGrs/aWFzHB
nl0WhF6wDhTSqPduJPf4DyCDz/AesP+yT0xBX8JQgF/tnWA5DOhUK7GPlDwsK4YUBtE51jACpN1A
0mjvKoSGxtgECcif3YNdf18uT4dhj2o3BVi6BTRHR4c9yHoPOKJynWvUrDAaS3W6NZVYq5LpWH8b
dKiM4IxcjNl1a9iXedxfoHX4RIMS7QLb60Z1b0ThEcnXDRJ+8Hxe10RSBbtiYE0gUVsx21jWB/4B
F/TYDFY8Z8i2o/hGJ3VvOeAWUt488I9C4TA7FRrICzon2QwlBRGWNjvHcA31lXa8IHDtIgbJrT9u
wQ0jRaQu2wQxRwi3y126vr8FvL9b3tryRqMWaUITpQ+GRBQm6wo31snsL5YdU3aw0XgP+OQh16lv
+pE0ixftqAPH3q4wsnMXQBO99N0UCI+5KDzbVcfm6Mxl/QAnd/K7Hixeh35qzaDTtjMs3bWXDE1v
Zi9yXQhty96v6EPltr1e1g5/LOZsnXQUR90GhvzRj2zSrssJkE6msvMaIH8sYCAS3NfOjD59ZCN0
ixjZwME9AVuBddIlqC1nsXryu7JDzEOeU7sQmb83fh/uCMjnUL7OmQlP+6wo0k3n42OGA8ZZzv9x
68BeQYGyVyFalRYW9pvMDnNWKUKhoT+DB0pRf0VexDCLy3iA3VaHyqTrW+SbPij54a81I0cvuiyv
TMdvV04rPbManvvZOpSwz8CZ8W8ZTi/t2ug+ypPrUCRIdLpoMZrDdEEv6RabNTIip5IbJGcSYCfm
RWHU9oZouJbTlCNSGRDqG4AMI5ybXgkEO9G9ELaJvnU2MXWKkPNVakuPkDn+iI5HFaFIstzk6/ds
5VnlL61t7LpUigiikdn5eujzn3aOdFGKrgb5fARpP7zANfErTr85E5IGVQwIM2CxOW66DlZwWdJu
szdO2+Z7U4vcTVSHX6ueaZ5WRAjz+T+HHuZJaMFJBBPuwauB1GYPzwjwWDvQsOOag2gTo+vBoyEC
a938YsBR2eZz8PtEq3uRht8MMje3kZMvCoFcbXQZJ4lNGQqvaHN0jaNdkaQvWW0cMgsPrtx/LHGd
KRhN6pCbEULkkRwZGh40oK1vUo7rP5xR/1fe4SMW5W1DErCc0n/8+vD9n/8guVhOcdORhrB1RMvM
k1Nci6QrAjEUqJCr3VQRcokgqsg4TAgVOYw1zMVU/xwIuFfM26moPvsK8q8yCbipLgh2U+hySWfe
2h1ZGaOIlB7/3kBOOHPLs9IfmGaVDoxQzpHlPOb8Sv1vSfl9OUdHEFVzjBzFVJsXoLi+CWlA1TZv
NDxM4VOOX3B/LBHFgfQ0hGurYeLhFj/MvWajvCwN66rB53UJ0GxbFVfXiiEobi80vlGh6tDk5SKx
ifJLBrMeWXSyhcVe01wtQTGYtbOeg2Bpki+hfHlQYta2BuANvczvkt65pz+SldVa/72lARYSbUfW
vRA2wKV6PQUH1edP0KfXdsMC7/n/BLrStHcz7Vf07Y9lHxzjwd/WyKnijuA5yGEsf1ZJABTjW2Qg
0koMjMfbOsWyDoU6Y8hX0aQOffo8zP2m7p6xToOBAFye1YH6M+Px22FJujgOVGaiW2Sw5eQeI9/z
wYEGNNB3cZKfGny/11TB0AAPMjq2L91mwInP3aUzgO/ufCGGIurJqKNyL3OXQyjTtk2S/hxA8LqW
107CQz01KMY9mcSB4eN00eJX2klZrTpGKO6k7oeWpeXEP3FZareRKdaB78K3mL8siVSFgv9ymo1Q
F7SIhoz0Ib0AlCE76KjRid/Lk5Lkf0ogo9BslJ0/N1l23jb510LOWyGei1leao7cBWg7fbxpTswp
X/eMbdi6bRtsWBbur+u1H0PkSeAO7Qcf3coctiKKa0DH7XTL1wm16Pnj6xl/tUGUzhkqBZojSp6Y
gupN1HfB7BTo4ilAUQ2TazqetHYGLXnShXUjZmDoSb0JODaWwy9PtP3EcUaW/Icr3cv4v4MfxV8E
DHliUPp684rBrUVXxzVBzv9684A6Ye1GdrEfexqhS7pBJjpBKhpAWEAV2FVM5hKHLME+06I7EH1n
i3ae1X4RZnYeY8ksAOVKVHIhExTOwS2+T0gLyGE3oD33uirDl1paeygr27RchHLPylRdVraDzL+A
uglc1Pq9NYQHdfEArosRrWPhkpmu2XaaqXY2SVXD2QB5e92H2dZimaOHtEIxs7axI6E/ZefBkTVi
jdVd6Z4tyXOAPmrPLSzZ9n/9+oSuE2BxmqNgMsVJjB0q09emWvLIiAIj63tJ8TKlbSsS2iDItksG
aDS3kKM353NZXNtVgD66ffnx9xBLHP011v/6PRa/6Te2chXdqqxiygKDqF7PWbMWMBYXVC36ZPX4
PCDBW8QvS0zDqGm1bECTqOJoAJhukn4ZJIHedcV6eV9d1G3q+alAWKyhi29fReOFPftnqnkeB8ZV
Ez6XzzkHIAJlTFAbAHjhemrUJQzBLSZucD8ohoYlA0+ekJ/58vG9nvrovi5T/PgUZTIOsmzUX+81
N0wzBD2OVjmpdOoTTsPSGxjuCRdSQfk7oWRIn/Gx3S3Bz8dZ5FEP+40Yydx9ImD9THBVIEhH239N
ocExestZiNk3RQGZ9SIY6jCEz/bNYwWCsZuQkQ/nS9pT6zIQm+XCiL1dmlbGUEfAX+o3n9zkXwUi
rEoo6CW4c0ucGITTF2Qk3XF4s/CXKm+cBLMpeCPtUmBypAz5DusU1Kyh7ebZNkQwwJTPTkJhGD5D
fcmvY6PdDP4tdgbnKVVLMhJe2dCv26a8XbbJUrWmSbN1skM5+Wdjr3a6vDBFcxgdeVj+NhxJHcrP
to154oL4xyu0Ld11SQ0MZSx3/2a5WiV9rkGObJs4faahLidBc5ymfd1Viz3XocDrhxoCAc/n5cxh
P3fyB3IQVyKjFos5Ridt65fZxuwacAfpeUVQWA7KYlyCgTqWVbb7+JW8huJf95i1dFgk+YytdN1Z
burtl0ZQz67hauyXqnMpq0esFBxbAhMR3nJUTDlEkAxaobHx0QcvVXJuGTCbXHVpKQ6u9HLAnV0T
imrvsYsIep194VyxP6OHRWw/4mHPi2+A4NBvbrsk2y4Rd+mfDEl44dfhl2V7TbOx6l1OgHxrtwRS
m6J/BrsNDWXZlXoosS5Su5ZFGhj8rpDQLprHJQJ+/ETM/xl1eCLKErSkiYHO69+/eSIpUSGxcJnb
L09hKcGWUmgJLJIZ3RKxW1jBWIRQBBMO0PRZxWm+XroAyy3q6MzED0vEcRgmC2hUHXXyJ19xCQb/
46Up3D4ti1mh4ZzsI1mWbT0ZfMVytF9LQE7iNU98idNL3V/yFJe6cxrT8zjK/8iNqfMtJE7Hp4pX
+NqCkRw9ZEkaMiQUpgT6rR2k24+/6+uq//W7EsR1pWxlSEuX+kmyPPPken9mVzBEn1vrFjshrLpJ
I2uKWxKsIZg8Ux8gsiFTrYGNyTEJpOPMsZa0l2LAu6/K/0iI/n+H934qf/zzHy9Fl7MAbiEPF/kv
3VpC0vsN3ovpW559q0//w7+7u/RjlW1SfRkW73JZc390d12Tv8AC1iKioyghbDKwf3vQOr9J+ru2
w99DZ6T9+5/urvsb+ShiL8Qcijgpycv+bY77r6yuOfnz27Lw14RTMw2hyDTZEb9Gr3nOxxqMeemh
3FycI9+ZPZZWLqJPYsKvkf3Pjz+J6HlcggRYRGdFEJfn2uAy9Uin1C2A/6PR9MeqfDdVXT7tz53y
51VOMtTQLFRfNqr0pFktVj+wmx7DrJDJumxMs/O6Ss7yuo20IPnkvt57bCdB3xxjWdjVXHihhrwF
BEOjPIZpl8+fHPjGr7H0z1taLvwmhlYtlGoB6M8bkxoFbdRT7MaTYi6/ar3W+mdGIIcfYB6Cew3V
p0drhoywcsowBgHAzOyT5Oq921zC6JtvoaU0XIWAhNaXHWaKtF4rKp54yrpP3tx768P89QIhp0+d
tqrwLDzn7nIys58xAjdgERFyH//mRU4C6Ihxqx3aZINVBPYAN67UuUoQVKLhXzPUfrPj/7Wx/m82
0knF1radM8qwqDy/NfortHaGa0k35fjxp7/znF5rtDcvoojKFsaRVnhOHYmHZMrmbB+DVcArT82G
+cnx+M7rlifBQA/c0LQdv/BSre13M9OJjY4Oz+3H9/Dep5/EgjjWciNieOMhs9TdVEZZDbBfaxTw
P/78EzPt/+wZeRIGDNgIAgFkhqfJNA6AbeWkH2otYLrdZlkVHhg5FMe6jnNg5bokhzKRrLXPhKsi
/SgxjIm2fkoxgK0z4OwlmXMMoD+JHXzyFX8tqf/8hsvrffMap6gYQF4QqPzZAdfZFTpAPcQAwP4G
ieYWT1Mogn6b+HlJ51e1CcxALAHmm4+f0PIg/iJOvrbl3lxeinDonSSomK7Vztkw+eJmdsB3lJNd
LkLA7vPH13nvTZ+EDQSKygQ1HNArRZDfZpoDCjo0itL5e9FXnkQNeI1zglJe6aXQ2piMGXn2ALvc
+STqvbfZTuJFO9j4+kCk8oa60xAJQE9LC+v4BQ2jT6uHd97ESbTojKBOdZVUnuZOaNCDwMt2ej0P
IARDpf7edj7tWqVzrdw8ROgxjkxQmpG0mHskWaGln7yHdx7UaTXKYQuEyOd4EIVmNNsZHyxsr7MG
e7kEavTvH6+m965yEjfQQxHAkmXphZVsnNUAZN45Nizl9HJsOkwSP77MEuT+YnOIk+jRuVOr/FbP
PaEGJpv0zxMs75B9Uhc5Il3T2jexBdpphWHqN32KwvDu4wu/d3/L79/syh5PZHC8PmELhs69igzA
56odF/8iN0Al7uOrvLP3xbJX31zFqjGKHa0BB+6kzOmKIKZTYDuvqazcZCjbTtj12e309PHV3okA
4iQC9FiOmD7ucl7XlE5OSd4ImipdmD/8vc8/iQBjqdAYBvXu1QmJ9SYum+K7AMH7WeP3ve9/EgLA
D5daXmGUELluBH7ZrkD2p5+Vdu8cA+Jk90PANzNEHvHTBHzPtCEMjGjcmg7g6Id0FvAHk6hBjpq3
XwKgxzRn8le+O3x2Dryz4l5baW/WQm4GvTAM3o5W9u4jODPzO26GcBqz1tE+OWveeYLWSS5ha5qy
q3oiJ6+LIQDhNIizwVfq58cL4J1HaJ0EhTztE11ZWeU5OHfQ1+waAZkp1RqAjwUe8yuriSp42r4D
xb9LJqD0vm29fHzxd/aStfz+zfMLxyiZKtjRnu4bZrY4c6KrECfGNKLiog3anQrborj9+GLvPciT
8FBqZuCrPGUpigxXLyqqB3QHQP59/PHLA/uLsGctl31zL3bFGLQa28prUzgK/aj/nk3o1YcN/PCq
eEjtaP/xhd5bdCchgSlf2KHzUXqO7JN2a409vps2JOdlMqXP7ebvXeYkMkwyq2yBMasXMURZdap6
aDGCR4Y1/ZsXOAkNVurHTVXx8lu3NUDn6wbu1ZaL7fQeJkLy/PFtvPdaTkIEdmSyQI2PDrZMs/zB
CK0+fFWrt5DayHw6goNvlVCYcW795MaWN/4XK8FcttqblZA5WJVbBvm5jmQxDqWpQdewt5gafHxL
7ywA8yQiuGUbq0anhimngLkCNjUK/mW5MHwARQt5/fFl3ruNk8gQpFZptr4BMaYvEPRrAApYHfie
jz/9vZs42foF7N7SXXZj7ueYuCmMy8o5b++LKYz+Xq332iV/8x58u0Vm06FcpRePoUmsVVvZDnca
8o67j2/ivUe0/P7NFeD6IV5jtqVXYtG8qlFX2iHYYnzy6e89opON3rOjMfyqeQGNZR1Nogl4V4by
RfpZ9vze9/8/nJ1Jc5xIt0B/ERGQJNO2ZpVmyZKHDWF5YIYEMpl+/TvVK3/1XFKEVx3tdkMBOd97
zznr4ymSyKiyaKkZCp7vFe5iMt2JHbz+2+s56+EhFRLseifWzdXc3DeeNW/bSHy4ErvQtcVZ1/YX
8IyCDeYhm8ffS0zNWlv3G8Ah0MF0fFtb6f37z+GcrviXHu2c9ei5LiBBNDXfuc4fKDT+goRmJ8Lu
ATzBjRpgrabiN5NosQ6A3q3ev+uFj+OcdfPcnmLOWyJOrvLsGOXWG9GAp/cvfaFlnceHtOzJFysZ
QVK4lNskQkHtALukoC6zPujfp378t1d2+vM/uoaZBkrVHZQ4vRn3XkbtlHbJIhQiovBdtl/ff5BL
7+j0gH/cRTfWAGKGdxSmlP4sE3HYrKnazftXv/QMp7v+cfUgGrIOoH9zaNoMyQjZ7DOgTNKP4Lxm
VH1cvX+bS1/jrJ/XPlV7E+ct1KgsLdAcOar7lh1GT4mXjU3y/btcelVnfd2iCKB3Zo98/7DbipHM
Gp/V/z9+7bOe3roKI2gv+A7JvSLTFSD3ygGemov+g29x6eefdXYqkeUQ+RTAVWFHlly1xNOA2Mbv
xsP77+fSSbF91slDr4W/haP7YFWLte4yYY7df/nKLZmt4JzLJ1cEmLf6Um4d2CTPUBajjWf66fP7
v+DCI9pnHd6bZhIO64Yuo9XMoN8Qo5zt9Ob9q18YLe2z6dwJJjM0gOsPRNWt+yQ3ul9ldbPYazNE
BTk4upFfFQL46t8a3CkJ/8/eM6cmWtzU5oaF085Uj/Q5WlRNb929/0QX+o191vm9LkjAjTHERMRp
V3nsNdsGcvONl6PIeP8Wlz7J6c//GAFSAHdpGROecENfbuYO8m6v6+SDjn/pk5x1fO2poss9TkqA
quTP1RzsYk1aqtMapBP1W9EF3Qff4sJIZp91fqUmxBFWz7egVGzvgXoiyumONzqRycvEgmL7/vs6
NdW/jPrnIdZG2lQUjxPvS8TioLuuW7FX+YIF8Ojp6HGhjuZQkHj0+f3bXWoBZ4NC1Q9uOsSKeQxC
W7DGkEn2XD2FAF1bHff/1Aj86GxgoKq8IKmZlzdZpK3YZKiQTCGDD8advzcxPzrr9bqXqV0VNDH6
frBTqjFXkY6Lf+ojBDn/twHbXTy4Uc3AnJiy2Zi68yjD9dIDTKWPFpF//whU3PzvLYTVeMZ1GFhm
qIc3PvGBh0ZFFJuWdeNs3v/Ql17SWVcXgc4xykKx6Ht3Iu3CXrZTQL3j+1cnp+yv7daPzvq5CoXf
UyJdHwQ01cfBS7gT+tVDZYcLjl7T743nLutoMYpFZhkAWehRuEwBAEIrhRZP+UaQbdqgyyjo71yf
mgmqsp/6tC1OpbdUhG7YTI2fhqWDFBgW0Mq8vDgGizIvJXY8sGoDYjT4pZuEtNgfyKi6l6EbgdbN
0hV4xDTr8vUQnRwOOQDLk2NiQNKWYqQBLBx4G+pq5oTC/jI71kbapFAR7Toat1yOAsbKvSPJYq/m
zHxZ6qAEwOvo6ktbTe59Ss3ppi9963c5tiTKhAr+8Swsj+JxsOrHMgmWV6p29ashfUJsvUT498W4
lC/J7H3r8sl+a6D2Hbl3/q2ipOUziibsKD3yU1A65KrUk1rzgCwCvShGljzah7To9J4Ak33d+DZS
b7+kjkdbc71zl0U8BakMf3aOr5AXiwgolzWNnFFF2Apin1AurGQ3R2EdBMGnjLoUWPgF1a8gE3Xy
H3gdB4rqAhjzuRHwdUIMX24e+w+jbELqb5uU6p6UdKg5c8PXCnDdfGWlUeOBiq3iX43O0o/OAy50
kPBs/Jh6KcNFquqgiTtvrDogw02B1HZh8H6w/rqwePHP83DqqLAWsHnlIclcyzsGOgQ0BLK/bPcI
bWGowMUJ3SthJCUmsBe6BEKENU5Ax5qJNuvG4eJ+8GNOz/X/JwE/OpvWVD+5haiq+qCSRYNkE9kd
B5jf47EDqJ3ZyOTUWJFHLRVZ0BjF/PKDWe7Ci47OZjnwsVmdZUlz8PPK3pPx/Z9tZF5Xedl/MFpf
usXZQteroU6NRdYcll63AXhDMW9cIp1fwz6F9PH+eHTpJmfTWt/ZoY+cqT5kIYBSUbr6J4ot1IoR
NXQf3OPCiBqeTQylU3jWAMn9sPgGPqh2AUuAzAnV1/ef4dL1z2YF3SzZIJO5PEiMV3tbhnqtUxho
71/9QhM7zxWc4wEe/SxAg8Te51gALtAjlelgBKi9LhvOsUvb7PrTv+IJlh807EvPdDZLxNLK9Ei6
/kHZA2zeYe72Hln8H8xCpzf/l24TnnUbMy6gfx1DdkoVUGpNqbv+mY2t84gPSu47f5T+CqObP37w
Di+0slD877xtxe1UumKhTGoqQMGVqh1QOWcnYK1pqvL1/S916Z2ddRjHA0QqOQU/FJjGruMyKB+c
KFRv71/91Jr+9s7OekpayskLo1SjHk0A/g1OB/QZzxfJhyYPKFZSeWc++PoXToH84Gwcp/YOV05e
Wns7FyTvu4BvVMzMXKbf4em/9Hrakbqqrgyr3VHqx/cf8cILDM7Wh4tjEMUjgWBLUE5QDSxr32Zh
98FDXWgEwdkwUHg9kpladAfbntDfUq+beNswrshVp9Y/bj64zcV3dz4cKBXAh1bdQUa+AUpZte33
sXBTdR2SsRkfx9MJ8K4UUVFzgpdK92pqlzR/MOnULR/8iNMb+0tj8c8avKLEzRCYaw51Z/XfMly7
NgIS7A3twil35ep2W/i+3iGyltM/dWrpnb3ftK8o9qgdd4+qyaxNWUxHX0YO1NnGbDsdxUhb4/yD
vvb3jynP83Zc6edzzQJgP1AQMq/TNGumTdUC4oHE3FH7/X6LvHSb05//sSm2xtmwUErcfZiB+Y3b
7NktsDlmU/hR2cVfP5Q8T68pZeItOZbufedl85XKM8WBiww++CR/71DSc//358dlPDnGqSk5awq1
KyCKrYPRbv/x6ueNjDUeeSElBcmIlNuVyAbnEz4xoLbvv/xLv/5sPC0U2UwW9cF7Crzlgm1SUt10
+2/XPhtNKfrsHRQ47E0gTFKfLH/1p6Saf7r4eRJNQ81uaXUa+Fu25BBxM+QAXeN/8NP/PnmyoP7f
jzo00+RQneTt7b6hTjqPiwXvYNAsdAYpZw9Qko4+p4PQb+8/zn/H8P9/NJHyrGfHsZ+ZxQld0GkZ
6DpMvBoEmeqsk05UO7emCQEarHBcQTNUrmG7xW6FoynYg4aKbcnKt9+KdDkxdkbhAy/BzfVgNzbU
hiLOqbdM1Chc+HQ6/fX+j77QeNzznpt19cDeVOzHNNDbGZHopqzaj9b9F65+nviT5ulyyg2guDww
Ljp2BHQaBlSO1eGffr48+/l9CWmsskcGHrJ6Ny1lo9iO6mnzb1c/PdYfw5rIpUXhIw1mGcVw6EBN
PHoVoob3r376jX9rLmejTjmGgQS4TCVthGqFjaA+1iAKqdbIl6v3b/H3+Q1+4f8+ACKypGuB+O8H
v7ifjXxwS5Hd+l3/Ka4BgFVwxHdqtg/v3+3SA50NRJgdNITy2t0Ds3CvRmPhsY9ldQh5qv37t/Av
vLOz8WjIXaRHrE72tYqwAcq6UJ8jO8Y36tZ5kqzxAfYfTWoX7nWeytPrKOlNBdq89iidR4biUcMs
5ltSbKu3cHDnD1rZhdf2/9J5UFLkUxwgV1sWXcHyz+kkIfAXd405tR/+raucp/WQnKiH/tTcEC7n
B/Z5MSnCQ/3BQ5y6xF8a83neTmXsNsAxZO8t4JjrlHquDd8m/2CddulTnHXEsp+S3l8mQU04YNtc
zY+9PYwQvMJ1Xcnj+23r0iOc90erDHqOkMR+qSb5EsQdMLbYbV7+7epnXREpbSGrxkb20eXDi4K/
d1sAovygX1yY7NyzrjfUYTEtTQ+GP+oyDFK68/e6t2Ks9X1if7LTFgxnUlnxB6GjS+/qrB9mrvCQ
ho3cbxx9KiapuW2DSH8wbF343OfpMqMniXjm2qHIKiu3MDuu29KDrAWTL4AU+m8d4jxpZtZJGJYo
+fatlbTPMzk0914PJPf9732hV4uzxUDXBCIKKp5hLufsdsqs8NpunPlkcoiCzfv3uPAVxOn9/TE/
LZ6sJ05QBMvuRD4lSL5vFQVN3//t6qcn++PqqQkHEBDa3pMOWO7gwrkbhxr1D377pfdzeqY/ru4y
aZ9qpuw9wCroh1EE+XPoqIllY0uZ3b89wnmXnkNnNOAx92PpxACAjbpe5PBvcRp5jvsIPGpTy6x1
9oEj1ecEZe5Llvj5R2ubS2/orE+HY+M1Q4MeKERAzTm4BwKbwMO+d3L7g23V3w/N5Hm+TODlBrPA
yCe2VPDSsCZdTwOeO98ah2sLiwrH+3Zx7BXqUOPO5Qcj7YUnO0+eCawyUVnFWJhVoxSgL1rvLZod
itqpmMO8/f7HvzCKnGfLpLK3EntumZJwtULOwGpj+fiTEah123rQ5oOnuTD2nqfOLFnusJ2wkJYX
hAMPsAActAqmNsUWBzygGrs0udhg8WOJ+v6jXej4zlnHL4aqGFRd23uiPfOd7S7JjTZpt/u3q58+
2x9dcwmCIbSTSuzN1Cf3TY+JoJzn8YM2d+m3n3V8k1VJM1A2sXcCA0HcS98IAX9U3Hfpm591eK9t
RQ+6kz7TBNj9gMEeqrqAoekF4V3duR9l3F56iLPZvK1Dl0TzRODugMVHEBuGrl9/dDbmev8d8f5l
PfVfVOePb2CFtV3NEwvdyU2S37YcvRYAn57z0qwIqvXFPbQ3vwTbUgzTaupm2NV5a2XLc1z3Jcy2
NO7se28MIoEVvq6gyHNYiIOAHXFMyjiK1Ou899r+c+Q1BvfDnAMlsi2Tr6bU+apTfKoylM+cOX/t
u/kaXFF1PUYuAk/XzORid/26PqlCoLUArwlbEOFagYAPFWDNKTlOWf/Vae0JpAuloQWcwbXvzT9U
YZ3E1hI73xIBfamaW851pk3UEgOLi/gwSqD5VkE1v49dhqP7QGAWI2IILn7djNF+6OvPjWdbuwKC
0eCO0w6JOrweK3nMxuVX3canIIzz6s3dLyKqnz1tv2iBCqkQZsHxA2rUsSVF/nq8qXsxklJFjZiV
6J0nyLUgflmvk9xDCmU94GPpNvXgPxDd16su7+5M6zwVjvdSUrWJJIxFaKlO9e1BS+KPT6l40sxv
SwJn2bKnL9CCo20QERjWTv0SlsVrGhX3qC0nlABBt5nENOyVriMoPbNbr0DMExSxAMG4aN1fE92L
PbjkFJ28uZ0QlsfZZF2lkOaiNHVXwrcf88iUKzCxL2jDIe0vYJPTpG0hDnuQGQdgq00yU5Q9J9gy
bFwotg8Ru0qOJpogBQT6a9O7b9isUADk4heEwUdbVtB+GvQWCcElDZF9rTP3ly1OVPOyLPd6iK5j
NR1LA+5l8H545fLT6uVVV1TuHnNiuALfQzZZDBlqYmG6ckvIxqiTBihpxfcuD52NGSRM2Hix9tIq
crBuQBpMPnsHO7KqYzr16cbJKN1wXeoLshTnEQVKvnY8OFRZfC1F+nuEl0Y+WZk8YuJ5KlWU753G
q1aFDtoVxK8SyVb7U/gtmFmFIxKC3YsKhmnNZ6MEcShAXUcN/CVKnVZO3IcbF0PcxmFrt9K5fhWe
eW7j7t6znGA1ac5o6UfA9AW+IhOmzwnxRHKt+5MOhVopezCssRf97Lh1smqgeZLrv5yoFI6+kXN3
S6f6FSj7ECTYLrpCAq+PRYAZLhJbq6+HlSDbuZQn0YqjfkB4+i77lGMhuPzrhCT4jRR8RZOEX4e6
6re1XThbxRHFOpOgvaARfGtFRG4CGvhJtXgQnErT6XAvI0vbzLN110mH+qqQ4O6wXM0J0KEI3gJQ
ph2F8sX10gkYuS4nk/FgXSMlWA7d0t8Xffq0WPJp8ek2pprrfWMx4Nlt/dNJjAupkuKtpg9Z2zbA
hwId7Sw/NRvHypf1WE75WqnEWvvl8kOLoQAq5qeHGIGjbu2XLIgeFZnMyJ1Q5aUMT2tw5mCee9jx
faLlzo+bn3035kh4OlykKgPX1IIfLzte7mLqZC1my92EYhYHV2WIDmaZ7sAgQ79rlbqC0tMRZZ6x
HVfyDowfaG4/+AEt8FW3MXS/aUxpKcashlZ2e0eO5TZCMPbMcZJ3VIbscGBZsf9VwR/47PTd8LmL
cyLkTuzYaosgLHuMiDDCPaYm/kvmlXmP61j7t3MfdsfMuPmuRy/71LWMNsbW1QDlmzPsddCVCnI+
wrwd3T+Z1649WOinSf0KErdL+Ayi25fOJA9qaGE+to196AXoa3jokhnH51fEi1mOxXTKS4wdBlDA
+umVL6V+RiCDyi2Kw+RK6NHi5A0i+Y2tOs4aMxj2cuWOAZzolKzFO9vUxe8lhdauFfobbEtBs28I
Zm4kt6Xcw4eR4RmRHQYNp2blsCV/sFzpfK3Sob+OQ1P9jtI2eexC5T07SZgv5F05EFOjfr6rSV6F
OuKp6lGGifVTgvz8hEIdyEccWvfekhX7Mc9O3gUYVNf9nKOIqxX46KAr+uZW9Z4U69TzK2ulheve
RIEe0Z9lU4nitHcP0aJBdZh++TSEkXnRpNrcWGjRaMplABmxSmALdkJ2ASW53lKdRMXtr6BAvoez
YVJI22cqGSYTP1sZ/FBGiLt09H60uud/bnuYUmUELV+rH3Pcjk+FmpJDcqLhUUTZPah4io6LX94K
BILwIpGv+OJzXLrPIQ0IuUoLjH/kmSx2CRtl2ldLZGIztAFn3ti40dLWX5bU+rHQkKB/948mp3rN
blr3U4FfYzX4QXa04hyRZM+MqGwsVJD5zYph/Al91DH2xKtFaBBPpJVCr6vhysNtWLWjh/OmJZWj
bGW6CUIPNw+umAerHuTGo2Z5zZT3vc+z+8Li1NrvArUOx8C5xhpEeDn0l7XrNY95Q/C0atp9FNcE
q5LWvoOAiBSmo7O2xFSv8FzcaULg+7qJP00aAFK0CBg8VrfRRnlM4EO3RhePM6qvf6BIwP0++2jU
5mFgUK808z+bEArN9pXbZDDPWmtF0P6uXHSyjouSguHTpLZEgcA8575k5dzDlWV50ZipumooWIDI
nq78JMC7w+pkNbt6PyLo2LZhv6wzSB/rcWopK2vlJzWbHMnYkm8weX4PMyQ2qPySrcqd1yKtT84K
EKXgcCXMSQg7lYwQo1ndNypgfrYx5Ku+mOdN1FkH30M9Y+YCgU/eMxx5wWslSNNuSgHK1m2OrYzU
qtHefOvjHGamdfMZenz9OQmgS8Wkde5SKkh3qlHFs9Qu45qe9hWOwt3A/Ib0L74d1NT8msalQ8ge
2lA/gnRnCQXgtSu9Q5yC1RzT0X+NfPQ167BXwS6xNcKr3hYJWCr2KYzyc64em8KiX7TZSIiuAoJa
3HqNW3eH0NXVLltO3YV94Smrbk68B3eyqfbrKXjO8ZT1wRONDFuJ6MMrGG2nrXtW/xwWiJoAUpeD
QBKzRUPXfbfhQqwDdEUP4SBdMs4yVCHZ0ly1kbc8266Q972YmidcH5xFC+1Zb3HWN0+TI+O7xINH
aEVt+qUuQiw5Sxk/keGhN5rzjvs4Sutfo55R8aTtchtGrr5OTJaMmD1LTh7jSoHHz6Ny1YmREUKF
y3PjymgfhnV1jU1s7JmWSVkbFzu6tpPY3usgHzFj9u3jPGfjCZ+9SEbG1uB7asWXPin6T4lifaNK
JKdh7o57GcyKLuynr7nT5c96KbFqD3O4yke3XPNVWPflGGauMFi416G1eDtAvA5Ndp5uk17FG+P6
9cvgZOERA3uKU89L1dFlJr9pqMTPdovb4ADLE2D5J4h2XY75JgqSBEJ15e1UKcxWLIV7VUVCbbNU
f1exFf+ozTT9KEf8OXHiAjkmEeKNRPnoPuJEkJZhihesWe4T3sFuF6IJg2xdp/tM41o5fedbXOr0
AxnUByeOrUM/UbBfQrIButtlR5yvWOiLsGSxszi7zpBLlhJKRx1oTXgqKvnq2ot/PdB3N2HvNndq
0O0ms/RIHKJyHnQXABAfbYS8GBqvy8oXCMJ86xGZkH8oNVEoaKkRQ2YSx+KV4qyIelq8svdMqmhA
SSCBxwtXVCEMQN312dcJYvFlrtPbPA+sY2Xn5dNUK3tEOjwkD1TIeo9EkM1POWn7dQQGdY3nKf4+
idj5LCgXcV4zL0HxF8wlfP+qnzPrW1DwMnetM8cYCkjME99yoMXzJpui9A3mwqBuM0cptW3meGQF
j54BnXnqWV9IKYhL9idJ8TlzkZHRkzm0OTqDBzI8Axgdr1isu3LjFomZjjTzsj26ocyatejqU/4m
pvP8t3Q7xDqZVWB0LdMgm8kKH2zkQZGHzqmfC4tVLDL5djs6EQn8RZMmawNTRlCwkAYWgjTLr3+J
gjy7636YcxxF8QDcEmPC8C1o5+i+CDQ40KYdcv86kbO/7LrJcvJVxrovXXWzVMMjgmthvmrOxqc1
zAPWSU3d6/wqrBv4tacy9/7kU2POQsphQZLPwM4wcQTFBEArYYtEbqOyN8C8J5pfwSd4giU6nQh/
XYX3NDRRDVw8DX6WqpqBDNWh09zMgjyITSzh7B0lwOr62AANUau6shyNMWRplzuJi6bY66WJbhqn
ZWGYTZ2Rj7J0JWdJaPhCZgusxLgwdIZ62+p63DNMMctz1NbVyfvqEtcOXYkbK4NrLneDPyF2Sh3L
fTOI4LOV8Fpyr0gFkTkGO2U3OyUnq3ikeJA4Sj2RertpSEvNSKts83Y9iMHv9o2j3ObNzo2Greye
4FQvCmmcebIE68Fj0amM8E4bG3EMjeOwjAPiWj3PRTmFWNISp9q3c9/yEfIqy6erOiqlcxWXSod3
HAOAMsD+iI4UnwlZ/Cvj8tlWwxj7ktVw3qRsP6vuZ6qCub6dPU8vd8KvSVdbLXaazm9uDYVjHVsh
A4JVd054LJLahPjYzIRSOu3zdtMmDO9bMWl2BjbCQHiVVloeAHBSOwkAg9SdbKwMY1dLjvC2FJYN
ZVyx510l2cA8PIxE/p6XxLWtL6eULCjPwmExjVLFZdsL5fDBoEH6alADFTg9rBCZ4IxyfJPWjBsH
7GsjRkRGlILWniNzbbMk8rdzlyNhyltsKVehGIz9FiP0ufWKykYEGFd0GliCOuWZlOzJxnKieWeX
SSrY9Dt1RvNeIjTefmuikd6r/AguXj+oXY8P+XefecOb7pY03oz9HGJBqTGj3iEIEuFRiBaTY9rZ
07BiGedON+Gcgh+0epXWqEgqT2+nDsTwVa1jRFZUvbmgXZtOmVfoTo77InqXMYzZfJzX6G1DdMJB
GSRHMIgqWkmLf2zjWfbiJqFU5rEvIuKabDfjfseszL7PdU2R3+bWbAVHw4KLMtOoIOuMLhgMVylg
/08xqdufrSwZUk5qRA8Y1I4JRqwXcOH9jp20mn8sQ+rKO4KnqfpVidoxv/xo4Oc1Y5ACTMDl90Ms
Zf3d8dgfQl6MtIuXYF6Gu9Z23fa+mhSHKj2Jx9aDtbhdvwnjDMdwXto1wfIqHmcmA4GOoSmXk110
aqjHJFuyTjYzaxmGApOl2YOLbar7AnwzCI9YPtTblEdZ9ihr0dY743WA8Bt8x3oNqaGZYVTqwuFD
dQXEaHZ1OH3F6C53S6zGeT9U9WwdS38uPrdJppPHYewGd2XMOGLzinzquucli9LNpBdvgoM8NuNe
tIXz21Wp/asfQv5e5bBI3LO36/GGBb2D6ZGmHG+Wyhjvth2WeboyCHvto3KXabmSXdEh6JSxVd/S
YhzviZADDhm+B9Bc45GnufVFC+S1GG328i5d/Vvj81d/ASc01aeUpCbA68VEEUDo+tGyKgJj5t1Q
lr5NopMNesEr0qq7lroOT9pMHWRbf5xUf+P5ZskwQ0pcd6WofHvvp00o9soZ2AxEHN6w87BOQs10
6buffk/B10aiUpHMQSZFEkIGnHvsJwUDG72WWwBbLQtvGwdLihMY2oLBFB0bhnqsfrT6vmbTmpLT
jR4u76JpmzVByyYBxzlmntzYVPiUHMNeszKQ6U1SsKVY5x30dyRLQM+2QkrrbmjLLNtHSaVRWmVL
SqRyEYxkfW37OV4uV+kD20LZ7/GrpzNofrWwEwsmFEsZuq9iY2X4Hzktq+PftmtZ49bPW1FvMvjv
X0svT16LRGN2JZ1d/A5SMtRWFbJAvWnTwEVZZUb3cWbd+uv0h6x7RztItl6aWsXGl03yJWiz2Fkt
4Em/amkX3dUkUjywHVx3xt4UP6+CvNy7v6XsRm87EIPr2MbHnKoJDMLlnnPBpL5GJsrVA21y/Hu9
p7LjMMVYCNdWPBmxNjF1BVgdotQnFZ5ulG6HPu7zpyn1o/SqSywswa3wk+7RRIpEXIJCjn9L0UXA
OevcTxZJD5ONRWmlq3IQRzbCXrDpAp6XbOdMsAQPq479U+YVCw1wYVV3mtJe1ZCn2daw4/fhgpM1
+60rmnJ4cBWb2Z2UjSyebYEAOOGobObQuMu0eQry5oR995CdfypzL+8OZeL64XaIyjK/6lr4Bj8d
LwmdY+QXLkI3RNj5lzAtqVBnfPY5cuxqDLzI61WztZLcBjEzGsx3TGDDtMstHFyAgdWka45dZgL+
N3Ej5Lie1elIoYjyqP1RN65Pwj3FNhN+yGZprqucDdRpJJxTFCdMX92KSV0BmGG1ycSdN/n4yHZT
8B/inODMruIw8Z4VHeT6jiMmjZh5auZN69uTvkpZLTpHSWVGe2w4WZXHSmTOYZgd9PXeONVXTXmq
aDXCXdh+kicdbl0YbMmhVZ5L0AHlaU21W18Eey7rPY/zolinl03hc8DiaY47iiGOVzl6XL3xHelx
1DqWXfdTewbuBG8zix8rQA6kODTSe27UGDRMIZxybsmzAClA4FQzKmYCiXTjL4jrx1DFXzKm0/S2
WAB2sznNWuhUdOUIR03W+vtxdpRZKcS9GzcR43Ub5mO10sDTDm0fOT85EbcfONwOviCORbO8UP+z
nYp20Pykdnk8LXJxBaQ1iUqZz6k02tGIfPQZI16sAg6PM1kc6t5LnzAkuHhj7PlHUIfJF6aVAQ5/
2n6KccqxxMXpvUfjh0K5yRGdsYGuon1eOckOdlyw9SXqaXtsUGcwKtF7JWM+5ZDauu6ckaInzh+L
dNsBDXnL0UtQZQVm6obEaDTCmbE8jg/jyd5WsQ2xeA4iYMfhaF4rR9SGTVHnvWKeYOE1kPS5zbvc
2ga6744F35XgQ9jZNJ44ImJPlapEQwMruPWmkb11MuRbwrHmfnZF+xIX1bLDMZTUxyJOxgM17oaT
JWmJL+Dcl3rXt1VJ5CHtQ9R+xAjrtQiFmVnxhPPBX9iKPSpZtUfPidkXN3b+yWowJ/pWlj/Etbau
JqgMx4aCsltkfR71SHhrsl0/4gb281rcoUePmKMc+/uoRrMfB2mfYinmJc8nb7MQ/L72lia/EdyX
sUalz0E7uY8Z6tlvdtf8rlWY4geWk8HtV9mHdh5sqrVtNXL+O0YMElZwE1kukxQxtJdikcSIU5u0
7dpvh5slF8EbsEEGnEJ5uyiR/Vup6/6baevkqGWqf5ZByEn8FAq9BpiWcEAd1tNtwCbl+zwRBUGh
OnbYMvvKNBzsMqasqfBT84Z63pj4ht0aeIyDh7OjnQEqXAFzLsNt3cXTeNXE9jTu2M7/yJfsJc9k
t3WCzr1DzYx51alFsFWLNbESZL+2C1SjcStkIQ2E/oZrzpnH53BJii+T65abSCfBNgmH9BlNbv0b
2br4ES5a/KzLhcXrVNoFU5LXbey2B4bUlUN3lY72E3wngryZ+0MwUd+SPEbMOZPzZxcx4truUIJT
mwD920UsjFQmWjujFb+4QYZHDmnNsu1mytLStEScU3A2tlicLAWlD4qvRKReMWGu+LmA0tmobaM6
/qZs2FVUzoW7yV4yDo+ycsf8q7+ouGD9YmXmLkHiF0xwvu2pUCvPWoDDVEYfojIYvlF3Zd0MvLZC
2+N1ac/jwVAParYRm2giRb1r/TqlCL6J2hLbPli8bd+bfEvCvLeDQmW3lPGFwY+SDP5oNeek6zPG
yG1nSXNjEtbAbdBEaIxbMkeocUOwxJZLx2VxRHpuHX0T9hg6pHOYq0ljLnMoVpsnfyPKMH7xVUTd
q+34dEuPTbnvRT8MR0zwDtm/IZlyl1s8wvMD//Py060ZrJyazUtAgAOPwsnKm/ULKwZtbRZWE3s7
ZXOqXdU/+LbMr3qz9Hu3RgwlrELe1zUpccTZQrUPanHSXRq/IhGiWZ5YwntYvnxra8YhTdm1W9ZD
3bbDdRgl7heTGnOdsslaT5BTVmOBgX4l8nr6gXt4PNQlsHRLWG+VkwevwxBPn+r/4+y8duNGunZ9
RQSKmXXazU7qIMmyZFsnhJyYQzEUi7z6/fR/9G1jAjAngwEGHlndZNVabxzS58gT00VTgnxqc5Oz
A9Hhk/N3ehGVn54Wv8N02deKdhvVfQXdj54WMlC/QvoMHuW2PveKOy5xQEU6oeW+HsTntqh5loTu
q0MUutGuHtIsRsLdZLBARDwwTHk7bSkqyipfxo4am4esmFZmTpLYqKe17/2Z4BnJgAmyJYa/Wx33
NnZk2Nd43G6Aks0hsylMtKX5wFzqX4U1Zk9rqd0Yn8F0zHrH7OqG1YbCNLnFS/E9WdxbNih2GLt0
t2Vrym2l52lHMVF68JykjvuxKKfjvekbsjUBWARTX2A2hCNZ6KyZrzH2vMz/MSsru1LK6TyMSTA7
wM530H92kr2DtDjOIeT4q+VJQCt0X/zsg2zdBO5Yvs29w7kEw3RywzH5lRX2cPY7p3tQ2Z2BkyTx
voWLceGJNKv8NuzSjISz2V6vRuv87JsK3Qhr5yfRuN5X3w+7iV2yZ4wL3baggM/5bBftS+0zNG8j
0CJA7lzpE0AvvEtoOF42XSMpo09d1YkNCa2T5uzwygM1H/3PCK707OiijOlWJ17ec6iw9gFeTn3k
Jpue63yfaeroxTS+0Lwj3+wlHb7nBVybYjylQj7g4F9r6yDnvL+2Ey9jvgTNufYsGvmmIuMhGSE4
SiCZFzoCKv6GllG0EawOGo9ekc8aQO9F7bBLnfTF1bXcz5bxFojAKHxoMikBI6zC3UV0t7+3BNTH
mT/CeoFUbto0tG686LR+A+X/WD1LvKjGDY6exUHYz7N80OlU7EcW+fPqWuEV2G+43qvcWx/XHhbV
dBtayfoBOpftqFounoRbvda1XT2YQpVw5cP83qvquV8XWK6uV085WptD21j6xERG3FJqr5QYrt4r
xWTLpnBVcuzxZ+0mqZ1vWVXbr0tJhFwiuvJr4BXVoalsm8kYVgMBGn5UIdzfIoh+jWWTwFwoFdID
4BSwOhJuXRZ0zjZioBCLhhU6SNVW+rV7mzjhuZ3aVByLYqhiBDM0hFUy6A4RovFLQx7heY2q8YRE
JH2XgFzPOg/EpVRT+W7cUR/o/V5eojnoHlabhoGiybtH2Q1WvLTizU5KGZdDvu7CNkdmJIuvKWkn
G4Qe9FxbvKxObgCGM+Zqxy3CRySGZp9kc3qtEvk9DNzmOWzvIJOkgOxspWFwLid6jDNwm2cv7+a9
LjQYfy6o12gZuXdZ2vHNBpVP44HHOQhGB6IWyXygMcIafnqp7dwsKa39FORVXEiDZJmJ+EH6drAx
Hu5wG3aOba6ILlmnvbcuw3BeUW7kLg3HiUP3mkN9G5aMyk1/NFG0frF690MXXXNr5+q5Fov3WDir
2vZgTXTeOP6ur+fs6PmJ/9YILd/9dUjohIOcrHPVnkzlrPTLNdkDykt7J0SzQ2ISPhXMgpQ1tvpg
N9yOG6cX9JI00CrtlHyrQwl4qE37s+0BWoxXgLk0JfW8hli41Wvs3dxD/zXZOO3Zi5MLG2d4HEAY
97wX3P0AUSeVzcsvo6YIee/qn+caGrtouM8FXV+HVE3ByafwBMYk32u1VPu+7t29h2jra062y34o
ojcvKOUR25G5oaSX8UoSCO5OdDeoFGBtolBGe43ikLlx0VeAyPZGX9dwtKK0PINTUK01VR1rdFfx
PtQrdm7Q1UFqGIdgTeM6UsU3Rcgamxx9d07CAORQFbKdFzCFjNvlEtjytfLDBgHO0F+ILTYvJBFR
3wcUOF2cTBYX060fYZ9ZPxkwf4eLvWt7t/pku/Z6GhK4DssRPlk8dr1H/QFKvzKHZdmADzIxJOHr
D9Vhy8VF5GzhrObDunbBDZeFBQ5WaszH90LAfg1+8NIUuzs1e5GDmI7sXzOjRFkdQJe9Fws66uRq
CX1QhV9Lf1En+oM1q0OeAsGKdruIpT/Z1Z3YWKBNjJkJSw198gBY9T/jNidgkNH0JFljtxPYwXew
I+hikbP7l1H5tvRU/90jqoE/BuvMyhGdfGbi51mn9qnnYNqPakBNY7FoXvUoi+dqXeVXYnXypwqT
K+c7iqskVc0JOry65r16tKXG76TWL4pBYAfCSTJo71vHMZG3IVjkHqnMjykP51ikVfZmMXU8lj5T
FBES44EaDP1goAiOGCK/pjavfjJM2onJS6hjSO8upmyKeygbq18Ir/pD5sNRWdE4Hhdr5pqwAWQS
BlwEA+vPqa2wyGZwJg95JKl/XIvi19rBgdlt1uxmjzjjwBmrvQ2dySRS0OXqsxng90tPwkUBVQHE
FCyxWfM4By7QdBroLeotSqcpvdrmBIdfmsTvL31RJafFaHMQOmoOTZPhsRt894LRjgwgL6s2duCY
rU4t+8AmIp7WKB93sx8E3SYERPg6F9DRYdVYscmaLytW7x+hMFaykbjKz0LNEdjI8IyqhZr5Ksnj
MKHAxiR8zU64HoY0p7165JirooqhlIa//SpMv/cS+a2LUCT1hZypIMS14hbd9Djdf1OTN1+ivBX7
KI+GT1GdyOuwBv02GEcIt3z1H+QivvmsSmCjAwBDUp8E4bzbwcpvS1AxYdrdGLv1DDBaJvRZ6+Zr
HTHOTmv/uQdzjM0MioV4f42TJq8/PJW1j1GXJps10uaNjlO6R1w3fyjJAztVUfnLCaj79pvgtaCz
aRe6xkWDEqnY7UBySNwSO6dDiXcvoL6YZDpaenWeG5y1cSD7giuLV20W6YKEg8NE66DdBpl0+XVY
M2BXy23Q6ewoaaHndnGo1LEIbS5t7nEh7PAA3vBrsC1NZ0GUfrKpHLponsJ1k5hw2q/4yOKBEHTi
TkZaapEmnWp0DFug1mDTVHX7MCQuoUmdQc8H57IBaW7oIK+IOCp8gjp6WkFFEw7HTGSfrJX8uchv
+rPxPXEZjU7fSYzjj2oF3Navza7x0mQ/l0HyNhH/Qy5ttnINjePzxDX+kFr1u5Jwu+O44rvIK96s
VVRxp3zqaVRUnam4/B4Y/4sbwPaY1Lc3toMyFcHBTsoEyRryZ+4KqwsOVWPrBzrigkfbL8Kr9kvn
qlF8E5Ulnoci0CcPlWFMsnFLNJTXnEcBUOFNpthgKp0I49TgHCladK8k7sJ49xpQaDQEEqI5ge2i
FLJTGshtVlRSX/ROeKgKmjqhwa15Twp0CGjd6GRGekIab6A2GnvE1gqSgEGyTq9DPslLwSX4WASU
0mYmmb+KdilZZZTdPtaZg1Khr3XA4VQDZHb+tL6GImdDS7WzAwUR/QXhnXxCPIYIw3Z6FxxlJhTC
jR4g8JYn2kIzlJNij5ahvzZp8lsXdvoZKY4fhxOXoXbs4ky+cgvRqMZtOpr+Ux7IZTvQJ42KyzJ7
sM3kAmlJbaIPr5bb1vd0APDThPhTqpySr9Y6jaHFlSYkcuOq7xO/7CdoNEUFZJpv/Wx8znu+sELU
r+U80uGUo5LnKKgOTtd8wF8U2yCwzlHNNgX9H86Nh6vKvOd36cYU6PGQqYye6Qm1RLj4lCYWxfc7
40qJq+Vy1Qfv0ay+e3Ctt4j4EAbQ7hyE9m3qgyffp8SgKrvXxV2f15FR2JmRuLhRvw+t8csQilcl
9LgRhjFjWa2nblkxLlXNPZa+mW48Ui7MgOtuKTv51fQqP/SRZW89FyC8BDLeNMgiD/j8r7XJv4Qz
q9GqO7UJvaD9JcZmuTD7ztsaHcbNjVTN8ouo92uEyfVzY6pRoHSVrGdljqyNO+2LPYzDIVJaHf0q
lzsYFbqoexnRuIsIA8EmkvItbff5TzKC6Opes9kiM4O92RqBSNc+neybGGFLezae39Dq3VXVTAWN
cINyk1hzF8v/k4u5qKuyUfcHwwgD5eQFMbIxB/zDT8FUu3B8lyKCDx4n1gMqvD4JVIQf9lpVH33a
3696HZz7FNQNAWBiPSxt7TLcLGgztT14v2TTlb/btO12QYsqmAss0G92jQGDQ8aap61FYaGIOevb
fUKHDLS+9vutazXmgwCl8BgFzC2WCZeTl2l0OgEhuc9jFyiI+lntZ6+kKXFNBa3lqroAdTrXwtCB
u8x9zYhdDqia68Vq9rabBL9ROOSnsYToKoKOiCaZT8fCCpGhNBytfSnd55ZR/sEMODznoZ1jb631
52AWCxAlPyuOfF5VC1X/W+8v2U/YRYH3t5bi3lBG+S2UTfM6uE33RtWY3LmTV8RTa81nyq26cdPO
JYXEaTf81HLt+k0wisXeu0uOZEyu2bruBlSqFt9uTjVw2iThEW/H8MNyalBbvs6SJZpljEkiu7Ka
WWcryZsLmGSFYK0YHWTdq3Q+FhmhuBRuMcdLWuaPSQClyK3TIbNg4Lxl0egcalWvn1I1iDAmHysE
USrAOdh2aSnMmuoNNZKiuJFbgmV8yXV1Ie5fyC0QTyuRa5TNfIRIaz9MKqq3VgrqtlAasNytSGOP
6D3o4oOGRI8dqJqY49pfJFSIH6qzV49sLZB3BJMLNWawOpmQ1S4rqnTcqlp5y5ugUIiN39gp6XCA
NjsaXxgKM161cUu2lQuo6xfe3nZmPbGclO0PlK2h2kVYslkDunDKtmImLXPnpWPQxmVDTffKHAj0
U41sCgzF01F5U/uUDH64g2l0b20Nh3VK1lCG2w5hQnCdBMA0o2kxQf8EjZCbfpDlg2xSHmDjwgrs
gkYDhrm5IwsG5hnemhfW+lYAANafyoSs9E1Pf0K0HcB9dKyqzm9jbIs62s8utYr7+6T3NNgt+e2q
d/snhO7yNA4pXdl0U1GxjfLFknFhW1DEjs4rl3FyzD882ff+pmMAb3ZLFZkZccu6YCEogkGeQkp0
w3VDIBGKBUJiEpVwvPXS/YG0dCyfc+CxZYOMx/HOS9QGtGLXpad3CSll9VaHBfjW2I7FBMvX18jf
gH5XqoLLtj8isa/oiJ4mPqeEc9zEQdC6yevYOkPyYppoab9lRU10NiKFuSr2QQNr+BWO1UyHkABD
9lCCLlRxaFbqC+JEN/lbkVbqqR1XRcl2Flb01zvqdg+2XVCv9IxKfpSFdVzbLbC2q0z/Bk/k5jGo
Z7+e9GBYmUhuz74Ohe0kW2WrVD+oOeuXWNTEKG4COQ/FD2hez3sO7VB0j24ikuowowOLDmqg7Ome
I4JkU7TmTpTMTsRlmpi7nHthat+6Tre+emahSJPctENm0WltO8rZVPn4qawzfpNUFMdENnXcZN34
OUQeGo+2embhNueggLPvPTMwcAzPRdkmCNMjqijWxG/2Zipo1kXrGjuAI9t7btAW/Li9reZe4FiS
AIcGVELB+Z29bJjYwJzhjXcw2uabv+hnLsTymDva/Tx4vnnwdBo9DuOUYt6jtSpfE3VIO58jd3LH
1xWIDULavE8CAVhaIkxusjmLI+hXZJnG2mSRUxzKlvueGbFAD9K2L/BQjJueLp+NbXUxegRNSXu2
xvQWW9fZ61Bq+JixZ42d0jLITpgm2r0oiqSnHpAGuF3YO8ttZL94TOU4zzupQvsbVKXghG2hsZyk
U1/HYtGnDjWIZkZX6oJO0uq35PETecWA3sbFNESUuLIR4IThsNtUKknfkXj2l7xk60NRZM836S0K
4b2Z+l+5ADK3UVba20lGuY3ZpcJQUOW9QcRjG64JOcx7d/CdRwmbAU7JAwU/q19Sfxh3utUVP7Dz
0P5XxWdnUumpD5b6RMWD/7NsHYZCp+kemyXrLglarJfAF8GZSlZujdmpBi41FpaNrb0u27e5123H
1NH7xQ9Z2JDRrRdr7e/jPzzcuwmdkrUqatdzb/T67vVAWhu65KXZ+CFapgIa78RlOOzYVd58J0hU
3AdTt0FRIL/3JZKcrhvtF4/Jk/1oCmPb+MMmClFS+6mI3kJQ+YOTTwktrfmnRFrvxJ9QSzmV2d5r
q1vdMn+syxqePI1+lJPxFCJ7i/MoSnYC5JItr+XLax/Dvri4uhG7QiAgLJoZAZvIxzObBLYIO6T1
fnU/2jxH1t861aHVAwHD3vAkvXaK164oYhpcCbyZouvaMDErmVZkLYbBVo3BElvjEGLi6W7R5FwR
Du26ym2O61ge+2yOixDhX9sP7o2ckqemQUxtpflblZEeNlSt/aWe648Frn/jafqXLJ2hkAr9z/Cc
885y/Go3puUHwqJrMKwHf2oo2ba6y+gHrxHC1s3qmB6qJ7vyvC9g0A1eoj6lbTSx+6MLxpRMUxpH
brHz5+rzZJXf+0wwnUGIyBpcP81Ojp9dkgHBFV60K/xzuEmVLU4RrVPctmE1buAIw5hcEg/iytsl
bj4y6llPdx0qundeMXzJrlKnqcsyUhPbm7uO03bIonJru2nBfNI+JwazV5tm8KF88xsD1go9MmT1
plD0enkKWZ/ihoPWSt39MNxPH78U+ZUJ56P2cnAzbpUd7J1GhTaEINHsaW7ZWdxWwO9eoh+a3rt2
7fwR2XkXp3L5JlEJZhCncNOpeyJbG5RvDv19k/UYOFQHbuHlarvACp8g4d3dGtFOPY2Ysdy5C38S
cRr8CA3en9Yv3POaVt3zaqLxc5AWoF3a5DH5L/Ttzt6CSlVei3ZZedm9VL5N0n/r3Mr6v6Vp2qOe
uWhhd69WWF2jpU63aKzkDnhdfFuCufueRenMVNbYV+jrqrjgneAshJK+hK0PMmwxKi7JUuydBHH/
iA1gGaovg1TmCd8P5DHaha0JUv/BuNo+Uma5vM+c/p8h0dK4UOD2MnceJ1xV0GCz2IxeqKClcweB
ZYeDSGUfDNgYwdIhyz/1lrBxpCH5H5owM9u5QdZ8BlKALaTLfkSz+OBh5xu1F+2TwkFg1U/PlMhZ
XHPRK7MrchELIXqV866HMP1psExHb1bDz6Z31mPnpCd8blePveVoO1l1KxCUoAf7VrTlq0i6b2Wb
nhskQgeJqvja62SKwaMp753a5Rsfnn1YGahjqyZUM2670XpQ5dROG7H4zrWlK502dN7SsF4Q8KF5
yC74xXklR4W1cfQQZYeuE9N26R9La/YvKgrbC8w2U342jT/CTqQnawja3ysB2qeABtBbyIm0xTJl
75FeZ3SPWZSec65dqnlaf+XhQHboTE8To30RIHGQSfYQeUX+rhsyJ5qp9bCSuu3XuuBADMIS1sz/
jXchPS+hcX5D/ZuHNkuqY8O2iGwy7S9uA5k+mqzc+qbObwP0JD+SouecnE3yDBhMNoPle5eQyGJv
I/Lae9fOysyRpUF4SMYhKq6kp6bVdta5+F2vIWibV89q+mTKnrbpoJDyzdSD/xqqtMg3qu2Wa2vV
+ihhGvNDqcCDoM9F/uR4svnOg5NW57B1w09pmJoApaGPkY7A5NsUzFg27vkpZ+qlggshZPazQLnf
bpvaGIKJcjHHvmwUBoLA+t4GFq44DBQL+1bql2Q3ufVTXtXZ+8hOfdRar7+GdVaXUpZ0fLOxR190
vnbiUGTLAshQoInVInxyeGiHzVxM4GMaawLzsO19RgFG5XLbrDayNOg/ZrVM+eAFvbo5qOw+lxbA
izt01QWfwnACq0E9hnfqqhLHuq7lHB36LFc0yOi+MXs7yYK4E9bQ85mHzieGzsBsIiHzbz7K6XPl
ieFEi+VycMq1RpkzRu4VEW/97E5RE0dqxtwwtu7V6kP7woiKLiEnJAH1CuKYGa8k9nw5fG4YcOPM
vqN6VFp3Tx16xXI7dzqIh2mstqvjQC6MOYS9v3zzHPa/4R6km2eRtfeX4u6bmqPngs2XFceFLJmx
y++byvwuApU/VxLzLpRi0v0qbKp3cPmwEEGKbcJUqKvtePmDn1XmwVdEO/sEY22ypDVX11mtPc9I
ufODCJnyurrxSODMW0EXKlIyaaidz198e8iPKHlXZDn5YB9L4Wncq8DwqLJ/CK8BZMlYx1a/mokW
BtNTGDE2dhW8CMz7m04r/H4z6ItyqVBF2OOfynR1Xghs0btBoYC3Zz1udWVDHmUe/gTGIdzJ3bJD
K+eyrPE59MALd6UCcJ7iN2MrZ3/guP6sXVHHWZsgd0tRsjObt4w8QXqyoVg5NABUXcdxTgmK7mMd
0JCSIFZ96m3fLBuEJvZPriGzp4VE7/ypB8S0WNINxn32iuoJzDfas5gNaNwBL4hGR3Qhg0s+ALqp
LJM/8q66o2KJucg+05uQVPN9VhuxJ2eFKT2A+s7W6VavS46YN2B4INonnuuwYC+XEKy5nTyi15i3
fPPZYcrEJS36RwjnAjgUBVYxDIz8QeS+eHdCr6rz35r1ZtOYctlVOrN5HYf8sOja3QhMK1vy89Gz
zNrepRgQ+UcS3DqKYpBM0oM+l/arlDrctqisnmY+vne0H7/du0WFsjrM0Ll40n6T7cMQqR+4ENAn
G8vGVpHYDlqnuwLRJgtDZIGUhMtjEOD1KlY0tBgz1d2sMdjzurEA0Ta94LH3KrC5qiCLOmjrTZ/O
B7uaj4FBipb6yPNsJY+9KfljLouo58ujSY13HanK23Yao6enfHebeB3XRxf+5iDwtixa9a/aj/SB
DrefzMM9hRjUjE4rQAtui/GsU9zNfSmeCplFx7GN1CnPk5Lm3lax7lI7gUon20Qu0hvsTgxEsDiN
VSU8Xv5g3yo0gIcCPe+2NAsMXpXNm3wmx8is3ddyqv1DZDFC1o33eWQF5AEJisMscwmBgw53ZUV+
sI38SkKh3HK5nYGgJ37ztIkRJ9Q7emDkAftfzcDvQuJHNtcmosePbLIICm/90T+74aw+EdFoPXI1
L8e8n3o2XDWiYkzJs3Zn5FsNwuCRXf2Ad+85Qi90tvyoAqmvPIbfnPUP5PVUz7r5ZJBXTanw2ZI4
I+QIIjutVCAGeCE2zEc5+Vw+8gR8dIcwyizeXincL4FY6i1cB2960xrYemwDXScaILg1fNdyKY9z
tQS3FcHyJ1PpKbYqu74FJmz2TkjMO64KGyihGvhXE2i8VjXa7iRbtp5XlDcj6MNbvKKJncisZKaM
7pEEo5dpHexYGHnPJ2j9q4dhbouiGdzYwcfGWp89qLy+op169Muu2udDmh6qxH4sa3W1ULNtXRtn
XGRaLkbAmdMgkHcteTR+cbDGQTRQuEWhaXE0HqWdOkyWxyJpC1yfDWPhPNGWlmNt8IXecWpfKYcH
/EdZO/QIZ5q6DM/jGjqfx4y1odIp3vi8gxpa7obpsgXa7hsA5cKaDqBU46FHlfXUBCScFN6oN4U9
PaIu/mLNltgNVWJtkKINV5fPPQ69+qF1sy+o3gdC5FFfdz7jSL+MN0C39WWIwu5Czcihc4Z3E0i1
p3evB3brenBF0M/UIxA9cZg+yD5GOYJODF/IJ8MRuhWFeZ3N9N3PucWDzHR7ZC9615S1PrhVdk08
z91Nkf/ip5Nm85C0/HrVbi2l2At6Zvk61KsX8t+7EL6ibr70JarM2XeWXQ9W4IcY5tQo4fZRpRzD
pczR2Jb1KRmy4TXU7te1X0v0DHAPjTcivtTypy2DhFHObrZeyIO3rCX+dvy9uMMrjgiZUq3kSfCw
PH9xjek/Cq95CJx8+cCoVZ6T0kkfbKeIYtyEyXVu+4/OLh0WN7+HbV3cxzpv9ffetOV+ZcX8VlQu
7TB4HvYtxsSXqscx5/eIslNLoJJxfQc3hvdITgAUt4T5g4Sne472HV3hFvQme+sE7iO7RU3uAiih
Fv0eb9IxSLwnYk+Zd8yhE85zao17TsYHZOFv/ZBd7II7Du1cvh06ZMchnzrSunGHv/1HapqSS7S+
31R6Q7T3EHOv3rDmojoVxc0h7IJFjoO1ow0AitG6JquOu3TcSQq+d2aybhVirt2kB0DZ0cE8mR6o
DkGJV02/A25ggjhCs1uYNWPDe78xK3SxjIqfOKdY7CviaLEdkg9SlXa7s8elfMrz8VLVEU+Ax1OV
WnwQeFXf1eq8cha++zCp+2SSePgyy4uHYEKJxXqL5LTO99zjK3xnme7SVG6KoXNv0s0gAu30FbMF
L0k1reeoDF7cjuKRdFmebZR2BDq0qHpWOMe1LCtWduznnbKbM7ObuttrKkrYg0S/5ZOzQHMiIrCd
FdW2Ud+ifPhNnAg+WSSYkUUjA6rg9LImGEBRJ61bzI94f1TXHUOHd8RrAtK001pABTLA1BXGFHtt
kTchFNq4rcjhtobXLF0LkLz1xhp2H510sSX/mLIDnNMbMbiXakz7TVbCYQaL1W0bjBAbUOvPbeva
mzFxnu4J1zty5VB4+h4uHCC6bVpn31LY9xxEuzRo1ZW1zdm7dlEZRXsE6s3Wr+tfSbu+rTKo9kGa
3wmf6pG2aoUgtENqV6JjzX1MpDKhWxYbxN72VvMoyyXYZoxNb727TtvO0glv15LGroLuDfsy2pOB
0p1h1sjah6vfdz0GekheLITSOS9pH55RFswQZVm+F+gCOZXm72qeE4xmpjq43vimy+pJASduNKDY
3Y2fHx1HfbSReM2yCUvinK1bQjkrnmqo7EXcczOG12gM+13oaaw+d6F+57BX1zVDUr2+RTMBEGx4
zYZjEYbeF/1hRWm1VV0BxOzpmhmt71bvUNUDGmD8gdKNrYVpYWMoeUCwYlf5YxYKvsTMDaofuC6H
d5As+siF9lOCU5fwjGeIExB/pP0j50zXce96fX2wJmXZ8QI+1R4cJe5tkNoicSbq5Qh35TdFcprT
bCJKtszDDI2OUXyPltvLg+9Prbx5tHKYs233+m1OeHw/l4FGbuJUyRhs2sBNpj08eT7AOMiVVw38
PABvFoi+UH/k5r/Fndl/pPIlk29TSMVyHVgKmbiUYvke4aP6/c+5UH8T2/VnHdZircYY4eOVtlfq
zozRF3C7ZMPntvxL0KN9D1D6i9yjPxuv0srR+HZRueWCwpIjQ3Vh89QBcm0XBHzE9rR5P0JiBfkH
w373ox/VEoDpJU59Xe2p7g7EtZjnf/6N/yZOSvwR4je7Ka802NMhaakB4drlYvPnH3Wgv63u8i85
e3+THybuP/x/o54YKcoIGv6gGq9mfEySNwewJt9UKc3O5NWXvOO2Qnv+z7/U32RX/VmSlWYqLJGi
rgdsboAXVrXGdIA4L//t//5HvJct3Bl6tl8PzaSCmJXHOwrR5vE//9//7hH8I9+LaUCkThHwWd2L
btGcCvxEgJ0Expf/Ehv3dx/PH9FeVS9bESEsObS2rLtNig/FYSYssn/Jpf67Z+qPWD+rsRsMcXgV
M/WcOdOx9LqY9ordbLn/LZBO/HEMQKJU5HPVK/lt7g+VwAnaN+vNdfYq79v/9BC5fzZgIV+e0EFE
y6EvAzCIxbd2DqzAvyQJ//Ur4f7ZgGXI5vA7UawMZ3eq2x/aw0JQxQHFxBL7vZ0QLaK6f/nC/+6H
/fGSl+glc1pgl8Og/eQwCrwuE8kID0ua5nuKjxqgK53+p/S7ILw/2P/7stNaJXJKrY+pIoPEVvBN
lfy3Zo2/frSC8I93L2lzF8RCZUdlghCpfUL6R+Tmu6kcX3JLfvkv72AQ/vEO+kiMfOw16bFccbTg
jM/Gb5WqZy/GtfRvYbx//aIH4R9vYTROvkNHoDwQisDPUBX5NeXd3VF7/5ZA+tcvOsqd//+rsOd6
oQmBUBCTNPqNlHKGayPDb//8Kf3dd/HHS2hqjAVIeJJDEtr+V3CyEKFG4YxlPLf4BffoAqE5//ln
/c2HFdzjPf/noZIq0GVkCahmXCoEvhT+PWfIRbXr6v0//4i/fkmC4I80fdutK3vs5vRoROLnv0Jd
qu7BbrtmPrA/deNO0eM7ncxMM9F/+4l/vJZDnZaFkjo55JYC8yIAii1oQF2z0a6DEVZUiHTZ0FBD
/stB8DcPRHD/Kv/nY9QGm2rmF9ZhKF1ifMZIQ7zUrhjs/3RoBsEfL3/WG5xqqCP+H2dnthy3jqzr
V+lY9+zNmeCO3X3BGlglybYs2/Jww7C9bM7zzKc/H9V9zvZCm1UnKmLdWFoiSACZABKZ/+c3BXtr
z3Q6gr/5RMbMlQa2JsL6Zb98AenyelMlSoBIk9kdibu7J/at071IKK29PCxbnSRZf23pZTLN1Jm0
dVkQH5y1fSL07MYhkGzSIi5DcYtSEMTJPpJ5Dt6GxMebRKttWzLJhTu/USfhjPD23L+x5tE9trnr
XOn7jY6xJCMkBpXaaQAwUHHQ1hxc1T11naZd6RhtY2gtyQC5uM4tNVhFWUM7/9Q5CkIfVTl5bmql
u6jmLp5rKOPBNiwEsCpNvy+XzL1zOLSeOhEj1TFx+kPC6mMTzlemwmoX/7lXty3JQo2aaHlYiPwE
PNTFOJ1g/NZR3fmWCw/7B/Gx1N5dnnRbHy9ZpsjmsXUbEIyVWXM1GAbilaNq5lkNkIK8rYm16V9M
pwgVVxkRJTzlppt7JnVtXAyq+vswXNqftzUhWSdIxsgY8JzcpIJh7By7OC51pp7m3u2vDMnWJJSs
M9BHVXDZmZzGYhr69dLIJOMPOSf9yizfGnP9r92UN71VVxMNIEPXP1uDbZwUYEm7qkmtNxmHM/9y
X219iOQIkAJE5hCJBL9LyXrwrFIfuXVVCfdf6amtKSU5g1IPZqpJ2+Q0IPHwJ0dJ86HPHA2Oa17Y
Vzprow0ZcAPdsrLXUgRqGxO0TDjRZntqJ6yZU6xtf73cU1uNSI7BaUIHoGfAiFC0IXbIECfxXnfm
ON8ZIUUY+8vNbAyIKRm7WTtkbqpTcjJ6quHNEfE8FDPEbaMhg2JS28zCcmqSkyUoGOuGpXxDAY32
Nktq+9NtHyAZuD641D4WNDE1+tc6Qm4hrM0rZ7qtzll//ovzyMKxs3WHi4WibatHMYnBU02EHC+/
+dYIS0Y9TouJdIsds5bXzoKYkNk4RGRRg0SyV6Ms/HIzWx8hmXYSmpypKiU+2SrlQx7RSOrhCsUQ
14DtG77DlGwaXKsTJeRanoLQ/Oq2S8t1XfJgTtPrcZj0K0vF7yXtbVOy68qJBIpMdsRXGK8XbfxB
3r+z00hAqYX2sVXINwqTd6ayvL/caxuDI1NiqpRr7TwiBtoPdkUueq8Z9yqXT1/UGa3gy21sjIxM
iHFUS88aCrmJj7vFDrFnSoIacQ0StPV0ybInPeFafAyJ4paactIKTnYzgcQr/bMxHjIYJlQcLbTR
3jo5S00qdjnZnXlH3oT5reO+RrxGrSt+W5MS/WUmIFon3ixapztd7ritwZFsviM3iLwLTi2Dpk9n
vRmUt91az12EifPhchOrm/3NJshYe/UX09eMhiqgQolOZLQfGuH8AMlBHtbcfSVFlNqPhJwtEyX3
24zUkHwB5a3LZIFkPMFBJssQvMVH7mMJFl7+mq25IPkAlPEMYB/MAOIu7r0VGvCZh6B8c/np64z6
XV9JDmAKaiusqzI8oWvzSHbso9Vy7cV9wCc4YR8Lrt8ut7M17LIPsKcOshZxEDQjy33bETBWSX08
IPRcX+mojSZkRE3ek9sqVJXjfVGUJaHhPHgd1QoSEkGJcMaNrUhre2Oa+lA1LaEWVeXuZy7b9JBw
i90imkve7+Xe2hhzXbL/cemqweACy7cQlKBErX4wuI7ZX374Vj+ta8Ev5oGiDke6old8CvzzlQxJ
DTghvWQOrtjf1tuvDf/SQI3oup0IGtDbkhtkTW3O7YR82+XX33r6+vNfno4+N3k1ieL6JJLFD8a0
qOdaKdrb/LouGXM+hdlSIurl911uHx1rttE3avIrXb/17pItx7ltwYkuwpPRlT9FmZU7YWvXyKlb
D5dMWU8GqHVKq/hAKCK/ol7Ic9QhvnJS35o1kgEbdaMVfbC4PtnXCnqsDre8JItSo075oENV+02j
K3NoQIMvYyUKYhnclHOBP4ZUZI/9bZtCmT/TJ4h3u0np+qThozSKIhC4C724EuTf6CKZOqMJ6oq6
IMABNTWbAmtIugmpt5oL7KhgWbjSRVvNSPZL4p4+RB1+zp6dn+FA6rJeaejuoDF+2xhI9svItlDZ
EU5rkjT1tA7xfScQ2Y2vL9lvXCRDrVSgkhtbGz+lJmIgjYUW9xIZ3eNtHyAZsbN0IosTI/DR3lrV
h6qPLWktN76/ZMNlZU1Fs/BwSto+aKKixC14NhPl2+V33xpdyYqDHhJP6GbhqVqC9NxmenbPHmw5
TcMc3bYWy3fS7kzhFYJKgW/0y9toLu5AMp2zigzSy5+w4YjkS+lOcAFlUK+M7k2CbDbaKhmZyEp1
6/OlJbg2EHtra1bHOp2sZ+oYrCdUH8bDbW8vrb2FaZJWEdmsLw0MJ9Ld61PU68n+8tM3DlzyzXIu
5hF1NdZGpUCNosoULoUqZwKgeFeEWnnFE22NgGTBOsJZI1UbzFErKe+qqEpIGornSb1xhCUb1hHj
1/O8YYUv0vgcxCTmLWRP39ZFkvVSwMXxJ2AJ0GIDFNCICtcc2G8HPNLODJNPl1vZsDNVMmMd6UqF
W+t1EqkAdyoto9p2rcV/sDj6BFecxdZASNackBqEsFYc+BneYjdavUWo1JmuDPPG5l2+VUYcmFoM
e+0pRJ/OKDIYb+sYLUMUJMmNFOmHWhPBFafx+0OVJd8uW7mpu7PTBH6UxPG+UriNdWNDOVO8gC6i
VowIaxnzgXp644oh/t5ULPnGGU2icqAyJ/DJQXyyDO6auiw8Unb2SF5pc9NMtlzJ2h3bVVNqYQNf
F3F9iHst3mcW6byXJ9nvh99y10/7Za9qrHjxxIwUf+hmY5+0YCaNrDOubMm2ni5ZeYnalTEsHU9v
KkpTbGApA8p2N12LW65k47mzNBXyRBwTCjKpfCLKBYntpM4n58ud87Le/OfZ03IlQw/z1oxgurIO
BQNqe+7HjhSCg6ss99k4n8y8qPfVqL+f5+RODaafl1v9vc1YrmT36KKXFOAHip8PYYnePaJFClSt
NGz3SR5R00KNpqHuSJ+Y9Csf+ntXY7mSEyAL10I5d1T8SB+6RzL/x5NqKvWTljfBlSa2bEXenQMD
WwhBulSvA93yLMrAUaIIWvuzzue8HouludJ/G7dellijSr/M6VogkJ8s7B5KFc7GUz3rTXrQSPOa
Hyu1zh8Dxay0c5kWFUWuo0NubqvbNRmtscGChEpa5h7mFLWwJ/AgJhq2dhSre7Rw7PE2m3ak/UHQ
zd1YOpbrF2HXeLk2kRHaLN3x8gTaGE1H8hjT3DUWl4ochNCRQ2rxXo37O2rObjqiWEJ6+QZ5ezGH
JvOzC80vFO/X6U51uvL58tuvo/QbmxPS26/ayppWTq7fherBXMxvjaNwQZG8R6oERXMteIuQSfVa
iYebIuWWWGfsL9PFhIgyRGYd+IhlvFui6TUpe6/HGunTyx+04QSF5AQRVRjyCsVyP3QbhH6tJaOi
w70GJN4YbCE5wTpXRRsa5LxMqN7Fg3hrZ8pbTtbXAvxbz5dcYKvrKMc5g+sHdfbUa/lZGYqjFdyW
HmoJydmNcSdyQ6Ts04Ke8uMBXUzIpxTn1wgK3tb/knOzqYKcupIvEFr7PdaZSHZzZXuz1TmSU+vQ
eFX7Hk+jBMI4ODXZ6INZFFT5uuGV2bnOwt+YgyM5s3IAsheoBYfRMXLeU8cbnwxHcR+dZvqGWPq1
y/KNRceRjMAoKbwhh1agvR1q1NQN06GqB7ADOoJqeoKelo4S55W1YMMi5Hw26o+C2mwqgocV2FDd
cPJv6OY7VzYdG4MiJ7QlFJCgb+4GvuWgcYp4xkIhrlL6kNaubfy2PkAyCmhKRUF6u/Ar067em4Gt
v6E4r/IvT9itsZBsQrep6kdGhCFf6jHcVT3FNVQGt0Rxw2GfonyaefXsXIOOb32MZB+5AnUsHzDB
0LZJzZwqPGBmlles7yVy9bsJLNkIal5OO4YZ/lwt2x/WiOLX2VTj6ceScmdwTML5UYeIiLpS/Oga
tQN3MApmZTe5sx75rr18d8DINA8UqFnoiWu28HLb7Lv9sjTW+7hthXnlVTcmjpwRl2ST1VdTLoCs
KfHHEWbLOzcXLYH6dipOl8d2qw1p8aRmlDTR2An8PDYhbZi9haAbZaW1cjWnaKsJaQHNqNtIxmXA
lMcYjRY3fI181U89TK5suzc8kpzxlgqzWqxZ49TThIdhrXgkgAJkYRje9vmNgWhLTntLUflA+4cg
h6NRMo6QfrmKP9c3nXotW1o1B8BtmpaTuUuog71EHqoI/Dr10+VB3jBgW3YP8CycoOpdf8W1WkpD
lR2l+QjOUJUccxBCru/5cksbtmtLrsIRMMyoIxa+42jiKyqk3VGvouDdbU+XPENvlqNiIyHrp6F4
XtXr3vSBiN5ffvjWNJL8QjWYqZqjDgN6hiKiYnwwDP2+z+K7kTJs73IbG90jp9e1KLErAmFjnzpj
/ej0bfVqWnrrw21Pl2zZGCJdVxO2Xq6BJDcwEeRuqsA9XH76hhnLiXKU3CHyUCGIEwdD99HoGuWr
vvTKfd0o6MDc1oa06itxudjt6Ap/Ap9wLvNi8Sar7BFNQlPztibWz/tld53mwVyUhSWIlWV3lokA
mpZ9dvL6Si9tjfD6818eP5oaSnJd5frZYjv3IXWN56BK1SsblY05akmGLAatqW1kvbmNSc27CYmF
VyNiwcCeZpJdCCS5V5b8rcGW7HhMuEZ1FFAmwGe/IhH0SVFR+i4Rjro8ChuHKku25Iw0LFtL8aZV
BXEejBViCHGNarNP4Y3r7trJiK0z40OBakCVAbJHRUWs4XLzG6NkSM2jU2+iOIYobamzu3SRQXzI
q6B5vO3pkicBq2qkSWQ6/pqFCYEOrvOipNfKSrbmgPR0Ko4JJzTogoQIOXl5SzUz12iFh7zC+4nw
4k3fIGf9wY2gQEVZhE9Mq/mKOMZyUpdhvnJO2fgGU/JU+aRR0CswQsSZz2EywXaA9Ogiye+FCEZc
GeWtVqSNxzygDWmm3KroYfGmGd0Pbl6/rgIUiTIS/27rp7XtX+wdCvjg6g3halQJaxiUSNg2CA9e
2dpszFNTclbU9S5aE7Q4qzqcuALPYavY8fNtry65Kgp4RjvXO8cfxrxNd3OO3AWJHznaMrc1IHmr
EJW7fDB74UfQwlBBh0gd5Wn3/ran63/t+QqmGJrQtfB7ZNgf4IKh8j+g7Hzb0yUPQXRzCoH5ueCI
y/iYIPF5GNFpuXHWSDa8BE3buzbjajVN6tttpfsqkKIrFw8b817O5oNqVtqNCIVfOuIRKXYQ1Y37
ChJVv6MA7fNNHSSn8+Vmy24jqx2/BvT2Uasi4+3YU5t++ekb648hmW5jELuoEtv2bfiwbx09avYK
eZCgmtzmthGWc/p0tVfHSo3wcK0wkEQpp+jZzlHGuW32G5LtUlrPQROVbV8gWxHC02zQjSb/sbky
/7e6SDJfiJOaY4aECcFaWJ8XUHcneMbhuUJs9+1toyAZcBd2tUktBEsNa++73oyp5C3rBOG56lrm
6fq2vzmNG5IVl47pxsLgwBDoZQ1zukURfKiuRZ43ni4nuA0Fnq1dVwADWgAHhy+6pc5XxnfDynRp
DTONecqSiZPzmCMiisCSHp1jbej9EgwUGjogsG4aBTm1DeJMuqgVH0GQ+zRPzmGu6s9ubny7/Pit
PpJWMORC86xLF46eajM958i3A7gRepNdWevX/vjNCOuSHbQLwG8lITZFfeReUcyHUUzf6yX7zJ31
KaP4tna12zZeumQSGvBO0koRnSMbE7F4Q2myzAOorao3DoVkEKB9qEiAYefX8Pm8Icr9WRMHUJi3
OVVdsgZzMoqxnx2sAak9yERuR1ZUXQkzvfIBW4MtLWt9CtW3awQbL2coEKBUnV3kQgi5PJU2XJIu
LWupQZaMQEHM57I7gsKUfppV66OzUncuN7Bhc3KuW2v0SVVP7H0Nx4SN3g4oadp3ZWcbZ2VWr6w9
G30kp7yhW59paUe8qlsQzzQBwe3UQJhXPkHb+gZpaQtGiBpwhbl4TN0ohBVnBa0/hQ58dFtDWfQe
Ta3ygaRlmAFAxLvIK+rMfq4qV2l+Ut6gfwrHqq9OgSlg2ZMJ8x2RHldbpb3z2+pkLDnVg7rfsUMm
fVULG+FQ5KaAgj6N47X6ho0uVqVpOKemjZhvYhEmSgmuCBQzP/fIb6mHy/NkYyK+9P0vu/I67yF/
IZTqFyV1qXuH8eu9DtxI79UIyt5WLWm9XPj+0oxVactESRfhimJoPwSGPnzOl9F+vu0jJG8mGmK/
Yahjq3X0milDwM6I7yO0tC8/f2MQNMmZtfOs2HCQha+ig+bTOflzGwzX9Bu2ni65MqFxslbJF/Ij
ozbdnesm4YikIhDXK4a01YA0h+Le1uH81cTS6sj9wcZwfi8KY/hwuXO2ZpDkyrLEGZcZZBGEd1Hd
GWOtAurOSS8MhH3bEVtO+gucUKc+ISJcFwB5pqCHxGyvTmNLXHHHGz0ky9DMOndyLjX7folspu9M
gJAKBMWu9P9GD8myMmHtAGzvSaot026XhgBWmmFNbL7y+NUd/mbbIKf9uWqm945aWL5WLmc7QL83
ynTfaeo78PHhPqrG2za5spKMEUFqGQLF8imbH/0c2bJDaprqm9ZCMO6myaSuA/SLn8jHBAJQ1rCs
j9nwwRoULUVZvXYbDweifLrciLvRYZI5Z+3iGFE0gjaqCus8zob5Q4fdrKJG6RwA31NLPb6jsivw
xjJPjpcb3ZpikpkAiSIXRdCo6kxczhqQcgwFOb/LT//9J5lyBl1t1uakr6lmnfYcZMv94gJ9jQht
DygZcpfqcLRttKs5mr+f0aacPpfNejK3Jc0h8Dih3NqNypsQodzcy2vHvOLVf99jppw+t/SNILZA
MQYq8sMRIFdzAuI5frncY1vSU3L+nOAa2ITjbfvl3HvQv47ziMRd9nVGRh3AlSd6877Tq/PSoA6L
ujPXWrelqZvu2q2/zvKFY9yYOGvTs8YtAXysUYOE3LVNcNN0M+UMO3uOs6oRpu27pLAQKjQA+LnN
FY+zNfySAcWdUaNpqpk+ws81ZB3R7tD8zjwWlSvnk635LK2J1VSac1dYtm9YgVeH2TEwYK4h7X5K
dBWExfTaXcQ+Nq6FIDZng7RGsnFc8a7EJIlfgQDMUrUoD8BaqsozgEkncKxT4HNplbjLQVRNOe3m
YKFezlbz8sNKDaXobFSD+aZULdOV3AWM5Tin0p6Qo01yX5IgTMnRM79tdsh5doAfBFlyke3XY3Nk
oXtOzfZKSG3DauUcM8qK3WGxiJVm9oSAsZsB3gBNd+XF9XU8/nOxM+UcM1st6tlc2IpRwyb6gwB1
Fn6OwxIBF1HGXe31saI9IqLYKF7gmEFwHuLCGT0VypLjKbaiAkYSiWbt46XVtWMTuSL101i3ujtE
tadvKEI7e0WH+RV0UHwXdqnlboztxD5cdjwbxiMnrTUxCWUKOHK/bOoTfJBnlPUi8GfWtbm8NQKS
d0HCTrXdxFwb6L9rDLNHTOS2AiFTTlpL11BduNgWOkftCYTH93wJ37ma+H65c7beXfIsmdMZqttw
rB+E1VK324yIDavXCqvtjckjeRWigMCgmsb2VRF1bwgOpZE3ta2xL9uoPEB6cK9M063PkLyJFbcJ
ErAOO6XB1L/V3D6qu9QImZOXu+nlGP87M5DcA3Wi5MQiZeGHet0lB8Uq+mynkdH5XkMt5XU+ZbN5
n+VgLz8qTZyEaOrrxevExnMB81qlVSySdGYvCmehwI/pkT3OajFA56miXHhGwpZ436hJa3tDOo/X
Cpw2RkDOiVMiPYzNwLL8rosBHWfP6/RxwqGGyDVc2QttdL6cojuFwbLEhe74KYVBYCpdW+93pq50
ypXlb6sBKS5RGoNL4ibx6rYzTQ5VjnnOIt24svRtPX3tul82B1BtUUe3VMtfCC2ecsMFaqkDnbwy
dbYeL3kHiKUuS9162lST8DuC0sS0iCWr11QfNtybnMPnMJW6YZws1izT8cZ6zR/IHNfTAjDMl2f/
1idITgLRcuqN7A5Qb8Q+xEO2s/gcVUF601Uico9/HYDZgSuath0DkIf12QB6vnPsrriSFbr18pJr
qMxmUKeutShgM7q7ZepAZ4TTbUXApiP5BXgmGRASgXC4Zkb7QHGtvVigI1/u+I2xldPsRDvUZVcw
dwzk+qJ96CR56OmAvcK71Ortn7e1Il0XkAS/UHHHfVmv18M7M3TUJ0ef4+8I3YXF4XIbvw+1m7Zk
wkXek8wNvclvGucrm7lM91K1BMO4wK5jZxdZP3o3jD/1zqgNV9rcGHk5+45kOK7ZWZuhCERRvcth
yqZsmRvzx+Vv2vCtct6dMtSg4kZuAjsOm8JrenjLO3NZ3D9tpzTfzyQpPF9uaWserF/4i4uirJaz
UtQQlEzj7nXMjuYLRFr9KUjt4jYjlBPxUst2grrSuRNU4E9YxPS4WtNS/7YPkEy8EFU756rOB4wF
qNBoGIPXiJuJL4K9/hVHuzXFJEOn/CSGy8s+DziKQyG7HS4/o1I3TeT6Uac+hzCqULJveBHYYArg
1svftjUNJBeQiQSgZTrjvkLzjQ3pp8uc/cKiyH44Ca94go25LKfnKQT3wDiPxJxszX1j5L15rDLr
Wjrv1tMlD+CaZs5MZge79ADMhRlqpz6y/q34+1/fp/8Of5SP/9omtf/8H/79HQ5SE4dRJ/3zn6/i
703Zlj+7/1n/7P/9b3/9o3++L3P+k/+Xv/wFD/53w/uv3de//OMAEbSb3/Y/mvnpB1Su7uXpvOL6
f/7//vJvP16e8n6ufvzjj+9lX3Tr09CjLv7496/Of/7jj9Xm/+vXx//7d6+/5vzZvszROPj+tfjb
04+q/5bF3+W//fG17f7xB5mhfzd0w9QtyFsuaaI8dfzx8htH/7uqGqaw0Uc1VAS/mNVF2XTRP/7Q
3L+7/JWr6pqhcv2yRjXasn/5lfN3wEPUdVr8kUDn3Prj/77kX4bpf4ftb0WfP5YxVHYe/C+t1v/d
9lrWer0jVA1Bel11dNgRf3VAgFksstPzEcpKX5/VIn124+AuArvxwNOoptHbcCVXwH6y2aKlKWjp
olBTlil46WY6HUAm9bsibc2nZa83pf7YFrrH0QPN9mCxjzr6K1GulG/rvDi2Q5wcp9x4TEkS3Vs9
Qfq5TX+yg479RltQXw3ginWT5tnoMsD9MRTYhF1/6jPrbT8tJDPY/XhHSmJ4XhITPIra+WGYja9a
Y3wgJa06BMOgErYNa6RlIueemy+YezPBh6DkvaqOmsJ+4dnxAIsk1JYG9N2ggGSvm5MWRt9UyOVe
mbp8g6rSXqAEgGfFaakL4dn6MO7QcSvuOnXhhNyIzw5qtAfVFR9t0toPxQhO0y5n9wDVc/BWCd4s
BvmRzAvaRoi+7l+eWg+DgNQZ5jubSKIajfaxgZjEwan60Grmt0gZpkdAoh+5jI334fDGagtlBz3l
MXcj5Zyq6NqkH8DNtV/CGXdUa1/CjDpJBWbDYR3EBbFkPwWYFLrLnU7sYFdwl+ZNTXk2M6fai2r5
rM0NhHgBvkMvIMa1kLJRQXxV2WgRdqr+cVxs0wOft1PIp9o7dgbghzrFXdEpJQjvPt6ZSpgc0bBv
j/UClG5ZXjexa5wJuFSeqJVhX2odoBRTeWjtJUQLPjkXZqZx/ZuQFuSYsd/3T1YNMz5XwjuQRY9O
hPqe5aTOzgF7HrofRzuFCN8P7xZ3qj7rRQ/LVavu5lxo79VDXtbvqwJMSN5yN267/f3CqfRETTK9
1fEoJQMS0aeDe3A7B1y5PcbwEcQ3IxzLV60SP5RGWUGDCSYQRPoDkokAWBOwzIVlnJdsFPvOnYTX
ZiF7+wYEUxu0yCGJ0nPQCPCUtOLb5+c86sQ+TPR3gTX1WMr8CQGcV06XlPd9q49e65Rij2QBaJsQ
wvIUPsQj1NN0MNt93gwHhWXzTREiEgIm7lBCddhpbQfsc0kVLKSMwHxF4ti0NJOmKfUSufF5hlUD
XcpudsRiRuiqdBB6ZOW9ay3+VEMzXWvWDkJPf6KT359sQ4VsYBSvxqx67OvgoTStBEg3UAmLMfVM
0gppZxfD0NtxiV7T788vPdYCcAftGLx56UlAXIlXdEDEJhdp8cgpxC5J6HHluLStxuxU/ixsvdgN
2jT7tnAPY82J0aWQF42GCT6vUON9ry3uoQ26p0mHS40+/c+0z8wz+ttv6qX6oVCxyu1pU3L5SHqU
MsS+2kdwDlejDPFVu7Evv6PNw0QamuPUMe9gnn8HHNedK/ect3C2SjUZkEULswfodgejhUNiLU28
j6fRBfdVAj5G8Gj9naZyxOojwltWr7uc8WuQZK4THyAOw8VclOgwhXm8S4L+LSG/+WBG2rADadWe
RQ2ZVsRKe4KT5zViigEpuKonwnJ8eDadKvY1JXsHD8g5vPTmBCX+gFzysA/VNoFt4ryLM+ZHY2nv
86gFsdq05YHS3F2oa4cWXuEpXPZwlMVdt85kQg84DzV9UsJR8RSmUOdg2+o6WwsVsM+0TtRi8AeH
uKEIZn4SIKzSNbA6IMrujKFS/uUPCnBLOxsD2r+Yhz23524WfypuWO+RGfwy8l17JanaR10TwksV
p75bnOWpKaxslxaT2FdifszU9I3CicKrA6s/6lny+WU6VE3x1OlhfQ+JdmfOTbpT7Ck8pCOjuL4r
Vf0/qV/68fK6C7S1rtQA/Fnu9NRbKTfPuqNhmowOKGsIZU3CemMYZ2iN0xRah5cJPw+rbWfJY48Y
/Z25ukncfnQAkQIEkATZg6L8VIYWcR/Xju/z+I2bD69R5nEPBZxNnjpl+5dprVH97Zv2/OQqvXF+
Gbc6Fi4zXXh6oiHVP/uKG02nvLSf+iWOzpGdv1LX9o0yeliV8A+kyWc71vyHJeMtxeA8v/REUTuH
kd1xPFrl0RCBuV/slVXJS6z7frLPmnSfdo526Pqi8jQTLo0yxQYLV3988R2In9J9Q3kGbh/uHbc6
tZmS4XsT+I9jZRwdcGZl7kJVh9V3aHvYwGg2e2E+zXchnJud46jNHirjcGhc6LXB3IDRAY5T28rX
pIfK+jK3UK/zKD5OvK7VNC9WQm0/Ynf3FuAZPPpOn0HKhUrS/sviRV7Hvl3iD8JQWdDMNxmeLNtP
hnoXxCbQLMtUvFrr4cNO658Hs98JLTpE6tzskyW0/HxVNSNO4KHZdlQtCmvNcqlPVgOUMOdPwlhN
D4bgdSs1J4oTkq8tWjKtXjYNuIm9CvjQN0alhsahv5lrxTl2fUIBB0SrfVbPxsFye3iIQ5thKe6X
LBuKg1tM054T433H5c7eVdvuuFjmq8IQxrkTlrazuSvxgryuKRegxdWKOtMqQVv7havkvl1T49ou
mnkijWavp239xm3nxEuK4L5Yl4Nc074ERfZRX/jTZllhoe3ojbFzYoKMHvWGeLv2XCWDeuxU8MC4
oGKvFew+LBxhmGjBHiCF19fLTjNxb04Q/rnUpEKO+jztdc0yPG2mNqYZj2Wuvg3Tuj8tzrQc8KOg
s7PsUI3pssus4DvpdtVucer8aCqxB+Z03vdLDz2ja062azwuVp7sgbh/CrHOQ1hC/6s0lbgBEKj7
RA+PhtuyfxnDhcWpeBa1+SOmkmIfWuwMAOky0ayP4QiSmZvAkVhocqpmOO7VOgR28WCEXjk64iEJ
iga5tsbvZrv19HWJ4zLQPaTzXeX2rE5z9Ng4Rr8XNoZStdGuCczgXQ76Pc2cwrPxIE82njdQire5
rlQnW9edcy4eCu65PiBIk3tRnX5vjcFmP7E8p1qovyVP410BTwhsJNsCi6NwYGQPkZaxNVgK5GpE
lHgv/0S9/pTXzbmf8vr+5Sek78d+Ehv7rC/zcxLq6Ocr9c5gAX42uco4L6tHRbsHvxYMRxe8s6d2
yVMBOBLV1uPSTJOvTYvH3y+e0SFeH4fKrlx3KJz+oQ0PP8K5oh8qFrYJYnMSdj31kLnY65PxZmrx
G0nTUFeF4hF+2tZ3wsRTuc0ACNKwX2vrigj2AaDbunNTox/KoEZMGcMm9bcQ+3ZQW39Msm9hyapm
VXO0A+14p+Tig1hMWoifWr11D6S5AZGD51k1XYwqQw5ea9bmEzDj7y8/KpWju5g68ukEyiEmcLVg
xg9xgzYkiEICQPyFthpj2Mz7dnUXg5tU+2X6EhV5eT+64zk0zC9JHN43ujKg9569dQO672VRz46Z
W4XoVQAHnYx89uqeW/Ci6p1/jU2qZNNR19NP9rqJE4g1+6r5GFpOBK+sPVWhku+W3rEPLunbALaL
/DjrULIMiwOIY9Tsb0bzXpnbO5E71s4y1W4/WCL3Xr6tNXK+WSOFEDSdn9cPZbgAkrfP2rC2Fiqf
7Lwi9U9/nFj5SfOExhd1FlglVhsgWmnw7LjT9JSQNiDccN7Poz3uGo13DgMTwJrbi50qUu11kyoz
+PXqT6vUJnJrS/a6+rwLwqjYaZ3eekvt5HcVHPouNdTznMCX77u64yy2bltAVvRelnVQuNOFANu8
z6hkepo1PGWiIzq6Wjjal0B1TQRb2W6OzWtDTUzftcb3o4CkWtVsqzIRICDafU675pPNTvh+6ex3
M4GNoxYOK9mrQf5kpGoz7VOP66n6pKKbGmTTtHMz3iNwuQ2bhnzviDE+ZBFbSseYnhSDFViEc3zg
dANTbVz38w30uqBbD11hrcKjXLfo7Ggsoe5fJo1ImrfxEkS7JF/yfb++fD6uge6oOTnrYSpU9Mew
m6dTAgc+G+b5aPbVu4FrbciJVrGDI4qjLObDyNb/Xq2q/aB1yz4OmdYRMLRJ688gzEbPsFJj5zrq
6Kd9e8pdDA8QeXNoxunA8aG8t8sIhOuj4ejtvT1Of1YIz+wINnYo7OEjJ/iZd4E5f2E2Kt7cpe6d
USXdISeD6qFfjJZzS2ocx6oKvbxT0HasK9MrssDyIg51r9Epew1bsDkNduw+pIhBvQWj4y1Tbu00
O+te2ePS7nElu97BX3b19Kko+0fLyZeDMbHvCwoK39MBk2PKOQ/oRHwtW7U8CjKeQdY57zol6Y8l
aozsSvL/Q92ZLEeOLEv2hx6uwAE44NgCiDkYnJkkNxAmmcQ8z/j6d4J1pftWScuT7mUvqzKTEcTg
ZqaqpvorMmdePFX1yp+TW8uhVtR2yS89iyMcveZ3jmr/qs2mXLStVjdEviGgKO3aDtqpe4rQeB6m
rnnvZnveKQM5Y02oquf0xXcmmanA4AmeW4p2O4o4QQk0H9Yh5G8VNAOj0d8vOdt2UeFkG3x9f/8c
NVM73+Sq749Vx2vXF5rgEkjNa6uW+Wx0PLxzPxphdUxjzrQnz2vnFMTLFfF693NaLjjXEXk9tOdy
tA+q4D4aSt2MNO+UhPGcN4TUkXSlBcC2jCfGKIPW0ONAI+Y8YD1l2LY6Law+vS1p324Z2UbfqKb8
0KZVFShBkLkzwloX8JsnZoAU/Df9JsFxPWaaFpRrMuwrM3E21liFXuKIF90k5IzopewhRlw+Lhq9
rOKn5jVty6DRQmC90IXOzJE0fI+CoGe7aaytW22Kluf052Gt01pto0TjoBwjbx5MhTUlg+bPuzXk
iojrxLB9yelPeAQC2evzLouof1AHPeU1M65d7KJrZJmj5dXj5XecXBtFVx4xNdWDVKBQdZZy26gY
Kdi1dowaX1BwjrT0XI27/FnHxg1I3PHwlM9v+l6lxBrajUdCCg3rIrYUgdQrZP5dDsxl62oVxD0N
nhPG9ybGQWcTAUFgjIdSaK9hK/hCNsaUP981ztYtgE21nVsqcmoOm2IeCTZvHkMt+TYJUd5b/fra
r/UNw0m3CWW7adzpIcVr208hC3cY2jUBypJNOEfWwQVOqFR7lxE8QZYChasdVeZng/Vd59MlbchX
x6RC26218Ty6tOfEv3feAuizq4nqTq6DK2wuR+bMnEW7vGkiHkG6+jF2KjCXNghbY8Nhy3Q2DkvQ
ZmVGeUE00zjt/TBN3CeijTuyMf1UgpZ1reTpx+LVD9Vt4kzdxjxmRUX/fq3GP6fbYC6+LlLHx7s/
DxwinY2cGiAl/YtcqYjKqeSHfY0YnfrO+euUTIbKM0j0OJWa/EJyAQ7H7bEGc08SNWX+WsPDhqXM
3Jn8iXaa62VkCOSiMBBdlR9Ij/fLMPg5UcVo3OJKAWJ/bYNcJ3XPeRcGA/F2f/0vp7topnC8la50
Sy7JLena1z6Wt1SrMYm84iJgEaMNHS/83C0O5mTRY9a/h5Wucug4/LLelp7eVj2tzvTxc0mqDpQv
Wx5FyJseVa4VWK/xQo+lE/1u22gsrUfU/BaMW/Jtu/bnxJHEPx/2KfnAlJ54ZypGwp+TonWGD2PZ
LhTSux+chTLA2QaiqPBshIwof0HLiivpuAH/Bu3BUPxu7tJqr8WV30j7I7HJDSaFgHyJ3vz9864x
klkB7z+v1bc7aeFBB0sTtfnpus33unTPPKRbi2BQCrL+OZQOQd+jAt0jLTM3CumN7fhBKuvi5Xod
sNL3NgMHJFSnoai+h1jH7L7INnNHjjGrQoTTEnNvJERDrFunqNZAw00qcJbZ9eWVfiozhryybA9J
iBPrNqlCcuJVXgZtWD7H077v5id2Nl7mtSx8p6+/DbvdRTHnD6WnsqajNov7uSBlt3LARgrQTiLR
qZdzvhfVknnQ2PUl1rpnRqoboyEa107F5Ou9nJlFgDHzLgEemtZw6yKuAcUNY8/MCEhJ2nCAfiPU
Es27QqikvDVP2oCj5q0fioRXN6Xgl19SCC1YGgWuBR6kKe2gJ13oVaaeXFBSbCYiIIRczL3T9l+G
SHgL5qcuXngghPsA4gfcmz47q/ZSm9neMZ2tZec3YUh0bbGGZzUNH9A/j7Ye7dNkb4388iZOmr6Z
MeaATBSCN2GRSeA6VefnRjNtmtF9TBdy2Gq2UoFyer+3sj4wcnUdYJKtNpFX3ZunJtQ/pxxremlu
eWCDtCeltUda47ERsR2yZ918biCgY7O9lzprJ+FqoJ3qQHrVH8zqXFxD1ZvVJN9O3r6GxmAEWbLu
KwmOOMktn3GflvXdlOj+LNZf2bjScWujp5GR62PiqLdNsTEWQWCneWYxZNkkevquuoSA1LG5VOxh
BLEk40LkRyKxL2XE72WVwsOrnzfMPho4twFrTSMaAuc3g+wmdjn75fLkTPY+VOVDtOQDyT39YezX
i0Xz4MnMpmshn9gG1EmnoJqS4+CMbxBDu7Wx73k7X0RTPzexPh2Gbnq5MLEQkd3/KWrtvohVtYFE
nb3aqW4aW6Jm7WLekmf2Z3LPGfiTZh6OvXD3Yzz9WaMOGK9tQDeSmJiGX22jjwHddUpYPNL0LLG/
QchORmy+ikSNhzR19jMmmiDw1a2riJx19fqeNvM+SqZnO3I+r6nrjOlHuuEbwTWbagIaNo1MH8xm
iD2XY93WwCCmvL/0Ljm4TVwF1xBYQFOablwyAwjGO8OZ79Ku+xoiY5dU+VNtJh+tPt2GlRT0QTwN
5Tj4ZtE3myVPT8Ui75LreQtA1tAU9f4U8iiO5MqXNIceSyhrMOcDBpNmlwI7wCvK3jmMaXUhcAp5
REngc9S4h34IeR7a2GuLydipuHgJRfPbnDoW5Yx8Z6U5jQvDRTdGPlTVdPZd6sOtUZbLoezXT+rb
uK3D+olEYEyTLtZMuBnJeukuK8yea0F+WkZAu5nOQR9H6yEf2/U8JfE27fDjcZpMebKtD3iHr16b
WLPXhovptfJ15VX3hOp16BmGAQve3bcoBv5U07IQqbeNbPVhIYNKmrm5X4z8lmFfcpKYtIiqPmsg
Fd409GI3zb3hz6NbBkM5eMqcEDhyWe3oXZ+FPLesEHi5We6jXO835cXIhyJoLT5vtjJ6sHq8uFF3
N5tqDgr7miVtChpk+QvQccupmQbh4OxqQ0kvRGl0qxeNhxXHmnqP+ZoDWsXYHlpmbL2IQp3UED7W
rRVt6jHN/CaNk6Cp4w+lr9l5jTDYtNP7iLv1XDNg3rlKHsjXdraxKjAXNMp3tGGMq7lbnnrynq2O
bHaltFd2/7OjvIaMY8D72PLsDqp9+PkPMRMwrrf5tHGX4ZFQDwgKjS8QJ7n2qx1zeuvITje9qgWz
UB3+UtrHQHV9qcSwZ1cLfLChSw81+w476qAoFmvXuZgpCivJb9MueUtXDk2nrYModH9ZdU1vk0Ze
2LWW1//JTBVTAxFoF018G8+FxXFj7jmkCUPScDuWzeqBhX7GzL88AJaKzl2jXkNTYcjV5SecZhMg
vUJsDAMugG6pckmU7RXdpSkDMdd3WuHo3mS45m5acuWvov/IRSz31fhNgSy3iPpKfyry1qtgBbxu
ZmawFQE3FmxWsaAK/qGj6EwD0hLlNrsC85reMWckIB65Tm7EIl+qGJJl+kEf2/S7i+ONyJddGst1
88Pa/DBYvCDuxprXhzor4UyGDDkVxNjCdN4nSf5XAy5SerRI2ZtO69x9dOWQFrdKkEb5oy1oCiaQ
a3H97KlgHDMPkxjkuV4uiJH6jWolFYvMKmK8Z9P0AdNFAErkDwbYyEwg4raO9UMINOJeu9dQFDzY
anglM9zJl6dVVB+rzRwxyjW9Kd0STVyYbQv1XrGlSes7ikt1hUGTKM+C0o4/cXgON/9BZf+bJf5P
VvjHieTvnLAJ8QxfDaoId/1PHzy3KbFcS5ggf2D64lqxMXr+s84ZSKytbYvWeSpdMup+AIlC1hx1
eLiDbPFI/vSTbQQD8QMOLrCkdWdtHHPa2qsNq5rM5aE393YamgdD2NendYLvbXLwl5xJ032vmoVp
QdcojkP0rMcgCv/zb/gPH7Yr6y0N0tws6QhpObb8h2oF906bid9sNj+odNMOh57E2aAVJozE9Ge4
8imWdsVQunu0g0wQoXtFdnM/aiBt0yl7KEb52Bn5vmet8KCRsv0/f0X5d8XG9Ssq3QXXdYWwDVf9
c428GOGgFtuoWOLnWsa1aaBCvtPXQT8apWl510ocMZf74bBU2xGRD90YrEw6mO7LzyxQcXiAy0dH
4niVxwoipUwUXNlE/67gry7qSQeV2qeqvsvCL0Z17oDWvNu6fSRRAyUmzTQh6NGmyPDn0AmB4Ywe
kt2UF5lP6MaHNVvOqZjCOBBZKk+ODbAv5cEdnep2TT5/WLTF5R1TjWLHAP1ccJITR7xlzncoC1Kf
SdAAWWFm5TL7Vpylf4kD/60Q+Zvm4X9pTv4pTfk/i07+plL5v1Ov7P5UV/1H9/+BfoUX+D8euKs+
5m8CltNCWuXa9R9/E738/KO/lCtK/5cBmKMr3TQMw5ZXV7W/lCu2+y8kKbqJAsU1pbSu2sV/C1cs
kz+yFW8VWk/kIddFo38LV0z3X8Jxpe3SNZmKd87+fxKumD8avP99SGkGH2Ep0/5nfMdQkXuR6kR6
lY6UG33JxClf5s7yhD1nlWe5dfE0h06zTUVUP4190vpun4eHvgZNV6vqP1bXmp6Aopp8U5gTzv5s
FYKLjMW5aRL0tUMzW8cQIQekBfvP+8qpxDcW7clD7siihZKsxQCqmvQ7d83tr9AZaoQBRZPeFGUK
Y2Mstli8KB8W1w+nyLa9eFrXc1UJkwMEdM3Z9EWRPCkaUbQ+0N+9JpNnl8kQY5A0utI56fsigIJi
2+i/QtuqYAuL4t7SXGj3tgCJzSJLPZc1mFIeayXIk6AHuPZtywZENN0PhbO8RGu77gsn6m8H00RU
YVSu+1r1QPRhU8k4MNx2qX2Rugl+vOto39ixrN/tdOyzbdkKV9/mVTcWp9qtO9critJwAxs97Gul
NPm7HUYSH3MGRvCLcqqCGpRkhTose/cCHmOeFlWIN40o+9EfypT+Dz4mX72Vcew9aYr6q1p1dWfT
KC7+IHT3U1/zelsUojzUJc2Nn1RD8VFYkURUr5ZZe5wiIsG4t0sFG5SI1dnk6Sg+7HRuMk9pZXwg
AaeIvc7qh8fFspaHtO6NR57JIljocRpaZ57rzchDUcAuxePFUG3pemtm4VFYJoUc9rWMF25z2R9I
hU2PBq33Z9KL6c7J1FTuwB/C296uupt6aHU9UK7p/EaK2sLajolQnrXS3wXEDQIgttnKxKl12fji
REWd+grG/sMCwxmZMOJmn5dOD4COH0yDbknPQDxagi4HqazPKI011xdVYkW06+1MOEFhZ/m+zEQC
vEiqzORh+NU9JXNa5UByvVV5YqrXXRWa1tdcZdUxGdv5VJeMWmWoy61VWnXka01SwPQaTb74c9Wu
8GvzwEhjWrYFZ9JIhlDkEk9OF4ZP2uBae8LlrHk7rmMx34x2uFwfVxYWnbwcJeN1dwXX+yVKN0VN
fK1n5S1qb7vM4TzhLui5sVEYq+2C0rpFmDHFOgD0FE6BcsJxhagmAiOhI3E9GEa9I+iziU+ai87k
oVaJW0OgT9ygxujlwzgPiD/Npm63qTvI97K4cpjhmN4apDYvqM9sZRzmtl4SNAe9kJsQio12PmJj
fmLMB5kJ9WMmNOzNLcsOyiUzQbmaftBgPdx6p69xcsITQb3XRlK9YYYBkUJE0Nr6ui3Dh7nQuwde
QTC/Ou7E2dby6LfdY3DhO5FEOTy0JgKxUPTDuOlhaN5aHq+GEbiKLoZYokM4TVCFhinpxdNF5Pus
C8tNuWrR59rp8x3rwOVrSvrUVo/z7lBpfXfdnkqmx8yZzG5bzuZ6BK9MTn2Sd78cbZpuTMzTYmja
qYN8NFLzLU6S9jiBjFcQkcX41NJDJ35mZSC9Y2flklPKXbetq5fPveFWBJ5MY8kkhZNvuDXY7iLH
u0EFAvaU5r0P4ZGcVVJgTh1bRtJuKp5o0NhIuLS3PxqAIkmyh8Ga9UcL6ePL6I7aVkA9velZ3H7Z
BaF4aFMAfj1uq76n/tuHlub5tGLJAy0Shd5aZYB6fBSfPYibYhzdj7nSnec0tXVja7NuMaDLYsTc
SpG3LyLT64+kHdLXdMa/8bIANpyMNU02Rp65FzLZkicrYeOdVrPl6DTahTO3dK142NPZrc+VHADl
bDPl7YF1iDTepHq6HRqn/sIOoz3nRTl8pI4DNZmnmnYkQ7kKbLdi4muRdhKDNck70TVxQCNnr+i9
TEYrK3dfopJvzBEkTs2gVl68jFCljWgN85eKcAOGQypqiVWBUx/m1I6+EeXFiRcylnEckOR67iLd
2oilXO7ojXPXa1O3PuVtpy7J1Ih7pF86ecXdUpI0VUfX0U3YDBEZuERXrjb8Jm611gHBIlWwdXAg
3IqEsobapketU16x6HZFk+YNhorLoC8Fe6EN0+o9jEJ1M5qcwUFt9NOHwBJODyqjX7ZmXs+B4CF9
0+j/GYcLKLK+z/TdXKD/81Qm2+96GHH0RX5a6EA2MgXbqW3zj2tXRraNIxXChmdYCnpW1I0P5jCa
0ZOlBiCizuFR9qZJt+k059ii3lKGtyhAB1TfXeyG5Hev5v3cQP1h0zhT+2Q0hxftSlx5iZHYvY9g
v162Q8/uFucLLt6BPWVMbnSfHSo9VWjuPln6FFrbNpdL0jJXQlY6wwWPgWjYmo3BYzo3URLvrngu
FCpTLgys5MC28oRfM00HoLTVydobHfuG5CiRTWQER7dZhfFZlgfYWONRkPfN0NwbbWcNvjMmcD+Z
lL0d2Fh0QYOUfWMH/XrVhfSoGrbYIaN1E0Y95N4a1c3H2tSUb1c5/UnpRFly6kM8BOFoaGGAOKW4
000KpucaPfSOOaE5CIXAH0EXsn3jiYp+YSrhFi91XLa/a9BsFjKdaP4Kq2ra1z1PkS8HY043ujXg
MkwtO+VUk60gdbK96brODdjyA97NCr3YOVKZu0ZODBOztpFy2uCWfVJV3HFFQvhMvbtv2sba1Dkg
8BCL4rbrtbraxV0x3vZTRLZG6zjPDita5yksilNbM3VudNwp+AYZdHgai5NJ/puv46niGWBBZweV
A/h0P91Y1diGHj9SC2YWDwJVmb9y5vP9JExemySMAlWq7hYy9YHtimHrzEK8laRJe6RoZQ9T6prP
gmy82wVp8FbHY9kXg13RPKzxsS1WLk86RelpEpxAQVoXJtKOPMqAwkSkyC640htNNxeI9EZp0kOt
Y/UaKiBSkdj1skuGCU2XHpXLSaxCOLUXZ3M6b2hI89fBktpxrc143RiuiP8005g9o+A2gGnz9CAS
aW0z1XQsHLQtCh53NQtvsB0NSHDS2F3W28L4o7t69YGxf5IiRyjRBdGaa+V2kUVyGLPI/a5dFZ7r
3nQvSCnCTYFf+weLIMOyX/Rh/VPhon4OrSG2vAQJWUBi15X1XOxmubczMr49h0jb+y6f1xT3+Nzc
I15yjM3M8ji4HFtpC5rCa2NYEXyM8qxbunmvQJcGL1tjfpa92NbCHVrM/s2QpI3dd7pNIa7sVLur
6jgGMGu7ufPrWlTooIshf2vqoYPQNyGnnke0+49woyktVTVEjb+sVnOVi7TInozIWY8l04DyWPwg
5XChsAfNWmqsmDfL8NUUoaAbHafskuHSiO5g7vtN5HbFZzZb7QMemkKi6OwBChM5Ib+wJrs9T2bK
tUrJmI9DMzX9KRsdtHJ6E6JIa5Lm0SncafbrdUGvZw7ZfDvKzn62ZN2yHYIjKlGgrqZBN4CPKX/Q
8iUkH8tKui2D8XJaJCB7X7DX1zY0EME6qArfsN4wNim31PUSu9IeZVPZH32ucSxXgwzviji3gdLr
0n2sEI9sIn77T+HozXujGeslnKr6XZYk0B4ww87g8M0Rpb5mzTxjVFZ1KuzZ/k05FMid56V+SwsI
OJ7atvRNsqXRTUlXf3bkKjsOntV5mMa8QlUcGfGTyE2n4lZlzavucH/3GWr5HHhTyfbAROLYBBOz
wr9N0TZyNM7danqjHVe7otZZzTLXfuKIGIUqPU2BZfhJHqUNhu9t9cAAZOFBkzYMGznJYUgFOu2D
IOpoz3KX/EhUFY3MNFX27lDDOdxlkjl74uZXMMS8v7WGLP/URV4g0S6SuaZ1Jk9tp7V2FhOwlUYm
bFLowEEo5OhGpIk/USWqcxFa9cnQUAc7RtljVYHC9ICQaZXBYjVIN0PVP3Wcz4dKZPVXREPFBoBC
13OyVEKjpdwsCcKYpaCqTUcqB3p6J7bnc9xF7dEhR/RrnnU7QIuqByF7IIdlNMNnrTIbhinZFbsI
eYnCE2NxESR1mXO7rOQO+RZisO/YspzBCzVD3hUcQHs8pBGxTjlYadapdktKkXXfYGVw01ZaKRA0
dTSMUbq+L2Zh3iRW2qGPNzW/VaMBstNwJHgLnk4rTXtb7vKczplVI/AsM4RCHOa0vQyEku1WkSdn
MfC1AyO21q+wyOMZ03ZLxwCMmVYYrbGTshlfDVaFztnYPzg8Y0fD6H1l9MHVjHAR/fQopyU8yrJ3
3tZM7jr8aLarzlgAbA4KmD4LoZxnhEHizQiltqs5CvaEvcWVxxCxBD2eOFtg9xiuKh8OKhvKg2Et
2oYtDPFix2l8K1QD8Gt16WMKWraryslGYhlhYGaA6L0ZQyucS5jH6YbkbMcbK0qIl2tA/EEaVead
KxfaQn3t7JvedJI/XM7uwzbmJvQXFDVvUz6tr/Zc1S+TcHFcXLsm6YOQjCTKI6y1AJV+rYzFuZRr
6lKmxPBWS6P4mkHqIkSD7D14o6uQDOi8o3Ctc2NfliXK9jGv1z627ObOWlR/bhwp9iMpAv1mtCma
ESunftg4+q4cksyPnW5+LZ1qCLAVszc0KYirWlOPdn1SzYGlQhtNQCvhjKzhXotVWm0Sq0g/aUCL
3zXCCZhF9TE6lGIx4vTm5bVEd8DcteL25k4teaiI3T075qCvRcJfw5jrsyMsZlePjc6En4pjjgpg
U3Yu83m6tjepPUH5TgnMtabb+m51s2y7oL1L2XXPkEJTKA9Mry4Ho4ifc1mMrwAtDN5yzPbIda9q
Ig13DkTmSOU2Sg3pcZKWiZjNrCCQVElHXpUxMq4y1gITLuSDEQ84cp6t+jZLVPRlxeHk1dLutpmN
6N9l6oc37Exz1+XsH3sDyQa3KpGZn8ONXglHg9zdgQJusd3XgViH+NWMDS6XkTJpxzLknJGXlSg7
8igf3yGIkcUVXZ5/h2MtHkK1ursqyuZfax2DDltpKc56OoRQEahUrKwpHqUWwfNOVnqIqKRvRrIW
l7VLanw2Ooh/uGkbCXDZEmQzmtuRPdnTdTzHIGfNy6M0k263dEPsV2aUf6HBytDV99VuHFQ+Itaf
223TZPmdA9n42JZG9DaxzREMprYcWtXPmU867LzLF3gYE2jK7xjXkp02UnM8eyyT995VtjqznaFf
h3UixFH6rf11oYS9qo4B8XUlCtwb2QV8JSoMil93S+tB2gupOIajPVmmo18yZcYfaaIQ28OZI1dx
qsy5uMs4/eZ8Wm9tjRBrX0N4cCYPV3xg1ljvwjrV/cZsxj2x3ChiDdnOfhKtdDqRG/vQ2xZzSZ6/
Z1dOcpCN/pLOHbrTXk/u7dWZgIkm6U+jIVlpTCoUZj1hzRZXoXMz49IkZE4EqHfszyRdzY3LtvWN
HYp28CM7jzD+nsryUiuNdp2MCl+OS7dbq0Q76lm9bgXg47nJRPcQFXq8dxMx3GGaBumdl7QSkS0+
zYJEX1Yo5HiGfx+LHbQfUfLEpul3YViNf+w6iW+ScbT2jqvL+9xh5Rpyt4OVrnQ2fVemaYbvtC7p
6ot1fWhC2iCk4sZFM+rk05g1M/OBJcKPbHbn/sbsJQBP01Rik7hrD/rpGhsMDautnPMQ4au5PGld
z4tgxemhj13z1UTEdil60TheC9tyC6CHhls2vQf2I5EJDdo5Na3q3TXq8ay1hUtlAIzS/b7QnftS
OfRFtIN+ZsMBG33UbdOSZTe3roExw2j06ijNNoYYu7dayG5LEHF6WCzAASS68RPY8hJk+gDDZ9R0
tIBB83lw3eGYaEu2gUpwggY1xWvca92HhkqQ/M1YIfcd1/KDVky+LfDUBSwoo7w0VPfL6Hv7tzOO
yFXFRKrFMatJzgimtWB/hgW8eb5daz06dmhhs22VdfGHxM0rYf4y3HOYMhr7mds4gbXA2ph5lrE3
glldY7OAUGL99mA6on2LXJm+GIS6PSezkX3pGdyIBxKWHutaourtUQGCHCMOtlxjt+ZRtZmgad6N
tLBuDLsJX7PWrthgqRtrX5ObyBeoQoYcPGm3bsJOCFxNsfoT1OCZASR81ERB5cKPmBsDsrjioJas
7jYJl3kL+Ryfm95A8xmXkX6cV73cAwHHf65u4RdhtrHpYexFa5SWboxoP+7P1RQJ8r+jxmQ/odJv
aCvGc0eNeq/NQnwag4U5F6PMuIH/K2dfQ7y3l1KtIXpow365tpt39RCrY2wgiMgWfTwWowCXcVX7
atpZdpNUmvtQLEZz6Kuo5idIhKrTUF40NYt9JYj2M4WYNlQhtjWleaRvz16axp72VWUlW2zPWCTU
kZ2dw64GOHMwioqJctvICHFiAJLfP/RtqXujLpPLaibZBoEIWwf54py6NFxecztvP8uZPinW63zT
2qsbuHhnHfJMja1Xzql74wxU/wKriDMXtz9phZ3qHqID4/eqkNDba5ntjC6RNw1v2Oin5tpd6jZJ
H2YOjIfRXUzmWanaS7NM2mE1x+53iUbCz7Oq/7DdJDlj1zohEJvCm5bdwj95ruo9PH7o6xW7pKyd
0TJxoHpszI5fCEetQ1U5GV7ETXN0oiR5Qts43qtioN1bkjlI0hhsukZFfYrNfEJZGts9I4SDct9k
/zPfJS24g8ca//RWFAAMngMn4kv41w0YQblBgVa8zo6m/uCS4T4NiFQe5mUqH4ewLU7uKqlvwzg0
G1RUhl9WVZEHYROOnEuEnvTpWm1D1VqPdrrMoWdkrj160mnGIwEZ5c5y0KvsCGCrDgvrEbcGNmYa
kM28fjsrMrfODIXrc4BpDwKDMdhs3em5+01xQup71UQ6uM+yWnZmiuY2uQ40YoitzNaSYTv61byM
p5xeqPLiMC230dpL3HiIZi8zQ3udowpdSKGIMrYduz4YuS0P5As2JzcynW/LdK1zi85h3g7MCGng
tJW5b62pewWRKO87MEj0lVZ8Vw25+xsdn+63UKUFSE/Z6/u01vGpWue03HfriqeLMczt+yhtnXAY
aQJhdPGL1AtzN5bhVWKCQaA1N6AVPZshngKpSD0U0P2xDhPjmJoGXWsp5RcSPnWXlUW0eKVu6g98
3PxJQ1btFqVnu8qt8xfNXqxD0UJA/RdGZQxmkhBIXE1dJDZ2bfDTV9DHeJxPaa8LGHVZ/6ro3j4c
0222hmnNTy5LLLs1lOI5CXV99BNlqG2uN/E5c6xFIBpb4+ws42YpgtCw7FcUsAZhBmkyXWRhqBto
2+ruv2SrLfgSNNG+nN36fWldeaJ4zvcFaBLTrj3cCjey2MXOtXdrmdpTyUU5jUO9Ms2xIfteNnNC
oLX139Sd2XLbWLqlX+U8QCMDwMZ4SwAcQFKUqMGybhCSZWOeZzx9f3BVnbKVWXbXOd3R3RHlyCyn
LYLAxt7/sNb317NHF6VjG18dU0kirmpOsIUCYyQjkYao+CQkjTjSzpi252p5jiU3CNi+hD3axH/z
FM3Pq+wRRYjd79Vgsb8wP6J7pGPFF5qGLnqPu+CpkBllvqmXpvaI0OJvQavLyK2w0hzJLPRPoOBK
NFDIMUwOoEOlAosBx09o8z9IdtsWtXW8b+cSk3YW4/MkxVn1lLlwaPOkb+qktteW+Q+8O4mt8Rk0
5FN7oC84yuayGVcNg1Ny9P8dN/u/u4n9/1F7Wl1pRv+ar3D/+vb6I1Hh+x//B1KBJjMOSCQRGsV0
RVZAFvydqWDwn3S0+ebahUbcIYv/bE0r5h+GLgvLMhX0HopYOTX/ZCrQs4TCr1gCooJGQ/vfYCpo
K/Dmn41pjkhDty1ZVWSVBrltax9oJYRJJdANrFqcSqIZOWXUW8pZ10BrfanIXHt41vM+dDAb+Zae
7qVNVxd3Zqdu1hHUBCoXEYU3giOly8gS4zet+NSE+t5qUFLJlK2MVeMNjkssiS8p4QmZoa9Y6T6u
Yj+UjWYTpDRaNcNL1GcZ6CfO4QNn3iVCOStPzZsdGDfrDIoqO8SpvseNcJ0oWWLAHP9OAf63Fu7/
mrTiX/6p9bO+/AAd+ftn/99kg0Dz+NXifbz/j6e4CePiPw5ATov39qeVvP7df6xk7Q+m7unkSSgZ
hE0X5p8rWf9DtpAm2aYwhGopKgiQf9BBrD80RdiKrWnU11R9HbXyw0o2NVW2mQPOO7CKNv6dlfxx
IbOUZfu7xIPWG6qOD2gQS1XHsFADF5DaVo1njqnfSc3+9K58+IgPeBpD1RVbjHwELZ4z7YOtEbpx
JXkD3f04Gn8DCvuZH8Sb+f3TDJuUdhWifCdh/gBb6iSq4p0so84lqSmKC+8pogxyFABcZfIglf3h
h+f+F0q6P+nM1k9UDGRcBm0fzf440crWIVPKiAFcaxiOSGBlTNrUQFNFdmus0HWROrEYjuUc7tA+
+XE+33QzAzdCsV9v9kw7uakoHUnG/a+v7K9uBRshWx4IGa6QjfJH7pSSMIGuXKbAxe52rUS2j0ac
+Up/DNdn3ViPYTb9hj/1AQj7t9v/42euircfbj/p+WzgNwq434NHodxpslea5ZtixiGw7KoudqaC
GA9XLDQBbBH2b4bhfpTUfX8aP3xp3qkfL6CzUkNvar50lSVOIkdgbtL9r+/rd4D9T7s/T9zgbOLV
MZEnfVxjiTlTYwy7tSlX3pKovRSWtpf4rDS5sYf5YJAhDkZ/bLsEXVJ5Gyp4Zordb65i/SYfr8KU
dUXnIDKQan14dRuNXl6aNoFrDC/duAAFmN2lQwHTojMo7FNVRwfarnMY+4luswB6t5+fsHA8Rm33
G3ztn+Sk6203NUNYtqmoMh2in2+7jeOAbkQeuIJZSgFAnCnfYzjapPgMJAMeASXcygwxo62CpsUt
YxApPW36WfNtTN+YINHETzeWGvtWBK1BCbyippaDKS/hnZWT7NRX3TG1iw0kTyzuzoAalYDWW/1a
v7m1f7WIeJUt+lWWzpv94Xin31wYWlQG0AAY8sDs6Y7KTiaFngYbM69xla2tMKT1S9B7tqafVd6u
2f4ctb+bzfMz0flv7xO9c4F81UaXY3zAkwFy4wUeV0NX7crTvI3HGVd4flvBeBBJ7tLw3ka/Wd/a
+rA+rixLtlQMsBoN5I8occhuOLe6hJdYZoZ47upUEGD/+DVKsHoZt7ROvTR6Vmoat4nuJ4Pm12G4
lVPptO5oCSgbm8mH6myf+jh34z7cri//gitMignWzZDeIz5j+1JCE4IxNAvjXoDekGfcp2jjpDLb
21V9qWCiGMvsjixrtcZ0ZWeuvvQe1zXr0W9eKPF9QP2fvreJZQcPLXMiP77XS2RZqdQhFDSCdK9o
CCJsf8nyvSVeSN5XQOxhWG4NLHRZYLg9Aq6uC7yQZkUBwyOe+sNQDttZyU9d+tq3IQMgE3JDbSOV
8ecJ8VSmBTCjMIxMF1wqzsQEmGoetiBenaW2T6YybDHieGaTU/sbtlkj2LON/bIkV9Aq+6Ep6c1L
8ESoTCDwavp6o5rZflIHD6WQG5IUFnjT1ue13nA5Tpx2pTB1usN/24DP2EQoF1o58ZlVzfRzfd9Q
otTKLVq/fWSPN6u5yNio8CnqyxCON7I17Y3P4UMTVcdZlUjG5YNMH40Khaclxmaaha/bbD6JejZE
f0zB76RhfrLNwSM1c8qYryFmKgEhbTp9Y8AGJyWE8sf7PIcoBk8c4j4VQoc9uzPoDc/dUTTLLlHb
wyikbdtOuzoGVhQl8D9VX2KgJ027zTgjh1D3653vMM+WIgPVO25VLfYn5jVnOsAOMWzrTvMlfhSb
EsKJBr/wWVfUM3UXWOGYHjpmS9gWSOOMeVvhw9yUrxxgGPdQsUtmTKFsulFHvphmPeVKfDXT7gLT
+RrchFAia9BQOROPcxQFLeiAJYnumiK7pWhHuSZybJweUgjZCXUmRhFC9NhDwrqvzVvM3BQMEfGF
CAMrZkPIYk87yLXVR11oe5IfuDKckDrXjTveIH6aN0afePpOF2fmLW0G9sh1vyyNbzQjN+shtD7x
OrsQSrqCCbT1C0OAHjIc9gz5wZ1I35UlEqWRjzFhLwwurumhiLAfL/jumTe+uDrD2BL5AQk/jqTM
3djIEtagAe3ZEc/atimktfe5lhh24dJebH6aGQWrx8XV7M7JrHvkPl5uFrfrhyEhp3g6eJnRbWkz
eEPIneIwSIMYLpnm1PT7YppqZnZCcnOYpOUQDWeqcgcwyzQVZLpGsVPZ0w5d6ikpjH1F5xHq0W7d
k6VY3qWBfmxGx8I1qvKN6kTfM2Vxg+bhugoTmyLfyxLVkpHWybe8HbejlN5RLoRB7wWgXeZcoqc9
bNMBZfz9+jv6wPPmkaAgOgg72FoWt0U3Htss8qaumXBTr5L4bGtl2AgJZZMc1y7d8/WSKpxVuTl6
yCUPbW0w4klzChbntKBT7FigeP+YimnoXGruK+GqpU0cmD3QwODc8CwWHmKG4BIYkWtieudccHTs
E7rg+yfOHE5ewLxtdEPADyIP4KOH59UVc+aGdY4YiViLbjoDuY4pTt+cX5XBLmPMjC0aIKRQ3VYD
b5QTurxwBLCHSxIXx6++5The3Ul8sdiY3YSjO4M0Jg3dYdRGT6lJL8PBCdFTTQMBLQU4LNTA0+zQ
YzIPmOTdJJt+E34jG/LTecFdwUcB1FkXc2fQjWEzGvP8tkEzR7O15kqyiFNWDe8NPD1aRmCgsf7V
B0vpHbBDyK1GL+TprjFEGqaAu+PPLTGDlnORarbRgmPApkDLcb8atbt03qn8ZEnSaUF+/nVo8FdB
l23gJjNkQ6B1/xB0UXYyYBqgkBZWc0Gr5ITFRDFe/c0RvAr5/3QE25bQTPTXBtWOD2FsEmgZSiy8
h3Wu+0zc3kV8w8ZA85GVt+veVqocvoMOvSXfD+rsMs7VA+nj1qyKsnMtQs9grRG2C4K2wBtkHpwe
fBJD+hIqD8hlN0HVXBjibVjdJ3PKTjQmnYQQ8tf36wNy/W8BDF1Gm0gZ0Rp+gp8Dw04kcGHAn7p0
az4H40WvI6/VAWFM9gNxxDnVMpdmMIMqhD/xTykNt2HxWTH6t0WoZ03nxU9QJivdkfzN+c3V/VWg
h+wSjtJazTG+R0I/pCuqno2ZyAx0byO7hdQd2tXHXixvU7eArMjdxe49AR3OtFpagfVrbK7KBm1f
aJL362v5y5X1w6V8uFHTkEvrzGXb1cV0Y+Lh20Rl9Zq05sOvP0ddf9CHKAfpKhVyHVIoK+zDEh6y
OpZUBGPuMmafK1k7oznzykaDuVi4IzWm9b0rhsAzTQhS7E350gOFHLCbXDRbQqxBYBM0B0keto1t
n8LyUtbDNu/ZIqL+N+n891Fnf7paFYCpafAqAEv9ef0Y4dxkJi4Fty95pefBQ7XothIHzCNPbjNr
DIPQsRex/IcMUE3PWlnSu3VTzIk3fn3v1lvzp4sBNkNVWJN1yAg/X4yUIPmtJ9mG+/UyYXYu5f64
ZjExEW9W/K6y8Bf5uylTrlR0RSMcFx8/rdJotGdgOtTkkPfCM0D/oFdCpjvvREVY0/1muA/+v7/6
gmwrlkl9ydTND3c7M5op7xgg5VYaEQmHYs+rajXhlrYczWgnybQzbmfPrCVv/SNrUSNewi3WxxNs
BBw1KD5YMi26EHzZte7PYvRmjeWxqHsUPsQ12QkbhZuk9kZE3SEtCA7lwFviaVuV8q7PBw+pJDhJ
+jPCmfjrwEM8Qq4dWM2zZeSnwbB3y1sIFa7KpfsJAVhStxdlBrNo2ac4FWcr0v2OJlMc6n7axn6b
E602yV0O9dMc9L0K1lYOUpTS/bFH+MwwxCv7j5zVpybD4Nq7Ke0Fllc3Ec8nkddVAgSD5lulvhEM
UoGC5q31i/VAX9+JNQLvVyVa2x/XHa7KSBWK8Ax6d2MgHO1RsM2sUHIA5I2+Ii9M752ZXCp5vc0x
3DYXiZhKqtAt2CkEDG2/xrycexgC1pgZYfcp1OA0luTFXeKHUfoNBspeUMbR+ukqvVFZvNSESQM3
UI+XXZoMW6MiaYjbgwKVfY2flXp0Akh0w+AVQwbLUqIXK10ZHLXTFVRGY+hLY+B1pupranc0AkZI
JYigIF012KVWP09wzbTIC9F+S0eEGLhzud2lfWo7jpDBOgn6wNl0nuDwZQt4K9rgSg8WluAioyRU
URGT0ZzF7cNsJnvKaaA9v2cnu2DpnDWGjoZXKb03GGIVkqPUpEtmGXpg5E7zOrmyiXxGATC+hnSw
q/F7h1cbCARDj6qKbIEfEC9o5fPjWmcS9r3eUyKYxHlsX4TOIA8ST8xSOzsnlUij3cTjiIa3ZMSS
ZD00AydrrNOII6uQYycm7lFTsDlm6+fGF6N44X8AJchCw92KceyQSDbdvOsBIip95knmoSWm0rqj
UiMQZr+yZagOfUQAL86tNLl2iByO7DiwSSSK+Wa9TOQjKIoIghKWEc8vtIeNvRCANsBMjYmW3aU1
HkRfnpKGFK99wfvq1GN+u9ZRrYDAlwlz6L39MR8OsN98MSMxoHYRIfBfMMiAKT0yd4CtMr2DZYKu
ftgywofE8lyAXGpkfY8hCcEHygJG6AKFROmizeln4n4cQa0005CfwNAtO7SvsN8WF63Bdn3n1gAk
t9vDbKanmWhDk/M97X/KInQkOEG6gNfH0pDNLTvm+OCrzdwGirIBOawIzaOMesssuc0SjyvmAZEe
KQ2B9vgwRzeL3N3+eg//c/XOkJEh4/8yrZXXbX4oqdBtwj4762RaoXS/Zi25BmlRAytMIrAutTXe
iNPw3jS5Ym3etYC9GmFff30dPwPnCYy4DGr+BkV3QZfr4+y+Uq7lRhaT7cId9lpynSDUsIRQR8o7
59cfBcHi476+VioNU6gyI9roj334zgo0y6KQQmwRWN2kxWaUzQxDIG4jxB0wLFbzev26VtRaLb1j
mLhXc8hEGCYi6X0k8ez17lLX0XUurYd0YOcSqi/bD1PPBhON2xqXkTSNbxjLkET3KzUVz7c1Hqel
dhI+Lu8fRYnfcRhK6oFoktLYHyHR6jpUgLnbdxbmnDUTMykcAFbb9bEOr4qEMAbMqY670eidtVq8
GBaME2vemfOyYyYdfJk83QdBf8Tn7pemOJcpJQlKEa0ZX8lRri2vZ96MN3h2dmpBpb0cJzdCRaW2
8oudmu6Y3kuRtC+zsHBj8L5tbi5OH4WfEgvZpGEsN4Uy34wdG3ScD8fKOGGSv5F1+15dKL4U7O1L
jkDEOKdj9tDq2wIRvJSWt12TFxuL6FvvlC+4DJ0Kq0Mspds297uWJY+zbFYxmqm5u2ZwU/UiI/Ap
Rsnj4NlYJQaC0F2rGxmZKabD+24oX9Q8YseOfCNZ9gYb+ixne03r3qQm+oriUGzQ6+2j+b6TbN9i
GsTABiJRomtD6ap37WtOKFeN+V4agvvSIBIHlrIJa+mEpPxTJwa0ZxQS0n0StRE0meA9qAegvIs/
PgEA2I5x4sOTue2+c6w44ddyglqUtyO1L8F1rIW7NgyvdSdvOYNESpjQWSdJte9TLoOa9Z0SdNv1
RKtlcsSm3s7zBO9Vp8QKDptF0ArJE4W2nyCWsaj9maIXcqS9FavuFH7udQ6WKvKrZNyiubmuJ4hZ
mY/KCIuv6x0lK06RPTECTnG0SnK/f5SdQP6Cr1RofkbJ0QRvp9fZfj1L7Ch3U31CdYtuss1Qk5Kg
r0HALN2tNRBM0E/BSFKe8vVbpOTjuwzhIU1wZSScl9JyzUfrTeLlxSn51ofSE4wUnPSjZjyADj0V
gMFC6xvi4FWFy1xWbd9WrC0toHZigg2JHzsROkGWbIU1u2uK3OgPmaXdJ/JJ6cILxrcbkWV332tH
du5HrbuWlRKOpzXhQ5V+qeTuTaNwEY39I4JjF/3nsxET90QtUms7f41TaC5qtavm7K7rzKca8aE0
IYZQraumIy4F+BmPwedZVQW30XwwrPxWA5pVGCNMl5u1vrTWBkYWcdBa7xNgkO/lo1VCjmtVMlKO
9xCXUO/0pU6Zb2T0H9trSX204lxcB8Yqwrf7F7iIqzsaUvWlkbq3uErutDTwRa5C0yes5k/RMfTX
rJ6656lt1WgTGc05/LKGKXHdvFpKc2l66cnSJkIXhdmtt8JKKAu0lATUnTTDj13r48hRXhcVC2ku
oJQB/x21yF+Tt2QZf5PA/cUea8kmCZVNYiD/qQ/YUcDO51Y2sQqPBMa6s4ZHa00UatxpLSf9elNX
/lQiMBDu0Gtb+R0Kvai1dfBD7irHRjSJrrDdIeH9VVNvDTgjHpBsrIGVtF3fW6Pcz9Lvpmuv6ouf
8yA62ogzLIXMnjaJ8aE/gsmMBpk2mm5lYYSZayej0EP1Yb9WcdJFZtJN5wAPfhHyKxD0E1nlKY7y
fYykbq0Uhazd73fj/4AI4b8Divh/UKcgqCP8a43Nps/C1yb+SWez/o2/iRNU6w/CD/rDFr4Dlbbd
P6QJqvoHGliKIgwhITyhefyfygRNQ5ljGhopsKqRkAtKKn9XJmjKHyrChP8i/oGr+mGN0XlSbVkW
JmwEyvhwID6ssZxZ9IU69DqUUvECRuWaxqLbYI78TcMYDcafPooX1qAeKbOqhaC1+/ObVM/6XLFb
cZS2Jja7bdGP7/A5exd9BmNUqy+I3r/1cwBUTi6+joAYcrIrJ0l0YON2fSs1yTmKDYDEkWI6Sq58
ChdpF01NfqjjQ2d37GLrBgmqy1MAZS28LAmcmVnuMqcxrkaLV8jI7QvsbYCcZurIo/LcxgDQCwN0
PERtP0hqpx4YXZGaeL6CRnyayrslkDEnl9aXJa49hqOhmJQfAArf0fE5VpJyk7WrLkhYFVfcv8d9
h7/dWocPFdharfihNcQXMUyKYzPBA40oPKhKMsDMcUCpGeypijERamA8ZqYKpLBnMGNmKA8jbf5D
Lcbngl5obEGQHCnCp7UO5SKbwHAY+7JPKS7p36jOX1rKRZsk7baAqJ4LK6tQyY4VeW24gMOTDgTc
ZLmlfGJS1rVsq1cR5v5IfmnlK54dRkdqxBdZSR9j84gv4X2sboYF9wGTLhwhZ+UGPF6tlZGL9an7
29+YmvmcjcpTvl5UI/DgxUr8EtHpwqWyybHNbKIG3afcXJa5ORiheGWGvAbN4JBLuCNkkWGcomtC
VKer/S7OkgJqfv7V1lo8/5J82w25vZniARPc9DzmZbgDHPu5iQzFZWTFF9S5Ty2HOVOACndoYpNM
rpZJ78XubOQRSU+qTZQ6gF6NgM6kFBd0GwFSSCg1TpWSuJVyso2eUB3PvtNJEPMSlMbIUx3mCHUO
EkrmCHMNBTmtO8+PzOJ+RnE+bbIBbmCOg3GrOhqHq1818zq4YY04lvGb0iFxbnPDwzG5EhsWIJOp
K+glbHpO46bB7MnQlY0oxYiwFspi3uAAGPltgjKyhbXhmSnE0fTUqM7t7HZ5rJOEbFiqICwuNwZn
k4OX0pejGrp0T6QQt6Jxa7vyE/yIMBOYcDDHvmrgeE6a9L2V5XZzq+WQ2iP+r9oSKun6Y1XVsWsr
qEY6E8K8hogdRjx+Ih1TL+b5vigmd5aYrxNO8cFc+z1AHNPWuJea4nmww8eWh6N2GdVK9Zgls8Os
z50egW7BlVK6Vi9/Mxv09XX7TTfbe8SsOgdaVmySKgS/PIDJqBAvRxNuzCjyNX6TZI4L0ErYB917
OfFip4Xlyy3/oubMX2Y2CHO3iZGKjlxDYt73qD91NXS8lsYTFvFLO8sVdRggmF17Uwz1cUJUCgKh
36C5zjaJjtJ6wZ21mSTdbcNqY3cV7JawZSUXDvYJy02swh9H4nkC7NGCcwDtfBiGhp1mhJLZVi6u
3fkggcP0RrN6FIkM3qbAZpzSDiMm3aQU5h0jCL6qGGU3YkQtTttOnuP7vovPodbTpWY2kAT/DqFu
gYOFMRFK+2YNymNJS25OxmbXm8Ude95dOVQHoclHYX/JVUo+S4odooyCfWWIy6gbmFDvA3l8sXtG
Zoh2uRvH7HboIWjYd0i5z3M17urKRklMRLqZ42DaqEYrs7cl4AR0xj9BvZuY1JLXOaN3JELrwv5i
YI4j1DQKRw/re2U0u62aZFu8zazSpKf0FhdOla8WL6WZvELqWgDiveaOU3UkPRp2JlLjgHmzrtFH
AnZpcJZhUZQG8ywmBpmrtlrsl+DcB5lnhUA+gxcySz/O9Ntk2BF/3WEv/6T14kQx9LGIaDlX3W5U
Zq8iypGJxgOK5B0DXkzr0Czgx7vQHYXh6kF/m5YB7YTKz2wNiL3mVnLwGRuUN+n0cmVjK8vTW90V
g5vkpMJTcpQTe29b9qcaamFHmXtkqWAG34iw36i5RdKoy0BVQ1t2TBNwA6k3cN1uZ5tcjFbXl4K9
n603OvZRDjCcAy8ZTOr5TbqJAJRHZuZLiXgrpBFQL+m/Le1FXxB647CYm4K2MnrtLqCc6nUh0ngl
POsQ3YwgPsFH2tBsfGD42a5EOKPK6LtLIImbOpO/TJaE0VOB1tvWqiPeqSdlpJbSOwl2StpvXMCL
D3VyI8nJfh6XjdySLbNRA8JDXi5Vzbs64FJJ7Ze8e5Xn7BhVjmqNe4Ezuy/w9agFVSu9eO26di8k
OpTzVN0YQfHek4YhkL1ty+qz0ahPtTRdGeP9TBv2U1hVB84hTG6fh84WcEo4SKrdOpGiUj+pN0Fn
9U5FkQ7U6yeVMUJQKcb3cVHdYQENYqqPjbA8zNaDuRy6MTnHuCGWrrwUlfKmKP1dFj1OjfBju78g
rScNtO4iu/G7iF+MLZDz7DbS6nOrImnIInAEqkxykr1TPnGXujinRnBtlhsIPjetZl+zwvBMSIi0
QG7r3i2riYKpvo3N+Gh8w97vA1NFGBHbnyk43w/qTQIiKy21YS2wPauLfhymBiuI7hVGyMwlDHEy
zE+92ml9fEKe9YpB9RURNY9dhuY3MbK33lM4Bp1ubfHoP0CKOy9pCFhWG596ixkCi/ra9uEpsboX
K2IjmRblqViemcP2Ik3FVzHhmsyn9fRxGKR71aHTbJJ4fs4brWaTTbdWpKEkSRGlGQ/duLcbBUhI
e0tF5mHUqjvLvMEe+RCO9puV9B0mG+qFaXZnFrKb19AVi+WoUbDayIVyx3G5y1ptG2rmSQ2qL3pB
Tc0o7TcFdc27reV3kQDZqSG1SJJtLC0vnSqfDXVEqjgDuB9QVzTzC7Of3qMgOsm69NVI0T8sKR4Q
S7uDN7gZZspoYTpjNQcWUkYMdMPgHBcG+OeW8R9hcgA5uhYCQJpG27J9KCvQvKmsIeBScxDSxpmp
cM/4Kl41qbpbmmE3A+TZLIAuMql4DBnRHshsgxOY0UwBFJIWPo6qI/D4s2lFlzZCySAbn5roLg9f
hgLrH48Pe+m9bYbHuLUqYOd7Xa6eGZy5i8LpM0QURngEhUu89ww0i5lYhCNCvSlja29MGQjBpaWy
m6CvW6O+pj82lGks8RjW42M7Wp4B1gx+gU5jJH5hmTPItpA/KXkJQCLHLKEAP1U6lzMMZZJ1Bjj5
WVnEHnXxPlGUoyYP6AeWp7Khi6c2wgtHzS1NZlkxHG7q5zOoXQ/KBVoijbZ26GOXdgG37ZIqPtkV
eOwdCJeHEOdKGHwfKsSpYsVEJ9ZVhc0t5a9aH2Acny463KTREjjqWn99PQsgMUWuEo7PTiUNFxOK
aKbIe7suvSYzHnNcaU0Y3AzF9NnEaj1W0pcgUqCAlNqtNlZ098Fo8yslomCMJ+HIfJ5rQMKMdce1
SDNSv4va+Vwt6blmp22m57nagVk5qjrwitR+VibmpKnidhRgSEJlO8UjtSVsiSgqtGlgnIT6oJgS
qUfvGBau9bY8FQnzAWSTWsh4Jx0XFVmI8mVB7GQr3mSqzGycb0o8icGuZhovYwc+ZzlnmVneWUOH
yyBmjItwrRdNbr3MBl0qVK9cyqeeGm8WDPRQGHeTtl7cMt9d6Jdm4m9nySnD32+GDZqn/BCrOTbg
k97JaIxib4Gk2+g3y2h6gnlNCayOlXhvUy3u7dlv2AAD1T708rlNx10sQ+5rgpOGOkRMnb/+UzXm
yzgVbrWMGxSP27TPtzEb4oB5ce0yzzOjcazyZDXmeb24hvVL5ZmZLYXTwzKDVuCvvw/Pbmb6wJRn
fh4rt/SCjrgvntanYBExrH0dO+dErUf6Uwzv0+29qb1TOH1oGaOFTtsNysAp1WnXJJqLSX87ihnu
ARiBCJDfFN9NzFOQ1cBRw7WBd23C0aO+tauf4jb0B40ZHsAjMkm6ZUlu8UB5oSFxElQ7RoD5q87M
YoxUPWguo+Le2Z72NpwAG2Jt68I0OK0/pc3al3kEP88YhUrDFtvv2wGBmjAxhCxAKPJtBkeLKZcC
CkX1tg5LBDe1FRSagRQ6Tf2abkN13M7LQV6CqwV5oKqg4lqFpzJOckRbj5eEupztNtz0tcECLMpt
tZr+VHwDsljp4NvzkJmk5EDF+/6ZKJWHzfqMbdTiQ2uwRZKAAaja4K/y4tgGFrPQGmjAhvIEx2XX
VtBZWDZiyrfFAGOGKJSxYKXGPNCq20sLMsHOxpgfn5pG4UAC1Bi8m1N50AWOeFQ9C8kE91DEwrFu
O/5+IMptOvduVBeMMRnhO5kg13kP1yy4tG6COXuKzOlo9zIAkflEnYC+XUZ1tjr0oNsznKAd8Ra5
4dlkvlkaxU9y2DInrjrIk3bpVeOs2qhmgE8UWXxQjMZbnTG9mI6SgFe9DG5GNZjpPzuESp4uRTtO
hpMcCKett1WtbhnsRrTZnkubk40SWzaveJpqF8U5SqjAySWCeCEd9PiJ8SToXZ47W90q3efC5L1Y
aTyuGpg0t+Njrxd7DZaUbEq3ukaorbDsM/vYReNpXc9mn1PUazy7b722xAXPCKiEEurS6G4BeJX+
/AxSTaxwClVHvTmfYXUfcuqeQxtxqGzDodynwXiGZscUD/NqzWAg2TA7NGBqY+5kfdxGvXlBNoXv
xMVcf2gl+65gfN6G2abI0GL2QKZ0xPmdFWeHQQF2Xs7+nKW0I+khwKShYLQNQnMXMFnPaBqXVMJt
e9WxK4N1hMp0mLxFjjyVtbXuZwop7kh3pw2UrZI026B5SxjhOiutn5qmt94IqjUrEmGvyrmb29YW
WDJUcTn7VJXKeV5ejCH3iyjaR0wDWX9UZM77iTN4juDwcBMFqDLmozmRETIZs7pm4ilDobbuhbUW
Hxul80GDwSYInFiLYaxYd6JanumkkQq3xyDtIJdALh9z83EyM9p01o3aStdOUnea2Ikys7yyTU4d
TAtH1fAkg9MluwDFC3NqbxQNEDftBaDPNaiMp4JCDmyq8mtjzwFOXuWk98a7NjZOX9UPJU2cTUZ3
xl2A223UALx/m9iHuRhevv83U5lVZ5ZosZWj7KQT6lPQ6uUievSQKv3gFLMss8ncILQ+6QrjFK1R
PIXSt0pNI9CaGuUhRSaBFQVq27xAPddI12JcniBSchcmcr7WvlKg+bYYO0kpTnGZQNnAobQBwrki
BcbQmWOmsC5cabND+PtUlADvoMztlDpuPVqunxIdGj6jKY4iZfYQ1EaKTl2vMv+NnzMNAyV/yxs1
O95AiSz2xjjscCi9LKncbPsWmlMj3zPK5JsmrR++0Igu5x6AUaZ+VTrS8zkGbAJWBG45r6ZTt2xt
cngNI3amVvlWzfnXhTodmlEpd6dy4lgxxaGWutdGQuelPMWgjxDDZlCuzADxRwhevwE04QBkYx4x
+G3GMu1KQx3YS6qFyaCnPKu9UGEjC8o5u+h5B2zTvpoqKD2MNV8jleevj+aV8U5fy0TiHVyoGWVG
/k2ARmwivgmU1tDJGNnYDNO3uu4vA3MCqA/g+q4i/jr7RcyH24/9IF2IAZONxu0F7UyrpI6fzXoJ
nFriUseOqXQIboGi0UwXL4A4LrLJ1Wjp195GWY7ya9P3RQvmq3DDKNmVcvfa2dxIifoKhaHgIUTe
sQFRa4f94MiiYzUq8U1OV1PI1XFKmQYola9F0F6Rq6vUCsIvHSCKbSPn1yK5GARMTJCSF3y7oJSl
bi/DNLUB0zkonH0qusV+Mkzu/Mi1NLMV76a+Q+6SBg4DXsDNMK6UDKGayPVMvhxVws04MNld7p9i
CmbcKO1/UnceO5IraZZ+l96zQKNRLqYXrmV4aLUhIiIjqbWRNPLp5+MtDDA9wCwas5pF3SpU3gzh
Tjf7xTnfiXZipiNz+jrZGiO2sQnGljO+w5G01sIFGmPVKMgfwolBRlvnHdLf6O8Y2XKDn7Rdezgu
B+Nlyozg2KnstSWa52Q0hCbZyb6SSBfmAQxmFmprHQn33QAWzOAraM5zb2zS+Iv8qXqVhPwGNTFm
5MHXZyLT9iiAv/1k/pEd737QNvsxiuQ23SNamHZjVlxRsVcwuUlro8J4rtx7O3Kbs4lsKsmlOLcu
GUKZKgkLCOqdnJK/01xDvfEejIIapwvsIzsmPgsOoc8RKG4THu16rNI/TULbPETOSxEupjHN+A2d
4JbR8PfkGMSF7HxWoOs5JrDFX15SszQegXZZTOko7RUvmaJOAvixixPwhp5qySOKPMBVYcLGcOl/
WxGtIb31G7awjfeoWLhxmyprO/f89cUrSO0+HcqYJnAGgUwuhhUwlm/e2S16J3ErtQgpoUbMSGyt
AQriYq1lyp3qQ8MdSgqphrkaYdDHf97aDjDPxjG9I+pfZ9M0xALX5S/ReLe6IlRb1LwMKo0+EtmL
o2yNAtJAFp67psUZP7HS1Iwqo3Q8WW36Y2ZHr6DOQd7O882pVFiLQj9Kf6VNwFPj2++ZAy2qIBBo
OZkX3RZ7c3zrXX7NVQfuxD8NeTvfwiL1ThbKKkB4X0Upmj2pQHgIfVWQZmFBlyDVndA4jOXuQxzb
n47D0LX1s7PkcxzZCa1S3pChzXfpFSdCNbmfaVsfsqa+M0Z+RpsCi5zxaT0n5dUN6ksdS8qGhiiP
8G+Y1hodtBg2XZU+EQVmrWsV9OskGG554ZaH5keJOVv3MAnI/dxYCV8sdTj6RtYN5XKVkF4zADkD
OME99FmPvLvEUXHORzxctlgejwrkl6EYOc4lBwvh2Uwg3XJf+Mwyc9UfhiH/iVpOKIE4fgBIMPgm
8hHQMEC3Nioufnuz/g3tkVeiJ1Aum5FB8imebNBl5MOsVWWu+8QuD5UC/5MvU0E3fGLMwUWm6IrQ
j2AF8W9mVjh3XpfLvaPkQzWn7sb31WO1rE0AYrQjO8Y5I0jKq3iVvWB5UrvqlPbBHUTgdidL/RvD
eyA2wjz0wcCRJUHZTDnzMJUOXP7uYQikZmDOt3b95DI1zq9oeJkapMbrRqV7exiehtznxOPjY8/m
nc6zq4rGG7nejw7YqVVi8rFzISuhqdcPvB/Zbk48l2o3eqW3p+4oee8BUIrVpKP6DigEfEAkVcoS
YL6Gt4TZ/rHtmNJB4vRiuTOhOQMf9H6D0KJWm7IdCkyPBkZ/L2uvuWZciq07OMC3DOCKJeWmxPQd
ejaTWYghoH7IqyA4d2eyleqS1P4AAvPcTfH7SAbxrosmilfyilirPwcRUVVDPCSnwjMpcByjY5rR
fWUhmNe0fSZRpNwQF0QB4uqr38w/yuLyDt3ytwOWwlkv90g5OR8qxURi8t7mxQunByPd1R4lC6wX
biG8EJnhv5FMAMLbOfbjYvPhMbH1dHMs16Zt40G2JG+/Uma0jur4Drr4szvhoHBN8n4CS6/U1C66
vW4fZdZNs8U8FGnxOBvfMALlVtgIpxzb1ifHMVNGXkW1zXu7YXE2oJhBNmKTznwY+2fM8+3Fj6s3
G9Lcvp3FuyFzeGAhyZ3mDImwGfp3cjL12m0r9y5qu+8QMNNesDI99Ib3oOrIvPASmZck8d7sSD6N
I9PVLCDUEK2KXgwyxTaZYg83BkM9ZDM+XpIjNrBq6xQdo9SRSrieZLZzgKA/BCOB1R2LOcISGIvW
wrrrCTp5gJlWb0jNWkkQj1srFkxEghyyIPbZpi3wQs4sS4Ba/MljeKWFzK7ATd7NeZD3ZfGMUTBj
4mS0mxJ8TklGH8hOzz615o/jJf1FBorHjpSkJolJy0RAutG+2rCpLHbNGCb0CIQm+h3pWEM/ki/O
HEiVCDOS+Kx0Z28iL5splXtAdP34HBggfqjHvopsutoJSwJs7Cx9mqKDY6dfdcXlGSPCPQhTPcYT
bbJBdiQ3Q0kbm9DBV2GMh4QX0I1G0rEqmK4zUdzKc358Sd8xz0gQB/fQDkybwsoTXEgabsxgr7MC
wFfjNDxoCHRn13YP5hjdW459cxv7XWdkTaZBTEBuK5/HsqrXI8USAOSB+VXorRNviS5OzoPN4sxV
1YljoEvnS51bn5Elw13ei9041+R3o8pUNa3YmL+ogdnYRPR8kcsFDDmpvVRfKeTXi1wQMrYx78IE
vo5O2RaFAVmwJS1nrtmHtKV8bYNdzATSy5PDkNWomzouDMsxzsZrzLhnHb1UWiabRyK7BRGCqNc1
Nyhx3IwqQqLBB5T2fBK2kaU/qIOmsfk08uR+qgcKuTrGgKMN6IfqxQlGgYvqxa+02GaG+SY7xNB0
j5xC2fweaOHuZG/vw25ElWtoRaQqPisn/xIWm6E4dIq97X2Fzmyte/DK6yRW77IdrW3MaG4Ii4wj
3m9WLlaCFWbrjd2F8Gqbvl0PAYOnxZTsjcCLxpaUHCvKSL+05z1dz7LLpiidmaOOLVcnYjgMQRbQ
VzJxB0bgOG1NQTI0lYLpsfrUVr8BxliHQwhazZKbtkSGF5LyuTMN/R7ONfo9Q4XYvdKrwS69qmTH
/rr5MGNXnkmCgqNR8vQadYSRi8ZsztrgmnaXQVXzhcHpKrMV3UWfEWbU/8lcVFHwzoF88wjyMLWH
zl0AYyyC7Sw7EGZI5JNTfBHk5e+bVl+5euJDXRx7siR2wh2gUsJ1O0pkvNqM4s2Ydva6S6wjEJrq
bBABgMiU/d+EpokMCXVwPf1eOymT4YjPzpwq9gQRyyiYYiwfPpCrEmHTQkoMg1+onVyxGd5P1XxH
xMfs/GrZc0XGUVqjve5dqiV3OFs1NVpnqnNudQ9sXqqjLv6KVH2wnc6WN8NcW6X1VPciQgdM64NN
/XsKrgTm5MydhdySQX4v0qG/REdIpPEJStmlSyhddQT6BlkCmngz2oWG87ZkVxElehrb3txJO2/W
UZ9mF7f11wNJAVl5benttl6qV2KS24q6ZxNn1ApWmRwBtD+CbEoZ1FElxIV60HX6Xc7ZhNujEUyy
JRbJTG+8WY4ID+k7tNuuWsm83YONjrTZIhdWlP6qDiBxOfn8lkxPITKGTVPBXyux64ARJDO0nh4N
cEzbAJjUzsgOFjCVFVEF9hb9odwAp2VHGaZUT9HJc7Juxe+CaRHwNh2LWltxuHbz2jv3mOI8br4t
Rz1VEDxx4itJXXVKoKGRfQ2x60aevAUeyuu+U+1WjsHRabxnWLcV3gGdr8PAuCQ1+LjE5rPg6xY7
gV1vQhhOa5QXJ1Pn7Xq2HILGo58USdU2dTV+0uqVa9TdWj6micZnINGAL0rfJiWCY2KMqPrM8c2K
iOuSqcCtXWbdLhoHEiTUNO9cq/gY+sI4TDOHup81m4AzcZ2R1kNoQcPoJlqyfu1r0AznHiLfSvst
uZWxuXXN7MIH0DnSM99h9UoPnTF0S84zCZcmbWVuefMBBcQldHE5FFCy14UfNRvl+s8Yx+ONM3is
ymN1C91iPDRRFdPzJqwiiK5YXMqA51ui0tkhslC4CELqgqK7wBlm1E6MwKatk3zTpdtIQtodvfIu
YIaBj4F00dR8sTo3WSWKFsNs+V9N3L4AJ8N/yrCg0Sh+WbHw+vmxsal7vlrWcGXZbXaNcWHvYA5v
W79w4e6Bus5aNhrMk7pdni6p7g4XvDId1EeRuW2NhfLGJmdvCcazU+eQXxZwo2t/2vqIWRPDtog3
wDXSupAflIpORGks3a9e5lwh0EoLwV5vruqhtM8NnN2hKMmOZkC3CfU9a7VpG3njsfQSHMHqSOzJ
QoFHUe2rgFGFouTTWf3hkIgK2veZaSSCog4JdhFa8RbUHwhhlELtLAErWFgfnPIhiAjryzwzhdFZ
HwgemFlLymyFt0Qt1XGVmgC5VOyv8hjzw1j57FMVQWDZVBOEHYIOitPvkFlyWRLd5hvWH8jR3OVl
QP9FxU7TFXQ0PRoyglXh8VSTs9GMVxN7vDpB9RJ08jKSO34H9no92pV8wlxCZ4Hfb+l7wegpIL2m
t57qa2LN+nEIjGd8YSGTI9ap9k47/SqIgECaMJOctLy4bvdM0Sx3zqfXuhxB850fz/xIZvaW52iL
cqu+2CSr0KkiPiIoYVPX/W8SQQ8vUv01IDUabNHsImJyosLwlrwBey05FAP2XxsT8B/W/sd2GOqt
7JyfWIr7dA72VOZO/g7hTu+AcCCSESSL0st8aMjmK68mDMDzVLZuDU0NED1KJFTQ/KFyuihzA1Rb
mwYazoFNxEpTrO9zSHmMf6cnK6DYEQNSs4Fg7FAU5SnH5MHcg79TViVIBJDBQZShoaJqLyrCuTsa
bajpjBdsiiCvPWeRPhamE9yinjIrG4JdN4DfDvz0x+5JGg4m6wZA/LmfW2M7GaYGDuuhx2KyRpz1
wCTZd85EyMyrITibpSTJ0signCMbWMMrutMpcIDUoNqOnGOTe3+qtGkObclWJx6ydg/F8aexRggd
VDUerybHJxOmykJGRGLrkmbT7uuAoYnB94hxjx9tBbub45QFVBh+k/D7Hs1otixveIA822DNUr8R
auJtENvdRqnpyPTkrp/ht6KM3TTDsfP6cjuL6c3EhkPI20BJ5/Tw8sez60wraRZUin5+b0PB3EgO
nwbBM453DNSqJi4DjikJSc4R/t26LYivsWx+3Fi8zGO8Z+4Qbow8wPrtVr9dEA9H5cfuSUwTM/Nt
IIdmO7REJEH1ecgLktMdxtGUgHj6K5tDoKN4IqrigJwv3bpt+Ze8xFPlNz+dTt8HxcpgUbZwegEI
rvCV4/RNp4gMQOQ6sQHXoC1f6wTLsdWPxCbZRzwc3n6spqthbn2HNb2NVIqaGcqx3+bhfmgMsXaN
wsd95x+neYHnBx52eH0Z3YmjntUGvX9OdjRn9VpOIIIatc1wHPL2AxPUJDeitECR3ZIeSbP6qYt0
2Nh19JoP8RmGmXMZi+zXS4gzBX/vbJIqepEqsdaZn9Y7JMJPVvOL8rI8cXgeurE5INh/7GCn0NOT
g8NUdB3DccaPhWSIpnCTcz6vBCKzbc6iq86ifttmwQs4t3spckR5LRdyFrTHsoDbMEXFsG+V+aL8
bw3Y9RQJyA2YQUPX+9uT7cngw2EfPccgK4jESfN+Okgxnx22YxJRe9/izQt9Kj6vKm1GLySr8G8/
wEUdcZSSZTk2ccoIFcqrM1dMlGFwcx2xacP6Gn1ASfwwKQNzAq0vri3c5bV2d1Ojdqn1xXxwguFt
yhUJD+I8pcF7PVo1d9DU8l3bjwEylAwRyFnu2G4h26l1HHxk9Kd7N+mhzgewu/0EMy43HuGgiK4S
6fxlYXrvOiyr0PoZKyDQqcwIl2U5o8Ac6+RqZIIRkOBbzUkiFg6FzSeGIQ+Ti2WGoan9uMcT7INz
heoExh7gd8J9MjPfmj0eLbsv7yXLqca1/gQRjxRxsex76gfmv8kKAJAkN4XGw/gI87xDYwj/vwz0
s4sGkHb1JhjFQZF5TaPk5nThL5GQs1V9aNyLxGXUT4abxJBkWIaK3j9X8OuDliKUyoMJQFTtIC0+
ciKBeLWqvZMMR8kXCWESRIR9tubEbUDvNXt3OPSpEKk4pUk/a/YVqM5OHoYmW1Z2xtkSgnhDm8+/
MUE+tnF+7MRgsKWdmDCkp8ls7swg1Dv0U4utiN16HPzz3abB+ylaV+NiXOQV1JGR+nH8FDUkNOuZ
skCF2NMVudNmUIQrQ3ANWlyJMqgx9PWI+SKWl4Vjs30CAB17TbD2oAtPPKlbIKLky5fivXSnndFM
j7g1uLBJT2HbMK/Sjrcl6bREJYi8gxUDJniN2hR+9TqkNFzJVr3RE9WrnmF+SipCF2UCbQldfx0x
ntUBJkLx5UuHsVuKd3vqucGjBv501j7mykQ60fDbZqlEu4t+jOwntK+VfyBMGVEChuvZqGGoGuE3
W3eJ62Mm17QzySyhtBDJT2E4BLhb3iMzigt9B6NOgQZsLN84rg5owf5SaBIaarl3XeyzslJbPfC2
EzsjdqQ0g4WFnyXZbc8XGSGiCjBzYeMJBZ+XvdY63vS+QDmTkMgSQuJbj5KYC4HqkEfrrBo6Jpk0
7jYPOcm8Kd8PkDlpEpg6plG3Hsu8JkXkFKFdWk0B0yaGHAdzyEkkaJ6ywPuMOwRUXtq8KxC4a3do
TqzQNrOKoSoseT4h9dXQUDbL/kgmHIXgUIl1b6MgijqowgJCkjuHR1HoF1MZPylLl1XmdLzGfQ6D
JES+7fBbNrSCaiofmA6pjVnP3A5onqM/LeiFTa0wo4BV/+gcpj7TzEeXZnGvQT/T8Pv3XS68rUda
6ipIjVcHvWXhZANLU3xmvTPdKle+1j0WsfJhKhiLFqHJGz1WLnbbaNsr+VfNwXufgjgwIf/j3EpW
CvQMJpZ2ZYyo+8xZWnSi3mEgAwyxQ3+x6pabMcShXablH3tCkIhW59nuojMYv7GDZhJlRY1oIkCF
njE8cZn1Mn0wgFfzrsT2wwCFduNl05dL6g0Co7U14A5qmyvE8R6D0/xuZSjtdITenSTp2KA2Cmdx
DHuX1Hm5BapzzXJNpvzVyN/cIvg0YuR2NoFJdOlTzs6TIdEbOqYYRTr6uZRHCKb5mzcwbqRvIstC
zcW6Cb7HGYNZIX2gnAHmOjWyg/pbIzHdmjVuJ7AwBJwDqk0fLSDCsG6EvR395twgU43mPCBf3rzz
EYBAdCGFR4KXNcQFQGNM9eBfaAnVymrEWzZW7/Vgvo+m36CF+nZq58F3IAi51BjT8n/WdLZzq14j
mGNb9uvnsEF1ZtV8Ovy6WROdyuYAJj0NVSZRoLd/sN4cgyZ7CJGlxnWi2WnwM5hpfCa54jToEFlX
2u1sMDgtwWpDRAngM7lTDbqNFg+U7lmpI/6I1sLsufToCYsKFi/2rticzk7q0AIYEtO+oqKM40cT
1AsmuAYBi3vvD3OKnD678wzr2tvlMbSjH+mj04n+uD3OhD7OnosO1vbE7qtI5Lc3Ncghzeh1NEuS
x20St7R+KyOegM5hxjMF1tG2hnjTCTmtxnt3EdhkA79UU1j09o315JrVphsEhi83WZMn9NYazTvM
aXd15EL8Lqwez3iElj1sHPxdw4c1xtM6kCw6yBNbHHbFmtybV8j9Z0gCWDkTD6dEd5kmioY4P+GG
JYRpng65Q0wzv2aceDQEpADZNMKiVh+tO/3U0Dd8bs8AhX9izsdu6u/LTh6tZvwqe+rHrpsJIk9o
OM+hQjPK/hUlyxB+qohtYdOdSTtChc4b7CdI0I2fzMeBLYh5oQuov8WHQ1FcY1+scus9iqj4MpNu
fmycIxFCz8p0r76TW5tW4QOxcoE7OMfWGB2TvHos5uw80pUE5rONypDd13X0WrrqcO+K+of4yUcb
MYdmQB6PD0xm30jT4pDTek/jI6bmZjv+pfWtF7ccb7FKvxkQNcJDkuM9NUJheR32DaP1KOse5zTt
+HWHYDX2TMdETAU6/HXD4Rh5GmVBSLA7PfPThBwbyP0NRQlFZOm+sza9Q4P54JFd3wUGYXbhauz8
lEbaQcCEVNRt3K+hh2OGbNlZBdxKghQsJ7xazpXPDAlDyx+meBPYbtE6HCiPXhGxwkogjJT9NyaA
LiLXm3CIOU9+Z8P+bBP3MiR/+1LcDQIAQ4JNktSO+cPI0j1MfJa8XJisp+8aRyEbT49JS9XYjewx
O/1Vy6zY/vMrj2O6men2+y45krGQr7zceCkSa0k2N+zpakZqV5TmXpnXKaSYm/sE+X+FdSGp86di
3hGx9JXQlvBOR0zNE3u9bAjyiqz3cSGPCR+Dvzw1BBCsyBX4jtt6ZzVxQQuJ6FGr4CDrGOu8y6Aq
opuhZODLyk8EtciWOTd8iyd2ackmxSWILoF5SMjrZVt/WWUxB4D0VnEbrWoyFujS5WfI8BAGBZn3
Dozy2Fd/TBWfw4SkaP3q5YQVhsTHAWWwj2XvPMJmBLBSEMqJ5Yilm64eh3wv5K6I/U8njbZe2zMx
i+dfqWx00vZ86pLibYrdP50t2DXM7Kg9hspzHPE45tyUdQsvi8UtwBPcnlNLOIz+ZjMCRApV5cio
gG6EvsOOguc8cY+jXtZU9Y0U7efJqr+TNuPTypDDVNFfQFi3wrc/FHugFY6tjrCwdYZxh0PIucZ9
dC+jp46MlbAlJFiVLRdlb4T4bsqbDLN3cmxqBpxQroSB8bzP2A5azWNhNRcVCZ5IiiyU6iliSdsn
/oCGgWK3XvkuOTEE1loF86IGAGSS4O+Yp2HF73frdaw3XQdaPO/Tv3YCdSR5HZvsT40ot7DTpz6Y
f1jL7UazZmrjarpY9afmNinrYheUJh3zjPQc9da2khiYrIMh3qHIH30BRBUbs6/cox0MJ6LskGya
xdrNGGJnDdbXtnoLCryyOmBc6aoVajF6Qq9BUoSxl/nyLfV7pMB46lae5pMkAXbheoaHRy5Otezr
S5/Ne/IWxt4LvdKD5MvmNjC8youfS4T5odosOyLAx6Df5uchlq8qmg9ifhnRRCO/v/p+8Vi01JQ+
IXZq0K/4WfBPGZioKu09jMYt9uer00QX/CKw2vkqEf74Yj77jv7sPRNDWMfAGJXozWzVtiFMYWWb
sVrNdHEoZqtyVXco9XKHQYNNXVYm+RkNrWB+YgT+n4CN7RGoPc8OK/KkU+uavBLM9Cwveig2nvQh
vURdthtt+46AdrpvMDWiUs+JLWs+bvNLYDlfse9sQbIsujRICb07Eofrlnf24HnYwUJKS2/dzxXi
IcnPTPrDxmEItC697g8uchav5I/GnX712+XMQa65UnH+MsbV0c7U8knF5eIa2cWI9VZGzaVQ8U4G
jANFW3PFpR7PYJn+8e3yOSH+T7EdbpsgWNN08FJ2MXXj/Np1H0GansuqX4gMb7Ws0YhV1SepHJR8
U7o1MuceT9l7Gd2kmfwytgGv+EOaw1dZeheKqEsnbabKqLOLJrvIIbzLmowUajd8cbTtbdo+p1zn
fg88dx1ScEIZmG8Mpk8eg4dVNeRPlMPdCgO4vaI7Xw0lKSOmes/7cODqZ6hSGyAC4g/PCcVGNsYz
4B0cTmHRrrUTVts+2Ek3RhgSjKeC+ZBqx73mckJj8dBE3F1KT7zAc4XNstMvtrIvOQKUnWd1r7GL
SMBhn8SrXDHYoR0VU2cxvU6O7jz8WX48XUcvU69/waRwANb9XbIUbn1P6YGuqJUxKaBZV+/a5hMV
UnW2LS4hUmD2rgkgj5OxQd0+G0e/OFYey2PEA+HOFaTkNNgbosWlZOTDHak6/t7Oh/BkMpw7pqw8
B1eW5yj3mm2ofeYprn6JfLTvvsQOwMjW35l9KvYO8ZC6x0HRF+g6XKwhcXY3LPA/Q65j0+fzTRj3
ptM3y9A2ZM01plaijecRsnX82A3V9+AxPnU7pgUDfRWLz02zdGkQagnUc5EMfGSJQvUasU2z4/bL
aLP7lnF/6pKEoM9OmILzM9mnmCf0RvFRdwPdfUx+upktuSTN3FPBjdNaGJ2zjWxfr2OUWFvKh8bW
xXYcw2+QG2hG9WRsYqvOV4JM2q3HDtFv2BQwgA742PCz11SPZj2eU17cYPAFU5bwEmQYTOeMVMnK
Ny91CNwrLIm7xO+4zMO4Kur0EQXTLbNQsxHFiyrVHN0NbEfwibb3QKxjvZKk88GKRARorkUZngeL
+hC07LRjDcqQgDEJ5gGEMF7+1yl75rgQfu3MeXcrfiGacB/Em9zFwrb2RVlcXP5Io9ah0FF/Y+kB
2fdus+D0nwNWDVFlEhcORWWgjSgXzUhrXXIvyNDt+Y/cK1d6EjpUn9VchxrR0u5nvkRh2n7db4Yi
3glFcJKC8FhGS2FjYbeQ3UkGCwSVRb8F9lclqIktzvimdo9tOt2x/TmNnflu06XFRFShmDX77M9U
s23ua4AWqohQENF50yttMnbpuhB6NVq8C46W8Ii4DLKx/ilCDCtW9E2q458IKBIt1Y/LyDyv0+di
ILkwiRHIRM57rc+VwU69EuR1Zd4ljaGIh/nD8m3RaX9XitatUDdMZqijQDeNBe8Pwcx7p/HXndiP
c1+w3yyzDTG7ZNYxqarz7yo5ocMjRq6lVLNy811F9nmpmlvrrzHHL17S/AQRGzVwWyF60eVnbA3r
N6kzg1XZQ80A+6DSF89mz8qE6ZA4A+u7Icfbi/7KkmCaZaJuBtN1fAk90I1wXtsR0xDzJWUCG9XT
c5x2P1bT79PS2hAIzgRG4BpsYoynDXmigWVdZi3vGxR3nai++QgT454fg9G8sj69RR7grK5+soql
ymrRy/d6vmomSpW9JhL9ISxow2IehxE/CNfrALgZjmjrN3d1VP0dq/HSi5IsZOhDLB1WwiNFUZQD
AqrpE4PFN5vIrerFK9XRzpjtp4CBQKsYH9RcrYXAPdW/L//dWu0dn+5DVzE3nEOU2iQUViHkZQ8O
1GqS3ftYBwQysUidhfEUsW1F8g2Zo7O7VYQVcG3aCY+RX0BBnh5Lr9Co8dtNwUhYRHfL79C2V3I2
3rKqfe88dEFT3t+UN7zaPkeRk7A4ItyMyhOzbW7jlWtzShVYnZQdPUNY55EO5bsp3Eer4vKjtDPp
f6NNZIDijeKbWfgnAltXFdf9yhPOwfPTBavPSdoGElItatPldQ567a7yHjf22BWXMLYe5SQuiW89
o9h5kVhWDdESdtnecq1pJML0YfmNBlCoxRifh3j+6a15HzovaVlfWP98d6n7hOr/WBXGdRge7H46
Dr7x0U0/jdnelGG/dz7bdqex76vYP/hkAHUM+lcd8PN1BNtx3YcfdpAvpQQe89Alg77PHl2OTGYf
w2faBfupj65g9j5r1PmriVnNJBC9dFJtGpeeKOq5TPzKvSZmveulu5fhl+fhKqimi8NO0F+e6dgo
3zSM6EDF29lz74XADZ4CU5qD0xD015F2IqSMcs3uxr7lWKsc5R57H0/fsVeHbP2QdUwyY9E+j+yU
FMN7FcOpdxNuT6Im0fLQNsm429ouxTZJbWj9MkoD4yI0upRqYGaOSOFW8J+usTxqfPNS+mxYM/rM
DZlI97UiSXJO34au2buGg08yMe+TERESmy369uLq+BQAAXp4ru20oWKo3znRjjp7nLuRPXf6MaLe
sXmrBzKdsEXjL3vwkUciFnoGG1tp51YPSLY9X0OZMkYUD3pEJuK+pk31VVOw5wnPyGjlnP8yOFhs
lFc1606IvhpPS/YX19W3WbJ3btoWHM13gqiEWMrhx0RllGNAD3JGWGG1t0JlrqogNjeJ1bwVjC17
RzLdJH5rmzKf3Rk91nj27My7HO6YVy2EYGzJQFp0TBmJelkjq36Ggd2c6+lklyXeKmwLpUVdneSx
QYQ67nUpf1MadEI62y3D73kNoGrdZ+SM5dnGNmywOtonI6buKAsStDoSe8GIK6KU5cM8ZMtxUiNp
mRmRCG6GirjaNDoVEkmSJHd667rtPrv5RhGdkoqTBqgGQkc2n578DrOYQb00DqbK5JqcXwIfJdtf
ohZ3NF0vVSD+zbn9b2Fb/l+ALP97bsx//v8UjeRC8/m/Y1u23filkjL5L6Eyy1/5N7dFWv8SsPld
E2eyKQSM4P8FbpHmvzzSiPBL2CTHwFAB8FniuY7/x38YlvMv/k3WSBahBqzMfHijHZXTP3/m/QsG
irmgfAC7SNgv/51QGZR9/wXe4gufOBtKWCzQFl/VMf8Pooo3OnNuZGg5u8WNCsafS2HkR9l5ZfpW
WNgBddQu6GZdPxi6fzBdJth1Bi6RLded6zlsAGDDsLD5Z1VeZOc29W9oqWOsyhbB0P+4XFS6w2vy
XeRzCKYQOSmEuhMAg9YxjJM1z/KsblNEuB1LLW8TjaN7togvGMEwHsM6s+Bzs3gVi+mpDD4r486k
k0PEXNiXkMkomguC2QOh925VOoc4f5wm4Z2NySu5PQyGawMWtqF/cBhWhzT/1PEZupH1TCo9lFiL
yVSLbSD4EjHy1HWjdXelLXqdcZYFetZ39IwrJH+kAOCGIGUa6YRATtQTFX+ymxDd4CKEtKqtMNn3
IbNmVGR/6YyBDm4jJCsyx3e5/KMb+glYnJdu86H7NdEkiGGQ7DUVtrKJ3l85S+EfpOdQuyGqGDGu
k5E2oCmjI6F13p7FV49zo+2BuXGDdU5Jh7IsUUU8soATFaHcmcmAYKqpKAp89r2Bo39yp+FSz9yC
CJTM51w8DqkUD4P2t2ZnF2w0521jTtyEP7kQ8UUm4Z4FTH1gq+yd+gzzU0h5tQniZtEKGDmxAWm5
0FC9bU9NtY5TQK1dJ25O5W0yEjKhmdQE+K0Gnft3dYC6t3YCihCQKKloxEU58OisrDmWY/vc1yj3
KdW9ZSSeQRqvq2u5/EOP2ZOcEYr/T+rOZLdyJM3Sr9KoPRM042DGRW3uPOhKV7NcG0IuyTnPM5++
P0ZUd0dEdkahgAYalYtAIsIHXYm04fznfKfEa9f6ERjCuv1OZ5tLhkJnIicVqSLdKxzleAZJsIDv
nzA9sKD79r12m01DRYPBt5TeVjPZZabgm8mVMg6T9Oi0cO/NCPSLYOAiLJg8hc90UxjdTwyn4b5O
H1WcbATugG2Ty3LjcDD0S5DMUVSA8ordbTlPDAFTTHYZpj4GM4+aHx/yPSMzulwik9rQPEGemgn8
KZke2ogoEomUN9EzZIpL/cyG556cZGxeHD/advVAl8NCk13+1JoWl52rRblt8+zB83Afk3Vb9Y7z
KdidJx85ioxkfFtSN72qYtkd/QyjmvTyfceTk4nioUqXx91tjQ2dBQlStXXbNIzxCGMtbYx7gyDq
U59jpApjvR/ia0IhzM6C6PujlPU+7YHFhEqchnl8tFjBUO3aL2GOz71RX0KndrcttukMWGQxEeka
F7IHPeqv4zxoaklmQiaGeR94nYV5JHHWYducPZL2AV/gpqUU+Vzk+NELJJCICMId6SR1JPp84qgk
1kbY83Wb0yWoqK3IudWTTYn4GMq2PnqyEbALoy+MMCxETMwD8FCH0jLfTFP5hzlpDxnj+/2YCHZ/
55rV+cUziuyasrCURr0WHYx/O2HCW+mi2ozW/dz4eJty5lgxBuIeVbe3ovrgxe43lUIWZExHnvCC
48LxhnXSMn6mNvJltotPkS0WSirhNqUzFPssKn5FM6Ni7InqhQgBs+IxmsQ+ytROjp77XHpQn9T8
TsSVDIYenrB2gHhpVHwN4pFEPn5X5ubw7F6LadzLCsOkPwzysW4pMvcG/23AS3suS4kvzFlKc9G6
Usd+zTKmG4UAtJ9mkN4wia46QwfkcIMenSg7hrr6Jb1U3nnWtPOcAIBio7mSUAc05fNy1HRi7L3d
q5X628hvMCPztqy7dG6PyBxP1DWiGNj9DYXLaEGTfxYGjby2T1I5n2pKSMyGaBQrDv6TMzXawByA
S6U9eBS7TNOVFlN/KCuEDxjO50a8qi70T3FzzYrJO5dtaOHWDQ6mrsHSx8jQmcAq0tQXmVFNDvTj
sddDcnSN+QIB70JASmwmjkRY9Jw9hv16TTSJDzNZI/ktzdqmnHg7U27h1sbB6+k4IwH3hh1zOf7R
H2rpBFZBJX8gHWvsOs0jr8GveYRtICf2KBFUO5/pkV3JgjFVQiQdDnUZ4poUAhPIXEfBoaGeHK97
Ig6xH/0MMw++Nde0da7NTVNGFa6lJWSvD4FJ1MlyUCHLObrR07RwGJGnNfaaVWUL5JTwGPpLbHA5
rMcqLu+ZgIc7TShwIJ5A7yg9EVNsJ7vWx8dpUp5WOcS5bTt6a8yODHtKIIPbKlIffiGZK0LwjUMr
EIv/Y6mxVuZ1e4cla5cxFd7akfTWSXebK6SBPje8A06NuQrdXVHHBCxtm3glG9SWSEBIPtrTxmco
ZmdHgnG4/+0f/sA9lc5Dh3iviY7D2BRLC0YFKnKzEey0QS461aRy4Cb7MpCroFbYYgK6Q+3hGeRR
tB07dPpOMt8uDqwg/b2jSTzlfg8eyvfpUw0CHrVfJavjqivGlKi6+EgS5Om0RNbw91KJZm1p9dM2
2W5xsJEmC8Kd49POlNt4JCeja07Yh7wF0MRNawRGzRiMg8QO62a9bainWQ3JAk1wE1AHjMkWQ7lR
FcHGaxiM5zZ7u1819Wl28itOAFz2Te2vugVp7vbF8Dsa+P/PAfy/U7+jsDj+/usT+M1H0fzx9P3b
L//99C1M9Q8X2dW2fjtFK86+v1eT4i6j0NHWivUAsxch0/99+JbyHw40Q+2ZTKmoDfX+DzVRWP9g
umBzZFeaNjfl6P/K0Vsg2/7p7E1vva2WqklzOZP/gQeahAEHns5Ij9Wc58wHCvxYQbfMqgpRvQet
TG/7VsafXPIGJrFGd7GkQftGnM/YJ+d2zMa1UPT1rDsOze9RYY6YFyD7ciMtmKub2N4sjjgSXXhm
GTfi0D5GTPyald1mzlM5peLZ5fTCbCCnz4bds5LT8nZiT62DIr0dGQy/Mh8bTuTN3Y3loZdXceUe
GkTsF8pDmJd4pddBR3CZzOpaB08elec3THS7xYzGhRSkSPLpc2rlsD2V2GzEgE6IgmuxgU/mpasD
4zbF9/gwjxRErou+dV5cpl6o5GXVvNhTSESD5Kn9aIUcg/dFsow4S3yvj2XKwhXLFoismeQNUKPK
urd8pj9bHdvmwc0AUJvWqF8nPWDHCrWLF2iIfePqxqJ7TK0meqF7sHq3h4S2JA8TQD9VJAYs1bCp
K2d45J4OL6GLKgRKPxsMD8MGDVC9Ubhbvh+87yNlUvSud8VPAvTIHIMLU8seTC9dxxmbpcMhaIsD
cWJJEtmDoil5zxWMybGXF7dGh7ekw3o2oxcvTnwfGNVbxMj8odC1/WLllIgFHuFBMop9+TxrY/xO
66Y4h+ht276kVyYJRXnKBiQ7I0nMbtv4ZrMWzuDdOX4aBOuqC2Ap4EK9sbHGH+osrNep6O0LFsF4
Z8dte0/NMz7JNLP3VqnmM3BBaAIZGufGyGyLnasjP183srhtbdR5RqA9Zo/MxBaHKYloTKuF2HVm
D4Nq6HSOP9fKTsx1KaUL0uwmLI0K6ridbit4HddgbJpyFde9M8KKLD1Sh4kNmGy0X6JqCq4FCbt3
Ik/tbVXx0PVOxazKaBhxJBXTYCZs1UwKoxUvss2SL344WIpcdsDtFONEY2OmC8EXRbrtcl1OKyUR
0HaWNRLuLqLh7GSeWlM6Hn5y0C0adN/IR5LvOBWpVOyXV+A9smfrJnKXkhLDi9ZOI4PbUopoM3l6
BK/fAbGSbmhgvao7fzdXTnhso9H4ZbpCfFczmJdQebB+SQPDrEZbhbNIHGgWmNs9m4Qn7dQRdQ1u
VJ28iTmVXWaTRup22F2KhpIE0vg8EJZTbqY5Gt4nqjvespJyiNlS3pepPePRyvzqqUNVu6nIyj6P
wulfBtAEJ9jm83cYgQA9wE4etpY1UA5QNFgrpGGdYy3sB/gn5ocGBgj9lwUU7hQdD4mTirs5Nol9
+U1627ZhdB7SflB7Nx4CLDPEi56bGTzwFJX9oXXkSAzZWZwdfN9CdlEytBrnUz4QBRvURU7NgDlE
wv6UTXwHES0+KhCJa4XFhVvq4JUfhZNxgnIS3V7jEU5N2zFb3LiBbuCZRc11IID0wX+uXmGOch82
PfFMh3KNYbc10a2rjm/UGOGHrbXYTyY/JtIS7h3sDHtbBjp+S4os/CGxOnMwG+CU1lma3vS0f21j
ECYgQ2I8v0y/uL3oBBGcI6kLYvJOQxe7pXcLry4HqLMcgD9iM6jcm1nGAwT32M8efWRBImQA9Zoi
ya4zWuy+4lJ3mc1alSRKR/ovWTpXAFo6qmhc61aVLnAMCNXjleMTSgfSLaavXHEP8qdrJ2uWOZT8
iWhLE9K4BQWz2beCUjummzLfWXTzUjjdRR44IV0/QKUiDox4wE2xTCEcCus1l01/akrFvABa13c4
VP21Kaf4OSl/I1dykWZexJj0oc+EeJ/zlht84dS5P5HPdc1D2hQupagoJhAGvblYlUMl3r0ReRn5
Jg+PLsvbXZuRJ8GzAgwga4xoB6Gyu7U1Jpd9NEBCi92gvVkEMAtLSVzfz95YU+YyikfclZhPRQtK
0JmGu1IG9itTV4Ze1sgIHbsJFtSOe+xhqkW+cxImT8U4h0xpGYX8JD083+R56kGOAJtXK94NiDtv
Eg34kXh8jOiD48RQqO/MvvT7GHPEBM8PCrGec+ezLTSYAdliCbRhTRA+hi0zpCxGZY8pGj4TuR4D
hkCBz5/p99TuciPVq6yfBqD9qfcsgOMfhQpbE4yQqZ/AxGju2R7FOl1kLWZh78ZOU3OHL8y8LV0y
TqLohnFVFlVB7l0V3plcv9pHCr8DRlW4EcFYk2jR0SsjTW/bV3X1qGdbfRdy5pIYND62Jj9OtoDx
6o80dAkqlUlDYgsGzJzK/kJJobMjw2CfuBYjRSWpdi9BP2GUiOlo38N2G37QPY56M0+IyGkkzZ+A
SnsO7XmMTk28crrLMylvB78GYNxwG72dwNrsgrETBxy9NQ5cawP5B6dU6dgA2oPkMIxleIVXm363
hafgPHDn5XEFcbLKVUd+NidVxkUZON8qCqbpyZNlj4rVlZewcfujy4z4XoTCPOmhlsfMDsJrLReT
oV3wWfiL1qVswgp5zC72bNjEozwcQ60Vin1phnT22bMxv0pH9K8NL/GDBSW44G7UFTV8L0PcB3bo
QAiJdPgS55U8CauoPyLeEdhiLWGk0c58/NJTXW7IzwV41uraIu5Y+RTQ4Hu9DbFsHWMj7G6SxK/O
AqTnXdXjOdl45mjdai+w1lBY+or7DxdVtATKJuTon5zYnD8KK5qPace8hrG59W5ZgdwFtKu+VXGE
JhHiFcoCfzphKMZ9yKUGhQrurxBwn4zu1Mljwggvnb/SkaTDGVt7CXGKcL+9jXp229hgrDVjpFqL
0DZeArAYn2ElEuzeloW7zyeHpcDtb40RCKaVJ5C4sOyNJa6poXkNbW3c4JRwkU+NGiUhaPJ6HQC2
WAc1aYCCmhTsk122x/JlHEhmWRSKuc5n0y3jB4fN9Fox6zpjKDLP7Gfxj6iVuCOnZaLY9EzBi2Bi
pJYiyajUnjbG2JB4EwSV6yD3AT3OM+MRb/TUeU5y5t6gL7g9FpO+nXNiqmbr1k+aEcuTnGjPaWGf
vPX+NB0HDgmvaV3lzNUcNGLM4XBnLd+AFVApvDu6MkriF83YMnRifH6weNSfOSfFL5mXJrtSCCbB
aeAOVzSVeoOzQK4HqbmJcn8GPRNlJapvabf4hScMCWFNm5CVNO8hhL5NGgMecBKLppIi63wMEqN/
57pF+NqgY7xWlhqflvD/k6Pt6CiBouBEsyJKTb3U+vB1nxxGu3mtNHTL0g8ZMoH8K+O5sdatLMST
5lp/dJfZVd7RDhE2GIpszakC/2pI3sgub2ZDT9ZGzlZ/aFL+iJAB6mmQVqHXbZ/nnyk1CxhHdEq5
S5LuiUzpi9mA5Vwlc+LfFIGp8Rt1eFh7f/yZjkb0EsURFTBmgWDNmIqCDdNw4gvuRa9ZcTIeb+wY
Qi3hEIW/ojeiBVhSdYo8OuacVQ5ImxpRYRKCN6dt5CYhEUdQGpcCHfpaWMK/Kfue9dTpzE0aFnLr
W7plPpkPLvTCsB9JCbnyliyq3E029uiVjcH9qLlRMX4n35wNROTWg4EnJEPvup+Ew8EMhsMMazSM
jyXloltoydXVV0F6dvOwv8axCaqWbx4ZIcHf6WKbFDiKremldxJ1jkabamSDtyzvJuqFYyp/8jou
zrRlpdt0yuR9RtD2QwIYedSeAI1qiXbcwa7E+NLqhpxeiDH93gZ/cAUdAa6PlOyhiy3/ZUR1gsXT
4U1122Q4qk6Iy+hN8xtRk+xjbgy2eajnNIZi3GN00pFUwRPLw+R1zsfstcPBqRPjvhUGhnum7Xds
at2XHqgRroMYHGPamMjfS5C1ngF0+hm9kRDf+/eh8LFPurJ96gX0ZiHT+sqFS90auBeiFS/FvGVq
7APPC6Bh+2ok5I3CzN1OjZ9Ugzq/PCnC+64WxVPbxsNXJ/DvW6Qgb0pjceOESDBuyXvsZJP3OgW8
3M1yh0JbAeEYk+bb+XY235ldgN+CQBtGfbpVs6ucx2aXByp8hpsQ3AOppzVOd8WtiIPkw3YM+5Rh
Gbnr2zLfpDhwiXWp+b4SWEK6wLZfTDGF73QVG19OWUMGcjtOhsUC0a49EuhY1bFfM7JiPWUx55QF
yHCUHLgHrI4kdGIZw6warQu8dJwM41TZ5yFU7bVySh5gvjf2LRYM8WGB5VkHWgefQBxMYpONpBcI
oPOF82NPA5PjJDthM4DpXMl/N7sM+ImZ2ByopfysulZtRtxKbIwKgLCbB2LbKsPYe5PbP7E6WVwZ
YH5EAK5usATWFT7FXP+yizL8moN5djcmTzlQXwxQG5OQ3Qs+1wJPsZff+YVUmPVjSJE65cQ0urP7
DTOLBrbZpLJ58vntVjQokC25TO/8bpyirakaSlmVoNdH4I+6kahZpPvYkDC8W4zlI624b2Xty2Bx
nusrvsgLF60GmmFaIi3iQd5NlhXfRVxdcVvA5IGNR3AbOpwBXUNr5uOqje6LMTPI5icLd9o01C+A
R5xMknw8Sa4IJygLxVEGpD90VgjeMkP+bGurfSMAggs4cdwHX3fxRo0smrS6ARUqkJ7v2iirDp4p
OzqnI/tSROR5KeSdLUYBkwBv1BJ0HhG+C85goKDgMMzWzyHpTQVi3GWOglCtNi4tNyBq+u4XxSyt
uu0rHzieVNmBvwTZT+pDIQWwcvK6HR9RuU3yPhGegjnc0KtYS9Z3IwRqsLLjbr5TSVklECwbfSmN
ZECnz43MWlWpJR9gOBVnlqz0hvymxBvOM3AcMbxOOKwx79/Zowk+ltT3izQm+3WYjPnRdMqQa5ty
n82kGk5kV4gFxba9ePW6KnivZjP+ZXJp+BnZXctOwo2Na7mxbAhleIwqw3wzRJg9RM1ErFH7pfXS
W3FDQ9VY0XKchS6GmdkQjwaWWP5FO9FxEKfAcqECWr0mkuAkv2Jn4htX0P3w2lui+Y6N3P4KkyXY
pqWTfHVBMd2V5dzuDK+qH+cig+uBkwwVw8768gxfQH1Ok2tcSEgNGDFql+VoUnP6SaFzdQ6ZG+7K
uh1ew7ngh0eLL4XEXXfp2Ua/My8C+WQNZojDnSqkfA3pEG+x6kpsIlkdQ3fxATzTTWAZ8w83DTNO
iEnwI0wKJtlVyxgJEv5D2nOLVq7ghiPDMrxxJbyUFT7e6CejqmbtNWF7A3dDvxpClF/xBGyEmU/W
PQ5UjnAfRDxb9xlwQCRgkGwIy3Vfr0bYfz8T1DR3V055/9xVEXEFI8GFCwnKES9tp9JhK0er+iKi
zWrQMevOVriSUCVU71gn3g96igvFEQS8CzypjJvOW4zb5SEjb5OTSUALW8mmNO8NEmwI+S2nprgJ
RLSzw06/VZXpnz2/GKcTqHRgOqWZeevesDIK03CqEPiPbPMGGoqb8c5kgBijJH215zao9kT4jHZV
M+v5hoIQ4PRPy+oCa0RfYX1HguWLK98XUtZ0LWx/qJirJtSqV37mEHcSSfnOtDgV66iKzPNMPzMj
+Y4RrR31lYRMNPvPOg+K93gM5KHJe/c58OMMG52hzo5IUI4qK9y1kemBuq9odJso3bjBZWm/67RG
Lp27fnytJQMYphHavKZQXe5yUt/TlmsVnZuVT22IGKz4KR1zn1rrMLAxGQQiNQgFjzmcAe0dkl6O
eHeH5suXg7EHDFzaa28OJIne2tmKcZDP+CeZdBcc0aHXJB+9j5XM9lxx42YCkxUhpe5psBp3L6l7
ua2bsrpyRCdmG5QAzLwpm+9LYff3qVHIXRQWFUux7AhrZ7igN1nTUvNGsfxpjDOC50QHaZxXiVy5
Q+Lv7KRXm8xpClqwEuUxX57LJwjWBSEOQy5XWVU6QE2q3iIXP5dg4GT2hA4K06qo9C+ARAZNGZF5
Z4we80TTL4IdAYT2K0tQSLnwRxvckf67kQBI9dypPUMscPd6dKab2h+sIxsm253WRGP0GJbXrHV9
YhQdPYNlxG3b7PActFY5HiFzOI+is6y3OTKqb7jB4Q8L1eUQBPF+8mX06XrZdLRtNb9VdU46iJp4
wQYBb5EGWrhU7Tz4D6pw3fehNqx4C0jXOvW10//MM1p8e0JOuC4yYDypBJ+hvTY1VhIhAK9lnP9K
vHLJrYMS4Owt3xNL05QT97p6iuhU+HJCkPkgMHzzAf0s25j+QFQ1Kjsk0iFJE6ihJomfJddJ/Aar
HowOBmblTwiUh1CgQKaaKjdUkQDvmhHOBzkiGa5q6Xr7wErzR3f5tNYQwEr1orIlCRTx+1axGjL2
oZYdgRwnV8cVThQNZrw1vmENGx9F2LdHX7IztyxOBU8bno/Mymxuybi+bppqoqBF1KP7o+75O5hF
O2rbhNhjqXYv9UUov/lJpBn1LdcNbBzktaNV1iM2VR0uPgiZ7L0Q7OI6zBNnm3VzyJU8dSjytVvo
tIaJzLuKCegehLbVyRrmhtqkqdVnI0iHZuUv4anSlulbrNz6Gpgd9IQs9NPLhK+P50oLGH2ucSzG
eDwGeAv3XSxzLM3e2H45iYRcVS9pKpQJnJTMajn/jGkR7Sway05+ANCArwHUCffIpQcxf57m2UQw
wM/rowvtRUsnmyuN9grdzeBUFuSHvM7RCh2KUMqA3BwLK5YAhYF1wYrushowUmfK6kR4xrqkQsav
siFyxDmUrJYIcqJLFNU+lRg/ntXM7TKY0GTYqvuPcijEzucgcYgzFzZah33mQ6OsHWzL83f9mJtv
hNTiLTOaZsv8gbyU46aMiIOJDvIGoweMq2qT1n18TATmZwfL8yOsqu7W5RRHlLDhubPT7KKbsjl4
aeNtC6Wii0mclMIayd4aUcYKLwAjStsn2d7vo+BUDdK9S4uWt9dojQsSHhOgDC/tulGFWNz09RP+
SxK3gaMDjtsZBps0xvwyRKI4e5VvPRai68UaL0Y/UH/X5B/s8xkQFFtn2KgCr/nKApwQ3Hy6iNpg
BzJMlYPUmhJlHzH2d9gfUzJgmP999ZS2QXJXFEocggE8GvnZBZhfD0Z5P/BkPpCkA+JWw5BJ93Ck
SPVRqGv9jGHZ31UwE98yZtEjIX3fvXJ1KWjT9BWNCEkNDMigHvglYlD7UkHBfpo45RTMpBv7wbfs
atyxESb+Rkdj+0ZGqBFr5TS1SY1iET9bQ6xPSDktQcVERcepoTSUndg0ws2IBP3J6Q7Wty1any6H
Ip+WBdbwwYeBT+K8w4mZEDxkIaBuTv8we72iEMQuKYOiTZqii5p8pUH9DXhcGxL/wQ7LhS0fpgEJ
rxCxEqvSBCc3SZcMcoB2TGvl2EQATGWRohGY5fQ5hqY9rWVVAm+kqKBilB/5mMHSBvrVgRmhvy/S
xAvOU1/7zhsuYvMXsXTtPQ5y1O6Gn1z83DQT7tA4NGayAFj1Bu6dCNLRZ+EMLVEvHlVaoGKdfUfD
bNW3IpiZf7eo4MNnnge5wnU1cU4YQCh9m2NBz27noQZDL6uHetWB9FpIOIvyOoOh5VhSCPU5msaQ
YUrSRrytCMNwtNUdfWRQLiFkFAZefgQal4qELJcRh2iFMTiHkil3hdTlqWgNrhfBLNWpsgfjas1t
tEub0I1Y9nUrfvpFmz2YiQoPks34UQReeenTtve2hO3YYvm108nqLecdonD8NdcdsmA811c9+5wC
Cbn58I6qlQrIc5tTzxZo+1Z7ZLvrLpFjkuhhrYkJ8bMhAYzKjPCtMWLvG9yB/T3YvY4J5RusqylS
GOUkcV99B0PQx3sj80pokrKC84RCt+ozpOrJhMoXY/Bi+Meg4LaDKXMGO96uQZmlv5S227tiluWF
6y9UfrN2j3nNO7TDLaNWjTEnZNIbe2vNtbUZZmnfBXXgnOFAda8zjE1AJbPZovvgmMwIHjGeHfnN
Y9F9tIxLiaLjct/nXGk+UF05bjPxSH91Zpb9KLQ/3YFoAJFEyvZzaqNuV5auAf4zHsJLzaR2E7qD
e985HbgUEkPxqm2qkbmnnclzPxQWOUure2xHGG8NrVqnsFwiiHZBYNqVScHMQaEqEeW6y8JBn33p
8qoPCTMu5pkbu1J662ijZE0U4zMOHZeK8Kk+dUPrHkFoGHs6B+pdNJEYr0mmY73oiulWxm23Gbi+
kefT8bQJS0htG74v1kPCW/3Y42niz5Upgau45PJrrb2qGq+BKiuAPPnwwu1Qo/C3oEaSxAi2eOPk
O4d/71pmodwLIw8OHnRFd824EXN+E1k9U3FIS+xsDTDIVdJa7jOxjAnLp9lmt2zL6s5N5hDDaBO3
19ZgskCnC48/zjYIvZHwJbgnzkacPdyNDAb7IksBzYwBSbKySOn9KLJFN1Rj53x6Jh7UzOcnzgW8
0SdRLcDmOOtSEwA48WF+cqPtbAHnUXWCkNUb29/8Ev+vnSX/nUzbkoLMf20ZeQo/ovQj//qjbQT7
8/8ybQvTwTaCy8NSTM683+zXv/tGPMzXtuNiy7b4Rb8bs//DtC3Nf9iuJWjCVFpZjuXg5/4PzzZ/
GoYT03OVKR0FJMP+r/hGbOtPrhGs2p7kqwM2yCDdUpI/7U/uEbPsSm8eIbmHYK4I0w7BjlXHXPsU
Wd8Gdn/betXDKIC/O23anZQAGgKSLkbp9d2XOTEQXVh/k9J8H1tN0YP0dpHTh0eGxxiwnQb2Stc/
txCJbrqWmyIUJAJQ89Lvpgogwh0NcFzu35NHpsb9E3N4kwrs2jZPM7vSAaQJyPhwvMS4t07JGJ+s
UDZ3czqBCKzjRwQgmrASOzhEYjj94ed4LdIpKPL/gch9LSIGkv/+b3Kxq//+r49f//5vyzcHPw27
PbYexdxULdW/f7DWOEkZElEL20MxxNFN53bjBV/22JrGpQoRsoNZ9Ce7j6drZOT7Vs7FvgtE85C0
cPIde0B2qdtsX1cJx/bYmx5DSEA7NlK9+/1zxnFAVcygmSI2dboH1wZIOqebDCcOLRm+gXEkkDFq
2/L/msJf/f0nFMsn+OMnVGxNprIX/5HEp2T/5cevir5TPZ63/RKw3Su3L7HUwTUtfWM/mwwOtV3+
mFOHCCDQQyijPQS+sNzWfjVvjNkKljRPvTd6jQ9ncOU58oJff/81/tNPQZFMkNqEWcSTj80JA9cf
fwqJB7cur0JOFhgB17PKqhV5yuauYPUC3Qt0lazendtH2aXiw6x9lOWHicK42sq9HYgHACGkIFDL
+KV4Cq7arbznPhnWTa37XYN0to0TEzsI8d114uTTtYWyeSw8b1wMPoBSZtyb9NvvYE7Z93//8aw/
9znzfmMnU46tWQY0Oq5c/vsfHrIyEdrBd06MOCbstjHjxtq3mKw3Nbd/GAZE+WPF1RcPef1A76V1
a+KmvTgZMddchM5WgTBmDjRwfR77Lyjk2bmeuDo2MoNF3vLEKpDlD0ba7MbCTc7CkdZRUeXCIMYL
LlMfu2di6EWyG5m2niPiptcg8u3fLYdEcYLv4v/yNonl5/SnZ82VrINamoJuX1Inf2n2DSrbkYWG
KM/WfSIbsuoQZx7jOo4eO8SRTTANhDR8wnBLJ1U1venGj766Wd11sspeZ7P0t7WGgSsMH+OJ3xun
kJbT/+TLlH8uuebn4UqCLbzxuBE81/3rKyG83HLJtnfgpgT5PU68uNhGSBFGUu1+WwPckAQgcX56
U3wjbt9DICTDUo0RGz3HhVH/DEI6zX5/xfMp9/ZVuVUCqTysphSHQtBwOAKflA3zo5A01ssoiHa/
rQPNKOTvO/K//MbLv67xiq3ENZX0HOFZnqmWT/yHJ0xW6JxQ9/s9tJ/8xonMCYUq7OEXuNnnfKYg
jZazOWjuTFCrK1yB+M7ybLzQ0vhYd7vpjPLHmL4xs3vmLOFh9gJ3P4mZRAZyPGNa55GioOr4n7wY
y/Pw5+eFHdDF7GDaHgZK/ZfnZXDCWnah2e1R+PJbwwJ5QlaUiI7yNlnVdSdDd/UzR82TNNP5vpDu
Sz1SNoVr/SfXpAr1wvBvwg7nQEEtz3thdhvTxTzsGMOlsMmCVrm9oyOoAc7tljsnI4rrDe6LnOrs
M+3BgQ3BgeSGeBbVTOUa1OG//4iLM/QvH5ENnOyVKbVnYyD+ywYzRRmw8akDbfbbtkfJVRRbz152
kcMkHvhddJ4leX6tpiY/9k0GDQFADIRITehvqvZVrocLnbzPBF3/ky9tsY3++bvP4y8txzFtyTHF
/MuylDMUswfLrPds9vYRp1NyDIYWl7PsGCQjwSO+ow0ZdnEIphzgplW+jTUo/3FMSS1qmqnBQ3lj
+ePvvzDrn59mh5MUWq/ifx7p2j8/zYGLrbZr43aPqFrsmaE1980IOMNYGSReLrNf4qWHh+mvGLFM
h4J8D6gTJv+KvloqTs9pEs0UZHjzhxI4tFIJIy0nNoxUWd+Qr69vyKjM65DEzbbrM/dsJvJ2Cq3x
GmONOnJM77BHQE+F16++bJtKYmhZzB0voYs/5+8/LvPIf9ogEBWVo3DDs1W7/3QKCYfKZ+suFual
sQG/wl2HDGdNpJVm2FPu0w3jjI9hSRHH0KGe+2p6ybAFr5IqO6IeeMxKri6kxYNtAhuwQ0wYpfSa
bWvm26IAxCAXqJ7ZTy9SuG8hAiOXBzaWodKgE4hgJBmoA7PBQFtFEhNnCAQlK6LHbGjNY10G3za+
ICL/DPcM6AqrRJYZNl+hdr0y3U3TajKsMqa3IOOqhQwsTXx2ZNohwffVawjM3qpSpgE0IPG2rAAE
by0cK8ha+ZdTlO//k63zWI6UCbftExGReJhWFRRl5F1LE0LqVgOJtwk8/Vmo/7j3DM5EIamdugrI
z+y9tnRHFmb+3Uj8925u0ytMnDSIO7IG46bVGFbq9tWd7Rnz7ILcbcEeIMtWhtpAZ5WlEKQN+HNu
UdhswpL7lOkn2KT+jz9od0SJnhMupn1h/XEgxB78+U0DdXadIGajprLu7PVeryFNxFC18RstQTWw
UHE2RrmX6vezdob1W2l3CoGm0fb1fmTyciJh7zLizYIME+/NyRd4kfyG0WO8K85uUhPtiLJ/X8Zk
TaWkSnQdst3U5bw2O+NSLeYO0Ry1TgIeTqbrcJhJoZ7WCpTIlIn9RK1WafIl6ydYd04MSQXHtAfy
I8UBzAh2Ah4JKwveR9zphwx82K7KXKKHcMWVEoLBOoVLrb0I2/9iNh+O9TfZ3eMhMXTUyMTaGfr4
Jh3oFvVEZJXV+L/pv3c6N8yu49jaoXrENtnXkXSrF48tzj6uwQ4gMDKYt4q/s9m/IvsGYpRgnSGd
m7tEQYlHvQFLX4oT/qxdulSvchS7orEuk1DPIsVs1Y73DuiinUu2x7YB/UyVfyaSlbzWK8o9vGYY
bEgNZMncEHrIJexl8Y1boU/BQh1ay3bRgwfVkvHDYLWwc8zp4hYEWQg7LBwyVTTonOhaWK90OqoI
WYW9L1g5ac+9NapAb4hFjDXzHSUD66fexA7JwiVJH5bFJnfaFGRnW/UHQLpDPS0ZzXoyR6izjUDv
kLM7La4ia35j1APJ/DdaEzAqdvfW8jCKxw5R8HDtWhtcB7awVk8+6sl97dCa0IoFvm6XYVOTx0jo
RFs3XwnqKkSx41tSEGXRDV7kLE52qFqwMXbhB63PEL1VmjqIXNN3eTmgRnC51M0Ow5Q/BlVP5TxU
86XMcKCNcXyb8hOc5/miZzAifAcHZzKmhylOmDCNlgskgnFU7cNyH6ZoYXu7Z+yf72Nuy4jgCJE1
t7J2q2Nv8HwYHcLzinx4dspXaTvmQY8hh7nEqWf+L7Jx3mzLztlWNWBeGzqj3vlNRYqNESgCRCem
HnEbSOUvj65eRG1T269WNp9mfe2P0IUhiELD/CxvRCbSr7GsoAb1q3vOKJWvprue5UzinKYS424Y
0ETpneijKtbEfdsby76vhP3cD2VIpYslLhm6qNtqlrxznvXtQcRzQ3uyMkBVllG6f0RawJaU2Reh
LXGXyYOj5vScm43zyxaPlWUsb3Vm6BfP2nz6ynR+TRkgglQyuYqRw7+OtmIH7TshAfYNGebOGDUF
Y9Mka/T3lUZYg1L83BIdczUH8k9mnGbvMAC54TujvZWrhnst9iKMFead53aQWv3uATbHdMEA/dZX
Q3EV3foLTYD+mIyWeHTTFgiK6sfjHF9c8mhuMXv0d5otlnAljZo2odv9vHqLvnz6BVofq7VQDFez
TfOevaKkbd6LBBQLh7x6ZywdoLAsfisXtlbTZ1dyawUPhIXcDpV3B8A8xkPvIcPnvWOGi4eLfYF2
ymP9q7FJZ8xS+1nZ5c1Pi+GMthkisc3hZqDGjrvmPGljd12U1V2x/ppS0fca1uPC4/cJ4iAgUJIZ
mrw+QA/P94znyufW7OVDlyPVhowZjivYZcX88lnDa5AK9quedxqdej4tGlB4sxf+26CyR8754VvT
XbQlaFMyix2Ia5TMNuhsdysX681qps3RQ1cUQczrzkbMpa+Kgssa/eL9Ord1NLERh7dO5hMC8vI5
9/RXwi9S8HX6QgwT2muWXWx9amDWlbYgFSrd+oZwp/PS82TYCVjKignrG20zjCCepvg1m4ehqmok
+/jt/MqCJ8jpFhKpux+NsvoEZFUEHuXn2afceWYB+/jzfa9fJxwhqOuY7Y07JeL+ziqa/k5lBZl/
GeBAzNe8+QjwkWj6RyLuh3uDvcCe7skJ07gb0MHzvZZ64Cwy881bmdgXTe0HEhb2bbF9+PkMnHdu
Wv/rGx2xQQHPB2efrYSq1GnD3gxT5F0r1v8+rCg0A24SltDbL+gGPDFcQHPQIoa4cr0vVxDraB1q
yI86AMfLz/cGbv9/v/r/v7RLdgWFam40P0zwgt+7Bcdtt5j6fTOYZCsuIzEJLKBjEBzs2WOIRzL3
yDGlikaIT+vQIP2sqQ5uc7t9cttquOmN/so8dUN/gthntEOCWpsg0NXquSY9NwNTORvZg18TId+W
ZXrEDrhzOr17aDTOpJ+advblv7mN25bpDbv3G+w/DaRJcZOvEEGYYs8nEecyUG4MpNVr0BViiDgg
8gimHH+uOzIOHtfSfTYsqOPTMkbajFC0xAr7Ym0lxFTd69ZLV/f9g2Xb662ESU6FKBcGEghohbz5
95VUXhWVVAJDOfKw0ByT69wznJM2cOxPrFl3Zm0n53Ry9ma6tBfumqIIXXyhbK1JbPXiur38fPj5
ZX37PSRa9OcEUDKt7C5F1Q9hlteD+ChWQXHHVpBZwr0c7TeltOqiJLF55Ed/bwP7u7ZG7oea94ml
FZLMpSAOp+GlM9A0vxhet8vR7j7lpAXv9fXfk6i2lvmeRfoSYhZNWERTm9KQbalUjvEiNAe9fF+g
sEyhtpvoz4ltNH+v83Ro6JAIp0RIjkgmsnyiR3IYN0bOdZb3j6NtyEfDpQOo54EexsckG7czvKe5
7B/02X1RDjBvtxoJba1MddONLxtOP2aLQhaLY47pEypXnhoaKNqSPKHg53HDSveb+pdZ2ag7R5IQ
nuofKMFqs2XbWsrWiM8xtlXQR0gQ0lIx18wXbcCDQ7ei2M+dRD+8WN2w3rOF/SaQ4u80mvndMmXd
wV4s8lawtCA09tM7dPRlMGFCP9d+XTyh5/9IsOdFFsKLyJnMp0Gl6S+tMdXB6nR0CbZxmJupvrVL
HBc//3armx14t7reJ8JBvD2r8a1i3wq47WwW1kRR7slHFUsCSgo6h58vp6R8+ffHzaoiVGp7zXp3
HYM5gcnUjc5EfSkxeWxshazP/jDtmjYwfn0jAJ8F2UxmQa0JdaiGkjp9KPwzcgotHLrcPJTVODzi
e3kU+uhch3bAtO2tcHcxuJ0Ki2SKOQOV/scW8Xqs68KJKBuze/wF894cgl4b03tkTnAasuymsyY9
MOpxeka5y+7TItUiaWLvluHNfxO0tvQ/m9okezfu0NwVFH1js+oHEGTi9mFGwPLYD8mJuJz6VpoO
fuyfV06UKiM9wXT3hjM4d/oi0v1KtFLvG2+Ikub9RIzT0R4qNNSDZ6HsZ6yyHagTsMYNbmw+w8XI
TpWNgIVw8ubVKuZ7cH1maEF8uCb5iYe6tUF3T1alsy/LRZRDfSaZXIFEIG2646ZE1sQNo5IiZhsl
hse+qkJvSv2rosp3hzS9+flgW/L+3zjB1ScsNIBKp+3ms1Nxl3VlAkmlKE/kIH5K3+YPOx4IUKZs
e33Uu0sqGBHe5NkkziNTR1Ap/h9t6M6o4ztlgiuPnSKyUwQgbtv9KdrFviP3LA7sBIAWdp8nanoi
Na0i31HVXH/e/9wQfw1107iD8dr59nJrCjzcZHkffsbLVHFQr8dNT5u37y6eiUhPG5wgQwltuYMF
YFuzDd0gNcHyGnGY8JAntMPtHqg7oI71yj79fPlzef58D62VdTJ9w9q3RTyfYvR7h3TNe+qOeXpT
ABSmZiaYoQxnVQ3npZ1ghqvGfKm5p/992dVD8QBj+EER/LcnrrR4/r8+Y6byYpeVe/k5g00WoxFM
k/6CT3RCtvOQ6PWNncA6Y/ONsqP106fmztyKr1zZycXqgDAtVKeXtaTZg4+l35Tt8iJNzbyf8Yeh
rgfeLQyJoUpzrZdZgwFMc2e9KGST+77M/vvs51dv/j2bizb3j2ShxJRW+Cf/zY/zJp/J3lrrMK2r
/Iilo8GsYNmUINsGYplA8bZjngWFihd8JWUpAnXMSooMcsh4L5NUv1aifFNy6iJzMNybsundm2nI
11NtFjeEhaCKFousj1k1/rY4KxjZ0Qpjv983o0CD3bJfwguP2ipv69uf7xlj551zfJf90kazXNr3
kuUTt9OQsBmqy5Btijj8DF5XnRakMsmnyjMSZMhOqe5tL6dlmOhCGtrmfW+Z+pU5bP9oe/UHLbE6
43Jlh+GDgsG1f1vEIWKH5TYe1X8fsrhmPLDNyaknrBthL98/c/Jq7SQo0gL9ZjU8zTyrUNkhOhGZ
POerWj6qBnPjvyucnvEBxDycf0S4B0oB70wnjuKnfquLTIOqqn2LssN8CuryZrGzLppqm5D7lO3J
LNwyTCTsuLpNCy6Ono3KTIgNalRce3AaIna91i3I05FAYGcIjC51IR0wawilSLNDMfjrM0rmB5jx
ft//ycvFgZDB0ZVP1nRGkYJwvRNf+Ad1xoeNOLNDT28qJ9YZoJRm1AgbqF6fUpxAr7gWVlqRTLbt
I3JiOsKBDJu7Ira7IzZqYikZuN6CPN97Fp6xVtWAecjM/GVN30RaZc+VlwLKhB5c5l1OkpS/hsXQ
c0ySFy8JZNqGlijFECNt+y7lyXg3aKTxJSLlDUWNGdgEu+2HZK5vp0JcPIkinYV6dQZaDcd7qxUS
t3ZJIpD3nV0gpKwIl9PVpEK8WMtHQTBZXxbnfKjtF9mhpYGodBCDPlyLdOpvmm+h1ckX44O9Kqfh
qiyXA98mU/Z+s+MqArG+OATXg9f7t3WbVYG3PW7QSRWkUFnzoeF6hJdfTZRuNTckLsL6Np+np38r
PCMlLstJiHvJ5T0YF0Bz2/KpNGrjSIu6BIrR7g5aTMDbY7zwdn6Tn2I/Vao4UobqZ6sTtPUmMMd8
lDFolZ7j7ufVEmpV1w6rTG4by9NP1Ylts0wPoMt3ZV4TTtRR0Q5uLh/ZIU97RDxrKCddwrzhgoir
6uPnBVRrbV2rwYdJrsvqzLizD/4dvyuq0yD358cGBAeyASLvsFAxhTZkgfR7cuJL/sOsQs3K9d8D
FXZ8wNMeqfBDzh50/hKm1j/qxWJdR215TMlaR1QxQffdOllb1+pzuXp/p+2rlTHkLk97WFCMIM5+
zDs/xt1p6nrtdhbFn1hnDrem+nyef96mn5Xfv0sHXTIM3qZD+b39VR0ZnjtUy3GEbG8hrAvB1kzE
4R7fnHjfUs2WJBFniK3jne1nZ51k8jc9Zp0g8+opRpgyqbQ7IslPw3w1TPL15CVdCIWvNf+5jNez
ga5pP49KXSxTaa+xVd05JTDUycGW5LuoWHqcuxerahTzDtm95X/zpUo5ENm01Tm83JQsmBQJUJDU
pQfZiMnrT2/BCGqJpmIkgwI8Eqrc0jw2xlvt0Cwq3Wkf/b6TERlTzxVPlFBjUXZG6F4fE8g4rAec
M1alFWkanxG2sZ7U//tM28Kd3H6NA9C4dtjmS/dIqBNphLy1R4g87TZthRm5nT+0bCVLErVkxUtm
bv84e7lgaYiocfqMUVqy9meENsvVxyTDPVsJ9eonsX4anGlkuvmZxWJ9hDvVnYrZyvYVj6BdXRXi
9PP/dErgqmYBUSdt55efHatpZ/c/R9DPB5XzLw1lc7P2XcBWEmPg6szHrGdCi16eFpxZ+W2LawnL
i0be9Nb7u/a9X8uCLoZ2BYiPG3au612z3jNPxYr/EI/ZHQDvjolO9cGraN5pECbwsNsFTY103jVs
XDsUW+l1lVodKFKH8LsvHyZXROjajLOQIfzr+bDJF9E4F99eZvD8Ks4IwmMJCsf3K/KCUiY9NBKv
AHyqnFU00l/zoNWu/O+zRLdB1cfsFl1jPpdSWwHQ8y/5dJ41e7kvmRvvNlaZKPPMv9q4ipBg0v4q
GtooZlG3ZSGHB4bwG+Jx3ltLTTuh7HOWxUjfJWgPfSnfGgtoeuZ5ZPmM23Tf9dNDZunnuoCulW9e
XD90JYFnzDvdPYAALBWdIa+Wek5Ud1nN8ZWH3KcrtZwEHgTOvUgju80evZirPIYhZlXAMpnXD3sg
eRbpQCawCiylBL3ZsxONDvAinyP6oJs0ouQAvLN0Rivok3BTmp9a1c1BusRg+BlomIppoZkUv4l/
O+swxdBhySBne4epuEh3mkduaEH4bAO969KhO6nTSFSTTiA4ojlKTJIDYBbVU3p0/Z4IHr7axXFx
N2sLlg5GopzeCWBqJXmGI/Pdc5zJEJMwA7dsCdom/m74aaHWEcEzE4GhaQWW8s7bdwXoggpmq0+2
MFuB+UmZzV1XaPKsl3uNqAB6Lc842MOWqscORDWEy7Cb8lBx5dCsghYPLsO47eGEcrAkBwv6w4JN
qC9IYCw+bUFhY2iJftgwaL1xGu0sHPrevRQI22M2ChSB3T7z2kCPx+MIkiJiipCHiziSZFAGjsBy
Wlu9YsTPZEW6cNoSaElajo6MGf5p/lNAMwgntiMzKuXA7d7wSLG34orfkbRytAEa9PprxmR9FTjF
xpExbr4+jom70Uq9F/qE7DCtfXnwCuc412UVjhNmdm/qX1xUEgi0tVuVEe6QxtAnCsKjIMycM0Cm
i9WygMu+aHoxdGTdcTI/S40TSUjnaiEcRsHtwLLlz9F2wXHaTiu2agiXUTNqZOWFWnXqYF+8tiwW
dqLzf3UMaY7DEn/ZA2mudsaQu4J+lyEJjFYLGyE8u3khq2XJhqOfe/aBg1+PCgP6Wsmov0q7W7MR
w7FZjNAwcGN5k35uHLRPqe+CmUmaV+AiYZIMt71lkLx3gp78Wma2zuYIfpSQlnbUdOqmhBrOt4uI
rvvPklbRMtf9gfXs1W7KN9NZL4uxvDOIq/X0vvKJiMCzVxyTJX+Ny/FLzybcy27/Ka0UfDGDc4Ax
ZBZrRoD/d965ZVmEmdDPrZ69S9ABR3NZ2dTx0pfEQR1LbbqZZPrFTutpSb+3e2XkQPRiDS+Xmf/i
kRmT0QfRWyMNt2Fcu+rD36RwWQ317Smdlk+VNd8k3qNBxhS6sz30qCPqTCKcNY2sG/+m9pQZrl7G
Bm+WgeHyQHPK5SjJVx2nzHqe0DphghwDu2veheOdhtXB/eC2b7jeG8I+u0er9E/elMinpcIRb/vv
bYwztBbioQSlstcJlqlDF2cFM092+zPmx60CJYmlLt7xKZ4tT5rQ0oJGxt5NouOSwMBOMZTss6Ii
kofGhWCGJ1tDSx3jK9gtKhf77Ge9n5YvbUcCDEikDw0iYaJwFPRFdnFkGkemsZJHXH16SYvu3WTT
VycWwRFmh5OPkEoUxu3RKMpH+neg95sjOl9oz2cmOSEvDwtPd0P+WdaBA2rAYVD+5vbGVAOezpuG
jT2Ow7hwmbq7c3HSbev9NBjJ54ykhD4YiRv8Qeze4lSyH/LQ0wd6u41WWFARHvcpMxgoQDGZdNjl
78kgy7OvIabDfdmhoQ7qgqQVxs6vEKIxq1V5ZM3u1WCKc+gzCa3Eyc9pVX1CWU7NAqeSzHumZX9G
A+73rADb8KhhUWYQpZXFhG0O87kzDOomggCiSTAPH4n+S9iAMS2yaFCziErvRZynApSSkRCDXeVt
0LMxAlpHUumAHoZFUqUo7OUd+t6gSkweTBkJighp2M4xl9z5qNpi1kpQEcYj5rHDWvaPs80pim3h
mAvIjjVnMoREaVgMbpdnrCHLbp0xok+/p4wgtriCX451Dn1zRlgRc6RDI0hgFRpY9VJ1V9JELAwm
dnacEGmCrwG05qnFuZP+nd5ZfwVoumYk5zAFgcKto5FSWbWkW5knfDs83j3+17Sbt57xwNavjyBt
/LE9+VGJrHqfU1wENM27YsmXcwWKIujlhEdD0W/I1H5B60PKnl+B8y/awFeKqQCz49Z3g9jRXjhI
lkOnTzAgBzqYro/In9IesC3JwMuJtRRZRrBN4b1ns6EdIHoEtcZm2G1bwILyQ6VABKyc/KFJNPpx
SC0yBshejwUlD3fF7DicdgxiHXQ79boQAqDQnOPM+G2xulRdd0wNstviiZ+Dyu4WvhKwfkVFYbge
sbuNQ0lR4rhi1NCSqN2ueAxchtXzmL2i+g9Sz1j34CXfOwmMojNj/EFjsDISZ4Wta6w+SDx0zW97
HQLo2wl4FycPzTXdtxrMlHhs7hPUnnvLJ5lDiWsKDwKvClrJxrePrYt1nQvmtE7agSif/iJs8q+H
YT4Kwk+bRfgXqF83TlOYd8s8HFeOQMbG/T1zthM//bhPcUuHpGQEGKbqcG3m71HvA2ABV5PUwhNN
Y3og6FjfkymEhdZ4kCNWfdyJxykhRYz/uXnulw+ZsEJeE+/G50cXGACirpiI6ICKos+M7MqF+Fdl
N9cB032Y2nPkwvyHRQAwsB0+wAuA06TfNDc/4wD5hmPDOGdJ0Ry8diKhIXmwPBKoOte51ETuhkPT
XRVLxWBGdAUYgeiPmZjHdcR9jQf4jzQwI2pMdGDYysoZrwqrP0vsDzaiw7HrnA3qQwSwbKAKwDPH
asyeKRESxJS8n0G87oTVnG3ZYbTwJ8Ya4qsuzIlRPdM5soXrwJhQ4pklzN3ef8UxaJ6JnfuqeuYT
OgLDnJBDdP8AFVocbn2p9qvfPpSbUGZdElyjDktjTR7yEhuLhdg+GJX+Rxl4cv1JXH1ZUDz32beI
9XtE8toRhAq5wJLCzxpiWhxQ6lQObwTTy4O1cKlqVtCvwkK9SMnXsbr1ZoQWa4sGJyO/aOQCxs1G
JPTY8dBtFg5YQUx7u+oRwSbesSREMegc/d0COcSpHkckVUEDovRvaIWDZW6eUUtf6w0T61ENEsNO
aQP8n/UI3Dey6yasJvucTd2BKOwEIyc0ooKilpLCk0yIFhqlSdaktuFpCt2pDKGdGbu0FK8N4Xj7
zM+uySjwFkxud5inHss4rq+j05AR4vsva6PPjxCLqvx1IUxCD4dkoO6P7Qf4pUfHoZu2FoMTFCM5
co1PkPYEuOb9RS4M9twRYkPH1B82ZqmDJs4946Xzyf4yLEmJafDoRYtagCfhKqrRJ9tnbSx/GVr5
nGAAy4dcO9npb/RDMFwYsOKIq+yrtWnfrMwqHvQKigfIvfjNmCrSnIvlwJC6IfJvQBZWZu+wBxwM
bA4xx9r8kNi0Hs7EkRL36YEpFDA6oiZ8QAhkPsgDRuf6MJEdXuXz5wL6DZt6gRwSuKC0WvaII19W
MZAoxMH7ISXAaqTTkIrQNo7IiKKU8lX0j0UBCzwp3yF2imF415jDHcZlHWgPZvIAbIMBC82ouZU1
Nc/bI3kesGPd7JwMEFWTjoyS0h0oMDqPNcXMgFn1yJbIpElyrgOiRbOAfV4bGT2ubmMKauwZl5u2
JkVI6k1KmjHyQZa225IM5zUofruVyZEgc5qWJuX56cqTafbPDFScvSd77wT3991gY7vHYzsd5g2b
4IMZJk0lGKb5rtlCq8Az2rx6BALaDp5if/ICbHEKgH9yGJv0GQvwZiE3mZjajxWXUtQqLkjGouTa
APA3Y+VEsFUeu9RSzJAc0gBr7TzZj7NBes6KczziDA0TqF+1WO5w14dgdyFlO9N11mMBgJu6juZk
v+iwm4fVqPbx6BLYDEyC3DB3itIMTISmD8a+GqyBpmO6MUvm9FP3pi8xFxoqpia9+Oiod+0Cl8Jb
NLTL86uqcNI2bIxWvFEEiCZB1w9vg+Uc7N77ygz/vUyQk7jSB8KSGISv+B3rXAW4JCNROTNskn4w
107m17j6l3wdYianRJDiZjgn5S+ma+aNCcRDOAkrKMs3KQX0o8nTlACXlnz6O62Lm/NgWH/t9jmn
ao063XI4AR30fTFzoHHjOBMselItVKi2PGdwdzcbGJl+hsb8XoWanN0dbBIRkkJ2HavxjzUhyMk+
83pLAy/ZftkNiEEPT/0MloFV2E7GJJ8isyhRM0MTXiGbMBPUgsIvhgPooSVXh1iyx2q59agwiHxG
4I7wyl9ReaWfcxKjRjaw1LXN+KUZbDVXxH1ZayIAI5FlPwj7r6ajC7WnzfA0b0A4voWUGb7Fd2Ou
pDgayXDQnRm4u4SoaU7z1TaTL/YpO7hnxjW1fvdOzQ2w/X3GkpBIrevmZnzDlLhCh6o2pDjRboSS
bUoi8770RhQJCErYvUzvcdKlFzXY2KrnlA2R4BJAwMF0TwI7aZ33ueA39nia0/Z9yRY/sK/dUBhh
bEJhwJgLLU37O7FBwYhFlnQqZHeeVP5LgEbAnMipsg7rXZ5bf7Jm1iGDMmxu0zTCZVXuCr/8niX1
C+BGnqyx2uNNfUHPIPcIkL402/3IlA4gHYifL8jj4z4PKiG1g1eRHTCoo05U6h5gApxvhMDpNnpO
DZ7z1uzj+oZ4PWYF1ahhw61OsvJoKvyMK4nvzDAfF+ytgV9pBzpEnvptf+2Hlt+dzb91m0pTJSns
X9TN1H3vCElJMmGasSXGk9KjUfvPrOd5AtaU640aQmEKjXhAyBF9U58y/dc4wYgw1qw/tuC3ENNz
IK/aB4QlsFftzJNv+4DTE2W9kEOAfoy3rCDkJcPp4yiNS69pokkB21CFbiM9ZIfQMNa2nekbwTgB
dfqKe5AU60G4aFqaLrIHpSISzvutosKD7RBEi5B0YrThjpXJ+gOzL2vC1l8YPK3zG9N45jqQ0Qm0
2NU9JamqltDoiWFnqJerhDpWL7uwUpKxkI4lUQf6iKyE/QMDdsN8GpeGrVxUZt4rCkKiGAUz5dth
2+iDOcsocIbz6nf8FRI+S6zfdPCuqu3hXUkTHUXsEHPeCvx+fsxpUOqBXZTDod/kkrgTSdMzbR0R
9Qc0vTawug5oplzD3uW+U4STibL5rPTaJeO42eLYEdiaCLyExjj2pFL9rvYs/wh2DbSTBb2bu00o
cRT2mkda4T4Ko1nRHK9Hs9G3ko0D1BItt3T6x9TbLhjS9mWsHlfmxCFTOHKVyuYs7eI1A1pEVmV6
QGv5YsNtn0AhPaJroOEhvHSx0HLmNTC1JdONXVeLgdKGmsLD7fXgmMtRBV1h0hWbJHaBw/8rW2jx
rJ7JxDA+GqsNi5gXqAWRwPWJRXosqcEwabn7ApE3mlM8TdWzHKKWrfjjWsSvkHHAQKWoAUeX5ILN
+euA0NfNsQ6yysV5Sgd4sPTiRl/FC7vQ6UiWHqqtxDrOUG4PoPHc/ZQTtC1KCsC55LOaosJB2uWs
wcyKa1+OyVHh0iTEbnSOju99spDOFyOSG1sq1fx7H38nob+LxJmRX9F3stvBsekQj6DlXTRXVLHG
NB4WW3vqGszHpWXcg6F76xKH5+gGfapr+VHG6QuqO+8k1yJq4vh3L0mO5QaYU4//GZaJHeKybOKy
K4rxUhgQEzDSvVS+99dX/t6fPYhjxcQiq9YPFWeHZRrXpSyHKyD5yEvkRkchdguj6Yc2DPs0T560
VAGDSZm7jpnxkEwMgy19udG8xQq1DulUPI0nrtA+iBO3iGhV3UBVQZG07rHhuRjYqfFleuJ9VD1K
aZGWe6hH11Tk49HARwc8JJDuSCCtzQHTtA9dvz6uBs7ktu8jw4RRXizQxfrUfoRNgAmKkLKdMsnc
m2u4PHMNpjf3ZhMrbMHZybQYq3/UzPDMBBLPtWiOdTf+WpiYwZvBr+3AlbCNAPHzDP0obiJiZp/y
wtXxJZNaZbt9//TtQjB9YrHy4jddTOqWtx5cTY8MlzBkL7sdEXZdWt1+6YFshT3lN8ljV78foBJj
LTn3GxWh9LMDMtyL7Oz8NLI32ow5TRBbhhPoCns7rdABsQLpb8pl6iT04mhyEPcJy+J6lS7LTS/I
M7iwZCIgIenNv+tog0xKEMQ0FPoybwEJN8n9klVzqMEF2GHvh3upGWFhOfAZbDc/bkGm4B+ZC2v5
OePA5emghTmelNBO33N05ppfPRk+2p8YnkfUj95DTdCLZdPIwbluQ4hnb6JoaIiG6o/eElHrxFh2
PTuNqA7pu7AWja4WVfwsx1Rp1KyIfE6Wx/5iyh9j6ALIIzrO+2FwrqpxotnjgJeDW7Jf1JEi5d1p
jTWE5YzqVhcpUoOIrS4Y0i/Ep7CNCAXsBKD2iF3JEMmvRVmGMvdN1Gm92pPQRrvlGZ99QnGPOGKA
MnWqvDEinyagTqwOqrbHPZIU5pWyWY6tzyx81JKGmbSCVDv693UD8BQvBY9yO9ri5H/4h4wZFvOC
PvRJE0ZAyosJnmu8sEAew6mz3+rSXZGFeS+FgapWc1Y6CUa88zhO52TUf01l+VI4HI5dz5nkEMEm
6zkJRM+PU9uMh4ADfaewqvdrqe4wddigkXX30DbtciCDIdl57O9C0WE5W1M5nhoueagqIPFIMr3Y
nIktZEuKa/0eGRXj0nxZo3J0voVpkJfCO5QrNkIYRjKtvxTNzqeIvitc9RtGWoyU07y004gWlrem
czPzuOIUIzVDg1Bnesdlze9jy34c3GreF2KuA/5XCNBaAFlI8xkgVRr6iYZtbNrRsrIVisl3d/p0
fQFLiXIl8ZkXQ/LtRDlgRAWDghOBNajvIKVc7sdmiC/zGt/lvhHqbg8Ux6+MS1o7D+uo9mgTFGTj
PAv9xd+3BpR2c1rKwETninbjjQpquvddZAMgD6+5jhA+85v1eYjLcnuyvKrJ9I9Wj1RgNMWhhtUR
NLEeCYWW3tcGYkZ+5wUtmTNFElZYSjjECyL0m8Zmjt/KOsASaRzHbqlP/biiU3N47NQdF2orXO9p
HZwwl//D0XlsR6psQfSLWAuTJDCtoryTK7kJS1JLeJN4+Pq7uYM3ua+NpKaSPHEidsCmSvriiFRt
PnA7cdlQ9k8CMZd45zy8xZJmRmo+VnYRVKc+v5SjFZ4TkUNvDZzDwjsxKv07xbrlJ1zfeTNa4OC9
iJxz+Dok7LZja/SpBEoPQ633m4Q/Y/gNM3Z8YUqLjVNxSU29IWLt0Okr9ZhW85UPqn5TLh9Ou5/j
E7jgRlfPBKGZlmrOkSa9umx10YHC6UTdxfNUNyZ4j+zgoJrGrf7HFeIyVazM3NgQvslkC1cuNEh6
1O2xryRBkME9ePDzIYsb686l9mOMaBC1jEi+uG5wDwuC2XM7vqcozFseejb0re5rermfyuExaGl3
AdS86mpNW3dEicvwoMdDcyJt+FjYaCZOSq19EWGMbRLno+SKafXa4zhFR8GFYJuXRrALEz7bopkx
ntABwvQKfn0CzF0Wf1wLPL+xvZcaxzzjkffqmkXIn9X5lqbeA2qkNlFrbVM6rNbTrA5wNVN/xAKL
8juu5ZidM61gw1Rw1W5TV9tqWOJh+nBxKJ8m2k+wMlS038FSYUiPT8R81sKHruEiYnNLnHKbK5pJ
QFV6M1Jx54zIfpiEMcqto7L/dmWvcU9ADrUq9cbj/Nn0H2wExNfcPVi1gOdBBPRUmV9OakxbQkzs
nhz7jJhI4aUwfxxpKcDj0b8enwNeFAaEItSf6UzaY4RhgHKoeNR5Q/ajtwWm+W6YYmGgKEoMy39V
Kp4LFLyTZrvb1skeRVM2D013Edi5fHbWj3mNYPgzTPV0zkbpu6sqH+t1BCZ9HVsZ4Zs4egDS5Gxb
GJY0LR+H3lvlMJBXUtj8UfHTyOKUPQ5LangR7XIzYo8A1ViOzZdsSutBG5jL5tTkt2bMTPa2c3Ju
+JWxkVH2Pal0l8Q5PzxNie0Yxeu8ZqJvAlqXwrq/kbHksePyPLPfpv/oDTPBg8wbGhRsbCYgZuaj
CLFbFbOLFbwnDBgP2oH8KKVC146anIdcGN1aVs5XYFICreLPMpCPhHY4gEayQ0zc09qqkoTexvmF
VWp4jD1owFrsDzhb8IzStmqnu4zadiqCLINGIZ1wgpu9qPRrCUctLnqr2i1bp7DNfki6H7J2uRHl
YJNqwkEybihZj3jkhso60/FwbvrWOgBjgLXRV0gfDU3s8IATCQYNwCdl3mA8eZjtHa1iD/iWfLcq
t3yVxtZyh3jPnX07GeNviN3DtyKYdCt+QOhFiRRYOFMaetoOQ7pHPo84NtnxkyMsayOrCl1FfFSy
VTRdlHA7unxBfYE8FRolQ6az6+DjbkWl8GLQpfkMRXGl0daVNWjD+C3py2UtAo5r2pMia1jRRE/C
yueDERMQj8ErrydecGuKpW5gJXwRs/7utWc91RNAb18a1mP6OcjbDA6NP6Oz8H0zZqFyCNZ610mM
ZfwF+aTzfsy6azrTz6lY564LXY8OttnxGhrVkVORJIIPR3YEC5E/1/Hz7LJwMXPWF3PLltHzTkWY
a+tqgCBt6NoTUhbd5np3t1Ju96SlLqLJtJv8h2gabYuel3s67FmYsOspDppgfRexm1ANKMfR8sp3
LXmyZpOH6Fq7lySmDHs8WG71DJbQ3AmTpxBDIeQngnP0LKy4HPxCNVgHi43CyRncspiXaW4co0a+
zz39oEneb5xJ9Ezq3JKJg4Wpe7E1NnV6QiWtnSyZ6GJAEXO+NJpKj2Ggn7raefZSyC2iar+CzDji
PJs3rkZNfZ+8mLTV4hWy+CagL6Zck17qKb7MSX6tZzIsDYAjwXvyULTFwtzBBc8D/lcCQjwZKrvn
NP3sYGJ8mhg0fM2Yybnn8zaA+uR56ssxWc6VVDOtQt3tkXLYdUdD8c7dDtx/1dOOWmnnZfFtWvhP
UPFulcOCwpHz0W6Qvq2JpZ5IXlmMMQLN/XBGY792mnxFocm2LNC5txt3Z/itcJTKLD+6UU0fElP9
rtPDaxju7aklp2cAWGa9s1pQOGkGOC/PxURFVsY3hFFsZiZiwOBboEp7gkcqUW0PhHaZSLy53thO
+8paEbg/CGZjqilngD6QNWhA/2P+qaIIt64M960Y78xU/pQFdDKYghPLNv5aGqjZol0pNLjb1EYD
wWdpQkSQJz4jfCOCbhPwKVx7+LIFoQsB+ZPKZOZ/m9rFfYNw3KsQtUNUBqOg/gy14kv20xUU5nki
EQ3wl5Ipl1Mntl+sxD46XfhlYCc6OhmnoVa1m2HObrTD7NqEm4veoxFjEHoB74yNU6Gb6KWCV8Q7
QZP0r3obYZw6qLs7ZXZnS1hvcWZcvJSjeTpXqnoAQjkd6lrsBRg40FjU0EzJQ5V14QY+4TXqOmDR
SxNu5gAGJ0A1Ik52moYvd8I0apjRJ8QnX4FWwVLPjM8m6BLP/UNH98EOxgc+3ZqGVyrTVnIcmw03
QL73GWNvPKIXe+UTYAuWp8UjTv3HNjE+k9dE51fr4fzoxM49leO0G8EgwW/Ij/oMwsXDV+07enKs
TG3XV94uJddFRJY0rhm6X3NLfxxDXYqYB4vIdJ9NZ36cvOSvhw2xaZCI40jfUAWxkRhaI819MBNn
pj+LdW0gI8LVKXK5pmd+Ub8uuWUFCmeF5sAnQImXVGSA1BsBUyGd3jpjPLfkejrLpuvOMbFa8ALv
Y/S2MkbQm9MDsACfM5CP55gcSjvt2MS0G0djsBR5s2+i5A+DiPC5ZmtrzKr9WumvikRyZNUnrSDi
iRmOy1MSvkoVoig3HabE/qeZHi0X9z/r7I49cKpL5JNCbqiDRLgBZgF8nlaxyNnKHESmeSYDe4/M
fl7Vr5Y53jzTuBWtaa4aI4RkqYjKeouZh77qFbLT/UfS77fSZ8U3NtUkkpTNUgzOW/QvdkkORUSD
0ed4FiomUb3xPmDvh7vZwAFXNjz+3eMgAjwpHSif6WiiOrYYvgJ33jVV+04vd7WJu/Sd4pQ/PXxw
3IF5oE3DtVltDTqNM4F3yUvlY9P093Q03uwYc+1QZ4xv8UlhltDi4N11wt/CVvaWj96RjOepczAk
1t69DOJsH6G6UFy1LOqB1XPdJHJ+002IcXT4OciYsMLf6CgI13qA/I3RkXx+jOudAgcQh6Ro+dFY
tJJuFP2Iceycel7K+HWNZdZOHXwu9ds0/0Sx6ydiuTC4VcumFMcHr2FXR9B32to6fi2sZCaxgJIb
518NC8QX+ngabBlv6yj5oVLvF+HqM/GyA9viaFMMuBuq8RJs41L8lSHOc9bvrFODJ969Fa7eiga4
BAtQXexEaV9y8qY02Rw5kFeplM2a+ZwFMcEvLWRF4pnMyQ5NMckGbulaLMPznJKybZH2RR3umuEj
jQs8mnO4czHcr0OaQmr2w/7yT2Ap8x6a/b1Lmi+Rhz/4kLZ9Ut/CMvIWM/JeemgGlfUXtCE6YGgd
3DF4Xp5S2rYe+ukPQAM2sda7zNyFJ1pQ1cgcqPr2jWIZU9XcOZCXeOtxSGYjnxU7RZhX1B/J+ZFW
Mbp8dKhjQJZfnSR6IDuAjYbYcYHV5y7qzlw5qM+OTEZkWVLvBVcsbDLT2iO1whIpflEu5kq2FR0H
CDxgc+nzlqgH1I1sip7OTok2TFVeT2MUDhpEcMx4RnSP6dJdcXV/6uNBbsacenMz+kVMeZ2l/NcU
/FoTOY2Q7jrAnskeBVzCdO6c5Bdj7WdhIuWMIymyLv0382Zb65F3g8pJMYQilxr3kuBUuwr7KLrx
h9/cARCvFmSADBnHLIPvIARxm220JcDZI5ooiv5s0fyqJDrOXVxgzniMHWaAwQs/g0DexaPw9OBJ
r78dcqa7OQbYI4R3SLKRJsU4z895RJhf0Ui/EpIuXEacFXc/ZBAj+JtZIm8rTbb+IPKz4pJSvfUY
Nv0mwZpAzTsUASoJWLzCvJs4K3vtUk+pvZpng2W2eYVDQJFwbL91LQt1T1teifg2OuJXPHTlKWUL
sc8epE3wPKgGllwFbL+BjnEDsOvI5cuCN+7HFodxLlHFg5LbbNfvnKncZ3BCVyxuqig99AOc5Crk
eypGQCFet8ohxPgD/uhRT/8pxUBsqlLj+KXZ0XzCSGCfjKi7OoN+4f+gzahv4N/1ocYaWL8FHqpR
AuE3SfvMn9Po1AITLzDamWb+DkEHaaz5NtwajCI38S1ACV913am0Ga8GPj670cWuw3ZwH+uJD2gY
pxyVDjTlwM7PPPlbBfozlcNfJYc1+zHjmR7VBuJpmUMwKL9UJd69Yl/VYM7ibsj9xB4/IZ0A/Wnx
hkwBnhsAUZcpX7S/NOCaO+f1yZ4deBLskWL93XGGfeNN2yzEFMPkCSS2Sh5F0n8lBfFiK4h+gzl5
LhNLsHW1DnWut+jhlMNpWLFXer4zh6B80Owfx8h+3Na69Jbm6zn3JCPF+GuY8+7/JuXhiXn7MlSp
veeBhAOtBekuCPMdRUO6bzi8KdSI3FWxk3P67piberUnK0YXiZPejQG6Q2PJg9V3ixZ9nBBlCkud
u06Jq4e/F9g8/bOmsa3Ymc1hcTJIUHFMB0flndE0vbKK96mZ32qLLz5vGpdBuPniASRPkW2Btf3Y
dk0dTszw2prpoYR8y6VnP6TIsJ7s/6mSt1HKAMaGjuBff3Qm44I4zv51gv8a1CXxIY+CGkEaOJyz
l4yCBexF97xn7kj7nrw0nYSbvPXWEaFnljpOeLDM+G3SD1CP0Wkj3V4tmRvqekLWN1qmrxLF9Oo2
OFo17JHA5cKVYYwXwfGPG22kFyU8GygkwJ/XWoPJRzESriJqrNfSzBzfHMsTreO5GMJd1ZFyoRNp
+ZcudF/q8jQ1XcE/0uSw1SPUa3dyBcVbX5ONutouxlxUg4putUs+lW+61PQjFtsr0B3wb3b1LJuk
PAw6LlW0KMJG02vksDjFgDpsuljUfqAHOaYFWkSSMcU3hq8aj+rJC21vH9vlIaKIziewS9NOF3/E
Oi5mK9Qitrj249SylgnK6pgp9TBXi6jOn7tqbbGH5xSyNMDAF6fayabXqW3Va6e+ZGHfOpJ9266B
bB67zVGAacAfFp/F3IKSskxrMzn5DYVJ446i41VD7vArfOH7DoAAQxjrgbnZRIMY1/QtSHamPzgE
dlQ6VDsGY9yGOUmmQvZb0dR8kMlokr+IQKPOCSevdicSx4kGoHltkI7cON53Rh3DFhPlyVJkMu0g
RMIu6N0Ls3WeB1emx2QbOPnIIUtxkbkEVMpgB3fsxG66pWFu/DCX3j5IYm2n/InnkuCdWkvLiNZ5
3H5Rb/irFwUF9lPJeDlNL0mdbnBogHBOff6FeM0L9Ug1+HGu9UsNQ3rllemOlHvLPd3iiyKao8+I
WouXdqxYaPQS0oRB0tgiO8FR3Cz3DNi2VViRWk1N2mTlR4qAgCilY3VPToJ4DAY/71YBMcJBoYD1
j9HOSp+dsWf6QUrd4I94oAQLoohUn/XcPtGl0bO/G3EeztOmn3S+X+siXQZ8q6NHnXhsj2fjQq8l
dWwlvKBa3wOfLe9dPWe0QM3zhTfp2+CCce3lEBOlyU72QFhj4oMNwXdXprTTJya3FF4vWJyE2M1D
2a1djT+cpj3w0hjsgozjB5PgWJFWcW0xHSfDCsHa3yctp3ys9c6xg0tydKHFFuC/3ehDq3G0Cp1v
h0gc9ekut24+Wm6ev3KsPjtNba0m/ikBq6bJXO0iRhK2b1wX+W0pVL/ZSxA26f4NcIQ6o3W1mnDT
OjG2Bcdq/WTO8Q1yAQpyFx8+xXC0Vaxq5YSnxPuAa8b86rXUzE38DdnUveouezUol6kvQnY9zQMU
/XHtROw0Ee+2dPUuSQw+PTAHj2McBms7grMzUwN6dClWwvh0Hhc4Zm+zuxwi+eQWLYjHTHErDsoX
e6AZMPLCLWo0PwrPcle9MRw8+UO+iDg7dCbfib1XRPElLwpJ3a1JjygR7cfeRXDImkczJujhevO3
sViUlao9nifKN+YYnBlbf4gsIqKdyXhQrxzlGbeumDb05hG1t7yNjsHtDh3J4AUVoC1wIkt9BzL7
TuLybgCGUsOJMr4UAm5NBJWrZCHkMei+G80bzpPhVqyD/7j6sLi3CthRlTy4FT+YqSIo1Jnpax2Z
5wzm8FZbEnJ6fZyiF6B14RX/NJ8bcrxjRCgBczueJ0WXEmUjCz14JuXV8wENVW9eYN4DgosJFZF8
YXKkKaJOzQMIp21YkCUF63DliPUOlevEKCkZORnuTCuZIuT2cUnLJDsJjL3OS5NHzqp2CzaT6cWU
VEjTJ70pPDOBaNAA7+AIa4Lur6nccRMk8k5rarvKsM3yl088ezY0HGBK2k4283MAu9ATBjfJ7Bpj
ePO5BeQYORiA7VL/cbE4taP21eu4KumlUz5RRy63xhfsKPqeS/MiC0LRVbGEKdiPU53GDZimJfYK
TWpzJ0+WHVL2KrM5Z67mg1FN6EAjcgZGON5H8zlUtJBUdumgm5zAm2OzLWec9KH61nIoOe4w/sAj
/YcmjSnKEmu3DXQI7hbvfvgf3qw/VMTgY718NwzFkT5vlXD+pRqGVaxbJZTCATUcB4BZ5g2Xq2OX
d5yVgTJXuGLmPv6XjYHBlS74di2P/0BqmwoZyuKd/MLZlN9YAPttJQA3pcUVXwPzBOvI0CVZR1Mo
0x/3Gw0z8TagnaWizZacaEGb4ggHSzfCZ+ouTDrXyOPUbqMRJ0XSCZwAqw6Y0JUCuWSkdLYQ32fx
GzCRw3FriM+irdKaqjDQxxtrkHLvNO0lCKgxiHXuxKlqn6RGeQ2oG3M1iAfAQ+tERb+um7xV3tYe
B7gVK8cBA5X+q/XyOYnaDKkg+02GZlxpgX6VdkJe3z7yeO680nzoyuarReKYis+UTdQ4ppu2bK99
37+Mk9iRJzhzd3gowuE9xRvadTpaoLy5vXmYlmaKSjnULeJkV/HzEsYpM4ZlLSMhV/YSg2e1dovu
XVoEdnIt/xhHAzXDcX9MTfk46TYTnP8Q942msm2UKj/XZ/wspOaMWjtHZks1rGs8G/23GviIxdGO
bex72miPKQ5BExValPc+yg+YIrlHOodiKq0jq2ifUsHSp9rEWWV5cWwNTEAM0lo+M2FB5YtMaKJZ
nvohQizD8QiMJKefJPButKwcbd37Z4yUCzfzm7asPqZazAeboiTk8F0A7HxlKO4AToYYgeVp11Je
5iOAI7uoPNsT3eNa0FHV1Fvzr6G2Y8dWgpUcsxvrL3MsDrlD/8wUVhkTNCFFI+HeZhv6ehkWhmZu
/MLI6r3rbBzLowYnMiijScW3ZzWPztSAYWU/yAdLVU8h/CsB76REueMR56ZklfgLMXWhaAmfx2Y7
j1G350Y2+W2zdutucREdnLTMDkGAbjOPTe/ronXWOVz2YjaPLgRzuQCXXQHLBeK3FtgXqzNHuKfP
Vtp551J4z6rjvuW56bORy7NJQZBP/wPuYqMATlqbHyN8cEjDLV2aYYNYHyrsJmPKm3V6zHRUK4cy
yd6FkSLydJd7hudTc0S5Ik7nqpyvTlYdnUK7B0JdWrfH9kKcB9lxVXSltuPVwXmukFhqyT+VZXqP
aZQyLslwY4TaMvf+dmF/DvV6OHX6CAHKQ1X78ZCqfECk4aavt7aQZwldf1tVGGz1kZ2QMUXvhW2S
MJjpsdHpma2C+bcDPczyqy18/oexo8lecjbpvOrybmvaMXeDyNg6FIvwxJkT9YnoIh5xxUXOHr2B
iKcYWfX0FAmrXySFrxo5/0IPxobF4Q9Wor9UQdPMS29nN79F2b02cko3U1M/weohGFxVuwBSUaEu
0KYeOJsYdWxm8W7Yd6o+xS2X5irs14TDXigJ793pm9spdd8zaJ2JLQ3pBvYgbEkdaQcY9o1z1JMJ
yGz7t5klLpMc6LynS9ZqmG0k2Cnut/oLna0RGLhw3tYm+pCr4TZnWYpA2/xwndT9YVlAOzVAiTT7
QNgElsh/iIYIRZYbTGgv6L6uOQeBma76zyDinCSlXV1cuj1XmUOqUC/1aJvD2jElX15rvHcRl1Qi
wSvP9XrexEezJ/oYcshLQjEHDCNXmGtAH8Ps0CruAt5QRFctVmdtVtrWrTCOucngm5gPyMG466oS
bzIANcRfbul30n/9TlIbh31hjZfgl9X5d9yTZhRuHK8MGwP1gDeoSJszLabldsjEsS3kFjvyBoKR
zi5pZWm1vg1zdh500R5yg3O+mLv5PITNsWM5eEkrVrncTNd6DL9Vb4GtUD5xVSRgyjK8dNwPmG3e
Gro3fIq7AYUTEwcBGLN+nJODmsxdEqFTl8z161CjRbTxrT7kOqmFnzamnCFnz0eEw0/5EvsGozhx
EdaEc5btRMUTUgTvxJPQAPmw7IbW3GV1RAIrTyfECl56tM2tot7Y54jcW+hiRAlxxGtwHNTQPFX1
dHClBo0lbXbRBAuHfI9nDFjaRnnRIu/NY16Dglxg/m7FS8lWfqa3fi01MltxPZBfwJuz2BydBvpN
MiP5RFP1xoC9lW187z2y2ugpu5TATNAp82CyuyX/xG9PYo65jlIXdumYyHAHdF5NQIwugZXOp6Cf
R4JtttPvYvM5ojpgLxLjnrkmSpAEBzUW8hJrVQkLTlpbz8v8VOKmbHuLjzUfgLgDb2g0OKDr5NAY
CJy9ztocrRLjKD8hbFnk6FIMEHNfr0WaLNSs/iuwp73btm+JIsiOOMxtLaBStPPIngmic4m5C+qc
m4aDWuOluAZG8D94mPKXpLBQo4yWi7K595qs2fWE3qEyv1v0mFwa+ycfuC6Ty6aOhsuw+Tiy0sQ1
6zwXylJ7fhibLBbbrOSzgFlz3NZGCAeMf38msSfdwFOUz8VuCsavJJscpo8Pyn/k1p6HT4wXlymq
QKvOzYMjzLsI2RIQDfrXmQF6AaGwskYxaD2gY4ULOaiv2IYm2aaYaCnETLFlX3FvxPTphAgbldk+
NZnBhtiMqKii4YU8W7YL9GhaRz2qRjGIcBXEyRtF5qyDqBtegY946lEyMajyQ4icayAVvFs2rKe5
dc7KPBe4LjbRPAh2Y8tCt5gxOHPVa6KHbihvuUeTnqkWqz8qYolbIQsdikpxZAUlTWVjXW8qS/y2
TOd4RoHZR47LaQM+3fciJJtADTcZdN46aHPW5fYeMwnZ4tmgQdtIXCYBnImVtJnJcFg21bxP469y
bALORI4xl1+s46rAlhQ+Q9FiiStYgOqO85ukobPnskZpImeOdD2MbhQ+MTatjFDtBxxHO/55gaWP
LN+wNy1GoWxlJnOyJxDrIEjXT8nIPiDKmXXjFHOK49o7IcarJDqPh4kQUx6MWxVmz5yX8y5pRpIV
HTKHHpmLAekoB0y6dc5UEKRF4kcGYG+l99wCMCOxwaF5J4ELyGaC5UE0dzdVhBXr+27e6GZCEWpC
0Mptcb0R6shrT9DvZQlcmTTILgTaQLgUKvfvKg3uY+I6+JUjrGNWsR/oR93I2sr93miOaandulEy
M1FZv4fVvTKQjfwKlP2q2scL9NaUmM4MekZXFbJN4TD2tH3Emr8g+EZdTMR6wdchcVayRvxxKhrJ
tF0aSrnD5MvuzvYuTWjtY00+t54ykeN599o9btrAYuvrRumTJ80nJG8CPQn4ACsuOXjwRWI2LZPg
IeICSCZdNY9BxZFblWa/isJMnUd3etaW8Fc39ib36g7RWtN3Uwc3VsM5QyDroEmsanVOwaZsAt8I
+dUMf9VCBinoZ/cAPeeu3+jzrvMEWyDLe6wSDYJMQcDJSlj6KyS54DbpcfnCIO3Shr1W6QhPDU+Q
mILyiCqIYgeD3ZdT7nda8Sn1wQb9OQExqo+25UmGhyrbUucHmXvurnpvf7DUeiLgnaxLT0Vku/iZ
mNln4pbtoSYAE6fhv34i/MwLc5sZHF155B76KaXIp8GmXYLYWwfJuQnnv7RAnbVR/ldKO7DDZ5dZ
BN+6AhbVJSBcdPlk0XSwrvr+EgX4iCPYjVtqE3UHj2vZmMxrucSrQpFmpF6CmtHMqSLeAzorDWlD
BUheArM9sHG9GQCbMZbS6kT3Wc4uJLkVgwPbOZogXUwBYxmrm9Y2Au5tyTcO0fCMNylSgOmzhnYo
QVwf4hJ1bDFBcflpEOjdVCKhWguPK1dNb9XIuoDORV14OOmrka3tAQ3Ur5ZUuY7NYDU4IKH14Rdo
aLRx8boMsXUdZXyxEhKQAEdXgtGEa2niEmkwPXyi1qYKbabeMfHWtT1d8gbEMCflP3jqr0LOLvxd
Mn5GPZ8LikL9yBY4DRzxrmEZ2ThR+uc6WISAu6mNUkfUgQYqqQETwgoPoaxq9nY8QBYyZSgRVkWF
aqZPlyEOHizIcXVKvpuFP3UXdn4ubRvws2sdvRTIoL7sLXoaGzh+nQQtnLOiyfrqq82ErxNvIiG+
qdL8OTTJl2QD9l8n/jXbZjsBpUfVPjYFpW8Jjeh4c9KPXLCAaK0rp+SwwU78MrfDjxkbW+liYxYW
sILZDq5V2Vv7Jue5idz2vdbBp1XUYixEgpTDGqMMBZorl4Ayi8Wlh87WYJLh2NCmYD1JMtfjAOaX
CiBEpAbwZXczeuTQuoDYZ6ftt6VgIInquSX/sZpzA3sxYxxQBkxT2oOHA3dd1zCRk6w4CiAVOSc6
V/YSmzLvWyv847zH7V53xQPAU7+z8hfCM+vc1Maj05ew96IFX5UaNBBh9Fy+pF6BIO3dFokkAqfo
2RB8yWoWIQ7yKnGeKpfoQ9E9igFJw0uRUowhM0nYpwzbCTsgAzpfzxK21va5a7xVWMG7VEExJIcH
jsqL+HDkdc7OjyQnDcnXLMc3oCT421snCap7WRK8IVKBVQXfN0GpyDBzpT2xFBxsq6RGkUA2uAvK
QKywB8PbEULVqCvH74aUXMMH4TdJWJMbpWk/+HGvdjT/DIohFM+q6ae4gun/ooLRorrWc/7wZvE6
EkW3ccVrQ/DFjwr7u0wDrNO2vg1qwiYNB5nZ65c8DZ7pTvu2nYqoWrNigXiv7SuIZHzjFR8fwtO3
PoU92hqxt+2qoyjJo7KQWkcTPAmKja/OhHtCpwG8LzQ8NVlyMhLwftSxxnOF68WNHhO+WXTQaVcs
ZijmTKiUVsxLyJKLoWOvIjfx+zJ8oeFwwiL6hoReBsOxK2fUA5fXY2nN67girAdJ4J5PQ7sbPJoC
qIIn6YBq7NtB+jmSC1qLBN2qJ+zoOAsyNYrJOoOIWAs8E1fREvbp9LXNnvpGRilFSONyQHq0K9S/
sa0aLuSsNuRlLHkfD0H82Y4t683+oDFqdo34cPs/SlUVyz8v33BYO/FUrcUS9Yos2D99ZdxSQ/uG
y72KPGJ+4N0/B5KT8wK9aGeI27a9D7vhxAtN9IPyG3OCexhVJC8nXIRtSfsIQx+Wyng+zYyX7dys
l87VUeuPplX/kit4sfEudFP6Uznm8ps5nSI3SEFdeJe0MycEYWtNP/RnYxHQZRD5oyMP55BrPSib
nEZpYDpymoWRoqCqVmAh5vzZyWV7sGGMrcL3wOZXuF6BO9stX4KYCF5eZ1uWmzebrYIFNkNWEHEc
M3kFH8EseGvAuPkiEH6ETwMdENYLDausc/YO/8+KoJyNAQB1oRO/SIM9WxcCG/+mVD10XKxZVRi3
PK0Icg3pMYM8ScnoadBJ1Da1wkykrkXORQ8M0rbqW6D++G5U7OmII9OZEtpvDW0tJyKLE/iUmi+V
yAHUYTTqK4IPbCZXYRh85JS90gjqnMMqutHkyIjPfrQeMXtTXpPw/o+Ilfr4KNcg5Xo/p5cEJ3Xy
KBcChI05NgXykgkOlS5LOaRH4wav4Q3UOYumsP0ueAu0c+X3kX5phvp3ZoBP5EB61lCUHCv5603J
Py8hEUVcHn6Sh4xsB9+l1VwnT99ivTz2YF29vH+fkzGGQsx7ztia0s1JFBBUbifHWlnNhMORbvjR
HB9qvbqUVcGPvq7Re/MnvAHAYRRX1SjYpTyHmzEZHojzPKiIE7KuDY0CBpsEPb0JREgdHTMzehbb
HJ5LBG97Zwctx2YrGABYAcqdJpYQWh+/cxu6FRmqJa+1l6Bz7wml5ZtKn4INeQrKmtxjH+sHMb8a
U3fIPDdiUOFOopsosPNqMtBVogyGkMShCGL/gSvMox2PKLoOQ8k0HBoAe6Oqgeo7J9MwbzEBgHha
0PtW/ULvK33lxTfq8aPZnnIvuweqPgaZxx4eqQeSG17it4GGxViz9i01nK1iddGa27mm+YEvA4Pm
pc7ln3S4VrOD38Tx8DVX/cXrsLu0YpNZ80sB/0JMmMd0A8KDbW8KM0UHin48bXwLgMzrS2Ee3Q/2
jOfbLJ5GzrYpfST4cUC9HPLSr8plR9O7L00UX7SuZcQIcMWw1dKmbdLMxy6z7/zE7wma76hVC3a0
gKecJ68SUweUFs4Pp/oYNUHUJMihVc0CXm47vrWoHhBCmV+TGVMleUjlNqOvEVkcvINsGh/nrp+H
4N8KPqb6iHt7JqZiA11lxb58cXpNaLXzLor+03BG8hchEqdL5i1x3Xd6nj8DL+TWGg+/RVZ8G5T8
+UkY33T1McI+oDxknTfuPm1ya22bWKJ7+93pJQFTKHKClpz/KDuvHduVK8v+inCfmyqSEWSQhZKA
3t7mTu9eiLT03vPrezCvukrnqnCrWxCEc5R5tiGDYdaac0wjk0fQLyu6DU9uV60qM6TxsevtaTN6
/YOX5tdhNOw6jDZ2Y+Xov4pnXI6oX8UzeKlzrvsfODjnedfa0oZkR0t3AFlStaIRKvLhtZh4HvX6
rNP5YZzxG31AT0X5b/NxipadBQMMa+SEEmBksjK0V7cEAtubUB7aPMcvV1asbfY6TKq1jpqKOXFf
O2AuEAAFgXabRnO+rSkPUTqxQYmNJ03rX34ueEejGj0WEtcY+oaM6BOQquj6FQoekzIUXkGa+g8V
QVoZhjil78L2e4LG4kf5nSwTmHuLqMe1OQSwdqWi7NYzBbR4qJmJV1o/naqgoTaDl1gE0T7q6PrN
d7pPw9d4CB46DliLosGA1F4FzYcJNQn7Tb9qovyRUO+d7uBBkEhECGSlotKTJ5qVxcFMs9s2j9Zg
sHZ+1y/FIFi7yzvJMZ4TuWNuUl1/9xBVocIV9qYamo1FF/NcioEAYbSNQWn1FKDTmzyHxY2bFBGD
1NZASGil4+EpUGmV5XjttSl218Q/B02/GV0gMIWrPWgRDVMlJa0qdK7RTdyN436qiosEPMkurt3Y
EuXET4Wjb9IXXXrrIBBXBNhTtGvNM72e99blAejz55puU9q2CgqQG8GtJ4BySMZ7WlqRUz/6FlGZ
yAgfnbkRVAk4mATvIRi8VqG9xZA4LDoxrgOvxWvwQ5eTSEKHfenbN1EwxoQALoXlfvk1D0xeViFZ
4/JDq2AcUCN4iDm6LMk1TWNgjaI9B6ZDpEaF+luI6MquN1WFV2ZQ3l0BToYaMgeowPskWg0R+JFT
MTkr5rIqhx3tp3OZQrkLg5s+Id9Wy4an7L62iWDlqFC3EC2KWj8yZcNUzlPYf4RJ0JaJ37Qku8ls
u9yp6Fbl2U2vE6wwba1InuXgvPcOOLtBYvCXrzrhc2uiARicAr0gAzYbsvvEGNqVUQFriYkE0INy
VTTGQ2mltGELyBNk5Rwsjc5nkIHxRTeMfse4L0qjP9o2TX1IiuNKpGzaeLwRJuShOJDu21Jl7V66
ttiTQMtDWRAvQ6fH3ZvwCSaSYgm07ZEPdGysUl1+mw2XB2KncUIQusjc8ViNqGOgJNmLyBI7eEUn
U/RvyK/YbwbVVzHeu0NENZ9iFuKK5tuOfTDZeUcL+q6hqrMM9KA+IhPRS/PT0oY9Gm16gkNdImEr
vkoEkrMa9qrHKIXSFXo9nwOBvEGjJJ3z/ajJOz+l5uCMPJ+81sm4N+vB33S4Ms3qwrSMsj5gt1i9
B3TTVzXL2bqh+r3EmfdaT1iucHO60nd3ncPmFA+r1w3dMmm9ky1gJLQO0wXncugRwTZJYC8TdBUx
HaLLSrzvQDIkkBwuxoGapt/TH/NiStR2dYirygLCBDxmNLW7samuOqvUtizmN9EYrgNlXbSy6taG
pr1OXXKE5vtssdHGXVkqjuvqDEd2Dt2ColdspdOfe2HhRkrro9e3J9dBMVlXNR4IrKSLhHb61Osb
sgrYUyTm+xj4LBwIn5BuECjLzmKZZe2wV5k45yV5P3RWd9yBWOeoKI3o0NBWRzWD5s4Av+g0obma
wp2yuy0zZrIoFZnMAjhTqHvfqkhJxKWZtjXIhl9Vo7GzdNLTZa1h2JaUsGSp7Ct9OrotkvdgDFdC
QIxgVPEeaJrYIelYOdGNsf99ySLjqxBmckxFT85MEC0F1fxFbmO9pld2GHWNuOO6IHxFL7BcI+uR
qkL8HEmqfyCRkGXTcDCm08CaQeBSi+N2WWlhekYGiaCIjhcwBEoarDMEtixrp7HPbNMPpUOKgms3
jHCrfwt0875p8EWJKplF8TOb8iLwoh+UyYZft3paMk4/4dlrrvV+GCjLqHoFAf+7HgkT9zkbilzu
aXRdOmXeMfANYMIGDuk0vYML8p4b+hYyBIWlVA3rloV0UUdOuMMaSn+guYLGw2ZUh3GHi+viaBdd
9+CDjsapnfx3USdXddFHyMYI6qSxvRxjWhugSz8kigmp7dqagCM8LpSWo+umZXhNVVAvQ8s9hjqH
/qKf47xs+S304cEO6c9zPEEyXe01DLoLO8n1beEERyKo99gilrWp1VeDR6IzVWA2omlNkQoNWoJY
J2N3mtcl1drMk1QFMCYTJf0EZbTb1kRO0c+itehrCAyqwlmJrLrgFrivHY09SU87NZJBvc6Da+yU
9AZ0dP6a6LjrBdBehjR6sAUZXiiQpPXc6taVmi4dDjtyPMpo1Qa3pprBUVS/2bt0a0mDcM4Vh1sA
39pqy4uXpBML2rDHLJKjFNS05XSMNUoFXtwvowb4QZNYIz1e7QNROcF19msAwmYtZ4mgLVGop7QN
QqtJ9g7UP9InaImOsCCXWlLctpC94ICQxBbVGb/PGo7FjI1OZ6unSID9yIZabjovuFA7ubNKJZbj
Vi+dhxCR3LIDU0n4aImsGdsCewMUPn2pVrqbwL8BeO+VAokDGojKrcGXY0gohh47l50EGyCApGjM
kFZNY2oEVuym5FjrBh7gJL9K6h71rVKvVNRNvKAx+x7ZZBSfaRFZuQOWCKJOb51E3Qa7CN3aIkBG
G4xY4sjAirGql7e2CaCOfEsjwmhVZOpUFAbuHZeagUsno4/TG9PB1ZZb3VuOanb2Ih3HfnpwGvOm
nUoYGd6mqZ16S2bg99j5l37smLDbZ9roN0bfgG6zmqU3imzrmAT6QjeGgM+z6/rRoUP/1GOm9YLq
Nu/dJ5S0MBm7QC6LJT07RWEYKg3sCkQ5efeJl4DCGN172yUjD5GUZBxoSzZ1MS/nuhv6tGSBYTce
bbideBakA9dT0dR3b2WJJD9gpkUobtFknbRv0ynfhGJDHXoV4kuxM8z6oWONWnWEsHeBRxGN4n9f
9xh6KwNnmv+FYxylUfjWCHgtrI3wfvzmnm3+Jx2trVVGh6Hur0vSuqCUxR906Lga8ksl6SVtVEkn
aHpDW+hvNE7pgM2iMFy5EEVvLI/OXeXvEmf4tAy/30o9eDJCrm6gPepFCZ/bcpdTB3+sgni2EKXW
bWw346CI43cxKzhLK/yo9eYm0wRhzFjfG5tSD4orhVZUYSzJXezwtvnaad6xqhldPj1PJHjiucWq
5yfwNUWMaqakb7gIKRehrB3u0AVB1N26nLRp/9UTt4YFr6bNXowuqw7CfPoth2/OfI/abKEutZcp
Hm6ZcohE82jVjAK/5kANx+TNE2Qxtu+xM3HKL9vW3lg6IZuaH9Vk9ZvGkDwVZrBFbvqcUUBIDSRZ
mdbCymCOKy34pFb7IJsJfghtTs9/Mbz6vpMc2RQzA8ZopN1h8lWXCch6LlQVAwbjxP9QQYLxnPAV
pjQj2lUo7ZAmvFSh3cJnCNdNOhd9BiBQvp3uC3ldFjxc1eBsM0CpFIgaaqMR0wGeQNox93pYHi23
UavWZdtQpv7GFqm/VI73JguGDJlR34TeL7gt6YF9sXDhtpo9JzoMLxxnWNsZEtd24lTU6iX6WTBT
bcZJQouHZSqmve+gYO3S3t0koL7G+RRUUodTVvFqq57IO+UxQ3jetpuwHSN4ZM/L4gL9mbrGNCGx
D4KrLFLpihoLbEWDFMNBxs8EMnFnRtrBRTtcGp0+vOWwPhKZ/WB4tJtG1pEF/tdvQxLtYoWYxPEH
LINtpcY72x+2QYu4YJwcOlM3AYfQDTlvCChk9GbqNIymInyZZqYelT8GKQyCNIxPlmqprPOoZCgZ
U6fb06i6q3qC9GSXX0eqRP2ZX7kCES3NLxzT+qfHHNYboG4mO0a86xDWRRLxKa4Lxm24a4H2HNIP
LCQvosUGG6m5RUBPEATj5G2YAu3winCQfWVSxKUYTzE1755nrjuN/gVTwr0CR83mgQKdzxYi9mhz
dIU9qybcDbq6Cwe/bZna10kC0MBjlPWTBypdYtbr0Pb9HHgdYsxp9lJy0qgSmu17OgT7smigdBbu
rrL7YQ0/cQYpUsihg8Kt7rIlUVkfbWJCzaJCADrMfIk7IVF8vIaxMW2cGhdV2bzkYfXhzitQICYB
OHY6lslrQo+KjC7WRkVleI0S6oLRdhDtCuUukI+SdBlTfvrCQJvhJFeefyRyhpCqaaIjb9bbCHa+
wavQFrH2BlXODUD1LxHuqwR9hhlTCtdNCy5J0x+M5nZkcFJz48NGC8UzzXFdpVSaJk4mQX2NXP1o
TzC4W9PA8cDeMsRCQYXbfM85ePHQtA31m9Q/1RlhyUlt4fBIU2B5GvJhlQ43hYAtkkgJwKVhu+Xj
/C3ZFMH+Bdo6N2SRTwbMJUuALREmMW4a+lsRce801SPzCk+DG9ibfvjQBYZ3LZrLn4KNoWtr9NUt
5qJRJg+F6F+qaUAh7YxLJ+iRUQ3EsCdoTdAAsnXEGAj7LiQlY7CQLNXNKYtDfz2a2ROW8ZWNtGbZ
PqF5f8oggMD/G4JV61fH0aZZA/kL/GHZguOm6cxYp9deKrwC0DJxySSIF0B7bCcF16abT04cC3UP
ErbjUnNvI+i/sZK7vBrX6FeT5TiY6YrZireuEObm2IgaWewqijZsTRlUMMv6KlynfXFrQcExYv86
CPK3qIzZt1XFB4SsSbrW2tKjRyzU0wmz2SoxOYEQoQxHhbiGMULS0lqNWOoa1XaZE/FZ+M8VeZuX
AX25aWu3ddV94hOfNvT6mlUjrwjrTlf96L9RE3m03M+pg7Xae4jjfF12RJ7gPRg87VrpNOcMNlJC
NA+6Xt32VsB5b/aSmV73Mk8aMoUSOAbqLomii+2nH1qgf06AFxcipqFFO6lR9NS91mypxT0ZHYWy
BEywF/YPJkb81VCOuzIpPxNQZutM5LeqSl5bJ7QomsYwC8naWsVW9lwPwgZYVr9bFHVR0Pmsj+y0
LKoHTvZkqKBeOTYepg6p9zg+ECA2sIWK98HwZjAPh1l3g+/vGWngwZtr8pWZv3kpj0Ql7cfOGlie
NIeATE4kkaUOfv1kzorwMR8UOErqTHObjdZnswROEp1iJN36lD1lLvRGtiTvqVkeooymrunRtHK4
R7rumEseRbJnGaYk9aZ6dBWT2kLlk2JLh2/JykHZc8rupzBDKg7SRYrwVriU4WojeRuC8Wqo02hB
5hxn10nNxq147TW4VEWMjKm0mRNzv97IyP4kqCjbBljixrTZjQ6U17HGKUKdH+/HfSigL3b5h0zh
guUGjowSHZhq9RUREJAusu7OgjVCH9K59frmuaZyDwZHIQxcWkWoOHQwEhH8h8uy0dM1MnVvaNwF
JdPvghDPOOsK4kh4stlYN4uOjjaccsHVCj8ydoVI5XNevap2tQKeSjNRj7I3s65u7I58j1D7rBOo
OlRI1oZNKy4vOiyEORQhhd2y7vsPC4rez1/6wEInWgGFGzKLuim5AL4sriXqFWDM6EDD4pQLjvzx
yGrmTd0TYYxruzPwuJYlKl8+Wgxofct+nGZ9si0ytP2acN6RdK2imhKTUBxHKDgN8AKwKNEp5NhB
D0pM72RWLtFpQeVwq8cKTLJZ119TQ3d//qCywInmx8WrxRZhNUnmWS3z1m4uzlVN9x6VvubolLRx
MRsKzmNMbS9Btw8hDnX6/IF16exycPzYHwz+dVxcx7ToE/MQeM3jOL+zb5Tp2rQ0tVLdCgrBojOn
uxxLD/Q6+qIMikMKWmvEIr4uQ+M24AyBIXlvCfhmOGZd/D9iKyxSfPziy+bkuLB7PkOkcGBZxTEZ
8RaqfmUMrMrswlGVuMlSL+RjjzyeEmF/cSr6JtVVM/iveDwhxEnx0ZGPMmXgm7zUQtUytE+AYNYw
xVhwKeJpXi22JjGTXjVTFWlN6z7nSq0s0I5K7Kue6R2pbOFM7cFEZppPO4PmMWtXT0kXuWu91GeL
g+dkFwJoqPWS55DEpEt2c/BOiBN0g7R/oSaOtuyLNBYf61SKpanLggY+Sm7Pz2lURlRpaSSKjeab
364Yd9SbIAi0gdzQs8SXDT/HpZFoAb2lnGBA8sWPUMvwkbpQeCq7bZ8Z95Po0Dc1w52V26vWS8TW
rdyU1Rdu2wBYz89witoF5BQrPujZkCwtNrSSGX0VUszcutPF1ixywzmygyQHNIp9YDGQ6AMihbvs
hmyGpcyeqEaMV6CChkU1vVZ5X2ywTlbUbOcK8nyn0uTJ7RH3e83cocSrg9dukEtMUt+wdzkZR2Jd
DfR28vxFOPne0wkRZj1Z+Q2fzidwgpoZugEfsgrcVcrxoI1QQnL6RMq5dY0DCXfwOAgggg0fieWk
Vysdot2iCXG4mkwDUGlehPS6ZUfd2Wq59oZqnnIn0YF4s3WpTAoB5vReWOlljKZypbcCQjTtTq0c
maSHb7RK70FWUvYeAuIgKFA1JZ/UJXyMoCOikJYSo9ww+PuylLdxRD4ttUzCuHByodKwcH0HZFdV
2fQGjsbaGD3hKLL/KvS+2PmoiHJ9gjsjyz1Fpoyxjkk0Q1SEpqh6r+ljLYzJzTbM6Z2Grk74zRnN
EEQiOm30nMOR/NGkb4784UyVChUa5GvWnquiWFcx7v9AthKYBYs2IFJkPqnPhu1YOhTEZI7DwCtT
jfbaLDZKDO421fsQwe7CnRsSxBPdi+y7aTOLbjXpRAFRfmgBIYMPa2yW00ZVLl1X8FRQkuxlO0x4
KniSlsRc9etQcFRxWcVYodS29B56KqOiBRESPojWqWnEyjsTsZfognWbIeihKvuUlNkd5xLUsFwF
sqWGUc2si82Pby0i6mQsYBxga0An2xqnMEAfbQ3M5YXFftim6s5eazNMPiPTVdepYaxJ5aXchu1+
qZmUcHXjYUr1TWSnxS4VAppVZy2agsx1+rTjwm+ORO2i9Quf2pCTxeR9ZWbN/qFZCvx+J4ovT/aM
8jfw5SymJv+gQvqed7OC1AR3TURgihdgg4C7TdCAh7PfrRto2HMcx+FUL8aEDhf9Cafn+fQ5DiC1
J4UbTAG+H/qDxmy1mmKNUlUUXpIIprKJQ3mpOD1wXOszGOy1cVv25mcqeQKddCQDZwrLa2EnaqdP
GMLsAge5UVvN0XFFeY1F7laLcM7aOf2qLPLo0BLg0JYQz9ORSWdkxrFHmspYux8opferLu6cbeu7
gOm88I34q8eqc9p7f6Jd0TjmxfTy7r5p45jHCwUvCsY9J8Huic7esW20hkqXHd5FSHTNZOy4lj3c
t8mhk1ABjCxNc4s7eXglwrZYJzUlEkJ4X7w5Oq1XrdxbQAMYtNBgsTkeYzuqL9ZYU2zsZoPFBEjh
oNvRqzG10WcV6Vcu2VFP2Th9ugMdpbVlcRpT6BsefLubi17NresM4BKTECZq0RXVWmiNtco8QK7E
dokDtoTidqKdoBSdXsMJ3r24Y7MFtuGWL/Y2Z9i6pu7t6UvRkooIsaV1Gp1y1L+nYBxf8m4i+aBs
nP2YRa590MTRmcMSf/7HkP5z/RPKhh0Xqavd+OfQhFbWj2zIg8mnZ+JKC0id0qhk6u1Em+3Z6J0a
JwzQAy+lrIMinYKNQS6nV9DbjMJ8HVhpunW6/qujmrDTJuGfDQ2sSCWxESclOOL5/4pNTduCuLwr
CSM+VkMaHzOLAjUS0YQn8cZzqp1nTPg4WrmVBrFRVp4fvJKIqtGGu6VJWI2mToShKjV5wwRo3ZjK
dJd+GJobYlhjAPFptZb22F0lmdtdRcA3Abl57O37OUgwEPOO4+fWsMMotgwltWlR7++lQeRtWdu+
oPYIG9hLcu9YwG3BhMdZ/ydCOfMh4GX8uw1pjcWVN4JynvCbLGPVzL+SoMy26aNjDQ1X5COF75lN
q1zCSf39ok+mHI8/GhmhVHzlEgRijcG4Kxpt95MEWmWkbsdmh89aRRwz3eDcWzbo9/lPUk7A0+Im
w1U3gp82oCKRo/EYB0GzKoXuH43enhekBPCuMokDUCG+apJRd0YyIxbmEEIx53hya8Qp4AZsLZg8
1OwtxQodP7MwRfvB1qYbHS7kLpQaSiGKm77hcECtEOSO0BDp70TZ/Wi5/n16W84LWm0Sl4VVqn2a
LExrilh6u30y/KEUnCE3BsHlCECYC3/i0nwziI91jThyDtj04Zmt0iqSex2QKhwNhOING6+DaFKE
Klrtl9cyHh8bmXmH5vexm87elHlQxzj6doUr73w7Hs4yJIHOnkcuspXoNFqRdpUM1SPS6PE6Suvw
rJyY7oQYw/eeDssiLNDtIALMd11YV8cMih1OA1537EDGpthKerapgKIFWA1Kf2w8omDz+7MPHQWk
vYEOicpwxLSm0zb1u/PvHxGqk7f+iY00TL9YRIgFNn6OEAik/2eamOPTCDtCLwb8ty56mBq/yPln
IFZWhThIGumOp7lD5TlEe/pQFJPsCayLbLFG5tmnFjXM8nog7//rT5kfI1qZrxoPBEll/gw+MfNm
19flpwqEvU6JZ1oafEsXC8GJtTYjjbQqlxMGyF1Q+c7BMj5oYgznURTpMQWPJXKrvgSmefdzj4Dc
zK5rKg+kVuSnSdet+9hGwBYUxkun8maV6BwjQySAsjkyInLMmcrbRw9RV8k1CRLcLxkReI6IcGHq
mXU/NMT8SUiziNY9SlENuKkgNZc2rugLYQsURSCvOqI8VNBOL2nL7sNxyxtMKrds1O3r3FbNQ8kR
NEiL1WRU9JstOnRwVKuT5ejJiXAo8EXjBmky4M9hLO9s0kxLrXgPXXd8LnVbp9XSk3ah2nVY+xT6
kyE+WqKkACPr6Ea55ZXZue7a0L38hvon3gBiaVd+PV8Nd8IXqfvgvDntLhFH9Wd8pBqeB3KK8SgH
t1Xv3FQdWV1F3d9CBrT3HNkRZ8V98ZQO314wrSWskgHvxZ3vudadLR0OLFb0CvxKX0YaR2C/Ka8c
A/u9lDCfZHOC9KpdMubMOXSKnn5kAr2RRnbyCg9BLUSNK1ih+rWPcZqN/yQWYLM6b0P00BXlDk4k
RqkKAO0ffSaC/VBhVipsvIqdT3aTjZ+b8ygcPF354yuOEra2QbXNHVhwXaXW5lilH30C1RbklXEW
RkaizFA+YfUDABnBGPQt5PkRJdk7EB9EAGhp9EnvYDsOwaFqCvuhRF27bKBtXfdxezOrU9dx1xdQ
nrDrqzwnUTOFX/PzWPRmHJ68cdJPvaYPtGuICQTWz6DppHsbrjS8RyDZnfiKWhXxkpUVnqwgIbfR
gThYjSQSJkJy+ujVMZfsofHfp4eGYstBjIhpgnudMhlIZLtaTmVf7pWlqm1WQLy1MpkzUaIuAym9
pVdo7abYcdaWTzATBrJza3C4iQKDaR7zYOREkKI7iIqpORAES0GgB/QXZN1lQNkIQhWpTBhlFOel
Sy4rkzriRe1KYOyxRLyEm32OCeTeJcSAICzKgWjop475Yts0vQ7Pc7oIPe95DNFthjRL12iYeZh6
SAD9MIFQcdWyrAjirUkkXg8m/i0bt1mkVdcqBinvIMEFQQypoWl3Abp2sIq3FXgJeCv9qgeicULD
5e5i1lEy5ggtQatO+mWI34MVNYQm2p8cKKUAw5N4ldLCkklFGI6ZUhOBuEoJJyDJtlA7kwTSfKjY
1KYOR6HOe2iddO143rw6ee9alU4zSotiWVuvp9K6rYTrb03btRZuYW5VVqtdk+gvmSkf2UekbF0L
Zzk5CARdE1Kv4NHAmQJAtot3KYMxi3zjHA4kuoyo9WmmOQg69SNzW865DHlRpoVvKSuUVaOLcgy2
9V2dbm0G5TpqG2ObJzn6mPCFPli4YFLHo4ThEvL0XZtqr+E8/421uO6YxCmslpcxts/BSENfD/Rp
JTr9UVCtWqJOn7VfKoa0eEJ5PDzycegKotbJSb4YYXeSriSvVTZCW7APnGrowEhedID4MZtjqBQh
GMTVIzd4DlZ+ION9wpSb4bxRqfada3ALDasEAtInzToHAzA0KEFFmJBb0vmHoQtfCjbqiKMhGmBm
eBiKHO78RGBgPH0PRqqIq+RtWZ028Cy8FaLds25iJZsRH8SHBftQ7/EUTptc9RzbaTstdTnQwivV
XJFZSi+qji65z4OJsdHRy9tSiDMb3pynpvqsKNerxKKqhhKpsDWs1PyaZQUOydap2k+Gg7y1fJa5
d2mM/tPrMZHWtf3qcnCLHevIHW22nox3xiCQf6vxERAWkaFxf9GyrtyHDeGV3dytbFKDei2K4IpC
cGORthF1uA/Algec9usHo8mdNdzmnPhXtl22UZwcxwm2naUTp0p7BG4MWlhBg6IWMVXOIl1xoCda
Yn7RphweB6FxSE4MySWocmLnCCEnc7OSYjdlBY6ZPNqKpPlsQGQtff82tYfmNISyWNHGOck8IwGi
p2Gk2ccuhtbdTZc0ReJfGeOhoO26deP6cTTNw88HiSc4M8QzLG7YuOhnLzPSlbQIeSQNlGliESaY
+ynJkgNedzcq5iprTgWJEk1AWnY3mPGTFfbsAzFFjwYwiIXowJ3jIiVEcdTvIjG+1AziVTP7VlSE
kNGhIIbEMH4pW/ZGc4yKFUvU/sHNmOv9ix0heMk+IosqYBdD3FITRmVb38da90iC2KM9sl6GZwcA
NiDwAi7XSE4bM/G8+j7TCaAuPGu2pxDQt54dmzL6qBWUsdHYyB67htTcx5aMsl3BpIZ4nlZIiWAj
aIObaGrfZUVRizS/ZIVL+CWzFCax1Li2R/3B1pChcpCi4pMnr4gd7TXxgFbV7jN2B4sypyCUm9Su
PBBujmUhgHYoqsNzBNoWUbyN5u7wTvOqjxoniT9abyTOQ0ypf66fYxkos8Ny4wqcZzXfNS5KClIK
/Bd9l5+HLK/KG3oocDymlGQJPo8b6PssQ9dspeOBWqx361M7auzwq5CcIdzOvy9g5RBdzhlE5jpi
P4Jef/vLv/39P/7tY/h3/yu/zvHG5Fn99//g7x95MVYA9po//PXv93nKf3/+zX/+zq//4u/n8KMi
/em7+dPf2n7lV2/pV/3HX5o/zX++Mu/+j0+3emvefvnLOmuIVbppv6rx9qtuk+bnU/A95t/8f/3h
X75+XgXpwdfffvvI26yZX80P8+y3f/xo//m336yfy/T7VZpf/R8/mj/+337739NX9f4WRm9//Cdf
b3XDv9X/KlgihW6alKSIWOTF+q/5J1L+VSmpG0oI4Try5ycZnPOAHxl/dUmcx2En//GDOm/nHwjn
r8JVVKZdSzdcSxjmb//3a/9y+/7rdv4la9PrPMyamn+t//aX4ve7PH8tZVq8iiDhkUFqOIrPx88/
3m4hWPLbxv8a22pQPPGsoXHRrTwoA0KM17JMyVNhX72pco4pRkc2bT4jz4K6PworwipXFvux91H+
EpPNJn1I1wEF9CVZe4eJzWROgVKTxW1ZAhrOSlZdix0q4pyW/dey6rQIgX8ZooRnAext62D66Fv/
6S7848v+85cz5L98OcJIdAfnkzRwYprOr1+OpY0wlNwIEWmrF0VpdzZd6a66ahz7zZTtnetEj15O
VdOs1IdTGieBPdIW7Ys7uV9//mEEd/mfr7SAreEyAlxL6nhzXXP+sP90pSM9oRoX04TWyug5V/UL
STHgEotT3ZLbEMldYrtbc6SRUA99cAgKLPxRh0HC/kazRGdX4YykrYDslNxQZyrIqCGpDc25gqNM
9adh12iDmAidT4xUTwJqy7q1qb1QK50JOLlutiubk/EKFdcNSWQ0kEJt29vJ059/1fmy/tOY4qCg
M5z5rjrfFamK++s3TfHz6Bp+7TX4CPoMJIWwwjOdazXyhsZAZeqJIxCuP3/Xf7m+87u61HekFETh
6cav7xqNKCDrLNPXteGgh0Z8QC0Um2FZLf/8jdS/fj2eWdvWdVM5ttD/MKpYEczQshr2oF0HiIW0
kl4Lh0NnONCCjeg4gRxd/3+/pWWats67wYnmG/763ZAAWI3R5sa6nKL6qI1U2JDE3LgphvOa5PLt
EKn8f7iexh+mhvk2Wi4GcEpVJD5KYf/6pkYh3H7uhawFp+lD4h1y037oxuzYF8lxEsMlt6etb1Bt
y1vb+H2h+WWd+edn978ZQ7awYbHZwhFc6T/MS4p0xqj3smGtE43CQWmgz+qS8okfKIrEQ25rN77K
Nn9+mf+7N4VIypQopWFwKvj1G2ve4JlUBkfyseqLb95bFl+WIwwx7y8DnuDlJCFp/vl7Ml//y9Ni
M1xJ7QL5Ig35h+HkUvYTcR0Dj5Hlqxb6V5VPYkboxUAmoNcQKvohEXo6BkejYNHZSDZRWvwPY/q/
eXiQGOgOq5Tr6Dw/v37zwlQeMSkJ9zocdhn5o3RgGF95+PXn33a+gn+YGhRv5AibU6Ngevj1fZA2
4sxmX7d2KCoTnbmOVXDE/TGP5gLOgYGAuTTf/vxNcaz88W0l/2EGNpkYhGBg/fq2PoqREXgbNhKp
2o2TBze+pqXH2Lg0NnwSw8LQ0xkKgU98iYfskxFJJ1wGJV2XBmzYDVcc+W5ciO2QRTvQZg+Ur+gs
+WKddtlnoyUPZGOdszie9o5e77oWutSIeTXHm7fA2/9gv3WtuK4tyAvjAPypMK89vAFhrG2H+J5Q
tI/KiF9EmD7lxvTcp/4rzZULoe2tiu/92cOiaIsHokA9BQx5gANBGx87dTUiek2MN5WrsyTZIBP+
I9yG7zyElFXl6bU1dSsn/ghYdwffWbpOSNhpAr49vCkHvNR9tSPKS6NCSPIiacD6rTKse08fD01p
7nIc4JpPLduqrmQ4oWN3LorXwBVR31XgHkJP38kS0GtwwiCA3Z2Wl+FfyYpuuaOqcyEBDToILxXN
VvO+r+iVmJ6roIFX4N1l+S6dFg/WoN0Du+SQ0ETXA9r/z4AE7Y2jO9WRaxhjxTuanCiOqJsQCjB1
7eG0WIT5PIR9iU3s//B1HsuRM2cWfSJEwCQygW157+i5QbBp4L3H08+BdmNiFgqFpP5brCKQ+Zl7
z3WS+yDTHL+8wxoaJh4AoxGvABs3xOjsknU93OaW/ddbF5ZktPda8dnXpGA1lAd4nvx9HnTJE7t3
T3Cx2r3fnwC7gEO0alpy7y+mg2DvlC6VixvLYMxoeUioOBbhFVo+zvWUBXY+TtaxItgFp+uyEz3G
BwtRVX4mhlldfID5q1p6L3G/NycoXI1uIt3TtSfRmP0p95CCdwFL06hgfyV072AX2rvy263duMlB
F/Ni2LWgl/bFkeG2vyEuGnAZS+3Yrzx2aNfOD/LjFMuH0sPxpNFKoSdll0UlRq/ctbdpIIheI/8C
Qm6/LpPh2CRT+GZ55bsr/TvLMlBmQ7htkaRPgyCkKNIRM8QPhppPGACHQWueNIlMNfjxHcJQLSat
a80cPli505pkFuF/boZ1wEoYlYT5yq4vXZuTR+iijSk7+VcSqUjQBqHdYBi+C+C2rYO3g6Fbd8Xt
T8qetxNhe9FU9NoyfFhNLpoTQwM0lHqKvHXceVlYvOC8+RGt+xrPtos0thZJyNaGdTS/YWubhA1m
tolXrhYKZzRfVMNI6mBiP54zDJMtfskvF8bURs+TacvxfiXvrIisu9MIAJ2VtqgCaW9LrI4YPIFX
ggklnx7qxi5PaMVaHEhrnO/9ahrnqQ+PXWMhXBTjhZntPOnXRzZixtIC5/sBCPfhKTQMZRSj3cgr
1jrE2QLwc4CP64J6LeUZVUBYQ+Alh8KJ5GYcw3vsGPJIVNJtLDqx7XToNVZPgnLjFNnJsIsFK8Lm
XIVoXhhl03D6xgcpzFSZyMQxwdYpdALmRPhiq48RI2aSi3vSafqSkEZz25zRpIQHoHy/gV16KxyZ
n0ZPqtVgFO0OGT/WicgFMsf7sbID4+HGg4//3mEtmX9ltXVNibKZcSsVmWxYjf2Pi5Pgb6lBck8+
0bi+jTmTJTj7GP070IIj8G9/Td7Ko0YYMYtNLi0gftjUsPzj1mHePPyZHoLYrrYfiawCWORHv+FY
1hvGcsw7QQdpuMMjP99KnT1rQ/hPrbO9szvtUxXJzQHRA/1mwKsZp2fOrwaY6NoexfuQJucxA5Dv
vSMxG4iiRQSZGyh3tfGdzSe5mlPjHNgpjc9jeG1qwZusGWTLdK1H6i2q/2YY0k0hnG1olP+ygVCH
uohuVTAezan+DD6FCYvdB3bFHMKNi+eGqcAIh85zj2Y6Z17isNrqyO9V3iPihIUIXTSa9Tepx1LH
8R4y1dHYcubDKUUty25nX2rjRAhp88kPlO3hfBNBOcAzk4jHoF6BFzbL/0x9A7X2aROWiSPzKxIT
hjneNGw6pOElUCvk6RI0uGds45iRNynR2sNlmbqLyF7w20LfAkzyj5DcQvxGi66cY4I0ApasKl8p
gczZecuY1y6zwvDXLcKuHVwh9As6Yhp40a/E6m56GBSeQUqwxnEHawoMharwpsSm+iV59Gh42Qts
u3oBKC9Yh8xpljLLPg0LIhPeOsRCLE17WIWxStYcVCh0QAUdTdMkeDwHlzAhPfpuw/o8mD8W4LxL
NuUbswAYbhXkzzfdpfXTmx82LIHS6dFE+Kw7D5fWnM2o/UCMIDpZSy5Z/1TGY7bG1UlIzVgcRROp
DQbd5xFQ0q5I1FudELWUR/JoSOurHCeoRXH+Vs3x9jU4RhDHSt+jrWQXFombyTh4sp6AEA2noQRb
FTJDXdWzQVoVnN8Y5vMlem5QSd01qPnTvqg/Re0ejaZ+sQyj4DFZMfsPnvpI3lEknokQZL+S+D+F
s9WAto2lpj9Sz/xQ8CFlrqIr6fIJ5ghu2TLCnZYkDltu3WaP4MwvdH8ogeSERFULqz7SZfyLie6Z
TkjvYO2E0T8SDVhd+O4+C0OYmB2sh0TyyOjjb9Azh29bh5LInvDE4TbQTN/e/f9VmvW/qm+b7R51
tzDndkP9z77KVW7IyRE0XD5tvm1j957IBo5xh1fe9xA+xG2XHqqK+mLQ/OGgFdRBZYXypE3GUz/q
XzmQJ+J5HBYf3L0R2K9dU7TjXkVyLlOyk6MBVDXr96nNaubvwb9Uh1PkFY8mIb0gSJJLNI6/ciji
Q5sR0qnU19Sm1iaZmTKKOHfWiUyJVaVdyvf//+MLZf8fX4BtOq60HRMjHfbb/16lto3TCjijxXog
hCNEX1PS0QLAUl95Co8IQtB+AnnjRYQBK6bV+GFJz6KRnnRhbPtYcmPRlLO7CIDb1d2H7wFdahMW
BprDejx1UFg4f4Ma223rNCQ8AKrLSTVcONbQX4mCO/B1GdQXU7ap8zo4DQLWcg8xH4Fi3h3DrOJE
taEKzYoLSkLo11cDuNuBSBQUMySzwHjUgL3UYfnUk+Q45Y2xI9b7MIkYcBdkshWT9YksTsiggOEP
vYRvxSPIrp43WmjsxJV5xRhrkT/iwyS7agbTCmy6a/x86YN51QfmMgeFUcJwno3puhHw0NvYZB5v
wdgbRPRu6DlDEVA2x7KKYBNy3SPCC98y4r9iDzdv3eFctBMSPfFW/LHw/ShiSoqh4zJC/To86b+5
rnfca0a7rWL8aGy7VsgDojX8O2qXSj+lYyr25SCO5NC+loUJzreEl5bwjUJe48nV7UasWO5sNCY/
J2f4EgyuITRHmPoJqt1GBqBY9InxSjb8TD3l43EKtXLve+MhYKa1LVIKdor7ZEu4MYSISzsUwy4P
eqKa/eSiJVQLuovHdqLL8EKZ7VLAlSs97qetHrqfKIY8UnrQdxerwaebdqtOX7oJL5lgt7DRR5+w
gzbB9/9dKmcTkNO1h/h9MxGyrko9+oHLHBMhpJoNHLGlhvseT7C/DKfQYQQRfLa9YKAjkl+rwHUz
TwfMOLC2BhKBJUrB97xn5+BAq1qlKb8mIFbdqkureBV2rEIJkENtjaYCMs1w1LxDPa9wDL6IpcSX
urZrAjO82P2XmaE4wCTnis+IBvd6bmIwlohmJRsnyiYVLANU7uu+6OH0tk1zCanF+7VpdqQg+u2e
LeqOqF3/YGbaF+uw7ITKloSF0g4Rz2kD0ZntZ1Iz0SyCvF5Lyzwgl+025jzAzzN/eAECtnGyrDuU
WnLsA+pDJqsh4ZaAYYrCPRQdeR/EV686N07OMgH1OCUItGOgxNsoc1+99rNtIOdAED/mJraqgYVR
niOfz5O+PxoWdf/osIcZqsy/V6Jsjtgwzp1P7wkIRd/LhkRMKqeGWKjJX+CbTY95L+5Qx1iZ+dhe
3TTDEWOJ777CSm5VXn/MEtgoAr7ZEaQ8OYn9vktc41ZJcrVduzS2ma7drSImmX7qT+UcyEKprphl
1f1OG7uSoeTV6pVzi4S2kWxyL5XqQKdh+Zsdh46usMl4brBWcLIuY+r+eLkLnY3t7b6cvrw6d45W
II6RDKFJReaV8zQiO75CRb8Qtvkokik4IzrqNnU5S6z9ma1ZGGd/jM92VPWHof8zUOvePCul+vW4
iIRkW4V6c1MM6b/S8n7c1lomTa2x61GcmfqEa8XyEHRGlrMpOJ1WIRfgwiQYYWWYr2WHfLfuf00Q
11z8WJLQgfwmLugzfwiLfe6DPS9Y3fnxa2wTgMIzgWOF8EJlmO4+pHVbVhFq1yR4DvkXvRkxJnHQ
UvHP+D/VAgRCQGi37Nk0qGrdVHyQo6c2pLK9oxx01gnNKvoumFIe7K5VWtK9wOUgJtt98VD2LxV8
G5Q1pWu9hRH4xKGbJT28d77iNHdkcgykyD+yap+YOeyQzGRdnfc/ujP9khadsHnH284XXU6yOCV1
co1nDH8S9V+pob30RnoYuzomMqzHz+e1xi6JyFXEpLAux3ZcRmNtr2vcCRC7sjO2ssrRzsgV4ufG
QVCNIeQSv6Y+TA5pZueAx4DFJy5ARcFUcHZsqpL9Ezl7IAIGzrhay7c6RPedKQbCxlNu9Z5v3xyx
XShCYxe6OULlZClvM0E+po6Ej1OwH/U03dxNtrOvdE9HUoGEpRE8O5mLFAonkbPxMhQYpFQAtDDo
w1F9lOvwAs4sP4U5VjUqzN8s9o4oJ5dyUsMdCYpX+daZHKpdN3WYxaP4167Elf32toY4hDEr/iWN
WoCPQjTskMCnGnpioaXvWcJIw5pIoo7jnyYpxAogwLSTSXmRXeXuS8e+5wEF2AR3dxWIML+ZPnYD
pQXorE3yqTT7QSZscsWFhQ+GfGs9/pDOc+nSp6UiyTaGl4db2OVAdINMrO0SA2HyOvT2RFHC7AR5
7TsKkVNZ62BQ8DPTn5C+DDR/jcIHY0Lo7mMnhkocOB0cEltiBiKLzawIYXczSmevsz4I9oUSg3Ao
UwKEeQKuJ7zbtvkUVrAn7QbMcULIqtd7Wzurr1pcq3XRALuvwfQudPEkZHWZTKY7YrbaYiL5zOAi
LWCOxUs77LoNY3rC5HU1bGTUHoB3LrsJY9iEvnVD03ccugwMTEaN3PotIcMV3aPiGATU0Byc6Ip4
gZxKbxh4fKi6aw+UuWaiBFUpYJ4CqTzAxESSJ8FaY4oSF3fbKuIH3mDERJ/pEwyRID7uR6SHCkk4
1VOdrvukXUPUVssOEpA12SemAvFOzzdKzAFJU3boGhzVoox/B7AdG2VIxlXjN/ymhRM3730rq42A
GETOgHEePOu5Nz2LDTYNKepxpKWtsLcqpcn3u2Q/gV2xIEEs9anOmKR7LHPSBUK4ieRhO8MEN958
NE7IVoc/p2f0GxbpYRo0qjMmUdXspDR4FRa+o1d8lkQ/mymY7aHWYl6wAAIJ7liGO267aOdg3sTL
zynLxaUKi2nFsPunbRmhT1xol9lNYvphi50ez58ujhbbmmMSlX/Q33L4W/Gx75UBshaEF/uj7Ijz
TCeFyEfPVerWybeg6jKZJhGAXGq+roqzD8Tqb4LuEWvVjm8dIGpNg1+loOacisZUOnG+SUj4POeG
y/AlyPo9wU60FQjdWqV16y609DUN6MMjvuxZODmxNuldKxEfQcpvl6MdR9AfQ7JrZxBtz3FOTmBj
7xBcdH51S2OzvYwTOtc0kRJdbb/2Bs4GeyBKuc/Cf6aeluBChuJahvklFViKQy+9W+wIoTz7cqNj
Nz1hpCkWfYjyUEJond2/2qonguss9GQ/dNw9QWBH98RKXmrosHMoQ7rzEF5e89R9B0uZSceGS4jF
LYuQLGqGPE/o3FciQ5qUFeF75RpbDc/Ozvex4CPM1bZuHzhQPqsH+qRyKxqnppAr/fUkEP7D2orO
OvaLPLAvJMJvkxoCZEV+UNBpxTaZOgbXw3hLjCJdjoGkNra43oLYOhrhFGy6fHCvkMVJU2z1fmOY
iYTiWYXHFo/SqBhyawj5DjamPcjykXWjm9RGgBahno1HFxDXxppwqRbKB5PbVeZTYrevOGTfU4yg
58ku+iUJRRXmtfQNaX1wMpDmrcyYkG47uxjwvvd+mT4VOgqfNPqG78kouIxCBFL+kZG0Od8+Cwu5
1iXv8Zfaw/RBnhfh5bG76yF+py7x0TRO+cIcSI3V+9r7l55B6h0Yv8XYCaP2nJiMbxD3f8elW1/n
fIiGv0rPtQJDXv4ItJrbsRpJ/o0tSTSE1PAwZPmDFRcMKGZVLPqya8QZt4yNpMTBTTC2yK1/aVFq
/+rCPYd1kv61qblSUawt4FaIu1e67yTa5u/uNGRQDd0b6MnsOBDp8A7UQ+iW9maPoYdE0MIgzkuf
ZLE8NSljj1rh8G1V/9JCmgFG/DSE1FshwEAsq1jV8bHkfBRs4dVPRlwZHizMcYM80q0Eq8kzX9qp
Ug8/ZeZSJpRMAV0EGQFR/qJATTJUZEtYCBIqZy2MO+oExKDqkfXonRzKo9J0zlpZY7fVhi87nZ4H
Fwmx16nvIFslicnutNCbbYRhVNF8e30w3RoybrfBMPNYJ5TtkhSqY93NV31fuouq6I6idIJDrZW3
oenqnd4xMCQN8B9GgL1j8rFAIPJuCtSj8U/Uh91BM/OXNMBHqTdUOxwykthRLEJV2IGl7/MEoVfK
nIscEhzrvWCN3d3dsVNbQlzYh0zDcnDcfhUAcVEd/7XMhvbMloZSExUdDHRAqZ5xHYkawTNUoMgu
9V3am8O2avH5CIsImmkcvKOe1b+BBEGQCe1Cvbn2QfFD9mE3FEzpSTItn/lC/P/VyYPdOz47FziN
E9TPwOPKVVtS0GXDgJU6sP/Jkbhj6Y9MtcKmoIvXn0wSX5pK5UvTHAinjDsusNpYj37Q0sTGX11d
fXKtYZbXWHWO6bQLx/GJN/riUCbzt7o1v1BA1Dl+SU6HMupycDIMzy2mqYs4tYKNlgsNsxmrNGdM
76Jl3kEeMdqzad/Yujy4JHEs/RyLFScl6BZg1iBiMJJl6XMAoBpvLLNQZTl/Ok96Cw4dGfOfZvH8
deouFdWEnyGyjLgqsjFK0fmOexzMADKbWd2ZhmrlVk+FzU2OwQ3VEsK9ZZD9tCa5ppO0oIun9dUJ
ZpAuuGrWsNSB9jeWAG6SZHZWe+AC+rT+cXNJH+bow7xmo1maAa2Gq6oljHSy6jA4AK4yv6MOy0wy
O796tJUp0tiuFCe9xYmlitdRlu7OgTINqsuOcDAHakWA9qzD67b8MsOF5xvmFnPhuXGw+GoVuDPH
4mNiaxQ7E+/iStKFrbG6MIEb3OUQaB4Ei+xOKSzP1CnDEte5WGdu+UyX5tDVtdUqq7nujQDwz38U
kW76lxBZsG3Ay5zQFvzQkksaj/RiuexRevYGuJcVGlNKTTIrRJqTA558Kfuc+dUXmEogf5mLKtcf
Tg7j04UfwQZA4cIZossd+sNllcDAHTW83S1y1QhRLTB387sYumfVZWTlNG+s1L7ykdT7ycO0i8W5
XAgPhvcYfHe22BFDgKRZ6T/DhC+nhHzlgFKoCzIXgfsSTiiwfqvi0+ytYN3lcP+40HlplclgtD9T
l3yahfuTEwIA/aD+iuFZxYiLFr6F61uy7dCwqxo9zVOqI3aerOJZ6sAZEo0PTuz3LcrZBCb45Fr7
5JvqO7UJ1OgGIhRa8ER86G1rMx4F3PwHFugp0LszKAuiXzrBlQ4xQVgCspL1pPPpMRm+NbM5sGo7
FI6zA9LJHo4ebiIfpmI5ylcSrVYaakxYoVnOvmpeo7nBr9nuREJaDSr0cJFhdrwbvXcftB43rWPm
p5ThPy0WhrfyBrWC4zXM/iRhNElQOqukA6JOksmmDbWji99qMURcnXqsfkoPmwKPX7zhEN36k2Yt
9Gr0V6D4PMl9QE8KZy1QEB+gMnEursrQf3Y5jchcNckywXSv46/ZCB+HVGRkABJNsuKMZUaNsmzz
ol0VGrOvKaWYrVzuoKKDKGWzg8HJ/6dUtRKASkl/YczgFNwxztZpM+iYbF6FaeAbYkuUEcjqOuVf
YamXKAcUHJp/4eBqCzciHAk+KawAc2X5AsALrIkJUzieLaYVY38bKfc3fovd1gBkziey1gCnCxJT
hm0e+98sl4eN4hm3JlIW5y1R44Ma9ljDLaY+CZcI/yHTpQcoFmzYYzCNlpWS3SHg09kHO2brkYx8
FzRFjLfjOoEdPTCTqBV2SnLWES6bpdYDS9RxSRO6uMGc8tbW/ntWPUmPIT+m0lOgNJKou0WKHmLT
W5hcOs39tmXULUdP4FSEYry2YuMO9zcl1aHTdy2DlCjx7KeM6OW8ag/G4JhPEW6kY9ED1IumKyP6
dtn3+JKz8k+y5chi0tQq31+ZVqoRXJUeC4g0jygf7p2h/YIlA3XVgsRAT12/qoKL25NzPgHRl6mq
/k0a5omCTFLmWF9ogMpFQWl2UbcxXUrJxe4xoV+KjrBAG4DGJfAGdsBspeNy2hm4EOFeGBcwdswT
SvXK3xi7Oq5A5x1/2cuAfxuFffujAyeyCOLMjBnmkSPCiLJTHI8emXT0bpnFh8BkXM/mJenQRDWs
Qz88ZPPUgMy5mGoRC6uXz4mLQ210gYiYPdpegzw4Wexys2Dt6MBLz/W7XgYvashe0qS5OUP9rQ3A
uqGMGi6SaxpbLjrnZoYMuKZK4nUy8s+4m17ZiL/A5TuEuTrWot+iTD4UY3bx0vjVFQ/yjfl6meJT
znB5xrtJcyQzjM9sgGKV+M9VYZ7qwf1uGCOzimwvsgrx6xMZ6rYlf7o/4qU6O11AFXxhksONVsJN
xhv9AMvPvFQIArbEw9QpldA8eEMicerJFDddTdW/lBFUr/Qdwve9FZT5kwKFQKy2Sk7EeG0rkR6y
DgQCy7gePw58Q3B1BeFNpX2oTORVBo3j5E5YYquZjJDe29p75I5PLq3Ima7VJJcxP5z63prjeBge
QbGzgwKUWsY/GpsS56cVzWt042B0DbBWi105/BKnpZs106hfDr3xohgFkSbzb7SpBQiHWybjdLHK
PFsOLVIGT/YbolECwJZeqljO+gNp5IS1+ZpBw5p1H1Ej92XGiUEEKCGJcIfdCTigObFmIdQ7n8Dt
6EKt5RgCmVLpoTd0wplmlzZSZxp5DHqcmX6zk/4DJgZJk0SEpu3WtHgjk8D9CtsBTm8obtqUvoZN
+6HF+rFuCvDw46WYhn+IlzmPu6dsYmCrRy+VS7IQJA+AEsMpRWy1VJZ6mv9DhbsQlPe4tcIag64i
0cFq+qUu4U5W6lDY9Vum22e7eKlky2a81t8r33tqg+hAHgck1ZxhemlV5MyCT4DWtK2G7uLQuxD+
CMZjmAhoyCyM2YIFYCCMmZ/PJQQn0x2990a635bZXWwypJYh4hf2oeojD0Jz0Yk4I0ct/4cp+GBl
uOvsjEkgBIsBmPW0lI2HOtTmkI3CLxnQuDc6d13E7zqqUcXRv9zzYTTWGu6Hudl95jnTQJwU4cWC
jofkYmvoZXnruEaJxEmIpHVY47K+0t7UwJ6vrcgu7th+wmskidAHRgv7F9ZMRs5pXvlvVXwNaxA5
fmbC7E62IzCngyIe0XGjDm1Q9ea5ZrwFSJxA88zfPKLdHTP9ClwdHbrfvIy2lWy12lnnZl0TrjL6
N09Of4nF102Y7Yb9tqrKh2Pxv8pGv6VW5i+xgq71hEIYPQ2zAtUiYsW+D0X2CQHohJrDvEOj4CY1
oMKHHsDLXFPhgmnDrqtOqQ1AMpGQnNzncbI/UKfsona4aC0IB0frViVG8DF4srQlecPvQc83AapB
kkk1uBXebYNSR8bALtwV3+gyqHGuu9hitxUwMSvXllB9zsThCpAghEFF0UwCttUesOkjch28nn79
KpRVLyvFRrIxK0aEbueyBY+ODWGZi8LN20Xe3vuyyx4Yl7/rwsu2EcyGZVjnX4i6snOHiKvqTP/Q
d8/FmxcMwKkRbKG70IJ1xcKE8DSIdgHe1B1R5gycyR7JDHJ0A6ffVAmTMgCdZ8vFMdIE/aHzPW4D
UfNq4HuKm/RWyuUwIlCiGh8o7vp4X4W0KhatVoqly0G2Xc/h57XrkxbPTkOQf2HAOl4AuyBOEUe+
nWk7aAuXINFfUFLTT0nvtw+rp9TrPm1TXZNRnJApPcc1ah/6iTOgz4+qpWomyOa1mH+dBCu5+8jk
5Pe3g0FChwgqUlAsR+61jA2DMdYg3l4to11PAeksXLGxqbt7wyruXuI/mFaDKmEC7lGiV5b2A8N7
04tE37Tmu69xpM0/hG5VGvwgzgXUaQapsCiWRmywgbnKRkMuXcvN5oTFF19LDpU7uIeow6bRFe6x
b70XGhXyIeBqL0LsfQKpQekg34idWizNxHpnjx8ttJ7ogWigmC314dgbzp7HGLl5wHia6JpiMY1N
t8bY7jI99cKLUWDhAgdBqDa2vgHJ9xBcVW4iQmLIv2jcixEwWwSrkevtOZ456oOQ0azYWDWOD/xv
klSaAhCFcAPyY7KHmLoXazDEvvPbn4g9v/5udDW6F6W95qZ78ETwBxGC88IfjqMq7zLxOFaD4uKa
YArlFH0yui7XZdqzcp16f+Wr7zgMy6stQwuHFrFG0nSWIUPjjdNahwi9AnII7xSVjP261r3StEuG
RzCSaqKngnrQD1EFF6Uod30h/oDg+JSFkJX8DLtzGhLl40j9O4xkDKHrL0sRKgWS9pj1ABUgjH/N
Dn9NR+wLiV6/Qa9v0XauXUVtqEeRt+6pIzYtNjq372/EmjFzSNVC2eWtahxrV1nJobOK9oSWDuNO
ZoXsuBuMiyq/eGa2i/VOXFDpLWrZ39qu+XFLkhRxim+Sqs/WAWDfT7JnYOLhe4pty+K4cf5oyqEO
FrHYqkH7i9Pup7U/YULPjvDmVQTDL9fQJo9oQuri1y7x+3ZsP4Nh3KnSCZGPI8Ej77ZBhNGsdOAM
czy7wfUiftAePnon+XClpJ6cWI6YtX/WKAvwbm8tUbyx+ebJqM0nPFAQfgt8eaUG6HGQqEoBZjxr
MSNUVaNyslMGUL75QFnyHAZ4ZHPSXKyM3IkwjFfKc+i34l7ju0c9SUYPtoCSiPNa29oO+PTullba
Zzs4xJEkLD0Tz2QwFtMvjO9NO7wKe9fwYx4FNXmatA1xeMYsbOXHgjZ51Qm77bP5t+02BZlR/KkQ
iL9OJ4J3mqxORronu3wR1fAODvLK9CYuta9KSM6Dgfl8foyyqgZdFrxbmFADRRttVKjRPxGPE+aZ
C17ewaSKKM6x6N9FCDkp0Do0KwYKsCgDKcvEUK18h/5Nnzwfrkt9m0R6qXImTR6v9mqMD1ZVZA8g
t4Q/Dmzb9XFO2PbbbFOWUmcUpb0ztD5hJT8ABRoWRLqlG0IU+abY2kwyMU6I6zzZ/cOG8Gl6xQ3C
2BId5JPqnHTP5EHOm+NtOrmMG/5cJ1nXaFa7ChEv8gykxkkCt3L4nUoadL9kqprlXwH5acu4TC9D
iXouR9O6VElQrb2UcFh4tWZg3q0hkDvTqpagIHZKtxeG9EkYLI1mY904hFivhW6DdIXcxLDujqYb
2cvIHt66IX/ETcP83IBljMBB2v0uBm+7bSe4kf7Qk6TKJIScu5VdWawsGiNfgfcOt2n4sFn4OyzQ
nu2ZWQVbCYdhqu6No5tvZtRtFMCBTQcef83to59UhIA+rgBmIi+kvIzJuhjalIjyWB7dQj4MZ3h0
xAUNiWCX33fHQCu+hlLsXNmdMy0IlqrtdPI1zrhrN1ge9TfqyztlOG+Fo92ReDKNI2FwEdZMY8uM
VBtlx5eKo2whcan7SVaj9fYOFI3PBaS3tQnWZ5GrUd8Gikojd7kHRh2plScs4Buj2sdeoS4FAJnJ
vI/xC6KJObxjbegdOs2IY9Xz56vjo3T3equ1y4TRCesxRDlVEZw9W//BqsAXnI3VrRPgcIyJMIl5
wpOHxjqx+UW1eTDt2dvvapT5i9hLZ06LvuLx+5sQniLIY/tBZBBwbo7GZcTZRiFpFpdG8mw4SZOv
mQWBKevrRePV5dnCp94mJMf5ygDPKEW4LhlRrWkCZ/NuE65U7PxzHQbH5MKrq6fX6uqP7K6qIB4O
5mBsxoYlQBRUQN8CvaZQDk/EMqeruezM+qncurjkXcZkq6gCeC1HxHo+wyO6QEyiH4YBIAwdtL70
OzbJwo1vygM7M/XcBCzzBPZ//t36mliKRFFNAA1N8iLV/CdlE3CkE5UFg4jDXfN2JssTjjZMWmbw
KtgXALhDertkH0HgGm8EHuys2zF3iBdFl5yqrLc2zOP/UZPBr2SM6U1Bvk4IQgvxgClT/WmuXVEI
QMwK8ICa6hEiaFvKlLAOk97ZZ2uz1jUeVUfP4BeiAGObdcYT/op0ZVoFDZcL0bfAdsRXV43tWqZw
ppLgzJwH9zGf1GLQnMP9W2ShyVamlocsUM+GjpIhBp9uxoYG22oesuUnjVsaIuCu1uNrHdoPTc4D
t4RYcKwok5d02xn8SizqHfoDbZ+S9gK5OZ7aSn/1GJNXeXipOjaARRvoRMNJLncQgEKvrWOZYzkL
c0ieOop9JCEsaxiM8RISUOGM8XsukDwOcV1uqK2+oTtUcAHct0QLPofEnjbhYO5iy4UjLIOvHp4b
QUKEJbVWs9Sz/sXQsycuQjJBBofUTOLIIwOa5BTAVJ/1uaEeRjszNwhAbVqGH9mtG3qx47YU1PPX
ifzOrZ0wVzVk3OxHqMBLE63BJPrXXMRop9zw5jZ1RQDbuqY92lexN+ePX4mEEEAYxSGe+mVfZ94Z
tXJwS5r+7jdNtQ+J2SkxsviI1u24O+S+BpJZyWwtTaVdMhWsU1f+poatbWtUz3fmAOM5ksnBIixU
Qzg76b1/c201IasAQuCZ1bVXecnUOSQwO9M/B4tNAk8So8BryGRO5kRw1VxVTXibKuvJjagXsi1G
b+qZemfq9ecTWaa70qw/vWR6sYX20cv20Wf+kVn62W4BymW28YyJejuSWD2gEQ7FWvDPIAJbOQ0l
VQtpP9b2E+Rkd4ToGaqNEPGqzWcATVq+/PiifCtNUBVj/gBS/1TE0SM3xC12Ju7ZVTlmO3vKXvFm
sGzP1O9oti9j2N7l0K38bMQOr028rsHaL61uqQCR13qzym1ejCTomOzm5Bn9F3vntRw7dmbpV5kH
ECqwsWFv03vDpEveIGjhvcfT94dTNTFVpW4pdN0TIZWidA6ZZCaw8Zu1vhXwaj1SDtagJpVRREaY
k8OQVMLhE50LagL/ko+gRMZdGtv7JtafG916iLP+nIcBAdPaGioS/JB9XLTbbvrhWxm9kUNFmtWb
Y+RrQ4SPwst+WM0c6rR6ae3sra3Ch9LvzqVmzkzKydDp9onWn2WAQZ9j8mE0/Q8npFgkS1CU5SlI
mFrouy6rn73UzmcJxyXwqwneNry47FGIWuOxxPxvKwJ57dJ8WHiC/JJ+hVzNYjFpI3u3xrUNQI70
aUIIq6h+Bv74Wkj/6vTeuiVJYkaO5Ab1wdYe6xNb9M3YPOLXOhYR9CjeooC3rm1P7AQOQRiuXGgK
EW4L72TX7jtwdxn6d5CGp9yIV1oNxNUQV9WVz/YkcGHW1JF0pzOpDvMp8iM/hmV3A4PZeE9601z8
drw57rNqJHs3M69J29z7wd2ppxKEYhw8pUG8S6SyM4gjtkS4SUdlU7vKzdS95y7T15UDw9vBvVRt
WaXtisJ/EK4C9tURRNT2J99pmoXd9D7ZCUyoOvHhGuNLHeqvdYspRFtZrrIhZPucGGTilFI7sbae
Ltbz6DlHPYO4XjB9YcbUxw71vvPDUX20iM7qmrVNfhnMksNQ4vEpG+ajKD7IM940ot57IWu5Jjwy
cdnbOU6tbFyx1t34NooFOo1Be455DMPKoOMwKsjRsfGYROLYqGika5J4u2oV6HCXomGusLoLBDoc
xvLV3EFYn+cenXN4dsPHrGJyUioPcZMBmmLbH0W3MXGY8o0b4i3PbExv2BUA/iHXUYaHwLVf6S0e
rdKG5HAmO3VphQm6ouik8+WlHHdybLe6NIgKKG/Dq116XATsmGkiW20zkEVjFThTmvhNA8wDK+g0
3c5aZF1pOg6tgEsRWRhmNcpD4UUbSQ9Zk/KSa/E1H9RLrGfXMerIIIG2rIVH6sOTmhjHBAZkLJPl
aJQ3w5QvIkRNIXkFUDxqwzkaD3uLh2PO5qYNilfSPeF7Zdpj2dNxFuqlhMPf4T2rkG3UjvaiKPlr
bryoZM2sq4TSnuk7pbla73STIsQ1foqMR2mj9Jca4R08dJwBltp/yqb6svV1ZhLj1bxqav1R0jG5
qfrtM8IjqoCYRAdujciHQ8ZDSEu6bxCuXAYs7BNPX7YWCrva208fBDHG56GiVk0449QijXF1lQff
Edjp/C2c6+P0FsLrJXCmvkmsuXmlPdZHD/wRTvZ3gigZq6jM0qNNnhhvdoYBQj61qX4VVvM6euKh
iFTmv9ECi9qDRQY0AKjqmbXE0VaIW/H79dwT1rFDlMFUWP4o03h4+ism41OHZ2Kc+UtXiU7Stj5T
w793hJnYgFXZGi4DNIRl+WQg9lVU/9Tnz/DIb57RHFTPArJuoC93DSAzOhgYYhlmql185payL8Xw
aOnZR4ZqRncNUpAiZrJhZbxHbvsUYjnw6wubXUD85ISiTRRdsIo97+CV/aYW7d4ynE0jueuT5Kj7
m1Kx3sLAvZOlspA1Obg4PsFM+tY7s8llzMBURspHLZ2LXdmHPB2PDnv20jQPdqeADM3Ti2AwiHdr
V6B9ilJ0pc7F68IV4zwKcaP/IsMUWpUhXotCvg9wpGYRBDByotiZbCQtJ833KvflUfObfaQ6JyRy
ELu6bZHpy5o8BtIEqSlGuInxXdbycwxgsEbnUVqrhPkP/FLEECX8KSRXanLHrrd1GKXwwfWLbKQL
ZBrB+uoaSG7kLNjIOF0btbVLvZ2wlG3b6PuKuyXHcTBjwIWgMt2a8sCQg1l+Q2xUtq/1YKtD7Btj
IiRZnNbOg6YFxxGwbs1cL4nfbZVMLyvcTAeYyQN6yhHIwuIaZfYJCZ0d6Ixjh10cN1uvElu8mqdO
RneHc3K6noT01qG/5SeOUiKRmv6Y+8MDSeh71W3WgzygLV75gb6Oya9ImV3Ns6hkNlQeeLo4zsnL
MJeUw3H6ZbAcrhOi2WGmz8Kk3TadcrXL6txk6kPmK+qsifwbS6bFoLh37KUUJQ4KjCTDZ2ZJLBXx
jzVqD3xu+yRrFiG1SpCEm/KpCoOrhywwmzIdMHeyQ36lzr+KMvu0OXPCdKEnb2FHiBHPe9EM56H0
zrGFI5SVZN6Ez61PHaxaW5owhls0vAvkwOWcB6JbARTzf9wxfcNW9OR31QU+1DVUd1aN1HksEFE5
DS6/Ue4io6rXtku0GwavZWCxem2Qrldxg5Igbt/S8qjWZPa1hv1QZsj5AvLUwwzGT1AQxZTlDNN4
pjzjFXND6IZlbxi7EQVhoTkeDESQtnrK48Fxk3hlWj7yntQ0rqP1wTvPoD0Qr64oyHGWtAnkJOZn
M3LWcIQqdNjrIrPbTUXD6ujLIZfeZWC6Ow+L9CXJCcgIJtKWVTsLQHgFEQoF419bI2ev7HdA0pEL
IRkZyNbaNB1M1aDZ+WFDk8GsMhrHYgkH9G3Uw+ziaiQVdy8+S8BmcNWHMqzeJRbHLS68XQd1H7FK
OR8801oI9pWoCcN40/TkoHltDvSvIuK3QuuBLShfxAWugroznuu+ArBGmDbtBrzIZ7YBVLLJcPdD
1+DKDtKVqbI/IBWgYEjsYzJxzG7T6qTcqrAh1wMOBpKKbP2o+AynB1wG/uQ/KJGLd+PGzdAniL60
F2rQI65Fcb1gQHF3kwJELPQxkE7WlbSkL8vxk42o4Vn0eqkxUUDvUorMgFLon8xaIabcbTetqQ57
PgHLWzd5bp0rGsZF3ftIV1rsAEPAw6dhvZ8xCV6pvZMewM6dVfxw+zAPXkrI4nPfVDE/CYYwVX9W
wrDbDO0QzNHdcCVnHdgTKc9em0SvMe2rnUBJD5KuPOSSCWwmTEI46xBoH958mVTDwVfVeFW1ImPC
V839WmjryqXva1xg7ySe1IucfJZ5xcYdM1iovGiSzQ8dVDn25UcOSVGlUm0sxpCdl7zGlVAuCVVq
WJLujGoPeXLNXpfWf1ePFyJfY4Da6pMg4TEskB0EjW5ukVVvawO6zdiFRMCNIWwgaMZdIQ9c2+uh
VMBhKizeQqPZx5lcd2SN+K3+XSs/kFnvFMKgXizpTepbthPYAyuslkPj70I15RlhMW7wa+8BSSxz
9vjDoD9iehF/l2REKCiSa1MpFl0MBHNwVn5RsfMtN2mMEEaQYSV0pALoXqbwFbBdZRjvWzfexXaE
i4SpjadTPepTPmOYzYuA/40t4lrI4tpWzAt+/UvWRndLcVZBKt51B1GFSFqCQYDfwoV+qQgnn8wT
kOXrxzFmUA7J/4glT86ZZj/0GU0xZsV3UwSnoN4nJp4j3liwZ0QBLWvLbtCZLfgYqyUxB5MZkBge
GYbrzI2jeaqES4fyYR5Fto+vLjHYjyJaDkDEdrG5TJGoL2zkBJO2SEGJ4y3zbNiV3nii/1gCtNAJ
wWUJHthsQxnXpdO7iiAOOnOUxtB8N0mFFIVP+RA7ZJFpkGLQZtrvmBYmeus9CcQNYCK7Ax8ZcOJB
l5RhcKrjbhU0FdHfBg8ArvZVqyvFvMHvrTQpHUhf3Ft+jyNqvIdCK+88Ly5KE37kNYwqBi3Aqlnq
22NozV1XObiFynO4KmAYqXf/OUmFu6rc9lmbQH5qyG/i/JA1wrubmS5Rr8qnAZsCq7a/JWNMsBP1
LeBeYHG/MpZiIBS45IhbNVZD6z77VfHmqibJnz529Wiodt1o3Lpe3w6F5s6jOvosM287LZzzTOxF
Ui1zu2KIZDRY0rk1Af/fRmblBL9RB2CGWmQFi5owJsUxbsObUjw17KYWdZ2JmTQm0SVUP4GGsWKT
vFDDhGEVJmjki8WLVNwpWNQ7mCmRSb6BYbzJsBUGK9fubj5Rowe4RBZV2EbhPdWNQTsGSv7ll3C5
Q5uifzKb5+ZXP6jkVruXiGyUlhiGWQ+zjOkHOhWF2yTpGUo3Dj6yoDqVUjwQRHbUx/Krm8KJg0uf
5Fs9yw61iizPRW20buNQ7IAyQwqdRnqRMleRuy2oWb5slm2RjjRf54JhLIb0sveA9JNnPpOJ9TgW
wyNLewNsOc61kc1uThZQzeoXhg5GiS7ceJMQySFWFqo7AdI6PwRVFknNETtbdDWRZP8pNJ6ETary
hHrzyXSbe771lctkm3TtKnPIpFP15jo4OnKXnz5hxs/U8c3Tn8kb92cD0yGTF2f2vCUy4Tk/jUl+
kmpy7gJ3XivtjxUyvDL0EANiciiN5qMxx4la8JXk9hljjDGMj4XZv3D+njM0pV5pvnDJYUiRyZvs
0CXrJhhJC2C+WrUM63Ggcf8Aj5nF0OnBxoQYIUcyub1+7Yroa4x0xCpdwzBn1N5crE01StzobLbZ
rcyc95QCgq2+CiW+1d78CTHHFptoqLDcmmp3DPkc8BWxqWexSyi5w9afeY+r1JcCB16vq0tzdO52
034pQbhVsujRCVOQFTVvM+e5Pw5IG/DQ+mm6GAz1AGcOrHx6yE150cyI2DSfIQSLfvhTfolyJe04
Ah0V8sev2RBvhKvGTygsPETv4w046Zmh2DOSowc9rKceiGCAGI2ql361mr/3/fBZEflGzd3r4OY8
OPVFH69T+Vp4fDrtUjXHJf3AAuQXbI+QeKJ26dUMq+v4wo59OYCINVX7iMJ9YRPGSyzExhrBdVnn
VCarxuZBKvGSJuLUGMmjoeOhsbpboTMucqv0nNrOQledNWvAx6RHRlqb4s5o9aVSKSJMVlSCEV5W
vtdZubJDZUH044MMXRBlk0YsGl4SJ99Tc62VQH3zDW2ZVpnkNsC0pAXVKurwgRIuzfXmcaIZysrj
CQqHFz6KLKo5GhEHxxi3I0lOTio3CkPrzE9vKeIOlovpAgIPF400L4iJBtN7tLTyUqS8wUbEhdK3
SyBjF5Y0SaF+unhyaNmL1VAFV9+zWJ94R4IySANcDaZNNW7d6TpeZNI/6dwfpGttM7VHC1GetHQL
1I2oHwRuZe192Jnxya+oldabmaRv8QDooHS/s2KnuuZX1RZPVkDyZzC0j7LjeJYZa2/S0vlke0lv
HteMBhw/uw4pJGaLRbnumZe6ii6FigYqAm/JKC9YgyI7IzGIp2n6R0eGchPqz8RARwtoZNs6mYbk
rvYSKtqpg33KFc8igSX2iNz1ynP4HRPOd+htSx6ubq/fKR853Zrwx8qjY9sT4smg0ZjqL51Vk+Bj
mNuT+JRpvFN+ytBkkhRyCv/D9tMKEL8GAo2N+MyzskfG3T5RC6SwlUo+N7qap2OpbhmptzPNHL60
wt7XlMetm/6Mmkn7B55I2wgoLIzwSE0HJsxaSilW3hotHQOiRjsoKeegHmUnq+l2Xp8zxW9XwC7R
+hIKnDbpK4uUR5EAsYE9sGK4GOBL4BnhheYr5ciwsDrzBUn1GyGTGygIVziP2aznG7aUcyJ6wE2Q
LUHoTZBIgp5YYRE7NuoGzpu7FhDp6fo/UeafHRoh335Pe2Z8LVuvhc9glkvqSLt1qHuxU8AxUqcH
TGKZI8cRkTnIHFNUiDxUJiNKfi0RUmAm56ShRLRtaitJKRnSDCVxvMO8bi89U3uNmhBldDAifRnz
LZkrRJaPp3ZAydVV+KuMcHTnjkPh4Le41mT/auTRjas5rwhYGRHIWn71XUTuRyDUa9PqF6MPnble
Z/lMbbxrY5tIkZlh+WX3kfi4ZtkDmjPvTWm5zp04OXmGiZ4zQjGrOAPrhsAifMqvGJv27ouKdXqO
KJyoINdiLOYF0Gc4rwcS0ucDcSkzid2oLenbBM8Nq3SJFRw/yw5gNAEaswpf07zXxvesjpdpKEmy
J+F5ZsFGVlXxLLJp06HfrNTeFo1/abSRxzRl+6DRRMBx4DyLNJhFmAitjWA2dkiC8SsuwlNRmmtT
Dp/UFw96otMbq5TAofCmZLOplLIJmGKDNKsG/dXINpws5SJp/bcxch44+ojKST4AdyszVx2/eq/a
AKF6TcNr4xNhxbAHeZ5hYmbyxdo2N0Gj3rH+NQsW4Xc+SW1RqnSnsVo/MVuDy92uS69jWqKLzTgg
NO00PvsUuIZ7afLuoxS1tcobpoNDy2ypHw6xikMHQSyyPP0pxUnjpYW+4NXCJLe22kB4DELgC2cv
qnkZkl1g4l+BSvtO89Vup+sZfyw1mmqeKxtZBSuXeWTrKEr9kae5tjCsKF/rPL+iJiqWjQuFh6tz
p1JtCtMiahCluhYCsW05tJKrRbDCKuvVlWa4hzyxVoCuvl0fwVKoUs25ufoWWwiApCietXqS5DQn
y1S+yqHAbFA96hEpefl4qAeQQU5xC/LqWVjipfMaBygLzZShMLTTQnZ62I5pUVHgaPmkw3oi18FC
wegZC4PccR61m9IAherlg9zEhvFVlRxPjkoA85TAwT9Obk7qRI5wnFXTdUwQgdlJkZETZJ4I7971
PPRmZanfEW1CYxu9SwcGdsisuULcxVwNc8GRIuN5lz24inyXsWTfaMBUphJelUrDDWumz/DkF8iY
lSXZ3GIlxAfB5o9IGRg0NPA28EslfoO/HjSM5ggmY+xE/dRDyNCXj2fPdl41iSfYNEiYyQ1tk3vt
leOWqEfNXRrKgNOTFflc9vpjyKiClDH3VQV5O3ca4zsq5abGADPLYzEvXXOdT8tFEdZwiZTgtSFJ
mTiwuZaDrWoTdJ1d6oO4aQMgYtjdZi1umbleAD0y+2FajM6qUVsJT6ysKCBn1cqBohTPOqOHmXTl
Cdt0zlVovXewAZB1KOlQ0OjED2rnvg/yHjfV2aQW22sNX97ZrGESMa2t+y0igStVwaJQ67OncsqL
LI/wfozPOfYBU9lhgvvuoylCq8zf+tzF4shliDGetpXnga16+dJg7jkTr/3k9xyUmCmQQbdSOzXr
ctBGldo8ZZLrNoFkNQMvsrUw68oRR12uuY8WZ5CuhNva5Rv7JtGB6djscQ1/JRp7JyJLHjH3HMtX
E1z5UkLSos1SziAwwO8w3dRs1mU8+h75ZEmdTdJqEdufXe84BDRE72jx3kIQHrPWj97c4ddlwTp2
wqUZBqBrZvhfRfUgOhTeQIAbgozYANZeeDa05MrMs9/vS4ObelSHeDkMxD0BIsdI6HZirRooVaDd
YSQLL72iH5gAKLu0w2yBqDXbZ3Zwi1uVgRp6d6+I1klV0ZPgsdGZfD6W1oeirMD8A7CPp66FDpus
iN1ApOWWWNZuCRKIpTuG0TDBAdDr2ndhFx2VLiKMUPUfUz3cBmbxHVrpE78N74gaL3LcXz5tsBPn
J1+GW4fTq2IiSH6HXIekORNE/JVkU6VbWfWmiojZk8W7KPKnvMqQSxQPlk83G7XNt6yQ7OAjwA+X
DY+2ry2xVgGtIOs8U9mOVxEKfpyK2AKtdEMuAkJ3tLQ2WvgVaGbKjkTvjnF/a4d1VioHWmkYmln2
o1UqXkY8JuS4sskFz2UsWI28c2TuZDbcm1J5aQVBlLFPnF+rQWHFJTPB75+ppZAzeojZXFs59Q5b
3xoKt1KXzKTRzxDZ0IzYlZKWMUcTM3VAnBgg3WDGYYdo3Nj+O/PWCD7Qcu0GjcARDuWxw/CoJynx
YpALkSSARmCSTX4dcxqbFEbWwvdy6KmElOQoMviYtUQ80aYj+iBD4UmVY2oNoEa7ziXwGE4Q3rZM
zddk6I9dFbST9qtbBKpy4LQ7ek2jzOqyNua9nh8wwxIzhnckapNnF73LTLTe1h98f9V4kAUtpX8u
Eb1d/IHCtMkjiLIkmRnq2ZJds9Py3D2yJdeGvd6jJASnhm+yvtNNUigqTbaSxcBpX2+6nuGy5WMH
rcfmrIq2xQdGF+QdtFF9wRt38SvKIV1rDrVjDDhHjaPZ4mdpkK5T0R0CzGFm0n1k1Y4wNppiA9ti
TJuKeSSSE3uACRFBD1r/QWj0EiemM3cf/BpdBKEzdziV1XKw8LvbslmPvXGGqxPuygLERBQjn6PZ
9dC/W+uEv0Q599raNUsihqhzWChHJ//EC9hhH2RoW7QuIxsPYzlI01llDB9G5qxYUd+NZiTuJo7u
wWSBKkIOY8zW9XiVAy15WuavXqFsDdgqip6eKHDuHsZJoH4+5GWkd4ERvyllhiWl2Nih9YCm+rvx
xjNBFSBnqoXrKyc95A30xbVOiX/vO25gkzQ/nwEX+h94KQ3jRy+IL6FilVhpk3WhMnLLJTAIgs4K
Ro+LmKufCmzYhwrv7qihe+CMX2L6p79uh2ztxBEpDGAUOFaLXH/WFbyGAcupXmLnDlqfmFDI/JFJ
/F+opSDJeg0YQM85pqXPcdvss7JUZho6+bkfpZ8MU1ZZawtmC+LNQfXP+jpdlBZia7rR1EWy1TF2
nZs+XKQCj1AScbmq3AfsUR8d5BpuoB1QFx3jLIFSo3uMD4ePGMPovDODORkZ2xi9Gb4OdgBchezc
CNY0GJwM1vDWqoVCcvpL5ulvSb2sE73aEuKLW6vrtoJ8gVmrkZqQ5IgZhySYM6X4boFdQ2RmSFID
pDdb58fwXoppl8aGjGYHQhn1KvR+jU+Z/4plpA4ALNy7NZiQDicRVe6hs7Si4USh9ZWp27hjtadb
HIyemSK0hLgYiXyPedKdZ00CDki5ueo8KPxXxS8PgTfiRAveOrdlcJI8IFO4+ZjrKU6ZFSPEa/zX
0nBR+Fc2LXeYYs0ckJK2nrpONGeTRbjxUJjw6NIRIDnWp5mXNLv21JsaF9NyloVLJVukJNFG+oaA
xVmk2CTXsHvre32HWd1eq0AVVEVoJ9zu+EJXonYGtBgXC8XEjhMO39To/dC7ndKiuFFnkaZnd96Z
pI88c/25EdHiqI4ePQ6Wua1k2K1dFPAEFcP/AT2addG5c/lEKyPvJ7lbi6hF65a0wNQoo7CWlAk0
cX6AldXnU8mpSqux+67RvBG7AuxAkAhQIgxfiShVX4eh+A4S5UCwu7eRPU104KLGDwHQzNPCa5eN
h8Cxi5xlzqmyQCZUZMS2uLQq8y6qzBXA/CfmypNYO8ZdLhivuey7F62n3yKZ3Bt0u3ZdWIsu125G
2nSrRgLv8RHRBwCUuB8ZwnVFePQ6xtRokJslaqmFEi/0EvtzairPYe3c2aSSl5edIGC9kur3QTf+
RLKyhmwaGAXlHLvP9BBOBn4CKZoVFdi4jsaXtNMeXJ2ytJAVbqVIIquYwstZ09sV4dZ8W9s3DsrA
mBmN3qpTttCoaNi6nLVOISFw6OpjbxAtN6R4iSwU08FliEtyD6DnCDs4B4V2a0ootzTsM12JdDBz
FtyHiD7PN5atA36KbYOfgPurQhsaI8EGcTbOwOowAW2sTyqpfj6ElKPl6O/V09CiC+4TTzCdNC4j
EbV860PW1x89dTpj+ZBzOmWk13LLNKqcjLoM+lqiyIf6xdOKU6YM15BPkztO2RdFHS5bkQdzxCZR
2jg4CbDENwjoLJfFO6s5CRSMAYHyGdbxMOuEcnVl/14ChymgDKW52oIcMt9cmEIcDxBxPhCjBxal
fB5R5wxutBQJbSOchVtgZc8DT1FcmRGHojyWKkkZg/poYPfmhDTfY8u/96Z6VMzqp3bLTVIO9BFI
A0WkrGTTHNIxpvu2vqsMIZtbf+RNzQJSXA3cqo2w91XVvGMPOVhc+kOgWQs52OuS7Iq0Pqu2cwNy
cLNj7amgH6jxA8KzVOnV6vzI9PsWx+0WNs+7Iltc0Pl4BSaw1RJYotXIwjBY5Wa+SFUPEppL8lo5
rIyuebHz/tVWs2DZossESG374j74Ey5BLADNLRuunnqw74hu5k1pXYmcPWiNcmVDt+zRuxGkCTu1
QqTYaflR0eK1pAJDqNMAEFQ6MH24SdHwfgOMeaBz3zeRSwddm8tJzREM+kzW9UtQcig1jA9RBp2r
HvYHA6SGqQIOMyAKe1yMkf9RII9NBJX48OxZ8a6W6pdJ15Kqzt7Xqls5dutO80gspP7Py+Iw1I9i
IDUxVekO/UkZBN0iEdkm15RvY+yvsvKPDiHusyoUnE/xS47NalEW4BJri1hBg1O/KrZG++6ENEpO
Wn/WCaYCWQcnJZyXQafBz+ZBytbpTB4KDHzE8KKvGCQ5O4fnj1WgNkrVFx40kZa/DZMiuI6Kg2EO
K4TuaOmwMw6yWkHmIaY+DU//SHRPJXO4yZeF4OIxcvVIfOpbr4YbPc2+MJ08Q/lfyYoHkytquhYU
jrDDENjbc38sNuSyJag3Eiwoq8QNHqtOLP4hKocuyKYWArYhZsQqMjYnd7QUrKUajcGRL5mVKUBW
eqPlqhqgcjB4Udnb5Dr3IECweQsBlq00nQV3aNTDoy0dh532qAFFEi//sHu8VdJHo6xU2plmmpBn
qsVZbXTd8dc/7EYxZi3OKddEgYd/LwR9Soiq4k5Sa+jJZn0dgNcuWDO3u0qlkabnBTXVBXvHXKHg
oWLUU8I/4eiw9YWChf/kuRrhkznj76TKP2JGLr/zyv+WevK3f/1fGYIiJmIlaTH/QwzKMUvfP7M/
p6b8+oLfQ1Cs33QDx5YDmsywQaTZfKuOBSIZJL/pqm6Qi+HYUwicbpG38H9DUORvlimlAROEPAnc
5+Dk/4hB0fkjjfATR7M03SRVxf5PYlA042+EeE21NUPq/P9Sc1QdjMRf2Zu9QnRziCeAjqXYFyyA
FDaYXe2Shd0v2lt8U4Ye3O1SFuukW1bxyRnZ5sbzogXQvja9F039QRuiMTlK+FvNtc3fvfhola91
R299i8wrMX1ZsFUZ4vC4K6YQxyd2nAaZ7bPa3mqUqZ9Ov4cTTKhuhRGf0YAPALa/cgLogU/MLFtM
lh5iMeRPlrVjt+XhkZEjQ5NVbZ+gxTAr5WRejRxU/RKuAP30vtEhKuwa4iNte00PEo1HDvyIryyW
e0UDF/tNJ9hP+F0W9QE1PGTHt2lqEj56zGq6lfFKRl9wjaHaNnOOBeOFU6XRGc3MCuQwEctNsFiy
ABL95OMBgkl0J2xLEYvuPVsHh3Q9/ri3SduSLxh1pj7hoFu0wxxcbw2EcgKdVmhJFrDMmbI384pE
ifVDu2HuNrc4zLKD+YN9BxKnCk6o25GLms9tHC7aDE34Qt+AEANFP6f5f9fmJXKrVXjO90QCU/Vi
T6RyWOcH6czovNjvs5owONeSABfTIlS2vXNs+XlIhimfrA8zhrF0N+pdEN/wunX1Q6A96sY+g3AO
9yPZskJmFK1/UP8ZyixeFi006hmDcULvLUDw/gI+L8ZeZWILzBFjSo9F6qx5Rx0zYPGNcFIc0/HE
3K4xVxDR+mGFTKzc1sOq0na2tag19kaMxYCGz41b/qX/sMwSn1hOT/EFuMah1c/OiG9b071vBlrp
AoLQleDibBVWurHII/k8oCJCzTCGP05edUsVbfCve/v/H4L/JglKMwhf+Z8PQRKhgo+AgIrfY6Wm
kKVfX/H7KagZv5GHA7NGNaRFHtDEQP79FBTiN5KgdAPysTY5Wy0OqD9OQQhhvzmm5M/IJbEdzbD4
qj+OQUWz+TO+D/QrEjUEfuP/5Bz8awyILQxN8JNJW9VxuxLaywv9OaOIgZV0DbN5swzkhmAOiI5t
468/vR9/PDz/z58ip/4aAfLrNfhNrCnbRVN1DvC/voZrdGGqJ8G7nea0DDbLFy9Yena+IOg1RS+v
+QjAUvh6//pltb/G2fC6hGwZlqObusobL+y/ZYAQ4qxqlSF+Cq9f1PLFDF7JKFwE1WvI5r5mQ+zm
T6EI15Npp+igWcBDIKExl3uZHQ08BOU+qFc1M81//YP9NU7o189F/JZu8N7zrMPF+tf3o0GU5rF7
/fH05ICdLkArM1nYcn/l4ZGcNTLd/esX/KcPWUoqZjDbuhBC5UP46wv2fqznpSt/3EkxqNgQB9WQ
TQiRD//mN/vnFzKkahlcl5AHpSb+djVZbJWCGvYJpMPoZNICjqjANE9/+te/j/ynK0oaklcwDRLM
VCnUv32y9Qh5V048BiF+RAwIySywlr4gMlt6XrkYPWtpW/bSx3Xq5eN7UXboBEFfuxBXc799Zla3
JKt9RRTCUuMBKMKGyeT7CJg9V+2Zkv6EQt/XabMt5VHIYV33LoOgO+q0yTG5hqSO/UawhGIeXGXK
AcDRNkBm2FvNv4lF+m/eUp1IM3Qt/MdRfyHE/xQiBtbWKdMKdyFR5kwTM5IwmNlm+X/8MpZK8Wbr
gs2yzbXy10uEBUJXayH3hDYwNixUAluOpJj/R6FD05XPq5iGJSi8pGEaf7sQzSqvE1dMSqEComS2
sou7bLvlv7k6xBT89f8yh3gZ4hQdYo1MIWzO17+/ZyghVcxsQQEqx6PVnsHfccuTG+h2QFMK22uh
dyRFn1wEsuYRM4ya7x2/hQYQA/7Gf+n4rs4sUCEtPmFaHO8TJdW8A8d1QaNXZ9nQqvVNFCOgTYSD
bekMt7QQxOza9D8lG8kFFla3cD8ruhu329UOspl3khuzZuWydoo2bjhgfq+Twk6PdhVb7lpmek8w
gFW0U5CebQ7LQNiuM8/swXYPjULy/NpFuWKvUl9TX3S3FPmOaACdrVFeeV993bDViUQggFXaDCpy
Mo1cPsxEy27kIAj6yCRitWzpvCpyRl9rdo6fk/8stJgxSpTLbGthQP8v6s5suW0sy9qv0i9wMjAd
DBF9RYLzIFGiLNo3CNO2MM8znv7/QFdVZrqqM+OP6Ju+kS2JIgkQOMPea30LJ6corXgXm8T2AtAY
0bzNwjq0V6nigaiyIjESKucTHw72SOmzbQUtlKWQOrTTloOpoJ73gKCQcqiotySR4tOC2nxnbvWM
OFg89XCeaPInETZEI0L6jhuaJ1lBUin1T3otsSMN0gmtT9rQp95Km5CEr/Nejkm2LcHQ2LhFqzBK
reGHD49nMJAG+AEVGCtohuRQypygaLJAQB4JzosncfheW3jzOeAtP8q2jaKOLTXGWB3ADPkB2gWZ
OXd8UJmHgTkUPXBYrrCPir07iZxxqzpLcNWtte4LWVhHEUSJtQcnZVIFUTDv360wrChe8jnW4isG
Uq+8tm2oWt+iuCx/TJUBIi/pKmR1w1QPJnEXnmfArLLzJLUI7Ksl4aRPlog5Rkr/PpWXUMiALnuY
GyadgFBtXiqjUUEIqUUTfFKmCmYv//XwPiqOs2AeKLDQEFnHRwPZNEhZAbcDvOZFnNpQqTAB98FV
HbLMdGtHK8RLqfIJ7iNUARWB4uCYNpUmW+dHlumi/WSotk+ihxWasxPZq4mq58OzJOXxqEOQdKXZ
I+Su0ynmDosidSx56GWj5d/KwguHxB2ctKq/juzgocFYYz++qn7dRxdIFjJ87QhaGHZcL3aVbkOd
XT/pI5neVevC6Evz5rAjs7eIW8z868RNS/pumKje9yHrehov9NtGat6j2WvRrW6iWt+XnpMScAyK
1QvfbATL2k5hlUEmThJwqU/U3SPW2aYGd1J1SlS9y2nw/fAp701Te1FCdrNHUeql826BgYCnVU46
jljQ084G8zc1swmyi4Cp2Edfc4j0nzt2mua2iMOc1IOq51ZR4g6ApmXSF+D+qrHhYalHASg71bSX
3CYg8OBYN9fQbLjpkT3QwyGZGlFuJEhTPxSp4uT4/CNrWHV9GphLhXI9zT2PPMWTLXktuh25niF7
x5BeEOsrUnzZ7HOUcE+TvXGorgxo8Pu4pzCCbakv1eWA3b6lISISA+olWvWVH1uxv8G8S6DNgAZm
30iZFk8TeTu2W3gxysdphkBekR2ohA+DaLO3AXIqa6MUKornJLOVC9nL0JXGXhjpKasCmnadoVX9
c90Eiuo2gMDOmixnluKkhySd0IM4lUWI9xDuoczdbHB6OsQqnCECzArae17Xw4I0TQHHRLG/gDC0
y4My0ui0ATqYyNbzKNikXURVaaRsCW2kVZyJ5R3IwM7qpbryqyq8p5SNlUuQAiJ6n0QD+rWukro8
YKFUsidPGxAH9qjt0L3LapjVd3qhELUZsXKz9E1geDoritoZLNtFg1N+LUEgNy46Bq07enkA6kTW
WtGtRqze9RofA0qE0i+k6lqEcCEcifXmWz+OEfF+o2qEbuCPhYrcXUZYWpF04u3yugTAK/HLiJ7j
qbRWegUSS2haZ+2soPP7L1LxkWkObYwAUmVlaR88mdvaB0XH1jvLLmz0Axf5BGBMl9OnUCjltG/a
uEjeLEhnfLaWLldtZujfy8gbE8RQKV5Kj95kvVZKvTdOBbeoc7UUZ0y2eTl06ptu1b6Db1+aNg0s
xQSmslK7wq+fHjP2//bO8v9QerCmsMn5n/eMzyQYN/l/vYR/rp49/urnvlGYbBzZF0rVZKXEP5I1
7s+NozCt39g0mlg5LU2Z17+81j92jqr9Gw+VkMXJdmQ+notu/9g4qtZvLO9YGEnyGDVTN63/n30j
IT1/WmRJJG1U7liVsrFiM8pM+OcVY4b9HcE6aHW7RE+CoJYaLlsotCc2XbOy3KmxvZN58RrTiEFO
j51hfOIwFywdVjUCNvh9Oz0ptsbcCQxpN/pG9MNsvWPZvqQjsVpe6/YoJ5jDFlpR7zzbWhMCsh+J
U1OVYYUEeAUPcekb6NZL5Gp4PaldtXWBOwcXnR+43EljnD+Tw7yGG7DJ+3RZGhAWGmuXyGxbRB7t
hWpP+s3Wt+u1j7xSmy3TZv5savHRBJHjqcPBg+k7Sdp4EnUR1aAmsFGaGps+y58DzXk2elwAYf/U
UGhr7COMk2MfRFfhJ88dSCtyCJAwe4u04d7tVykFGxo3Z/LVUWFMB2g8m7YdNs7FbCW6rOGgUdCG
dR5P5oLuVJWggxHQR5IPSOXbHuX6MEaMDtZaH7HLQRuEYePGWrPnwz9mabuy9X7tiP7JeOmD4dyW
dC97OOV+d4rgfrdhsfnD1fsfdvi/hEpLFtzIzlSqslQrDFb3v2z8gDyphIuFKd2qneSj1KgPTixc
4lZfo8hBAei7iDTwY6Qrh4SbgL5kXUBWrJdgr3Evx0xglO14eOJkW/BkW1F+1+wLfY3FMNbgT/gD
BMoasVzgTt0Mb15DmOJfH8f8Nn/fOMyHYeu8f1PVpEqRWf1lXzn1gWjSMfNXHUlH0IOwSXtUB63s
y+Cbx54uyRQj5/3rF52f9K9e9JdCdOsAkLGhmq3KpnhpjRutdHKgyhGLhHP965dS/1wS+XmAHCF7
9HksMIxftnlNq4dZQNIbnTA8vjnyD6/fwfNzW7z4pcR+kIjooyxupibuf/3amv7vx0lRQMUOxfBj
WvKX40TOoWDVTYVre2IPXhuAHDaAFQl/a9Cf8813mAoyYn3jwLS0ITJ6D0Jr2VXtWwU0u3Wip0dp
QZTXVLvnJIAG4SUU6Hrt4fmv36v651334zxJ+hMGKxv8b5by60Y171QHaoVwSX07opFY0M3YRJF2
maR9DVi8L5LqlUEJPq99sGrnpo72t7I5NJVzVYb4b07df347NrPAXBXUtLlh8scqXSgnvZ4yUiRK
oax1w6oXeRneA9LA8rG6seJrESSuvQSyj4/sBmp9zVTd+OlRotrvzPL1b86PYv25BPM4Q84cXEa6
LjUlmjx/fkt6htZwgmiHL5LPDhkv4TBJSqCA7sv3RnsDWveBtfiay/VkmIRWwH1Zxlhs/QD1Fino
Oohd0qJ08v6MdyzceRR/glrwQXLesdAaCuwE7oKwsa+1bbCAU1ZV3oF8gGQD6Q9egQ4W/BFicg8i
CTjEutgzDqqQ91xfqVF6ZIl1oYC6hkZvC/NctV+yTnxSUADrc9+wmy6ESHa8xZFufB6Ud4kCBFHT
SUOwi9j83OKBB+Z6R2f7kUYFlvPyc4Jpm1Y9PiC0s9lCf1U19TtbGaSgonfLurpJAD+jp18mnWpT
NoWvDscah+Y59szHseSVvLQ5taa2Ny6G5b+15mUYkqMfsbcC1u+2bX2oMgli0TyDAUSEnZwJivuY
3zr7IaqVHBm+XiA+aFwZ/ukpmK25A+D+vaaQWQxICUZzp2bMcwEfT17eJ4p9Zm6drVpukjG9dzm2
e9Q+fEm8z/2knYRTa9DCIMAEntw1vDcbuSitZ9o9I5z4zrbQgJTvto2Yg8b0MkSSxa78akbOpQmC
uxjxigfWtJptelHU4iWo0HOHNVdF0aUoU1IU0XPLghuKvQJKscg4QUf6nqvMmOpMa8Ivqlkbg84V
7RD72k/WDj7bpU3lQSvKp3hEjCqYMGOgIK42bZuu+VI48Suyo6OFqkR5sG9x9pYTYEulb5sVtswv
SlGCnjBQ7+YjRFy62NlEeu+ERntsvoq8QVQqzTPrYHaD0oSVgFvQipVdi7bz53slzAACegkqKcdf
0NTOUlGIhLM++2SlizTA7BDjqWjnzNmyL58oOmOdftM8cnKyMqXNZJ2HjqbdmB71Ehdz8pEWXEaj
VsE/gAKbi/wirABTpPOURvwGVP9sjsFSkLc7iyuYUuUx1rGIFoNDYz5AxOAjD15MNAmDEccHG1gU
OuyZIIdkYda5rB/PAJ6BTafDEYvObhAwxydLvxRx+rgr+v7bUFXfeUbwHNwvVn0rHFKICt25dn3L
6gT0STF/goSKYDKTXxBLgeQT2/me8ixESdhoqSnFnHyNJ0cd9dE63iqJiC5DbePGHcci9ODeDi+O
V9+6wkAUH3DURj3xlPOFqDTashAElgwGYyqUxt7Vnb3ZxV8bvfych2RbAZr6MQ2vvlDJ9akZAuex
FmrZrvcTtPX+R+rAGmnt9gXiw/N8j4EM+bBD68xaGrVdeu+lwWGQ1tUIg4vAIrWMGw4ovM3lmewE
niGB6GZ+jyN744VO2LSvZl9g466xg/6QESnBqnXtAgewD3V7m7UcQ4dS8ryCM1FGZKsJb8eCDcHR
sxM0N9Z9XMnYE3tn+AwHoUYrxaObPHwzCDv084i3xRAXJB+abp7gt75IUvRYZiIge7y1ykvueqc/
TSrZMj6BBQ7w04XdWscpaW/zmOKl/HSkL23NGEY61ZOhX8oy+VCq5DivebUAA858wruEtENREcST
kqTC6CCIf0WzxtvvAQtPX3XiDhs/c/uxWJueuMpWbjpp7RTTOgMSvgsndcdyfKPupKMTMYiXNAmD
4DPDhfpcmmtgdvvY71H8MtTjpvhwzOHUVqbgbKqoLe18XEzRi29hlVc4G/Q/yq3FTa6WzxEAccWB
yJw1usZtq3RLBP7Hgp0vrh77On8wqPiPQ3SO55kG9gl3LNJrxwovRV7thwnYSlytVYxXjwtYkegE
VZXJJC9W8Yj9K1f5wFqzvIU5TxA0tP1l+KHK+tWpmhPlxWWgTJ/mWVVntomS7FwK49L4YgUNk5lH
0G2wUuag0NH2UUTSROg/1U5YoD1T8c6FLgqip84zziEeCuBYJcq9Ij1mTXoPDe86Wf7HxJxWVPvM
ikAdlTev4DHz6ULjutLh9yGL34wd4sBYw9NdXR0tQWVf3RIwHQu/As5n4VVEy/khqVYvkomnrsxz
0Ksn5ev8v1JxrkXbfSuyU6QCqpmtvpKxqQvSb1AR28a4zOduYICdj9TuxDVt5WX+oENP42Jom1PU
AsC5FS1R4VI54BxZA5XlrM7Dhm2eda254Qof8GvC5GsyuLWjfnm8Q830747PKRqRA2IKS+/eBIHf
Y2YkSMGALYStgL5Lx92kHe3AW3bRjJbrS22JHfB7mY57KrT5AmsXYy+IDSuVr13dfsqxArHt49Yc
qWK1pvOEh+IAJ20RiHCNtp+076i6QX6A4gHHn556pwN4nA+0Cstn0u6pyqXi2mK+mQZ2FvxChzg2
RPoX5S0qiAC01VfLsK6QUcmM/QozG2YqszDLLb9HEOkXiGsTLGdM9FGqXbhizvPjy0aeJeD2Aghp
1hcvg6ke2JmxrjBfmdJ/qJW3irL61kMfii9lFTND8udlznsG4sk60hme8aaRpoJvgwu1UAyYeDWJ
Shjq50svNvAxBbhlWPupLz5NttQUDOw4XkGW0rzljRDstaScA6eIhIQEjElNe9VEJuUqjb+xiqFZ
oatnk7NQC+2L4fP5sMWnGyJeKWLFiFr7je2H+9oI7lI4ACaZOkQA9FJTbz1aegQdyX1enUeR+EHI
wkFzuER59GPoxww4pgofjvkZvgJSW5b1Kb4JqpLqKkxxUhd4sFaiPyaycgA+BruQkzAExgWU3Dzu
Lw3cWHNBADn4vdPbGxDWS+RfEiwunAFWIZbJGcBGpWOI4M2RD3me4s7NTrpFHQIW9sdjPhIF47Sw
r0PoXENFgfvRbxJs12PIbFN2iMkG7QI0Olf9G8tUAMsqF8086wYFH4vgE/FSc9dH/pcSmjn2C24S
4LUfyJfODeHEi5kM3ldAICWNI1Ry82FW8TeyYn/UdR+iD2GdSy0ToeGAgRp3DTV79CF2BXRLCVC5
REx6FTK3Tqs+8EnBiDTkrigwJ03gMMCQKDF2JtxHH4nj/SBTdJ319iefxVkh9Y2dRB9oGxl5M8ak
0UEqZNmkA3Ad1faw9ZSZmM4KoVLMZIXpzi177C96szJb/46K7p4kxmYYZjSt/tVzWJIpGreyJ0f6
EMVl8gPyfjCcsgxxEN14I8EOyYywl0+0mJ5DnCRo2jt/5ZGV8LhkVZIRl4lAyJkIwmuCtFzL6EIJ
PKUPsyqLvnYDtMF1h1RbL3ksdpYX37ZPfWXFq8xuv1sVWUZWRly9VENtE4bRhyya2iWKBse18DdJ
Jb6mtcc1Hh6NmB0FHlJt2WTypiEW8i1WsIknVhO6femAvkqrG1Lxe6O8mTV+7EGnoAMuNwaGQvlA
S1w/b1d+KkZIW6R/ooW4yCphkMlZ5IQl2Nd80ncB4Q2W4VTrMOJyd2YrYOE3nFrH31Smujdrxyb5
yTvgfCDxIiwUV3DHhqoqD6ZA2Z5PxmYq6MiolEcaRrWs4xYPVcpGUbVXe84F0fZgkruUYBpsC+hj
99Rxbbg5xB9FTXQwUv2Sj3Tvynk6hJMFpgVZmTLQEhHSXzUdytVUI2lB1WquTk+hIl7WZztJFdfu
sheRJ9zYGnYEQ5qvspJfHYfkAgPchqt6ybXzoSrUHRl/keftE5MUElzU9SonVHtRI19bD2WNu6Ex
4iXI3YBYdXvYqBWihShbwh3H9d/Kzwo8912PbwSqAnsaClunpHfuY01CCC2br07NbKcGrbYkW+S5
q8yt1bKyxe/x+M3EkkGFlIHhy6BFz6E+fkw9FLditcH7tsrK5imii8uFyT0XdskbK80rvcqLXnIB
//SzgCMPq5eqM9AnY26tWsYue4j30Dwrt7Xa2i064ytQKJbQJpW8JnXD0Mar7M9zbAc6AYs97mdu
HY8TdATQYa99YFhofX7IHCA97k36yyYkyCi5z9u3ksXjwiyYkcspBspqs87T2dA2Vcl63Hsquur2
2L1Rg4L4J878wO0HRhBv8D6zQTnVCoNTknYfvUweQ9kIWkRtnRsCXKAkbPRseXaa6F5GchcTR2Y1
/tGYmlvNur/r7L2n1rda8jbm2WC+Yko9fG+ULbqF+7y0paOwgTm9t+eNZt0/zZuLuVwxpv626hnN
SQ7DAsRZbLPgY6jjj05wFPMM2PuCuCQPkHvve0vZYLQRWXQHovxJN8pVMnTEbGyLC5mFbl2W6LHt
DbzMME8x/BBRESnrMSowAcLypkLbgQq1UdoHY7O0O+0tnLxvCnRF2uzLfsj2/qy2rCnCZQpDYv+l
LbRn1QxWkIPB5kXbHJANfnO3qvRdZsWHeERsh/MRZ98QsJWp0w1uScoFnbOMkHsg0WamTRvgsA6r
6zlKop3DVulEXRphMZ/TjBGG25T9expQdDSV8qVre7dVkjdqwgyO46wvwabaAn4YLGYQPmkvfU0z
/0ic0tdWNbdSBTySvjOx7rS4e+0M9Z26wnUIvL2uH3uGX6h2eGkHLCheq3wPgCnAZyY7qmehaozM
z3mEta74lhVc+lbMIisWV5vuKtAXhdfj1mz7/LnygnvScQ/EfvpsEWriF4Or9my/Wia8sQjuIXCn
BR2hD0KYYZoQEmSV7WsBWepxDSoer5Wp1Q0Vwt0fCQ/sqnmoZ42hAQ7xOrC7zo9w9D/9TeXo17YB
ggzSWnXdROFrIP2dq4R/0LPohJSS1zcFq4KUYKVVete0xHUuAJRBt/OaGf1P8Axu6rDa9lCvl1M4
4w8H9jgCe+7fvZ1/ez8EnqLDk4piP0Riv9SxhjGrW0opTDtEXEc5sczLpgn2IR1ogbtlG/nKk5jE
E3TBfRwV+zxl5UnhIeWWU6kzTHvbvFehXPQmkU8xFyy8JxUOkVmUK8GmDOnVPjKCjayVlx7Cfj0x
0Ke19R73OD7ZqWmtf7RhkjYpKesK6OjymLXlWqk20JJVPIkytl0yOTdNQpydQ8qoB9Y45Hb7YhPw
wtykMiLOq+Ierk7gIQ5tlG8iHM/lWL0qTrRrMcc3aIwt4ZMxR1TCtfYrRjc0TblygKvntpLAtXKQ
+0BQsiBVNMN0wT24huXIAJ2zGTSPSuytaUliw8SQgTPYmd/PWK70JLy3PnGIVuj2vekSqbWANbqP
W3EgHYFFLpWD3J7ZTYaFjfgWG1y5TKVMeLl57oZ6bw3288QWL1blTmf5p2fUfuglqDE4s5BSGXkZ
q4LKiYyMM8QJLpbw3qnytUzGdejhYRNRSyHE69e06U91Ez9V3KI0NJVFY2SK28xBDhzQ3tclEM5N
OhIYJA3uq9JxiO0xfjhKsS2NYlfMiEVB8Fw502uXKm5r9rDbnGrXwhyM46j6xxhqDbTeUyu0v5Hq
/VsHwlQ0VdO0uaMmTWsWhf7x9oBbSK0ltIWLqFSsuiSFkYKMHEORL6P3qGCZNg/Lf3MXyH+rd/Oy
FmsJXlrlttR/KTBraA6b0uNqyuYlRu5B86CzF561GVn3KDgnI+s95NQ2O2ig3/EHkBZ2qB8hm5qW
yuBcm8QqnhMI8UhsxxbjbEdPWz7mFDgvt7mi1EbdeznbYedq8KNE0VNImO+CVOtOqnkf9fgeQweY
K5zV4FxJRLt1ID6A/IFur2+oDi9xx9ortdIj9bNdWbBVR1EGbYKpSS9v7WRc5koNcHKmMQpRfsFe
ci7P6PNuZt6DtvOklnvdrWMnbFZUiGS9iicHTKd5FpMJX41X5BiJWSJME7MzxdDWKW9G9p1cWNyJ
CVNHinGx7rpbxgKdwGomVhD+Q3kbS5r2udxwf13zLL9Rfr/N13aq25cU9Xgc3jUovI1QLh3PmcBj
dkbr2tOcM6a9qRW3mtqv1vP250rB/OePMcOvyo0Xsnez5kbaoGVLvfA/HlvuOcpgsAgGx0HKgiZN
x40fFJHbgJJkoel7rIuBpixrtoG0843L6DOzCeXK1EcHLnGeHFVLN4Wu7HyFpZtoWMJC+3KWYcwK
B+tPBNNCvAuzOXaOf/GyfK+hr1mGUfUpGdkjd0ntUvC+V3TywJQAoBQ/5oqIzpHOpUs/L25kUi5K
k4JdTk01S8CDGmSHTZIDdewucPM7afTvoP7jn6P8/7a+4BTCmavzj+a/52f+RqAY5s6gedhffv/u
/5AK4SEa+J9VCKevydc+/KNw/fEHPwUIuvyN7AsbA6ZGO1Rnkvyn/kDXfmMCd9izO1KnU/ov8YFw
fkNVIHX0ktKmS8X//qU+EMgP5sf+00v0j6byT5OV/yP/T03meSr+vVE6d5pMFSwh4SyOTa/Z/KXJ
7I9Wa7EcQss0EqqmO3l+FXbSoSjERD72dnYtW9mh45KHxy9DYr51iLluahAh8vuXzKvFKZTkAsRS
wBn+12/j+X+BnZh7HW3n1qqxqka+vo3A5+wnP6eTPhHoKvsbqFNzW5dkOD2+TSgYgGlWy7PKQvJq
BtG6nROhA+b4ndVOwiXf7/zXg7ZGj/3XE2KDYVWQWyMPRrf7aw8uF1qp62JC9FmKNxRc4QFJHqrI
OvHcpDabfTR/IQ9ZX4cjVScUEovZUIjgKe/3fUMYQyw9N+pCCh3de64X2Ges6EcpMpcSB616A/K1
hji9apxwB3jtCx7aN1aUpO5lyitdkGNuOUSwZB/sDSliVTlkvtG5tCSIJrHmalQqQNtNOyeiHDX4
KqnuKpVOXb8RwpoccSEvqlg310lM7jMWprKKVsRDJTiDyRgU6sZRiO4dOrAtbeGsPAr9C2gUcxSm
7i1BLRO9PSVbKets6RSwhiKyeEg/a3eDFmwYPwnVjB/lcVgnfj+5dXhyNGSA6CCXEt3BsWjZ+gS4
Mg04U3Q7CAsmIDUgTsvjwBsDP2Iu7lbD6ttqD5XK/GEnIyJxsrFGctdWKaJS9vpUNqLcAkORRazQ
eosckmUth2oVNHbsopT73lYGj85DRCkFWE2D6YRYtoqmZRW1VCBEXi1k6D1ReP8WpvrSnPKvUNnB
V1JpRh+g455fDslTnnMlyvGMjgvQS7qKtPp5bLI5JWJUXJawLRzcLE4+6XMQTeoRGpRDEc9UxzUJ
b6Eky/4K7iWUeXydY0tzKfVei4T9zAAu3m7t+Kh0WJ8Tj/igwlGXLMPkgpypiV3ttLYi65sKMoWZ
MlqZHVBf37MnwL3yjRB32hYVyv8O+gGqkwxuhicOikYWpF0se8JUWRs66srWKB/pTbcJwYb4dLdX
kWCvVjiUM8rBX1XkNi8YD6gWhsNO9Xi9jPTEpddoL9YIfIcqL+WUpF2GXjFuR4DBeopkmryEtjFf
1BJA0hSpn6w0cIG5HaOeEC+NK2FoC2ub6bEbFNWL43v6zqF8vUh8edIQAgC7coaNkeMmHzWgTgG7
YQaQA0ErCUFMZH60ndpRAak+h7RV4riGbTauG6k/CVuJL1Zfnuo8LgjldcaVN3Oh551OZhrd51kA
OZF7YYx26kZxe4p6YrnbOJIuJtwMn4MrVXhN2dQcw+kJqJRF0vQ0uip2W2NS5wZk8j3RscsZEfS8
Oveep1ClA+a8kDsAVbQh2NyGwKvRcYqz8ruVEk5W9iHufb28diO9a8M5OJlzVAt4GIRQgUdtuIxm
xD3CEWqwdV8tMMhR4blAU8EBKMO3ZLAOtjOnGtHSTqQTu0peXMy+WNe2G4TNzQqB3gfJYVTmcnsn
twMj8Ux2ffNTYpywFc+Kby5vmHyrvMHfmJTKPgcZswL7Xi+1jeGjpNSEOLesIoRF5KIX0GOObFoG
EDfJXZ3srWiVT2qAJIw3dULI/NoO0ZNv2cVamg3NQ9LdPUvsfWO8xkKrXIGactEXXuLGDeBRFhuE
DZFL2q6GmL3kUGrf0pYYAk/56NMQi3WrnKqwfe07e81z+ftkkAZ1Bm73Ht04BbvgQDflq1rSnaxo
V3UInjehLi9ZzyKz6jM6TLQI80VU6Clyex/0sSy8Qw0o9gD3ItuqXXZKIt05gEvT5xPyz9+ama6h
ARX24vFgJ6PlA0KBeIV0oh0Kd9tbcPlhqExK8qg1Pz/K+X9ENBorXwLzVvT6M3rkbFf1MXAHipVr
sqxaSpf3qhymtRM6a6rYlC6Zp/yiehr1qXp6/M/HWlozzi0M5Ayrx49+/0Jvl2wPYaKfw2BKv/5s
h2FzYrO1hEOoXZWa4b5Ny2H/+FYbtZwQo0BZP74tK/8tT3RBRmWmL4u81K5UZ6oTKrT747sqssSL
QdccrK16bTogBdhtcKBESBe6ULmbHX72niz01Zh32R7BToYIkP/9/q2qptk+rDXDjSFNspycOWdm
dSgSOATAIl+rmktQob67n3B5+Xktf9iB/wWckfHJAmy/Guq0oYdgmy45oORQJU61TYYZzhyiL+yD
6TzidM2j3Fympk06Z+PcbDPOP2pMl8llbMP0uwbBdBHAtnkdFJmvWeWbB+qI2VHJJaWuXu03OncK
ssSiXhht7HyX7Xlo1PSj6ZVvdZD3nyifBSsU3cWeigcYm6TdE6VdbFpvjF+ygBprQTpCXVlH24Qb
GSO22lLo23Uj40pv+cWLGvo/fNAKRwnspGjLt3TstGvgkSHrRUX+KiqpQxczppOfCX9NLs/ZhDm0
o5YQnp2sbFfOqFmvjVNTAacK/yXgVQfwQnYxvDEall+GOxrThaqTIo0z5D3Lp5fBL2KSLyHPBJH4
1nf1NzZvySULR2vd9IRaJM1o7DXLx/wHwg+iutJuBqs2l0ZCbjmzA3Xd0HyOm3ZV1lH+tSMim1L+
pK6HmIsZ2LG3p3Kk0bex5E2U7cYK/fobH6YyX7P1pQixg1lVi2QL8sk6BL41NL5xto1zLsmx1bMd
HqeRj58TpZJT5Q6VFHsqAHKfTETBFDnEhnZQ1FMqZLGmGmM/98Br3Ii86U0jcEeYSPwht2jTS6pG
tut/oS83PU/pGKylFmjnaV6r9GHxAbsZ+L1TlG7wnvhF7+JhIUZrGLV0MZGogm1nDmyzkt0Umfoe
NoOxT3IKuqQqvae1+IyZIsXo3RnFHvDmNo7jCISfeqxZEL4AXiVnwzyRyPjWE2B0pfi3QwmqEJ16
LormXA49KYjDh7STN4H3E0AcJVhyJAGSMZShS+8PwTe/bsRTbobBRu8Liya6Z2zNrsAIFzbHHNx4
7Pt7gWdlWtZefA4yIMNBGrJICIvpMDj5tCMOGFXNHl1ztDGrmEpUXk6rvjRmzn3/1GPD2qiocj1C
WkCnhefMyF9DKeNtm3y3J7vedEZ9S0zfZlEB10frtelVtatNh2cRQCqBrrU2tWd63e92V9aY78qn
rASZ4WkUmYh/mfpRf6oS+2tTmBWQI8FGgLS1BPMsoPdqoMpF7rIYMPCUlwFeiasaRXv1+9HY1k78
4jCFkgFRPCdpwtiQ+q9qovhP6eDgzda5UkeztM/9Cb1FepgSD/2JETHbUJm2m/5ZHVic5bZxY5vc
7aEOh6C4vHdtzrF4LJ59ct2fHl+6xDg5VeHvEuNeqBM4c2PUro2C586PUDUpdlgAofHeixRUIEk1
OMBLuzoSzJiQ7xGB8+bzKmy7Wwe1sJa6iYIT41N70CeNWrNMVLfu7c/+CJFgKrz29fEltIyFbYeH
vmuck5jbpUmvvWLEeo80oT/7MrVddBPNxpjCVREPzXNqGYA9SDdeKUNCGIWR9i/TeMDo0lyCkSZT
l0dHP0X/kjFYn82ouNNSpjnI33r4oFd4juDwRD3LVqEhHkPtdMnnLzqQ5XXkUCglPtAHFi2iLRd0
f/JER5qCXdAcbKNy5SfdgZ35OTGs5g0n27KKwuDmc4YO0pzZnoPi3wKV9okRKnL3+K3AeBaS8fVq
D8nwrMKgfDzKLFLU1YI1t48vlqgM9Ihd0ZECK8AFh+U69jOD1+cbw1NWVsbl3HkyOSlhn5xEmian
dEVeY3TS5h88floRX0xM8Pyo0lDlGswNqOV/Pd5UiZP++f3Px+RU05xe1Yh84Cl+/vrxzL//DeJp
mmKFcnj8yPJG7WCTKexHLLyqxrQOxfzl8S3pYsD44gzSoF0jrHj85vGYIJpQBv3jQZH98+FVy22L
IGBwHweJnnJBYst4dOIkIAl1PvAUeOnZzqyfv2heper5z6XeZc9JF/8/9s5kOW4kzbqv8r8Ayhxw
jMs/gJgZnCdxAxNFEvMMx/T0fcDMrszKru603vciaQqKKYnBCPdvuPfcEKIOGi9CF9Hn8IHR0Ep+
q+LjWM77NHL7p6K00ockgaC6PhoyQz66876xe0m+SnGRSzI8YsdTT4C//ZhtnB47BDAmtvsQCRIE
LfSd34/0AnWeNoTj4fshCEzzaJemB8KOrx2GAZclyXMJ7ROhkKRFWHl/4Z2SMHQP3XeCs91mGe6d
RcR+Wh4jXTSMxQx/4tVQ1SymM5ZnUBuKt3Zmw97Kh0ohLUUQzT993dYZmEVrXe2mSLwPBuDcHC6W
Ja4dvXsTVnSh4T/UsfE6LbYZDH18nQL12jAPJCC6d+3P2QSHEzd5EzhdyYnLtqY3TL+qUoE4wOuO
buhgD8RDubFNXkIUDSdFDg40UwZ0Thbulyw9DpU3+JXKNcSgzbHRdGK0tdne6j0sCjbM2x5xMrIt
zdlNOghqlKqh1OY9ds+bMnkcqkhucepZfoMyGBq+ePXS7kvlKCzItT45qrmCBtpz5JqYQbvo7FAz
bNLRe8jdCkNnwZEQ9eMxHBv3wBk9tmxdnR5SUxvpt1YyAO4ZxUNfnkTf3XPrHJU1vjgFyaea8W4m
DTl1CYxnA5tiP0WQOt1trdRuliK8Eg3p8H2boHhaZtZ/2SmWOsvXPrma6QB3UajwbhYVQEAbgeYY
B1pqhGeEC0GUAXMkX+Hnd+mjr/4CdmJPWZ6/oVRlvZzCfS009LK2NjCBZAHm9TjFautlgR/qa5S8
yDPBoIA73YbZcg3hNZ+01yGk35kZEYXLWzgJ2BnxdpQRK2n9hyzFxzIg+b2dddCQqVvjmW3fdGfu
9i3AYSNbPo20+tSS4QOi3pPeYX1IqhtLV5+Go+16oHyIdGGaJu2PqI7PSyUn4M1qQH1bBIOt7i2M
NAdyeipI2/Lajll3FC5vWHPOjoVLKllYoiepp2Y9VbewvWnV1PSGN+8jinC2Y1Q7pAJNrNJPesM7
pI/ndDe0zScV/wbx9hX/QZFnsoKp/qgE4WdL9wqe+txEyIujeD73SE14J8buJtIT62hR0WOdhIpv
3npa0u8HkdznhsW6mPhsv12T/tIq8ErxHvXV22KTYo3jjCsrtKH1QcdJvZqAPgfSQqKgTz0OJq1m
rTUupvs9r93hPNLWnNFrurtC9S6RS4hq9IosRJJYvgoNUU1VwnQlCCeolYuKpvlk2gXrLK2oTPuy
2dap80PYySX0mA50pjMDsQNpIzO189S9oy3lS9EEpS6TfYtnNMqz12RWt21HWCEn+xHTLUjC6DFm
akWc9kpjbnO+1SbcWS3RNUrrWCy7NtjK+MZQTk/42BoR6/JOKjrxbvSUt/WEqmlFv1b2Lf5EdkgG
PyehCwKPjQuv0i8di5FWA2Q07KolAbgIEWYxhatwbqN0/BTjdlyzmLtE29dIiGoEXOg5d/bgLDu4
MgvFCHLaPMCyeJNnt/gr+l1c/KDO/Wo8qwkgjt7nIRmJBsI+lW9JKiJRMqY0nltAPix2nuJmecA1
5m4TRZlLO4jRMCJxSdPyrZupdq/m9rFNzfyske2wlLXBBIDA2h7wjxYazYvD8y3B/QDGDYO6mtfK
HWC2eXB1ULik4XzMvP2wP4EVZZQGiCY+GBAWzzmL7KWQB1WUxPnR/cxOHe3BB19ZlXZOmoLdetvr
QeJOkEeVuIUp6ezLqf5yI0W0kke9hdKDwp04bCeSzyPfl26G07bIDXzQtW5yu3o3nNGYbfFw+mZh
+XVSAL12nOesamEqEdldmYSMGvppLN34Doj1jdMjtCkSl8GhAdLdJF2xLWj9Fq27z8qlpEiZmg0L
1oLwSNESf1735eLn46kOGRtPBuLaMCIZvWyzXZm28W4af7AUus/1snrxhu5KTVwb7mg/ixwBo8f0
URXu1kN4tIkZ1/pTObb7eCI8sWmIRTelcawiMuixlFkMsgcnhoGEvItSEntO3tZfTUr0bb7IXdEa
7kPGNsfQrUd8mTTIaXU/j0ZCuACDzGIsX/oUeWaT8TatnNBHMnly2C49G2yKMxxHp1pspb28aql2
LgtCGF0cultvUiOCquSa0cNbx2c2LLHLgI4fvbPWmfu+VVs2aYD1upzL02GyBm5oGUZCV3romN3I
HQkp/+DhTka9wzFaFFkMzjWHE/icOkShjuj0AlSgN8JqHtGxIzGJMpvR2/I8Qs6akK87jldibDfQ
r2H7sjuuj0Y/lniyLqZNzwAGEHYnGt1ZzPq2xw8NJ/gOYYEZaHViHBWA9RRJaaAP3Fdwdrj4TeD6
udadwnpgulaL+9S2n+DUBQUv5d1U5rxhBDMS07MxmqFQmYR9mYjBvRZ197gk5gsTXOiiip6m7SBK
RuvmkSkht7tiJ4lEm9a4uVm87qny8jbQ3crkxCRdHJe526uD5jXTIS7Z4mqOQOkPhqXP2jctW97l
Uowrq/OoKVnsZ8+tdnrC7m1kZodITnCsxdoGfGA/6vltZ88PADuibWYbdwBleDGlujg7yClUJ3cN
xB3aB1I0cZM+FgXam3646yvjPCnxAKsgOuTp0UlTUBOxyJBBdrvY5qekEFptvDa+LkZwjaZBVgfB
1tvFnaqrfolevEJ77lNgDalNLLKYXhynM/1xaV5KzXtjyAZGKEsep7wrSaiyzaNoXwAGm6T6ORN5
IZQFmf3OxHWjDVpzxl8aFBLoPnbve2cam0PsWZuDpUjyzdc/mOkh2m1eBqzdmQXj13B0K97Jnhyv
nDeNTSc0NInYC0WGWFi6T3o6wnmfzR+WoBHgjRc2lhekKiwIwzB2hA8f0lrc5bA+t4UkMWV263dl
WMwSDXp0xG5m1vK1uf1qN8bHECLYiUSPuQYRh712+VUTI2nv7puB8J+R73iczkMZeVdxkX6MghO1
bvU76ENPHqnEG4R3mj9wJhPpDjtC1wAEtDbbA5toCm/C++Oq7RytUxXYarn3TOgXCXac8ZWabxPv
Tcu51EKosiP5D2jOANakGfCMgjRDB/Qod/jtgNFGCGYmJUgMZv3AGDVeOgdbek894Xwb5J0Wa5V+
6j88WAubcM0bi+LpRwZd5rJkzk/Svn/JOdxk+rmylzet1O+6Gf2NnaQvzkBTWS/6vlLxjVio/hOL
F/zctTeI9bFdxPYvOoPEt8/Vmu2pedocNECsnUl+1JpGDkoFN5RwZS51oq77FhIR6Isf2JUYtehv
7aBNgSQ4x28z55i2Qp1M7FebcFxZxEN6kbMjdmEkHxlpM4fmqM8hwReu9yuz65+D295JFlDQCP2s
nu8orA8m2c1kdVIa5M1TOVFVaZBXCIlktthN3hez42KX6PDKe5+rlrTksspOZvnWeq3uh42tBV1U
pzdzFO7rgbsCYWYdmAuNhzPBrRsRlmxQ/KAaYJdurdHa4mYuGPosfCvNJF9YMbJNWjmXBFkEle2w
jdkZHWiG3Na+lsh2kcrZ54wZULC4nNG6IQS2Iym3UTfQp4YW19qaRullO4MLrIOrwgHW8zZtxRpZ
cNEheZzrITmY1GRbvFNq1xCtknzYNjqWZog/R7fq70R0rkfTxXet81NP1p9QUuT0hVeNSe53Q9Z1
YL5P3jMkU0ZHBunrGmDWtqXIhY+yaQ31HleiCGoJ5NSkFejXfipeFwRVaVw7GpMCt0KPaRBmlDWj
P8EQl2GbBmqoSz9mdlj23k/GFRaGM0b4prjvUmL6ynyUx4RJ5EZQHGX0A+zOmn3WzKwe5n45kxJ9
SYcWDDiySi4uFe8KLbyqohkwfh1ngZw5u0TM1s+oot1IoJbvgSxAJ4PVx9ORPpCwyWJDTjNdIdY8
uBEUFQ3DtuQt1NWxqGRyqvL4VHKaa2GvTm2dxBukxUUgFg4PWMt+oile/BWbswpefVw6xbYtPf6m
/Dp3h8v36xe7PhtDZr2bJp6ZYnDB1PqXqH+4ifUEXYx0vtklC0mKZp9b/VPPyIeor+hoeM67MYaP
tdOQ7ZOOxH3xXnVLlKfkL90nEdYOvSga+OpHAgOGbbuwiKlzAMRzLO4XK7vLzSU8AJ8hd6x0UPR5
T3mqMZpeOcrZ3kxkvy/hqM+CunbOgmRFcGc4tBBTO8SXpK/pyA6P5wiGrRsxgKqJskCvDrg1sX4W
YftZJNa1VvfvnVXJW6OyJX01oKipgo2VM0XFm28Hkx2gt31M3NHdslO2Ebh7BzJHpZD5dTIyEJXN
l1dy76ShscrB95EApqhzVBggzskybu4ccYU0aDnULqF8llgemwaA7ZBFO5VGH5plN3hdmu3kyV91
SxoPnVx91N/HNP1Z98v7Mtim70Ee89sh/UFTafoGqQawyNVuyFueILlKWWmBb0pmGUBBXuix32Wj
b1lszyivLAyOJMbsMZz+RCzAQNMuNmZjJ9eMrTeWKeTR0PUkIDK4XgXzpAQmDHRxBFT+JPMLCbYh
ngfJslEM3un7w8AdFpIf4uvRfDCX5iQ9t98t6TNXPhFoI+1gWugPY8l4umTj6bjK3o+4P3mZRjd1
LF7BsLCMb7O9Yy7vKkRKk17mSGRwK/s3V0bnZnTFqRgJhZy1XVdHP9Ih2zna6mrJ+AZYu/4q5+5C
GqJ2bBdwwzIlAkd1d1E55zugLbBkODe9qXeJ0oAymrC+W0wWs1N4qPQJ/snM24JENMYlHpMFL3qd
40nuBW5j4uAPXuEAsozjZG8oPqykAg/0gksQ31654oMxwQGmcbQpjf4p0iduY8Fa2JksX6yePKPX
Ao7dG5fujpud8YGlLxehk7ugafaV27U2WWV7B2/NiFL54C3Flkq0OQpCcjPWUZ7J9zAW5ptE0e67
afmUsd8x2Tvs474w4QzZkNa79jQOw86WXbJ163X0bcLOn540xjo3XZnGt0nMNs/LydKl/aNDLMhR
leM9el4QOqv8UhwLe7hflvGrZOmm6Mm3YzR+tM5wjWkhQ3O28AfQnpQV6/MMpPO+aun7iqQat8qw
b0ubWsPhpBgLO/eFnc6BS4fR0b/vVFxhg68QX+m8skJCXKIBULtjcY1rBSZcI2S2i+fT04fDpNe/
bGsRB2yWsb/ANotijc7A+MQbFQUsCgKaNetQ6ELfRFabBBNxnEpG9saa+iRw+Z4XPb9pvFzbjj1q
GdweFGsAmHokrqoJj+mk8e9UHoMVjyMlc6/J54BxP+Eraj39sqQFjf8Av4rcUEqikARKzu+NQdLz
zzWTIrkZxwqZ3qpD4TK1GShQyLoDUQLqgPEnCuRSim3ejA+4yDZ5dmzgX5xbbQ2SxdVDe8OzObQ6
ylYHUUnkMckqCSce3JtsAKxb+3JUxtYq059JxqXyAGLqOaEzPbInndFwM0yI2EhelfrXwF2Bv4Pc
twJeSTw8AX4DTI5lAvDvfRNxO8OE35KewsBIcf9ZyyviANPvYz099SwX7AnZhGsZZ6GrX/ZIOFhk
vI9mNB7yhnA7NzEjwrkXbsax+9l0TXLIO/3MYfJmhdbTUovSRyVyJnmvCfLGVgQbgNTNClp1rsQn
1y3OTv9G2gGDz5Emwy4mn/FUkCJwIMfCzXaoUq6yOBKII+IGHxjTQ49GHbSh8ldSEcpI1vAToiSR
EZhkeNBDHGJ5kkynzB8w0w65vasFrD/4Rtee4RHkajV+nFf3RhnlV13V//Amkj1k4dknEVHGCiTD
k2GQGF9kGddDpTZs5Ae9q85aNnQ+My4g6XUUv+KPNgkaNt0a0UAe73EfIC4eiB7Hw3YiWGJNSJ2Q
urDq7Kg3fKdUJzrb1GcI426kgLnFkPc2b8fkKqVep7UwCVYd1YEsFEJGZun4hjk8dqCrgiXXWuzg
GiNKl566GcsLiETiM9P0Ye7wnHqutbXZpx2Q+z1nXVrs7Tp/T4o+9Qc0IdM8s11XyYVe+C5KFm3L
pUfrKVkXCNWwYdtVeCeCwdI19irZJfOcKxNlxmB1Lw2tSE0lj5s/IK0Q8XZHZFbVPElvWxVFi8SF
MaZkEYccqJCntJqehDvxzQ8Uf7PrEUmkyAQYXGTVOFGxOxKDAoIj1bx7TcvmB1lnu4Iwej905BDY
rPGLvEkIB0Kc3dV9te0yH6mZXPVO1KRM/PyhUKSIFUN/ieryraALA2lPf7zYDUGq5hD5wgvjndGf
3SicycIVFzUPL6ps7sLGC/fkwHTbrv/MRx17/ACMi0AdxFj3duby+mUxiRFuhdfpGzczyrM16r1f
GQRDdKFNmBypZci0Hd8ZmGznuntTJfY7hCsGVWnh7sjEDaltEIbn9I3sK6Jua7ra2ZCLdoC1d85h
V+RgC300eo9osM0dzh0WA4QNRg5/yuiRWmZZ6W601yAPouNS/WhNS72nFWDYquPwHhXLgIXiQGPh
k2h5/N5F6mquIfzTG1+jrDnHxFuRsO3QOiPFmQmKfawmE40Ii/rAGG2W7hm+K5J3pC0BKov0Ia05
EruI+IEYGKFuOeYN77Q3J6nHTSiJD6ijEj0tkLJcIKyrTRbPz264GvAwj/o13eqZTy5nKDaOoYiN
dNy9UTPutzAV+wMowb1Xms5GVj/qyjp2ackWLje+Rk34FWVowPgE+5WyYOXYprcjS6a4MGKRh2zE
dpzgVIc3xiBZNemOZC7UjazorAI65OIMuyVzDwSCR5tmqhKkEtFLrJtvGY3GNqVcDRKNRbJhBBDY
ssBJGEFovflVkuu7W2bT3pBRxwRYn8+ZMRSo0/Eu2dL6wCW4mxKmSCwUhbEkhyK7a91OXiGE3Jp2
2O9loaOGWzId07iXXfMu+1ByOaVLxjJ+imgDaosyNFP0f44O55IjhF0vZZid4XrPbsaUmehUWLtS
WrjyRo25nKZ/SiaiTBDTgEMPjOVkhhyZt7rdcF/18EUTQkpwVSINwvojXDmv+gk8mEtfn5W4R/6E
7s8kVLQl3GDglmlJvV01V7eTXQ07PSbKJ9TqfTNam5KMQS7wlpsAtRf4Pmag6HUIvaiYLRSNbZ8s
TbvN5W7Gw57HGdaDObRvBxMD1iRg7DTMNVOhBZT7dTCN8OVJ73qpmqAxB6ZHgr8ayCaXUVt0h7Fr
78bB7xLSyrKS3gEZA8pCznHs1oyDGV3LIX2uRnEp3a2ugYdL8gXg+2wmd5ZWH3RtYIcdNq1vzXH9
gGNjx75sv4Qso2aQVoTIGa8kxNxjKKCqI+cxN5xHtWRAgbw3cg8xtCYeExS1nJggVWZz7LMBnbtZ
8t62HdOPrOhnOgnOZuMpswlLgUoWMu/ojtoEoZ2F1mkZMCNmJkkfjUH1byrtglVwCOZlyIIKjk41
Yd+uOnwe4EuDJnYxeVre6zIdc5CETbM821454n1hNl6QPpREdEZ2mWLkJrQHc2dFR5Q+xGFDPqua
tGOh9ecOF7LqBvI0S5hNbHLutRTxeanCbi+xrpHPY/6IpEvxaRi7InuXmb4EFIa3UlIXKyfHxCpg
HdRj5QPQPmtt8ziqBu9N95NA8B+merWrlBd3jyBQsrOmf5dEFxbFfQN12o8M9gRaSt0YDs3FW946
yitgM8Lb66jmdGZfh3AiWtuY7kAb+LqdqF0l84dB1j+Ja6Ezr48cP7ihhN7sWkfRg+sC0+qc3arY
YfuIOGKLop7xh9ftWuo+NPhTgPkZjeFQjUdDljvp1KgLcv1ZaldOnYz7BOCR71r9l07p6TVGeuwm
a98iCpl7InasmslDq/8KFzEcEnqCdQntdkTIMYI5ODRxvj6In9D/H8rRIxZsYlgtmMUVmMO3VDYk
JpjekbcysEmNnE5ewK3Yp17RPcSwi4J8Ikm0KPmRR0YVngqhDtSBDZfgyWWOzutjYImChkQl7sBC
87YjXzzoQgYqrh2CUyCHxB0+WhMpC08MCu6bEF/rvlqmfbYSMXtGjXF2jRG2DowVGFstb5PD/dSa
Dz03V46cIigtygwHEXkA1nfYeMWa/mBaIrBBK3QvKFmopawy2XclV5mbZzvFUhisEmKGqFkgLixv
amQaMvMdBgZ61c1sLf6iSjyiBcmtSFXuWughwDITkgeNK4UPv5WqOs0pWgG3bCzewbrlQxTgb3zK
RnChTTbcw2p5MmyMUZ07npz+Sg4oWpImy0+u7F/bLsmvG8d+SI12F4MbDkiMq3ZmzMLiFylY3c6h
icd0Po4H2tIrPU/Z/100izTyhc24n3ac7cKRh9Au7sUU84aN9rOVd5vBQzccOsZbUzbEQaZkAk1p
T0UZX+aFpFJ4DQ2lTc31s+lOmiV5s8etwZy6Ps4eGWjeROCAZ3E/MsG96jShnbxax7W9VIHWA1cv
9c9SBe5EEeM6al9r5R1cq26v1Yt1NNBLQYaetnFe30NuppthwCUH1It2XB6dbESi3i/JZvEU0fP6
fKqqZBUYWofeYG6mFw+pu0am59MJHcWXTF2SnLrK3jnIdPbzRL25ZGN5b5falRoYsOuu9tK4LHhi
9vz+pOhBknbeaNkII2ERPluUhdQPpGR2bVCwcl12mrXt0cizgOE/D/FS2IanpufybKOKtEwKsLKt
EDsbb3OGDHwmLcvPJsRlozc+xHV3qy3Ng6FHLLCk+atj12AUXRJ49XzWq+m+sAipkLBE8MJzFXjq
Tc00maHc0pcjDuutX23YPTqSNG9vyImnoOfBkGcWtFz08EgB62Ch9aYEBB2is2qAA3qsWm5Bt4fK
DmxgiZerSJ8rJGn43AusRCVrlGMu3XeA0r69dolzbTF3YvRgh8nFnLjx4om3UOICeoxix585bYbZ
w63XknSnwUSS2XHOwTew1aTyQWnIUMUsIbtMyKa0Wsd1GpvVRm9Fupm8pt8skjBRuzTW0rw+2jUq
qDSphiAZXMC14zSyW8mA83hpy/Z3fEwVQBa8wRgE+30kq89Jut1WU8kxcpvDkrXGtdn6S9v2W9bK
RQBsEhgFoyR+VIWLglM+mcq10OAlh9QkiLRN6WdVdMsyY+AoocB3+gVZrdWdizT/0Dw392W09pZ6
/B0AtoEsv0NV/N4Nx6jHAbERIRdyNhrTvpgssDjt+2yMGH5jdV7nvQlr7DC01Kkf+l8zUjhM+eCo
zBRH1dwn4CBm41Xawz43onGbVfQ4ds8QQ+iY6tezZvreCmpZ53uxzIjXM64GUlHcZUwDo5C1r2vl
Qr3IKsBopz121Y/W8u6YiQJiSdnEWfq+KdOdayhWSXg/0CdrwbcL5f+sVX8TCiIx3WDH+e/NVQ/9
/7v8xLtR/tlf9fv/9Z+IV+MfnsNpi9PTMRzcUiBU/xPxKv+xxlcATRDSsk3Twib9B+IVI5XO+0Pa
3EmYsP5pstLdf2DXknizLOnCehH/q4ik/+oJtRzyAAhawG3l4TP6VysqZc/kZI1DzcEgE6lVMJWK
Wuc39u9viVF/7+riD7f5a1z8p9hIbVCyfzFgJ7XsQGZT2ug9ZQOXZ0YbTta9ThsnmPjXdr4bKsg+
Vbl36W5rUrOz4rD0x6bPfbJd921JKawe2KhvUH1Vw68lvbLxIcKICyKmqRVmcggZNjHXaCvxV98x
JyHQGtm83h4MzDIcUxzRbHMacXAHtJim7f/ph/9vvs1/82S6uikwcTEeZs3+F6CkBuGEQYMh0exl
zBIvnOFgHz7/57/E+Pbp/mGR+34yiT8QcDZNlPfOas77s304wqBgQDDnyTQSxEW9tTEp5VCVUM+x
4AdNsmlzq9nGg/6M3fu9UTb5jmbpu5CD2vCe+8YNoye3cNAA4Pj5VNUXqVWjxfU4AMYF/RcPBs/6
C6gNf42NixM2U9Yub+n8R/T9bXhW/fuC2cTJMGOwvDLfl/GOfE4af6YUPLujakk8omhsqUUVRQxa
Xavjp41hrGMRlGTaflXGdaFxLQAE4PYgYurXMNAmmotvzwy56otREOtIwMcMpKFmp523dJJ40RjC
WDNxzKzNK49tRKvvC6IMFootdpmC/pVrxEy+mDAhJyEcovagCKlDx12kFXcNQIp5qP3B6I6j1uPw
zbfo7jcalbQt4DiRG9o7fiTz09op2czYXBNf2kwLawSiuBuRvHZ4cYhJyLg0O5gMpB76JYOLQT0t
HX2oVu4777Nrs0MLByU35C6NIggMQASqSx7j2IGMsQwXc/m0Jy1IWOjlaX8nY+Jh+2Kr3zVxt5Vd
uPWGENYK9QKChNqJgp6fzYCsM0uNvVQk1Dc822yqwMjf1Wa/J6lgN3r5rvTqc2V8ZqlClbCqQFma
uGdY5L5jdtuBrAbk1yjHSYxvKSfhLM/P7nu1DEHVbOe0PciUOXKJ785lEo7a256aS5yQXMrz2b45
/ID1xaZZktzG+47lHZJlKiWH1hcaIu4wmHuuG52XBFv2fC9hG1lZg1ZxOJraeB+iSBtmgxlHD4gd
7cioNoX6lfBCqTpKQvFWxGhg19Wo+5KpO0uffIu/fraDkW9xKfHtmy0ybXejFnkijNBfxJOFsbhZ
jGvZlq9lZV7h5dh1DYOlRb+RZHbRmyADW7ljy9aDN9AjhmTusE2LDi6a2pR7no7jhKEx8S5Dp2/K
AT6LG7mdnydvg1GWIGZ0/BMgo1XI2vd/fnf/2yPEBTTL5FHYpvgLu3cp2rrWkbszicsZC3whstlU
Tv83B5W+Wv3/yxHiuILMPosMBOcvXO80MvTEqzipRBcRjvMgyFYrdi7hZ64JkmXkWEhfk0ht+n4I
eu3cJjFGNA9f2WM6bmN7+pt/0L+6fn8/0v707/kLEQFxR4LXnfshmy/TiM6pgvR47gtWtXivcCdu
IvXbOfp/Rc3fFDUrSP6/r2j+v+r69mf+r1Fn6//yWzmjWwSTSU9KCgOTFo6X72/FDH5tePWegUkZ
ioCOy+2ftYymi3+QCkYxY0HdxhWxko1/59WDefkHP/Y/UPb8if8L9zi337+8sF2XKobSiEoC9rUw
TLm6qf9EnkkF4dcz58+9VxDurHC9bxTjvnvaMGM/RnZ/tMl6uE0Kb/ENKxM/F3sJ3DYtSEJxfsXk
PT31maFtGc6Jczqn3YVtnhfIXo1PkQWEInf36ZKvjKOBrEQSUrIbc9a7qzDTt2gesxuWxunN9+e/
f5UyJ5Z6OxC5zG9mZcVNsWTVPseOey2yZNmJ0XM2MBrC6+/P/faBFux6MG/XDegGtdk1O7+1MdcV
xygmSC6d9MMu+gDCmvFWcP0j2pjVJW4sHI0SISHMQXqv0Yr3WeYUj1En0lOWz2ju0BahtaMn2dhu
jui6Gn7/EIJ6/u2hmU4mkgtw7Hkpx0u+JlJr2uyxhICUxoTo0owzLvkJZVU31cbNQG7IjVp/pYDv
BXh/0+1ffqPN8EBnmmYdvn+j9ZIDMvFrvY6mE+y1YduIYvm55kQysYItKZOtyozsPLchm6pxa2tY
T//40EZtfo5wi9sQ4sAJiZM7mfpVHjXytrJC47ZsS7RoYSV2sdGsQqM22Y5EgDyCjGJi2kavtTOW
JzSq4DzXh6Y5uf48iflU1BVwC9WC4p4VCxCSoaudWEn9hdXU1yUGzesSOtn190PWnjrofxCsfcF2
nwTjeTl2CtMvnDFxlQ+GRnC0Hf8g9vqYG2nzoTnWZxs14lHU5Mkn0hRI/gvj1ivblLqk8J4Xh32i
44XDhmsuujA11q6YmxM+qYH60ePKPP728Pt3Ei8lryaspqB14hHNiD3elV4SM3r3QjfQlrWDl0AX
f/ttglRckHFo4WV5W/Ecsy6Ziwtv7eJmSlQBCgkgymhfo6GwzA01fYGBtDx1ONjPBQbzib0Mc+FW
3gwZSv9ZjCXLss4GHmAV/MO68MpoC257L5tuq5KBfCLl8jikeE/HNs1/YDV7R/z9YLhRuTNzzy0Y
KE/yJFQFD97wpcz6U2srD9RRzef/9CW//fL7C//4X37/0nZedgjGrOwyJnF75TQ13MjOa/Hrryhl
hy3oWBlYwOkCeBL6kzHm7H5H27lrF6/wU61XPwt7hIab1l8Oy46w9pI3QqhYzNTL3wWlOetx+adr
eE13pLWzOTtJY3Oovv8CuyjzhKwFJ56f7BHlDpkJ9xYFNZjchp8fj2DA5vtwgrb2/TB0Ovde122e
mtRioglQMXYVGU8zk1nGqkWIWGqer78/mP/8lcHK27Uxnw8ELN0TH92MtXzStTp/msst0lvjaVkf
8DvfDzLD+H6QMbqBb5wC5o7FqdbIEEckEj6Omv4VKeV8GDbTGXdkpZUEptHk99gbnasWfY6vueH8
1iXmz798XtaN99r2pvXQL552JECN8e7gzW+OER+Gfoqfw1TXjpUOIrfNB/6MGA6cyuLn768XGist
KyWbtWonlgwzc/y8MYCf87Bh0nRMO0+Dje4xTks557pa2FffH7xckun6x+PvXxkoTRZXd49x3J4h
qN+VlY2K2yqHay1Pbkyttx6+P2SZeMxra7l8PzIKG1KVhcEEgq/1UM7ucN1AHybLjR3v0hI8K/S2
P9VMOrfmkJgH5U7zq+7x0hplB+xXLddiwOL1/fnvL0vGETKGl+4nHbUi+KPfPzAlKAPZYi39/g3T
qGqWZOvX2Cq2Tm4o1BWH8cLUOXN2wPrlw38wdh7LcStZu30iRMCbKVneV9FKEwQlSvDeJfD0dyGp
FtU6/Z+4kwykQxUJFJC592dsC35IJOLuB566agw+sBaoX06uET9MQZatM2cg2Jyn2rYZrIFkd/vd
CzN4MQTUEfZSj2ZaNufYm5pz2yTFPfw5ItBzm4jHn2WmBcsBPwYt6jEQxLvooSxDXIrLpl/4aHQ+
JPpQ38L8Jvs6A0eVNqiVjSjz/KJoz3qcDfN60s3+WSPi7iMM1fQnAw8/tkQV0u0IHbqIjMGqslbK
MAOUPA/8iCOUbxmgrDsH3M0LirTHUDftgw8k+iyLvIyudggdyosaDc1dPlWtx/Zm5DF7pDKFRa/y
Wogckn7aTLAMTPMhCsf+6JsROJVKS9dhXpVsdOjsdFO7JdkuGJynxvHCfY77jXtXhwCZKuI/K8A7
HtspZXAOQ2yuy6BSENVGT3NoAvvBGny0xCfWz6qTWw9N3jurvGrOSqmDPghzfQeK1DoZphEuhqbJ
9kkb1vehacz4+A6F7bTAh7kdT8nEKxLoA4ehYx2EpxZrxdDeBEZXFoAtrlqmj5DjARusmhqQAWuV
ZO+5CDxZFQEA2QZhuyFJYZQ81xkyNqNxUAC5i/RqF+Y1qDvvW1QFr3bkTW9Onv7wdKv+GlRIoNg8
H788kkUe2gvMPAIdesfjhU2tOTP1jCMINOceSihosqQx593ur47+UR2dcec1aKoZYgas2aSiP+ry
SBdCLAE26uRHRXqzR4+bPcm8beFZyQ3x7PSmppshtvpZSTu9WQMiDSMQLdnfKSAmtaRAj8eFtDEa
sbKGRp59vak+mN/EmqpVaj+P2Ncf1LmQR7mWa8u+HFD78kqwf7JxSl0QimkyLBEQZxM+EPguGg0q
HBHsJaCn6Cw0ntr8KOLD6Cr6toaQtmXljFdJF+XrTMubs1vq5ZKVj3GrHWAoHfoa2E+/j4nu7oxk
etaj2Lzg2mX8Kvp3MxLtWTbnvZgu/rk1HFAaHol31Oq+uKVSgPWCz69lKGgORI8JjWXZgw0aFb5B
P34bvR+lj/jRZ6GotT+xFbcWKB5Ne9nRJYZyzPPMWzY8zBYFMtFbu27aVYz22Vfd+DGOifUGGN1b
RHmc7fvQTG4AbCD/55P15oYE2nTXa6+RsI19UCcTKBIRPDgCFg8Aq10DrkZfTkAPUTkQ/EgjzWh2
si6LyI0gYv7d/zHLtd1jrmrYVboObK4kPBRZMtygi3Vk2oxTGA7UAopaMYJlh1oESBxGyI7U6je2
nuofwwT7mNmxDzrDPMJ1HKa6nUo6thVrOUF2ZPFBz2LtKiukGMDRNeZBC6b3up8CnBp1mCOYCYQn
dy4IUCFWl7Uh0ihpePrskEcISGobwJYvspYDbiS5DRGzTRKSoCp8h85wIMlmqinWuBtX96UWGdch
74xr3IxYOcUJDIO5TRaG6tSgDcB9KmPCPHNmcAig1zCdmNLNhRqIbYtO0fGz6QaEQvs4gwkG8mh2
sMznsfKkn1/mc0boKmI9TOq/fCE5uCmNX1/o83zyS6HMROpQfsn/8YV+OK369xeCNczWSVR5uBCg
o9CvM1v13lErbhzAa+r9gPYsFFWI49XUjvfACLxHW1HUw4RYJnyl2rof8tbfmXqarfwBsQxPicdX
PCTuoHN0X8Mp1FmLptEGCuH0pQk3VjDMzW22hp6Z3IdOZt+UMfLRiq+Vi5aN2ra3XH9loHX45FXZ
134S4XvkJudcjasXOwX55SthuOdtnrFH6thWdQioxKE2rlizJTcoe/Etc4db0lbiIGvAMa0zjiuI
F1TdoYmhHfwsOvfmxmBb7r0EcVfh997yo46WFBIpURyyorGBpjTZXYYG+NJAtPPRUSKiT2WDtMxc
FZPIbya7Ndk5mmgfwNw4YSScnmWTWRWkeZFb2Mrx2NQimyV0ayF7s26oDohzRh9nc/mZPej+ozzP
x8mQRBhFV2Cpw6flPTltuxc9ekx80lDkCHiZ9mMW4Mua1GP5OnRufY8Tp70n5Fm9Vsq9DZrppRKR
OJSCl7AcFfeeikvlMKByzKS2xkQoqlkcWXl2zjJiiHJ2ro/ZyjJEv5bD9KZ60kIjv07QG7PBKjbI
L44HU9ggKJquQjiDQCBqKPmXzsROYgjg1g7ffH3ETmGwq9vQV+YXZya4htNg3qowjVekeHycXoF+
6oGTb7LWLc+2GhuLGeC010R5yBv0tMiC5jt59Fl8thkT7x5fDXe9XnRHtweBmQRu+L1fAk/Nvrsd
YHIoauq20iN3KchPWnc23nln4ppqW3knV09ZWOlkkpPYiI5Jo6W/RkyBsqsT0ezleJg+5VnpKepQ
edKV1t7KJpCo7X6KHfvOjDW4F1P1JIvqm6dhRZJngsVJ39s7e5ruB3i1N9mthP3O6rpqw46w2jQT
JpmTnyurQujqGY9K7YzKknpGwvFWGuauSmqApr/75BHwSRDo0dljH38PyBPA5DxvZCO6L1roQr+H
qwH4miIo3pvcBhHexiaSL2kPT7HI/B1gGtZEQQGNG/zfXumDZJtX9T+OZC9b7nj7j3HFtgHviw4y
q+l8SPovSGEvdVyJvsM3V2DaFd5m0K1qFcfJpc8T3g0OoWFZ4MFRnX2gYUGpndPanJWZxDmtEM5R
8iBZuyS6n3N0qJxFnCm4Nhn5e8oBj6n6a4m0D0Cepr2FY22uGivsCWA6ySGCS7GyIqt8cKC73+VD
Zh08o/zpzbIMfWmxw7MR5ip8XjC8JfRnEE4r21UK9zrUqraVgEI7Kd29PCqI/9+peqgsRD/+apsy
NAruPsf8XQ+V79h9rAhK9D9h7911XmF+FzPnJzKc8BG/13BlGn110Lu2W/8RP/xfSbH/3uTKaKBl
Ecx2TdzoUPr4K6TdZYmGaqrufc2qNnzX4vDs4DGwqNMoOSr6HRp15klRkvYEIT+NyQR1YfmoN6F7
DVhGYAxgFFZzxlS42ubo/QOhg+s0Arsfu4qdh+FViwLXo43oG3TmcvuGubGUvPiQAJnMa6Wn4Ttu
zmiKYUnDE8j/AajgflCBKTlKftKKNZRi7ToBE7hWwUkb3OamqJa+KjvobmUcNgc36PUFpNxq5SSw
UiMvmIE7unGMq/i9c+Njk/jmOYyhdeVWB0hCs7IL3J3Nv/83zf8298Py09GJvzom+WLyqP9IELhk
giL0ygQ2emG9S/wWdRtkWHO/Xxqd4b1laJLdJ2qo4oo2mOuw8c1tbHo5W+1qm4isuaaqgaMIaa8N
gJnm6kED+Gir87zb6ADb2KZh2AYtcw+xubzEjerfEQ3MvnN3wHpwk/WUISbvuXGCNxC8CzfTyy/t
GG8DkU6PIMWVQ5l4gLjTpPrShgHOJUC7DggAmgu/EmBL//2/4pIp/zOQ4gA50nm4eJhTIg5MQPm/
w75RbeWqWgfhoR5j6xBpaTLe4QFtQ4hDBSDwlecSPXb01WyxldVJOD/YtJonWQMpCx4lTp/aPHev
qAzti3kOXiLRQYPPeWcZg/LcT1W/rjGbX8peeUbRRePHGblgP3R3WfWRvUnVkQW30w5IkKq2ciRS
AFSkFiFoGN+bgLnTKLsnFyz66NiI/pnuqppjMeHAFrFCXAqOcq8/gf4iNjpXgxJkoVeRY6xz2zlX
IE3buJqg6EI7Y7nql3s1cVRcXop0EwYpaiNzVclFCJVk5XgzK1i2eEp+7yCLuJnqXHvIQPeBX0E7
+3NIkFQLL8hZDE3gMZ2pbjcZyKHOL4xXPArzdUKyaIOjVfZS1d1aTfvpDfZnzF/JS76DnX8JC3gS
/36dvf/OExHdVw19FqyVaSvN0v+6zmEKu6hpHOUIoBfumY3xhABUrxfZsZsr0D5+VG0ysyEC48nz
7QUyWdrNgMf6pFBzWpdaqOpPDSCbzz5VsRZdAbFCDLAHjQq8FnYkxUr+YOQvpCvFrzZZNfX1x5JV
71IoPwVsnn1YGdkjmN0ANr1TH2w9zh99I++WduUCs5x77bzZFpZR6+cKf+ZrCL50+NoDQ9sqfee9
+P45dYfsLYZJsxw0wJMxqtDXsAbYHAO+/ZZG1aOPV8ujwlZl7QxvUePkqHLpyUtpxzs5xukgRw7E
Gc6wf8UhH/QGHUom//PsQFaURcL1tF6nwQiPiI5y96jWFT87/5JZ9mvE/f0qdKGukK9O1iIdxtd5
VNVgLoYm2rVFJqi6692EZO7vwhQTkMZQyWDiGnALkGnfEp3KHhujyx6rGWfXmeM1nJsqrea1LHBA
shNw4P9+wzhz4vAz0ckNg/0Kuv8OUAsddYe/IRnCsQdgf7F9ilstAPWPDIeMjn7ETSF1kjfJisNf
EVOtIUuRaAhnGf03H5JWqabtF0PpkhXLR2cLg9K7EYcK+NUxouzq964c6gedCOYWm7lm5YKWkP9X
Ix/EbSK7rmdadMkqfotlVuXrwEZmrpirFiRnIuGQyzThn/3W/hlOxGXRSVjrrT08EyftT6lhvltl
OzynEI/2TVjCJ5s742KINrqLel9cOMlTox2sqh3xkKgbZAQN4PxK3xYJlM2kvU90dFRQ5S5K2AGO
oT8NneW8jphk3iMxM15nxBEoWGvCZbwe9qW6iUYLZlvNLUICNnEPI2wg2yY8tyxwV/n3a6WpLAr+
ulyoUQO78aDYkcbjof4XgsbCXZKdpTM+9haCBFCaIBbVZrsz3A6GQ2qDKwVf/To5KOZ2lvgR18Wu
M8LiPsMAvdnknlDvvaFT0THE6mlqJohWon4kA1JtTXRvV04w6V88VlCopI0X9pM2EnEZOLoiedb8
Ov3hCtSdAJIbT9OgRstaBAjaCTQOjEgkG6eOkciCrLmogmJ45g0oWBR0wSoy1fAhtNzolngnWfHh
jN2rceRvkwhPTE1LADNVZfBSQtm7C6Z4ZMHjKs8GBmaV7nl4lMXxjWjbDu185bkA9n1I1NIi/+L3
twYuLD4000HMRZIV00FW5dEwjOvQqIytrFVx8R6iobGDhixuNjn0xmoiwJVB9BjYxEEUpY8Psq01
8OXtWr1fyiqEPOUQiPJtnMJgRguNR8fTkY5D12yPVnd7yUo2Oe1gYRowEdKxeuEQNBzMQ7LJYAwc
ZIM8cuauj/6U7eKIFEISx+y8XISu6hw5uWr2Ist19wAKpz0XbKfvEdoqv1ljfRBYxjyXsC3W+HaA
XdeC4bmBPmSMZoFMM85PiqtXZ3uy/YNXTjHJSjpKqNK6Oqpf3FxDDcMPtG1CgOfBibNvckAdEXGE
YxzcbNTPd3rc46FGAP2NV9jHqQMP1H3cmvtaFfoFSu3IyodT67EK/UCwocROYONhHbly6zpG7l6s
Pk6N0tW9WvTRqcVk5eQRDLv/6AhR8Cob8ovod8HH0vVNrXv+o5rnDx+fCdKcdFSsXrzOsPctAa4F
/gHeazwLiqUIHrhsZFhoTe0R0kp79KqyPcqqPMr5PS4qFZsnWZVFWHp/jiM+gKyFMlNAWKQTpP99
rr50lZ2ODYTjjWwHPuf9cRq0UzCrS/aAHK2NV5vn3IisvQcXpL6L0LoZRrvepuDpSVN99sjDoXAB
Fw1BY+1lnYToG0K7pOnmgbLpo72zTPC0/xn2R1sbgvkK5u5WVRBy6vJ2IQfKNjlQVouJ9ayBllmW
KfZeFsl8hLBFzaWyfny290FF5ETWq8aofx3KOlQQ52MyyzS8ywYlQUSK08hzySMX06oNuegHRFWr
B1ZMhzYJ7dfRgXmhtVYLh53qZPfPzlj3V6PwjYvT6292NVmvkYdhCUBMZS1H+QRdHTe7FixeYNgh
Qu1M2cyad8bjhJD5UR7loa2u6rrAdyhCNaQ0HZ7N+nvbmuoBSeAuPkUit/ZufUO2bQLw3L6FMaqH
MqBOIB52SrOrotgaESAj8C5Aa96XKdzVsESpOa615JjFJYL6BWZovaIaT6mhfdcKRNYHN+vWkyO+
1ppORtVuswcznoptqwDhtnn1FkDikoMR5MMp8qzsIY3aaW0pRMvl4I8Z4wy1V+2LrPnTmKAiBEVK
VnWnjTaVqEHfBWZ/IsiDTKKnFP5qgpF3x9lNfPD0EsvABB+3j345VFXb/tSN5SXLWxfmQDSc6hG/
M5JDVYo9DCA0OZkEjb3WFB//mPkT5DQ5usBN8mhNK/4/gA/VZlxrvJovPgmBiwFne680wfGzqbZh
QJRKNCH8WMdg0M2svcU+xmhdl/RfA6c4RmaOyt6ADG9fExzwJgWZjkoVT4o9YqJnmc1J7bJyi4gQ
ktPJ9OLhXYuiTUfcYS5aEVfns4LRDtaBc8PkmxTOu6JkETmwmveBbBp1e+FC6z6E3M0WsX32Y63b
cp/60BY0Vz2pAWI1rTbCx9Ic+xtwskhE9Td0YSE+Nij98Eiuz1nOdrE0G/tbhVROzmbjta2caIWy
a7wjtB/eMtIOdx8jcuuKEZZ1QfVgr7EXXifgdokYGcPOGKznKUrEEUL/Ff/n+b6YbWARq4h3Hnf1
Q2FZ7d5je3RXBwh8EtUtvmNECrACPuX0nFRuexhhxa8LDF6QSO/1hzqt02s1BR812enG7k9HT5OD
LNyk56gGGDJEr5/NxHF+DZBtup2nMB3nRjmBRJIdlOWeTCJWTp/T5JHRuhBa5WGOH2qRj1tsEfwn
6AjhwvKHFifcbkTBClxioAv7IKtqxbUbQvsia7F1E1nbPClRqNwMbJ5kqy0G/ZR543dZY9uAJmMH
AVZW01pz172tR0tZRRG8XipBcHRIDm7VQGtyUHmFs6t+F7Wq2Lu+Ec5OK2K6ZY+sq2OJh6edTrhB
MuWPMXKOxW2bo7jFdNlPtDuBUD6om4qN3TIpLX3Xk1i8ITT63vWq9ebXYQetw4LmqBXFYTJhM8qO
2IFQV/Xda5wqGZRikW20OFWf28rdygFJGGlQZZXxCBKef5HuY9czn9L0Xda8EYHqyBdbnlvRyodT
9DUwdrLf48e+TPvh11dp0u6PrzLEnT1HpoqDPsHKi9HWeQMqsWD394+vktmIIc6fKL9KNWrjsczb
+lypyo+6iC+jSeLH0VTx3OvZU90LC1VHakaOtH2tho8jcaVHzPGQqaA50rr4kqT5g5yCWGJ90ELe
37KzyZJ0C1UoRb+KsUgI9KvG7MtVUobBVYjh0RzAc/pJ6TwNkBZZ4OIYQj5D38LXJe5cIvyHTlC4
SIhEvka584Ran/nTTB+E6MsfiGn8mt0Llsc4z/6aTewh29Tl8Gt2HJrlK9y9pwzfoZ+WdbNjpfyh
jlZyp+Wu/STm2dbv2fKzc/aPH589QXj59ZgbUdQ65aXrbyx0HtYAasJHvSIHqE4dUa+i3Gb4Nr2O
NQYVCuYYB3Uw3WNAbpC9R1i/8VgC3s9QU2vILPNov9ql6m9shVCnPFs664zJIWiV/HG2iJzmAX9Q
jzwgbpYp6FTfx8gpgKt8RTH05xBEKrd2ZF4nwmFXJYBfKPLqJEcNuuJdjHEvu+Qg7gyXNExz8vsS
F3e/rtptaAyIts1n/RgymgLQNMLFXjViked7Nkg2BIJWn6cRbQpsmtfC9uOLzJNr3vJqZgIBlKdW
K0Q5kuYiT1xMGML3Cu+K+UvKj8HzMNprFc63v7+8oaXeuoj5GZqWfYw8dgRdFbV7MXXO2Qr8mJUk
0beJJV6DVMiXUlWq5f81QkkewVdgBVerUJUT24Bw1AM1rDVYjCghgSy2fAKuFLLDA863C734+Nk0
DS6IDTPqtpETs0qAa3VIldx+JJeKFoNa1Zt4rkaxrq4yvA+WeJLQK/xwN2E0Q6LcsR6bnMvRq+qT
nIp8Uf1Q1O+yi4Vade9Gbr0rH7HjDV5UdHcuTmI9dWoSvKRNpe6USBvuZbXDEnolWnVayapgn3aP
NNJszlAZ19EdN33ugI33eoHmV9ecsRZtz/Ko49G58EeACDKIbM2R5L865GBLwWgEEh/8BXUyUA1w
jb2d4giStRmcdNmYVuJFJIa/+qNNjpGjP6cozuTDOPx9Cl1JyNF7Kn/bfGoIrWSACbIqQ+HfERPM
N3VmoFAHkuUylDniBlkORSJLLkbdjhfZrrP5RtwqU9e/RvhWtmlMdieyWxb+YI4shT6meob/M3ez
COXetafzDBGV8aojsfyimshYZOagn3GwRM3EH5pZBFicQoQQUTLr4NWZuEEXQ1vtY36Vey1yyhKd
k//UPZ5zy0JY8LrnNlmgJQKNTh5i5chwO39R085ApKRxji7GH/cOYeEFfx/cvqJsOwCxiBO1unN0
pqhYCsdhgVSnSNEGwUOcDOWLrUCI86cQj5dWK146H05LhejPWvYiqVgibhQ6R5Ug7CIjsrq07Ekc
9SQVy9pQ0eWZentAREIZjrIQKVrxJqFcSJIlSxVsWTdhqD3L0GGV4t5BLuJO0Syix0Hd6IdBew06
Q3scRhz6lLG+CbfSHlHlwJm9aY2D7LTR1Fv0rZdtZC+flK6tALKg7FVmsmEUw5GRvaQFEGZg0Xqf
stV/MnxAqaNTfulmbV/bQC1KVglnHyFUs3WNVOdYaC7r0wbNsqkEi5JY1jHSxvGxdjE3SNNoWiRI
5ANvsY4IpYyPlT8oOzRVzkU3voBcCY6ysMIoGZBRpd5DN8Z+G5b9YLXFi+UIxI/mIyRr/zwKlDFc
GD7eTcjDDIdxLrTW63FHCoel1VrTXVCA4QMgNfzqkWOy0oQ8kFYmVGncHj/aEO21puQgh8LtZ8Dn
SVEBIk9qa9OdHPvZ8ffAWFT12kHCH27knaphSKjPBWi9X0WdQSFyQ4EE2++2NsBsSGh1wWov7/hJ
8TJIw2Zj9MjZy0K2k7JAJQLY1fazA13LeFP3PPY/2wrkAS8udCk7sOOTbCf6hEl3OU0XMxdbW2/Z
66FSs+wwmT7wCvOPmqPgB5QF3ZvVhvdOrsfvKk8n+FqOcyXlGWwHQx/XYg7ltU7/OPb1lqCIcdOd
qHmItGBtokT2ovpdeoDo5N7Zc1Wgz7qKWaKsRtsQV6irTn8bW36bbl6HR69NimbBoqNABqa6h9FR
rrPBWWUz+txMcRH1Bu0w5bnwFm4E2aoaLQQX594cf5aTPBqTHhGTuvn20W5bu7FPuqMGn30T60a9
zsj7vRgYmBgBvoe5rWv3eu3px0lR7RNGOciizuG4we8PvOqz5/8xUw4wItSKw3LSjx5RilU3oqlJ
Rkk10Rf4z2oVkbt+1xMhmZe2n81ykVvGpVireusuerPpkFg3t61doXrI1TUPyOObh2IuZLXIBRJJ
QkEfuSkjIPUIEe/1KNp7LIAXZjOgp+zoGi6P6MPDDk+fiKnH5LV4H9RzdQKxcMLg5lF2OhpMM8IC
Fz8rcBiroic0xMInUK1YjVePgUfLkMQ7vx3Hi+xKbPOHhk7UUYwGoweEWU3SLjvZmWrQr91Uw719
7iVzJgh9TnfAmtKXeXVv5i/dkFVnUBzf0E8oXsx6SLdZgkWI7BQFYRulLM2NrA5z0DErKvMEysPm
dglSJbgJkE030Hxf1UpjuTHXkszyryjq4FWcEFXVyr1j22+gK0LQyM1XLRDZnTuWzRpFpnHtal73
JWF3ZIfeV2y9WCuBct7oeCm8TGiMyfYuibY2uirNCqEXIIi6NkuWduGDaHysrqtw1zp+lwHQ9rTF
NKouGgWattdie7i4BXb0IFf6b70fnz384J76OvTWld3bYGmR1iPVAit8IE6vw9pCH7e5BFFq7UMX
mUKtFK+9kpF1NOv4uZ094ZpE/WImSrJGHCpdy6o1lUtCgc1TaxvBtqo59aQa9rXP8RgIiXR8g86P
OGun/ghH9Vto2dkz2+4OAyTNINtIvhDBv3DlOIPymPvofAEZVH+U3ckyiuYdBAvcR2tE+6bDJdDH
lu6kxaQcxzmbEpl9t+xEJjZlbPiPiqouEmzAC0QV9WPGj5zYvxs8lAU7h7FLpgMmNfEDiKV7dc5x
+bESPZihc28JT9R3aZp+seaXqnyzxnDuN0ZXP8qamgE7hmTJC1nWIYIgDiGI1zQdxtpjYylHNGqM
dcO+fy0R3NWwBAfhfrFgzRAhBTbUGD5qElqBkpvwh1tXls+2L+pDoY/DzcPu78hT8FLNNdmkmAYG
98T8lrL6MSkyuYCpeYgMnLtM3d7JgpDQr6PPqvyFDygdwQ3+3R1aYi3wibsVmWKMh7gkuo+5cbAA
74E+E87DWn2Xz/5bkdl6e56W3RrTkgdpyfXZXsbas2J4Jek6rJoXIaZYolWCGVCrn0oEeXeF0b1W
qZsuisItznBxmq2J48DGdHSAxS2aEvDoijfoo/O/xP8hwM5olWldplIJHsYwhwpswVFslBSk2oTe
/HZIRH4Yhqa4R6l+fLXaMgCVaRq7dkaIZ/3J8r3uRY7qSbTdB6oyvoYq1j7oV5u7iQSHoReszIJQ
O4S/CwCNYHCw0LlLQC0fQHW3h7jTgNRVbvJQmAaoUdLCD4Fo/3E0qShF/H+Mk2eZ5vNBkvnHWT7P
/DkOnGNe857G6iS7sDvPLxmRjItldDced8FeNiVOEO3GzuvvDFE8TOjvXsresJ7HYItfpEICfDCu
fWDs+bOt51rExkGviFXLqu6gIRpwxRZyTt4b9RLykrrmyHr+eOoYwwgNR0J75SEiFmAHZ/hv5pbh
qranby6gNKOuln6ZskTvg9pY+EH6DmcdBcggTJZTWQUvotWQNh6N4IUFqXsn5jZ5JNtk7/85Lhia
Q5a79V3bohtR3pFRRz/f5f8YGwFrunkBh3zaYkjL8cVugRxVASta0B7jVyJk8KP1P9vleL0V59JQ
s11PevCPJRBi5M06AG5797k2SnPb2IZ+d9KtQWDTqebVS5EQiUdwNAS35zQQBKLwSSbHBxTys772
H2TifK7l6UzXmR84OYY4KKiiOgubYt5toffP6gap58/dldxsoU7uHXVs8kQJuyjHwE7Y5XA/jAiU
k0rIX7lZubHH14aw094DvYIeMwvUuM3Tk48eyB9DS3ah888lnsxwS/KCrN1A0s7RCv2uCoPoSh6i
3SFxGqxa3WpfSWZvkHtOv3+OSF2gt6VbMyJW45cBN5e02PW9Ertro3QjhMk0AJH6FMwQ8rBdxyri
gR50Ldtt7GudiuSoIbh3Ly/JaDfveJ/gX+0mxJqnkGjRfAnn8VMZ2lc7cP7v8Wnq4UMxU2SqNn93
k9pdK81U3llOxnbGZTn9Ow7NGihDbw3shYVl52oYzGhHvllBLUbjLmWZ8pb1mnevqohZnwjK3tpM
1596F7RxNtkziZYqu390amfLVjV5cjX0ecxezTbygioNtA1ZlVe7jOx321Y3AWD4L/mMtnRMtpHT
GJ+bKsbSLrKqL2M/pihulh5W62b/wqPsTlf4L30kVLV24mUPUxRAHNflHFbeXsdcq0HauEEQP1XO
H6REFk33UTTqG1nV+25E5+jBd6rx3GIIv3UH47tbFiXEO3jrZ2RY9BVw4RCdxHmIXtSrHpOFRdZl
3VmgqCc081zH/XxrEDAHDk00PoOWnizVOhOLnHW4bbL69lExtoTZn4nXA5Jif7pPKlLeidXU6xbf
00tJLgTG+6TvatNmqeJN6hYKEVQMIwofWrJfa0Qk3hBG9s52Mr0l1aBv3VxXZ/kcXd0mQCXttll+
klHkkcZaeglMdb7X/8NSidtyXPFYOIBUKI5NXRVHedRFDp4vdnP5aPeHbqskwttoRPWu2JsHW+zQ
pztZlYWrKzhsoexDtIM9UYdbz6LjCRYi0OT+NDWFZPnv6sT/dQfpob6Sk0eYzh1+DLgE7NGaTvby
qA5rkn6hh0jrfPS/2j475LRIaDnCajWch3kG2evwPtCcbFtXva9e7FlzAcdPli5o4iubMUi4ReK+
VJz7MuOmrcp0qxA92LVmA5kxqasvKQlA3uiWc04zq7galv5VtpsxIttE53H8w8NuAeDN6m8e6929
kuM3JbwkP7lVgXOfwL1J/jY7/DvvdSKWp9GLDBw/yVr6k7+XRYOWQX0X+mlIXsY+5X5A1S69X91j
2QpEX4vmKAKyE05WfLdbvBkbUyQgn3V7GbNePQwY++x0JHjWSpur1yKcRcnaMf3KI+4IZs782cWI
sNtG/t1RIM9ivfVreuBb1oFoi7NjI5Wvq3AWw6orcIeGssNPEsPTNP119NkWdxY2E591OYbdmbLU
wdn3EXJEWW7z4/Osj0JWVU/7GtnR1C1qlpt3de4Ox8hNH7J6MDeyJos8YQM1BRhn2REZoWQQz0Ko
7skT2ls71zwB5EwIVD1kp4M832byUmshe40oM5eGyZpR9qY1+zgTNgsvtlg8BwWwocqMsqPs1W3r
CHg2uvoJEk+h27aryLXiYwwa7phjHnGE2a3Au0nHO9kme2XHX1UAV2jHIFoF+nrisYo+2nQXl7hd
a6aNvaOqIonPPmIvi9DhKOodLvZnXRSYtHXlaioIrQROEG/Rpu9fGt158e0ou1hZJJ6qFEzW3Fwl
QXwsXAh2FbvWFw/Q98q30VaWvT6A5xmAUR9kdc6p/j++zms5clxZ10/ECHqCt+WdquSl7huG2gw9
Qe+e/nyEeo1mz177REcgCCRYUpeqQCDzN5hDTs+4fkUPRVg/Yn2YkMQUZ/UwVU9OH6VpnpBUdxXy
1Ygm2J6MsbGd92UV3BAJi7cI4yaLkTEKkkujxrJUI6G0dOEnxdgiHvFZzy9WEmo7h5TMfeKz2PuN
V74gfoV7UeV73+0wfMjwL0bkMMPDb4ZeN3oojJvZ+LPRsDFLS914C7Eng42m9XCpBlRUAKncjTyX
DkNPmk4v9JzP6gIbN4z2Plp+DFrX1b9+TCNDfkw6/uPHIFI+/DQwVcRdFhG+MUToB+m+4DxhVnrO
M76gpUkqeOjIBvwroLqqGetuQ5bDvI4GYiqdAHXXllmTkIiAwjxBhj989vMsucVUVi7Q07yHoBTO
w3doYjywZxwPR3yD1l6JV5mW1P33wfCeNDRLnrwojy+ZEIs6IeNd2r6FtW09Rl0E2nFEHVg0Tv9d
1PIjN6r+/LlFSa0eZ5gUN1RIpV3e98+F0f9C0Me/DEtPZHqD8Is+71Wwab2WNRE9bBXNOju8+pH9
4uTzTfroIFEjBUeoAbHtW2GyOzaxr+qc6VlHBxnA+nBLluAcxNNBr/mcgy/JqIPQCK+YNugOR9uv
sXxqs/vqe+oXOG2jVUrp/KKyg1T/iwZLrVVnRjYo53btaSZ+FrnvHRR3OGfDs/nqTtKPNpU0/kTL
yv4TxYc80ZulMOeLh8TgQC5l6T9Ef1+FafNnTEXH7mqJVLxqevdKCnC+1/IawGPZbbPZtIA45vI8
UW9EnI/u7ITYZ4XjORnc97DMswNe6+OduzRqAdMc86/OlvO6s7zuYZLNt3J5pIBHr7do6SdH9SRx
U3JdYYHcid+eAoedLdla7ygxLAUl4YptGpATUzsUR8YBno1+Sha1KJ7bBc3oX+E7RJ/XECmLlTG4
7F4KaBa2EVwwFGo3TeZVP0pnP+bJ/ErIsw9zaT701otAUeFH2ZqozLoGtp0Z2WJr0s0taQfzzcO1
RWUKIU1+BHgfvOQzx+/KbvQjLlsO7rAeZnrJdIICJO51IEZwhtL8p2W2ezjiA58bUK84LpeV5j1M
1LCfDNdNdqQQgk3b5MZ1dBBzGE3jGiWQEPD040wqZwSAEK47qC67qX0yTUcNcjBs1Om7UXcQ/wG3
itItzg1p/o3syun7JId/jI9oMX+Na32fn+Z+kQ7EtvPkTAbuzTyGx1PnTRlmNinlA60z2l3mxxBe
Cx4bfS6AuQ/WdI0Xrmtlle0JgEu0Yre+JqljUShq6uM8xtPW0KX83uKOMYxe/1KmJlYVHcIDwOnl
9xHRzVQni9oWZXOxQ3ZfonWL70bv/Ubatn5AkBZ0RY4qr3qdOaquurQ/UNJy91MTcjgssX1dq342
oIgFk5NtJKpU/4k7Lqki1U9UfPg7LpLw2Id9eu69CtUpHw8VJKss1t4szq+qmaIQ7tcI6BghdiKd
wEeDzWN+tYLG206iIg21zP4KqO7Q8vTuK5wTh4xdTSnItEbwTj8m3XvTyEg8+d0cn1MZOpiZ2PkH
FmUYwcn2jTIBObSozciVIrzVJ1CxG1M5+TTXcAw8pFOT2dk2sIBxEoG2Lad6NY3YtLWNMJ/hWXzr
Zjf/2bve92EwuucgIPHSkfoYSfhcSL/fR9o0pFi/tO6uhrYKDClOQcJ26WOOBfdKms58UGMgz8cd
JTtvP7p6jX71FN8oE9a7EA3+/3WVcuhw0NntjZ4yDSrQC1QXUTNSstNKx9UyCXz/GoZyCvcydcwL
TDr83T9X5JovQKm/dZERKGGLAi/NrrjF5MbHyijvWgrHfwKdHeGPit/551jdJvImRvR/3RZR3M/B
wPe6oxkF0x22vSO1Nu3BwFbisxcg4X5pILAWuKCcvTx7zRYFiinHKKlKdXtjJ5rtbfxEJFfPRO6D
IELn81ab9XILzD3x+ZiN9fnz0hTYqxdkQddhl+OkEsnWukWNga40e8tsio5mqFuHBXdE1TKUZ75C
gm/6cgkFCeFfNfp5yeozUE+EyKQG1U12HuVirS7Jq6WbLCvS/ZBlA4Yx2GTbfVoc+smVx9Ce2pue
hPAdOz361mbhjWO+9rt3MLqjSPmR62TGOvx4HsjEIBQujPbowIG7jfn0oBfTm7PoKogZXbrWxi0E
r7N6bTbTr8Tk+8nZ3YEq1TlI1KbWRs1trcS99cwdoy6v10HQ/AqBF52m0akO6tPbYQZ+j/5QvGOp
Iae/fGZVIJFYmQykZ1eNZsW3KCvMlVqu4gl5znxCUj0s2uS/BrI5Tm5ayh0255BTEONfUtm+uGEr
siLZWGEaK30AIzRhIKxDRWqEXS0zbP5XHgSyoVi3HPR3Ei9Du9Y408I0uks6708zDJl5VzaNQHwO
jbmq1KkFq0E1x0M47gin6tQuWU6sW6ZFRdabwOrRqCs19tn06XxWV51pVhU12EI/DeW77SFRm2do
xNiiQOI4rd4oAKfrvkn08yiC6i22HLxdevE4CzOC67nUMhmuq4k6eK3Fa3VTVSEFzZrn7kDVV29J
KdF8k2l/UdHQLrdt1mhPduPxsBPWSeY1tjO199ajRHZoHb6cqmuFOWpy5QBcbUJUX/jzjPMyVrah
lbyYuTvBjhh+OWhJvlmzjxg5p96tulObOnPV12OMrz2vi3VKUevNmxHVNgLpQLLUTR4Wn2jVN/Fe
zZpNL1mhseFB2ra1l8KVKzVuRw7Ecs3iG7W8mGT9xBx7qvly++5bXsavrqlZ97k1O09JUX++GHX5
/lSgTuh6IFcCVV/TZiu8Q3c3vBMtWspxVRiIxdloJv0d0BxUmk2Pt8jxupj/Qt/eG34b349OBwt+
KUpIpPw3ejkUZy005GvTBXzdQ+Mb4i7F3uGQsYfJ0dyhSVGu57GdHmTA6Zm8d/yDNflnNhUxmNQo
P+F7Ym59agUfJh83IRB0oBC0E4h/n2sfIHmRNS0euECx6iz4Yfo6noSLwZeJ7fHFhiK6qYcOs8K/
bJBVL1gNvPuOiUuhVrrf8tz7MfVB+BN7o7twcNu/FoFcdxRYGtVlC1p56TeO2/wV8ds6XRv99Ebk
IWPb/UbGBatJB6kjXNpw9FwYkN1i1M0zU15VN6sew8Ku7j47M6bV6ko1WvTU1Wl1p2ar+9Qwa1u2
yaNpAjFH9RNXGX5umtyWTTUqAQzJGhl3Nr/GVo35y1jXascxEdVV9QanqM/dYP5SEyZvsUPX4LBg
iYuRmJq/vJrA+yjRO3QZes/aQVQIySVVRrIJbbc/6/7hswdbBFMTa0Q4cSmEQuGePvP7YvDGXRKQ
H1Dpfpn1j2QXgwfICM79YNjf1LCaRbIAlsiS9Mz/M0tQOtC9wTu5XYVD5tLwBcI6B1Q3nq8DReoM
cOVnpNDrkvrR9muuin11KSGhWJMGxVq9kgp83W7lVrPpRkqhGAO5ZORL9z5s8M2J2tLaq64KpEET
7mAAwIiwdJcnJo2TlizNbvxd9dTczKfsWSP0urwO1A1IqJU9v7Ij1U5qTE3tGpDJQa2XO/XaARWT
VZdk2alE8eiUBXJe2YLjFqLI5Ukk2BSWVdk85cjF79rKtjeq6yRh8WhoT6pTqwnsgNYJnL89Sbf6
yTdZQARGMSqoppl2+xcOud5Z9QKndQ9DlxbrWTcHcOAYMHYWhaxpEDgGDRZ6mgNnkysVMbnpB7Pd
FECYr5+RcrmkTs/hB0rHbvBipqcGdUp1Tx60f5UpskZqnrpPjaumESxJhWxPdoXRc2nb53gxZJ/A
Z2hB2V7LxbFdDcEycLajgxOA6oYhT/SM9xO1cau4IDctL8XSqKsyZweZj/Ppa/xrmrpyswo45d+3
DgOIqnwCy/UV+Ip2vn4aW3DM2QI81D2gCn7VIG/ncUawtbJ5Twv9EbWT5K86GDbYcQ+YmbXaaiaD
/Bg0C0PXR2gtkXV28HDwjNM+PlULv8oiX/3uW/UO7ID3Y0y9eN0luXkzndg/14GgOIxT+Uek36RV
ez8GYwg3Rdty7LMAC+L+g0zLEnCdXwZKGR9p0yXbFp/EcxN08X0yVLD1lgm4SO8rZMreycMjtD+Y
8GRNVuDWxcWcbHx1N2UmFkRC52jMBpGFaxmUfYkKassVpwSXFaQ61YZeZvuvQFg2j1IPyTikYbSJ
cfm8wobfOa1nfkwtKgBFMeiXMS76+2J2h5UJNfDDqeRPaUbi0aL4eQLmlG/1ZTzV71s0mb/XGjjS
vkCyqCjM6GXMynv1gjw/8rXX876UBcD0qrbEtesa/9rPs0Rf1YJgEPlXu4Na+Seq5W9+CRFRzf0M
xG7jbBEPrNee4eY+lhjaCPId35a6mIL9EOATEsgcaRAfpT17wLgV0a97aVjr1vPEXaPZtaCyj7Ah
gvykCpao2y342n7iXXes19g3ahYuhlRQ08L8VOTFu93PHlpfseWuXJLd+8+XMuvCvNOAboyule8i
0LGkT+0NOMvqbQQUdUHUzCJlV1Vvehj4HBWcYqeimtFhs2wmxll1kW89eJjIRGWQngC7O8jJ+ol5
qaTFs06CjqmgWq2NqTUvKoAfJWeGv7uG39zFTojUo6zDt1grIpK2fvfJG84GdwVl23nWhZM/GhDV
FFFYKxZBDUxNV4ooXFiGsZ+NoN06MeCRKczdZleG+HTXpobybNanp4i/7KPQO3DcU2z8iA3jxXZy
73ns9Qa6Eax8yw/71w5KlpowGECH3M5DPSi2qkNroSVD8uoKNt27Glgr6xJLTdXTIGNco9D3rtMY
aGtRiwCWbo81lZFnzRn2ylHdKrK2WxxvmChc+dc89v1BvYAaUlfsizgSDDqpcDX560faNtsb4cd3
n69cyzbcmMkYbLoasVhvCHISXYY4tXWD4gKOZmg/LJeq0dnSBFsVj7QOXRE5Id1idji4VNl7YWfd
CbOWcAPIN3tvRWWvjXnyTyo6dtF6lInz4ibYCfsRb7Bd8DDlLIyU5DBthRjq2wgM6hGRuOIs8/i3
rOHKRC7eAJpv9Z8njDoKf49jgnjTogCnjh+di3ulOn7EqHvdWAkOqqdmoGn6M8vM7iKX+VkgzJ0+
cs5WQfjwa8802Y6KXuDE4IhLoNOoK9WoAB7i2I85AQWFv+epaFdVM16Ry2BtOosgSff0ea9tm2fH
TM6d9IydUZg5qoUGK1qcj4AOoJrWwisxfhxM5CDE+Oj0w4el1XjG5IV8EVJ+IOjp3w3+LF96vaaE
KxLnrIK5jeoPv6p7VFGKpM0m7BGi1FITRXBTeBsr9LFAcXq7PJFXAz0YplF1Un0MV6vTV/dzpupr
vYUdCoUGTluw2Y5yqM+orkCm8aJvqKAkf2FH/m1wwcKIYBzXHezrR82Nmp2JlcSFPAbSk+1cHMIG
AZ5W872NDOLkZcJcciXrPvkxRdYRoU6I1w75tyzQpt+UZX+4HFHf66Q0Ofc05oPbCMqLaC1dfLMa
TpShYGHpfn/rsMwG1RxO+2axnAl0gR1igp2EKjnXBqV+bMuw4Y0GtuWIqHAqB5OR60zTY3xil02a
jXro5zS3NpqXRltZKAqt9MbuDtJ181uYDcVNXU26DuvDSIvd3GeM5Y7AvK2WqDH3rEdq4mdkuU+S
odrVFqnUtM7FkfMBpjcAsChOOt5rr3tiV1C12s1V472awtDWLRz6o7F0g8Wq0Jis8opDqvva8ZVq
ciGe+jy2b1n7uzXa7oy5eHe2XH3Eypf0hhpTzewvuqIqPPQxl5xLkrMYn7MBQYguqKw309MwE8Iw
ba+6leCPWfrlrUh858WDZWf6mf3m2pQ//nXTCCZkH3WLyPx/bnLm1rk1zmLFndvps20k+Dx3WvJ5
hfly+gwVAVn2JSpwOfq8+ponY/2japOLylEXNpXdpkzdTd+Y1kvcetaeT4u7URqXOsrtRY0+XgzM
cW2bpEg7LL4uUWf9NpdeDdL/MaWm3AvetrVTa4cc6dx7NXWRq175qC6ci2w0nu0pwxjWA66eNR5Q
v/7dWhR/TATUHETTn+E8s0tC63NfTJr7NcEfzQ+7sKIbVUN/5VTRWeXDVJNaRr8H/TWuVcpMjQHv
KdciD8T+M7dmlCVGriincErGR9lBAgti2uvi+OhDWnpPGpuvmtbjBu318bsY9XI9xQ+1lU0n1TRU
3D+v/jXmBujxrL7CCe4+uwj1txPHfdjObRbxxayLCx5XYhvoafDcmC32s4u2ioexc1lcg5xH8izn
x64pg981pi2mK4KPSmsghXSz/tDqgMqMqnaOpEny6yd2NR6ogUd4D1JOs9GFlWMb7KCvjndCMx6n
CTR46aLHqr6DKanqNUaOw7nT3OH92bNDH2tprd/Mnvxumtr43E9lvBSao4NXBvOz5wbfomTOf6ZN
/b3N539OqMapY6VJ3a1Xpg8ibaC1Ie93ywMfAajZwoengSXVtU11LwWEZq/q5XetkidPQ4IlJyET
Uj/5prm1B4cTCgDbhtaMsaMovfSx7oz6DhJB9CTg/pVXCdR2nWI4dBtkLo+k9rQ9DEr3QYOqvYbq
V//MJ/4Ig2h/WyhZrhZvuJdGdJi9BLGOA5GW3mEhnW7bDvnLOnJe9C5F3SjzyG9LBBlUg9n9nysn
9sbPsXDUhrO5UnFZAaRiw8asfhqibT/i8NC2jXECpzFvMK1NvkPEem670X/kwB9c8BZtQcGEKYUz
h7QiWpn3yIoPN87Q6PYvNwC9zteyH/q7phTl4zjLd3XD6As0dyIzPXdmW73A0TxunkuWgnMcTNgi
BB5frMrOS3Qk6TuxDewVbaZ1q1vG0R/j7ynP4ucqx+jdZKX5fdQSJ/hd4cq1KkLXfZ6k629FD0Y6
ygZStYY8ABBNXoPY3+egEr9nfi+xFLKCY+HZyatve3vegT/jga8Fx9kL4lcAnPuJU+OqGvWCj2Yg
930dp5jradab7SAzGeAxf0H5236jfFaVHGYFqZg1vtICc7LWxoerjn/MwYxT4CzeMB+V+wQw8mEo
aw2fIjyalwmA0tO145d7J5buzdaNFp9o13lUV+nc/e8r4Rs7F87fJ5JfFeykOzVrfcCbQnU/G63R
9g2UPGpkDzm1wkfbsZynusl6jC0SAD6Yuz8FFbrg/PEtDqhlt2shZq0SJZ8jWjvhqOsDinPgdcZx
iLiuAg2EevGjH/L2bvBC465oy3jRCs9/xqdmzqOfLH24kvzX+DQ1fxLxuc+znNxzfBxJzuxTYJSv
FVqYERvhhzqwh3Vu9NVbCt7G6603jBf7OzuED4yAgfU2FV2/c/pS7Mol6jdQSVhu4qsGznq5Sc36
P29SUTiV/+dN2chRKktd58FccDlx1+Pxl4TWPnA0pDBa6SSH0MB/0MP3Plj5s8MRVme91J2T9OJ5
b2V56dwFRjOsE8humza8BWRVn2ajT+xLRrJjAh2z8F6xl0Y/RtfANwovg0S2NEYl4BX+3aixsent
QzjP9rNmmPMewPy8TXNXvtWlrbPTHceT6k4sKPBrywckcsXzNOMej2vvA7yhs8qH8wXKd51nURVd
UublrAuxCvieyRBDDqeuzekcQD1ZGwX6UXpdWC8TkFYoJpa951hmvQz/s/sVNSCwviBb7mx4esTg
6ntjk5T4cDWFDSIBEMQD2XgK13mxqBn21NHk7P7pV8scNTH1S1Jmy33qltlImoevsX+9li5mah4u
6YIWUXtA5arRbAojDYTonUJvYWRZPcz4whrUM+S68tHGx19rfG0hGryU2tPUNdFbNdvhTdbeT33p
4bc6HWOBtoQKNt0IQWVq9f1sOUSTxTy83HsIWl/D1Di5cGFPbEAoCSxD1d9XsSjWjp33FzVuI3ez
0ouxPGUTMp+zlPi7Nl7yItsk2fexH22bkM2tiHAhwTPn22SYxsroLP2ktpmOjggfh97KcKqLZjn4
4Oj4A8+FE4FWxoZbWqmGrkTg7zkIdIdK9OmTYwf5ak7QfEMR+DhFTfuuT/aMeHVfnUN08W4eakdA
JWIPQfGxo8rasqHtw2fTJLWDZzXQ/bCW32KYHUnZFD8mF+HTLCyju9Yxy1ucm9FaDH7+Y6ini7Dx
VxlSKfczZbIrn6vw1piBddcXv/KlM1tCA3G2BFtj/sjsGKhvo+PiXOGaN1moaedzekiMLn+0/Th/
hL4DHmXES3Vo3D9ju4s3Dxd+reS9GzwKvzVStcGy7TFGKj42SoMX1RXGJgbZ9OYHFkrRrlfe92Nk
Ao213Ucdnu2+5g8KALkU11krC9zphuZbPfiIac39747yDLD94N2YUbypUTS5UqKtTgkC+3uUbPKn
2m+nFdmrY8xD4912U3aLEVgSjqzza82XKyfJ+e7jgnssU4GZves1MPD7dkcSOV+NPLMvCohpSoPq
oiH6sxb58gQGpnpzUsDnueiewQGPD3PnX1scTN+ERkZZb0CFqlnAqvqtnZvOXkVRpS5XmT+ih/1L
n+5lmZORWYwcpmUfNSzNp6/DMmZnDlj+JiazKxFRV4GurxKqUMtEdwl/vYIA5nm0gUv2ntnzy3vB
fOqXxo7NmXzOr9YT0zFt5ZCDFGVINV/TRnWbGuw64xpzmruDozocA0w9KKC3xgtKTiApdU6C+KYb
L11sekcjWOuAOHg2s8tuIz15jbRgPPR20m5UtwqQXK79vN02UZS+OjNZaUMn2a6iiPfy2QAmslfR
WRYYbrZgB1UUX/psjTWufVJR15bYLph9e1HRKfBQfsF21/NgEiCyQwV1o3q42wpIMzRfXdsG7Uht
DiaKWz+R2XKejKXJjOg+D/3yqoZ8oxi3+Uht37Na6JBp4e2aSXor1xmys74so6qbIDFyDFKA20ju
rBR4BeUIY2PPMIkgg9vvdblRQN0mM9sj/IZkqzAtvq3/0DoZPtS6kdx3HdquatrX3WY/fd1tBW17
RHQ52comzw8dJ7pNpJWLRnrg7NrJG9+1juNk4uQPWdQND9iCIpm4PCpCrHxr3r7K57FsNNrZQY5n
rZ6wPgXWbWAjdqKe0mU6/5Dgwm59i16a1p2SGF1eN5XWs2mQVpNe5v1qIhylcjf7cFKTzHa65Ukc
DtQNajIalitIvAmcGoxFb07U9kNZQshkYz/D9lo8Onu/+6j2k41meUy5ivpG4hyNfGifwyR+6kq0
ux1R9ltuCVHIptEpWA9hMu1N6VMQNmysIssCbe3QTy8O+hjf9Bk/XRMa/M3TZv+ABuR4AEXT3utT
D4hFj9NlGbP4qwBiA31uLZp9bPXHxfd6gcy3XdH8o6uidleAeCvGeVU0/XQNuyHcUj2ejnKBKCHa
hCuC9u4ZdXA0Xfxu1TB6eyhHw1q4t3T5wUrhreJ5gk9fIHifJhEC0wt6uJG6vPvsixDaUEitb6ci
qhFsuU4dCvgWAqISevSsYy6SfUSBUeI06esXXzOGQ8/fdVvK8Lszlm25DnvtZwBd/zKHdf1U1rFz
0Iu5WAcsU7gKMCbJYOTpON53qVU/TXNrbRNWw60KRmEPHACvchVUNzk84as06dtgNbDZObgVCd8V
FbBo05CFXrdm25/5knTnDgTP59W/xj5vacpqp5UhNYl4+IsHvPZqceA99hkKU0NraK+dZY9bHazB
XkXtpZziDE1K4ZrJWt6cC+SeHxqz7k+B5SHdOAVgI3QjxLRdRtP2sx/ag7t2+xwLYwttUnaZc4Ea
RouQfu2J4qL6UTMba6Pm0G3Vj2oYEq2n3821aFjTcd9YpKFVM7nzd9vshrOSjPa8XrtPxLMKqRGn
cewjJ6lmpcaEDOrNnw2aXrsn3y9DEhMcEQZtGHc5sOKzMc/e2TDdDgW6Mnj0sgmOeWnaH1MO/CzM
8qNbAroXw2ycVTNEFo5o6tKwhXHOQNfPthOfvqaocdV15Dacm5XRotBrTW75FJt59dQhRFmTP7qp
IXvKh10F/WbjLDPKqAl2U2Q6AMUa617E11oz8SM0JEJgngv7ytDM4NC3kXWfRn508EkdbxMTJTrf
nYtrOAViJ6lSXht3+OdViJPgjuzQvW+P0SVt5J8msCY4lEm1/te4tkxTY4nm6KR8wmJTJRYJ3KXR
Bhjpta2Fe1gcP9S4Gvpq/jVW5oG+iRZZrGCR4xKZbx5mZMRVD0kyFLqWcYyPEeJaGiQw7EvuHX0v
p5auhny7/6txumgDpyK+uUsTBf2wnSt+wazv4ptqRhN0p1kH1rHQ0hc1ZGh6vfUaKXGI7vs73Wx2
XaTzzfu7CUX+MXl2cfoawk7J32qgjtYybvQ9ZHPJ3if0ru3SOGhJj5XsjyCkG2tl5qZ7javY3OGv
hAz116C6JeAbVEqz2qCFkuK9GKL42troXKAX91IG3V/o+AW/i/QeicX5F+rH+DZbg3V0B7ZHOeXI
VV2XyU+9iMlZlQM+bxgATjYLKCeOfdL38a+snPEywDfJDbJwnaTt8OxU0IwGWILJXBYvXhpmmB9g
WxMtXd+j/l46FZqTS3eSKEQgwPtqsR19jPuFdNKLm+I3kaDRbmK2b4rx4jgYlDi1JY8pj6wHwNLp
dogSfwO7AGbRMhbg47g33bRef43ZQTYetdGGnrBMUQF4cfWlgxT+NRQY/XiL9JyyE7O+xjNLW7ll
kt6+xtkL3A9Dp53VkHpBgK5s5Wo8OCutyGAu5/IaCp9sIY5SO2PWU32fBQ5QjhCTTqca6sM4TxKC
DPpNchzbYziRq2u70gbEaSdX0xRyh8JBe59VNRJc1Dgf2Xh66951h5cc7Dg436h+N8oggzyAiEve
Oc8BwpW/LGM6GBD1wlVGNkqguQFXobC2pO9T0OKgMBOcs19LgzUf4nC5V108ycNNHHnyGHRp9SpN
ilNZgXuiita1+5flapBcl1txtbkDQuLfd1TmX9nmrTUA5xC2av3s14GxxbA63bllbDy7TYPUZqRJ
VitDf47zYLyKOXhUQTW0gIbH8Xm2/RAanQUG8M9eItXx6gIBGRwyUwvX+mSQoZP42XCyiu/mtEle
Oy14CtPA/SUKeRlsy3jnzUI+Fvfvu7jv9U0RBrd81p3zV4PrrXM2lqaxrbyGlREDRsTUEB7WfyZ6
RYk8TqlfAe1S23FRV+nt3nxJchfjpKVbL95MTuihFd9Zv0J3ajc+nuZ8u8zuPtd0pAJjPfoxivC1
k3n5XDlzfawb1O/hKfgvspnAWKfAKfm3+m9XELj/P1HZbcYcahQY9K7QfwOdeu4mE7MESDIUpAzn
pWfvuSmDan7woz7apZ7j3XFaQjla2vMpj536LE3X3Rdtbl3HlI2u4YXTYzPW5noYG/GK2iyeLnZk
fABsvE3WmK1Du33r+i44m3nEp1/RMRQzQ3EyVMMaZBiheVbD0vA/Bgc3I6gIL1iyOy+8PT67VWcE
0x1PuKimxpKYtH5KNpSgXIO9i8ENhHaUDbrFa2+2g5+WsK0DJ1PbWim1A83v3G2N/uTnvNadHWrm
rDcXof+51xwdOG+OPJGxp0SninIV6oQn0642ZZv4/6jx/avbzCI6zDhGFBugXvNbSk5rk6N8zhG8
rp/Bw14VLrGeyV/jYJeeeS/rZ2v0PsfVfLii0Z7n9A/873rSE60Ac+Y38FOH5jlvAA9L9sc//BgF
aIuK9aoxOf529vyzccl3xa47vRglNnO95fYXtRgGDdJJjuM9qEOo+Lu3CBlQrmhXSqHdG534MCcF
/H1EUq6DP9pXdTUtV4Xvvxhiao8AOtCAXtKlUS2rO/4bSNQsSVL2mzBihjbc8/iz3jREBFd9JMur
1Q44CSamvCTzdOwXOJuRxd0a0FhxHTpLXovaadcwXuIfAASPvqmJ17zQ7T2AJ3vfIvD1Gsc46P3P
O2s7Kq9pgBXw33d285yt87zTWZ0pk+kVRya3gmrQ9lCErIriL0oYMA/y8SWFc3JTQb80NtastU+i
78uXPn8AdtS/6gMO01aRXuzlBQrDdu4WMz8A9AT9ujFPQbgISC5RfQojiqg1wh5LFDais4Wpqu1U
tKOmvIKZtAK2FANtM6PP5qvLu77GSwolhmXG1/jXXNt7dTNOPwN4zLJvXubSLF7Gi7Ho4ayB7K56
XepPg2mkO6MKoAw0yXwhGzxdyrCdLxT/SHf2GgWOZczjLLyJKA6vcwpmF683l2RxdYdXUUd5nKHZ
iAB94lDXoilBX0UwGa9P1MRaTuuUTqYi/dPMSzcidXrgU5Emh6kUIlrF4Xrgd41WSYNFsNOZPzB/
QOJAl9PbAJgNiScRPCb4Z5Hm1MJdiDjGTgcDdgehLhkRT+ByEHA2MV3h9MeRx4tleaeu1Dx1VZqW
sTVE56y+xjorAXsx1OM+Gcbw0CXzvHWDPHz36orE/uxT6/VN962++xwFu3VJIh2AyjLJ4BG9rV3Q
0Ng0bXsKjvXh/xF2Xstx69q6fiJWMYfbzllqZemGZVk2cwTz05+PaK8p77nXqX2DIgLRdosNAmP8
IbLYBGX+y8jW57GyG9Y78yQrQ4tJAdvkaYlSB7DauWqBgjkVvvMlR+jEGh4DNKDHRKCTNzXvhVGp
C9QaAIt6wniwTKyjMMdsX+LO7fni7O5DdOLF6lX3ywJhJhSBt2Zx1pFjB5OKGkGAC9sXpnBvouqi
j4G3EFAHP3wpZ4h3KQAoCSXvwAwCsJ8GbKyUGBsrDpDpFvGH7mhESXGWRRij8mbo4laTTarSFOdx
0oNhcRun6QXPXaluWv5ZpL2cdD3x0gAOQCa9cNEtklckHNoDmGB/L6+CYDT3/Rkh9PGeqJm2q3BD
W5Qxmf91rjwpetndiYRDzwJuaIwHnYbgTzh598loku0owxbZke7PlWxjaW2e/3VlRhNK5D3fJWoK
K6hdyELn6NT3umGfxtEw72KcUFAiQrmGRNC1Vb3wGZ1HuEyZsQKruzSyStn4kxKh3WL2OKnnBjpt
5HYbko+a1tpfqgkUomqynVX20VEqC0iNgW+1gSpry53VlFfZtLbgyV74/qrZw73+6Lx8ZYau+tbN
UvKGCD9jV68hg0wVlNC6uncHH75I64SfSNU8u7XWPGm2tanqoXq0SueX7yfuF6qbBMlmFISKWU5Q
9u4ngkozr1Gzn2O2S6sGb4I7nLFYNQv4SYR1CNeEno/mjqcuzCqoV0KmK2dreC9Rp5te+aCPzqaE
wrTipcFWKcG4ZXC1+uK2VUhCErkJtPW/MC96hD4fvU7YC67NdOAZr20LJgNmjAhd4eHsJcOmdmyg
S2GlxDu35uv1MRdcwG3OTvjXsNN00FXiuIvjk5baqFbnGLhq4KbD2LKepg5/HXQX4P9EVDlSkEfN
1Wd569Dp1WNh/ZRdo0i8vVqVPUQT+1H0dgS8zn4MejP+6fXmY4wBjmz5p+ufCzlmHpzARb7UmEmt
jHAylnoq+jdF1181A2lOTIUaJ8Dcz4r0J1XtovekbXAoHzMkAYUKe4GzAaTbEOd6s4zZVQNlJL4c
XkQrwCfFXbroMryFEcDErF2rOZZh8HTvjmO8E6Zj8cuJgosGQGddAxl5ThR4Upruh7+U6W1sfedy
s9IIlaDcatAjhxU/AGQYekW9zxXsqJykdl5SRY/RisqjLxvXlUZjN7boOWQmk6v9tBF9IugYDi+u
hkRIkCriPsfaa1vH1edgFZ+2TVRyMjTnY8D0tqiRR1wgbz/OAZAFZiVPpTM270nV8lgklfOAAoq3
xna2PMcoikJRbKzdVEX5psMSbJPHr0OWZajUzbkfBzRNTgqq7cnfEBTBViRydmrXGi9lOVW7rFOg
k2I18m4kNvEwYJ/oerurHtT3sRUtUG9z+JW7+fSjakgNVsXMlc+nn8gm9QfM+s7V7KeRN1Z9P9fk
1vqfmu6CHP2TibNmteFZfw94Qb7NARii/TmL3teDPdwFyYNWE8dYZ/ZvC39DTqyPQeBaKM+7SvAZ
dzlycDbi3r5tBUuzFuE7Fm76slJV9QjMKH71DZQQAM2/I4yc7dlrJWtZDRo7XJDWDGbctHFlJ/ui
z7cHURFtYOcEO5WYz6YlLLzFwAqLBMyRII5lCSHWNjA2Oq9SdtVoS8oiIi+86jgubHqljeNl5jod
sSM/J/OQWrcxVRZc0swF6iKnIbceTh0iAGNe7rUSZp3nJKjmIVCc77MMHywdy+auruGJanV2zV3R
wk+ZilenUsuFK2r7bDhB+Yo31sKoA8h3uW3e650Djr8tXxs3n+HbhrNs+mrYZiWSu2PSendDbfJ7
aF17E4IWulPnNtnRmx9JrOHe90/z5OXdrs35EpugXYaBDqri/wwNysDhv8aJOY6oZqq3T3EwLi19
3jJr2xL2gXVu287d9PFEyM8K0vsBVid4b61+U5WeLERg/Q7MR2gq+S8jRZNgSiPruU9j7ENxO9kY
InrjNzfeuxgznjX+BEAZeGbcZvwRqWWGkCFJYtSZUf+q7HjVyhOpY47lJoYuElnAZFlXxAPJrObg
CjJDsioLKxP2UnQTfnVR0C8BNQkkCnBBS36oY4X9kC2OYi4mc/hT1BDq/qrKju+2giBgCY6NWxDt
RM03N3T/3tWH6aLnVrSPHUdJ915SB2tUoWZ5+qzcgFQixR9zvEJZEq34wcrQMnb3Iyrlr//3iMFU
io2dV3/PwQH+xcYx8Ah4yHvSgn0ZxcYzirrfFStolLXwxs+CKwB0So0WXZouRFWLu9CoXxHkIJLS
4OEZkLkBmBIiZlf54XQKqnZVGnGqIOeFlyXKvDu8h/wjrnvg8Up9XBbYyDxNHIqWQyLcp0LAcZdt
373fV3Kc7B3mOwqIARNmETKjE/RluE2RLAV5RLrHN8v8HlWzjZgck0iCaj16M3q08I6FFcHbECC4
drM+YVMPztnPcucc9c6fK9nGyXBZDOiQ/qu9cMWw6CuHSPTwZEzobGqNK06qcNOllNNhlxKtZqTG
LWNc+7dRiTuKkwQ4ykSyIjBt/h4V1c9+0fyZqwGiDOF0pp6IKP5rFHN9j7LRYQMAeg/0On6PIb4s
hiZP3jEnrRay7b9dsc2qF4Wo0oUZ994pxRLtlHvi0fIz7cGZi3LCfArFaH/TR456awNR0WKmdJUt
+BAhH8bmBeoN49nlNqukUDBZd1XUR+a4oywcY8jhPDb2EzDKWWEJLzYvGZMTKkgLUxD1Lob4sbUs
DmL2mAOEFvCpwM+C6rNAS+hzo7z6V1snB1odqvIFUIx9qCXRFfvk/khe89FGtj3AeJ6fEsxaE6AN
bn7+az5W1UYvcn/fT8K9ahWWPjkUtZ9FDl807vwXfRLAGLocm66iNh+GBIMNOcLJBix5ff8ZtfV6
K1wfsmjtPGsaijMOSntnNa7jczvkzdpMdBeBeDU+yw58AEW/CLoyW9ZEBbeksKezqbaYSurlNej1
6YxYEelrHTllRNhQWrY1P1iDINVf2yTul7CAYwjEpf4aWnAyusl/RJc+uEK7e5TNPcyvnQo5dSVv
UhphsJ3UtYMwEabMo3TV1yqQVGj4i06WWZzopw5TLRQXxi++4AO/Tv8NEwkQ6S7s2cAT40nTq2SN
6WT9xqnoZOTW8FW53ouzRRWtfLf63F82UySOpt6PLy3kwdAzxLsZYZFlQ3DcyGqucCj0hPbIbnU8
ZybBTdneZk29JNg/ndp0cp+SvNy1PacULM82dYMWHrGBDItlOxsuUT4Ml5EX4NKYmml965GNsjtG
AjmNRvUom74Ly7HcfSfU++9JSvLRt+kAv3UraEEl3rrMrjvQKrgMHvOQ7Pn3OHmv7mJ8UpdwE/+5
3z52wq2Reyr4olnNrCWObekbL2Tw/WbXH3S0ot9ML1u1KGc/awHcx2oKs0VadCBGHNPBiw0BrLBX
FagHef1sFNleww74wy/Kad2oacGhzwrefLD+IrTSD9WvPSREFJgM8zAd5/ciGt5BeYhd0UAvlHdX
LRK/lmq+WFYcoiKPxvlt1i6+aGWfPnVa4Bz9kH/nbdah/wxttj7hkNnnSoAakuNVvJbADzTdnSE0
/07XiV3Jzw0bzH4M26zPog+Lh7Lz3+RE8PazVVZVwQHp13KbOIlylUU0p/pqJUS03VWuWN9V566y
T7Iv7llTVOgqnEnJswNAwrclQiN8vtL6rN5j2vsY+UJc7C6uScJmegE2MoYCkrQX0bftJaw0ZTfZ
7atsksUwd8or6BpiXbYOgjSDYWqEFjbzc3GWnT37zIVrG+XGNHFrdVJbMVdBbJ3zrkfS7Z9J5HTC
aLAaNAm4Y7oSA/56w38jIi/2GVgN3Io8yc9BgB58ZgpzKTt084usBWndxgzWI4jEo9B7406Dk3Yb
kKuoAURx8B6GbNqteanQo9RbTlXZvYl00xVG+p4Dftkzp7dq5qrwahwY3T69b1PAAEPC6XVu51zS
Qp5VnV1bl+k7hH+MeZP8tVGz8mgbs4pAmmbvmtFDWynImBtd0T2a0HrktI1S6ZsoMQQ/b2ZT9HzX
d6HxFHZGfAZgGC1lu8WCsLRKE2n4TPee9dFYjeMAm8FRL+i0eA+xmaR4GeQsunix41fdmRd21ntZ
k4XX9LjDNV21lTcgBKbdZ7FY6vqAJayh2c4KTdZkIwdnrqU/WNca58GH2xRm6a0nQhRrWZUdaY9o
8WCFV9kUhB3B1XxmvQ3xLh4ttseoiBCl7eyzPRe3q8BMllrAl/avDjmYlPN0UrVf3+P/NQdw2Hjl
eCwgsuNfHyPb9JEMj+Wfvu/8Htr2ccGBGji4/PTvju/BPZk/FulqXdp9sYDNeMhTszim7FugDyHc
tCwHpdzc6i32kxuiqApCS054Fzk27F58jHqUCFKUSjwCoFr0NOam/zsT9SFriviTjS44m6JtnzNi
DasCRY+7wje1bRhryqEPBjLUk5kA2o8IRHQIJ5G1a1780SJLYoX5zyYLt+BCUG43OKrF+K/+Suvp
MwbR9tZCOF1Obhk/WALOO6hg79TV4mhV9aztjeXbLTU/XxEJL07fbYpmhbh/q+V2Cqx2LztkIcch
fWit0nyAy+jGVbPoPKc6mag5nRJkzBZwIZUVf53EPMdu8aenAxK7KqK+w4BuAA0q7yEhny47tNK3
jd5Zs2yLdQVVqO04jIIubdzpQdTpAOrHHr7CBgiMMg6fosOsLZ2S6c6K1OIQOIq+KdIheM5wBJJD
88zbIo6lvxckj5D1hBqpotZ9sqERr7upQ0VyVO7kUKfRH0jsBa9Fbbxp0cSaiv3RrKx8lFdZ2TW1
9B055rMJkmyMp0CQ2XMfRdMl60BB9/i78/ve/9Ym77cCV8A4Bj8IF28LkslNlrYetls4sRMPlZc9
1HPRkkkG+Khru9w1pp3X5eFaV8dppai9vR573bpqXmVdKxeA5NRbzk5WG2y9wRG6r2D7p0uZ5tPF
GMsD23vv0FVKg5rw3Ja4okBfLXuRNTk2+eeGDGbZ0nHVTR9ilAGnNnw0NMu62v2rrKh5Vl46rLmn
Hpj9TT9Nqg75gnxiowSAjNDb4Mj9oiUB0U0OsBcTK68l2k/DBz+WfGGW9Xhvzx363OH3RPhQ6YgO
EvMKve8xVkeH/SegWQl5JdVDNJymb6AsfoHkO0v+WjN2Vrb/f5rkjY2nm6e4F5cW00CCAXiAhi2M
EtSmcPacFB94s1U8orPfnTt/eJC10GiKxz4JIGKnnX7w3LR8nPKyBvVXdgs5RLZpwrtrEsM9y6YJ
9Ytti6rCUnbKNi2dRcm17sKZETX8UsHKaI65DHOhs2UHHHJrgc81EIqhmEoUbmJniHb67IWQI+Km
VmStKxPaX6TgFlwokbH+q17NdflVKDUvtLRDhQhSTHiv5e1nrg7RW2r1BXvEigPtXO1xWl6Uqugu
WtPbz7aNRfPcrqUOULyewL2sjiU84DRtcZMBfuaO9dZHHAsWu1eEiEqP6KfL+iyBvAus3Fh4juvh
UlP4921VpCf+sWyBTG5Rx8G7N7aZF9j334PQkL3Lhetuo/liMtV7YcUagSvenZNDsl9WZUcROuE+
aZV8MSGZBIn4P4PrdSCq8XajbI1NguYa8bidHCmn8IccFTGA10tZlR1er43QpoxDEhI2NQvbWI6T
jw11o2dPLWB2MA6i+cVh3+uC5svpsQHsa5aoVMs6AmYWFuSGyO4wxwqxOkyVd72Z9vVMXVFDBWBP
al/AUFwjcwyxUyxCBHpqqO2iOMSK+6fpu7OIqnQZYxG6lmNlRzLfKq/456ibyPFJhcxt3x1ycNVz
Zo6TbOX+9LDjiheB/eD850KdrY3nFrcmMJkGOoi1MfQvvMixSCuLO1n7LtJE+JcgU4+6iVF5Ptdk
kxzhjFG1wj30iz0cmChcEaS1QZIamOugan6zLvh2Rvirnodltdab2LjZHXzfbAJ83ty0XAtwEQs4
hONAyrXO1g16+Mtb3Q87ceZJB2Q0X7lVMO094CFFrzNatsFFFXjIURRuR4pID/yXHluAbDLKt6px
0Tfw8a00CEZ/lL0Nb7XHeCXopj25vWZtq674yPp2h/a6+WzrRnPwFPZGbeykEEmU61hq7aYjX7ho
sK4wEUdpu4VuphG53LmuZYSKiGqERcjZxuyccFe2wFiGQAwX0SF3ucpqHSMXwV9Zb/ThIntCYX3x
O+KoWXBeBt1pnkMTEo/RJOTJp2A42CV/OdHiZNrbmrnJfPQQByS51hZWbI9dlqnLPqmml6ro+4XA
4+SjH7RXPWjbr6wbto7iNL8Cli5SDGuj1Y2rianpUynin40Tf+pqb5KUn00qUX1b5e4QnWQRdUVE
Rs/5uypwaWfv0eZLj9/O2TKRwe2zlIRyoKiHysmrJcGr9kXrRmUbAM9xWnGwWU4gynRYTfTDLH32
v69RAXOwUID8B6yAQt7yXc3JXN460n+u/ltbaDnN3jfs9bvfWf1vx7V+BX7Qv2BIZ2NO0ooLS820
t8Yy25U4It2XbeBxvIm8N71Rrimpgo9+xPqhTQ/zCnvxXaE9BMRGDgiV1gtZ7SxTe0A/zVpEws/2
ss0uWcISI19zktceZFPtKsM613W8ERwipMu8Cre12mR3ExLmD31RqntAA9NCVuUdSD+AGSOxvpez
eFGisH56W9kph8GbBahVoPRcV9e8059I7lmX70KkwroklvMLGU/gKZUJa0vMStmaZQy7ODC/5Fjg
xQB1Im16ruKg29+qreePW9/0S17U8aZWR+ghkVesomR0EUlUnYvAom0JK0T7hPSI8kzqvAXOmG9K
JHb3TmarD15sxws5om/F26DFzVNWQCIPiMjPRIbjaNvGvRVm5n3ZjSA3DDxkZJssgD2km6EysU2Z
h8i2CmYGLGNIsuc0Uj8iMW0jZAF/KD2iiLbXK/fdpAP98KNq31S5QLO+TFa+NYXvWe1eosb0f4Vg
nXm9xz9sf2qXntq6qzoetYNqaZvYtLz7BqWbJ8yQ4F7N7bI6RKiNtCMQ6wCHkadIxTLcbyx+/fNg
WHHTfauzCsydtyY2pnK2wIi6pzJXdYSByr9nc/BJWoPawdbXekSI9O8Jx7pS5YRTYo/HsSex1tdO
VPfLqG7bfeOLyzALY4fIKiCZjlYJeK7sXrbVAr951RtZ01DhPxZzIa+0Sg+OXl6ER3klkjyGw/NP
XY751y1Nm0Y8AVp2sbKa7bM/GMdA4ZfTkOpYKRHpH8TNFwKJrC8WDVx6vF5cyzz+aQzJT5ccOdp6
Zf6U1W2/rVo0fREmw8Asx9VCCjvmMMswpR9/cJZIsbCKWrzfbGdhzuR9MYLQzN3SwfqSqiwAz3xG
fN0YABTjQ1Gl07nXk8v3gLQGaKJnmksw8D83EVDciK6o7liRTVY2ZMyyUjPXOBfVh0idsgcMu7OF
dAk3ve69SKLoSW3ccN/VnbmxCvZDdhttAeg6j3Hdp0i5D96eYO6cZyv/XCHEPLCB7/l3Fw2ShIIU
A+ER49BZp77SBYg/n6amVcRR1uv5qpvSQ4Jsxq7NiGkDvsp+9v1OgVn3GWTA0YwEudQyQRNeRzaU
fSqqg/97QOC6yYXd/feAHrzHR6c+fE8ix8hPkXTF/zFJFAhzXcDBR5wo+Kn2g/JK9gbQV9Go1zxp
po3Hi/Nk8Q891LqubCPFaO8yWDCryh6RdyaeqXvKsDC1ZHpBWSzeB0WVrzgEjy9eb5dgmK1uI3vR
4YmIWyBdCSAHilDoIBTh2BbSW1RBItwlauXcy05EdYRW9M8Y/lkPOHqiicAYDWfBi6I3v+T0uj+a
B9zqq6WsxsWgbodCKdZyPrfoErAv7X0RlNgFFBlJpDirThxd1D3aAN0+DsfuhGdftE1V3UASfeRl
WtvisbTR0FBy/ChanVj6VCgIngfRndYE9u+mahcOiemVmsbNQVh9Vx+VoQAv7BoRRgo1gBavIUrG
dkzWusrgHJUSa0lst9zJNjJxboRszLmz9t+Pa0lCgDwbX8j8BDvYbpwsO32ZiEpmyypu52U42giR
+ys5Qv4UeHGjE66p97IpG4ZkD+MSQJRSYOdi+x6xCHYERhmp1yiqgwM7dywJUt27AmQGBi6UF99I
I9h6iUkOcGj97YAF3INex969gxqugrobSKwSWWvQRlBTAt98QGgsO1SVNSz90fcXVVU0D1rviofG
m1x0OXxrJ6tpiXyjHxCx4X/BdhFxnZ05s8tlgaCCuFP85O8O2aa2aruAjQ2I1MHzPXRwo2oRAHmQ
BbuT7TSO+kXWEsgXZ9jOpwnq2clSK2zo8ZcjpWGO23EKvHPX6i741RzDSn3szK3RuY9VVKuv4WQX
2wFpxq2JWeA7DOPJCPUP8Iz2piFfsIurMHrv0s826vWPJCwbsoFatDVtZ8cLGVXqOW/Hycpbta2D
oUyG6YCsTinyxvXc66csTLJXDu6wWuqt4AcLZvRqiwaJEBvDBqKTu75QwIWJ5EmFIfdbBwI1VCSg
G7JduNT4GJzhNb7SUBm7K5E52mZa9mQOvEp8N4nJuIMN9HBbu8NUUFlFXo2EsCU8jtdJ+FE7xZPu
Dd3vMPoKvU5B7xz1imZwSvzJEzSzqlh5KeOYswX0KnbR7t5IxhE6lG68haRzFv2Y+WcP88Ynobib
ZB6WGUFPrM8dyAVTNXyYP2VmGHdDxz7AyIc72U66Ld/qrM23u1zPffKiSL/C2wyheJFOS/UOLrSq
iuXYZ/cdDMRLNeLoGNldverGuNsOeOThQMceo0LmnU+ZkidFDTHWtBGIlrdiivEOnRJjqXmsk3fR
OjOhwsmZ9NJWDvy1u8Wtd3I7fD1ufXJAjZAXNkKBcpRzV3XkrnOn1deyt0LJ5xRV4Pcs15kE8q4X
q+AR7b3+K/dxVerjsXoHY7xDYNkBpR1ZpwidGykg+a4MIlkmaRCeYyUbnsCI7w3WggWx7mlHZHsJ
1SwS68KA7eZCBgTMO+O/eNLGTamCCSzrpjvXSXkA8qbfVyUARHWmgpXCBYNR6+mDX1gkhWwLMZW5
I/HbpYHm3Fvas/BlaZTsKpTpXgXPCEnUcq/onb+roLrVZJxA9rBT7yswsAl49jer85d1504/fPxL
UWPMIEiXhn/Fhh3yltvwwUgJzWdjjzDGdPIJ8q2UsNTeO3uJqEPyHjUs89oI/KyPDe3djYbHOBu1
h8TFisIxRmfRB4767qOpQGBbz85amo6PtmleyFISYhPWNsPJ71DMhbwqY7XQlvKyrkM35SAzdoc/
rSkEK5uD4rZVY2Uft55YRD0GRsu26qul0GbnLRzGH2TR+kQA+uAhb0d0EvNJ3Y1DHCzdtCAPaffe
JtXJMelD9WLwrtlLlsitaeaGaFMOXKKetAXEU4bNxQSPy1gYbb7S3XI8DbIquyOd05TTOBlbEwbK
aeSEwxj250SNePRr+1JBt185QRWsTEy4z+xl/hRWUKa7zJ1evpvklRxWE5XH2FDHVicP4nGDUgX1
W2s+T2HEznjwUJezK3z3trd+vx9QIe057/WEq4eDnG84+xHJ1Nu9f01u5JNDVhvRmKDDIC8Yp2vd
ZdNVTCoPGPKaW1mVHWpQ8J7BqGgv24gAMg65aTA46fG7SYWwFlVOc+44MkZLjr8L1GL8OzmHXsGj
a8LH7+E+i9UZ8P3OBGeGzoRnq0cOPy9yuPwMxVZ/EzhBiIvzwppHOXt1VF1dhlo6HGTVq9RrbyX+
Pdii7rlQ4wUGKflrElQwVtgZ3KrYWdQ7AtXKSvbOPKGVp2ftXlad1v9wNbYSU+slrygwz5+Dr3F7
x5HpRzHPZ0Wp2IsQ9bbbpwpSBkqOuL2sRhprvVNm2UVW4xAIHSH+53Zk04MD9oP8mDEz2oPuQzgn
8JS/1jorkCVYAGWvCWZ30bfzWWzuHaIIlmGmPCaZUz1YnXaYHFxEsfpacyox78xOrdaxCexTzNV6
jC0Y6VyhjVcsilhtoAH8j46y/bABAFy+m0m754euSRCjqzXEdV3vPCiuQJ7Q7JAcsrsH4avTdWjK
6Wp6qb83c/WYdYlxioFvnls994nWuD5/bk/splZ/l00zpQOXlrmXJ3U3WpN5MC1y7rOWe6F0zdGM
B+MSjp69rINp+PSqF6jo8VfZoWTYubVyj4WYuq8jhEqH1Aif88r6EUbhlacg3LR1gtCDEutPHaI6
Z98UHyknu6dea7JHf/glu2Rh9eTsA5Hcy1qkV9MCHY7wKKsjIqX4sQzBVlY7u6t2vmMrt6kNMzBn
gbNgoSfzH13LMDCxijtQvfoZrwDvAWX2YY/tl85SD916qXnFly9KwC2tQ1hb82dDMx9oYdSp+bJL
e6DFPbFW/Lg7Uiwo+apqppxI3iknZy6GAGxV57lkXOYO4KzKSV59V5F2WCiOnvGrqsxXUjlkQ0I0
K1WEQl+zwblzOk+/BtkQPA68TuUoOy/ygw1EbiWrmoYVvcp6vk8I1pFbTR+brDcPXg8KEKIa2+65
kFeykB1yCHRDZ+lHpbY2FKXfAFceN2ze+Km0QM+CsJ6Old1nr6S3D4pw8gezNuOnOtVAbfoINOZh
dPYNpV/Im4o8IZRehRq0TOxb7aJu16Ez2xxV2ezy2cY9+lFcyrocg4xavW4cNhWy6iZ9eL5dzTPA
tMNqi4ApeUC7UG5j/prs+x5HhQZceLhT3j5GDpKfJcfIqhlW0dqJKuw25Lzf/wo5RgnUjpW2fbfR
mP/y2Y8+uB3+VFZrg4B2jPBnoejpNQQJf3ILkr1WWY4wrjAqDioTgbkQsnKKhB/CPR1bboMMPCjp
4Mj7iirnklOQFshWUws7RkR+YywN3RxQ73eoEgK9GuOb7JOjIsAtG2PU7VWiFWzqjabbRkGWwqLG
GlMX+jXO868cnNlvOz0juKl8eSHmV4Oltk9JhWoj2/vs1IEXPRqhkm0apw2fiESzreqA3nv1h7y5
COofYQk9o+5jlEvhb1zGdMoO6aDMEO3SAjdENAwUpfoDedDNiDfFb61NLjbMxHcPTfGlcMYQMGKM
0QpmhTst07S7IU0iONKB8gaV8l7eBGhgrXGIvauRDll0ZZOeVLv96XRF/SgLy2o/AEPMFqwq/O0K
cZDBqbH2mEcAfqseCdEtiXAEV9k0kt9bq12O9cXcaSaFeu8I3s7z+CBKyrWiGuYSAzXO9MgYiKMs
JoUzfTCql4wVZIsMYJltdIfDv+z9azTODOKYQQOO92mjk3yJ5438XGVxv0MNUDm5pDF3QTojHkcX
PV+wsFf8lla32tzEx36FtjecbLcInnLAfetw6Ia1HNFrfnbmiXuTnbKJ3McGXpN6L2t6aVnA/Xry
Wx1P1JDcYQsQ38tC9ePkvqxYjdw2NTbfHXE/g0NQ9qrdIgSUY9n6qrNLhPxDdxFwniaaUZbHnh2B
8HMspZBqOX4Xek/AaaU7UwEYXBcHQ0dOnV+kjmgUKMG0Cbw728MTvCgRxbfc7Fff490UN8bBmt2o
ktmxKo9r4yiQ3xgrnx3pf5pln2yrHR9/gUoHHAzP+prjmOKhvV9j9XJFOS09AaB6kl2yiJ263vaW
O4Bx6v2rbBtj5Pd81F038i6eVW1/sy6BsDgjEEPCWkmSX4HkrGujyZ8MT82eInwQ2tAtLrIptZwa
9RW1Y1PNeKPKJkyNWSduNxhmdi0aHItKB3O40O0eyprUqhxrKy7IHbTEw3QCSgdQfOeZqJIZpQ8Z
FD3+LeqXJppjZBLY7HKaMHN30Y1d8DHU0fM0ecnvMOf3mNRo/+caZBq/ab9qU/upFU19j98CYUF/
llHluIaoWbKyszJVt7Kai/RPlX1pfhg0611q+pll+6RH6vAMUIQlgx/FbhgV9dFP+9830T8GgEL7
M8AQgEQ1JfxdJcb4QKQIfiCZVd1ppwfZlE1Vs4LKi3knubMHby601kNFTUz3glTSBXcNDOgJq0XQ
RnjxEUA8NnmW4muhPplTH60CV69eOIeKhdr6waeomhMQGU7Q+f72n0cC/lh4Uf3ZEw4m6zCoLymU
DVy7ivFa6jrBKTvLzj1SPns1hFdoG/GBvEyPs45vnIcqTbeR5aWLgiwx/ltzoyzC+SqqwPSEYZht
NGRH/EMBC3aqlJ2ua8fS5e2JImcJcmQusOT6c/Xfqt9t2f8cN7r+r6kxMLLW0fjOGzVaeRA4j1Ho
zcZd82UuWxV9BCiWpdoaJjsWX3PPmJV1t7ldej348dGPVgXqZphBU+iqAxvP1MA8h8mtKZ2vvqua
30Jr+q6PbffoDLW6lffLdnnH95xJWf+ZqiaSt4Y1jB/t7Dxd/lPYOpbUiEZRzFc4Z5MaQwpCjvge
KztVy8Wg2gfzs63N7EsOQYk3295QgJUFqkGYfrRjOwpHSnQtKlL/1IcRssW6zo0//RI4zZ9+4bio
nULdzZ7cCXPLsLU+EBXjh6jhTayNon+QnVXCGa+d2uFgNCb6gLMkERme8ZKamb/BJhE1g6pPbQCg
7sgR0JzjgiWuV/MYI/h/jJ3XjuPKlqZfpXGuh5igJwfTcyFvUimllK7yhqgsQ+89n34+hqp37nOm
uzEogGAYhrIkMhix1m/0EuGWWmserROyS+om9OxigVqEC/58RvFnPCLeUp42UuYDhaCjfZcCmcv8
QemsLb9U7BzI7P1n/pffVf7YbteKVYJj7EIQiC5P8g4p7KjeKNC/VlmKca+iDOPDv5xleYKpcuSE
O3n2L61KlLgrYuefQDd0EoDR3mzb5vJ1gJwWo6I7JX9rCMBBbvvREgsXMvzfOotkWgKSy4nqmH8G
iegB22I7JlW4zQOWKUVmP6luEl67etAuY9J/lHO1DV5qEwxBuZXLo796WUmqXTokDAFC37Anc/EI
AILu1snNKh3r1Ne+devBQa9jt8IjIeI1w1RYLWDC4v9s2/1Va0VKPMnSF37Q91d3riuSkGhbFoV7
WYe3aoSZxy9ZcLRsuCqBl24bQ9jLalQVeHGVtWzSZF8oPWBK0CIPCuK0DRiFwGsWsqIUBrxRpGm5
Tn/H1bt7+Kr/Ksqz0bIflczMSK2VBTx6BQHTyp2WyDMkx3uR0FCgF+ZL7VfDoz4zimX9hJnUJhfo
LSbzVQV2JLAgfXiDSF27ynQ10PO6TAam0AYy58UM0ZAHtCozPG2TYi+Lzgzg8AKRrKKxd9aW36mX
JF9gTl6dZxQUodvfUY1Bd+5YILju9Zg6RmzdTrLE10/DWFRLRVMRfJwv+ro8GfJVPNoEw+b6r0Zn
KNet0+loAf7HJ5Uz2WHyuw0yFjVE6f8YR9brYtZfKXCc+GucYD5rnWrvhrVx/BpH1heufyz1oj3e
/+6qGz/CTMNRySJYlkWO+dq7kLXIePubZC42MSp4Zh20+xEi7aupT+mCnEF5cEV59PomvKXp+E1j
omWx6wVLkbnTY4Av5NlUPGch5oa+NUiud9M19wDK45s0rGS9QxSp1EdYgxACdgTmtc3ktP1H5m9l
e1eG/kbrsmoPAEx7qQQaN6GRfy9aNmmG6vQPSR5igciihpg2H2QIYD8qgbFLP9bDiRQVynZzQ5Xb
TyGEkWcHX6mDq5nVWo6UuSNajyHxCz961hXdPqnzgSQPVNmUv5Pb1Gy2rVFnJxHuZY9yUMF3zS7B
RV2LJTI7+TqxtOlRHtI8EPczYqAL10X5W1ZVwCiZqUu92zo5mBFZmc+d7y1ZwnsC+5t6+zWWPJsG
WOFWPizu/b7GF3lZrYWbwUaZhwkH5YrPCjGiGdJ4PzR+vepyA64KW/J7nduqiYD0QB9ZaUVN8ODC
RPvrKlmtlIAjZZ13h0RqMzDStCHjptM0rSa1DpvFVy95kTa4VbKqCl3szWLYfLWaPc4BSuduBBil
S676DeGlyHnRnLoBK6oVn1GeHFDVQxumn86gOa3f4Zg8W4mwv8XgaaDosBAseAjANKiPuD22B5Nf
uAW3Yc8GLOpj4SIb5aGyur5XmobrnSLvgPmW9qjw5WsL2a/rFd6Ijm6hWxY40DgGb6OgVnmMLAOL
36zoVRahCavWWGPx5URUYvIRbUISKMuyKUD3Il6wZZ1D9D0xswNUTQQqZDENtWti/pjmgqwRuf07
jrX6wci86BkrOG0tev5GWUQFEkkt6KnI1tMqr7KYnVAPucmakqw5buFtf7i3JUGw9TyhruTY+FXG
j7X9p6+s0htU79JYvQhFI4XiulhT98LEHJHxewCIu2acxFKOBtdzSbS1P4qUeahOsmqd+6O7AM4Q
4rhKnUEwp/9bWWm6ZtaG4338Vx/ZUR6+6lDnneD2CjxmS4sR7uN8dSoHy1mU5KjWX3Xy7G8fOI6g
1wIEtsib/vNfIXvKAxuM755Bggu3DMhV/Uc32P2RfE5/lGc4f/w5+y/rlLCz9qQNll8XpHo8HL8u
lWdfdWaZrNsWzQnV1t1jT6DqfnCrSIfdFHlYa5lutfpqaeHqVNAm6fm3U1mWYwAOEWstHMqF/teQ
/2lHfPugdMsLq8qDL5fEu6+PkWN9jSAbgKJg31506mmo6m0g6vHbMKg2FnSj9eCOAS7lE8RgDV2f
D8x7N9PIErNpAVkn1lTfmjIEF0ruAlxymTF7g59uyYH+bKJimXpWjaHAK1IX2VMx65qN3bgvwzzi
UaSEPmkMyKjbT+gQxEsXgv3Wziy066ckvsoucZM1s0wGLMz5CtnwXwwiO8jD10DCDDAy+/8cZIja
vfwAIZiC2e7ip/6G+20fLhQCamo8DL94Ez7ZJMm+Ozyoi9rPq/dYISsC4hnxbR9uGvpK8VWLynY9
Gk51xnwq2JZaaT80I6oBWWuOh8Sx3EMWpuNObwsoDplpbDo3MM+EdrK1NabjtR1r9A3TdnqpzBLP
8MB33utIIQRKuBAVhDjeebmNqG2Ox87Cb6N0jeIYUIs0z5sHv5ibBthY0WSb2xFyH1jwflWKRgEK
HyOVlKdJvkoHy1cABPbegYDvKx6GBwcE3zRnur8rBXowuK3iBF5f2iy/DcHovLYGJqt8QclSNg5D
kWwNP0JKce4760mu2lhBe2Yu9hGZuqEy08duvrY2q5U6Vt7N0AkZDaqylkMqfq6dOsfK7p8HxTbc
E3shMjCPkY/gp4LA6bf3D7T4HwARsxfAc0iPhbybdLtElaUqtgYscO8zDPt4GwnvrTOx0N23TYK2
neP+ciMlvOkBpj1mQzY6xBDNcGyCzT7Z53AKb1gNL1Jjn4FZ+ky00lnOMqOnhFXqI7K36D7ODSKx
yJeS/ROpP2zUFiHesTEFsabs04Lg/JklAJWxMBFXD7/wXQpiuB6akbRox6KG0Own6yhprZZ6ZrLK
Wg1JxsIKH8MZeMPU6X0m7WfPYvN7Cvp4VdosZfDr+51XWgfYe7CgpdUnE3n5p3KuCvJMP9qJ+fxV
5Y1CPfgFWsYZNpVzJ9nmZkRpAl5ICzmWaVTZKhqSdls3vU96rGrq3Z/8RZS0D1NL3DGN3J2nzYoG
dWSuoX2bn4owYAJCp3wOykjFzD3LTymKR8sGvP6mLvzx+HWYuuJPcUxIni+/WmbdtsDH3oMtpTkg
8pZCVRqr0SOyGn23PcV+r8IUSAUz8M0ws3KdOKXxKFBv2sV2qx+4l6aj0aNPEsSENh1+6FWK/wxM
EsVCUK2FiOa6NyNVJ77zABef8KFtGu1ypxFT8qxIv0g0wtwGMlW7eM3waIJgJ+2+q/MkfZ8C1Tkm
hDGXspgBC1jVJAr3sjigy6yXcfrc1+V0tlXxu+593ILTTtsMmkCC3BkZo81+ItL/0Eyat9Dwergx
44Jd9fPnymvdm6yKqmFeLudnWcrKVFsZOuLNTl7h9JrUZ5Ld+0kEKsjovj7Lqr/qU6dUj19VskcA
OgFtNJ4rT/RPgZK9pmZpfLp4HcHMzcYrITETCCjkbb3PxTsprE3j2PqnEChHh+D4z1qB0K0unGGF
sq/+CZuh9LXP+IYUVX4Eg1keCa7VwCBTm/xkXkDKzOIKHk1THWPdqgr2iJTvnRp7MvatV7xWNQo2
6Lh2N3lA8WjjAxK9yBLZigEVVkyVZRFpI+2clv7uq38fo3PTOUZ9kHWaN+F3PM5TwjwktI3+hiUT
AYcC9PtclURBug6qIdygDoBpFOBkFkk4joLAQ1UbHrE8+E5VrUkxdrPcj3qvKzws02A1n2WPngd/
b7rAPGTRrBKxizQiFqAd4gdrPqSIhGHbpe1l6ateFu91gLQWSh4VR8HvrUZvYTjVZ3/sPkcMCSDW
FjH5Ou4y3QiLN6doiFvYvruTxbjEwqKEp35UAx21LQsF1sZsXwhOer/ImCwSHTHhxYhrkJ9iWqT0
mCIUQ/JtCl3c2oh/3EgEBetcA/6Z1WBzapG2R9tQzUPlzk9W34jHIuP9FXT+rjDH7YCzyUOZ9Ppa
9bzyuUAJkHeG3/+AWrm0WBL/znN4Kqntwv8L+6WnZs2T6U3VNrFV9aCiXJNrvFHTfDKvWL5qm4A9
72oQHQ93WmeHHhTsY5Qq5jXJEihVfgpKYNIeS/J7r1UZfguTNn53+8Fd5hEPbO9Gw7aNOv1QD/n4
MCZjsnFTg4xuhRczmy33w42VY6T6SG94BRL3rZNde0E2llTNKRgigJcORojx2P4m7fjO9ynemVZG
ECS+91SGU78plKp6IIA6sngfnW1eCpLIpbA3LiZ5Z3mIeS6Wisin9VedOhTjidkJzfwIEZMMcN8y
U+1x06gWZT9BquE/Lfvm3L9X1T/ttuH05zFvHQLfToZShtHvy6mxjF2uBsrOasr4AYxszHsFJWJ5
JuuQCf1WtHW0lfWjVrU7pNrfWqKMy0TFGFHa38ii6fbY080iKLJYF3l5INymv6i6m6Hoq4pVH2PN
7hsFu5fEQoYj6LSH0iP63c56ao4L+lhNgm8oAqibSkMzcfLgON0VKAwlSM6EID4CyGzvIZSOpYdZ
ytVCPQuEqOaeRIUhidnWuNARKHzoBcassDyNJwcHYNJebfPWVfioIqvh/NAVZ23j1MXNLZRFW0Ie
ca3mg8Q8kKoSdFCRlh7kMIxYvgbX58FrDOYfgqiazaMD48lodRMB+C66tGrwiExnuC7VCXHQEDo5
mau9UTnarU0s9RyhqbYwdLt6H6uqZpYkvCa7pZryYpdh+hROQ3jVHIN3CldjHeNsU53d271XqjH5
qpH9CKpGfda6cGPNg7ksLPaoLYmV7Gbpgb/smFgfWJS1b1VzkB9ZKklzVLSJu3IeuzIrjw0p9n/w
B5mINR5PwBLGSR4cJfmdZLa67Qz9T5Wsl8W4a8ej6wGM/Kv/xCZ/l+C1t2Qxivx329o/Cy1faZ7a
fudJs5bCqPMz0O0CIZvE2mhFMm68wQk2EUkt1HmKBKHQAgFhR1eZsGx0mrq0Nuu1Na0TZYgv99Yw
A6ivtnmzs0Zb5gjFJU0rc4Nrb42AZ6peZEMHXePktCppDG2CX2FF7WOutKvUwF0nVcaHWPP9p6RW
QTTEBaHeuoJ7MNd1lfHbiiaLQBFGFH5HDGfCqmWh+Xb1jQjktwTTiZ8FxEyS+ThegftcFKk5/kYo
7ur5pvUxkU5Z2GqgvWjoc6x61Qmf2mybuIFYG0bgX1AeVdfBqA6X2FWqdd1P0ZOhONw4Ya8+QcI5
E8O/+kFgrlyoKSTG5pS7M6fcmS7RDXfnrHoE4PTebsUTVl6p1kVHfAnyM2Go5qFX9Ws409AJsipP
da4UW8C5RIRHDVtv4U8oZFrI6RbI/Nw7FkPzrNddAoaOyzStL56SYfc1BovC4Jj2yg95iRx2MgEb
ezk4DMl4l33RDYdY72vpTnaB47/2cRUgCpvoV18x20MA0G7R2qZ2HTxYoQYiYQuV520vi5nqF+cq
cZjXnWk5Vl23bevBPhRQRQ8TTiqz7sZf5QErMScAo9TEWv4yGIsIAtqzLLg4rSlEDq++ExYvWRA8
ttifQBykI/CXH6PHcpOIHdxo8l2QhEIogcXF6G0BSigWDybQ/0/fRztrysrpTUzICVdFVtw0TObW
CbuFc23U1VYxNIREbfQA6rgO9sxUMU4H+MybCtFycxT9ysdJ5pmNKfpyyPN+q1rve1NVyc9EjTCu
gHPOBhg1ctLvOK+xGLTa/IeVs+CKYgS1OgSB+7z1L/KQ61F4duqn3kX0lSSF6V+U2HPXYzsg3cc2
OFsPZA1sAzUNhQWIs6iBwCBP7L+ByE+ydRZ4xdIKxmEjL57cGsx8qK3rxshZ0nJweYoJprst1GU3
4JFpYY8RZ0vWhtVHf1pkd3nIrb1OgOuEjY7/UKAekVgi1xZK24+PmUCIQvOVedvVNMs+SMdH2SDP
5CGflM9yUoad7FugAmzhVjqUVxQI/bNvYyC3EEXqn3UFdV8/RybPDskXq9oi5Lt4jOeD0pnQ8+az
ymuQ+B1GYipZdjCQnRd/6+eh/cQuUkWkZe6syWZ5Gg9sxryyQVDln0eNSCXthjz5PYTdd+wluwti
Z+111PKzq5QdENwCeHONQC3Grt17VhfBgreaONth0NxKzzoUwHTeKyOsdhjpDev7VWFUIOTXo8Tq
VdWzm1ZbWW/3sbILBbh2FFe7xag1UMsKUv3tfMBhbdZKJo7w57TxzHbBotXZDbU7AEG3g3EHEAnO
V3yO4haljSAAbzxNCBdVKG9MKrtvAi3RQ2CnP5zRznAKosquo99IMpPXfeB2yZ89Beoq8pzjis1A
/mw2jjh1I6o9c2NhBMVz4KNk6hrVVXawiPMuYgt9+khtzL0VhDWxRgOE+P0QL40+0Q5f9b4ox0Mb
kGntREKAxl5V+dCcuf+Sa9sAHin89KamfnqVHRD0Q2pM1O29v2zg9VwvbH8w9qVj+5emcvZYcwNt
sdISN8b0J05YPDVK0eFW7mMTTXVkOc4O9ZVwLYt6lRqLQPjFySXA8Goq36fELN77MEET18A1TciL
UsWGPlhbB9mqsz9ha1O+sucSp3Tkf36/qoF0BnVL7O5XIZI/WWF4a1OzujR9/b0Hnb4JpgTkbjog
+Zlnfw4GIJ3F2LnZ5l8aZBdZJ0SGDTgREyiaUTMsIqRMKicMjoY6OhfoVjtNsdOTyAr3Iqs6HfWm
BEP7HSJXIz9/WEMLMH1l5ZPCUHjpT8zvWYG+qdFlJ9tprQehq/Ul7Cs2AxDM9gNB04sYlOrSjUOx
iwytW6hdmD6UgXfrPEe5+FrbEzipqs9SM295rLjPiF2IXV/iWZOpQn1TrWAnO5iFiuknUhuPuAd0
IALKeJlkefwAP61e11FjvnVIJmtJOPzEXeXZDRL1VcP8Zt17QXXE8ap6LH2oS2OhuR+A+1ayK7cR
gudNbWLH5DUwC0S915PBvHDrxEtNr4uf/ln2JITmLyuAJE9+Z8R7zdDFdmzi7Bp3XrQtIjylHoBT
sMRPvHEZd6V5aMrJPGTcibDoE2T4DLw/swXoJSqquU32kgfZ/lWUrW1FxD8D5SBLfQtYdnkfTQ48
6dAVgJN4SC2s8n6yz0kEnzVqSh2SjRY/xIEOUU5FADuruRe1XsTvfTt8n3mvv9grpQnQ90U3KAe7
RuQa10UgJig2PFeFEq2ZK8Xj5Opip48Ik+iump/wAONVYQXKtSKkscxQGP2Grd017K0RNc9NP6pI
UhfKOy+vINp3vc0GXJ4GtkjWaapsEBKMsBPRm6dKC9unXPe6faI35NjnOnlofNgOjSj7xWRUf+oM
E5PfBoApNx6X4WKinArWJroSKw+skvUDzAnUJUdthjq3De9aLA/RXcErOdd/k+JeabgKfA6+g7yn
k5q3Kg3DDRGP5oHMJhgxb3xg3sWOZD5gN3pTiVzsvqpcBjxZYIhIbllZQRp8+H0v5ij6kDqeyLmy
6csaQ3mb4P4sYqUIvndd/eomSgbSrtoDKFL9RVtVC7ACfA9efXRD2w5A9hQbgkb1rzgo4Z770ac3
leS5gI6953pl8DpNote4arBxMdXq1gIeXBnJZF3UzgA8Gw7do4nGMIaW1hOBmWyPS5+D63puXnkf
l0vDZiS2lO+FC1Qwi390iEUQ5zIIeXdm9RmmJMCRy2UD5gQDViu2d86RQydia8dHrGdIVSCNv/Vr
UV+KtCpXTm4Tp0UWhGe69j7jCa2zzkDjpBQIl9jB8Av9oe9RF3XvSggjwoLqeSUq99OIAITxPDZv
mt6fMg/tc8VHADzRMQTTMFnZ1vrY7MqkTm+yr+xSKclB+EPxjoCNtlYdMz0Coc4XVhOwqEeW1Vmy
eM+PaNFW+oVZxl+kZtOfksjylqkg+muGvX10cNJZRGUYl8s0jM8i1H5FvnsTeqGsq8Id3vGs8WHz
ThbLs1C5ZghZa341vpPNd7aymzEXi4ANveyGFAp4WzwNpsEzcREZnrJyxjiQolwVwhiOsH/MWx1O
T1ohehgnuPQ6LeTBSbyXuW79DNn7LFTiBTdAh2JbpAOuMDVRbS3OUPrvsgvqtf3OBqvDJ5rp5ash
cqxnQNraQVYhbqBt47ppV2V9c9Ip+RmpPDDsDgw2BCLHOGhIDoFhkPPOvXrlomv83ozWY4xd0K8m
cPcexkAfVuh7aForI1E+l9mwTfFVjzT1KS2TCK+83Pw08SVI54uUMfuMihLNhGFUF5Udf+TkpuZb
Fh3ssPB3suiwdonasHme36ioKhByg+Fuv0dkCFY18b+D7MZTb2SJ/16rTNgOO5QlenaXpIBf5/sD
y8xIBcTu2ua72oA3DacpPKIjOrxHH27Umu8GW+oD28oQ4VU6aSbKU53dJvyA8Hm12aMNyipAfOfs
NygDyEOvmNO2t9V6mYSJf3V1COUKMmcwWWGXyKJsyDrtLek8WLXzpTimobJy9er/GEbVdbyJtfgj
YrcULXOzmzbd1AD/mgeUI/h5lC8zHvetrJPjaLZ30itI0rJEcDu+hBET1PwZcnC1Q5W0tCvsjhtP
bBHHqhZ4K5oH9MHM2aXHPOCBUK1jBPCXClDfrWmQu0pY6n1Ts6s9CPNDmbBws/HS3RHWd95YsS9l
vdqq6jqtSJHYSlHhLqRvhRtaH/g8K6tWMboD3BibvHZz0kRu7Qg+erAK3fE8oB27NcdWXYhuhNs2
1/H0jGfMcYJ1y4qQxDrFr4agQbQqjNp6IxsSBPe2hPwCVHTNY1ZpxqWrNf3lr5IMDRUxujK97q4r
fHUndHOt0DuwHVDPuhOsFEfDM9Iz7GnXG7jXtYEbX+v5kIwNKq5WAAlgLk7lEF/9sDkxTSI1MZdS
DAUeO7DUslTJVSOIsm0fKsXy6yKcs2sAC/hpyn7dgP9b5zPHTXngPFS16yFybti7qWo2g1WL2TYz
QxBRRSbUq7BfNZSDb0BeV4OhegsiS1tPs7isbG0c1p9Z0yGlPreWWgLObBpfrBADjaiqX2R1NTgA
FHycSuVFGLiZ+NVbGssyLnKE+OlodnKG5B+91Z+ykiUzag96HUMfr/ITq0ayQGTLX9wxDtF69D9x
NcY5QA1dQJvai2yzVHYB/HxowmhZujanKfhQ4mLFbFD/6DMYfFVf1Jca0alD4mJY5mTK+O73/k72
yJCIgEEesTEgU7uccowigcje5IEcKjlA0guHptLnOsc/dsDJsVdRknuXMXO/2VMJu3W+ymazvRe6
7d17yKt8XTsSQga5Ml8UAg7dIodGHHa+QNZNaKyDpPmtC9wA9Ug56lGjHOOsyzZ1q1u3SeDxYI61
9SMywU7w+viNE8QL+0G0doyxRJdTy84gteO92o/sKLFmuPTs2ZZNMUbfvLQghs9FQher2klJPtRi
dsJz3WvWoyKgBn1xzJsS0UiUoNZN3ZgsZxEELNtC+SlY7pLR+o2O03dyQf6bpc+iLlnYAqppDFBD
PrbKmeNclAgtny5y4w9gsAha8ZEuz1trFCj0kkPEb0z3rwLt5W2dddNhsMb2xNRdrCOrNV5yjSga
Myuv+T3q/91KtWsW45HobmosyPnA+5nmkoMw8Go0AL8Quu9vma83j1XqnGRj62XdLWfWmG0uy+MY
hNafjGxXjfUmG5CoxESId1UQJMtEC62XzJpF7u0wfnEyxE28RtWfBPgwZObUNg1W/RB5q3FQ9NMY
p+VCmsDWterASCOSxTNevOXkDQDO9Vt27xsl8csNxsLi2+iiad854jmcCIUPOSoLYZ+p34qyHDA+
nuxHS+ujdc03vsqQRNGRX34ZABCePXf8Uc7Wu/FkudvRKce1LJIjIxKACeeDNpNu5ou6cECDAcHG
0BDBLalFvx6qvF9nE1nFJewaPd3iVW/fYbyaEijHL+yuRO0qJVlMlYXRIvJT+Il+rb76Pv4R8iyZ
6ybbE69N8y467TwVCw+AywMLv4kovZOqD1MuNpEJoU0VTnQNgX2dU8L0bZ4RaWJytHeCMMxCK1jP
ZqD2j5lFUk3xjeGbr+hEeDVcZg3Am3fDAzEbINgD1sis4HBCAwZ+t0eQDROherzLBmNJdjhZeC4K
AogRWEdFEd2KBPb0XdGQlmmQqbMnfpRatOaWR3NH8gigNZbCtxhRQeCoQCxkMRVBfqsqnVk+Nc/A
vcsntp/mtiBtu+zIRGL4pJhHoyHNUkVZcqvUTN8qE+kbI9RVqAahtqq8rL7IVjUye3JegYrwx9x5
PhTDIXDi6honU3KDstWsy1ETa9kWorHzFJdvX70xomhXmVIam3t/4ORnqwAjqYPrqMdzRnjsSobv
pFRWiaDlXPJj1FiIIWJGM7LJrMtgx8yAzV8bVE9gFZedVvgEEiaWC7HiX6PUA54caiyT5jp5wPjn
WGYTko9zVThgEdFkxWoaJ/XBSF3tohco/iMzKF4nPmfpVlZyczMkbckEgAANULPAXj062bOKUDGl
v6D5P7KoMw5tbAA2woD9prAKvkWa9WoHIerEeuhumPabtd3Pyack8h4ydJlfAq1dEea1353StHaI
XlVrZy66gxYuULTAWYK31dVL2yfZDWNFcyOQSN7KIkL1oKNv3Pov8NDSj4H/KXbIJoSiFuq76ZWE
zvL0oxegt4WmBgesaI1XewCCPfcPIhTMlMaod5An0S1ODN6aU1Mv3QSZfcMJ20WZdu1HY7Tvg4P8
P4is/dCiOgaS/LMxXCBnXsdyHhruY9z6s32MWLa1UHitfUP3BM+CqjXI04VsQjPyOHbdip/VUN7C
dHK+d37IC1uL82828J1FWYMD0iGxLgXiWJsmFOm2Vctf6jCg3DsY27ooDdJI+kjAH9BFQ8jiwYeo
tVbVVnszquqcCKVc/ePf/uf/+d8/hv/l/8oRTxv9PPu3rE0veZg19b//w7X+8W/FvXr/89//4Tiu
4ei6beJg41iObmoG7T++X9HSpbf6PxKXjDnqtMmLq5XiOFSoo5VpNRL9y99ZykA2h8SPrklrrLMa
j45Kg3e8GbIey7K63RsElLylnrTkmLTqMUcnmbw0vO9UQQY/9YW44B8lHkg9BSvZUIfKFvyQ/2az
RIbwGuKooo5Y8en4oRWmeK1PXRN0r23f60+uiI5lm6qvOiCKUwyNDgFN+kDZH/dxXCvLRF5iYILG
bq/kXaj+TKoCs+6h/6mC6X+xHMM+sXz4aeKn/IKwsXOa2/A2MrcOikdbYTQpEtCm9u1fzoI+iS8V
xiYrFnzJqSRlsPbLLHn1XfGzmWW0C/MtwrBvb84SAnHhJI9o9d0kKUAj1fGcAfrXyCQ/yaoRGg3w
4WRZgLPcfO2mwjEVB0BfbIHrElo7ZqdjnCDwhf084SN8hRzuHJTEbgY/zblUeKHURYx09uDs4x5p
r2VWp2CxFG6W//72sMT/e3vYrAc0bhMx3x/z7fO326NpdcNBFCN/6UOcBRHfNZ9LtTABHBvJGt9D
8zksUBvw4PjdW4XhTI8+O6RSTSMWHcU6zErnF57dZ2Mwuh3/f6LqM3qjzw38wDFzjubS0PcEgtvB
O+CR0x2yFpNEzGc7fdQXpkpC7cuQVp7Fhuuf0DHjIFA5tFOgPj643aPOxIucqNhDWgebeq+LDfVo
Y5y0ykRdnvrJs+JFRrwWO6X7eW6KBVag/D/Yvg/q68xoJLOfWgdftZLH//5b1XT9n79WW9V02+Wf
Zemqphqq9s9fq5dpXuZg/Efkzn6GlNJvHGw5n5H2hUNk+PmvkgydFyXJj6riDWwaongirE0oquzU
nbAD/0kg77xMU9/8DGNYw4g0/kJfg0yx7jnPfKXlZmDXu9EH/TzFWXaxkjEjIUniHgreUVb5RhUj
fIAxW1c3oKX8drarjMtvrdsVC21owGQ0MbYYY/sW6qT5KhfS0CY0ppMWlzlig17+eD/LekgO+bsy
uxwbNihZhb36Ti55EED9mJwguDhJG63UAWKkiwOxOvS/AmIti0GxipcJr7w1IqfJKaw884CnS7TN
fAfMQlZAhkMe5XuGy9CAXvRvJ1SOUz0mH2kEvSYFyjPj9F/yvKiXOK7/OZvCtnsZnJiNlFEmz2b9
kIcYtiek1Nn8GSoenxRDGBeXxsDWHa+aZ1lVuOW77ebFCdax/4w5WLPOeCNuZGOfBmIZCZDOOSER
8vAuFI8gBqBSesI9tWrXblH1jhaZjdPVVlayZF+rblEe7yV0n8QqVbNyZSZIu4aht2FisgneI//R
x7vM9bVNnUA6wGeRCTS+V0NKAPnfRc4Z4T6ItglmdTjpvoHzzw+NaLSVXLIKUyeiWjdPpOCDs4Of
80IuWUmACGSX63of9elHGdVXnMigMnVTuG6GLn1CMyd7ztUsWjZCGfcIpVRrTQ/gACignLsqeZbS
rjiFVceiK5G9jTqsYfP0FbGPZCcUkoota+83M0m3vdcEn14d4vFCuHYitzmFG3sYTBCYqfuME1Lv
bcwWAqWvl3hLqG713XKmsycMew6hG3ui+zoCXV31vWoeTBJeH6U1aBt3wFta6+BcRJFLQKPyr3ar
5AcbFZedNjgwe1WF9UD6f5k7s924sTVLv0oj75nNzXkDfeqCZEyKQUPIkuUbwpZlzvPMp++P8jl5
0s4qZxXQFw0kAklFSBFmkHv4/7W+xdXuDRXfXbYOFO8PGCvCc0rE+/dDq0qyAxb90/uT7z9PQ9Tr
cUz6SG4b4fn9wY7FzUi/4PDvH1EPir4/+f6zIDPSTdBSjQ0DaV4LK4yOprM07iQmE5EnD0kxeHOC
MRdAq5Oq00na0XA1M4oyvRETyKoS9OsRij4FWnINIwx0E/0MP3J01AZ660/ZSC2wYv6bbUW/INXG
lBYm+1jK+eOCY3mfE5QFrelfL8uD/vXXo5aw5I+jlmND79IsRlu8m9Ky7J8mg0RPnWbosvyqGkJF
0mvMJ/AP86mJB+Cof/zf+890Y9oysUAoWJ98/9G/X6G1AjjW+zONjfDAaEP2R3/8PcEU4ahL9+DI
ZPDsJtZvejUNn8UUfxi6hUCk9UjzJruQTwRkN3dVUDwqja48hY2wbgKLQvz7YUXA6bau7X77fmit
fy/NG/3m/XD9e30f5HfvR5P/77+nVOOtFdF+ju+sehovQkmix1av6PtRvdjq74dOnxypfdJVU/Xw
8f3BSjfZMKLVnCJ75R0JV2djenl/KJ0subSs7d16WebtT0+8H2p61bPcF6wjItaUVbdMz6GFVQ50
BPT49bBygAqV2L6O74fmumdtIMUn+AXuNb2+vP84z9roxnYCApyUHEnTUFeHgV483Wztjfwc1KNy
/iSIi+SiE+kdE5/cN6PV0WSs7Dvbkh24LnP4jBAFIc84XibsZl5SpMs1k/YjIi4inUNjvs4Z0sWa
xjHMb54Ev5jdcwkRChe3AHVCFsjTLGlx0ue7VQf1iRrSUz2E4sWpYUejRCO12UzHj0JeZDerL1TE
230RRCSnZvlyU6qAosGf2mdYYPaZ5BUHXDeAKIdUxPef812g3gRt5MUq3nAVk3Om1/a9lijWfbZE
AK/U5cv3o/XnrabkO0sFf27VGi9r1eg8h9PZXGYUsnbXsrZXY1Jl1oXVepjlTXwscyFh1gCCayko
ERY4zXe0rrXTmvbhk6ELA8liPTuXAXQ7OJX4DAf313eg/tcbUApECY5pGpopNMv5cdmg9o1Rl4E1
XRUEf562wCy1ae86ahc+fH/oUb7H2T2xnuED5z07oT16BLREbWycR3DwdYisbH0Wjlnls2Eq96FB
7ngHIoBJ9b6D0XA/jUtzoTqAu63a6U1A6VcspyVoIDgVTk/RYOa4cvAylHp0o6+YtmEltL3/H97S
p2AZbLikqDrj9YEh0vqbk2H+vDS1TWk5po4PzbZ1llE/7Vz6WO+NHmnlldzDN1tVpquFDeW6UFBr
VOncOetRqY+2j91i3L4/qXZLeNEL/Y7SBRSp9RVN27wabCZP70d6wKbYihsDZWgh97HNNaBpgfLw
/hDrYOtIKTybWh1eq6XtDlPMsjUncO0wjrGKkVfpj3lTYN6dp5J1lpmgbzHa0Xs/VNeflUQyrLDq
CYlOew+RRr99F2CvR1jy9Nt3cTaJ0t+f++PI0dK/2/2t5+jPuz/HYRvLul46Gm0JTtaPF1SbQdAv
9bh8DCl0uxBIxEspWJSEelSe09wcr6Td3Fbr7TrbQt+USOf3xvoyGlkDYN/HfEjwhmXUMQ+SInfm
qKfZysQpl/DIQNSNCQs8mVz6Sf0ePZTG2ScyV5ynbKHcL+NFO7dxCS5I6UJOepxuyTOIdrHRl89O
ZkLjHAMkFxbewoq859hyrosBXT+aAhyncrljvnautl7Gvkkaxu79ybQD1qOsIun3w15RW0ixRcTK
BQpZozdnOgnFfaaExT179exCAu22oKmdJepFanF0y0JzuMGJKLYgYIzHWaX6TsnR3trGQMKeGBAg
jr0uPEWTC4G+eu9m66rZQYu7QaxrvFRRcjv3+nxVMRif9dYuPafRdFjDnXDBdQ64xBQFOnT7kioI
9TvFGLG5MDxmSjl5TWMDnpty0pmDYqTU7xSbbiE3EmHoddAj88osiiceQRj19ri6vo81//uHykD7
Xil4Lau5icOo++nwPxgY+O//rL/zx2t+/I3/2L2Vl8/5W/vLF53j16Zsy2/dz6/64S/z7v/8dP7n
7vMPB5uii7v5vn9r5oe3ts+6f1U41lf+d5/8X2/vf+Vxrt7+8dtr2Rfd+teoVhe//fOptSKiqdwj
f1RQ1r//zyfXf+Y/fnsYPxdfP//lF94+t90/ftPV3x3JzCFVKlW2JWy2dePb+ozm/O6YFiBOixIL
Y5bK0qkomy76x2+K+F01NSmkZGC3GN3X59qSfAee0353DE1QyXcsQ5rSFvZv//qn/7O48/07+8+L
PUK1zB9veLF+OHbz9rr3pLxorhvTP+3nzS5EUGHY14CIOLcm0NolCO5iyy9dw6RNm6PYtAvke8CK
O5jYxAdIeZYyuDo9nC6zKw9tMxskST4HEtd2oxr5poG9Pw1h4snIWO0TzV3U642HiL3ZCwPCntmD
LZIGQro4eSFBbjM04A8neBypROU81nCts6BrL1owblDgH21leDVR1xEY2X9NicQD8hu2bhtIjXJj
u7UVosQqx/AEtkBPkpv0YhDSqgU3lTqcTM3h3tKDNYmITSRptMKYQuDaiu1Hk+0D/jz0xlhtxzZ6
nGx8vdOQgWVtyw+m7K5d1V0F+JiqZubsrXFvOu2bSrtKqXS314NNIehMiap3JZGf3L+6m+Ah9mZ7
WTzKNSiDQyL01HYjjOYB7sc+0odhs0jlS8stbQSKcNtcSmT63QEw6r0Dsjo3kWOh22d2iu3On+Kx
95OQ+JS5ZTqvSIMni6pMcU+1bph39+mcHICIvzkD+BDLANLSICrNQAlQsCDRPF9ZU30bX+ku1EfC
FoLAajxB/3HHGAR2ARVwUCbtjsxBFXylRdFkcdml7ow4AYyCq4BAVk+N5EuVECRQizWdSW2PUZl+
Qm++EF2mKhu5pIYLR5u1COi/KeqJIZ7qDkQnuA45Q3ZI888j9rdNq5eHupyPdl6ghXXY+Vmm9iEd
U9ehj38gae5QkFfjSvJzPAwsfkcRzJ3NVb1CruIm/DJiNTmGWoJQl8twXqJ2dfFCK7Lmc5Z1rgVN
YYdpdvRVA1hP46TXnqK2P+8NLczuEGg9ZVHQnPSR4kNyxUm1NSkAVYvxgfyrhDiFqroL1nxoGuNU
onRna/UE/vZozyTzy87Uha9Q1/BpngR+P3Hlr4urPtpZIqEnVmbPBZ3ZiMvLUbWzSk8AgPNMpofO
Ogy5uRtntbpxeiXD7pWyRzSs3VDIbUtx5SaW+p6KRLsTjv0xSMrlLFqd+vmbrdOWy/qPAW2MnVoJ
pMW11XtJRjqQ06bfbD109glCkIycUi+p3agwdOY9yzVM8U30a9t4yL4adfwxcpaPSB38ECf+ZoDn
a9hG7BYzmyzVuaWC1tJ48wedvu5kILtTPzgLE9CUho/arM3+MqhbdQz2bZERASfhgjlptZummTRj
bK+jOt6nCdGf7ZDvBCQyVxjzhe1XiGqjtQ5DlBL88FlaGwq8lx52FgtLrBJkGEFniD3CXoqbli5O
FjamRwV5dnO6i1bFXr6m90gvDCqLMS1oD8pPTUD+tNmni99K5ajkymHJhulWSDLSMtV5q4FHkZ+i
HUFJPWos5H1rqPLDVOfXengrE/1br5HobvMWax3/Izjrp2HoM7ezwi8s4a6C9obfNd03fTFnv1GM
k8bYlZjpR3hrGpHx4L+b1jz09AuvAo6FtqDmVhLQDNW+C1VvLjRUSrH0cU5cg+6lAsHhFmN+zrVe
8fTJhsgQWecCgLGZPZkozjdLzzhnQKkhrq8PPVbuO5W4Za/B9kNnt/RJGrvTlfJjwsKNLzn/YA/m
TujBztFnlN4r/cu2v1IigvmH9WIMFXsTT6JnkwqBmS2VS+jMsQu6YhdL5zk2iJqJ0fUftMD0Qo3G
sxxPJDDkXhIMz3EKlj5LrXJPNTPxoI+d0NOlsZjoqz+PRAndVsbnMW77k6oZRI85Xb1N4CDuCiL/
PIj0+U2e2tpTlHDFhNlTEjeflNDBLpfm25TB0TUqrEh0r89Oqh2aBktu0T/AL3iO8OlCZHB1RWps
JOm2mGDp8aKMJ/maJQyGUSQoAjgqOvlLXoVcvpqaHD6JaV1gUTcm/AmnmEJTV+gu2OaNBR4y0c3X
tm4BE65S4anYUTbfxrQC/ZaYA0LorWCz6Ktcrl48cxH0+SosIhrI4Qy5Px1FanaqsQ6E107JxJbE
iHu83iYivfnVmOErGFMFHGS5YndevJzYtQ08q0NSwja21Tt8+A9tbxHfmT/VVvt1Rmx+Z1MHOzeo
mbwI9+Sm1umxmig8klhqz3PQ0JUbuXjZdtNnFfzZrqwpvCwY4ISEm06CzsaoGA4rHcrktIR71cTe
NgbmIY+okBbS6Y5s1Z+DUZv2UZ+3qAk7uvLxxQ6q0UOBT+KoZdQbXkjeVNbGe7z6VAuTggBeB4z9
SjEuHe0Sl/ZL3+Cz6UxiUVAJP0SB8zLBE2FFP+xYCWPPtgYqeEvJjd5QeI9A54fTM8Q7EjuNhqFK
pL4CGhvT0bEw2nSr580z3eaF9SxU0MUElC/sG2wBCm6H3GuV4q0HmEJJLUC+Ydr3ZFJcjdK0t8Z0
X0ECcCtVZrsqus0UMISRLD7a7UR7qO8Kog/QeS5IFny7b/bGnB3gHeKEs8rHJVseluEi8JO7iU5M
QqCbR6XhWXOb2Q2emDnOqbckYquKHqpbVN00QkbbvDgt8W1Y6tdVDFLV1SVGxOyiL8iD7BqyjoqY
5Jhn1Y+YY97iKqPblN3GTnEXDHHG9aluUHC3yO/p24fpFzsdHrWpwEJcO76m4iUaYfexWovcuGks
5PIFifdjcx+EZAunvfWMYwnmRzPdsU97JfLgJaAs45uKJNBJ6MwZA4IMSPkk38jcVQZmsGlRN1PM
uJqQfmuSesE7UZ/qWUK5wlxO9NqwLbTOGzvdbRmUH1PzA6j/bV5TLhH01Q8I4ppN1qQuSW0VqJLe
xHa/Guo3SuvoH3MZ3AWtAdg9SM5lGyR+aNdfjHJbToZNVvnwUBfdav52vCHKH9IF+WdNfrLJSsMd
YbVG9fwA3BLZT0nIeJH3r0DhLLQPeKha8B0ubNovbMm+jMjH9OrryKrOlepylg4rrwx2pG86yge9
Ll9Z4QZNf8wWbfCEqn2DnLeVIX0rvfs8DoRalRqAezMbWb6kCQ3l9H42yXiP9H0655/5FMRON8WH
pLiB7/KY1QyVJEDoLuCbw0xD2FVVfc+q/gtZGrcEZR/le7MXNiEKhZg8uBzb3hPijOeBHZqXG9ar
liux35ZOubWpNm2GMXlTnOXEEqo54JLqsBjBggK2k7gG0HOGHNMvy3rTCSWGyKe7ooi7B2N5nLDj
bFSj92c1fknput0UROqoaVJtsBYnLrrHh9GBA5oW6sugzTdDpBF0Oke5j09HO04EFokCsaC+vI06
eoH5CrSzt1v2wg3rsGhAiz2FIKuKevxI7fBDyWrW0oYHcPOBpyDQaXOiisVgI0/JO8RyONIsmd5g
YeLtM4LbB10Dyj6kn6PGxiixkFCErGDZjvbkzzTY/W6sbro4KraDnX1TIpkds1KuQhdmvAD6QD7U
23iGV0DE6DoH+EvnSE8zTHOzDvVIl8d+J2mn7lCWsRpSbs2GcxRpvG8Lv03k5k4aoPrYouyXKp48
GEWJF4BDvrViNjwFilG/N4hZknY23OhzLVzVSDvfUSQ3QJ2Sw7aYjTeNq8JHn7dhG4C0qih7Wcoh
sNUn8m6CeyREB0YdaMDdM/ndDJ3Y1Sw7qbeGNmq+qEbby1XazL2oMF/T/j5UgYL1Oe98vediJ3ev
PQ1T+dKM5k3ZLKZXFf3XZKH14xV0uppcwFIojk5U2eQh4QZC5z2LAea6A/UoJBd9q/aGTbFkyjwG
N/x20VloOW5ohvLd3FhyO8Qqkp5Zmc9TGo2XSqNKbsSogRo7G8/4l0JaMg1Kb51sZ6rC+1bHUrEM
ujiGTRz4q8DLo8ahHSPa7QXxipumHs+o9L+9y4ZQ5mV7iERy5SK/tbLQDnS8+zs1rV+XcoLFgkzb
i1JkNVhPs/WTdWhklJ2CbfGgqSa6JEwFN10WU1ZpzfzZMtGzpW3e7YgJ8JWpl88wjdjRUFmW5F3m
kY6jm1SggwJ/3iVKNdroavCgK9MLzWks+6Wd+dkCdyBmcUAFF5EEI10XoU2osIzh4NsRIzDKGB6g
/TpkLIfHqmNd2s+9q4JN4TxySkKlZmAwJ+tABjPWeEqKBFk34ouW4eMmLiTah/P0LBnIbPXepmtK
e5k6mu5Q7A6GTR9I64Y9Atm906PNsxJUoT3wfQTOQqk9z7fNyOzX9VR5rByFzrCc2LXOpyqALzep
r1QLNX0iLilhLjPmMvWiwp8TgSiLhdemGg3MuToDvkLZOWLiDqziNk/NZEf7zgHF1eydcWoehn4M
PTPHtdx9YqbRjv26kAhCfTrpGcrFWF+bVFjYu+mo86eaSr0bnKTYJFE57q0wv9dJRWI1GVsbLthn
PiwxSJpC3F06UlpW+MKoP8/6eRgdePnBaeJydO2gz10toUNlFmdJns+DWrOPwSZDu0neXg0jJFF9
Sp6ibrSxE3rxpHUA1wjzNLoMexwAfLPSqed17KCKeUIf1W0Wk4CS2J5YP1YXUCKZm0wRJKryQVRs
QzDVUcLTwq3sWfNI3Gk5F8EmSNnrmt402IavrtBxJb5tknoXSPa485J+GIcq8kqt0V0n/xako+ZF
1kOj126b9dpWTxJEarbDpZuPiBwVuAx2Dv9hOOJkCbjNXLXGrZFQrkdw5DwuzHggFzXbFVbQYJ8I
j2bb5ozt9oatLNsawVZbb2q+dU27G1T7uEwmoTBi+Txqw9tkRRZDXQdIpm+/yr61d1pj5O5iFXcL
qxMFAIEblsOjqV1sRhgfEsbnliAFnYAVQF7zjjDwzu20+rZNI8T8FdHwXXrU3q0eARRj4WDx0ZlY
siGdNrSFPvVpfVw7NkSy5odKL/tzblIZX6ZwW+qfkd7eOiJg4hV6t1NEehnK7FPKssyGAeJ3DA/C
ZKq2QYZk0N126jh9bNLAB4D6vSv5/7pO+V+WIH+obf5X1cz/H+uUlvhVnfLlLX/7sa65vv57mdI0
fjd1C2QJwehEmTPs/atMaWi/AzZQVdtctT4SXdgfZUohf1dVhECOY2uAbYBa/FGlFPyWRsWTLaAw
qVMa4n9WpPyhREkrR1UllUkHiYwwqFf+1GV2JJKfwmIUIIZ3pYQ04FIXK9wpiojPYdx4URLRTWHF
atCi9CqTvIk/nar/RBQn1rf4d1vk+0ewNA1BtXSEqas/VUmDdvznR0CasycU1/IFPflNPdjpgy6a
XQyyHoru0t3EWdFvl7i60JCPfax8uF0KNi1J4Bykiv8hFvb+159ubfL96sOtPZ0/lXDroqwn3E3c
fPQQ3KUNsxtpN7RNZFz4VTLQ+rbN/n6R4+2v31is/+wf31mzBEIzjWabEFS5f3znUIN9bsiEXPUB
uZnWBusqaqB4Q5nANbqRZKlQuuU0X6xarrK1r7Nixs/FKtEZ2yXwfv15tB+L2evXpCFWN1CtU09D
RvXT5wnq1olyJm+2TzVFzip5mFfEhlnkkWcoWrcZnXQ+LmF4TOulOYMTam4A9vhzrX4z46p+Bsfk
tqo6eiqdXD/iS/Z6BDyLBsY3MpGEsW7VEX4oqa+XMHlGPtOdQXbUr/8hglvxLyfWQZlDWUOXOg25
H0+ssGml0tGVLu/5ODpFQlJ8jP9yqWHDz1AupGDZMrQWVQRijn2SicPcMv6mo/quOvv5+3UsVRd0
LhgDfhb7KZyAwSHq3pVBd+zUUr9DuukleWfvM90k0m818CCaCVKHdLF8GzSIu4uQvfzfnA/6JD+f
D0YZk2HI0nWDb/fH85FZzZhba8O9q6xrK6v0vATJ4CcVNV9FpkSEJAIE2Lz6HTGatQQ2jgmFM02U
8vrrz6L92GZeLzK2E8JmXLNMw0T38uNn6ZUOXqqQLKE07vl6qb3SMRO3mqb6trDx5spxeC5iqpYF
vd8tXAx1WzTiLdVHUF8LxZBxIgJ8bkJkUZYoNjVAGddWLP0LUEAiD/7mrjD/elcYlqUZqo68hiFb
rnfxn8aHHtJFMnYYk7rEXtyQYe5o6ObtuFBBM+pxOtX18LHSu+qIU7w6DncSXcnjUitgnSrcaRMA
URxLOTwXrAum1nX+nJegTYzhAQ9keztHEfdzCZ0u6+ZdkkT4DpDF+Ijznbs6bEn+nqodVd15U0mn
Ok+LTtoXJVZSMmr7OHVYX1VwcE6G9Ic9kEDZgldGXca3XmnsU4shYVJoaSRGn+0izfETlkE3tand
GU0Z71GTH516fMP4WNxwMpNb6LSKV1L98KA0WKwjSUf+9WVg/OWsinUysLkYHcNgpvv5MsggojgW
dCkJ6xBotX4yqkrbFmkfu2IkD4/qAp6VYaY/ow3Kac7Hk9po9mnAwHlCTvqhkHBrjNzcOiirqNyr
ik+2RUJhZ5juIYHXvSQ1EVzhIcIKavQqFpxS+dbpj8G60Qt7dqTRrDx1snnpB8VkoEiOqpY/50o0
basw3NJZXm40M28Pi2CL8tUkgeGDOTXLNlTCxXeiLLwxxvpUJe3Tr0+PWCedH4YOgQKDJqVGmxPs
88+CVgWfHdLImp7DaN6Sj9xe2o5T0ReiYsvo6I+A6l5xjNLRKMFmyy7KNkI3uqOBIgf3C+GQVFYO
v/5U+l+mSsH0YDGDC0tTETr8NEGww7WbAaIr124TrXE2PkHQ/QbkZAAvQoBJwoy7XaoXRAnqZ7Rt
BbVyfRvOggiZpnyBbUKkkeCCNtOL4swObPJ88mCvz15sj8R/KJrqKmrjnGxgV66mEjnVTsfVv3ir
jcNLiFmR1qajX2RA9aEtbM0HmuhslJi4mKFZ7uux+ZAL10TY4EuzOf76DKyLvD9/L8AAkMdYKjsA
YaGdNH4aSZM2KYEa0I1lVl9r9NlOT41kn1iV244qO45O/ToovQTvhw6/0+P9OI7PsR0dI6xhy2yx
JRwxPMS00sDU6OHeqI3prpy16BykwvRNWz93dHg2pRUZe+Ahi8+eQNuaorpEkGsCXB0nAIL+++/N
RvFJ5BSrklb9ZBXxXZfEmBZH8ZZri9iNvRatMQMsa9T2yeyl6gutkCcZLildniW4aahZ009rj/jb
qdjSPkp7g1Jp3dfHJQkfapzl+AQhTlbGPN3VGWKltgblnc+FW9Oz3FfhQmUK6e02H5SPvz7df53I
ueAsyXRhO6C1LblObH8ae9W2aGo6hyajRP6V2n1J/yGv2Vo5zS6JA2ufx9K4ja1C241zBeV97NJ9
nmKe+psP8tf7kSmAsYpFEUsj+2dxVMzlGI9mxpUfHdXJSGFfzR9jU/anGfEsjUgnI6yEWlFfV3R4
1HRvRfo3+lwwNPVGPdiR9jcj6M+rtfVSlJqDbs3SuRpJuvjx3MQ4ogyFZBFK1lHuDaX2OWcCIQKK
CvYAvpVavaHuIBXbq3WczJ8uzry2ZbnTCNM4onS9NEiDdsLU9MPAAga90qpWhtnlGnYV75SxIHQm
Z3tcT8E9ZsbQn1MoUuEY/c1KSTOMv2wRWCM5bFK4uTTO8Pt88advmmLDas2gvkbuWHHvUPGOq3Y+
6LGGMVKHCjfTbPKbzHa8ucrCXU3kww4XJc7HFkPf1I1cgPZAK7HRz6WdWlt9PGb2yW4yw6uU3n5g
+7DS7MvbjuL3vWF0yglNItXb6qzJrL9kS7XPk6HaVpFyb0UDfAjZ39uxmWwoD1UPEOPcGR79se0p
ES5KGX1YEmU/17JAREEoT0HX3BeGQuJE9RXhG/ok8AkUrkrTdxzU3aR9txcH/iGsDdUlg8X6SGX2
YSZ/6Fui+VAmZkr9r2RY0i7RG3gepnIGGlA8zlq7MfsiuEkVsFIMIzdcZqabJSHSbAiwVOtz6bEA
PChS0b7/eykqceEcoCPW+4h0NzfO55kmRml5daO358b+qDXUKMMajkUaZJcxgVFSg9H2iY3BAQWo
2KWnTrNIRFD3IGtX5B37pt4mx1G/rauMHlJe+8ZC49gS6hNDoxuF0wNF5eFjRPeS8t8F1gPFHyvN
Dm01PwHwAucclumhTsU1kO1GwiTV8uaM1iUkUtFosJzTk0ohyN8kC2EGLTp6yyqTzSge31ORbLts
9oUlVsacsE5ATzBMoo6FQ7QklKFQ+uqt+dVpndZfxxW3GZwvVTCRS1D6+mAPXjfn0V0ilHaT5dl0
wJJA6bx2A4vSVCWyFLfTvhyK1xLl/w5KCO14dHd9UtN3mYv4PpNzfO9gW0BfNuz0PDBoW1TlE+4F
mlvBZN6oUj+EVpHfMVumrpjU8VAOTesvy5pIAgNmG6sjLCUrfOuSRtnLbuLS18LhIY+r/iFpKUmL
iMyhkvpbTH34MtEvuCSsfIyYfDAe7AXDRO/IryUYYk/OsjxQ7gWb3GV3jTDCt5panM2d6GVlW9wq
RFuNtta+EM36BDLVJXo4eEoLERPFTM1UFWjnaNG/oHD+gMgrecyVTnL5HKQ+Gjv2Fv0NCcHFyY47
fW2LFsc0d16cXF9/146+9AIzZXdSaJ+G7kjHLx2MV22KSuRHEKCcud0sFaERtYZvSAnTCS3AAWu3
cUjUdFoLeg6YU0nrACPwvcMoFAR0J2jpmp5cVOMG59jjnETjESWY7VlqQwh7QxqeDStGYcd5hMd6
Y6qNtcU/LB5D1TKPaqg4p7rJN+GAYSQGmrgduwj2fSn6m4FNwyEpxscunMpLiDNoZxkDs1nGlZGP
snEtic9ingQ6xDpS+PejvoZHdqr0ydpIk27x+yfTU0JglrQZN3NXazeNNT60dh35uaISjR46ycWY
KOU3DqGg2my6aoWRbepBCVXyq9Zxl2b6TG9UpfIXL+sbRc5WDqE8an0/bmVJg7NbnE/AYpU9WwP7
gqNbwK40SHVfTw2VbdpoITr/SbcRyI6m4deFM55lU60NpxiiYK89RPX9ElvP2OlnquEA/+31qhHN
vqnJLrTMpnokYKk7JnFxDqbuA1lKy6tt1i8IQ8MPgANJOCvvoDS4bUfsFkv0zhVpPu1CTOdnWdU8
sIVVo4UEcCfMtnPhKOeGVfaZbl90U6fZnUHM+67HmuchiF62TRrNUNwG7fL+oIKzcTHO04aPcKEP
bYUHmg0VV/qy2HuJDeI0Vf2lEuwTmpgxMjZweack3NBcYXtlG0ALgDqgo71J4ZRcTB1bYdLCaIJ5
RDZk/gLMe5OSHfRFU4zCU9u0Inup2XdzoO21viEZsi7VQ5q042HU7mO7jwCUZh1NtUk+EOmCvKLX
qWcUwxcx9ntHXp2mHr4lDvnairaqg4Jd7TApdYL3tZrojsByebWi3jqai0O2fPOl6Uv9PoRBDxrp
RLsLHNMQruq06pzJjBWe9pYPfUBfjLQjXGnzAxahL1pUJDBNmfT6UP0c58J4agMl8PGo6V4b1YPf
sRA5LabIN+BWlmNCi8crnPmu6kBG2PjTDkTXZCjc+gLmszludMQmK6gOYJIxt3sttL5msHeOk5bR
VYmIz5hnqGy9BZ6NftWGeTaD3GooZ/APyRmLH9ZoYsCFkm6JKVBQRoBoDjKlwyJibNj6mUdnGTQ3
53Y8JEL/lK3ecrWlFjnEBFibuIw8IyCcYSmiHsyUtS1k4mzbStxVLSTccr39CvhFXtG3r7NDakA2
wI8aj62N3LZT/NK5VlUq4P8yjoyD2DpheUUPSYuRWDCnDzJviT9bQHgPGqJkbBfOvaMnM2TpRb2m
y21PzWI/VWWytZyULBzVMbZdUWOEG7PkMdLp9USp3yNSxZoa6q5iWvl2AhG+RYKB/A6j3zEcE3qL
RJ17TC6MjZOYvEpf+m2rxe2Dkxh78KaNpRdfMzPBakdIDBfBQ6tj4lM15zlpY3lEFfjKkPUW1kZM
8nad7hygk2hbg61dxM42UKBQTE3CvjwLHjtFfcyDa2Mm9rW3YnnqZJm5MfTZ0gKipaOZ2Vl1Om8d
kwj70gC+Wy3agUkt9LkRWDmO0exWAAjIR5gKBmUz/9b3rdwNojzZzlDuzU6RHlfc5Cqi0h4b4IiK
aZz6kOC9ht07ErRgUxqsupljpo2Kl5SuTlffplJ0fqUEtlf2ClyzIamfyQb91Ghd4zaLXV1MNXR8
Ah3Y8A0hko2yYhqfRxQEEe0ffUmhF0kAMONQ3IQdX5Ch4wpWdaKyc6QSXUmvLq/euMTNXUtXe2/Y
SbPVojb1s1TZ1BERVk3D5niKCrRAZrvNLK15yFV5CMcuvzfy0UZYye1D/8wvoyR8JI/d+b/sncly
48qWZb8IzwB3tFP2rUT1UkxgEQoF+t7Rfn0tIF7duHnrlaXlPCcwgoQgSgTh7ufsvfY6nkSzTxJU
pZPK4kNgO+IWYHrocC8GHUCakaQsYr3NEkZp0XVinSciXGf2AKaYauBHXMHU6FV1UMzdDsv9SeuZ
njR+P5cacyY3JPc+Lhuny7e97hJkxZSV4D4rw3tqWhhltJrOUe6kV6fIzI2hma99yoUhmhBhX8tt
u5Y/7W5u0aXe8FRo/fCEKXQfTnVwi2Nrj0PQZVLVuFenRm+aVCsS7KUjMPlmx8YPiHCa6yKG1bsn
jRxwYk/kCVwy0yBRuhuwXVeiF5oHN/EeihYBAA7ceo3witBAGAbcaejUqnKIr/CuaZ4RarbLqGKd
XH90yRfLz1onsns7wdqoD1H1gTEDX17f4OCW1s7U2uilHmfGUgnDEyM/Bhwl3IfxRCtCogUIvIs5
OCz03W9BUHZPbThiKxVFuO8m60Ob88qU3z22UyDfYRs+RLYY4d3gDKR4ApM8BTA7ZqM4Yjl90TTT
P8HPSSzuQ6vSqMMVLlVrbxY20fDTcEyFpV+NoTP3sFd+LoFMS/BST1NgX+rOexIffBnoZ80KzsQt
i9MwMcGhBdkgnrBKfwUlYpV2oK4Y3ivtXm+wXGkRLD5azJsIH+198tcmU/5I864oqVeewGTF93/b
pBhd8YF2q0rvqtWgdH83tnVzzZXRXEOJnoCPxdbsl9Ro3bMB5+YMnP3b2KTiNj9wR8/b5GWCoFrm
4bOW+yUpZPMaEc00M0ZpM9gQoeAOwIXBkLRIwlS1qerEvNAUhW0tH+yxRAuRJLDnKst7oKr0inm0
305xkq/x+yN7XHAqdUgpjWDmbKunUPoY+xiqE+BTFZEUTGro0bbxe6dGIN+xIBogMvYZvMpVUcXc
kqKfXuyHr+BkIFtBU0yqsb10KcEd/COjF1JAEMGazV0LUwSBaKoeKwLAhRs98s93VxhwoM6MWnkz
lVgzUCd3y96Av4/cWKBGPi2CQ1SwoAC+sMGghpZ2wz2kO7hI+lz5PS4HKBwyoK/vV9V2IGkUHEZ2
TIh+AEsiuNu4UYVGwR0B1TE5IUVdPlhG8GT7fnJRQ/4Le9lwQgQ2PuhttnVay7xr51DuVEO+Hcxc
nkDztkSU2cWa+TrJxLgGEJqAEoElc48yg3V56/bH0HZmnad1Xw/wyGucDTet1yjg5tlJOV5+73MF
t7bVXjXQ7lfIXOLc1e0pIZFsFwcqP0yu213qyrhOAply3dWE8JSbWgLhGaS+C1pGUUcNTKlmNSyl
zPjs5Ym/t5T1Osf29E6stkEwYon0cQJw54w3XkItvsN5SEEg+l62OlGrprnVc1XdmOSdLOQ190yU
i4fexD/ueZ9M9fQXFlSb2Lb8Yz8AnXBTrMS6QZFhGCdrY08QLp3a8jbo5fPDMNvvMjQGG6aPwQXt
LxqIypxOdcT0LwPjhlWnywjhTt2tP8VgNxmcdlLU1VM+WcjZWqv4oTG5F0br7GRRyHMRIaHTB/kp
uCxWJmHfb2PxVXTkl2aOE5ADqBU3pmqSWI84PFEyRVuFmHtn6GO6HRMbZ6YwtPvQhBGZ/dI7t7tV
srcfRKHGIyorGLdJiiMSFG+nmfr94CpxcCvqBpVZJA96xmHTbFueBmYBnZqVLpPZg9rxydjmzNVg
bY3BtO+WBU9I6fmkReVhsOU3A8nLUYZZw8DJ2s+s5M7B2vGQ2ugYSiN+dwkJOGQF9Z6prVnkw5Fe
2Sqfri4+t3FlNxlQgJKwZY2MSqjy2WON0/GmDV960drPpADYz546B4HhPS07gQBFRXP1zjBC+7mh
CAqdyB5Py66jhIcwboz3y25rjPP4AnpwOZmtW+05LhrYtfNpS5wy9y5WSZpA9vPyAzUfGG3B3zvw
z+7aoaDvsbwTh8bElGA+/f022sLYcJNu98vu8sgKYsLH5pP9Pm7+iaDqCzC8oqd4UNsXbkjh0a7F
pc+FWI8eOaNeRwTdSOMGETfFY10430YrwQJeS2wnmIfWbnnJjFR7lsgjn1VUoZ+u+oflqcHXvpdJ
N0Gz5gDqKES9APw6LbsOAWzMlTBFLLu+28wmkJFKzHxw5Bo2dw+Zr0HZa8+tyJMrX6Zfy4u6m2m3
aEwOy2vLUx7mEYEAcdnBnnaiXVLdfh9dUpMdnXH8/T6dkLYIiuf6uLyadV697dPA2C0nqzwGfULs
OlgIvA1cJgxRZT9HGvM2Gn9I7+xsfFv+WKPVoOtZCIIMxf3IjEGY2lX9tPwkguFbTAHgftmzWf8w
c/EnYp85D1htOkMyH/DH81sSOpa7KFLadnm1LyQvCLxDy6uiGXCYzDrn5VUWQfm9rNrff5yVdc0T
kLnfr/0+fuw3fQUwazk80sSbrrzkbnkt1AngmU1ipFLPfw/mwE3VZebvz8CpdWOnScJWllfbPG2O
fH6IbeZ3mZqz+qtAkry8GhAkcqNG/vvTJOJBR0JG8UVUd7FdYMpMhLj+2WgZa1sfxBKzVnX5x/PL
7iDj8jCl/jswUXldjv/HYY0Gat/1LdYolU1i5z+O8bUcqTChcMvzy1n+nGAYICag19z/eQqLD0XO
v95mMwb5Fv1Qse6Ws/85wXK+mkgD+oXV+PsMfzsmlXENz3u9nOrPe0qgsI6Io9wQ96ebrf78pj/H
4GivjvpEfVJvikNvD3cekKiLlvcW68lWZRd32cBtbRhteCkMEl6PbHON5A6h3l/HLI+WzXLIcvCf
3eURzr87O7QoZM4nWZ7656+zl98kZWwea0TUyzF/ewt/Tv23txjblSQtnNSo30/+p1/9570vpzTH
8LuIIm33H8+9HPLnV8MCbM4Tma7z3/of38Hf/oq+mtHzGQuFv536b68bJIZtgyTGpdcUP5ms9Vcf
wvhLUzLHjCLqccTeZi/ZAIsFExqygvnVgtnSBsdCvV92ldbXuyBFp70cnCBZO1TzpNyDk/9iJ9I/
EhcP3W3+Wdlb8aXKgnq1vCpAaN0VSn9dfjTuyefVInVYXhuLFBZ497L83LIZJiZxCSSFZa9PINb2
nXH7faap+zA7FQNn4h0rrwSc28Tm+fepJOMWUkn9339Ag1lIZJQgUVHxnqQD4RfyzW45L0Owvicg
yfj9B1QG2X+azz1tebWLPPQqc7ke5fN1sPvm2S8QszSkij+Eg8wPYmrcQ97Y+k0OdbNm8lX8GFib
a9Qtv6xR+0pLp3npe4O5vKhHnH9pjROt8zcUNew3v5QPy6FmU5/iXk4fNrWHTZ+PBhboHEn4lCIU
9jMsxsFQr9x4KL6i9lS0VvbT1nAq9IlKHj0m8nubvsIR60Fy88wQG1dbjd8N+IDL+Y3O/14GafDq
QC3fpvC+LkETuxeCXqhOt3X2FgFdX05PMfKQT17xzeupyIa0Yu9T4HUnG/XtvtZ8wJ1MCFfLaf3P
eJ6rTaV6kGWOTh93zbrRswTvzwiDgGUnSXJT8BSlnnvwXbJ2KWnAv51y61YkJnWfUgswRRrREeG2
v1oOpqMQPrl+/pgbY3XNOr9/rPUrcNpuZQ9p/o5GWadEgfQA9U72Xmntw2gylaoNXT44hfewPG1D
MTkYXi+2y24f0PqtwCvfET+vvXQSUtz800K25IKMgU2TIbeYC/fSfzYboiVL8+iMjf/gMcqtEsPM
P5VWnh077d9webc7F0rnsUVb/aCFTF5yvcw/TeIIvACP0ODa1S63s+CUBsP0ECQBJpH5HBAyj8LI
vTe9tPIdg0xygr+pHvAwYfGcz5HS3WgINtgTOe4it7aIRsHd6O8Sv/nlGIQ9PTU65V7yb+D26lZB
54qs8UPh5DcrLtX5z4aBRZ1FV1ABW57UWM78+yGVw4IQUerLxM+fykmhGBP9xcekgsi+rOat3fSX
kI4MPEo1HFpV3y3HLBsW2/1lebQcJuDd5BtHl6/ZFE/75aeWF36f6s/+8iNxjgUltGeo1t9+359T
qiYvDzLrfoIKoanvYNrHxPdUYpBIWJq8wQCNrn4OTMlz4vDN0kHX5YTjbFUFyS6OmgHgsnQPjXDO
iYETWKNgMK0LfSoffLKqXKn6azXvDX2cHPUcqxC5PLazokEQEHHk3QD2+PdoRH7hckuivVc4d5Gk
SRBUxKdHc4Vg2eQS9rjWlY8KfsfKTb1oV5tldRodhbmqDjFLgT0gakyZM4WaauNIsRjfEorn0KZh
FlettU7DxjvXhMQwFPcXrcdplk4R1RVCUD7iGphBP+QIrlJmwulYPcP9dIB99yh4+VKtBZo7M9MO
ovPf4IX1G7g6/isCnAs4d/tHb8eHIsvvQmwbPyhzHDp6mdAZVb8uO1KDVwNr1E0Vj2+63e3GoNWP
pc6oDsd+rZoWdfPwXLZAiodO25Z67OwM/0yEF9lRo0mQi+WLlejSllZlJNcdkcawDWho6E/AZUAQ
N2bCnDxEph2+5iotzjhjGyof1Ke7gS+eU2jvfTc7xzMZHLmDIbxjfT4XslZDHyAyb2vr6OA5X4uW
ilCrn5KhBJ/u6Grd5sAcR6PIVm5H714zq+d+zo7IE0jnFrq4zsiuGqw2NBNhcKjHkryS9j0wfQIV
WTRtufF9KSaS28wKs5sz4flTta3tBYLxfdWuo0DjfqWTRdN0H6mP7VaOoPGTKnUIBVVfNekjedl2
x6E44ZtJ9tlQBSjT6A2T2ljgh9CRz9cKcpen7+g9egga1c8+7HYhWWLvwexR7oxvLXT8JzmUX2PR
3RphBo8B3s4pM8ebP0UvnqV94axQu2z07khQMA81DcK17EW1edEjvHWGyzKD2t+LtLJdio5yZbvZ
CzylvRxInm+oZ4f8R2Edk4Oee9i1NhQvoncQCVthXnF6+2DXJHXyXt9ZPbejqpjjX7g3xSMIfmeX
UJPVzOKZCgFm0kEWG6pVyI/gZNn6Pjax3VqEdg5Zf8I9wopSDgmeMTfb+HMsIWSDvo0JbhPxSYRG
ujOj9mrEimwywcoioEioY4vHcX1HjRsU7NTjqshBXjfxwK0cA2hScJmFpAQI5u4rHcCiZZFB3nsu
s8TSp26lYQ+ybEhLZMDvStv5ZRo0KzHIuSUS5Ymv3MHUvqWm+QAjesWAT/M6hvGpuuZSOupD1Icx
YZQYJfMWh79TmnlG/Ln/JoLqI+FK28ajiNaaUX1MJUFSqrO/4NdRPf9rQ//wJSztdBsH2g7dt4M6
M35v2uz7pNJ4P5YWpT4BfzW3iM+YyWl04u0t+rtxE7eI8CLuOElZUExr5mxakAhByJSaSq+/YqEF
oJuvnGZiOSYtYY++LqIlY2ssGQlwy7vgVPeUqwK0eOsA/tsq6F+N+0Ezj35qaUynw+3oGnuTZSyn
i9alRo4vqhVjHeLR4pM16cMYVrzGuTbsnUbHnqIHmJPKrZHdyWj0DmngbgkmgFJe33U5zdYMBLlV
QTly3R95Ysr9gPpzW7r2pc7dHalkz5ZmPGB3zdfHmKA5ugLmMxPoJxXSuLKm0t0lunUsRLRvPFO/
K1BlTWEYHxrki6u2ZRmAAzilOAP82HAPVudQ+x0VZkf7oWK0XTH1Lbe+KbZJX5OC4fh7gm9DuAaF
d2zG8h204JeXvXdWvdcz+w5EDgspWSEDC/0PrsvmzLIPj+t0VpL5Ed+NXTTZGUSOAF0o9Sf0cfuw
qIJLU/cfvZOfRS3aQ+mY7z551SccZb/SLr0OFDBIaNA3YZrFe6HZn7XkokRvk21d8TOC+ndoi+Cn
HXGYo3lXyywAlc4B674moIBw2Qs5lszL9vXgYBks22IGzribxum1XZnrX/kwvvBN7I+ao+NpD3Ln
qHrq9MS26buo8s0NcZfWni9HtQv8GPZe3v/qxMlpU3knBA/1gPj06RgHxXRoJ+e907mx6YO9K8fm
bsAkiGj9MwsEUZfxuPJl/pXlIxziNoHs7w5fwj1EVfQ90LRHKCWnlI40k9Nk2xhqIIwiWkcq86BE
J3tLAybBDf25qUOF5iSsNjmovZWTTfLSSvETSEt/Fm7RvNQ10zI7tn9Mge6utKoE2+5waea94M5J
z9H/IeUZpZy4xiM8igwDEe1i4HVKhvGzRqfDT7KIGIrsziiETd167hO21sig8MvBkpWCDo6isyjK
tTbJgPlnb+HzQcFtZ+LOTUjjJFndZ8QQRDJEdHMiPE1VOV3LzKImA/+akIXmfurlJWAaceckkM4s
YV9LVUE4Sf0BosRA1ilwkS3JVArbmvtemzQZC8/85frlvkoTSTCXJfAPmtyTCdgdwbLkiK+vVVA0
RxmkHmswrM+AnSsmpG9bXE7mUcf1hsutfki84VtYII+3wGUfAJwjW3VG5AqN9lQa/kbLU2tdmZQM
J+G8gRCg46vUXZGk6qkjOXsl7PG+M4W6adPIWiRlmm5Y1uzmStcFxZFLMcv1epokdzQozbBIXyHU
e1sMpR+1iRI/FIa1jrsiwmxqaNiZLe6Ysbw0ffo1GbHccTcuYedNa8C85Qa2vrNHsPStJXuJJaJO
eryuwCd08Xizaox0VeSakOWLgnY9WbiVe9Q9VlmKKO51qyLzaBL3RO8XElxjrIiE0Pi64Lkznaxe
aQwgpwZ7XDsZ/c12kbDlffgVT0Ox0Wdsi5nr922EULnGu0W2VPAiQ/ELWDwmLeKoLJPQssEs753E
Le4nhSMbkFj9VOhut6Mzsa0BrZ51TBjbqjKqDcBB/ail7bjFB1Yxr4v3JjDovZbln/qbZAoEermB
05YoAzWEl64C6t3HMKJXLapovNauiSm3L7dZ7oo9rXvycma9BRLl9FqbmzQYd47wiNiQrU/jvAEo
kWa/nM69p7ZbvgHNh4nfeNl6cnMUSqND4moDmlVO3ERBctC25l4CgLeENZ9dSurHm2EQ2lohCzhH
kf5RJl9DnQ7bLvls9GH6NM3s7Am4zR1EfaADpzExLj2xbM+9h6006ZBMy7NZeeFTTbCElibBuYAK
umlkwChvpd5BTuJR66LkEfUO6TxB4u8Ca8jv8SiNtOf78Fyhu8nbjaPopUsXWAuBEBpYwcl0fk5d
n1+CGKa6BZZpNTTxZ9p27l1fTDfTMLexK2ZQF4aRvhtokSj/Ujs0HZpu7NdGK4O3xGReWSL34LCJ
yQk8DpKmCehqraE91GZ97ovBozD5WZPgdTa63uS/3FE98KF/G9U4bhyATccpj2KM+0FFfzkt9mPf
02oZ9WM0apfe1Jq7wLmaTVM+FjbkgLrMGGWtYEcZAT9IYd/CcmROSgfjmARGt8pSo9kDBwvWGFs9
fk+idoZjEc9lkmc8undyhlMn8/LDzKL7HuH0NlXRwJQ8qbdO5zjwRlQPZmkmXPoM9oHWyjVwW7Gr
+7i7dYJqtqwQHVnNU83M5RsNSnvjWqRDNW73PHVheFR18eDNaYqYorgpoeE7hEa8zvzYvu/IzHON
tnkaiVNLKtje0tBIginkCWLnQFsL8SJouPqS9+q+CMnKDjzvhAM5XrlBTmy50ffHQXjD1gFwfjIZ
t6OEvmWcCNpA7gCAWNF9z0q+MsjpPqtBjw5B186FedgDyOOirWb7JNlMJDzYFl5n63OqYGMoT28e
kRHit+myNSb8dg+6ZqoJiVLwJbeWZ10RORnbaUSRMM2sO6VPnwHTbjqjNF8yB499DRLlKSu5dgO1
TnKzfVo2tl06ayAdhhdv4wwKSaq48dqauBhNiYnSFIdS7n3EW6um7SXmh/Cm0HCvEju5R3kkKCmj
I29Ns7otG7vBv616iQCBV3B3zwtr2Qr7lMlkk7VGvUuJI92OpZGve41cU4Tc/L+kfIhjmkKrEYTJ
egA041gH1h0LqDeC30I8W31W84bQDLmOEjfY1plFNLR9P4gEMI6ZaIiYjfbFt6p8K5k7bS00i3El
gxdTNzHlpoX+UjvFo4qz7RhNxmvHSFjVcbON7CncL9DDZTdAEsg8BOiHrZnBBzOhNVFfLyw6rKuS
mn2bqem6xsqMEPjgnCdd8axpabbrLG8mMb3mfR38jDZJnPW7qojBbzXNO16Mdae85tDpJLV7sPuM
2ripwgrvyTSOLVrpEeXRu35swpXhgIPRYvnaaeqzmfpor2gaRdQ4T1b0Q/U+/74BKU6fIp0YKZMq
9AAOqhkWl7ZzHQYIWlTFtI0UgIvzghyXZmjLDTgXBKdAaHSNgb9xIrGfELWsgsBDK9COzt0AHhOP
5jx8FjsukB+gcuRhMAeM8TnrKO5lAVpd3zhC0twtgR+exQyJgsqTHbvOuutacYQfnF3yGrETCavi
0KSQkiSL7ZsXacWuMnJt7QzMYFRZo1UatOOQRIhEUvhdrWzLfZ2m3jmYiv9O9Y35858OBNthxSEc
HeOMadj/sCvmQSVzhR5ivYgck1y9ZhZKuwW6LDLTRDnbpNvlz4KdeB7lVJyR6xh3wnyv5mp+Nih/
501teRaQTRR9weuyiTIiVaboatBtvIzRsPIzQVKuW/NvnvWUtV95B3S49h78Fa0Us3CuBul3mxG2
xdYgge+xwzHUTNxwy3H40aHEZdwmvyAa5T7vS3sFZ1d/QK2060vre68FwzurGJjiCNCAO2IFyREp
QIPeULftb0ASNtD3vnmT8I8eJJVNFBk6MCvRrksuboigAAL4hLvjon5K5++zGTeSwSxLNj7uC1ST
k0eH3ViRViGvTVU399mvCQBBb74XgY1+U7YRJLLkjXKD81sL36s0h5ZTF3dtNTyD5yMBsTOjnUgp
+DmpGm5ByZwjSPRvRdGZ34HfXAy3FHI9xI14L/1ZdTytdFBXK+Ga5UdTauCdzOiRAkJNuOJgz9ov
56RV0aaA+oEeHKE6Aq9jS/1h1erMCForVt/AAeG4ZLHR/KS27K6nLDtXNsOSUkBWxhHZtaerbezB
8++VJ9Awqh+llcWnvCn2LRUxYNzGOQGrWfQiPgjk9CsS2WrmWSl52QFGlhD7B8qDb13GvXy2AqTE
IlV8PU55QWpMTEt65eB8WuGPkNQ1p1tuej/4A8sNWUshHffO2laQOJl/ZT7GRvnKJO+LolJ9KkU+
7qqGlKmy0j+7iBs5cCJ9V6Q9Qhpkokzu0ne+xMNjVMh9p2fPo2P17w2UOm5RMW3e0J+/tWsR8J40
3mi5FXlK9DjFxFqx1Cy6OydLqqegI6MY1ojV3NKWSn6d1PvlHWfo9i/g79c119JckvAfdKuLL5Fm
PYGZRTcqrWIddhUQ43D4ucybqxTKkdLQZnQvA2fbLUaJkGmz9Fp9DegH8skE21UfWpysuAEKGHRR
gxY0qC40UJjt6pQr6/CtnsHzXcz1AozqWA82wS+6iN5Fpc0yrosW1u2tiXzjCtGZ/FPzGTlV+OQM
A6I5E7Fir2EYhNW3Y5FAGPc+BWcMks6RL9yPP/VzPPX8gp7xXc6mjaRuyo+RLts5J20J7jUFsFw+
wpHIcVxZIZWcFAaUARsGEss+8Sf/LFLtO/Hm/8Yr/y9K4Pm/QZ7OVpz/P/L0Jfh/kKfzD/wbeWr9
S5c4y1ySZHCY4f//vywB4f0L7xeXLPoB4J6WZGD4N/LU/BdmbVN4CI0kXlVYpH+xBDTjX6bL7MDj
bMJ2pGf9T1gC8An+6/DjAjzlROAOXBKAQAcAUP0vjixMB9IkkejRbpkY0dGrjxNRSHWRfdFzDKG+
RITBp+gsstb7dLi5rm1RvkEQtV5tUtCwyT5pdMutqfoQAdJgSE8OUuwJ8tMwI6AMWFAoDQkpkRpQ
GdjoBF4D1XmpZnxUCkeqV+ZhFLC2tewBANpzqvScXFTssIHgXlW730PbS7c4x3bYeX/Rb+iIZWrP
HQAjrfpMs+i1zM0Me3pnry1lgGoCLGbDvuqIsHWrHzLNfrjE96ycWOtX+JXsFbSsz7zWwPUUFMT5
jY99HT7YM2SrhraVztgtJy4eBS4cYH4ttJPhMR9AdMliZ7bqR9GQVhCwNvRmmBeZSPipKvNdgjYA
r+jSBdqi0MJ7xGCIYLbehpFWIYKkETjAC0vBhtX1e+UqVrPaFx44c1X2xkU0ql9lMwgfZXy4YfEI
Y59hF7qEvo2ZPFs14LMmao6QailEFS407hlops1os8gIv4l2+iRa+NZ3Y7jWbfcNbS1Df09eb8KS
k6Q7hEAzNA0P6k9hIr0KK4/UEcBqZNI9a/EPc2hQ787otRgGWzsgSWVMuZEyfx9CaYsc/cvKJcl8
gOQDGEcIpp4I2whnvJuRzNVH8Fe5fBqj+xQZhAEMroMK13iIMvruqzfkeNeCmYm8fnaIIwKLV8Q6
lcyHp+ugUPkYHhIEPNLfqsD7YEkq9u7YXXHsiX1MSLQKC8iDAcuuHJIC1LWtLGAZmUhXQifqiZ+m
BFATfbfx3MnbC8s7IopQ5SlCGYrS3t/6sVXtUAHdXCMjAdcYnx035t/tQd2b9OduIB1AtcZnIRwH
DKw/rR2nvVaO6i9pGzyRBoms56+N6xf4ME20jTXJolu9wAuhVzZgePGWNd6xTrJmHWulzrfF1c8F
AI+DbyYHH0vSKZIsMiqCzsqQ5olbzX1nOEB/2yzPwXKoATuV+hZIQrpykulYNnWxLyKDyXTmnwbU
IlngmdspJ5OMHGCKgOUJ3P7OsdEnFUhFSUDqAtalJBWdlkdYV3bCLLV92tjqlBEDeloeLZucdcJ6
GgeYBuMQnkdmJ6s0BBdlNWN1quaeWhU61Qm9n+KbUIG/ZX6KfwZhKnnUj6EbTYiZl23pTGJnm/oD
F7ux6dLpYsrxh6jG5jzcO5NfnOaO34l4keKkdX61ET3EjEBBTnCmByuN+BR0DylyFEDRtVoT7Mk1
KruIBLbgWjcjvUTdlhM6nI41bmmUu8Fo3pZ3umyGpfu3vOll33QccOhGD5VpCOhNAj3nlvy9SzIQ
WOkjCT1U62M/O7nzZ+QZGZL1eTcxMS8RcZVAfTDF3IS8h3s6bUwVUqwbW7p4Jfe3Zt4Aho/bhxQd
D0zoGJVsDH63UTSl5s3yaNkEBmTioiQYGbD0J8UF/Ci0Z9cC8NTJCSbg7ir5Vaiw2eokpZ/qoFSn
5dFkW4TyjdWuqMdnbC/dpqwsZ6WCoD9pI2k4LDwOXh98+WmL76JWCnYamzgUKBkoeXaTdgwN2ZyW
zTif/c9uopOrUhQ9TX6dlTjo5OakE2JAxltl1SerrdaJkQAAi2nXxK7Myf9jszxaLu0B3NZJ/pyS
Qm506yHsBLilbBY2Jv6DP81MJ4Cah5gPVqnxO4xEkyRI/ZtvCUxaWtsgnyxI2rFf3NDxd63ZvxfK
VUckHhh4YjqFLZm8anJugWa4a6eS3+mZ0pG1wGJuijSlvcTUjksHqHXhxiCoR0n1o/NgCxfapvGY
4S3X8HJNSBIRj42ZzVnRVADmetDyKHBTyPKWQQxsC+5PCOojuU4ahEU7wDYviWwCVmHLdsyT/sRa
lCeMfNjVYNfoDTUD7wnc1ymgIAPSn1GI/2PJD+V8q8nJJu+dyEirnG0mIZoH42C3mgSUymXopJfQ
A6crh6jbUb0RRy2url1VIUsP0w01F2s9BkZ67eeNk7ftVguDci27/E4pWtgCTwJiCNPYlDdL5ead
Y4u9FbTyOFpjfeEq049yBIKhylsKuuRYKj2mE8n9M5QYCUsbBkde5FvDGpgGFO28LObDcxv6SNh5
YVKT4gCdUUz3mWW/uoWm/d5Lksg9eEST2NhFHiZD/gryND5N6imNGTE019/UupnvHccf97Xu12ui
zVvkjxQXLcNieVN63zvZo/sszpHb8z+CuhZOE6TkAONMqOVbreCDacwy+vBl5hKyYk5H0HKA1prh
2jN0OQAGYXtsmtI17jQg68XAyAjteCCGamuM+UAp0HnFnxIyQbdpiNjot8uJmRAakRuGbO08pvRV
8Zc+FNzB14WnfQtqiluGGJONZd9PUYThwE5+1n76IgcflmPVuivToAE04dRnMEJikBRjRA/euQ/M
BLI7MckX1SE8raKTStJNYUBBa5yh2ka043d5GIi1oAUgsYMNxvZaQaPbmalAfBlZFCVz59BPkvpt
Yf3UtXQvaolbETV0OIFcM6TmvjFDminI3VSNzy19HuCxQXvGowAx7dwwBK18g1FRitcuQ0GER5X0
V8yJO2yrOBbFtiLtZpVhjakqDLSSG5BJz9fIkoxkFGwgWTMc4ti5dwhvoPrwrkNVg3yCraxo6k2s
Y+ui5LWNdDLXnQD/VYtxZOP6BkGqTO/MjhWWG+LlSUnnsoxPgkQIdsT+S2ZMvsIioMOaXgNcSSDp
p1ivfUeenQzHURvDkx7qa6Sq7FloHjBedcy6nHwf2Q0bC5/MQU/bn2XXr8YItvqgrL0ep8M9yB7s
rtS9VrnlxBu79+RaQ16s6VwjuUo2Xd0Vx1BZF6wMJ7etnBed7DFqQgOlIK5NtOfiV+RKuZVBEZ21
yl0BAAz47Nxy1fkwZ3V/JKG8aC9m3Y/ITVD9VhUhAKxAaQjkvgU43bv3K1CpNrk7jNsABTsdpJc/
Bt56qKlbj6Wk8TuZ3joMHz2Is4Yvk3X5f9g7r93Ine07v4px7nnAHAAfA+4mOyfFkXRDKA1zKoYi
+fT+qPn9fQJg+wV809BImlarRVbt2nutb8XWsFZc8ZmF1bcdz19OaRkb1M3dUfE0rBRZG20NzGmH
pECygnYKam+zn5vO3lnNq/C4x0qzTv2SEmeFxwFby4BncoK3zUVpzkA67KrCQmM81VOSQTh11Nd8
dJ+yPKrvdbkDNUF4W43boOhzxEpI4E+JHdfrcTbRuofFbw650cppTYNFLidHhJlJUj5XsZB7Xv4p
y0LJJTCGsL3XnanvE0XAzizLUxZ3u3Awnm0JfN+ws88UEnftuMVmpqyHxzG422Hp7EKB1IjfKxLg
hqVYgR3DK6sWr1aXY1eOvx0CA1d0o4ZgaOKT1RnHgWM5nXDNXJeu1gSLAAK/0kPmZZs2rA89wVCb
KbO+ejV+bJIX3gLrOnbVSWDjeBZ1Z1LQ5b/gjhOiSBcPQSCHEBidZHEuD1Ey/PXRzz/D1Bv20mEg
+b8/bzglRaEuND9PUglhU/mIyO0JhqL9PUV5f1/IRB44wIuuz9Z63t5RuiV7NoyXdBCPCXFK57Cp
D7qWOoGttTcaqh8yjUNoP9a9ni1Xf96r52x50Otq3PRegTKjaF3nUHgtC/rM1FyL8rzZCulMgRdh
0nN05dN1Zxj8FibErPvsbWn8GrL2m2ZEfRW68dK61SM+TOOcu9RzFtRMYA6f+ViKnZEyUiX0qGUV
Ni8FcYcrQxtPFjegzBhtOWbkcGNF2aKyZrBqF0fq2IAm4z5bLNCYiQmtsJ2P2kg/NA38Z57fq2P4
a7TTK/a5aq69O6fGgls5Gt3aUX9rHE4ZE1vhrY+QkvdYWGDsp/obKbkIAjA6czHHvNWzOR5+HhRn
GIm98H6zSwNuymx5stLHvGJeZ7Wp4cPUt/221R+hgBA93QxfSNbvwrRTDzwPV/tTBLbk6Nndnds4
1zibXmWHw5+U+4X+iYOyaCG7Y7lDIbKcxJiYpG4a7kE0PcNmSCZ6zrPj3WIHMFcaAZbBLY0qxDzH
Nq6fIi27k8adDK1vaxdMAor5fc5Fe8kcVO99lN/XUUhjkfTSdV+oL2RKuNuZ/TtoWjpdFdw4vG5b
NZd3Q8YRiLmg11rZZhKe9Msy/5aG9qrobnqwBiVfFRNJQ1XWi/Wsc7QTAWntVye1hQ+9cGCQy2wa
dP8S1RTT0ZxN4DHGeKha4xOUVWBmVRiMXh7yNZO/M7XWWtda85KmSkppmz04kZivumNh5648Lo9c
DWRrt4fELQhEQYgwizi5ZGWCbkeYu0bURy7dT70acUtxwlz1eYaWbKyeNKzx67yufN4wXFZmYRzc
iKF374YbTcff02bRzlbmD9My7QBw9qlpw5MH1H2jL4UE5t9Nx1T7KBr4q+D+Xd8qZCATw9o1/HrH
RtW2WW41e42G5ykxXDrSudxiefbVPstXcsZ8XUf4kdx22imjpx0bMzrGU7XOGHyHowx0lyDUsVXD
fRayClJ99uVsrGWLM4ts1X49Ke7Z1Gn2pjoyFM/21aQ68C5CAGjqZmWFBuNurVyp08L9djDwJlav
XGiq3GC1rEZSpq00Odutut8LqY7ceua+jrx2jzOtgvPMrKnqmVxUTC/RObuBqtbTSuAAJlnS28Me
+paqsouEedcbDgngXFlIVmXNmM9Vy70yUh9WpMDotJOZ84mLDuNsFYXmsVokvmlZOhvqIbD5qn5n
4LuZrdgFREOcFymSOHT5JSkAp9oZOao4lyib7qOi3iPH0FYuKzuRglO0VwY82S5GPthszgqdwTkX
Cmt2p+6mnCa03q7tsW9WFW3qtVNy6JZ8KWoR0Idxjv05715DDrf8/gaeUyc+eckOMbhxGEovx7SL
ks1Ro0/PzFGikSComGh23JA8QIxqVsC9nrdKUDmNdfTI6lwrFhEMkZHstTl5cXQ5vfMfKNvK+7Ev
+uc+ZqbWJN+l6jmnhtYYTxpecuez3meNHTJ3aayTZepLdEJGnebgk1Cc5y4kYMBMMWgj48OxpwPW
nh0/gm6hWM6blpTAXkJlP1UaJTzrRYiA3R1dOu8kyDei8DZMtJ9Um5fa2L+TkgyJYUAyZ0escFmD
MiHJDAOkhPKsDdnXQnR7znP44/RG9iOlFuIgV1kjUi2e9HqkAJcncN2AOtgMfIHgazU1A4EhDSKf
TKv8GEy5UtfT7yQq76xKz95VqQ6oq2z5ZE8bWdVoGS3bunP5KBi71jvndktUsWWPh7lFXGgpvzhr
xn6f1+pqhoko4WFvNYDxDsLygNk0o2YQGyu97y9uSnaPRVoG0UITjQTZ7jN3GI+DS5FpwOg5Tt0L
Ce/o+DE3rLxhdH2VSLhdb09vlo38x6u6nSZxiFPviVUeRZrft9RdLOCkqXZUVYPuHTSnhBcXcVSL
UFwwMDGYeUzjO6rZOUgIaduO8jRHrQUBk4eo0f76yGoW2sagwuOZUdwK6Wpra6pPJYIPXLLM2Dih
q6LdDnn32ckWBUwUdJlaHqBpB66ctePPg1Oymtcxy4cHd37lcDZZ22kG3tmpjyCj/SaqW78x1AJH
K4dBq8+f5sw7xCnNkZL0kZXnSuU6scoRFzcbvsnY9AON5CRwL9ARPBogMWMsiPNU7mziisDHO+1d
k1nPpENZL2EC9rxNGgnwKbdebOhWFLfWKhtqbduKKQrcKssC7Prplcm/NxjjtamT6VotD1YZMs7D
dalP5T4eTXgJuDwMEjOcIelQ4PAHn0pqcQAnxVovnPfRCVEL9MgkMbo5gdYxySNafoPwgitXelog
dIeJBe6f9ZCx+eAi0YIJxcdx0Lvh2NrmcrGMv39g87cOeOraY7zlgz3LaS5iYzeqsn0AugMJIo2e
6jJRLnkPkUdwt75oA5DvnFbKFsN273M20Pex2b87ylTeRGLJh0gv92E85C+q3VMWY3tu8dn5proI
kaksypiFVMaAeDKg7MCaqe0bkGpp9+UIuz6L4jOJicRN2KyoOY0728GRZzOR0u370u1OctAv9QJw
mql2tnOTv3e9XftKH/0uqhCl368qI4AbQWa5DjcGouiDXiZHV6Czoo3HcQ4KurCdO2tk/JgRClNG
UQijgAlanN91BRkNfRpmwRT3e4loKQCc91r3NncxZ9c+EwqilvKdg359ALxp6zTwZl1uwlDZCVS5
myT/chXkNPQSw/UUqimKX5Gemzb5GsfQ3rsFR90WDJTmuI8exsegdLLiF7yHu6Sr1BeZ2afZbk4N
4Wf9Ep8cD2V+NZvqllATl4ljvU+VeedG37rjemfN2BWR8gx7iDAkoq1m4c3BLOv7sm6PCgEp6ItW
WaE8jFVydluCaKj9FA3nBjJsy2oDs+5D/J0QboYKEJQo6OAk1m3yhu6WIWdcGw6DyxD1kPViRn3s
DzaLs7dsjUvYD3IV1XcA8649T+xTqw+qop981/jUQOBYlRptIFMQpOVWd+RU06jCxG+TZ+Xjf3md
yL1ISmfY4u0/CkGHrQL1w36fIu/04q0Xg5nKvBKxIFAKZCMe7BPEG09MFdDeR89wc41Nk6mCHoTD
AXDufs1xQoht6lXrXFjsSbAohO3SvZXVsNPNYvQX7/LemlrrFwGItGtc9y7RFetebc1D68QPtaVb
53Ex4i2E2ABVUY3fmYbsz0c/DwRa3oeT2DGepe1LrNlKCcdrm7OPjlJRfbdA2ktn61ZJi92fp6p0
K0f76FFbquUubeZnAa4SzE8Hz6nF+FT66cB0AJeU6nA0Y7Tf0rc4dIO2445vwiR8MtKdpVcFxL6l
SkfTmxEat3VS5zkpXmtV5DtvcS5ZcXfnGA6Z9U51JlICQak3FjTqC/7ceD1IvfL8MSRQqAE1goz+
w6ZLDWFfv6ame3Npq/TDkjc5dwgz9HOYFPKeDtdDYdRBguxoWzA687tUnh0Pqqs+NBDOZOreS9R7
K1uriDPgnON61Ji1uyO/q923DYJbt4/vixSdtCnlQytHthpin6p4hi1P0MBotDJQYVKs8QA1OI6h
G6St4j7aiwvNcdsgKwscJXPLr2+GIyYx6yvSLia/ts+9AvxEa2mbOAk9Mye7qcjOWrqvhZNvCdhG
YTut5yhTkOZn1rqb7V1UelAOxsgXi8NhEkRoa84mMhQHGls5rVWq3SBj0B3EXgM/i/JKWIlzNKOR
Cx4Mm1HJ6VpnLqJZSWyEasbc3nb3pBVoXOhK2RavSB9zZV/mty7StDNr6rMF6mR1p3bs0m7YkErQ
veZd/GXUeGiMOOKswGq4YVg+ENh8YtMaVkNEyZPEw7Ma1q+KJrQ7Tjf4EJOk9plcn12yD3FI6Kdi
tH7ZBUMM0OWEJy91eJK/a12GHmKMuAJ6mgsc2C8V5S7HAwboRXPpPCew0hjaCLp7t9amQzmgNZlg
SWZNJq+KkQXcB7w/bYPnuzyqHsAMDK3Whmd2bj8PYqKImVXqE5u8jG6s8UYwLTzaCn1/4+Ck2guI
IiZICfEt8cR11knVCERq5kcoykOQdjmyd1N/0Ga9vsVttNGnZllLGY4gvdJWNkDNbY5KbjAPgKHf
FAckWvvO6wR+p3/3qnUDwMjsBtYNZ+IrVsltKdr8JEzvzZ1Dk/TEuDhhjArXMsXFxiKinLxZ9hAT
epp7pf5Yahp8Fk9nfyLpSDqDx8jT4rg9hY+1ndxhZDsgit2hEiUGIm629SSNQ0G7xDDijm5yBsm0
fwzR/29nxVxbjmoyP/IgDzvJESDIa5zojxrM4GfFhoHGnVpwQpXR2c6bWzvQoGi1kF4VEssi8pUO
igaMvITmFwr6pqE2FcWldkULNJPw30YMG2MQGJxJ0CnNTm5pdfpWn2QH0GdH7DOlne1lo7x7IQem
1J4RQhYg4HBJKaI9NDYTY7pR69xeKuQxH5EE9uFhSqNix72/60inCEJ9PhZkoRF8ETk7pcvSF4cm
bJiK4a2fAWMPRo05QBH1JR8QAZMkRnV3IJkQpJFS2EFfp/011dH3Y0aZXsoemTFIuHKXGGZ3IXGr
AHeefmSs+t4U+yowLdgSqrbuUBCvK8s2NqBZoxsheBGSdDt/aFriOSIlVJ/bjo4Uw5m7pinHX68Q
B+ovu56LtYPi5CYUw9p3PaRJKPoWeALnK61S8QUybd+WDMKs1r1bRD+lGjqBRIltWslDmZHS0qgJ
ob+85kRlBDqIgjpam5emIVp0xzBPLFTdyTCYQDM8q365bf3QtU341WjGMTGT8cypg7zqQX8XSx5X
aqfKcZaeHoSdN9G9ZaY24B826rr4wsSa8MJrB5NMTKv8ljSTs0c47wHPqrtHt0cPynKSpUP/aLWe
R+fXFifoqRAaCg01gafNQZEX5S9NWHeza05fKJ5vamTDcBSGdrJAy+F+SxT4z22ynxaOi5W07j5T
FZdwMA9hcWuNV9CZ7NnoBGSROt94BF/D3A2fEweQIGr4Qw8jEOaYtM2nmtVxHWnzFUkCvVu08Ttt
GpUl8POXYmpg64qZ8XnNbesxip2JJ0lDUdwbhXlqdZsA2N51d1nFH2uqp567354gcEDQpknKztU2
qIAiue7d33QR4QHQt7VtE5CwTjOgCadxZVXxi+nF1NblSL3e6JRwCrvOsI8wGu4Zlo1MDL4kbWY6
g8m6QdweDAi1/bwbvlkgOns+FfwFhaw2VNwZ1wCkPlqYm3p5yqxuEG8p8gPn0ntlFpeSkMcVU9xT
JPSbY5sCdZNOc46xuRZZvp7qn0OhRD59i2/a1veq1mPn4rdJCJAMYjE9t9Vba2O3UByKa4XxE+MR
TuClRZTMdIoMACjvZpyQhit5w2I5f3Mq302FfMbjdgcjj52NetRJOJdOlEcufwSyi7INlhqCAJO9
0o+2X6a4NZva+Oo054Tt9d4tjO/RMc6GNbyxMQVj5YaYKxgp10J747VsKotx0Fi1D+agtyslZntv
oBiunTuGgA+di0ZQB6xeGhJTRT3/JtbraqQvQnFf+8gibiWS25z+CiSulzY5wQnH1uJB+umOEqRY
ZWsbo2UTirI3+m8UG8yS1P5Q2+R1NQ54nBxr80p0zctsZwwmcxb/5KsLy4m7jy6V0NvnqNRvsJKC
Uk0/GcYcEAHHZCKOrW+G1KWR6R1NUntXmYvnrhZfIaafWzQYOAOGdGOl3ger8UloHRaHft7gNmqv
Iyx4zEJH0VruhnGvm+qFbxQj+1ZoPChi1g5DnazRwuLT9NTXDrMZaRfGuR+y+V6G6UsBnu974KyP
6SS+8pehcQfazyvGxaYRiXsEw5gYjdrcppp3xXE8nUvkf7u5izA0NlvXrtUL184JM0h/8OxoWsw2
A9VwlAWJ0Ym1o1WIS930TQgqE6xaQ20pm6ZL8XDUxrO0k/ios/+soMxRMmqsMMgkPwHTtqRSoMiV
TRjSmb4msR6tRY/Kj/SzfFtYHOBdnIG6qlZ+LVHFYpZla9Gwxfbxh2cCkea8qvqZJ3d4rB3IIOBD
3V+9AIcoepJiCROd5sY8FvFtDvmVyTZt1+E0fEg8eH4LZm6jTcSHZ2lGFvH0HiGcIRkxII+3pafR
9bsstB88egNM8pg+mkyIVzqgsCOzhdkPiZNcJjfpxUzlXw9uzSzfHQdr++cLLVJXX1rUH1bdKlwv
//XdP18ey2gK9ELyO4/ZuHNk/TTZdQnQz9SpUzQBAD2hhdoX8e+ZWaGsinQDZSTHQeottoJppcaS
CrEvXpXaK5kuO8wOF2J4P20BsW8dL3kHXExljPCDWgC/lh4adAZlFXg2pR4BcjqTdpSrxUkvNZb9
uH3QaZz4RZYs4l2PpD3M8BkGk9ykeopnOFh9oFUZFgMadfDccQlrnymxK77DAoI62wos19vDBCc1
bCBnKeyaD1eYTFy9u1rNVFZ075ZwxvThmpIySrwzcQCELZvlV70Io0DukCMAgKedYeEnZkSjvRV4
jF13rTUL57dnvDUajHXdHKGYWhpB53XqmpE78ly1v7lJfzQnxe9jVYB0z9/V0S0PpV7QpxX3VlI+
SMQbW3QkO5056yHOsenVKQHeVWR4+0IJ2WAli+yYQrBFM5SfSE9z9yOEzkhFrWNlDXJypNdLEqTJ
Gs8fOi+0l7Hh7Jppr55Wfs2jd0a8OkMny6OFLuetMocZmIWCLGiTGBWUaC5hfi1j/VlLk0/Dyuol
Pa5alUnyYGTEa9oNCLImL+9lV6csA+05tNIN0TFAklrDXBcNlaTFIDYu3g13Otd1/WgNjGqTqtV2
qHww3KbvDFJ+qzNDLYYZ+jVWFhJo9FXCZ/CNkGutQNVcoHybGwZm2ZI4GC7Zg4iZf9fwDgFqo0WK
MfeaoDzKSCUlce6yY+4BgBRx+T579OZpYMV0f8k6LDCpHfB81QUpiOqShyiWZMSQGpsIZ1iV1ngf
Od19quMYMKYXjTMm1vM8C+yyprRMMQmKgp3joZLzOZX6twp3QBLQCAZTPzLvoUMUk96YViQ86vrr
sOQ6Jn1yL5akx7b2qmAm+SFFpnnA5/I6Ewspl3xIY35Uy6S7zxxj1WokSJIdFMDM8I0lWzJFX7Lq
lrzJH3no/9fR/j90tKRL/J9VtP+zjKr8Hdls2SWA1L7+8Te+/Y+GVjf/jidbQ57quqqBxZuvyO+2
+8ffNO3vyGNVPGAoIf76yl8aWsX8O/BLi+6OzYKq46zAWNEiFoz/8TfUQH9XTQj4//L//sd/J+ks
+q5uf1I72v/4938rewjpCfGH//ib6SyRMf9M9wBKaKr8DMdVmf2iC1r0uv8aazCVptkjOt04FokB
7UQXcoKQtAJOj960L0akm666tmtD4Qv5W24sfU4k+GVtTFhK22lt9RRnHVfysSXU6Fj3nbWn5Fn9
fOrnYVTn4ui0UELI0VR0H78fYdkZbJ2WYdMBdUZ8LKLmm/aODFzFpEqx2bYOEQdwxvGe4jf2ox0C
q/nnQ0H4OYutx6jeTeqDWZcMvaiSaM3++XiQ4r8+DT9h4QaNmt8R9Hlohn46SGvSierIP1PTsA6m
21uH2HPOVaLeLIVNWMZNMKQos+j8570fI7tcD06IuWhYuvRqbK01AZzEhVhvz8a8SYIwaYkFOneL
yVxm8EbBBW88GveU1R6kLYPc1bUqiuu09NRDw7tNo6S7bwz9isHPh55kz11EFStKMP2EUt0A4rzL
vrg2Erlc2p+jTn8W6QzXFjycnxiEY9bkbHtaRUKf2zP48gB9hIO6cuzsxLGKfoCEvpNCXTT6A2Gk
S+PFqGjBEJZ7GUwc3bL021R9MXA+BpGLtig6dY5z39aYdT8mp9BxQcZPIonuKbcYMVk9VbVeXsLa
wrA4QnCeIA1zULc/4EgOa2aEDLLtGZZuE60jiGtjl0tmy5TkoeXgl+nhdoLq+SiKCSVFFa/p+psr
F23yWqesp2LJN4CzS59oXSKR7crvQrqWDf5MO4XhkgxdkM3GJY7LJ8VuDhXmkbW2KJRMbeNoyW8Q
CkytVNdZVUCqVig2IHG7xbPZQqqW8eMMVr6xhpee8UsQYXz1SMm1FfDyU3obxumm22DoIlBFK+x3
MBXb/FqAxwyLDMZv+e40Lkxy9YSD4lklAnvFRr3w2U9TiOqt6REE1+NhAMRCpID4Vlzl5IwtQfZ5
hYpRrF3TK0G7scE24GezRYph4T3rO4JTkRtshPBtNnBDqMixtTXp0AQ+qSurRdlZOBcMO8VaZSMu
ouSNuPdwJc0GnZvqvtmqU97ZOQ07GgCN/Gjs/A6yNB7QatJ8NjdzRRbZUZXskJKGasSRibqJ0EwC
vZVhSXyiyHbnF9r/5FjzDWX00lczF3qpkk1ZWTlYoyKm27qvqXjmzB6fGLm7Zy48uyR+U0EMBz5F
JdSlbOfH+se6HO+USc4oE1SDttsa2xUh65IDelmgkOB3Mj7Svjylqi0vLtgRHHAY9KOGBwFMjZFV
fxfC5EcYrlDhaDmdatf0oyH6sFNgv7hNon00NQ+G99jHafebyOznUFfbwImK9sjBqDa8HEoQmvMR
foeeuWBJ1F5Bp0iT2QA/so/UBy0ifhC2EyMK981K6JV5GdbXiSLbHMOdasSSuxCmpRzUX7YZfUwG
timMlJw+E8A85piOh7ZVt4zDSKtNuX4ykdG2NmxJbjneg5y/zUCfeVPYTBmX147Ek/DNSfZIDTyY
sKpKqACBQ2tP189T3uQXVQsfrJ5sNt29WtbwoIUT/8GN6CVmQlyZV2YnInY2BCIkO13mr11jdvvI
yb/qPqUBjofWw6rJCa0ZN6VBQm3ENPyl9CaK8rwIhl7DljxIXy9T9zUBU56VMnuaLTkfjdKEBBLT
q+7MUWxc7syEN4ELOeN4kMY7R9efHJeBHZkZfmuL3WCQqMfIkSJp0V4PlfY7yeYlpZvZWOyovOOz
tY/jqbnNLjdKkw6Hrr9hpe9jRYd8HmoIIK3wovoV2sVLPmXKhUgx46L8VpSpZqZwTEjn0lHiBSND
w323NHnwNqnXNnFfphx0ehFKSLcODdhpBuULD7H59vRHq/GsTzDMdOmjWrljUD+siX+61zSFFqRI
2bfq6HEQzngfKseiKtp3r52pyFUudw2b6UmLKUhjSz/NyF/fWtNSfGJQyoPQ1fwZ9uTGUHSC/BqI
E8y25dY1OBlWHrqFUFQNx8LGfu9QzmRTAaBYjGUAFjZDbTS+zhO9SNwGjAELYz8DtrwTWbdlYK5f
HYVTpk5s7S7ru/TBJTbikuvZxdMaguM1M/QHNpkzrdriPPXsibRjp0DrJfnRDSJQyZAkk4Nx1hkI
mg0acz2hkV/GaCQ1WWnHXu8vvek0O6fumEBa8M4Li15Py9GTJB9BZrVBLlYPOnKxpJLs467pSXQ+
BoNwYxYaO6eavOXQ9QNzml+tLD8ysJ7eE8KMLV48LJZu+y9F1l+1zL/XLv9RunhUVZphm6ZHXaV5
zn8kMunsySmYwGsbYlCPalKo1U5/VUNeGpQfnI9hFJTuZ9xKeA3d1hShsUm8dmI9qW09SNUSvW75
7GWErYU5YRtSF2i19fnT1XCgyRCnXGuJt9EIt9mQPg+28+n1FUfPKPk2u6k/S7ePOFIMPqytkWt4
FLwzsKtKEuExgPjRFKW3pJ7xXBsSc7Hr1PuBqC1K8xmhiaFM96HZqzTCNTL9rGbcasjGA03DDPl/
f7Pwa/17Ypqr4bzSTcQOGm+VaXJo/fdKT2G6XZru8OFFBnvJXO7xXBChxCCZnYP7si+o+HivV1Bx
czYw5W6uqseoyG+KAm0Igak/4mP2DY6zjeDUxhmUIycj6B6WEzNRv/daInhwym/ijIAjItUJQdcc
LbtqSX5wZRX6RQPj0y2Z6TmlgdlUfHqwfw0rQm6b29AIBJisIWkDI9cfwDLeTxXwq0Z9Z7EZV14j
njJJidDPnCpJ7zSjs+egFA2N6ZO892TrjP2FA9BtzNikun786NdRzmnfblAKWY5gR4+VjWCx4Pza
bSo9PrvSuDAVNvYiB02kw+3vDBt/1vjVFxj/+6Z5opXHiIDoKZ/EmnbTi6PShdRdbnMXpcOveqCG
CFP5Pdl0GsIq80Wk3pjVb+cMMhNdlYa3Nz7rfW5zblx8VWmNO+i3avQCubrS+EN2Kx3v3i2ZEABf
SrXxM7SsL6unK4wp5GmUXnho9eI+7QnJyUBJVy8VIGRLxrQxJHIK8o2YhdLaBZgaDGGpa36KqPDS
yrIg2572ZxEzOAeg2/HJ5UH2ujw4SogoIm/++sKf76nRzvMU+ennGSaw+JTOfU/zUJm6LabRfNyO
I94J1JvL8AYxmt8sT2kDBthNbfXx8wN+XtSfF7F8Mdf18pwC8/3n6/jzoR3lt8khYuvnf/35cXVB
i3xStIErwSQv5OdndBpLVyNI7/75zn8+9c/3eBbt80IBRfjzA35e0J8PPWzOjWpHf36fn/8L3EH3
B89G3Kbm9cUIm+dOs5Vd1ZDfAiCzuvx8/s8/W2T/BGvsf/718/mf7/j5J4zhW4IEm52W5/n51D+/
rfOKy+RE0eGfn58ZeXCPaUjzdSIKpKO/6uTmrdUOJV3bjBiAG2KMCo/wciXCiQieIxuS71YjAKXC
X+bn1jmZnK36wHBFDZhub2w4HCsauZTimb3EwwOuVkY4wEOgekD5hsJCDo6HfYjM3YCUVFAxR7V2
zwBMbN0EGIqYJ1S0rv4C3rSnQIpUUn98pc0ockoX2kZcAwhLHgdl0QlqR8uMTDodpdxSge4sja28
x0uxrrUx3xJFIWhXi/eMkUXamK3fKnCkUg83i1bxBKW5r8jf8rW8rTahbBf9E5gU8StPhyfLLHK/
UMq7uW1OetP/LoStrcWvTtE64ALXjFo6cFvGxC5MdmBJ5nMOuqkqxluvNDl02ZRptSpXeS4K31X0
oMxjnM0kciWcYVYVk+tdMvYfHSilFdYm6oMbnoU7clfh7DRWslYHV/q2qfy2i/vJKwakti5VqYEd
KNe0MdCT4mG0i5qGbjijmxoZccdVuhIWuMq8ZNAcQh2ul2WhUFaJUrw6oswoL2ZzbXQsIU6YTTdl
ANzOhINW7EsSk5Y4V4eiH5iQDvqLVZbnrjY6rgl4z6V8Upzk3BcKKfOq+ZIUFOyOguo18/DpK+0Q
gFiJ3qrG5C3W8xoyCXAhXUGdhTD9g8HaRSdhzVzA+PMYh4FlfKixdh1ibiiCz1zTGYHk1x8NUuBV
pxMNUqflHRv9gy1C7SFpnkK9LV7B572aJpkmTkZKCypeiq2M6CfRS6TOo1yJyHU3UIAM4neUezuq
y1ebwcu6maKEAgiMDGpAqCeRy3QJSOOhDgXMvHM3L6tk2Ak8AWG2HkSnIUBmXMzGVZ/dmNvEnJ6z
luFI6gFOILzlQCNsL5jL6fjUd10noqPBqm0kEH+EXT3WnERxdTA3cZ40swDR5nY7WbTd65iTtxIp
j/TsoHXlAO6KbtTWpjZ915DCueEMmA4zaBIElgx8rTOysHGdTYl1tRfhdsUUZE+T4qlhsl4R5FBD
s8FUNiO/bZJXtjoD20V0P2EGImTNe6HPeY1UlWI065ccrKykZ9+O66EvsOWgf+iSKA0YlLKXqE80
IDc9Ckuk0tmBlv+0SSp5M7TybdBcZOwkiiJtfXN0Zh1MFFo9he8gVBh+Cv6wa0lbBetyS+2ZMdC1
weNjBkRaHO1NPUmpPCWGVgxj8BnLuxGK7Q7bVQWJCgVz98ExidFIXMmtGi60JYHjJEONtok5nDDW
eajy8iuGBom4Qi19UfQ4F3WavZE1s3OOw1ckDUqyKonWNlX4CtXdYQKRv65DZlJNWv82Be+N3IG9
Gs+1VGxmze57SDSHPprDbiwqm14FycTIM07MdTNgfOX/Yuy8dhtXti36RQSYi3xVoKKj2vGFaKdi
JouZ/Po7qD4XvbFxLnAf2pBlSXZLJGvVWnOOibqoCaHD0f92anyI11vXLw1SpYPmoKwU/RG7slgV
HjZf5b4RfQkjlICAXT6g4xZpgkjbAK9JcEeFAdQtj/48M7yMKm7++fn15vVH10deb10f/ueR1+//
PubPndef/314ev1Ff1/jz9Pl8FFPbrdNNIXZcPmCGwRbddnE/3sznQDg/eNH15tW4pGG+v+7tyAs
jvTU5cX/8bT/33P/8QRA89mhW+A5i4HUizGQ6oufFEcz5cv1+2ou+E3Xnw/Xe683/z7+z8///dC/
L/V/P/z6k+uv+/er/dfv//Hbr6/+357+9z4s4gHEVxVc3Z5X3yeoHBRdfzzNf28azRIMdr13Dsl+
YxDtegfsya0x1Mdx8ZReb3WLpbS5fnHiUl9fb17vvP6YgDLX2P7rORTiPPLvg67Pqa53Xm/+feHr
rX//+B+v+Y/f8V9/8fVOMfUUb/ZoOMb27597vfXvO/+89DijwkYaMRmHrsgvHb3ttVGKV0KTm41j
ALex0vpxZPu00W2iaC2yX+PRPHdezHYC9fwN9EoLAw0IpUps4xKcLPGlTOCTba1jG2g+s4pmjCjT
BCEEYUq1/tFCByuJ11wZM9uhRExZILv3fDaehElpCeYgkK3CDZGTgKByazcLhHZzQtg2JfQuk/dY
E9SRVsAb07MxaGFKsH+eGTgTpYSqhKEewrwW16XWoB8bw/bHaMzm2KHYirRhPbYTewPfCHRBcZGp
YV7HXr9CeEEULFNZK4S010kum/3SkCTl4D0UDM/CHA+3YhDjxGYEyBi7roumS9YjFbrW0NRZmi1N
lKHZl+R7LtbWQg6PZadCUHSftq6WgZraAfEd2Z+Ln763XsuSKRObwkM8/CbTNcYq6067KhTpBnVb
TJfYRByR7fElDWxF8k1CL3ePZedlRkPGyxZWv3GxWAzywY6dLzKT3jOW7w36Qf7z1nOhzQYd0pqx
PpGkkCCgaXptd5eb2RT4Pj2DwdeOTPDHdSuMb4RdZzS6p8jVP0sUMkHo+99AaD4hyN5bNO3MSJ6t
qFykDa6z1R3fRRjKXtduuctp812sY7sgVmDxo1ZbFSeCZaV/d8EFQ2MWMBthI68cvT8Yelrzt+gO
ZLqG+ThJLLTJ174uIFeW+n1L2bTLYSuxO2CemuDVPzKt3g+l2Z5qDAu7lI2G6fnOiVw95zQVm8HU
wUU1BGt4sbUTGZKPpklQ/USolRdTkBQIs1CWQ2nNMKTS2J3Xc0rmfF3ZMNsAae7AdJCCxYAX1m4F
/oapfl2aGE9oF+eISQ2geJvqHHf5mdk74uCGSelEaNO2kXRMwO5QlLq4Qd3cTFgy0y99QqcNK8Sg
PUcrh3JyBcyEScBL15UhnXF9ClILLqvI6l9p3D6NZW8dmywMqqzpcFmOi/IbB3k2PSBF1jbaNLkQ
2aL3xB4+UPyftES7F7kYzwWp9F6lN2vVzG4QN+3DbJas82zaV5VZOZTM/HBuu34HRgolUZI/2F1K
6L1+k32lGknAFiGigMQxVcv8C6PhNx4y0H+NvJOu84gWlaAwVnPm+3YMs4setp1Gt5kbOhujiPaO
MxFfpbc7HVP8GnY5TdQUV7PfIPjEd2VXW2FW22FKc5T7Ah9XzwqUF5u401a2noEOnubdCM7t3pza
uw4j/d7Q3Lss1Ic75UyUwDdAG6q150Lt1vRGXw6It960dwaBl6WkY8HZCb0SaDyLGuGrGNEbOqDM
nxMfZQDQsQ5RMhBSp8VW0EYIzZ3U3/SKLg0lCAHBmffhZjjHh36+9COATBm6K3pMmBCs8jXKkIRa
bx27E/LMEEqH+D3zni3FLDJKMTkEsx23uLYw0TrJxpin9eD489rTEXbondfuGhgdvMlcVf0MBV1I
dmE5UcVzivZ+snct1JCtCrnuzOFhKhhPIH9GMFTbOCuopFIqX+vD7+pufX2VPJx1Ikw5cpsxOURc
QBnuJbyfjU0Pz9/Wke4ya7Bf0HQzzbMfwDiGt85IozgtfLXRtaFfU7z154wPqlXe0cx9FEKOmrau
wJxaw7lfVWj1hkFagWlhFEX9DGI5zoMJicqWop250exuBoA9m4Y4Zfq1wM9ZVHeJ8Kb95Eb0v1xA
qGk0PJBmYa96qRVBYnd4N5gKrmwfQamNM3JtHHW91/fsZFlAh1OIxX9XaeDTuiJ+0Sw6IL4/1ivj
sYtHQqImavNQY19ntXq8xp1Js2hqId7X7M2iSOBkQSYN8J5l7H0EWH/vZfEbFtF8U7Uwr8YJ5jXN
oHVeaNlFx0u8ImMS9APiWeZtab4TUsPeXZrhRi/YCVkOxjNfJR8twPZS5hH6waiEBkujG1XEfZjO
fJCe9C+66bw1+n0XZ02QOgPQrxZGpv06Q/8zdPcQU0VuQFsba7NS+asovxJ9XAM4zn61Zvio3FZb
wZLRUJigOjSQpu17tKPk3m4dOVRBmRo3vV7oW3Qo7tityjELtxJxiZ3N9SHMAUt2zoclUlIw21Zb
ZxCSSMd7mmVuBSHSqF1ezdWuT/krFMdAqEkmwaPP2wX5UJgqDSTDms0gSOHOXe+LRL0JV3zjYCCQ
aL+15jALHOQEMmL9gJZg51jACLCWe2RZsrRRpJF+ZvrFjrxUdBeG96tobHcPgBzFDcGtK91n+OWU
Nm73KNqbCResSjOfAanhpSi1o/RZw0yNoRpuLXslDftRi/NTmpQAg4pEbcQUgwG2K5Sd7UD5ai+C
T+txRmmMbNy7NSAGb7ocrXBs6ndabVzmZjwbTil3bPzfoqxOzrNY5ZoxHk0dXGOeD9Nr/6ItDscm
h6lOY+WGMWy1M4bwAw3HobczeerB2xHMJQERjFye0zxcNz5/tKOlD10U3aXOdzQK0mzTgQhjw3kp
EQ1RKGBjiSokwXAltkUefqadGVhw9PadYqhZ2mQaFou1UcHKOxeuQZrtgS6cutPs/jhBn0ZuCD+b
Bmx+srOMKIEld8CLnCCPrddeRbuwc85W5yZHTcfMiN6cdAbN2POWEwsClpXf5iGI8S75wG8skIzm
XAvRW+FjJ7UchBHx4H49n1zlf7mc+mNulvdIYKNtr+n2WoF9dzGlYAPxnmTM+kbDkP3/6GUI/MGf
GjAtgr4k4Vqb8bmHQ8Cgt98xfAMfj/pqndaxRczv28A4+1w2irC1HrG2A114KN6A7HzXhSo2lgrv
9Qp8ilUSNA3T2DiKAvKP3YQ5BhX/yKC42U0ZLt5ufBgTQqNNL+/WPgUs6zmpwIn6wsu1wDijjR33
1LztrDZdTZegLV0ScBgnhyCv/P5Z1gj4rRhjhCzNRwESuOgUrM95TCCS5oxE6ojU8iq7i3sTKvFA
/jAsZ2T84lmEnD1OO8AQL+qnbkCnZGgDEeVGBk6qJqWzz06pXbYbUaEXxRYX8yfpv/xsqjZGbKl9
YzNyGqivDPHlGaA8wx72gQPe60SQ3LCxXBR9xCu9EmtINd51JNunAJmpSn3Y0Pin1HRv0xeiB077
KkKMAcyL8Jwxp9tBmumePAj276m9T6LsUus6Egz93QMzgdxLNaCzgg6e8pa1eonzBvRh9VvXdeSW
1S+RiQwsHVgmTpMXHd9P5Gv7yNY+MwGNrAcytV6aJOzKJ2+nD2O8Hgo+7MwbCDQcH2zyd9ZNhTBQ
dw0UTL5EalcXG1JGLyS2dAcB2EyggQAdG7XbIhiHIM/699JKSTjxzJHSuN6kgCOoJsCrQGFvJgY4
UgJF9QGhIwFDz0n1c7IiE+0DSEJplxqezv5Y01rCKDzdczlWp27RERQW5N2+nqCOxPhs83cOP2RX
6O1X/lDj1R/HOZj9gWpWjV9DSp2TTqiuXMMVaEjnkATSnOye95jMKStDSanPHuS4DJKzqUPQaLZE
yjx5xYgigsRy9p+Bu7CjfSJQaN9vwGLZq4ROIrN/Qwtig3Rf0O4k6lIIFBWlBpuJVUaMvD2oflWq
/pWQ+vvRaGkKLhdQNHZ3TmI+pCmDODzLF81vzsXknhktA64dhx10c4deJ8A4loiN2QNyT4R4kjL+
CRGqxtJIgtSNyW/Mcfa4xAgYGNFDvXVQ1sN2oXPyO+7K39liupugiW5d/m9reFOP4EXvJrN+bEbQ
sB050Ec1bHMTol6dk7qQSUQmVgp0K69+qsZ+LgXzJvPZdYiT6toSbh6sosESL2GUf5BOs4u76oL3
Di5dlf2WOGI6Qf/aKlCwUxdN45scfbzZVvxdzv0tGTEj6u0pCciR2bmymbfZcCvH6UuZjLsdob2m
rvEcOs0L5XhhUjeOyKXREalhFTNB29jDmihnkCUGPe4WK1zpF4qjXFxm3w56T3vQfNMNGiRLtfHC
UIKcEwW9nHY8VBdqw6nDha5aMM3GOaEE4thB5jJODm7l7AZPlnyIB4cghW4MbFGaWH/6wKU5fRym
9qHIutduwZl4DjEAXvY1+tYj4VDNpjYmxkG+/+IzIijIt/tB1bSaJnBUi6y0aO13yx5ehNtulaIm
qO9bYLxbO8bxpoz5xtDMcZf0/Z0u63iBI1RHb/Ewit5ZuQ9pFzrUaR79fQcJVqlvcR+RmEJsCs/e
D+QJA01KDp0N1xY+bo8bAXlKitElcJESbP1+11/lpmLaG9UBnQgWT384hl52GBHbrw17yLZuOTwU
rdmdtQ/D1IabhLT2Op2Pgy/trWq6Tzarn4AOiM1JDfwd0idEOmNuMEvk8PqxjdA3RTZjDJUdyHD5
bmDGwavKIef13bgtZpaeKIlO5F0ETk5QTucPMd54h3LCbZ7ajmZpHonD6CXBEOqvTTQyttOWZCQU
Isy4UF+FbXOTZHTfTedhytW40WzyUvSCYx1s+KK1qfbkxrRcMqcYz4/TEZVnCMrSkww7tRUeq2Ri
hVhtifxlK1CcmTg4m5x6GMJ7HZBHvoqVPW1JTsfbwQq2wtkF3ardFzoDkaxBVexExq/WFvpO9uVb
ETXxZkF599qNLeMv5EEfjvA7Il+Lx2rpYfb9GHhuYGhJGRhjNaN+oXrqdJ+8oQTOAGW1M8/TAZfn
V4S5CgNxvomhB60xYFcrm+NmRfT8wnghcGC2wq1bCWaneblVXkIulN+90L7myIbd3N2Y2tLkFsDB
O9PRCKgwxmBqgRkntJhpHfzks7WvBGGZqE7wamGJRnnCzrolmX1ZWbq5TwBIWEdM23DxYMmgap/P
zozuG6zPpk/aU2r6as22n4ZQcSBGAGI/UYDruMzMFck1ZGcvOj+r9M6J2/XbsQE3XpZ6uoU+4iK/
0U6FN7+hdAbq6RhrRjJcv80et3qBZHZ+N13qGtXgi5E/NILr85Reo4+WETXk7qjjiIWVleyaislw
TBFa6rC5VGodHMb5GwdL5C5zmGk1wxDureyXXaI3numgW6L2H6X+KsvHOtGQctDEoW6zvgQKLrb2
tBJViAc97z9j0l2qyYweuGZiHdG6WwoBDNzm+F53VrbxR/0lldXvMX1En3YbT+XnbHaIOnpB5tuk
PxsuBhUtFxecryaDrx6xVNyXtxJtkod6hGiGfA74bWU4HuznsUpfm7AnA36C4zj3uzSeWqb/cbOZ
FUPt+rdjAB+zalxgBvsXFBPtQ84cjIqX48gKfzPvSdn0mRfRkLwlHvKhOox5Fm5mnVQA1t0pko+o
PgLPQRXRA1ldk5NwVxe4J+NQEYI90ZIkI4AVRCxO7Ne5xUqFL3YCFuDxcSzFO2isVeG2uDEwltHN
2DKiYFdoOkcBx2YkzSEf2k/StfaaUIfJQJ3jx+IYlYAcQ8Iwlqu40/nxLs/rwDLCO891PfLizU/m
+Aub7WdyXTTgfXkOMd+i+SjTAMDbTUPivXQJB7Gr57qJ0XaIm4gNr9eHr7EyerqZDOZabEIo0bY6
Yn32RuSIP8ARWNKdrFVNT2cYtO4IwG2G5zQX5q42nF+DjeLC7mIaoma5RzO0KuAmw/kwtHU8zBdd
VgHVNTIjhU1mHn+gdcaBxlU5n8G9y7H57OLpxaoNfZW3VHQiSwjwKzBBFHShSggPyUR2uieNJ9CZ
+vH6ZWyojq+3aN+BB+r8i+EBhLWk79B8mAy8JwaFx6h566oBi1K1ab2nCbCXRBEfo4jJ/mos2OSW
jIm46nEn7w3dVncQzCZy0wcK6iz9yrTYl8lw8DgpUMTlHsSKBa4YSxWmYClGVBdKXFQPV2ZK/Fsm
hHJFJrxx7OKCoRz0Uf7B+vQZ0NS6wxFYDRMTPQ11beIvA5zrj1wmc8uf5J1q2LS70tEIiKlNRjvh
MsrJtXlbpwXPKx1jE7pweeoo5XMtxz2uZLLUorAKGtJZEt7bfaGYQSe1PCvC2dDVB2XPOJ6kGUZJ
VUQaSeD0mRlErZ1QbMZQ0QaTSKoQ43NGsUuV4K41Qoz2Gs0/1CYFPaECZoBeu81B76YnCaX43sVT
ObXndqrcTRhDAYF7c9RHc2nC0RRdgoQU8iSz0HBjTXSJ7RHApqnZzTZyYYAMSLfW5ZCNwRUzoTK/
O6IEdmmqTQqHUXemtGXoB1YfiQ4dJC1hBTXi6k2aI6eF4XVoBAAs0F8SCoEYsoVSAVxMmZuT1A0d
NWtdTl4d+5KeIdvBM8JO9Ffm9a9xwjIjk2Tj1UAW4wSjQj/pI8HbiBA844mIjY0oyCzojFdvUBsN
ZDuGv2LnjObx+trXLx4X7P/8ruv3VBT1URuGnRwaZ9cts5XrF4l5m7ZddRwlMgn3zwQDqMe6Le0v
dmS31/uvD22WJ5nYtXduxaTWFJAWOfIQ7xKyU+z7ZaaGMqA4Evj+n1vX+3LDOajRFDvI+HQ2Ylj7
NDj5axRsy1DT/3Prep9TtURlVDBKwd7uDJ0UIQ9KZ5uM1qFE97vxE/t3E+uPI2fFysD2vOoEGUtz
rHys6zj/2u5DkWe78aSg2dwaNulEDlk8wwA3OXRu+2oobkYP+2ObIQ1OGv0ifDq/EGhYCUte1KlP
rClc9ccc0Bop4d2QfxDz8+2M5NUDo6JHi5y2x+3TplgiZfTOG/jURNNFRvUyhpD0QcS3I5HV2KXz
LEV5ARGgXez5Nq+t+6Gb6bFEz+Zc3hl+f2lr92zpxRcKPp4cI8n0C3S27D2KBm6wZzIirPaC3C96
bOMlNQn+rQf0rhx1fjm++TPxM73edFRwxp1S3TmL55QTlqGz1nQr4df3lYxv+zRi54r+bO6cx07G
v6IWc6LQNjON6W1LN2FnMItnJLF1ChhFNDEfG72/TxzGvU1/GkJlrlvetq0cyIWNbkEFwadK8QOK
Qv0YnXXrNfFRN4oKYG50kxoZJUQPBS2e5NfQQbHvi2I7G/VrzKhpBAemV9reHxXTfh9tCVl/yNkD
arG3pguRrMhGh5LLF0icxsGyjccm0++ifV4v6tLQ/Sz1Xp4nc/hOK89cR6X5K9Kiz8FyLgX6DyAa
rQHy+V466dfMeA2YAOFbOftUWQCDWXZSmjBXBgq0tZq9myhREcuJt4YrtGlQ4LWaurR2foe5Vds4
GaptpynoX3ddULuSNjXwFMvL7xyzv2iDebP8m630qbbN58n+wdI876si2lVormk0AyDuYehiViBW
V9hsaDyLy1I3PDQax+xg+Zib0X5lXrUyw7Ynj6UpaF4B89Cgc7boCLiI69uoohUUsTuzUzsAsXPy
QY/tq0m80d0K6wpBcl1o901qGjsqY+buBX7LfJ4IdwOlhMQ0vuv1cTy4Jp1WOh6SvEV7W9ocLbkw
z5Yxnf2+eGxFtM7MeY9x1GTMoppVn7GejNVBcOpQDWY1v7DOELgDkaVABLBwtBZS8/XbP/ehsANK
vdwZZ/QxDeV+S7UkgzYX+I8+TgXqSKH6H1s3562P6R9brNiNnXVOyGhQIUjuUiTxWd/nUwkmDGUD
To9kHbXyCMP6voS/uAWii9A/T37PkKWo/9RzUqFFSZvZC7zMONp1fKkN9UjS8cpxSS3BOIDnJPqM
IhJgbEkGZTtuIof+CQnT2A2jm6o3VsNEERUV/VeFjh+dqQ5aQp/Z0ic3Uvg/jl/DA7Xji2AB7RPt
C10+f5xjv3h6sxncvlwj+wMABBPXn9GQzLOM956Rnp0MXkFq0X/B5W6c/GSkDCop/1FTiXNnKwSu
nog5rzEdxCVnhgk2PS+FjoMA+knRT29aJvonTaKXpJG+zXKmWNOCmP67bHktYSNQjqibYQ5jeuZt
AxzM1grcADriTedE5kMvamSzvvNE47BjhNL266EfP9AvFQGJbT486DvknsxL0IoGVaniHdepHbnT
t24+9YfJnGgnFDLoddp3DGCJpbzlqkkqbEP16bgkcIYY6Z2wvY/sRDsMlnZwkB3DFgDGi+CS8xG8
esFA9twJxmaz5x6TKT45dPg1ap2DQbpZa+sHszIhbCpn3mQVod/KUm4QGv0D/XtSWg3je/LCDk6H
R7AkczpPOoxGCzyRvqExjtWNmSWbPZmuo1gC/bOaKyqJdiqJcna876qCnVB22XZIGRDm9RK3NVtv
rugxfuPLiYbce4hme1dbULssTalDMjgfBJo/aZ69ZzBE1WY5a284UKudIwcjTeNnm2mqnoyYeiGO
9K/RKShX1aq91Ck+8JIVs1qMl5z0ns4woiHtttfZKw9HFCFrSn3ODDD8XXpwRYXsmqbCPG8iMX8X
IKtqlwu2Av5Ky/cr799kHn67g/YcWdBgChLm+iL/Ch158HML3OKcv4OQnPWHTPrPuWIU6jMZsYvf
Zp4y/x3o2Xi4ndL427XEUY+zdUuYAoOx26kutZ1XY3OPYFMtnqPGzfd9Pp6VTYOkYEK1qkvrDAXq
ULi4BRSvhyjAZPSRN3rKjjz5KLTijitFmczEQogbhiXgd5etj/iwEcDpUtslkXsKobzNrn1Oerg5
Y42dum42Lhp8fDPRly2tjzLXNz1o+bXWTzYoyQars4s8MhbQGKOgUo7F7nR6aVzOmHC4JD508Nql
y9QH9H/YwvsPzGNgR8bDpXRg6KGUsDi3MIL7z7493rs+CQeJsSB+HnQ3fWQDVS8wAy2DumUKEO3C
bDmoQYpMuXysmasQAESW+Ln23kM1PnDhykz+bHwlK3pTOPeWOL/agTcoHwamaFtB/tuGpD8uolLD
dmQf2xC2UKd21qyOM9NwHAXFR+JmT67yz7YZXRgN8bbeUJ/eEelz6geSDBlqtr27yrHDrqRAdGHn
88UqQGgbHij6vjkVYxfEjvUbmzajsq5tt73n80SG2hqqAf4gamXFljuvUMEtLiw1MrRsmTUz3Ij1
AJfvgaSQgHzEdk3s1rAWtdx7LrBf2+6ZEJDh5yYogFMnUQwYIJpHTvE6OJdm7t9VzKuVUKCcPGIg
ltQfIiWjtinlNte1794C8VRmHFGYje4LL/0od+HyikS0ceqKlTVZ6AMLdxFyAGkryd/M5ntOOfou
A/3d2uGT79r3eEhYT0mcs83utU3dz2Is3K2lJm+rWs6lsY5xnNd0tTIRHaG9k+Pbqp3TVJRSKaaC
IXrEr8y6ZqC8mLzPKmVAPOBrQCL4HlcoL6OQvWRKG2sqXYSr1VkiCwxS22SayqpW0b3YWgmiGyl+
Up+Ntd4FftvfkZRG380yjiC0ginG0eeXHVlH9vhuI6M9YvTbl8S/FbRNV1iekr0l0RqH4/iJjeAu
HA5mKC6TKL46kyxWvc1f25FhEGf3qjY7HJARvskGaxpl1r3fzfVappu49uaNoQl6rca8N6hio7ni
2Qlrua5FmxTbGSaoJ9+kSTr17l7Sb1vF8L+xp7PQ1c1brNevy4cEbQlCG9D3kRCJfIJTMXvmGVlQ
aLw5DR9WgrVHM56hKH9C910NMaY+NmQj4CNsAV52snINYcM4qKMBneV6WakTZv9tSgq6BfJH09WH
LJzv2fxMNPnD2v3bdc4J2WArY0ruOKrPUc7JnaX9I2gy10TdOqWQEoSJB8eVRxfytu7AxkMPUNfA
hcN7fxaPCTNeNDHaA9EbHE+A98NU7TUzgbU03dkmiBSrRhJBd0cxpWKmQd8LFUuyrXq5N0wDMFv+
y6uWIAztt/BgU1ewc0XnPo5kVfnkFkwh/nyEU7sqHV/LOX2f/OiLmTotAv/cVLiOPvDntmv3uV82
HPa6cW8nHyEOGwkK/YTqJaP4tH2lqDwZwmr70FByO+qTHehDeJs4HC1kSnCgD0zeXXrRQd8u/L9W
rYsa/ufQWvPZk0tVp+/1PHnWQHWc0lDf4ezj41FceEQZXtIov2tjtGRMH/SlVAIQYaAnmQ2CKrxe
Mq2oEmNjGs6NG+dQ1DONDAOHhuRdG7FKs71xR6xo1S8NR9x6bqgBh3bajUxK3CgJYYV6Mojr6Fdi
6kdyuW6dtn/AmrGrO5e9g3EcOUeASkTAGy2574f81zywPIs+/6GP8DxoyQ8lz3cVwaTBEvd70qAa
5byHMaWZm1nMSVKGQDCFkGdwZcgn/kzfo6Kr0/EUTu9T4r7Hrnod8pqoLMgo48QblIbYSSJL7JOa
GEa6fBFsoIzI6qBlYk6/6t1CWUIOaPlE8Eax6v2dxlQ9oOuzj1xeHRHD4zjcRkK9CAK6Oo0JFimQ
J99rj1nJMyy9o8b7ivsRSEZen6o6eWzr7GiPcivILkBwwdraVdWjWoI7Xctgq0DG3NDX2zAsPuyi
3VHiNdtEmfeqo3rCbferZD+uHAEnP0yfBq3YG9n0zina73FSTZP+UBexoq7zP33SpKHA4HSZbzPY
HKuqaMO9JttgUXPDDiZVLHDt6q7w6i3w3rVtlwgibGw0kLr8vdEMKBgMOihOGH4aXPwa3fus5xDL
Gi68hraQCRVwnSTjD/CDpyzl/WrM6m7K4w/mDveAmo+ymF6xNW7pMtI6EvFTz4WOyfZwq9OwWd4r
GVlnFCHfhQ/6Eg4LhlOI77x1ebrzJ2+AnEkpMaonM8W1raCTgHwjIXvOvkyG0+gEqr2Frdlu/Fcr
jN49mX84hnE3VNRdES5nIBToIdi/udFueSuNerpMEmyPF4LArSC02ssgYpJPts/iSRFa+uGuVvxv
aHSfLERcdNyembYDWLaQY8vyaR7IMulQ4/HJBQ2dzhLFnmKEa0jKFdznVi8eKtc6tlZLC21YV3Cc
dLQB4dieE/rPa9tTl+tZSKwK9XxC1183X1oEl2nXkHQLws0xXpWfaXc1okmlDVzp3AeCQZ+axL/R
M+Z/dU/nyAnLEzRwrqxlm+LiplHWFNnWmRkykNnxg/njNCVTz5iWyM+5HZFlYTQfiw7nuHqvG7CS
lj9oa925nUdkJuRZvrnQMNfCSchbSnVMY2Ki4a8miNokzDQJ7MK6MH7moq7Az0fmeq6s6nT9Ehcd
XZGOLhYqIpj9bcG022QQ0Y4eKvzSs8nxggOUwLda27V5iwS02F3BuG5vxKcKLtxJ5SW+VlfhINTU
kZqLg+d689qBwn21opDGDQYClnCO5GjRZMxYBotDZip9HzqxhOTvaCfpcqtPqEQMWR0oIrWdM40H
C/4ju2dFCi4FJ0zLnq7JzDX5QA8dq5NAy3LtkrWc3oy/+HL91gSCueqHMN66XeIhXXTFEcMNa/QA
oXdaonoSJ+VLH46o7Wam7st9Zp0x/b/evD7GTsCQJgR3YprA+TLCDBoBMAPGR+99/VLl2FUI3EAJ
fv0+dtYumJZTlljjyVuULlHLJqoR43ZaEmoAwrB8XG+2kLFYnnEDOqj40f4g3r924WS477M8v09C
jEae6d0s6ceQeicT/OXk9NWjb5YrbYy0rWjl71zk4e31S9WOIeQCR+3CaXiuwJfVo85bhaAMQ7T9
aNWMM7ruACunPHGSUtzW3hK/wrfUk+eoycxD0w7aqQYjZkmPwLIaDMPsTBBpE985j4aL/lDVZzEP
91XbfkyM5k2vK494l5JLVGWBMkn6SBsiqlAzx2gt6q+80591e2ER/0bF2SBVZHwEGGCnt7p/FMun
m+narynmIjHo2MLsr67olqN8CubaLN4SC/gvM6V3P6rMtdd6n5Y3RqgjBU0pO8fHT9hrrzZhhUGr
YtpGDIwp2ZOIZ8OYdVSC7OKFDGlTEgGyjYsGcHMjbj1on0qm3pZ8ITvoKj5fc1xmZpkOZ3eGVrO6
3gQFvAAzsm2nh/n+70OM5XECfc9qoCDn7Jw/db+VgRjfZZjjI2s8A+HKsG+7yrgpGzQMUVdb2+vH
HM5Q8WPi5ZGIpz7BdC7WfSUP08jEN3ERh1UhShYLycrKqe5zOdd0Tugc0wsD4aptNcV7ILD2BEOj
UO7H9VI/pcfaiqOLCQ8Cl/Sr03fDvorST0nyDPDLfuN4aD+wxixbj5Q1lhxaRmvDrTHdWRmUgLAm
4CUUiX+UlJfxELJxTuJHPJ7bKPOnnRunEyT3Aggl/jnSzsFyLYRGvUh+Zi/eW7Eq9qnwbvjI9X3B
iRNVFTocM2sDuMXDxqfOPeICFb7Nm1LzBgjkiPifTvTKBqQ7bPQGPSYitAopHd3wPMiZU1909W1p
6hxTHimzvUlPzeAKXoWkhc2Mw06CxG2l5ubYyOlcs2k+aNKEWMsUhRAugZNUvgiSDl6GqXzVTQZZ
kihWrE3avGc0TsJ8hX9SJrW7G7ydzErrkrZI2PIFS4uQci94tx+cHLWArtQ97N23KnkZclUeB+XA
vbLaL7+p0qNGJVNWbDYR9Fb9WD4Ykl6A+h/azmM5cizN0q8yVnuUQQuz6Y1rTdIpPMgNjMEggYsL
faGffj4wczoq07raehazcaMW7hC/OOc7eh1t0W7qB4dpg+4ymIVGRra2xqCPVWy9gW6Kcc9Sd4yL
zz5yA67jw67uDUTONlC0Ck8GBEJxIyHlQQ7u22zSFgNLQCsZkL2n5pWSnOgZVzgbfWi6LXm+w8JA
UB5EeyOTP0nYIWvN1bEtNrPrvnTKs9BGLoxMAXdTxJYwrGnlqkm8waG7TqFjn9sGOqVh801jlkGh
9QzQTOMvD+jhrRX6tFfAZFOJdgnrWvNMr2IeTR+pCTO45jngBg2u4Wn0zbd6Bl8gXmyuGZER0ran
J8KQpyd0eXvTLUKGhQNR87GevKA3OxEa8AO7TXW2/B7gnsTPkObwW9keiztGPvfQW8Jr4N5D5R2P
g4YrPe1TsXEgeCCJReQ8Nq62ZTXDpcYaf8oJPWqZhe5W2bgr+5JoYzfEac5Rgw6fpBv8wxHHFyPf
TC8/1DSAigFsFRtftlI/IgjhP3zN1ZcpQ4ATU4T1YKpmp03oMd0SyU3PgfuUWfYFCIm/p2k9+DDb
St2yP5rE+hhZI+EzGO6TYlIn2Y6PVSoDkp85kUaeg1SaL/Qh0VLlZr+1g2R8wB9yq2QHVGQsHK69
LiOsETSf02PEMHQ/IUdIrb8JBdwrfwQZ3lTp0iV6ynoKJ9KtKjbF0QgFOySBHQKofSIRk0xlFehP
7BN/mUh9OU7wUopg04mof9VFTLhLpM6DOGSjtBh8avWxQu39HYYeasYE1p2rxNQ9Nf4w/phID+jL
LDlypVgMk59DnoO/MOiVujdcegantu21lgMIA9amvxS6uZ5K3cfZTvyMaSAlo/9gSjOh9KNsFBfE
AAvftKxTCsk1r+L40NbdFRXXZ6sS8s183HFaPsqFfsTcnqw6P0vWfu7Dz7FVjht41B5JWbgLPc6t
0Yiv9NYG/Bwbl6mO85x7abFoB1/s7dkm4Ve1d9IVp0QhabIqkuGPfed+OKMrz9AmXy1ixJcpluN7
X3W0TQ2u9Dp804i4vp8ixJRyTo6xdEYEcYAepGKYqY2zbz5D5onWgP160Z3GxLqrB9APualX26AM
dmzp5QuhsG9JTaM8CJd8s4BZ79iycusIlMzFrySCA9KpD7qNaO0gR9zE0S0pashHjWB5k2byqZqS
I05wJhSe110qXp4d/aG+ZdMxcffH3SGd/eQX4UvuutxjI4S/dlO6t6JlSV5ZqliikcX00Mrhaouo
XtMAJwRZOCRIhdptbJlQoWdmO2Z5jGFTgUUZmX7Mv7MqWxtZWtmeBsRcedaGEJQtTLO0VHdB4Z6y
GPumRl46HqvBPPk1Xv7Gx7oCanPYNk5EUGqN8p6YHf/seKzuG8W/jskAKk76SwAzPpqObW3qvv0F
Akxc6mYQF4eBSNzX1KjReEHh6G48WssNY5FDxmmOvNzymAYMrEAAVKAFJ4V7crmn6GdZaNEhcqJg
URqwzSVES9TpYEa0xj+5SBYXXd4T9KBnJ4U/hvE1MSrg+QICp2g+avRDS5lQGls9eXOEu6xV1xv3
fb4Fc1+vvh9qOHygLeMNoPi4J5SBq8rK/2jL1ri5UU6j5IMVcdoPlYwHUimmVaOaeD3mZ9wRxX4y
WvdX5xbnsE5W2COy0/fra+oBmWbw66gDbOa1PXMuD2LXyMR8xUHOqeS8IOp5rqNXh/yOdYanY5kl
2i3LQ20bKrElxhvVeVSKhRfq3QYZm1xRg1hrLw1/VuopAlKzQ3TMPwXPZwUw8EtnjnOwzCpdIcK1
xrdyIKFMi8+qc+KTSebnOgO1vEIxuWsn8GU1UURSQfsLkjJYVQ6LV7TAGgq+fGdLE6pWyQKlZhjQ
Ez7ziP3lMc4NqEBOH2xzL0m48OLdaM3uBrLSfPYYluMPsXtoRKvv24gNH3Rh2RpBPU6Oy3iwyisC
KNSFtXQOOvnsK8hz5rqvdGPjxKVFrCoRFcJhwqSlvbuZxIgSN++fZIhZvLZ650eQpA+ZlzibpAc3
WVRFtRM1m9EEw0fiuO/sMNt1LfyVC4mitExtZdH8j9hwV14h6p2OSDUP8kczxYTSJq771HLmMsNH
WZoZ41pM7KCCFgHdYE1bjYqAFa5xF0BOO2iy347zy2cmCg5BO7ILpLNtXaKDDO+dbdEjgfdjNL3b
bFrWJFw0O5t/iAF6fJVhMy5sNg0r3NzWAYQjFBJrUAeZt8G9w8Wg9V11jPXurZfioWt8Bc+hzk5T
g9VMYziLo0VDF6rsiFRLpLhWeGuSdsCZRoeZjMG9PoZ7tteAOZES7OxQZ1HXG/XORyCLuRwtK6AT
bC8YkryQG3El5x/Vo8cffI9wnEltlW8eiXkrkZtm16kfgJPqyDzC3kbxXdc0ytjJkyaMrsMEArhI
wiV+VAYdTCd2AWZ+wc0G1UUVvYbAMVVnkjEwjvC1GLx7DSNtTwWAiZJyHzNXo7rWdwbD1pUJ0IOj
RiJwAgwFsDetV45ohj07a+1B2pB6NFAUyvhZlHr5ZZrlqwyrG4Jv7bGv7KcYodin1WebzCbnPWOc
f7Z7+RGEifsidYz7Tja2lzQRIKF40hb4x42twUyHwNyJYl0V4pebPkSVbD+7Cec+nMsFo43gqinq
lb6q/SPB8e6mZkS15Lu/OGnrU2CR5IybHXv5gFd8KpJ4L/PkHrfYxmo9795q/FeXIRP2SseCOxLJ
e4e9cJKOhHBSPR0pIZwzSKl+laEGoDru7XvLvU+4Kb32VS7ZNDOhpHplIRHYKG2pHjsjKNnIIqpN
ZLoklDPfdISS3FMF2vcOS1/2SEDxZW5+uiz/Vk2H8ILO2Vo2JSoe05gOhRbfpg50WFE3wU412a+M
CTl8CaKaQWlHS1FBIkVLMVBEtXApSPf6oRvcbwg7ZqTsFeOx9ssvkiacdeGBU/PZ/rGLMu/jOV0b
b9dGjbW5/r7rlgNxN77x5SYNVx//wJDiFSWPxC0uULE02oECHmKAmd+yCG1OibVskVeZvs7H/p6I
GO9gWDFxWAHL42EcrgmWpNX3Bdkt9DtfOWIz9dAoOliIK2SUVEqkBa/L4pNIN0JpoWMJLrhdM3SH
SceRU1btXRhy8SkjbhbxlLzQEHWnOsB2lWMahQJirYapeTJLiH+o5ZjmwOJlsTHTzB2kv+ZAHgXT
AgytcPZHHG52LlDe2ciy4MUbe0e3TrRU/ksYvMmWpoLaNt6j1GdMxrGiVJOwFeU2IYJUbMHr5Of4
6ves6rDp1PsieFZORp4d7t6VPhXGNYwdcRxnab9hmMW5ec96ABikHi4dx4LQj56WF6B/UplD4akV
9XNRxkdfLzxksGiGNX+wmVYZ+T0pkhhGkc9zV7KDrSt77z4spjttZIVGctg6qdv0UYydz/Yzvoqg
bs6gi57JcAJ2abZXdlc93gikMsRmTFtcYDdfavk9z8wy8mZU5Nh0QKZT3iUmdF4n7FvluGvovWjA
C3x6JbavBmlRiDtvfkaXWuQ6FyMy2hV37eTkG+yhGrecZxWu/ej2arZ0CSDZ+BlKJxggUIfuQRYy
hNbganuTOeWiG+Cr9Sp6HbUxxHI9HMfYGu5zfoLE9InQKDb2UaHtJ3ts10FpqtfKuZKp0D8IMioX
aqh/eX0eHVVOc8ZwIK64L5emiTrBr8udkfcbk2z4hdXKj1om4TEUMROchMI5z5AdKmR/S7hv0Gta
Qu88U/+qEl2/ShLmUULfebbmn7Ji5DXB9wtDgrDrobhObfWZNBwReDiyz7yMmFEC4XXt0eJgZziS
SaDYkLMQruN13CD/PeiWWWxNvWbVU1xKzR6vNnymtZkMu4ThJOTNx6JgrxZ5tTgRWzC738srAYpo
zBvyfBSbeuzJbLWUvOSW8dVWk7sOra5bsfjAYZJzHpUzS7mLB33vJPondsH2PAT9Q4/yLFQlWUrZ
uEs86PbIq5g6e4O30xEDL9zaqB8aHz0ygWs58SpTSfYZDWSvY65H1WSzD1OUm8mcAwCfi073oCeh
uEIAeyx14My2RIk5deBg5KBtYEVuVWNDHsupaUPWjj0eCahAJe5xBG+rsXXTJZ1dyDcxryftBZA/
mEa8P3esGfCcIk5H8yyOBffUvVs+yIpALk4P1BVFxZkyqc+UodzKtoxmHcpTFwl7UwiyuirTPheJ
A6goynCUsDMjfsRHl7qMdbJ/YSPDiSl2FpFGnYXPBWcWiJXW/AiGoUQpOb1YWorgPJjzvDQUAbga
KlagtrNiPYjWOzYh/+VvaaE45Yipc4vsXs+Uw9zK25bGvoG7ZPVeuY40pMfFdGqzyX7oVE1+akzv
743k7nTxKXLCx2Ywq33QppdBQjHtJ4z/BHjHe+YtOB5wmC/asQpBw0eERZYC4leLzIvCbFn48VcY
tgTptSxuLq47p1drLdswqZ+YHJjrxjfcBfkVh7Jry42TswEbXd/cGJZFrmEpcaBpzEFsstssa8g2
cf1GN1Otg2HX9+OpL/GhZjWjqQphPw1ARplwGOY+jtt2r8L0BGVNXzcoII1WGXgJrbdq0ApCH3kt
LYC+e9vI322n6EjDC9uzLAtiHzXYbkyiu5NAgnMiyeJiDfW4+34vKLY5wrdj6NHww4zD5cRAS7Gx
btEAk6u376fE59XCkx4oMoQbWdXzt4Zrzw2NRQQ6cDWWc+ZXEMMrBd16ynxxbwKg2tg+GUVgyMOL
JaJoFUeEP4F9u4tN/0aUXHpuzeCCXak8ueDUmCkRwGy69pxfk57N+L3nZHloevsRvc7dMIzPANeS
SwG+LGySeWLyUmaTfMqlFt9r+bB2zVSeSvDwU5oOD918N5XxUY7flsIEJJpLfzuMwVrlgX21u56M
M7TcYzLtqxy0QMhKeQcYl0YkJphGccuUuLC0psaX0ldvhRZ4R7f2Ghi0HtmxVSBPkqjpNqyMfSLL
bjMZMWhhPV1Nli930kLj0zbaehzpTkzD/ah1Zt94uJKNxQ16GbJ+3KQWGs/AHa2jOxpnCQb+aLWn
PDbggCGliQWGcyPWEaG5NOUp6TVGp+hC5YjMrKyJXMYnKApFuF0nFG5Li60ncaNBX2AercHOsaks
m5KpFv0/Ie0EHJUYvgUZgg+xxoKZV/McdOUGbz9I0PpKRvNWhsrC0LbOrLzcuiS7EbmGWqgxoPi1
6XjKNDZ1ZT8nLjnltal6Y2O6QbhuuRSjA9X3ImD0JiB/jk0yrRI/vXrFtI47rH9OEv6MJ11drLqF
cpB256SjH0tEdBZW8SNiWsHvFfW6s5Ie5qqJLxWclXDIjJMTYS5kvmHwgnR5r9uFftY81iKTDleW
VQ/ZIEUTpxtIUGrZhv14pEuvaGxs9E0dW92UdeY6zb0Te2d9q0ns0l4+4IRCp/yQ6jg+h7BnmwRa
DGIiy2RAZeCV3+PK2FpZUx0tlwJMOq62soknXBXEbiOcg3XSsBNdFFZTHhm5X+AC6FtDw4obhypa
hD6W+1TMImwalGMxgmPtKudQ9yj33Ak66CgSBEguzvm63ddAsU6V6EbiIFHtx4ztCeZGvWxm7nKs
CaDm5mb/SK6ibkmct2m0QNnbAFCpK4uRZjZmWoRcio1BzrN+GJmEyIJsujEJ6KPRklJb4QVUJM88
KAiTS4Pb0oqOmHgaLV1C0Ao2Inke/EbdKaNelE4EIrhrWZxD72Y4ysCjls95hYrQbfCdo51e1YOF
hDxP1XpyvB6ncK5vpzF9aUP7Azweu1gcOr7BeiVzWFvrWXbKG652cW1Y+xYBMsohkT60ev0yGQR8
WTQ9bEf8JDsQLrdXfh++Br3js3CoxSUos0VQRsadiRIM0Z1jv7kZPmOPvMUF+BTSSKLRmgHTdzGL
iDsbVb8vvPrB9AkdD7NKrHN7bLjZGM109OYHKapk75g+pm/1KrmJ7/xJ6hcYltPFY0FldlG4JQCL
7Ec1cTMYpokLudDik5tlzx3+PZCihThZgZUeO+eBrSKY3vmBfYj9x1vsRCP0CzOrote9duVSMaKC
CuEe+O3O97jnxR364MxFqxxXXrsTafUQZBH/WVN+6VEXE05u9gAtAMHGjoZnUkFCCQmEOmNsXrG1
JSC7ZIVSpF/EdI6QdWsfN0zGYUb9yAlUAdyCw4oeSisWoqZOHephH0hl3JOHufj+UWG2YeybHrnv
v7mi+qhHEW6q2qAkDUN/7SwdU9POXesJ2KFWtaVbX3Whpg7ZBJpFKj/aOsZ0A5FCWOiUXzLGjbtJ
YcYw5gcP6fOKzVOxVLGTHL8fPD341VeRzm4j7A8s6KddzTMU+d1w4M/Y5+O0imyKupgk8UKWt1KE
4B41sQXqZG/KQXhgTdiD9TatJ0lgwVRf5XjnDwE7npAZE1lsVH0tvjREzseUdDAOS7V12+Jnoidv
qEKYfTDM60jTWA1F2C/83l9NLpNPwQ4rzisCMQeHrbhDFJJVb7QJwAvs6ETg3awiDdsuyofFXMS5
tv0eg9zs0/Sl7O1gpfuoNe0eY3qF0kl38ewOjcP8jssPJH0LA2TT99XGsdf91H4kqsa+VGyrCL+o
02YvDN9RjRTIADJ45Ys6QEGlTwh1tFOYemAwwAcuy2hbDmBS6C12puGxcozcg4op8kvJs1PoH2lI
d5b0C52VEP1ke/JiRKAlPpiJ9Weso5AMB++ttiHYOQSk2eJVk3q2bXV3U1l+zTUEUZuwgoLj37yU
ojur0IIUnL7YVs15bfavlY87trTxdyNToYhN1IIr8s/RnyOyU+YI/KY+sl8rtOMkfDvlYgqMxxqN
DBRX79CMxitHkbPmz9s60v8UqmYB6lZv5IJlvCYAfePyiMSnXKf2hxOJ5zTxh7W3L1yG5hnJM4g6
n+w+B+trA2cKHZfiI9wVhfcWBjYu5TJ+0jz9ibkTFmkFPSNCidJW3pWES840PcTbMwCyvpsQGdGu
gD2Z9Z/OOmamgUTpks/mosarYU1UEUkpPRUmlziRAgyyyXlz/ZyFrhYfhMBQBjBqWSHM90MHvRKM
jJAE5GUW9ccmvpfgVdvgNgYYmCJsxIvWpeoctGsCDf1q09cuJxsbSzRJsEHeSzBpgCHEC3L1aWGP
9j0gs3ssJFtgNz+CMT8qiTRWT5vnqvTeQNIvq0bzl77Hotry6cta9LcGVkiFezcRGJ1BkLCmw3GM
svrd0FouA1O/6mU1IYLBPy+Mh4gMFtcGXjX4OorDIF4n5i8MY6gBBSQgNhEnrk93aRpySOj9Mjdk
vXTtZmvb5nOdUWXmx8kUNvY8kqiyGeAe1dtqLB8cB2FFkZVEcKGkgkdAJgwyNjE1MMOYPJsKhT11
zlPu7iBuvA/GgF+nYVLtV69tYaAqQgRvtQRPFjV6Nd1MnxotvLlpeTND8VrnyTXUseljy2MrGYEC
aNioJsSLpsAo6EsAHWg/+tT8mtUoRvrhpY2+6XtvWSbReQQ4uWuQpFuDDXBWRetCuWfTlcVuzncZ
+ugjlda7yjAHySg5aU1yyXv3EUMsipSsvyGa2bEwfumi8VHCp/Xx/PuSesorPVqqCq6HHz/7AzCR
vsboZ867UxeqUPI6NH6yUgp/8kDbWRMotRhmZx3N9k01XgSAwThU0n/OkEEkZAnBqlRLqh1vGSN4
3wxT9cr2/FoXw1ZKwjNzH1Fe5DmEBVDI2rM8PcB0oQAiscBGY1p91WXxPgb91q3oCEZDv3lMWNCW
EdCzgyoV7iIui2mMdiQ2omUzwUbKIPPYwZfXJAzwDFD87YAOamBNIBJ1sqp44zigaiKyUrG5RUuy
PrdGAzcljOsITYt8lrXyl3XM9mRK1Wl06HICy9SR+N7liXmOBYt7Kcydn4A/KyLEdUg0CN6O8JMI
jEaICcu3xh12lTKHVZHWdxlAuKAQ7F0YkK3Da+Q24y4rxVMO24nOHyVhUI28ECCUseM5TNQ9CbLB
q/t6qznoHTLmzuvGKd692GGStiR9oPQ89hYJnKvJofnzHvwMrXraYn3OAJnQUdKdOck6L1H+RSTT
g1b+7AdiQtx2AwmvW2WByrZ+la06geyu81laMySgLg3Ilku8Byy566ExiYEgkPpkhzOWbiqeVMpd
Yog/SYQaDrbixq/HeAPx1WKl58mIgoZ/NL2LwhrbSse1mRiCDULYdZllj6blVw9KF8xC6mbtxyzN
tfy9ce71QutvBgdP6jBvxG742cKeS3omFa01lxSfXcWZUIGBtaKCKzA6FsVSGOhnxRV3q4yqWuiV
i2rSao9WZD6lRnCFFsYLwmgQdJpzCnXlb4xyTFc8MQOMYX0o9t/7SsMwXhIVY6Jjh83CwDRAjrqN
QdpGaHwCdWcLXYzzSnjB6HUiy6mVT72Odrqv/efSufdL+5VxXbjOJp7LyKT6nwgqMEZ5N3hYkkcN
f/xkwJxOGCTStqqJI17mCHl0LrGGfUHCXLXDsOBO8SErXifmZReZS+LU2jwBZ7zuXAou5hHPekCB
n2ThS0G2B8LK+sEPzSvOGcTdLjwWp79jHfkq63SEEw8arIp+EbcLz3jkYCWWPKvazylY1BVEJk3p
09phC0qwRLnUYxTWZZf9RIrESTEYDwkhLkVX7qMJhxPjMnKW54fvtyYUPzg6tdfE9py1Nzsak9lu
Sc1bH4pKImT7fhMQIG/+/tT3W/63C/L7gSpsKGddRwIHlLTk7PD9Vt4bf771/bG/vftffcnvj31/
MRoLssz+86f87WOk/8DQmXIi7KcQT8MsXvv9ICLzX9/9/sT3x+RfP/H766SoZ8fw/GMI8eLN35/6
73/s3379377t//HHfv95//I9v//wxHPiP/++37/xjw/+7Vf+/p7f/+y//ZI/fsL3F/7br/nb///7
p35/wheEmaex+oU97XMIhnA9OmLdIwndkdrKNjCD/04KyDKx6puf1sWmHcd62ZiuuRr19fch9v3g
1MAJpnngP2a/mIkNuyZTu94izJZkO06vAnsmqBVTBsMhbPEeEwa8rgbrhUTQ5pCr2Nr0rXaFyPFZ
+lO8UQVFEgmQ5IGyD18KhQwxqHMufkT7OaIsDr8fRNr1y8mPMRzoclui2dopxjNUuwXCW8gnbZBu
Uyvd+Dr0FvCHISWWd6lN+agN1rhx+pp7TZa727au7W36Y7A9e+fE+iruzHSLdv/cibY69L18CHCj
g+BAZWfPNnY9z8jizQAFDMYPbgHZJk80JJ8qAmD5fa1z52EqCJA6Y6GBEfNgYz3aMweiccXNrs0P
ThwSMTy6GRPasDmEE7mhsQXIDX2e/vZ98kyO8+cJCqeJmYuu4VuqgUtRKmBzJKSzPKDsICTr+03L
gGLg4IL22+anKEMswh6xc+CbuA0lZkeWETbHkbQi1vkvrIMZdkpkF+BYgpIWyy/RlOlQ6vsMmMvw
SpImEieZbMLcIbiP6VVprONKe5kwhiwZ1t+3LeytpsQd0SVbuDa8em02U5koZYGzcEvsTpnRH2Ku
uvQHhK9oU/JeoayZu5CToJdbG5qEiH7uW/Kqu7TJMPbspR7uQqKNFo2Y7FN/dEuBJSSI6I+yYw9w
9SDn0s8DubJCBczaxKA/4x6cZ0hVAYWxPo2HpyYr0A5qZr8kkuJsvIZd9O7gQ0ae7394UbokOlJB
/+QILkOHlFIzzlBadnccjN3KBpcr69452Ub7Eg2zyZM59d63hq8BNxVPzpePSJk1YnIg/JDmQYt/
pp39bAzJGyPfN3wsNN1sGmTfMIyHJkpScMUVF+4MCwaxjEiJhRZn3Ftklxiu2JV6d3WN8Ta5w69Y
L24JWM+k4+Y6lyUgQl8qKN1mOu0y20fUmXc3mSUngrIvxVQ9MXe3TkAMzlHbrVBdJavMZLuvJzkq
JTTFAGSAjDC4SvbqmOZRvHZxqy5zMnoSJ2DBmTsfZg+cq/Npjengjl6+QdU1ggcgp9hwev/QS0mP
FY3F2vKDSwgoc1EVtF6JeXO1MF1JJCFLzRrQcHcPNBZYVcxyr0vzudcMlCoqv3fwRVax9xkyfJRl
Sqwo/qi16PvdlECHRW4JviVzHmvyHLalyVWl19apmz3UPbVr1+J1YgW/w+2GmzNs1lptvWvA9Zi4
Xd2kvjP6Ln5MPgnSuZlaghuwU4++Deo0lGhpMK1JSoDOf3ZG0fDiB5+FBeWqekbMc5C6cStM6l9c
J+/gWElAqLrXROf0dhF8gntAlB5gBiQGBjE+5C8PRBJTpktC2TLvh9y1C7ZiqfvRy9iY+lrp8VY5
KGNBErlUj/HGVIolWsofHIX2gUHOSTbFL4tqI2bC69grk1oEz8yh0R2mlC0XZ4yvW6fkFcemOkGb
XwrC4opOAHCL7l3ZAJoZj1H5kXEBIn1uLI8s1w7ZgMo9EsPFFYzkfWqqNXOMlV0PMUPygXziwSJ5
AUzYSJplSUXtgSoqB/6SyCrInqfUV5V8HXlJlilyC9/QL0YZnEpCMAuyTsaADoWTItqamkLzKe+U
O7pLepxL4OQaEIXOXoaI7tjQ9Kxdup+6b6d7o/Nucowf4vjddcUdA5iFoppGILnuSfgx4hy4zrAv
WnsfCvMhCWOLwsG/S3PSBuLaXg6qvKPaOgT4t2m18+dqHN7IJSbcz7cPEhE+ZC0iCw1xI/R8aTcM
gHWlLsSzrwu9+ahjNicNBwhVHyBpZaTQZnzSycfhpqrMPTQBOBN2vCnARCav4IuwbGbm+zSF+S5D
HbgwZ/e3nRokgELNpt6eHooseJ3mcrejlV8RQ3QKYhQcKRBW3T/V5q/QDm4lKLs7Uy/PEvEIMbnG
NiAtjpc8XWI/2cFClftpjF8aATBrKF99B9dVTy4Xd45sMznyDV2jBuhnPHPFzloKVkxJxzawXsU0
TUtQt6p7LSOCCLmNI0GKPloTxBzd1a0VLoKQbdcQa2BD0V74+cRW5zJKJMRg+rgp2vde3LyreZ5e
j9kHq5SffmF96W6JfXeeX8bSO2CA3MW5e6u68SVQzsmdldWlwjhQmOXHNBGAU+MbwKOwM4qcgO6x
gsSRGovUnS+XBYELOZODJBKEW7hehv9hWiOAoMmr8oeBQAV05sfMsW5uiFDPsCs2+dXNKBoyJvQK
pE0YHh3/pU3sJ2u0Y6CD7dVhGQs82/0V2DMsGANv0Eu6FyN5By+a7djosfPXz+QZEY2OItuYbAv/
I8VBGR2Qg5yk4mTitvkg6uC4U12ZP8Q+PVYzMDHuJrY3eUqSyZTc4cCNMDN4B6uLLo0vt1ErVk3J
Vr8OwKK6412mx4RBVLZAxvMl4xifF4fckIcQFOagIsZkVRYCQHLydJZZXSOnMYHH0ZaYdXyo0Alj
rU63tQrBsrZQHTHXw4zsvYUdeZ9FTCCEiVVlFPW4VdWHEjRH3Cwvhe+leIDjTZwNzxjwwa2mIDqS
8KsdbGfHenJX1eJod/4XVFl/1xrdvg7jzcg+iH3R9zTayv7/5MxuP4vLe/ap/vccYPtRlCMxlHHz
nX/6+72z+KgLVXw1f/+qv3wTqal/puCu3pv3v7yz/s51fWg/6/H6qdr0j19A4Or8lf/TT/6ZDvs0
lp//8Y+PoiXrnp+Gljr/1+BYj3jWfx80CypCgEL7S9Ts/B1/ZM3a3j8D3zW8wHIMX5/3yv83a9Yy
/xkEmGgo3kgN9CkM/vG//syaNex/+sSnuUwyTdMyyAX7z6hZ65+Y920DKK3jIM21LPsff0uW/e+S
Zh1w6n/Ja/Ms2ws8F/1q4Lq666Pl/2sA2VCzh7AjJtNxS2aj5T9XdXzvCAblePPnI7MUwCGrrdlV
zd6ZA8ah+N9XXf1DtuxXE7dvmVg3gPEd74K8B/pEHj07zi9rMOUHU6KdGxfaV8UGT8K75vfYX63b
EePMQiUs/WQxBM9MszKxcMNwqUkZP0SpNdD4Ni1716zZEL9lPE14mPZGCY2MnY7xJIZKO5ukN36/
RyRPdwkSsY/Y3QfoIH+2fsJoJss5gXoH/Mhz58iWyXIbbxi6zOsg5xVdgf/MKnfl1o5xzHv/02Wl
8Nz1RXomMRAd//yuVavuZKVsLufv+f7moJXuUS+IPPv+ilrCurA56zcIQo7VV8TAZaaFhkAdUu8w
mODEepKEwFPlwX0swE+kiJYp77dmlq16Sxsw6yEJMMzmrmAlc0ZofRapaVyHojKu6D1unQi/mFhH
W7+I+kfdLoeNpgom2NzcROfDQG2z7NAVzReeqGbdOxVrBlU/pjlKo2UDQDTThHZsHK99dCuu/MmU
d4TLWMMd2tRdPX88yz8rQQTMH18U0D6auSC8FbeaF2LTCUhBdcjM2+pdcMcSEgGz2VlrGUyfFstz
pDCBvTMDfj3mT0Y2E3b5PvEvIrVPHYr1IKF+EoBm71If/VxjjBvsIu7agI24SLwE7IsPkcDqdx7S
JnTUkdh2VvxY4izG8TpHuVMAecpMiQJqIHBl1wIu+M7UiQHGbf1BpRSzlRuBbOCqIWSpE5eM1ewR
ae+PemLIlCS5vtJm7oDDcD4n5m7Z9Ci9k7w7RL1ONyEpJo34kc44gNByNIZJHCgj7jy/T/cRNx+H
RQNLibe28M6pzPJl/gk8ykbC8WJ7iv15ALVVMyO1HEB6mCAdN9Nk32VhRSkwiXPeIJyRnfkwiLaH
eiuujgUkI8CxlqXa/yHsvHobV6Iu+4sIMBf5qiwry6ntF8KhzUwWUzH8+ll0Y76LGQwwL7otW9dJ
ZFWdc/Ze+yOhBcxYp/iG6LRvNZdiiDkRuVS2xtRXFWtuSnL00lOKaA4O/RVp+bCsQwSwnc84106i
19xWf7jTDU6R49oi3SOGl7Rwo7bbNE4NoKbkz8zcOl30BHsgZADamjHtsV18EUaDsWlEHSw68g96
WsJar/2Y1dqtkJcEk3lJXCiNvxC75gc6Ycci0DyVMCca8CLYLx/sCHM2PiXGBPq0ivPu2/UwCyfi
air1WE35ClcvQBVgv40OcGIUj4lfHC23+EG8kW8YZj8kycjEHol1MGEABjG8Epb2WDcXv6gfBm+m
zyNySQeq5qqSeGssxF9x+lRy1GL/dvhtkG0PQbUcZfOe5uUbeMekwtnhPc3/JwkUB7cgqMModglx
Au5TWdLEdUwT3FAJ6ABUgIWiURMvqcRB+yUcb2c4X7IVHsNIJBNVrXER5Ez/WGdgEPqPMMEM13MW
89ylwU2PsoCxj+SkD8hCf2706k8LLRcFkv7C9ISOYoK2yMMlPeUa4yu4AMhb30OFdAlP7iWvQW0U
qlwIQ+oXpw+upGHv86yON6RsGOuxM5e1UGvT0o+GH+lL2tUEhCXBSsS9RV6a76/d2W1RJtRXenhS
1TifL9Sffj6iMJ251Cq8dz0BjH5/HTNxaofkWybWxtPQ1ii162K6MrX3twJ/b2bygJnnYBTV1hv9
z1A/uW2HryxehRk1smHgLkl674v26R2P+XMrxkdTU4dxCL7UHNkceascdel87WHC4Tu3JBQzq732
UU1UzGczTJ9u6F/x9TLsZBmPNQtWSfAsNaYCMvsx8/Glb1SzDaxxO7kReE0mroUbHrQmPUmBYiii
TvX69Qh5vS6Fuy1Conxz3X2PnB85OU8orbrHcejfY2Nf5hXuTITgCKmwGueINVzcX5sGt/nFlPPL
HrnU1obObMYqcc0jQx2X0K3Ji86mFpMsfgQUAdzwcvjr9URCosfPuP/8IVtPYnxHoVUue/CMMI1I
R1ZOu46Aekctju9AYFzLBHXgryMYzOrOnsmKdsucDpQU5k6y11ataxWHzKZvJas/swUZkikTZ2xH
iynqwCRKhnmBRSt/VPj1IOSKteWmA/nWrMoBOfMr4lTcSncINw7+yIlTctlXa5Rp/GgTBIbETchV
VxNDVpNuUoHJUce8TOMOZ6udAf4GjpB4Ph4G9ijSxLtXaAHFUrWUZpIZsBXF5r3tKwJcB8yN6A3a
OPLu2AO0hg/q6OZXNNHhzcNj7+1UX6R6TFjfcO7Kr8ortY0aiKIcgK8KmKfcazDBZourliNPQ7cG
HyQAedDBLCdHDaFrvndCSTyK69TLmFnMss4kuNu2w0zf/GLc5UBBx+yPah9FjCQ+oyiLM8F2MUrS
vFr6Ek1p08c1Pxmh8kaHDhU9cLcOHaS0NicJEeffPi6pgwwInvAYMQGmAf9k+s8UJcgvaPtbGuzd
3IVbWt3dRpvORefWhyjNUGHBH4Sb4EzWn9QjnwZapyD3j/uANBG+VQIkLS0RKmX1Fp80CLvpJ2bK
gXDUQj4haTbFVbkm1Z5YgNZzd06AWsHtvJVjC51OZ5PvdZt4DsIIlxjW6lcpZ9x7iiS6djwoPhOC
5aacvomIjs4EjPjPQdG9mkheztJqgI/PxxpTiSfLs90zdkj5XFZsC1jc3OPvUy/ob7kUZ8gL+bp3
4y/G5d7NHREjdM0kdzaauMFS1gXMmbxN+GP3fsTSht1wHTcyP3PTaNesMbQrkcN/0VZlIEXT9Mp3
J+dEXACZh3j7AfOXvkVd9PtByJnjYnCUTTey8C7SXlu2iX7HrruLMxpHqGXcEXEpHHodZnfpTWdD
Qd0cf5/BbYYzncKkG6qzlCWOFbh+WUKXmLtWhAd3fvj91++DLMaQ1yM3ZCtMaHZrYEQIjToQfs1D
0kaH36dO43HnjrZxA5mubf69ZP7s7+v+e1poSF+X//f/9/v5ev6y/73y31f87/nvv4xWQOpraVH9
9yV+//Xvx8kw+bYcOMNO9y4p6NZ16wXJLQ4KfzWFRXtvywCXlmFYj22NMkyiiXzmHApgS4n+JfMG
dK6dG/5RNIY5FCTDm/IppIukTj7KMnqXqWl+Fkq75VnYfpPHdSj7LvkZhmFDLwkoyRxoi4qCNrVE
SowjljM8gSOWg/JmoF0MhYnhKvazNeRe4yd0rX2PieobydolNrXiS9XFa6hS/SM2q5+YPIn3LmVr
hsXf/+m1nIa3mYT0OVJyqvlVnznNkuWlEbEih4Gtsc/dO/RCc5U7aEU95VVr5OCg9sHvbHJA15fC
dlFAemFwKoZqtrNm4lhpY7WjdQEES7Y5hlfXebAhIDzQJ8H/OlpAJdI02CE7SY6N6GMi16fs1PBL
bPPYL89cHf0mMeKOaTIDfnwl+jVoTILpE+XfAocFRzeD/LHvUm0ZufX41FluBzSj0p77kCloSHn/
2mcoEGG7+bBbKdG1EN5VmE5f8eDEn+zYT5k/WJw27JPgcv+rO8XOl4SXMCKnUpEF+gez/UyKHDUS
4offP7+rvTISpAGvaDlmqQNfuhzcrdfY498sLU5Umt5XOWVPHuPfzzYwPgsj0N859OFz08r4LZHM
pJtSja8m3FTm/w026BRNlGQE/5R6k78MdQujXI+GnihXbF8hfb62M+xr0XjWOkyd4TLqnDDBnTRn
zSY5B7hWeRqdDGRPq/IjbDOxE+OQHQQImT3RO8QxJL35MJFFgXnCMA8DFfouiYV1ZGOlV6o4kZiU
1hvRt9rZcLt4E01edp1A866jvmhvWjnaKwsI5b106Vs7Whk9cfsbiAOi7hkHTrbUaPFAtwMtgDKm
/uNCFKbGiLEvDUg7RZqqD6+P2LBZ3ZKivk5u6HzjUHkwElf9NJVBcE+GZaEbZz1URKpY5qz//d3j
dK/wliKnEt4iNlFQY0DLNnpH58PXfIwMzvCNyomzvvQ+Ey178x1RgPG2SNCqlcH0mwU4RzX5xwsB
NROXY7xEip1Vw83ybHUFK4HsxaOjcSa1Yzncqzij3dYV5Q2qnVo3ThReDWlAv6gUS3iX+bT/kFxw
xZhby5qmY96KfhckznCY8qjdR5kxPiBAwbZWl/qeM6Y8OHFg7XThV6RFdd52yOoWn2CXbKdAo+4L
azjdrTAv+E8MlvXAvyKaDNcqn/J7PAu0AFb3j5pFLrahRrh2EvEQFL7qRafjy2jJsV/10FaLri/k
G44y4ocmolLbuvmQbak+6zx7DLIu+c7r9sjJyv0LyXQ7ONhhF4pwchhv0LPb+J4SDo3q/8OaySAL
GukLVkVcGRNFXBTbwc/ccRDDmP81I5SfaF2+UqE9h30nEB6J7wRezzsX9UNo5hydHyPH3bg9ev6+
j5N7oQQyOg1pY1cqH2E/wcSZ8uNraRN3xhxjNpLg39pahefdzKn3bmxyHJZo1qx/n8LfNB+8uvls
FH3JlAlMbeLVT1KdzghZvahNQOPsk8F0oZKn7cmveSNS+w3q8NfQFiaotLHn0jPmSRHKwHyGdGl7
R+nmRQIw3M6mx2XrVMGtFMXWALPNHT/8YbSUErvoGjutokJ10lNfm86FqGhdC6JbC29nnwhUYy0h
FLdo9JfTOIktqnwSBQN7DkcgogqFrLqmwV+q0WU56BUQ4NK5RS54u95WeECotFgk26MoEyYVZbvt
o+Bv4Gj71NOLG9D6ZZzn8UUrw/I2RvZIXZsZm4bDl6ujUedH93w2ZG2oOQcWxMHXdvrX8asdDJHg
2A31OXCz4ti0KR7U+UHUaGTi3oRk4nXjDAx7qYyRMJdibHHB9FwAoY3pOY3pgbecwUgjvxvEO9Jv
/iBToSGnppuQLNTDcYDGyHe3DzEG8Fs4P3hkTOW2bp1RXbv7NKi/tLzcpZKk72TCC+e7wwkXx0VU
XXV0IKXenJFsWOkF56g39bOO9CpUdb8Bzd4sPYrtRczkg/euJ0duwJRo++65yvvqlooBufBe8S6s
Y+66m2Gn1c0JIIVXDm/A79Ny6OWl4jgqJgVWNJk0mHy8NirnsegIUYVz1s72UQt6Xc8yD/3rVnnM
ega0f5sB9O4DKrC5TSKbm4ataWni8dsKy3CXnJVvnUd4ov/7J6k5iz7o9vA9mpp5tgX9/p7AL62Z
b4JW77eVdNNlY8l02SfVsM26Lr1B1qkJwwJhQI5ddtMotOkxeifDDDFNjFS/JAVnenTD2QH0mPHu
ZKNBss3HKSp9yGmEbWOTsG+/D27Du4inK9rA0zNUZF3buWFvWIy5ezI41r9PM8tqDmKwngWW7vU0
/8Wczr0MYaQfPU4bG31Ou9b77Fj0s1YLZwNipAISaBglt4hJ6a0AD8Y6NLxXnF3hVf/v29d0icvV
mCRqZiq2oW3CQvTt4NR7/moI6VAV82rAcNu7MYt6CsDSP9Q7buFgW1rDa1fWp4bpkw+ONQMbUZRy
m4d0sxDb3ygCFPwV5e1N0d/hVZIcTYm6RIQ9PgwBh2r7VBvczET2XJOKEK7KkS4eGbXLlPtBbm39
J0KuXw64SRFMn8vIBaCDkTGrJP8lHS2PZ4Bs6x4zVqaFcPsT1nWi59mx9s1AL0txrPnT0EHD4BVM
L5EUBThOUtLAFUTENGnGMutF9NSlnVgSFNFGwx8tj+W57bB8NUVcvjQ941wj9aNnK/cfelsAfKyE
98gfJkdjVkxXSD6s0uHBSZoN5xXaJWn90Zux2rY578fcnX1ow5phiUJX19Fgcq9e2VmPQVriURXS
3EWKxQjo1xFh7SNb6ozOUP1+cMzwIeqQiWHdTmo5zTbDHI08mTe29mrk5tW0ItARbUCNpK6oVdJH
rPLGuraweFEhcJY0k4cprdgMSLHADAK2mYRyECSMoWibnaMAODp/4/nyoJgxYBaifRQrE7HnBlv+
2o2Tj4IxDglC2k8KjXFr4Z+QGbRfdI3gtSe9PY+NhKzv5/CuM87Hkoy9OeLHPrnzw++/Cj2mmkup
sMGMzBGkPlA9hB5LLtUPmZMRIFmvTpGRbzHTJjvGgsZLK2BnE6M2HhIEhqc4Br9oYZOHJ2bDsZF+
i5eJtqhvNIwuve+msgW9Axv9qfGMTBejPhRSzrR/U9xjcCDxujHVUluz7xknpo+W/uULw8HHL517
HKY/Q2Ycq9ltjy7GWf5+OCJ1fUbNNEscFPZdm18vrejVnn9WH8M4UzqidbRIILX1biGCh+XgmTTx
JrwfHDg9+5gnHaLUog3P4UMnUIrTYo3vYUz0YWZX2ms8WBQbcUY+SFHt6qF4TyfrOzUECS9VJxc5
Hz50LUJS7N3yzCKFmy/2g33aW83CRx96/31o3XFfl2ZC8kOiVro11ReN5iaBu2Sl50FJgk0nJZEQ
pnmnI7eVEtRebcfvUTuzYGrZXlAe0zLqiAwbJ/MYqeASVvV+bAprq5pwN8uot2XNiHh0z2bQsH6P
2LTKyMKc1wa3Dr+oPmkmrRPs0Jji09Add2hjYxdXEbr/FQzNYo/YzVjBAR1InxfJNaGDhzgjz980
PfYJn8qcXSa+8joNEU1yUu1rUorGrqIvQ9FiCUTWY6KH27qfMKlKley4Bklchh+4d2r6SGXJ6ckL
tNnzYI1Hk14jEttFR7WjKjwgdMd6sKtOe2CN0tZGa3cXlUWfUIgPXKvFGy5gGqtB8WPhQ30Imqg9
UXoCAo0dhhI0C6kt+PPjHkA+tQxSwt67OdGhjK56GuBo0OLvKHA+2tF6SeZjUBOlV9U51klW3E4O
dSroo/OQN9gtChjV0mubxchbuw5zqB00/Re+ngcniA7mVuYzKIapOc1NrCBSEGMjPjlfkiA4OuEq
MRF+ec4haZJwHyQMgfPPOIHoaHggC+uKkVM30mtFVvRuqeylneYjVNUz7jagnNj4eHQfqUbueeu+
rEH0mZz1wzHHE51iMFeKnmnulFA/vLG/DjRfreboT8h2K9v3LpGm3vOCcVgcxDfeK2jiREViEATw
1FpE/wiGyWnm7JUpPc6IQMona1FJDsNDNsW7aio3SW1RndflKxhWgA5YmzcUk7BW8wDfhCzfRQQf
wCvxyykmRqx6X0XEwSOeu2xGGG3tkiT4vnJjJlgK6kHL6C4a2/YBiAxjC0WqRTK12xq+nRW1CSfG
N6WV5F+QPkvYBmmAQFOWceB6NMTa7aRy/Ny005dld7OyHH65hoyW1KUOkeBycOWxrDCMkcfYd2G+
EwYTvoEEhKp1AEkLrdlqMWybgKC4WTUzBzo7KxCq38EIZR06yVayROB21JdFgwu4K489Hk6CuFkW
NZyCkhbwMjf853HTGR7m87zF+usXz50CD1j4s6YEAyCVp8uSPJxMLKubEOpb2/xQXkBgbCBa+PFZ
F5Nxqfxy3KdhePchs+/iKNiUeGulQeUO4df0sCvZoDKWdf8y9BlNxQ6UveYtNMDSEJPjU515f3wn
NimHmaOQY/YgxGgc0F8CwUc6t3QhvB1KaAwhEIqdM7BqLdyY8JM4ySN2fVK/VIfmxQjSvSQICVYt
57Fep14ybWCoVCoPDos6bE71oE2NwFPvrlKIAAe0v+aWvlbBJHI4806zGydadxnnhxykiCP7ZmO2
44WMQLnmtDvOgyFix9P8TdAB5cKJGS4F3tGG5erNwIQR8do+t8LXVBTxQ00IstslbPAI8/dI+SAL
lkGDPV/VN+C+qzIGj0kS84vZaEwN2eFTtPIzGnLBHRNuHF/KK5qYDfFXtBZoHS8Jf2ht/yRdAvqs
mOrJ+bL0ZHoSQX5yVQtTALERuHw1HOtI33GxQnwwXGuLlpHrwSDMholacMhJaoInuSlGcnrcFmqg
L7eoyk029ox2rWc9EEvmL4H10tuL/UdzwkWDfZTZnXzrhQ0g3aADAZgp27iJsLDpw5qM+rg7+KEJ
OgYdBfLAxzIdOzw97l93onuTZPluSpM7tJ4fx8x5WURYZUEvY8ZRDUTRWZg7fQPIenBu9UlcyLv/
kcp95TyavNE9fkO3QoZqocH2qe1p3zZq4PwKxH7q3OJBRlxJkwBMSqmDFx5WDHtV428Tz+vvWmXh
oigql2M8hw7CUijKWazYWEDuFnvT8Pt9lYRAesTGo6al16MvCsUhgEtJnJTI4jPGWGM5MutbMXgp
H1xTkgnEPdNgFdbKaTuh2Ydi6csltzsy4JI4LnOc6isT73AR5r586yrE7kYb+XtSJaM365UKv3rz
UczvlQPqt56fRqP6tg0BNYf189///Ptx4sWcFYQgf+9FRfSWvptl578A63qrkKFFoh1gJPOQl/ZA
TlkyzAw7d0VcBX20//kE9LZ2LzHKIkqIDwYxZFd6+erZrfVbAw+OkTTPOPdh/WzlWWVKPSdMXMEK
Ckhq81MUeaSp4HbHAi3UM21NGs7YYA6/n8V2gxhVtRZKaiCuIUS4c20HyaawNf1aGYmHFM6LHvmF
HVBUkfEsCt9jLuS2fzILZJSbuNWH2SfP0cjMsx6CXTrNKCIDJIKoXXaTpNxLImPpnEb2euYO/LVY
3Rn3bjR3bH6E1y0dblsaed05tmvY4t6UUVszey5xzjKWVNHe90PGEQOZJcgnAliC9ew4lPVL4top
GGXdQJHBZzEs0gdrqD8cw6xfcouhaUJb7Pj7WbR5r5Cd5KUbIPAreDQYvEdvazYGucYEgz0h9/3o
Jjf/CqPqj1ZP4okxnbe1NHRY/98XONSpT5GrfRAr8f/8Cv38LYLc/+8F8FTF038/A4vZv5/h//wK
/98X/P6QwUji2f/8kK0NKKpJXIIVuxniM9QuyaRh8xjpenaHqv375PdBOApC5kCv5/epo6v01Dn9
v1dYomke+2K298SNdfh9hZYV2k6QrrfU56/47/9CGBZptaI44UOGoq0TN5BTeG9q5BdgI5sMzO38
1X5fEcd9uWTkbJFpxitqQr2PnuV9/37y92Ey/NdCmkxlOi7NGhzQoXV9YDslfTKjg1ef6rx3MQcs
z2zJvwZEviJCeNq681MLoO1Dhzd/PigHjyTVBo/QjhwBA7EKvf4QhqJFG2lTXmflQA+jM3ZlkjdE
UnQ18tiZx9Y/Cc3SNgYerrWWVk+V3z4aIdtmpH3qKnjpc+yyiu5qZ/9Nc0BRJWj0vbi1ynsD40/s
VjZncyYM/+z8Q/OaUxFNb20oIDQ0IDsq7sQFhhkoBQ5nfuLsmYpfR6Fj8vGrZyKmCX1AsTGazb0p
ybzNQ8I7EEn2hwJOk1P1cg1qmfO0EWSk5vA3bbGHjQGduE4zDIgpYPOb9MXyC3/jhQgt2gb1+9St
0Pre4jywKIvVR6WcO4Ma68C42Fh0GTwEdhkgSY8DH1SgaBm+DOHOI3t162Xluul0mtCZh5UaDcF+
cvL9ACEe6XexlSWFUWHnT9rkkmnb6VDsydPYcyefgS//BVU7rBVmS8r8rZo4pFKZ4G9ijSCUDcpu
PZFlJnvj3NLwfsgycf59JnKvOngjZxPBwARuAQibNHlXVrzOAlN70LyVXkCFofbL2/5tcAzaSQ3v
s/YZzSfDGnUD0xouoQnJoEDJcmww8DEPdhEJm0hiat5ZnbgFTbS8QfjqVmYiKvyj6oMoR/1mkHfm
4B26T4Snl5tCr/5ykEbJkuHKiH/0KSXOt3yT8Tp3IXc1/b7PQ4KsrIk4hHj44XC4ywf17Pi6WiU2
Ywc6iDUkjoWs6FcUNMVNhAvE7c3BNKNp7ahpfOh2k9AIVUnBOMLY9f2Zoz1mH2mSXtu0r5YWwgwc
3ItCRzXf1CZDrgzqslePwCFmeyWC4EXQk+bpGpyzXH9PM9NfaDhz9ZTp7MD1RdSyyW/u8Kc3yYmF
lE8JtyB1a4GHRFAxjPa+hcnPwfYYdf4PB5RgXb9lc6BhWnWf0zybzkBb8GuXhxh5K1sfZU07kdcG
nWdFmqF3cPxpXfSTWLYuGdGDnxsbVHYnjfnYoo+GN70fqptKQlCigOVNMCFL2TFryQEgRJbOfeTr
WGRctUFtUONjjPpFldAT1/JoZ0BTFSWnh6AYsVZp296gSR2Ga7gUtIoqoa1bCsY1wxMk7CXui8ht
OX4YIWNE3I769BThz5YRuLAkjRC7ukxb8n6JOIsh00wlL8ikRqJD24NwZvQHF0bG28Yn43Yyki8C
uCff11fghZ+RtZDwjS1n4Tzk3pAc25E8kiR1bgYnadRbMbVgX0VkHCgYVGPJW91lw1NJyBveS31L
hs7W9MiNCoEI8kvqd2ElagFmbCkMBGGy1yk8aMs/Sv/cYztel0XIjZV7D6R14+qsuWCaSNxszg8W
UpoHSwuaxZTUHopoY+35yR29KutjIGGyaij2a36puCUghhxGbV17/kenvPfCkrhmlecCvjO0bSXK
ozuIZG3hnl0hR/scB4Y7otDSbeE4myFhetEkQu4qRYk2tPmxNbmMgPdedaNCLt7QntEwQXguPbOu
OmQ1Jo0MkEXSjONNjclDazbOStn47uhEBWv4b/k64VqYUJwzNcNaCMEgDTk362V4rdzuFDcuogSr
ekvNkeTJBDWzojobbP9aa8bOseKT0Ol7jiE1ryi5+Avgw/VvOkOXPzYBBFgj72PmHOZfO2fbiAYT
Sy/3m3IK2IqRl29bD81xH3YLTbe2XeTTyUtxBMl5feyyzzzGpd3p0zEoUbPEoDAwkRDB2pB/SfxT
7oZk6Ok/NNgQi0W4PeOyY/phik1JvuKkGn5dylCc6e6VA5y5TSb1ilOq9qCp+IgbjPgcT1G1Gmqh
bSIdQ4ugh4ndJ18kj0qO3VZow3sQ7hxV6kuWWA3TDNEtirQ95t68+72iUa6J1FqartUTCn7Ej3TQ
2lhueit4iQRLy0xJJo3xmnn2t+sEP/pRdex0sL1cNJj5RKpCGd2dqYxWpmmc6jZgdcBD4g3OcPZ8
caU/AeyENq9/pmeTHrzeT1d4TPEIaOsopCMt8M6ys3g7lgjWX1zAXZovCywlq0yrXpus/rEgLhcu
W2ocE4FkmFAPLR+vRasdGy151YJWW0nMYcScsUn2/rTS4/CWD/1b7OLunrJpawn9k0Pmn8nZO0Wx
Nwz/UDFp25mhekeov4i89G9Q1N4yog0jv4ug3pIF/xlkXxj7aLApxyOABCa4hTt4HJpvC5ax6q65
AQOZ1WhE8zHAmTVsnGsm9A1To2We93fa/grdPoQLjLs4GlwDp7oJk3vvh0LdNRRbV9a25UhqYr6c
5c8bI0fW+u+5nk7vUqOt8/ticzLoqHre8d+XGkzyXmuzVjjJ+VK/324EeBaEacrYkg+RxgHcvZ2+
+vlH+f2Q39v4ctw23P77DgY0DyaAEHTnlwiJzhmVqE4A0PzTNmQcLGCa2rvfr27FxniD68e24Z3G
hIvICXMSORCUjB4MozpxvwtB/l/gP8ZZek1Q0/jjqpPjN/ybicEdgJZQ4/YMLfHgM6UGfQM8vtTB
FYoYL0Cam4zvwpDYClHcwyJ9DYr4LXRhiw06JpxJX6Z9+p644mgYvOMSl19H/PpyyssViuh0hZo6
OSSRJIQtzi5ExxKFlb0xw/8Th8OdGoPk3T0TkATPZdEyqwCIrgYSdvVVK9Bv6ExqsMrLgz352rMN
/mPhuO7Nszb67HBCJ11Ip12Vev4HTvMtTtq7jOMnH44B1D8dbk/4hrdnp0iyiWAuhMBBNjKp79If
7+CdkFvW/UfbvJaDQS+N05el9gqX5KIxZr2UhhRVT919aMV7H7PYMioCDszgcoLY9qmyOnjRbb6e
/yFajI2+zozQ1Rg8VI0Clc/uaKQE2yEqIjkWUDLBOH7QtksgmmhP8ZdqTYzMa4KBVyIol96dZvy7
2ZivHhIBHPtYzQfwBXRbv+yuJiWp/tZCqn2nqN+nIINVVXh0h/vgqePFW5/mM4y+fjTdFzfbEPMy
LJspuTYTyD/BBGLVdCb1fZytyyGutl2h8L97n0RfwNkdTXxN8MGixKkvbZh+apqPGsOvP+KiD7bo
DsHJ2QahSla3g5p8NZ3wETOntidh5T3JcPkoxXkx8DCrlk00bvCu0LBrAdZasUJXDky7mt7koH0H
/cAhV9ctFlcvXzqzkKvUPCbzGrcgVmf03pH9hoaQ/BXu6TI10THSW/P9RGw1q4L8wzAqc4xLnRfJ
eu6ORiFKSJHTJGBbppEzc3fBeOSz4y3DkIh8KFt1eUFY6ZT2Bwcey6JiwrBsbOM8uVKtQqKuN5Yu
I7S0A1JaHWffGF+4mOF9+2CX1cGiLbjGAsR8ee719u+eT+WcRulTZ9Rgxs3iybaiJUp49uVs5ULE
hepCXmauB69J3ZBtpjmvrlnc6AhB6mGbwtnhHJyT08q708i9mUPqRT10o1l5mFNZyQZvJJpJiZnV
MrLtNGQnnVSZY2c2H9gTyGHo+01nOcUpIAUrF2lzDdQo75xgEseNr0ThMFtM6ito+/LIufdIa3ej
LE1chFPkj4g8Mi7+dpuNM/XTtn9ggFY3QUNIT7MLbGzuRb5LBEVK68u/nmu3qxFKxaLp4K4T1aY3
7lKvCVxaVI+4FqdDOGFpoNDwXYDAZAB36NK5/EC/gjyQ6abw8CaQmfSoSOSFmJ2E6cyOy7GSU5rs
7fqWtjApSaB3aHz6L70UX4lMvhLslAfHw/qBV5QcHcam+xDfyNU2lE8GcEmYTBL5yxmBt8lNrzqx
o+7LJiXcrMAQEGqbnMiIA+jVmzYM6JWd7ImxR3p2PK16YiDNJuIKfzvEo43lqrK3aXMy0uw5qSEP
Qq9e5c0piD3/1lpFcAMXVBxqIu81SrhtKIWx0kyGGKyE7FWoHBdNgqQpcw1rVwbDY1d48aYNnCVr
kDX3rOFSpIa7kkpne88qVLmERpJ/4F1KDAHbEvETJUFQAnf/qLukxLxhJTvpBObVGJ0Pp81iRh/4
sGSfv6f0pBsfEU6bJbPhPYk3ooaRFvR5fU5ZIErFOlPburbr4as9EWrNWsa+445Ftgw4eC4RnU28
EdLdyRTkV0Pkm6bF9qp3Xpif0hhI0jfZQZP494DXaGN0zU3QNlrCtC9XDhTrVT7UAEewSyeIx/a9
T0XbVka4I3Y1XrqEtxQJbDIuEKpQp5iZLMQDRTnZslUIyrkuAegNWrqEDUoZ5lRsbOXdjxloIdAe
aFqeSfg8mAXqeirHWDE08Aa2Dssl8CqjQanYMxamwLBGE5HLKdGXQwHL2RzTfdsaAEd9wGuCgGYa
wcYPx2AqEAcdXa/o/Ub+bXJib1kkjE9QAnMuTdKDWw2n3KzzvVuXF+TGxb0ykDibIcVNb/rEM1Tl
qSf6ASx3kWxGV4XMjuCCdeCJuD3sGuWsf5piXMSV5Xskb00HTLOk3gQGa4iTbjsznTBTECoLTues
Y2jJ3f4IUuA1zoF04Pl4bWPrNIU95DWDEWLmQn1rmIM4wXDBP/tcsQKtilzz/wzYleCY4bKUuA9X
uUIaVEX+qz7oh76CJQ3xxNwNDvqwIec4R8HGdRuX5jZ1XdyFhNyRUfMa0l5eVIFNHoZfvs+Di9vA
oeWStdiujFSePZAFd5fswrUqLNRP2XhplN88Va51COSbQrvyWmbMAJgj1ww2ewHKP4HsxAmAt1oj
GWCyEcoHoblMfLI7WlF+B3POcWE7l3TyAdU+WQBIEcjkjFPrcG0X/4u489iNnFm37LvcOQ+CDNrB
7UF6n5JSKTchSo7ek0Hz9L1Y5zSuAW4DPWrgh1BVv0olZZLBiP3tvbZNd+Wohje/J7Ea1dMLh1n7
RHkb7Qe8INK5N0mebk2PPXnURw+RzDVizpDZByK7qJl1c9QxjxTDDRQOJC4j0dZuMp79lGVlskib
1XXA5joJtCVuR07iqd2vGCe9gIM1oAmlDEH17EXvWzxFjv0ZDO2+hce36EsUBxXNGY+peIt0D8lv
qM5DyM0L9EpgMXew1CqMP3gLoRW7ay8JNlSqZ+ugcgTnS4fSABI7277pv5AoHvxEH57YKZOsz/14
V7XNTxbj/bcAcW5DizGXYdnzquEf+uAeq3RYN9LnpwrmizgHu59THLqFDHFVUvw2fUK9qwRHb7vJ
tx0CxwhLKmcD7qCDS6iHUyawOOjtlAWNUHUzxz4Yg0ubVs6ICky+diim+FnPh4h9mX6itRERyKSv
Puq0g0zoZW5is9m2esqEu2fhB8JHbdsYVicznx4Bf4qXPLGYKjYwf5uME0zb/vZGuJKWpa/zgWxO
h3x+JuR8N8GMlcYrkMRi33QEUtssvhpVuau1ngG1XS8HiSaulQSdsSEiQfrWJ5/Ivh+7VjYIjSz/
XL7SWpvEYfIMix5kpn9GXEOPoQ55CzKMOTCHrSvrGIUd7P8OTgaPyMmuAi1kqQ88tMiNEQzwCRsb
vcieBGOncJjEoU/TPbuMe6iAvE6QMoGj60vfqz/tYXr0WuQi6zLmFZV47rR3E9FR/Vo/Ve6cbtS0
Y0Yh47m1GFI50Xi3OmUx4yt89qrclmFmOljltQfe0B+ITv6hoFEbKbwEwBFjYsJ/ubCKfjtNmlo5
LgAsBrSnqXKclaO9hpoVPPpFtC04hSRsyWiqWrsZ8HCDf2hFc3C5IbZ8HiZdLi2n1h70jtuZeHEa
U24FvqIip8UBP/CKU+w/tkOX7fSMdvMcNCaP0N8sy7+62qnvtTn8jr1hn6WQ/ipKjtKPzTevYHaj
pcWqrZX5EIfVfRzBcdOIsKzZ2HlDae4SMzTW7hRDOaza58rw9IXTWvazyvWbm1GUMp9WMmsqV0Ey
Nhs7DeLXsE4vFDqE2FkfNN4FyOJjeE4GnR8vpf2yyaKDrIp3zOfWQ6qHM6uFF2qa2nc2scskU49N
Z00PqURuYsBExSdI92XThcbJZxO/iPv+4pbRC1WL8iobENNG5i4AMBCKTzzjJsroN+1c66Nw81/c
G9Ehg4a3QSw41oG4BMKz35b2OJ4iu927tae20FCtI+c6sANJ9ijozoC7GsA/c5mCz/vSTrYPMih/
Tbs819nI9rR0q71izEQnAONuM2dDGvZv8LLOxYQFuvUZt+quZSx5dpfruGCAU0K+awNyDy5Y8NRi
lmQ5o7XN7Tx4SgHBYqILog1hoeuALQHD4PAkTDiei8hI8oe2FWhAbV3sRNFinbDdkJ3igLO91ylG
J9wuI01BudZ2sq40xHKI/thjOSYa8Xc0wR2LNffBmw8nStjhGra4XPVxpo6RULA9wal/BIM4eIb/
pKt6PLai5VGowwBFrjYs55C6aXzBl9ZtRIUjI6snsPHVyNii0bpjbKAe6w7bqfeOl2/LW8u5uVHR
gYrNV9Pp8V1Ld6UAvq+kN25wn6lLlMHL1CsYf383xpObBdtM8AwcAyy1jsRDzvLhrpAjMecE9cUM
9PZEXR7aZhtqW9K7t8mS6mRxgT9lIJV9y17KtMjOKETNOgr7aWWSelmkmk11/VMjM7BrrV+eCDWU
J8eD4dBq7JFyKL/Hf34IBk4Jmk2F46yzgTKqUmIdRUof4fxJWDCbDdzbV7/EKtkzAFwasOWPzoyY
lTERpCFSAPrYDOCvc0y4aYGztTE7HFSFLmhiNQcWSrmzkZsQcAnx8FXseqWMLDipZkoAR0qWkkFB
sC45aR165AJadSsOMGig7KIxVh9NLS3XzshVNSi6PusaGY2bwDrQVmusJg/THbQddcBhqw5/v4xM
2mY11uAVs2kA6ao522kkPhhwjwy1slcYJvG3WKbHnR03T0Btdvjz31tJoWM+jXh8m0XRVWdrUPn7
OJFoq85sqLNjFYbvcS6fedB67FB0zA54FZcNT7RlmWT7xvxyI+gmY5k/x5n+QeZy20QAi/RIfEm/
MpdFzBtRH42Qx7JeRB+Dr10o0XrM4GYsTVllSMq8w2KgSqHGXtGZ606Ov1ytLbtuC3rm0rWzF44v
u67iO3SKr8DmB9Fb789YdY8J7z+JzX5cUMl88OlnxRvbv5gRYJcO5H0vzd+xACMShcYl9mS+KwhG
gPx6zK2OHmqCiOzIl12WfsVOzxw+BEvXmNAswpCwDRmXFgQ25pOatyN8QiewN71XIF9ljwbftFU/
YQx4LuVzGbmka8OWTHZkPfax+0mg+DEv6JwmKDosPFovsehUPDOwnY9qy67nyzNh/pUeo5jJpiEm
m1OizoRAXek3v+vXtg6wfdTE1Rzzz9KKyEpnyEZGzzzNlSjbwUNR15dB0j0e10W0dgQoSk9eKRZj
roTdLrHwUdeEEW2BRUjFpr6TBtBsFRyIzDqcf9xLbD+CePEppkCzkhYzlIqGLljjpGDaD7IWrERG
8VNHuJQWAWl83t95emTM/o8u3lAMtyuJUa41jEsmHq4F6kmxkvWL0S0L5SS0K+aAhxr7aXYWLXH8
J1ustkfXp9UYxNSiFcpdVmb/guF0q3vGy8hmjyqPq0qmapd00T1nroA77Rom0XMDiw+qUXKu4ZCK
joFeITExSr6x3Em51I3uBiWT07E5FVRgmSeR8lLkaSjXGKLf6CsEFLCdYkpiyXV9uZOxhQL8SG56
4zjNvjL9u+t41rpx1dxFZj9gW4oOYaW1tHokqyxHmC+LewLvu4m19owurm8H/U88Tc+aUDOw9iuA
6b9IumRrWXCu7Mz5KkTcwxcO99I3qpXI2OewPdwlaf8njdnosQ6zAXMvQZLie4EEZEn87Fyji9jE
JGyaLM5adEstthuqW1eGuTeDCH2eN4NNPeBVm2lVkff7qOGtYDUqvIxZxnBMUKYJlKjbyBaIHQYL
oZ8DCRpG58UnLZdoEsIrTri6Q++frOEpctqbTRDaNdJ7reXntLeeXIs6DZ5yMRdKzGoccgS12H0N
tXlNS24Mw8St3qnZEWq8aKm3jwTWb5aNDTUQb72ViJWZwWOQhuhWmH1uWLQPrm6/Vr2Jyz4kf9Ad
O8Fz0Gv8TdhqL9qIUGPTw2RVYm+PKMg1NbU2bGOoPJvYae4MLZf47F/SPIQX2cIUHT36KIbaorWh
rD919DxtwMDucThlmoI/Un5pcVexm1dUlMf9C6iIhOksLJkmrJOj8u0LtK6NT2BY6y5dEgwLzt3F
otacjJHxdItVqZPlKsFeMQ/SOG1qOn7Orusx7bTEUuqGqg49z+cQPNupUhBsapj5aT8GNv5m8A/z
a8yWC55zjqGu13wq3ci9FU58USJa+x4RPn8AZNHEVDEF92nqoiOW7WVic3aFag7Lpk6LZam/ZzFJ
JAuHN+ni9tlyTx1V1LWwiW1oF6XYXdMRnCeg5KRmX+oqvjUj820XlhZW9wfbxX4kdHb2hb4I55Ft
WI2faCD9NckquWEqoK8N+KLRqGVnSpe2nuG88rzf90izHlPmhQCmWeh3Qq3vRQDbJi+SpV8C2k3p
rnb9ZgdVTCp8riZ9swtNc75aF6qQNTwWEWXNZZDP8KBfzw+/DZFvabnMll7ADCjwV+XkPVdCv3q1
BQekebYs9dBr2ktX41jHobGiXHR6G2sKHCCiE4M202+e8DjkEbKMk4E1mca0PRwHaydqjbwdvkvH
PQcYw7hEz6SeGcOMJHR8V559r9zTgHBOi/gehOmnbzZHHMQvneceiuTMJWPDziW07zEJWDJx3oCJ
qRjNxsTFKDXXo2HftZSEQWha2Do5/oDUXlQQl6BIDNoVWf6eDCvOEN3gWo9oIA/t5Ekm627iVcZU
Fmnsy+qGhBHdiFhxH9sKSYO6B45KHx7kT2hG7VWM0VM0YtlQrnuejJG2geQDWMZnptVvlKPgKZdv
4ChIVslTreoz+UU00i69CkjZK6s0zEXtolhiEVoMpKi8VtwVHqa89M5E1y5N7i90IHtBHO/8miYp
8K/mPFShTz6X2s5O9AfPaD6y9oOU264N6ztE7afIsIHPWi+jB6kpKViaWeyfHAcDbi/R9H13fLWY
dGFRG6A8pSbfx6AH39qY/ya69mJVDgYG406bZrxVfimXPlgxgt/FrbI4a7vmGe/7h5u2xyRlmmJ1
hxaiAIr9Ve/efQw4U8gbGoQawk9+MMyIiZJBpXfcJRc5pnu86minOdN8m66Nyh4esumrCCidUpX+
UhkjqMIpYagnTm3Op84KmqqjZ0ozHxIYMStp8k2NiZFtJDvxmOJEZWb3AAGejgffW2n4RwdKgRbz
FTr2IQMp6P6td55v4yDWT47fH+lL2wQpT/Es/pZFsR+72bU7F8sHsbVC4l5Z7NJFaL4GuOwhxWza
BpGI58pZhjqih0GWQ/jTawsShLwaPRGcsBaleI9Vc4x17OvQU/KCAvNIRE+2cFYTNhC/4Dqd4uDJ
Cag2shkMwjykqWFNxOlXRedMYzxcJ7RPdpn2LmrDWdTEnCAWq73p6TtavyLIKWQRaCMpVn3xENKB
4gXt0zhZL5iAv1XYHSLb5EXUBmBgSDBNtW8NQEJB/sR61q8cK8QQFzjvgUNRSM4uBtGSinRde7TD
4Za25o/udSA0czwkIfJ1zLCtT7pzVcuVKaYnhs2i4bYOQ1IwRhteui779ahVqmCy9WzZltgyTxr4
4GigMiAYjY/UgfTNj4ZgW24xSC6a0fIfeJxQAqt2VBZsJ8zijBXUgixTiFfXVgTq2XslIBR4yBFI
mCCxV4AECzL+o//oqWKPFSZfBRo+mQmWzTZjw8r2yFxitEHvIceSdlze6Zz88XZO3+KhGnEwBvoW
JN1KqSbdeFOO1x/Dq/Pj8hTSjcQ+lAWLNadnc3MnUZ2ftXk76iXf8DYZAqYWPI+HEQk2Bi5NFOJS
UAW4wHIYbZAMV1qAVZDlwsCmVfPI3dgRk3kXnw3Vmu4ewY0KRvUhARnMeyWdcjg10pRX1+Al5/uh
s9xfyVeb/YvOwqsYy8cFRhH8RWtL+sNJJYlYlnawtSdqKsPBe0uugMvcBfHU71YrPwrMxFy0O/q6
ATiY2ts4YXSxB+5/S6dKOrng3fgOqDJZGwYp0pwbZSToqXks4GxYUSzln8x3enL7YjfVwAZMo8Ip
xnxqmZVi7Q6uXAXffWsiUFrFXg4pj4EHSmd/Jw00jMNKZDXeqif70beQAi1JaB4kT0WvGaMk4m4w
TZfZCKylJfm8GrTieVBM2w3qh6j5GNnxcZ25XXxUhvvRpiUwDG/lz+DLUL8ZXvCLmsikNL9GXvZb
1OG99oMLITuihQjp1B6WW2qygmUAlhXj+6LPBH1gJL9FE1BXyHKy7BoCcNaY94+mYUwrxyx0IPVJ
stIoe1uXfsooDIeJ2Yt1GZUrF6Lmvqj6dG2qjAN7FR2ttCC1XdVXpXgBOq4+dJFFEZFGaxRlA3DK
lTe9tVhHOQ2liIcuM6HxzS/6DfEd4I3eW6cnB4qrJ4z4sbWV5W/sW1dkPdphOIQgjG36UNxTGIpt
8uIazlOICsqTbHrowFb2kUmHjvfHhBbVBcMxiNhx0w19tSrCQEaE96kI7mNtzCMyWnlPo4YYinZ0
GlkY0mZ4CKfyWlJHSFDulVrqVVngLe4NpuK/tR6/dIm0qPpGOzXnyIz3y2N6IyNWhkqW0yKOdZr2
kvgPM/VPoCNcmJo4ZgzaS0UnHa6kPVPrc+dpjC+wGSYtbFoG+TV9bKKtdYpSWEX8EvUWZx2Sv2bX
mwK2r8jdkUYNsAaOCbHRIQ1ZGJm3rslq0a5gLA0aUKk7oAAQjilJbdQlGcWnzrZ/QhPV0NXXqnhC
uat+C4vM8zSeVa9rhFcEPztMTuqHzmxVcWA5oHJNmBZZ/q0LA3YG+RFkr1FRRATikqo+41mLo+bg
j0G6Lo0c3o7L3IOWoQZeJUCdrLn1qmfqZwFqMDv9pnv5is7GyVYTJr7ujeo7C0gPcAmQz2SWqwNO
ype0Oik92yRtAktKMJHE25nAuGd9hxqyKMz52Gj769Aj4l7H6mZ14kMyAFyigXjlMS+osEnwWlvt
eHDbP3bK6a7whgfci+WWfgXqFMd00/PPcSxsOUfDMXIxnnGEpi4tD18EuefllA54toxzVVl3WbMq
u5yQgNICV07olqLsbtGjpDEdtU6tbu85ydDiW5lPfd9M/NvsMimw+PIMkCJe4jyWS14Yd1/MknRU
n/pp2uomai0BnD+yM57tRF71SCZzmujRGVB2bdA3QVagavrdxihninu2U9hO9gHFiVvLzD9lRHq9
BHCKn096BL860WncqngWG4L9uzyPIK5p8haM1BDOTBMR9FSOYtgjYWP3296RUJiY7dascjR0qm2A
v06PTYgHtXdml7pBl/iQRErsajq2qX3SHWte5tk8DaL9GbAoT07+Xbfl3ga3DyA5vKjSeuB0ddY8
tSm71lt3QbXK1XQKaIbSqdRxGbzvAQPvNN91IHY4WEPf6Ai4hibbR/mSR/bbFOnTVgVBs61cjnDm
52TP5rkwxkFbctJub14g7zn6Lg1M0wd12XtD6C47kIjGJYttrvTSFouUHYGkpeSVFxQblqjfA03m
28xOfMK6fK4TBPtxiI1nt0nsE7bieXgn7beqpBxDm5mqzLz9SbNWWVC9p9Eh6qlZ4Md4S1VlXsqw
uDRj130Yg8nQvu/kwZb8XUCH4dEKxEeMNR7kFaVb/VBRT1eY3snFGbLnIn0Km3ZDaRUkn86IHt0C
2qgLayk3N1V2z3PtKQxkzrYNPnDqO/O4fAGC5DDI9nVyKXxjirczAxOaXkLrseaFW5gBrJuDwdy3
rK1j5UQwsczZKKGyW2vQbh82pVxZdbKr44fcNSgN0bCM+q69EthRR6MA71v3M2CIBQurrDX0W5o+
9XVKZ6024UujAZGkaFCsZnh0U4/0gHEcLgt5m4SNlzd35qIY19nA7H6yvfSpjsNjn7Y7fBX5xozN
T+xPNELGlCSxRBBN7xJ0UM15lA1iuTlfQsXVLf2G6D/5IA1sMmXC+Zrk0JOyDWbEuAggQTVM7aKG
nV/yQZCUsi64Z64yn42GhccIRLJ0W/WWTE95WGNYs8Qqt26AUh5FxCcwtfSXvuat2Smfo1LYux5A
FYjYmc38iVierSjlvNrBOWuQJxRbg5RNuiPsaCORG/UmLtZeR18uTA9z2dKC2/gBM/DpVsNjn1TM
xpDFL9N5pitnP7U59rz43ur5l1XZey/mLJIJr18n08pLOZon+bXKwieHndwR+LSvHBDNZbAzsvoq
U/tlUDgtokF3SOCxJDXFTmv5GgyqYbEHSIuiP1iKu7jugdI2Ggv4RFcuuTSm+lDZWrem0NjX7lGg
G0tLYnWwdQPT7bs/UDRa5+mHRys4KAXg4yVHMCGqQyQgG6LGdMsdzcF7Z2agBwrLzoC9tmnRbCYj
44mbyH2TdNgPmNKsa1PuXYGWmmXyMSYsSyCe/ElY9Vwfiby3IBgXiV4kcB/iC64246Bn4g0Lur2O
mJiOy64lAVlHGRkiO3vLrNxbYE9DOc4pwDNYX6X0QUewMh6UZleHDPYAdw4thixR8jC2GhjlkDpp
+uoN4C/jRF1sLG+915DbwdyqGR/xUJ9B61CU1Fb3rpfhr+0EfzgVJW8MsM0lTB8y9Uc/Dr/GsvwA
Z5JjSCFFKNo03dk6CkSOTW2A+60p/Nk2dCGistqPFZK8JoH6hBU/ZbmkbbHvubnwrrzFYREsQzgR
dwHNlQjij2Af8IhkDl0igjaQjg915r1NdfeL4EogVXOaAwYaDnBMqmghxcXEHNlbpiHNgn8/2Bzj
PCrWhrdeL6tjwfphZrgfZ3MFw0Co+ESNHFTCelg13Lggv9gD6rI5jFrHh7lS4O9v/+MDwNjvmsjG
+j/+6G/zwN/PZQi8axpDkDzILQywvUUJJr/CEZvsQoNDS0Yb7jLtYcIzP/xC9p0OmWgbeluZRR2C
qp0OEJSmQ97Xr7w38ebv7+CKJ3ugKWw1ByAFsfHojSRkKP4hJlGxR+5iyz93atxrsfJ3SLEoJZH5
EAHMXsJNYeYaqe/QOPYtfZeW7R1kCgjC6R5Tq3kaWhUQDAUbz1B7p8zuDV8uJJgfdoj+rjVAI0em
zQsORq9Ma444hf1HK+6kTSUHWTa25O/8V8YwGN6qwtuGaMerOsYYx4nEcixvP7AvYgFRB+FB/Acl
Em8CWqFIP0oT5+pZZMq5AzuFG+92H5Fm8isS5vuczr5XQXaEZw2GA0wDab3LTd1eNxlM0VrliGhO
edFiT7s1CDancXYL+1kSftDggYfF6ccHNzfszRiT89AsIlYehV8fvvSTpYMNz7YhGBDtXpd8sb2J
KIto6uw9ZwBvjUW4CtIfmH7QH5PqxXBoFQsa1PXKJMCV0HHsFLp8M6tw3Bu5+qZZg9szYJiYVnW6
7gxK0zq6EnKaMFd+IOxLbyK7dlFvfPgpLrwgDroHi7vgkvQNln0NrAd8jGo7zIfmxHbTR9RIdc5G
npJ//5omw28nl1isxtJdWDYdAXjP9H/+z9Yu31RYkI/xbNhfEXxOuzTKSzp1cAP+oB9hxExBpwKF
2jq0cCTNFLJDxvNJH5LYhOE8lIAgwfLQbsywqzaG0dzS8pR4jA1IxJvgYtU1Nobw1e5NtqRJQhug
b5NN9GNy2Y5/tTK43XnXz8WknO1rWHHtX1A8KrkR8IgZhqhHBLB+nEZeO24J7CZoL85J4TQ52hEc
GbPnzCna7k+IRE6HcggsUaxTdg1Yp2YZlXChz9TTiUt1/Pur//hgFN2dvActwaXlLLCln4RlUY5R
r+NeHisX/bjkNT3JWrvWcdquBH4MAoOOZOIZ1ut8xHpouj+ZH9SrdrJZXxjLTOY8zKHwDOckq0Tk
gHrlsLHiHEsguKdcI5YkNshd1GLNLTMMKzSzLZzG8trHxW0M1XdisNDrHXLwFCI8DCZ+SJeeDGYS
AScYFme21i2OlV4/2VOmDszxgVflClO50HcsryxUM6qwmqtC2xwmKtgU+n997KzVwTXUyLtqi1dL
2wWbKsTG5mLkPLAVq1ep23gMSsr+ID146xlMhXyZuf65yBhkdVn0JCD9L6KRw1LxzVNqlURDt5OV
p9/6ZjBpOaXRMA/qjcD9thddWu0D7ZXBxtbyjIcwsWu2roD7Ag7kmK3XJDq7NQUxX1WGsjMxGuGC
ApcpwL1Mc5SD7Nqi4CRpxR9Cet9aObmbjna2Ljy7muEc9JHAkxitn9qvr03Ube2APJxih+x2OhWE
Gqj+IbL2BDJxh+Vq3Xvhc5w7w9nup/E+FagtsVwZdn+jnwHMe4cgnCKn5emY73B/iW0WDR+RP1Gf
l+rVzkuwZI29dcjCoFu1s8VDjazkDbNLwy6PehQtewvGddatk2pc176ziULrvQjFe59inIvx+BWN
79PlEguSLXyAeGNC6ehcChB46EwUPPo0X3Hjr0zGHAcJ62AhNLoHlVM9TBULs9aR48J1ky8BWatF
PiUMQzNiWzIaN6FV8E1M5ZdTctEhzQGPOP8FpP8L1f5QpEzv839yyL+Kf/Hf/9tv/9dzkfHff6e/
/xdi/P/IiP8vn/U/4ebn7+Y//+v/+u7+f4Lk6b/+v5HkPwBS/Pnsf/4ze/7vX/knSl7KfwjLlsJ1
TFtKB0L8/0HJG9Y/DOIbHCAND1ef68CL/xdKXtOtfzDQdQ0GyHzQhQ4AvsH7Hf77v2mG8Q9Td3BZ
uDbDNROl6/8FJk/xOf9O+c93e//97//m6lJKQ3dswxam5Qq+6n+FyaM6mgz7GX6ZZCeopSnpQnbp
LMfNzIk62Y25nx3xg44rpIgU5xBYk5FiV+5rol0GyTXfSzDQ1G13hVubbhLRVFejKAuCVDK7+ow/
eNY1r60inegqvA0qAm7jsJEJx1tjU05IG9rAsCJ9zVqgHbIkEGnFJAhxd+5jq1dLMV1V6EdPriK0
T+1jek5L+SjIqjH7a+J9wMNzGZs8QmjctWVjr1u80bDJ+RNlfY99yWEiyRhXEMsniWRqJ7b5nHyc
sMQ2mZ1M2IFwUnjI4fXbd3rq0PxSvuapaG5DUn910rhT08yAye6MLRMj6hVjot6ctTDMZXSyOjoz
oBZ/HSbnqaOuoqM74txnK0omoUtpVbCceAC8x010d/w/bvbrUqwJ4DL+8PA8lwNPC0nk3zi0dTJu
y6ZRBxOQZED71a4Lu26HE+cOsAWqcp6YAJqd394Oig9Dr+ZvWzVIor4H+BN6n1DYnKQaO3JDCBrD
qvZH62aVbo17Wo+f2Kkk65b8AKuJMjdDwcjUGOrqaOUC0JkQuGv76Ix1iwBRJ37A2Y6HSc9+giKG
WFZkHdD4NGNaSSC0pZJ6K0RyrwrT3Fat024hlpHGc8jI9035U2ABhO8Dqxdgf4w0yZWV1bMDLxiD
GyNmePg6tUMz3qqp6PKN7E4+97DXln5bOncHu6js6s+qiKvXcWZxalzha1FB+XQJV2YQEBbUAjEj
CMIPYY6vju3heakah0hsTnoseY6a/C0EIAX6PoR3pjWvlmBxxs0/43axDpDXKTT9NvLswvregLA2
pwq4HqEWZl+E8tPHwMQMY6YCbRCtvqicddYHeLi66IMSQXPb5Bk6auysSHZeIjEwGBE8Hdow/rAZ
MrAbggHlzRJaNaR7Kx2HrZEyWZy6AircSOyzGItTZpT0lEYd6k/flxjzt20ZYQWQvGUDk1QirdYP
5Dhr2dlF8QLieUTLMb/zSeW7Yei421IEBSiaRH7dB5Pf4ZxCQKhZA1YT7o9V20LY8J2G6UP4aDMv
v3D/hM+0pj6GvclMkPkQvYegYSc42+Q+V7VNNwy+jmZNZOIZq0S88yJx4EfILjWxB+W/UiDpritw
BrDSAUAnBQSbzMeQ4pg+2pVRnEZbVLuiJMGAhsDACDczFXbrTGu3Ho2KVdtap47wPTcdcoPPwmAm
QDxVbp28DjHF5mok7sJZtsQAi2Fu0dIdm4lTPLkMVhAxbOK5C8rz8L+HahujoW/7yj1GBpQcIbyH
UYvcRVmoCudK+2fADVqa0YsmMhioMY2iFvQ5zEjNIbc8AjgTrA9aEtj94MUAeonbbArjV9POrvBp
MqhGjtzoKSuV0HzOGH1GcJT3EiSX+a7M6liBiWZXaD7bbXrxWWOm3vaxn7jB3m4nbOT1BfD4Z1D5
n8Fk6lT64fCK/WeRRd2l92losnXSTApMfCaqU4WoMtBoNHmQmqoEcpQYS240STlrQF/5TkW6WqgO
Q4hvGq8lEvBEae4WZxB6eUwtRP1EE85zO7Uc2duJTHFPI/1MbvakTLaOs4/j7sjfCEePU2jwXLRs
qFJidFurpGPKY5/Zhm78oMcWh748pUzJiZe4LFbxOBxCZXxVds5rWf/4UXKjPUBZgorAHH/cyAxv
0AiN4lb7HQWbYoOLHOBiNy7ozYiWDSXdCzdjvwk5dRNV5V0rFHxKIhBGhRzdZxaxay8lrRFjp0kC
c6fr5ZZKkBkTG9xobQlWkNrmdXw7S8mhPmzj0qD5Lt97c+oJyg3DYTgsmPmKneck/qWI5za7ghpm
xmQrBO+FU6rkqKfdTQV6v5OY1A6d528c0yTJwBLFkCPOV83FjYOXybYuUJGL1WAWK1ERLyqoUOtb
6EpCHzaxgDcXRu/Y29x1xhxjn5WIGwF9hquxNI9NmVwm13fZVia0eI2OudUyesycinRsse9q7h7T
T/7orDk4NbcIBJuhd+17WZHhw7BJdqQEse6D3zHwgNU1/uGk76G6JH8wydKIFurniEDiqvCuvRDh
JtEtxY85MLio5IqIjQa73j65Jf7ELBheCvoymEPpB4/bf6wApU5l/6Nn+P5xj99CJSD49B0nV2IH
67+/wvizgTaBzBepF9i6wZLKxwnrrPur8voS50Z1KttyZ7BULcemvRJb5YRikQukudJfSM62mNJ8
EqGFbdOoUX4rjaIMEUtt4XfYiyMfWTdT+sHu+eIZEUQySfbG14/GPHSEkr5OepenoPCwLmukmTxm
nhRZZJvAwppOI9gnJq0DFmnUf4yjWfFjdRg3FdlnyVjdjVyXQD2FUXF5F+h6vGbl+4yQcTm323pT
brt66tZdn51gkR2dDnmvUvIt1Ak2mxVtzhWFbllI9xW26bXZIg6gyUMZKrUVbUILLnX0zQBnSUS8
dxc3XX0tqwKdZgiJvglGqaMk5OpSCoBPSB0nn9V6LMZrn6mKQZzxUA96vWk/Jz9oCSBGjPcH58dx
qLwLXMtd5Cw+xEFu5RD2+6qlVlkrzwYLzs6x6zfT2SpF/gfDqgdnKz6IXsUHnNLHMKrdfUjmz1AY
z6vmwlld3/hURzKKlKNubzy/5v+2CUTibwWplFFQOpcHoZl18BTIi7zr3v9m77yW41bSLvtE6AAS
/rZQQFmSRStSNwiKpOBtIuGefhbU/1xMTMQ8wVwcRZ/WkSELyPzM3msX3AhyQn3zbc3LB7FzK6+V
+IxbwwyNBhFkSutkJ355rw/uR+0SbZ1BwkvHe5sk4KdlSO9cP8VVO/jzQSoO95hBUCGL4WZr3TeB
ZbXZix2HDzIEb7hkBfUb6uzlSEuFPop8SipRq4RcMdEfqTnyclHsOz9eouXA8naCG91s3wAmWZnd
kRiNyiWBjr4bzfqHT6fJU7HDJMqBkb1WTHbvarHXjYwk1BbpXbfdxoav0bgJM+xTjJvUCnsjNdH4
aegzXdCNYabQbg1eHYP5f3FWBOKJSwkBViK71gxN8DNU67T8duvxi6sYKFH7DJUclm8GUHLg+J+w
NE5Fe0XYRp8/w/CyHrXe+V7lUB/i7qe+aX08BWRRrvvVYsLcrvd5YuKQs59xAvh7oaNEmmyuBPgH
OfmkO18gUljbby8Zv+PXJbcou5GV6X4X2Vr8mBKRsiIXUiI176rPpeTbhhDBYW2agNpCAWbcKpoD
WCzFBR9LCVsNiR1UlXCstBZXV+0wsQ3xC7O4nE1CHFrBakFXIazjh8YgGvIOSF2Asl+EfskQONYM
NNJDqHldFY4YjFn91g9ajllSH0gjsbXQxpnSVmMTEDg0RJ13LTQ17lwWmJHV9OuZBGfINUngj569
J5x1xCAFAmFi6MgDkUW6t7d8fLbcz/Fhskv2WjY5PI7nhGCrAyCvgUFPcYjJTsEkjLpTqD9wI0Zk
nuaHzmc8rhkVaGZ0wCNYIC6jy2yBYE0ny/jeug6eOMNn6gvToPFhZtiMa2oHJ4WfPncwlSNLY9va
tGxCPfx2ep3zwWbP/kisDftvK5QbAMHWX2dmtUf0l4opj1LIXG9WSmLm0E9f4PK2EKrsjn0A/PrM
CAaDNXjZmLfWQelt6G9ao32IEqXPorW4ZGXxwVwEfhQGHfsXvcQaxVX1kJACvYuNGWKucFB/8PYs
Ho4w2zOf8MaUF0dM+9LXcXSI8rfdyG/ZS6R/BQYrhqfQC5zp5BZDJIxGO/g2breuhE/oaQODW5KM
4CvqdoP/KH+bj4tYBUcrvyVTEwzwnYy6kghY6f9kKBtryEWarT13Kfs2zPggprmMEcTIe0NiYWB4
yB+UtMYxcdbvkUXkcVD9zYYRbjorX1ApE8Qy6l6bFN1Ov26FTvlKvqkKpzkjFZNifqe1PLz4+L4z
MCz7yWjApGy3ScY6jBTQT5J8EUu1Gku+GDzYLNkFlal3LAdtm5k1T0yyWQvz1J/YL71NSpvYB1R/
5sI+5SOOoFXjaVD/uKX2X8iCIxk/2ObqVZ3ViL9v4nxgsGY8Q4e5h2SSBUbO/ZoUaH6t5F1pjnty
SS89dYV2WOw53uPzGh5HlXyWxmvfO7sxtkfuQJSva+U/WbSiu9ktLWT5POv5MEpck+szJPcFb5ur
X/yMY7CFQxGx46WCc5uD03AIUeFkx8x2QbckmoVwqNROGoS3do3HR9OZBkzxw6+u09GFKf72HvFe
SdmFfoaFKUEkW5Esx5bC9aIYQvoRMtxxNoCoQb7H6e6pd90jL5b7MaDQOtewQsnhesP9KANhd21o
LSwg8tz9HNzskZE5snFlQkdHh1taKLI3RKQ5Jx9MylDHaj0sBxN2Yd/wHRQulBXrj+VZf8zZO64m
sRYojifK5Gk9FRaWPP8JdNcWjEATSP7IemnL+E3O3mUbe+1tz3lusuk4d+ZyIm9Y7MoEFV2cm7jt
uErRMy4ey82BztAhXgjmCNDGllidmBWeO/Md8xr5pbOyrntKYFLvbkPNIASmkGT4T3CTiTTJ/q+n
ZWSD1+HM8ayQDSB7HLxuwdAcuwXriIHAlL7DCyxX8JX0TcAQm/o10Z/Lvkf9VkMpYu+kfIthsS9O
ljWwwXNq6xI74qu2OuOYa0i4cacQhIahJehTViHpGYUAJCMd9CPcw7tlG6JOHpjdaniNVZzihYFZ
At13l+Xyg+rPODIG+YCKnqDktOyDjofz1ZMma4+slCgAWopBU0GM3TJnjfIqoM/h4HmuGfSHkpIl
WigSH5wYQEoiIAIVrv23n+0vO6YAzsznAanoY47gpVxyOtJFXfrKmrnCZ3J97ImSetRwh+o4yyWD
Azufz63BELMJS2Mi85YP8qB/ULRL6N06c+ZRwj+T1r3fKY7jyjxmJQS12mEnmpNjUFndLUGqhCUz
IUnWqRB7VzoKGc84x9Ey6P6ZERj3nEOSrcZ3+PzfH3QTYY6LRwJavubWYE2HuAsxawbIHNmIe0jw
BixnvTmv4SSJEUpnY4g0nHZBDh38wXM6G90BSgUPapTjQdSKZf6Mm+DLn1jHFov1E089Q2NdEplS
UXtEs2c3x6qf4DH4b6Ml7NBQ2c5c2b10bXPrS3Vzk+ovVR0gHOlliH84zFT+kgoU4JWybsoZ79fe
2BojzKgM1nfAScleKLkmGV0sSJMN/3HCdLFvaRh3UvevWUd0FR6n/Sic4wqaR/BQVXOSP/s0iyQl
IR+IG6Tv20DZYCNLZLYPlpl15DLYEhtFtYYtNN5MY3NAukq5M5ouv+qL+JJlV0ZVtYV/Q6JYyEAK
mF+VLZ7wOEejg//HAENrLyE9+3hXGPSq2VR0B+yczh7tlb//h8w3TFIgXBNNmsTgLjKdZ6dad/VA
3G8DPSKoyielFWeqGWMPSBTq9finYXUbcGuBD5FUeboR4Zqn7eu5wtth/O4yZ7+yxToUw0qEfPeK
S/Btm42eFJFe4dRyHa70n3lTQM3Hwcqp66DfWVjsTUgA2zT3Dp6hI0ZG2RGICaCgrFjfLvD3Q/xw
f/0Kp73RLqcKb5LW2xEF8sW01r8edA+N+NkR/zmlFDHbyMVxDmycDNrvWTz4E9Siaqj/yKaIWnP+
nSvn2zEU1wG0Wrzp74SurFE/5z+04svj0jRTWJYXr6n433UcIeN4GanrLpPpomCwu52l4xCF+86e
t8WbJYEmQtGkFrCn5LxY/8gndEATNi0GZesXaXBodRqLHqJsUQGOxXBopzdSKHtMmYSze3LZ1ykf
kTNSHtLKQbEha8+wsHtL87vF+XsxmAhYa6j65SIJqwnRGMDArur2/O+HekW8O87VfiwsbyfG9i1h
0kYoU9qd//0AWb/BRLX9u9jkCuX26xOMnWFT/Axo6ENlS2KPNMUL3XdXzV7Kg+8bw1nRkkT4HqEr
omKzW+ebsXMSUODcSSvOWMtaQadP5aXNRI0uFlcUCXRFCK14sEFxoHiGDaPlxKiq9EC2vLFvPeMA
9Z8dOL0NQFLnOPbuHBkpanav5AtW4hVFPEUV8/aIo4HlpI+g10jpTZjKIBzouWiRYRtK07CbYKSw
u4rH2rYPVtqE2eIZp2nscLEZVh86zcua4f1lJ7CFbYOYTiY0Hl0sdCh8H+QHNKGdsB8ka6zY5aB7
gtperz36ooi94IZ3aBgraFiNudwuZDT9VtnYnFtXry8iNxB6NE92yCuG+LC34AlMLorHq82SzPFB
Z8Sl0xx0TW12wwaa3KbnMk8DD6u0IXOhfLu2yxCfZqkI87TNS11VJ7QXVsTG9RQz9w10pb9ZCEfv
EnZWh5p1A7J3bvbGIr+h8zaPWXrrKMsjrWen2bWYsdocpW3fIl/RYkcd4ltna8lZLfpBokDhdZab
bxP8LjMIPlnz2krvV5kPSdjxYTIntNi61oVxBsr0JZlsIwhm4JXEosJmSmJqi4aYk2rfdu58sBOB
FD/OSCBcHuZUH99IQwmwd6PtxlLF7dx3K01K4HrG0c1R7ZmDCnyddCwT7A18kQk2l7XhD4X2utaK
5WLMsJjBZ9DKK15slK4Y5xOSH9A5jyomW1KQJjt6fB2Tp91VM+OCCscVq9hnA4JNaG9pdxkKVIy1
+DsSw+kPuWv+StEUl5Xo3iwL+lnbeDgy18cCK/yx8Mew1mJx4Wl5A8OP0CZ14t+68iOzJHCtW5yH
wUSlVs941TM6jp3QyNcCW89NUrWB2Xjm/TA2H1RTVqAYXgL3hHdOtdQZ2lEw49/1C7wy35E3cxZd
UCZNtsf++VNI7SMlO2a3JEUEMpbSOkfkpQb9zc2nd6Gxc4Gaz41kOEfHzCPiQBUDTCChFb6PoOj6
RzSm8poN9S0bJTRbQAONJT2ENstRa+o6pDT7kRnO0KpM34ihjwqLBJ6tqVBp9Vkt7iO46CwE37Cz
uoe2MuU+AeQczPmFR4NduKnDS07XMPPmn8nFzpaSmwE2CafebOv8Vo29e123IayDyxzXYQ+iv+uP
46RfG4NrFHJ4vLeM4T6fWPt6pgpKY4O9o9wwzc0aAww3qL7nKjX3S5F+IEfkPneYwSu7DbGOEvIg
3xwhu2MbL59Mp18yk9zCfxk4WWNxRW+xlJ3nsliTX/hVvhIagt082YTPMltTpftA0ezs8oH8+VYQ
WrJ2gaAw2Gc+Bgk+oYNtMDSG+8JefioO1WKI0JFYAe9X02RibRfusV5iOjnv5CTEQrV6/FTIej6A
Q7CjqrgCt8TUlepGMBLMA30MiCFYz4+enFDCZt+n2nQu/qyjymUA+dDXbGd6h1eIwV1NXkXBxymq
/LGyeuMML/s3TRvve4tKH7SBf/z3k9n2XygUojfhnv77H/z7/4cu2y9zKe7//VufLvmjZjWPW+RF
o6ooa0nLTHsMuf9+8Js3CsYjzvT0PZbE7VAN2k+kRnTRUjAcJ98tPttxg4kaYBfRPdIKakVoQ4zD
OEQm9K3PUl7L1MUr1axH4Mwf/gI9d5SZFpY+cJbc5xCROvZA0ojntLCDLbBar17qVaQPhW6RsMWO
PHVYu+j6dI9UHDFAFhR+3J2ABNJ/OTi+McXfxGgf0YZXl8IY1Es6F8yvxIGICXWwS18GTiN/7L88
gNNLJetbaeNKnPqpP1Uu28J55PUgQz7fu7k9fHZFdvJa86frIdQkC6r13K7DdabOTAyu+KkFUObh
Wx07Z31ocv2QQhJ5wIxIbzbi461cjVg9L0sfNhIysLRFnX18FSEi1Sid81MFFunatSihLXI53Z7G
qGCFuqWS8EiB8r1zJ1cFSRNbuCjNiEmnsyW0aLhalw77IblWdgpzrF+H8jBvgYAVSV1LIkiLIm+3
L1jQ6utKFlJUNrp7XN1Evjq1jywY+AbN+xPD7jDtGc4Ds4ZtVpnv9GMuBhr/D3Gwa1QrwzgjdGAB
sST3g+A2GBnxfUEqMXp/IhmvwS8FQNR6Zws2BE6JQocvwiMcq4Rt1vCHQ9VJjxaTKIPtsSFgj5Wj
e983EpzknGUsONb0UjHYNNqpCs0Fsg2hyE9mvbwKK17uKYdQVenJd6kN3Fx2nx10i/zOYtEedJtf
i+vhT4lmNnK0cT1UtOr3gy6NcNaAdXrFNO7BvGQB3QGx2qPDV5w5ML+6H2lRxrUkLi4Su7ou8K86
2pb6AJSf4T1p02wx2XvyvrOpqcI6GUjlFP2ViR+O+rVfQtWhxmviHnOQZz6s8X23mo8G4TmhjyuT
TFMhToPBgowcoU+aLfOizUvkGy1XGDdFWqbz/jaqsroDCLMnt/THU3wSOh7sfTI0eMndhNXTFHao
g3YssjbaFveiY45bRg4OywYfkVO4wxlRzl89Gvr2xFI+xB/IE1BCcBTD3zzBz9KWqLBT1jQLt1eb
a6DUU7WXFpFLCxN1TWOlkgk0Wi0IvpZxZgzJIPAErwbEnPHEEOPWd4YeuRvpodWQzHCF2iZroRmF
Y1R39XWSdC64OZDEa+687yZ65vrTWwbjSIZOCeUXW3kT//A3XFk/gFxEfRvENbPYbk3Y27RagL7+
Mdc365MN+KS209PqMinEf9Ku2mfjyqfabskI73r34CIokyVAQ21I/FPR42lr2zbUx0nuciF+L+mX
VxDOpY/iS+jiRqd9HEuUYEmr/aXR9ICSensbR1OEMOS2LOm3n4LW043uvvJeW8+ETFc3TjTGbIwE
sN9dP2SbWfha9ARcDwmRS4t6m1eCcPzqlzbANJDN/CImSJOD8IFYLQZNEJABkUNwgK64RbvhXIPI
GCZr/dfliYdJ2tmHJjkZVAoxc/2dbXQ/SV22/N0qVL7WHOaZ9VUsonrAIrnHWkaqR+wzMnDRnEnV
QRcx9m5sQvWt5AEWCleN9ntQSBwS86qnqcuuhRF2wtwpGDPnOvjd3rP8A36Wq4dbLCwtsk+7PPf3
5STLvbXQiVKCUZskC7/7Bp1SoTCXe5WUBAKP2r4BAmEPQBSsLLsqtj/xZIhDo6GVMpxln69IBXoI
DbW13sHJHPe6PQ4wzFXkyr9xlayhaxqHfuThNKX71FXzsieeU9HzsEsFTmBxoyVj+1dv1ExIePvG
ECg5WZX3I8ZfLlKdPf2dANfA6gxspRrxdG87fUNMR7ebnkxW3TtoZcQ+a6AMWWhhC4NllkKp4VBD
H4skFF8/d4QZrCvH2nSWOvsuVK20EJoCwKollDAlj2KSzyfRJ7fFiUl0rm1MOTpfadcwRJX+NclG
RJaMO5ssF7D0mCCNRnbnet5fHUFhgK00B/pch7Bv0puMjTvlFe8EsT3xh0Fn8AcSfSShNJaCAJ94
QTKYf4yl4NVXj2AMGeaifpusn9mnYfFyB6DLotmndQk9CMye2feHeoBGYNpne0up7w1xJyaXmPjO
vVdW1UU5NNldzdgSRBjLY68EcuCmJ5GLqBMOj6myxbkXj32mX6tWPDsS3KSWeq+IjahnkfELS4kT
rF0901iPd6ySF4YcXiqZhcys3vwihhMq8qMgHoZVJpY25CY/nPPAClNN5/imtfHnjck7u3f6gDPB
Myg+Zo84ckhgJHW3p9lJmAxYT7Zv//aKhFL3EAsiEXGOo5Qc0/ky0zO4HrKHysEiorRjo8vvac2Y
y5gTo9BVvZU+LmL28v7X0Ex1pIMiwgWcky9esfxrMa5oreVFLpmlew+45M4mfoC9YokjwRyubd7o
e2MkPMdfSlIx/D8+nhFSsGb+el4Qq8V9b8kzwcNAho61WHzJr9wzIiIwgpuP9Phjy4W1q/xt5JtM
18brC8xshnhSrnst5zhoTKAgDGE9OjPWya6/kGORvcx6LW+KDLEUYTejTx2sm8Hfyh4wZBjxF3mY
VjBpicXsaPzmFD9mbbG+1XZhh3OT/K5rV2IOIJRs7VMM3MbgHmhJzrNEiDH3M3Avlm5iahA7tTk3
Ru9cKuzUCUBYVtrZB3StnHwydBKxe5HSeiMjcsmxX1pvEwJhRlMlGBqidfcdpj4+KZ0x1soZ3Rez
fNc0xN1Lp6Wwd2gtOg9vw7LKeT9U22o9kfPjWi0F+itul9gtw3IbyPUWbjOb0JyO982okr3Mur1v
kvAzW+zFlm4gULfE0+rYD7rPOrHuUufgKtuKROVQkDc2kDMzx3C1KrSmpbrWhap35lywUESkU8Q4
apF87cxq+bbn4p4Hez+QDPai4u6TVGdOOPrnQU8Z/Uqj53DmiVmKdT4MqflrNnniu55eudLCMeW5
IPCHdWn1Zy1qb98Vw7NCibspT2sehQB9i4PDyIvhzuOjcPNeRQidd7qnV4+VLy7mKAwW18abUXJ0
DRapnjoZCZBeQECQcXG0C2i8jlScUOiYyGPf0gWdt8Kd5Jlnf0IJT0hhtfJZTsoe2VNhQepYQJCt
hmpB4uz0mr+EXbHAQ/bK9DGaMuePZHFwULaBHMyZ/zYLO4pB+neJp312bTVFPv5T6J/5Zu1rCKxy
D9J9pjdCc7XauMnYU6+v+KnzmfaTCT1qj/43wlwg8LHL2izbsIbkIjCns8kJgopYjU9MVTgJuJ93
bTc9CiLJQ+n2eWgR8N6TrnxYBzJOxQymlbHAPeSpDYPP5FDpxVdT5UdVDmrftoo6wame/vngXDXV
ofRHODmCopyO7aVy1/UMCuhJ40w7rv5TPIuLlxUGC8GC6XPzyGXDTdcmL5XROIcFcN+eHNkL9JP0
ziibhiPCGe7chjtgXs/TOq9RicnF7efiJIq03yFka/HbXRb1nMZoJVKPKNNqyNReN72J3bE6mDrk
C/ro4o7pJqg8Pf3lMzuF13sDRiUemq57xHpBYELvPTrdLxyTv92BimUael6pHOyR1RFc6DZz6DDQ
CkzrF6Y7eDwMU4NOAXFm0cUApcexzdH6YJAHeO57rTqiP/m2fZMFVfZOsdo9l2qzD4wyItK2OY3a
k1ebD4n1h40yOrtUf5c1ui8KrL2i6aJ7He/RpkWLwSQq7sWbzimqlT2kK92KkAPWiKP2elz9Ju8K
Z6aR3dymwdtfAZ+mABjFUj6AZDuYg4xPDujDlfxj6g5qjjju71HCkXGugxdyHq20ZLfv+treJBCI
FBDTjbSlxylR2KxqjGw+QHTA8zYlLCyVAylzKrRvI+e6gH7anRNiKSar+6UQ0+5H00DXNMzOmZMn
Y/ITYu/urk7DYt2T5U85sAmqBnVoyn8jC+cEWfDdz5D0AQNZp5LBpSle6kXHFRbnGGS99M+U40xJ
FWuIjks/Ihnz4IiKWFzSSewSpLvMIm3s+j2fV3yuuDpWnW3DrBTjQf0nR9WOMQh2eWHoPTK77Mbs
ynUXFlkOcED/V2mW12RuUNKnP7mGyxUuG4+Y88SI6tHGG1KsBkntMUvUeTMEUIHubPCQAT3s3VIt
b+18cWGcoOok/UwwJ8nxTwZE3XXI2937uofNhDxrIf1jx7AJ2X3xZ6YYSfUvy8VcrPfTkVAOM4R1
jRdrG6s3Gri20Z0R9s8/iwnPoW01TmfyfD0zwQO0YJGYtfUIOODsbiDzmqyxnSXRmlSmXhzGwUOL
nDjwRStCABEqxzmDPWfAF6gx6yvMhbFJP0ZG8rcW2sfQ9ndKH8y9LNvPwd82cgPzQdlmQ2jI5TOF
NM9gl8rNs8x9Bju7BSo/2esHrLDi6OIkJ5eb2trhsgCuv7diHOjUw8ix8pDpNuKjEdEGfKGjZzXT
KxoZ5JhlzjHIvtHU2N8M/XrxbQBWLoF6vBgQSebpQjN1HhVjdxND0s6IPX4qJgbSg5KQx97O82S2
t8VkRdbUPy5abB/R44ZCs8eDPoCCcxnrJ1bjh505fuHDdKM5u8NPGodtIcyAZHdh24TjzMZd3qoS
zjBzXidjRtQlBzMx0UQ5Yb8x5kiQhJVKF7qeFmRsiCccdW4TEk5YFR4dEX8JhaUnr+tvV6zISf0O
FxPc7NxWyaH0/HtlCMiJoJPp0qv3rk7snW5ql9hOJEHpViTVCPSWyzj8nnK2jZsbuUmGO31cloe6
XDsoAlTFEmwWsmJx8kioN0tyM5xVT89VU7zZNXkiyhx/ej1lRVk1d62UX2zWcZqagECZvdVlTW9I
NF8+1qFmCflQuW6Qy/mFy72FmfLilwUzsSbNDmNuVMhF0vuFBUuEAhfpsGzPmXsgvonFQPynXhN0
Ceb0JYmSRCt6Z9SbtT1nXp7OTP/RWo/xDME7d4+gkN8qgIg7dH1d0tcnU2JYQ5GyV8w+gozBn05b
lgv8Xqp+nGxqMyHqqG4rJJ9i5vWqOtZSCF86p/heFkCv7mTutAQagYmxi4FK8wsaC+kCKHPbdsDx
bxdbZl0cjSRwENSSfiayhzk+ondZu5M0AU4yNfxoPGqR0nLcgBDel6KRfeSYiHjW5IugBMxla3LI
tmBkZypn9C7ak05q4UG20K+dWHtP++TN28Dcmg7Oui7aP4a23AFOYXZP5ySz0aLWvpi+e2HmNe+s
thxhYDPJpzZ8HSEuh8bSfJD4gyh1ymzecZ1o01GcpFg/Sp39lu8BsXBz/9D3BH83+fTq9+aJF5AL
bqRGBz7iI6B3mKMpsmfJ/DkbGH3R9SC/63KTR2+Z2UObCG6axXlMh9lkoUK/RK4mvIhxueOYD/k+
8YCrKWiqPmRoFMoOeYlvu88MiMGnifpRgd6MOA6IcZ3mY9VlL9l4w0Iojlq9Zmd3lognJvUEPIJC
AR+/wWHGAoflaib9JyGLZ41G4d8/bQLYYCFIE15lAGQ9pSfYW8wXjpZIzwKr70FPwW8YmAwhfB3l
VlsmIpyq1H9bp+Km5W/FutkaqZh4OJqnWD7SG9ZB25XvLdk5R1q4Oz9djk0H2a6jWy1F/SwT42VX
kDC0g2B+mVN5Yo//QhY3HcuU/6Xof19b9UxwFp8e7l8MoyitltfC5q0n0yPwO2jNLAWOmTeYlBgj
uqwYrYFySo/8MHGihNqiI69O3pKbEztPuR6KOPHPk6JqxNmEyGahgKoNHq0MDaCRCsikXbctTf6u
8CD3XWdxc2SAJxaYI/Csi8ikpb247sggrWDf3Hnqey5hpI2uc7HECeAmSyccVZhV/hQryvtBJohQ
J6BSUM/XPfUOa7pjb0mLvpxRrsWqZmq1Hy1h495XECa4MhhWdsBDQT9Ohltdwde99WyzA7K8cMQY
zdNQEe42ljVW1wV/DJgGC/csTKnqZuX9cXEIPF8b+ceaBZ9ZUt1auEAnY/hwAUZshoW3tJt1kEFO
B+9xOMbkxwD4Xh5yvx6RI97Prd9BYciDiXxhBiipBidtMu/HrTbeJs16kQd6YTFUGg7VmH+g7a6I
0SM9UrxaPT+J1RawTJwdbXYfENrqH8WsCF9ltk9jTYZ2wXeTnd+BLWDUOtoN3RoTveVbEY9zGsvm
VlNSlGwBTzk8wDgAuD4+9ybTLzMZLq49vY3zOIeDISzIGuuWEuFPd4NGUK+cB2+bXiDE5WyquOzJ
vjaRyXbIVwoTAGBqq/ce8ALyjvxvmUgtXAl4qtfqy0i1JnLoUc02An0R751BvebO9KStxGKxGqn2
k8u54dtXAOQ+2gPrhPXmq/PRAs81q+SimHC1m3ADJpfhb3EutTRyyzhiGxkquDe7mc8xagp/T8wE
wXS170LeIkYivSgTYoxPKR/BV8Ahb2O2Tba6dG3JkE8S5vMvCNPkIc7zx8kkdw+MrYC7c8hKRxB/
d0LDx1CCsGFWh3x0pmpPFFnpCYjSma9xOM78AVN+7VudfHuNWoeUVRcV67BuafJHqENMuEh0bJoC
V3GapMelAFUG2//gzkl7tjxIMakh6amT9d4FIxaMDIgr7GZXx2VuIXQXwjNpyz6DtQJRC6mhZJhy
xlZl99O5GWIOr7v5hh/f+c/SKs0neuSzhmqma6GjFdkQ41JgjMWjiTvVio/+agwcTz57epX1B1uU
V6oaEEWZupkWI9cYfxZWdp1lPWBFRg2wKip1KAcyemuykIM41Qhh03CEjguEd4JIVielTUDTEzMn
mvXh2YdkuFgIjdlD8A9U+waNoGtDiK2aNTu58uz3xnxndBrNnfMbWxQKftd9hRy/BPmKx7jiec/t
+Xv2tOY4UXbvmo7J4aRJ7sK1JlJNAwVXHlFfAUGUo7u3KsbHMvvlebxvpUdN7yDRLMeLX3rBOg4T
Bo/ie5zioJ8mEhPGjqicgZjQCgiDr9+E0bO8NVnkeNJowonx/u7fDwWJsvQ1m/G5XF/zBIRRY22B
YnX1hoCC+eYsSnT2VDST3+YMTugQ2a1gFiUUw6Ie3VcGnHgTrSNeJXLbcG5d/X5eg9LXClabjBbB
k52Jn3oGki6IRSB7npn5vtCpKovS4KFCnwHl9j4Zsshpp6vIFcSqcf3MvKbDoLcM+3z8GBHEUkGz
didb+37QmrPj2Qwdu/hx0UH0IK6OBtVkF8e/mNIHlbTKdx9iprud3VoyHRvB6KYomeGki3HP8/pc
lbxsUnMDPYtEQ/9kaAUiOAwV0VyrExJ+LmSihL1FIqk09EMzQpUVMYnhGUQynE8ATQDodei8QAG6
8ZEEa+YRhFGc0mV6Iyunp1Xlu03RjlhJc/huy49KDiCsBwa/BQX5iIdGkzp56hU91miUFcHyqHtj
uFGLDylysbBD+7g7FA2GBXl/IxY96iZDay9XDzgxyxCBaBeAKcbwL0DiE0JBNrAHLiiEKYRaByYb
xON6Ps8u+0UiPi6se68Yt0ZM1lMWplYB9XWBGdASbKZPPb1Tjzo2QSrFcPpAN0/XjxwdFQvefln2
DyQhGIRwPU0aWl2Va9+mz/wdfTwstfKeapG1kt5Me90rgSY25t6zIfE09vCouTiYUbt5JeuIya8i
LfHvEZMAOPtE0kq2RyPwo/SEu0kekKqqFkLNYZ+CCA0sjD+04RYKtZ6mVblAvNvrEm8T3GU8DYPx
p48LdeXl4ewrHmXK2ENaBAqszd2YmO+Tkv4Jfc4thZB3TNKoxbscTUn2m3VLNE0dtTqx80rYWuAz
QIRgy9tWtCX+JwR2pVo+GZOCjhokvdlEA5rcitLNzgkwFXB2yKiMXD1VEGtY6iYDh4c7Vj6qrQao
ixuYYoSjvB7E0ugH3SHxrq+8UwGmgnpnoBagUVWd+9sGQAOAiulJ0mIjWGQpbv9+iDPxtPSDFgwI
E3fAol28KaAgtRPC0xo5GW6qqjp6Hrh91Ntoz8u95hDOB+co6ppawWfouXb9DbcLAzxM435nNTLy
ZhPDR9G6x3ijZVEQk2DEZKB1SWwVDk+91+z/eZL/xx79/83bjaqHfnn6SbKm/j+c2Ob/07z9oupM
Zp//16/4r3fbMP5jo55xfMsRtmdblv+/vdvuf2xh4cwmu8kGrmubuLr/x7tt8nOW7pquYQvUXo7O
L5L/tW6b+n+EpVvC+1/snceO5EqapV+l0ethj9FopJFA9yxca/eIyFC5IVJSa82nn49ZhZm6PagG
ej+bwFV5w8PDaeI/53wH/K/tCFvp/05y2+Qn+YfctpYEt11NdNtk13NsLXgN5Y9vz1EeNP/xr+b/
qG3DRYPIcO/FTb4flDudCZJ/hFEQoXMY45Y2KCdeSOFu/VxMGDWyCL5waMg3mwPzsSmnv3/MCOUH
v4q/f8r+Je+yRxHl7fJdxP/zmviBpS00SVJXOab862uSTcT1m9Pays3bV9OwUO8lAU9bAFooKoFH
YbkCBu7I2J1D6b5zgLv/+aj/09ewxNX/b5ydtwWrMnF6arKFwmDi/qe3ZQ6Twhe08EGRjRJmJexk
rqnOSQiEhgA6ZSugXLaN0j//6+9r/nnD//qdHX52vr2tLVt4pv7rD+9gs8OixbnITawvxN+box/X
cteZJEOFjvqT01a/U7/PrkWrMZJTKYZtTHIo9rDqN0S5yTtCx/cLDT29cq6yDj1OBGs1dfcgyTY5
5KnrKJvx3iXprfFDWs5D6zFPFUND7Ym3sGFUq9L4K6EwRFj1k1YYdUhdSJWV4eSgNpiTaowkB8fN
mjv0nHaDMfSR1HG2JegDvb1AL/GGtjo4PY72mAv2TvcmSGCofuuq0PPRfKsHEsUZp9mTQcwKnk5b
bMJSfKXzkE5RMT6wjeGcrftz6ejxESl8UeZ84ExtHPzgq1kN5MbKn77wYzwjASBOJ36GiO/CGgDi
Ob1FVBGdIk89i5gYgihI5Lv3vpoMUnRihtrcpcwkqJiem/lH05lY0qOIDh6aR3OtgmsT9sEVsZRK
NzK/bR4ydYFh2meTcQCDnJ4Dg5lshU1jreY4fKqsAmsFSYidIOrwZUD2JfarLAr0suD+X39OvL/y
FrSUFBwRx7NchWtv4Tv89WOSoiAVkx3i7oycewkI6KYN9xJXZrGpcq7fIr+0vfluGvW75frTU5Sl
T+aiCRZRMN1IpTQ4rhm1gd7jX+TkuifEdcNk7J42gLkdK2zOfQMtkux0g7hID1TZA5sT4JU2RpsW
FxeAAh2tHVD9oEMs7hyQNA0xyYp5SJY6lH25LvS5LSQ16wn2w480rnC69F+wy/iHeNFZpe/FZ4aX
XGUZTDAe/D1C/gOKHeqT2SbfXTHpCyE3HCyJifDdOIaxsorokI/2rh1DHskARN3E6QGBr/AxOBpt
cdZ55h4QjK50e86+UX3SRubhyyzSAzO35skyiyPpchJZZjE8IW58Fmb5FFUwRjtafuam9/dYn0+C
/gzOvTic8DwgrBOwOpe5eKICklqFvLWeW0FhbqpK9zNKOoDdBE4VkYCNC9Jg55wruBdXHZQb2mvA
4jR/25H/6TIlpW39p5WK64grBdETlnFLWjaQj39cwAu7mcZOOT9CLZ/AsyebDgcjUzWXddGDt2dC
a8pMa3pWyrz7AYZOtW/phgL0MpisZaZ3YoTNndFqv/Is7ZxR+EzWeDbcMPeAl7njvujs+2L0SWFH
HHu6mwF8MTXvu/k4uJQmCz08KQ/GO1MF/BTCOEc0g49xG22k2f6caZSTcWp8dpG5S7oYs2QwiZPK
eqhzId6uoScLVk/RqwjopuhTnTA4J0GXM/eKU4yPLZ9ksQRZ59GmCP110tJ6oYsANqX6jCLp3ym0
aHdgjodr5I/Huczori684Wx2+bsVQHOaBVyfMuacCcvNJMda+pRSyK5ekyacXlqXOOFomPM3h64w
XJ5rm6EKsMpU7ij/RRPh/1gV3RfaGx3ukW+9FT1lMErPkzZ4Ch1OvFReHvOeW5zJveXuadJConbB
+ehyb5MvPwKARdEp6Jo16vGMZGptU0ftQngWK5nzOOQyb08mtZ5MXYJgLcBEcC/kVY7mPqQMLGvF
t6EuYkT9FquLqI+mEHg7hOjvzHN/s1jMu6aev+VdW+zMEpVxPPq1+Rw7Dh017APo2cYeNgTtCLn7
YBptcBjdBcLGfjg2n25cXDnYGsfRAseHPt8eCSVwtbk4mW3fPcZ9D+W31XWJUdtM8BWW6YOkA3lt
+030pBrCmpCDsvGJLERxsTlLm7GkDWoYb5aIkkNDaiRAUl6RFpq/9JjQb+UwvyLazV/anlDAGFff
pU+kmkD0qRqKgl+QHTBcoelgCgKyqwlpFJSZWnNPTNwRP1ZZHUtc1ZW9gHIdzJoT7K3QdZgNs3Xa
bfggplwh/1JAa8eHSHb5lf3gZvk4YJsh2NaMbAmeY1MqwVNskUqY/NKdV5AqZvLrfvYWmyKMwvZS
9eahAmS6VqinXN1BDUfIZGBov5dhX7w2I3ehcGAcTRj27gpZrYS9CxQ3m26MjXNhwoSMOtg0KS7f
3Eny97IiPjH7OY4zl4Q8Nd9n9KkBB80SAPBOtUqTe8vI5D7TLW/F+J4Lc898V1dHpn7prZ/jaTMP
2OAzTOUPqqg/06mj0Ue4MItTponLlNCK6jeAwkTf1C8iEuruoM/1oBqOVc9gCSBsvKEzrdq55FNK
kxS+MvBI4BveB7lN26+R3cjwEP2yvmRCElkgubX7w84emSkYEZmXMo3pBijLExedn4X6TC084yqm
FbcoWddNRu684J3EkHIMW26OYXDxUh3sgrK7J7KCccZTglzGVWqmLEQOMjqG/q/eK9uTO+HCDEHW
EgtBaY+Nm4y1y5jCIDVmOthprMXv4qSY+/Pf3OD9MyxN4sVhPp8aeDQvqpneLDQIK5bqoZzhEplg
mO3JeHcCZ43f78nTzGBHfENPiTd/61zX3fdev9SiaOdSD+Y7s84r48WE+QL4oi7HNzlm3s2QPuWp
dhw/Yqt/c+r6JevBkE8euObOnsjmTR4M4tZ5KfVcXZaUb6mr22Dx43C7a28u68YS4CDrg0JrnEKL
3w4z9+zUy3K4EUraDL7rEdix3/LJk0y2jBhCiaygfI88z5CIsdnwZud4JslgPYYwyx5zoPudR+IC
mT00bq31swUyeQuxV+TaiY6Up70a/fDe9FjP7Gg6gdfrt67ntHsDPkqilGY+cC+mxjlbLmRofrQ9
SCYU1fE962CxkcU5w9VhMGMZ5r5s43HnzF5zMgTOWd9ceAIQ0M6VtLOP1v41F0n0OjQ/4NmKRU0D
BVLl+cfo2Z+yjn0GjGoTx2V6TInidj7gtjTR+ykpemhMVszZBri68lm40Zhww/R4+CoHu2dRWARi
oDIDb6QAIUCgtRJMR5RbYwD4qgk1ruFXwk/IzI8u5+7fhzFyTln6FxtyZ51bREAsP+csyrU6V8te
Hss3hrkknQUddLlU1/4YWxOnaoZbDZaVkwe2duEz1E+diKdVN5EDnudF9aBMKSJuaDgK8c6tJa40
q1ph8mQQXjCUnz1K07yCiiDcSeARehCaGRkFUIXAyUPmBIpOZIzxRnW2kENWPbHynS9doMgi3YJK
whlXsv3RPDoHGN0Jxt2M7gQ2o9w5LSm5jhc5G5T64gELdzWTE5njoyrPzkR4QSt32LLpeXH5iEK3
u0/WTcFS2vGa6o1BQ/gb1IVXpv3d3S2UBlGDZiIoOVBxCuaykvtROZzwjPmrO9XVtTcbl0cgahmJ
4PzHfvoC/UpfZSF+UxkEBbdW8uK2Amq5+ZwYXfnIli/QQH6OBWl4e7LlJhzCcl9W/RdAJ59Tp70r
EqCkJy78FbSq2vRpk70MZvN9rgmz2TOqoWVn5i5AO4LbKY/QCJGDQi86ttnOD8At6Crtt5JcdMtp
fe8n1jvR2b2PPfiWLQ6gosVBNs/eLSkpJHFj0/k+DWS6m9L/FQzO20ypQDFQfjG7ejr/+YL9a2cM
fXMqQyc6OTSnmRQ6nNSAo7EBPJ6mc7TOBufe9Ga3dSL1mlZj+GLG+DqYzBE+DC3Wz2HAvehSI2VX
R6ukJyyZg+aOfb2523KkdHqWe3C9dVLvcMMg88KEuHGAd7vBRYJNvV3NeWUrck9ulKydS8lyQmQR
mJFffg/57cwTKa7a8C9oX/PexbnRy77fVX5+g53VH7hqxKinQX5OGqxkHLo9LvWiP5UKmAdbEggg
+zDNX82p0uc5IgE3UsFButj9CVc0fcKg01BAyq+PXWw8uKluDrpO3zzFoecbXVHNQQqjvMyDs0Em
St/iqrlSdY8hoeEAWRtediM1fuQmyynAcDZw48gcOgUbukym4UBo5inNreEqyE2ymwcMGHlps8oo
WSXYzo+acuQH4qitsrrl3Jw2XVvDVXcyhygwYFVyj/1HE+LdLHiY6QaIOxiSYMWlg5Vax13/Kn0K
i8OxpDkwIWynreodItf00S0D5iQagn0cqp5vkcFFJPvI7emXYQMYzZvQfDX9ctwW4KntoJrvbm2L
laVE8pMFm7JJMX4jXplscirpeEJRjgc1+IeqHO+KsOOrQoOC2U25hJdQN5l0/jbxp+KahmVx7Tp5
1aExHaSmyoJJ6++kZy6vzPJhpQ0di060uD2oPAXQ8iPK++QAdASwRsgbTnUlJAxqKyzdFfyM3Tcb
wr2XBsbLlHj5k+pragMDc8PsGoODmjBPTPk7yORT2prNVfrFcaSV8gSD2+H4ray921YfGEChcnnr
oQGBTNxVpjaCB5G12M/NV8X4kVckztLq5jOSf0MCinrZxofPGdJXYHpMkJiT7g3CtzQQm+RsIrkK
lpCOM5NQGp8MOqUPvZE03CdcZ+0L9Z3kpqa7JASBOSTBa57VPwKK5n6O07hL9WEazfyFh3zcwCgx
NxmP2UXaLaQjxwUdTb1jpYrz+OEEnnFVkRe/KMz+iUqfbUNLcHKkDGu/0adcGKzBFjqnMVl7Lpks
syIUu4KR8UFUpK/mQDULeFPhtpg3PJyaQ6+DcmcWsHI892H1uQ+gOaXWIPP2jmlyqJteJAaBC858
E/g7eSmRmvYexAiEkIwIXKo1Te0OOXcFmugYzu9O5lfn3j1knI32MTG9naERleuexANknO9+WCQn
gbOZZJK9JqlYk3ZweICCFoJJxwWU19IQCay653BKX5q829lhNaB50nkttW3h1fG5BOMV23gVtrWy
zLoLY8Kt8rr8kyBDzUY0BJt4IAVlyETey5Ke2oaO3hAGySs9GCQVw6vfA9IwXcbPAR1qR8JBPwaR
EHMwQQV6rNxWPznPjKb3RcMJMJ6cbOcmSXAoo946lVP8nJSUYlfNNO2iWd+Ei/URT5ghqhvdzOE1
S5O3rK+WtNKsLiW+Oj+0gp2gqoPwsXGohj5/CS3rOrrq3UWTu5AjLM8wAuNtk6nkkGFc3SL1Ewkf
auhW1StoY4NmFx1v2lHGj1Elm7rwXwCRUGlMPqlipdnS+ODtR6/8LPpxSZIKknU95XQusPldDx/r
4abcF+142DbA0qnGc6JHRUKMaBCJgzbOrolVujfZYxIBNjzs3TjGwsCgCZbdmjegCMdTb1Oxm2Q1
D5TZ0SnbaZtsyvyShUTloRHBlJwOQ+QGd0KlwSXL54+a9s6bNFG3RZUfKq3nTabmmlgiLpspzRPE
fywHjgx/SICC38nC4FBC9YU6p45RH7tPQd1eBq2yS+1R7NANdEY0nGc4jNOYixmdofEFAUluySnj
90vq05/NKSPtCsMgDRCfw5MOZPqgZnh6KiThoMT5Se01Qb5q0quyWbxxFD1DDSIFDTQYt5fUgCIY
2rYt/7zKfH/T+dLe2ANx5rxuiTil7feY3Q4igZt1/RcZFQlRkWi8jEQWpklFT2kbYKaNf1VziTzs
Tfju2iQ+e+2t96TEpEmxhozKaZtxo9iYTWJBmivDY+Ban0B2hhNlrzzV3ABXxH9KKli68l43/kR6
mmOhMAbemJw2+ClsXwYFOgbAzIUplliFqouvni4+KKjznxofQoqysn2r+uDc5aZ9oBN1jbJJ+1SH
9Ar54pNIPGytQNtMRa4lyKijX5pf22B4VnaT3JzQ/cSmUF+KnmWzI7CzMVXMh3VKSU823a9ZjRH4
leowxTMNuIPNEQIcD6HL/EyYpTwOy0vJMKGblPAZAce4eoAfQ7G9OAlBKNMj6HgqIpG/Y6t+snLI
qXyshrOVwCKsVesxyxH2N4aeK5LmR5N9hzghrrTWSKK9Jrjy0SVwimjbs8QPaYTm2oarfoNyZePb
UM7a7eDw4365tUS66e6hkILTMC4wXb41Mey0OB0o2rG6Ceyo4e/ADoWeezADY/7iMISCi2mE8Hzo
02hqlsami894fBV/znYuqu2dSxH/dkrnoAIZ3koEAkCtDs5aJ67+DLB2g2mLdcTRZSuaNt0SJaLd
OW835cJEcw3juUzlvHaMKQL54I+7Ng8AVDcYlmQ43LMkic4hPyV5UayfUTZ7Z8MpvXPFDR0ycnKV
mXRujmopsHQtNvuI+tbFKBfMTHxkC7w1LNpPX1jdfZ5apJSuvjZM5leWZ2UfFqSvbWM2WBbUWG/A
Sc8PnJlES5byQelMxrXu8n7XN5hLqWJzj3PEXCnDMX5kkbpAI4uOXlNSu0OC+k7jR3Hv8ckDysuW
fAAxg9a52thRCZfGx5JKmUvFCLYInfkRGdj3ZWWm+7Qa5lNpw9nO060xCH8jDfXmOj0fntEvHvP4
NagZqMZc1rV2XjGS6WuMrfYqwuTsCepPiB/Sf5LpY58tj77rTBf49sMKHlkF7DC5A+NImWY40buT
M1YCPudumjBNcRkwHeqT+oFQ6R6S0p6+1HO+hrEaNWn8i9sl9AGR3WvfdIjcKfddgAvFpMYEGVJ/
yJhpM0IV1xy7iL0n1UstQENZLsVsoUa6pUZVv3cR317DjVyltYlpyqfxrJNpsEsCCyi/Z742ZGkx
eif0N5SusUqw74Kn97inmyQ4C7m81G6Uu9ous20yZl8z03Cei/Ajcyz/UhrpW+Yr9gaH6W9BTCr2
t0LTmjvV4Xugi1drLpaipWQiX9DUp2G0sEYkvoNRKYRu7j/HAQURbRdWz1CHq7XhFwF+12ZTV2Xw
Pnj1E3zW8ujxcMPn9bBQUQ+aN9GbaIfffTndptBON/paGlb0qJcvY1T86C1g79QGhhcTnkKW+Nco
dDxOcEl3Hs1wryqe0WwkVl/J8sPqsJzUFGUcNHXgtn2tVOxcy/lXlaMRGMV8snnMt4xGp5XtNY9Y
VN6ZtHTOqeE600MDO41hQDHFh1oaVFs2njzoJKBQxYIdnmbWcW4yohuyeYeP6G2SkdcM45L4tVHB
8gR7ZDFKPrOSjc+F7TyKqYpuHEW/onSV507VzzK1gmfN2LrgonCHmkEXXtc+5JwSX2BWv5izXuzZ
/qHGxTznRN5Fzy1dxGYRbknLsAVPp64Wz0mnwXHZyW8O7N6z1uNd4EL/4qQhTQ+qSJ76etXNml4J
Q5EZTtz5HHpoSBgPzX5m9GbgKzFn1dyIY7DILBNw5ZJSihtNqARb38LVrV4sybm89KLnIUhPiRVH
N6O3w5uaHjHzeGK3od5ndiseg8qPTY8ZBaemsVEGyXKbNB0Hm6JbQzhqGEEw6VZTU5xbMiLw6KD5
xr6qr8JrY+B3VMG6ndBPTYf7uDHxiYPSUJeilC9gwZxXXRGgFpxCLX8e2VAyRRBg8kgnYInOJtwB
w2zSl8R9MDA1BpNE7URX2RzgYk7QrRKXqAHlwHUgo0/FBSkn0lezrfpjlIVv6USmyFVYiEOudCDa
5onLS7fn6nvNbcL/g+vzdAmmgrQ47pLW3vcm9TgxFZy2Q8bQowJOssxfC8zErGL20UtAj06SrNBc
4XiQi/m3omXQE51/VA2+YlETQhCaVlYEFjMi9iUS/3PgxrMN6g4+EqFuUvAXHyZen88NNK3yWfuy
25hm8NV1ccUPKQty5A9HCES33hAXrCZVbd2LfFqKJIl9a7j6qRdsGbuQJyqD/TwLaDoKzzWkuv6M
s/RXT2VO+EsGvbUeXd6L9JJg9lh3ZfFjDqYLGdYAEA6gyPKCTf2OsR0Gl/iRJqF5xRRH+4bFgMge
cCuKucD9Gj6XTvwZU0+zw1reUwm/8TgMbcq8PVRzzpXE43iQ/fTTgfMOQlcYuSdnqdbQabCHM8Yg
NErP9E9JAAzrCY/p2pkjDqYVvqPcfpsXOSWViSZVpgEqDdw/ArfJjkOON0sM6mvpEC0PwuZgaXiZ
esj26KdyTU3yvfPL4RwWj6EYjiSuxwNUzYEI7etcl9MGlxU80SnY0NcChi3kDTbkXSM+7Ec+Xmvk
pE7y7oKFZrjZB+QDcVx5o4HbiuqPQzRw0kMYuTPSEBDmmoxLdPPEIgAel0hu4H6SsOxWjKj47+Jh
ujReq1esbcnOG05pxK+9pI9kZyr/3ajkheX8p2EWoJCqGvy2UW3iNL5VdKERt2e+rMdbVg3+efJx
SQl8NSP9i0cMSdjccIB+67yhXOHRbLdKG+YOqPqCb4TlQR52bybdLuIeu3P7pqR5p3nLzag42i7z
9aa4iriAIplQ74orujRCTGMdOUwhsAlJbM1RmjJLX2TYhtG6XZITRqpdyRrsO6E5tDht/q6QIcJS
mtc2eM/65CXkc7MrawKiw9wB36ASkMMqyCxHcHQoY8SRnN/15N/xG0I2iYrnsIH42uNOro3r6GTl
lyDaqdZ+6cL5Oa0ob+37/AfjLXrpKueT+lzcQnYM4Zn5ctwyUINuY1eognBhFNVRJyPDVW+xPWY5
ehGyAv/vqbV2eL5giEzD16krseTVnoY97G4m3atLWP9y2rg+xRWPoOERUYl7GHY2F9iLJ75m5HrO
SSbuI8oeRUTZvQqHTzsn9GtJsTPn6FP2szpRKHArsNMdxsLfOjoUB8tl9+gsN9j1cbjOYiTbQhDO
lAOtJOYU020k1mkUUfUWueegCsh2wtDGPRj7D69w2YjIKxSYIGF3YTZOSVfzTFiAa4OX2MNllZb9
1QH/sKELq9iAHy2WW4G/HUvJDKwTR6q6g3MVxBubY8mhMKaPsFsGbuCau8X9KGrQDEzF3bXH0Las
63ObL/bVPl/BHh+3pM842GUOtY+ZMR/h+v6Ocf8frCINXntGv1AuVqY5YQPO1yKI7LMtupn5bfVp
AFE8TQlhnXCw9aYMq/Q0l8HDI6ObgUi0s2dhzfXNrCz5lOSUbFslJUd5e+9b72KoWtAUxqJbsp2H
o4TwH7sCI0B47Srq4obEv/SyE/SWpYSVJNJ1uiGv79+cHO2uYQ/f5jMGbsdsChbPL1Orvafl2G8W
2jyDsH3tLPuLTfXjke3MWbWWhJBV1Q9R0iQAjX6pRZyfmjnML1GdhesigIXYTDevxA45NTp6ifw9
6duO5vPnIepxmtabphkDBAhKi62AGPPIQzl6VnmklPpHiY1aOWPKmhcEz2QRvSpdmzp3X2hr+MhU
+8LmjqUOjKqR4mWMJkpksdN+TjGN8GnK+SpQBHCX33pqQ/N3Dk05YPJUwLbMNCLRQjAbfyXAleVO
G2+pFf7N02dtE8O+1TwXPLCThz5LNf2UUm/GjrNDQtWUowku9A0FzPAW2cedW1EDIO6Zuq98LDMb
GhyZ63YB9FgYV9vIbsk8O0PEgSX8UHbbbcGDQyA3E+75FTFVEymiJLwKh2yb51VyKnCOURYgkUCi
mtoArhQbekG9lWew9w+O+OI50BHShl2cHhpMucaTG3a8ywG/itqr19xBam7/lGWHcH5J1m8KEzQU
C/qwC6v2R4Jhd4P1Nn7Tgzk9CkjKQ7rwj/ph50LO5XRA6Eg2CCH+UU95eRjKiYAv75pqZpvFJZMb
V2B6fAe09TYAQD8FU/U5axdfhAYDLqv4G3I4kz2quXuh15iC4Nhm6ZUNPEPda7/yeye0Y5DfagIS
bWM2XriTsaD7bXTDek5HNBnZ7di7pPa8kTR0S57TS+ajzvFFDOx5eHfn6or2ig753Q1GcShayF5B
ad/p0VJcNAGFJOk7vnPr4XQtMKIh+m6lDDtJya0clj0wK/P3IBFb2/KI8bTyzTVbgkjYn3f4ZL8P
vtGeEz85USC5qLPSuBTLF4FbYl04GGpajQRroOcU3IkJvI8VbljwZHEYpRf8aNM2xNVG7WD5EsiS
kUcm5yeS5b6cd0TRZuRrhUFAK3GEKXmkKVLzgHiMZwEpXcJO3HCdPVUJSXdbgz8Yk/Yne3S6rXqu
Wp5wXqWVmpsOZ+DKWNacxEXyjEnAIAXETyOE/U3fxMGewNgOVBiMQB3/DFKfKL9kyJOk84PExoZw
S7TySXdFllvScnDyuuolM2IiGH5KBcNU/sgKzjlgWOMLZvgekmts2Gs/sK+uGdF/QX6KPbDA8lsg
sJCa3mFReNGFGi7ac75IpMNMynClTdHuPNaZldEHA53yYLTcwDr1icBePCv/S1DUBxll3yqdVU+6
FOO9KtjendKv3vKQYDBt4Rys7fzR4aQ9mTh410C7H05diNdadx9tmKQ/dTreSUwPx4yyjZVHiPRU
4kQ4/fmrP1+GOKetKg4RHsshk1s9YqXA8taend6sSUY5yTWtmnBfYfG9TU6htxaTAO6ToGr7JR5U
mtkmLZzwWBaZf+qjhWJd5+ER9OD8yn/B3Q9a+5+/G6LwdWrVMWAcegZML175du86r+UtKOBXZ4Vs
12EGl4yjODG1vCCS3bdmdkA3mPa+F/RvaRxeBWC074VP0R6k6OqhPQMrD4xOOEHuGlUK7OXyJcIR
s1Ez+fJSqv4hq0GuhHTUscgMZCCZ34NmIBtREiDBBGHuQTiGL/40nssmyk9DX+sENYS/DE2Xv2wX
JrfmakX1grsxqlSu59ygtDGJNcBq6QPzsAvrqrv+ZOAjOY1WdFGeGh55k+pj6S31BjR2vHfcotbt
mFonuH+c8RB8cSc4pz5AZkFHs++VsH8UaRp8xOWMPbTBb9haU/DB8oLM3plMjFq6NxQ1DXSNfcWI
Hn60wwgM12V//PO3EeCWjT1F1dERtfOcRMS/fK5gdR2/kOZWDwNurdUa8QeARLFnomJsB2eMP4zl
e0QGmz/3J/pB0Tk1gyvRx9mHH5tLDTRcC63N9AOka7Ahu5OcsnkDV7Tgn8g1QJPhddR5e2trzZ0H
L9FHpFt32wSNT00EReqaWgxqKN0nj17bjyTxH8SPQ3JTE+a9Nn7jqg67NudQP/KZONvDABc9sSM8
GkWvP8DtTZiJ2DEwlmc0ptz6kQrjYmQ5Qwi3H8p1y62kI3JhUduPJTBV0RF6rjrXRkABMxe2nr0K
gxLSyjjePKLiaqHy4Ba7mk2D+hA5y/urLPTCogLHA7tWlMZNd6J+eMuXLFko8wSo2bTQ13rGDdFQ
jSgK5njng4nsTuUQNhoJ8bEJdy6BgDVhg/tojuIcZsmq84RxmaxkxYIq7r2sR3oXy844Yph5N2Qt
7rXj6NVctuE+lNFligxOf72C0RIyZ45kAijwz5dGu3fAMXVdk/7FA7TByMUg1jpBJJXggD1Ei8y7
h5UXna1CXyzFjqLBxTri3PtwkLADUKw7MBuwVN2u6E7/JLGx67hYrEPOScm2SJk81+zJQd30MFks
8/7ni9ShvBtO9YIztDuOVUaWiKhjzt1vX5PyvFUUYTCZafDSoDcmnlVcUoG/y+XCZC502KFw7EOY
Qx+vFjtWvydJOPHwY/0SoyXvNBtxGTe5407FA8swUQhl3f98mTvndYgFJVVZTNjrnfchvdmxT/kv
CZd7WprUEmpjWhUJH8uEagHR3ocvgfZ/zzHCjgsO9gQ5/dliqLdSGJh3dUaMuGh5wkrEEaMIzH3O
inv8/9GDvI3a6ctU/vqPf/3xz6IHGt/v//xf//43Q+hSYPcvv/78sdu3jD+2nn/9CP+aPFj+wN+D
B+6/uQ5tRJ72iBkI5fyf4IEp/014jul5nutZJgBx3O9/Dx7YJk1zeJrwfuBz9tRiN23+FjxQLpkE
euQ80+aP2f/N4IEl7MXJ/g9OdyGReXkRmIAltUDS/k82/7kYeWkxHfYVtjn2g4Hodp6fKYSEc166
x6GJ8bFkMFINdOOiec8aKm5F1JM2tLoIkyblkkHB0oZL+hhkRBbbyX9DFCOURAt6GVLAbaCWzGHk
bab2OSa05Nsi/0jgMA0/7K4wT+ZoPPEHziKLjxpZaWVXDLwoWjgjolaHSpH5KlwYPQYVdZaQX+p6
YpwEIIv+CsiKJA5d8Q1+GPEctQEjRJ1yKPxVt2S7i8pGKkMl4bIa3fs6tJ9z5BhOddS90VmxMfyU
0sYxB9Xp0+BY9neNPEUWI6I6SkChS5LnGcgGTPTsnKIzw4TlcIEqBPbcbz2Cxs1Nl0Sp0+icgZ5Z
2V1L5DR1dm0auLjPgJ0Ivwc87YUNoGgCoIjQH0HibkjSLqm837KaIfWX6btvFj8dj8a1uQl/Nw1m
rVLK/TAhOoG/GhLcwAGwNt1zlKls7+pB3Yh7t9/6bQ35hYGHWJjrNveJyiLLNhGfr8z5O87fd3Kt
oLddQljQ2WmKYrAMjGAKho86tQ8+Dov8F2YsxTWHvtcpsKCeot9YXjZs3GBxKdLW/b9JOrPlSJFt
iX4RZgwBAa8JOSs1D116wVRSiRmCOeDr7+LclzY7drqrNCRBbN/uyxvrTJoPS79jIkOMbz0L5LbR
n8I9L4H3xUcN8H5aHJauK680a4Venfd0uMN/GALcl0lN1VHs//EFjdJNUXinIXGeILkc5q76LBwO
8uapLKyXbFshlIVNA0lZ/x19WmG9GhPtPGJJwTkPvVPhy8xJLaxU3kEiQSdwIFwijmHayieOczAQ
OaVXVH5sBV980zp4cldcMlO5GAyU+SkO7rN8eet6m5g/Ve+Bxeu4aPLLYGliim4wXSsS6YgE8MIq
uHYzq/PERVJrs0TtS9CznjD+NV6Oe/jSDfNHYpNeDKYcFNb66WWUm/SMtnEw3aCp/uVYvlsNvz6P
84KlMgYbm+LdIAL8R5UkAXOBykb7OTeHSd8LbkJuq28J/fRB0gyACecQFZpYqjPdUo9EvZNQRiZO
OJEKM4nPjh3WicwwYpDj5dn9T63QjHOwYBGupbCiTmwxyW0KbB67wDK5iqzgcAw2yY0HNdwRn0uN
yX/EsB+ixDe7vs0YebOTWUzqQMjg3A55cDfSvdjCl9x5pnHUi2X8z6WXLMgWCWMHCOtK+/JAWwDZ
bKr6moWToVg9faipEcN8gPwFwPjDkKPF4s57WFV3xSZ2a32FxttjCCoqPKY1mUJWAFlI3TvQMwR1
QHRwvWwLwpebGjkOY+Ok7XRr+rkaSZwd1h+G9g4OhxuqjI9TB84ySfJh3/h0nvcL5ejZat1iMTwt
MXJgeuHSbB1SnSra6IK7uoYhkkmF2eLO05UBNuouMRUolZyqXXvsTz2XR+p9K1gmVbx5yYldOi/x
LGgxyF4Hzry9CWH63FrFn3mN9yIZISyzOQ+X0X9hAByPpqwRwkesS4ZDBHy2AavD8rpkcz+dXDcF
ubxSW2fX3BDi/GrVoyAYBOiqc8uLuVDoBT2YbmG5PFTViu2r3HLL1WES2oBTCCvMnk+x5tYqnK86
M+MjOfd9rinfzOsVoqN/djQUCGlQedRjgMIPkIILRGPYpRmSQdyP7yuFomHpvtaSgD+UhO/J3KgP
wfASm2u2D6bTQN432X4p0oec7YvyG2Pmm47nZ5CTdN0njXVnGzSILeOgL+K+IykeC+tRucG94+hv
hwILvHCzSfVObryawGPU9Ep7Wv9gTcn0WKoBxJ5bXN3Jvtdp1xy5sP2Qb3X3Eyz367LQWzNq4v6V
12HT7msvDDTn1DTNb57rR3liqT1deQaoHEgCHIOgQ0l5R/KVehKAF5ZJCxR2IsOX40PeePfx6t1N
ozWeunR6skFzsZZhE9KJuyIf/b100wdzMf4btgWYM3PyTjU7JPS5Hzy763ldW3wGKHNBzn1VVvrq
9TZvPbDZtlDDmQZ1Fv+lsJCh2FcK/nlQJTDUYfYMEvn+v3xEb8hzhGO7ghO1/uFzwb3cw+8z2Sn5
W9JVRo9XQsddVDnt1qQahL2kVN0TOLmKFdTwg3YrUKu9KPaqi98yzkRWavExn/P2PHCiabj72nBL
qLXxSc7zZ9bbB9cgHzv3FQ8FaM/dkilxTDdChqbue2h6QDsZMMWio2w9z8isy1gfZQAgtp+/jBGv
lS2tPZi9524WD4ZfiQO5THjyKZTVVn5VgQttauK3uGCAtZzxDkdxcRoDym6S9WhMV6wG962EoZT5
8Mqd9FyJ6TM3fpEZH0sBfkpnG56tsV48D7tiCfEx793LmLFJTYT/ztaU0YQM9DSmQFK89Fkqdl9j
xWfdsE51is1FsF2G8CXwuhZ5cZetC4vfZH6Ryn1tutQL9dQ1oPVicaKmgcQBZK+CBPBJLEDTBms9
rP4EQjEexJWT+WjVM0GQtgcQvQ7zQ+zyKOTuCgmzcL8yKfc4HeXX4hmUTuTAE+rxyx6MS7kS37YL
/xXNGdKxytto3cIAgO7hpzjtwnrDbSJgriAeAEJVurJPMwvuUKOA7GP+yYT0qQfSfWMGmqrmWsJL
ei7PyszO0Cn7uxF0oNVQHwEgg53sSgMGWK772OTtM5kAS2mt6lv6wHo9W2fE4C/2Qs1WJ0T6sOlv
E12rtJKN9cHJ9Akm5XTHXov6ljzjdJ0TOPiquxGpAHgcu/QQTP6XcrLyZBXY1tbCG6O5dFwef/qQ
Fr+9MheezSQIzpmghTYwF1BA/X7BeChaF/Gr8cbQrGGUK9YG3OJYxWa8HiK3aBCe+mEiywbV20dw
oHPYfA7K4VfopLxXgfPpr6M+MlUXB90BVeKlap5s/FUwLQ8wH6kVzuGddik+D5W4R2TI/AOfOmTy
BkCFsVbof6vb7oaNoR574Klq80jVp3XDY/LADX9frEV5ni0yGljO4CmnAKBSvPZqwDdYkJXc5Tiu
//+voNclIlUH0wYl+SSgQzxDfd+vok1PXjzvl06ShKsljHtSWFG1vOVZZDBNXsqq7mBSzOWz2OS9
hHrjS75MZBx80Z8CeFdW4WRhMOFcjqs5wOq/vngL4qvVlgV8UJ5W7EhXtXGypd8ml6L9wbxE26qn
kosLyADHO1avfD431jpdTJY5l0I092IEKNoNNfZPDwoROxtZj/JudRhrW97/gChGWrTAwlP2ok8W
e4+wXPUX08V6C2brxvICh5qoQSYwQMiFVYhjns1JPZuUTV2Zn4kUeDlgbmizmFHb8epmVopvHlcN
VWDkKLLklhXVcGjKrL96XpmcuhWr54hl52AKZnXTtN1DQRyaXun9Miksu135xRdqnEhAnF3Wz5fV
tP+VFg6u4H8QObUQRsDhu7OoX9orNzOOsTV+9zM+ecC9aK2YYeq5NNgbthbcPgGNW5kXu6EiojHr
bt+1xkPeDfn9StbaSWBZzfJSFM0/cz3qtcIxgumbrPRd1bMX0xaJGxO9WC/cs5rceFd9Nez7dRsj
NGmWtPXZFuSENJ3u6nrLeUMK1R44y3k2P5uMPWM+udPBARGCyO5GrMCaPbvxo8ApGCYGx/DkcVuC
KZeo7A7IZLYfiDtQyUepNzniA5BUejk7qjUJgfYQfPGzoLZgrgJISp0ViugCFGQogVE63XFYpIqI
fdOCZvQP+bp1axjszzgY/o0tWNup/cd9tDyUfH/ppi3Nori0Hn5THbfYhAeuBllG0jieb4SfmBHK
90ahkIig/gvyKo3ajowxBrCBXd0Yg2dzSLaOsGRYh8FWHfLlq3zIzYUyEdUzMtUI5JxO6EsUaeDR
8NGUoyXhwcuxomPaZ/fVx/7fUtC9NbvLU6zkg0qgyY8GLJHOghU8LG84tgS9dzigDF0Nke374PsK
j3IE4zGosfsbuBzxgUorQOffNPWBg0B1L7J+XJjLHCPwwAaO+V7NJki3dX1YXLR07QWc03NxJ/Hy
xRtHaYPVOG1ADUTn5ZE36G/ZIisPtmIeQrSm+XvyfetqLvFrRSHONkReR9yOTbA4UaB+hQHj2eWW
3FlNt3PhOyucaQn5hchauFQTLf5UNiAgX6id69JcVcQs0SvnBSR3cY9ts2FO/BVvgjtiNCtEw3k2
3GOqvIPpJLe4IKOm4flYFJ9vyLw6fxspDQiDFMdB23H37Gmj274CvYLLbGsMwKUJZc5Z8OCWEE56
fgF7whzh2K4M6dr7MjjBkom0pvRsXPWwpOM/+QTTtyx2/cz3MBZtFbowmWtM/gBul/YsVvOYtPJP
MBmhY1WsK+b4HXbS39Ll3rRuo3/6L8PNuEvmed8409M68GaXSaeu6YwKLprgDJPtYvJm3TblRpIB
/vcoUfI4ijM0V1Cih25ov1xDfHZlcXBbFpq62TtDewhsawzTlLjXMi3f/eL8QnG9KmpSuadPvGlM
BDWv3+w17Ih6iDg7mj3BkRh8UX+RWWDOU7wNxJPVE32ha5twBWOhugVzwyKZH6Ymd85BzRiamVO8
L2cFFQTEUSODSxEHCs6hPDpe80hfIL25WAEIKznfarNsQPAOZ6/jjiWBXiWwW8CGUqpTcJkKCzdC
MGyOTgOKJ4jzB22KYwFUHdhYfQKoG+zMrHpNVvWgNotUFXwFrfGHvYDmNAJ65BoAZ9rsRpaVKcLu
7+JCvVIZc0JJvAe0M53g8gB0msFkGt3RItPh9gnG1LY7w8b+T68BzGGh/7QxSnbuT1djVV+9qimj
sC2GetvIrx3vPbCIb0Nq/SQB13mHRCv2kXbZJQZIpNltXlMF5VkSHtm1BupINrMvtpk4y0W1PH8T
+9RubA5G5aJpsuwTNvVIbomGkjXs7MeOTsu1tj90Jx7cnAWu36pHTA8MFN1XnW7U66oZ+TIAGGVe
xw02302W/1V4pb0FWqACUnbvsh2Pwb3tHeGyFIJDLYdH7Qcj19YEmzwH7ADeO2WsDnFA0d7O7nzy
qvcmq8zjhHAbebL9LQqmDwSoosrRY9VLXdsOD6ZHxnvgqLPY9VvcrIF91Ru9hxysO/1oS/WXnjsr
Qef0Ey9+fmxtWk56X548uI7heBAxuz8ayZcQDs0FPiE9yu12tc/qP7ZVPki3D9iKi72BbhcaE/+3
t+wqpxYUPs6Az3PPuTSownUcu9dhms61cLzzAoUx8pISEheF6hg9KfbgwC33zXjxjSeVgdX3iGSj
mxMkO+Q0SpCj0C+68P52JrgpN28wHNpGaJb9n2RNIuGU16lOfpxsELs6Q+ZY5WeBSoMM92ubrgM2
zuxhW8KqD0iX7JTfATdo3rFHFaEm04WU9Dz7iDc1Urp0+YUJbMub6E9nZWtNR7Wm+w4bBq2I/Bt2
37AxTcBLJVYbmSzkDc8LR5dODieO9+ncDYfSikn7aR4gRcTSH1FYJt753LYhfnLpv7Vrs5wX0T/D
nxjfyhFbNG330MowvY6NHF4da7/aOeWpfTtfpma8ZgAqw8Rk2hzNHoah7T9sBhs8jMlnJ1wIrt07
+LZv+I30hMYAG75K/FHRWBbDrnQIVAX1PTcKThAcv+xhxrcB/NVucQtmFfFJVU2xn+v83hdE59xY
AXlr3L+tYf+NV57/Us5Rv5lbS+tP334WLfxlAvpRBwrdC/yY/RkNW3Xp0llSJY8bUf7e1dWxxn5K
ONHhttG+JuCXTl6bPA4EeLkUAA1ZQZk5+XyYyq7nHU/VCKbtI5P14FXFezJjoVqm7LmxEGP8FBpc
CnADYTWV0ZAle2/LAC4+Owvdbq9Qke4VNXNDkcQEf+B78x7zc5MaZFs5B0PkHxy0UZG7yW21jEfX
B9MHaIrsYk3PJn7UX52BwwZDdq4KskUzIX574mzrYyCbiDe7dp350cAvSfhcPOoFrhWKH0Q8mnLo
/n7xqHrfZQw5Z+4dyCnmd9E6/Q7sDNzAViFEOLjkJj+NhIc+I7hpLQNnuU2kNFpb79iWqrr0xtnP
JP7QIKBKJkW97jjnD2U7RIZyIKy7m+m4B1K/QpbeojaDvXQ7DMofrDw3P/4pNwU3KxaXfpNG5OXN
MB/hd9DSeB2K8pS23Oo8yEQHbPbDjuiCIij/2OSag5U/mL+ZF0RHKZ5E7hJwuu8m1/8Qq+yjMZvX
Y5FwDxq3JmPeo16a5lEHRiz0RP+RF11F9TURYDcHNNjVd4H2iivT7pPCbEPqqP6s2wW7spm8z9Pw
z2mwzdBOVpQEiuRQ3xvgBOecAaws4P+51r61JV22YN2BmeMBGrmI5XRaUc6yZ+n+MRbTby80AvtQ
3OeoPgfQy3QQD9C1e664lZLYuRUmHqTk0GZJLNRSbODpIFqB6e9ayfcdK4AeJAg4Yei59Rwn7HAw
IRvq39ko9KNdmGfOrQsviXu7FvMBFkBEeIpScYPihdlC3pL085mNysM1zw+pSZx2yjQv51U9om+/
WKPmNYa5kzeqYYcy0FkUmxrlrGwu8KenN6aRExnVlaUlHTKzzH8BVICbX3CMg1WHTfLLR0SFNrCH
0IrptPA2rjcDCysQLJ9mzoHsmFST4KcZeL2dfOzVuxSJDFNpmTFjtrTD6jQLs8B6hD1BdHn7XyBV
Pk2wgKmvnrBN69DPRgPakfGzevVjxdoWvzDKBwEoNNOK2kl18ycmFdm4J7euXzcfEmiEvNwv7hVW
YnxfEnUv2c5H9QumHgT2LSzAy9GZsnc4s0GB+GdWg0GR2ELNrUyGox/bOJjwQImV8vUEiQF+D+V0
HcUVyfQlW4LoNSTy1CYPvrB1gKVF+Bd7YVg9FQ35UaPVX/bItS0AO01ZgHnSTnows9XYaQ0eL+O5
rEBFXIocyTxT7olqEP52Ph5MLJUCtwBbDs/ezbSr4paPNDhaY9MdE3Tz2AgC+LjMid3ELSUHXx/Y
FVTVsVBHo6FCaC2sg5UNN+U47Ge1/ZBZ8avLGRXWcGEjAYEgBUiBAljsJrA19OSWr0A7ZgRUrgym
zp+HuORYmWvIhZrYSMVfejK8bqIm2R+jdhCXNGOnP/YJjz6C0lDTydSmDeWzqfeDUm6H8DCi3lvP
BH5WtKrVPjsM9p61fKoe5xZc6AquDiBIAk/cB7CZW1sEqcHMi3HhmZ9wd4CbiRmLFAhvAEiPoGrn
FoQKU9gnPNj64OfUJBS4E+hiv0j3ndniBlrrgRced0R6OJKEVbGfBBBMUu1Si4K9yid5OzvVfrCz
71LMNElj/qbYy3mIaXGPRh+f7jQhqltorzAaY7SYvhT6SKnCFV2CuoASHshAXSbVC85L6QynqjnI
YcRlQ+fDudiavLzkI1Ctpg7sgwIi2hXLxOOI5b+21dOSeB/ZiMTG0puAkPTv+4x7qGcyZnCXpxYO
r7Rge2iWZRCqoX8p+yAnHcJFoB2cNbRTfGTmHDy7tjzhPVEAKfmPVwKcaQxUXvo8A4VmWkl9xqzc
p7w48ZnSaqNbI5z0z+lfk06Z/bpm0wY93JwqATAdF68Gb9zWuuZzLQnM8BmZNypHDUylzVN1Ynt5
aFZywwvW915PB2WXH1Y2tVcwuy44YHzeSTXWkbd28uDfWcr86QfUpbVnSemNfLgMo+cygJ8WuCLk
EG88TLAcRn73vOYyTKesPLTtvFfDg0NkjXZS2oKWj6kp443LkYSlLZ9nclmMxwFduisnWJUHj2B6
S5rugoEVFgbF8WolghR+uzh0rNSfpj2RVvKHS2axemp66MdsXyjnNrs3Xw+v5CG8sG0h3KSqB4AT
Gwu6FA1M2yjegSumObqOmMSBoS+jGTrIMxEkiQ3qEHyhU8G07z4U4KxdXZ2x28wXxQ0dVwwAt2k5
zHwWZ6/62qqnWsiRyO4bYlR6n76ySF0YeCQHjkw6W0gDK/ZTg1fTwC5JQEwxdWKTgesvZ5HExV29
yFS3e53Mj+jzd0Qhbzh2rz24aDjJMTpo6qbHjjBBrbJPQNy3ovm7jseinepD1cmPtBru4Rx3Rwx9
n2vq/PKdWziy7JekZvaLnel5Yal5mpLgt4QYRH776tbyP4f9Jd0TT6Ue7wIHha8YKZhe8jvDonG+
o9+0HLtr4dVneBLyTEk2g3BAQj3pnQ8TPrVw6RVrttfVptvWjWkTOGnlzhaaiFRrEhFJybNhPw6z
0WLVLjx1tHqM59aqw8xYvQj/M/NWB1R/Bi/vBYe8qe2rR5RvIX29JTePtQ9fCMdiEXmGvtF+tRIJ
DcqQ2NlHL7BDrqbzkSUur2EqKtSaP5ROzLy1pMk9f8BOaTVQ45M/Dsv60yxUaDmbh55F4cdi0nfb
jQ7cF6gDtDCU38PaX+aljKNej7/lYODHn7mUBLJ4M2Vrn+sYvhuw3sL9V7lBc6Fg9mPFnTidCqsh
YAUslh5gujl48XFN63gFGS1gqaHYioqtkjYa8d/UCGuP8RntlkNjCn6Gad4yFDmTo/vdDUR4M0jn
Kt0gJrVm0kjpfRldkPerYz4lJmw0KeEwFTEEkLwjbLV67VfeAMb1ytftBYcoTsUCGFNx5FCIwLXK
4Q+F7cEe6BbDKZaiKp1fnC7bWq/KkFT1HZIcDgcF1tQvv3tihFbaBUfb89H/K/8IFZAzrwbrZggu
6Nb8To2eh+AEOi4FAjCOH8Lj6q3w/B0xyW3FSPalTGgFK4Vx89mjdNTHmEMe77omPXukDfyNAsga
CDzT6r5oja2RCgIi1AWXJiubz3Zfvdcj2kIR2B9FWf4auXNV6/hOKzhc17QKyRBD9m6XW88lqyH3
2KVYC2yccyS7Fh/J4MesSQDhGs+X8buWaN/tjztz5XE7Jk0PI6TVVldqRpoTfejfSg6UwNE4BvPC
PCy4X8NpYYoCAsgWC7//nlT4gWNvpDcmfqh9/z3lWuWOxn9dHJDAwKUSuv3wXVfZf46bBMeCpBmG
tpNZ03Rsnr1WEDqqxioCEiLxJKrIkdmDtLCdIaleOpuyNB+qsCqMC0UfB9hJmIR9CYCRASIgZ68n
yu7iBkRJdR5NihF5uSPURG1qWPyBc7e3kJfG7JwMK3RaYdv7qpa/kjrJyFktfoVV+ai0iOaK9jfS
2nz0WGOwZcZ1jps8t3kCBZdZ3Zd0RvjfcvQu2mU7Nwd+ui+Y9PeOyS5+TMb2apFALZihAPb5LN1c
8yqpo1sSi4GEKAJKjAw7ze2it4vr4DESeLRmh5aR/8zScCML5jYL4OE/ghEtUWh+ziLYeoGFGiNp
rl+FMoewTmtQCJJxDwyZjLyy39x7243Tbw9rRx2U32CGbw5Ti3e+LxjcVSDWk+1+K9eVWK5JEFQo
UnvPTcTRGIuP3tloPlla73WmHknO8t7h8MHouyJcUNi6y2rAz2Wsztx7lp0qid4bgq9MWURyO66w
5d/OkJhtEh89k20w6jFOc+mqd5tqrXAG7Cc4mfj+nTUqvOKl1sDGKlJQbKRAR6S1no+2H/+xYTeo
j2VABgqgdPFUNAT7BvtOJ84z3Dn4Q0lNU7iZlFGyHc8JL/B9Q6hB5f5L0ZKq0PgJWBJyJ/PbPIq9
1kUWfRh6ylLj3tx3fcoHK+0hPRdpAMKTMylfMbdYMu9ZzfChXCxr11gDVQmgfMIgQSkXMn7xWFkq
alUj5MCPyqiRgjQKQ/cMgaSPijTlulMPv1K1D7WHwXrsVmz37XrKu6rnOcqTOxMuvJ3QBqnRLCur
PlvsqS+eYd1b2n7PaMTAFhQfFmP65jd7FAHBOcyY/NySqJvGL8zgB5BS4Hy2xnZBt0HjhH3+2VrW
fb1MZMyCFVyKo6Fl8bqs5kvDBm3A6rMPRvEfqx1CfH59aEfrZY5fUdpwvwc/Flb9m5caZ3NxjBd+
0afCUO+1mn/WSe7tsT+MNtOk3bJ239zYO+xf1V7mHym1E8Q3+TnyyeBy1M3khZy73mHhbrN5pQuG
OKlIjSOsD4BHY/FYE3o1VM79syHfNHo/xMY2lkz9j7VgfGuLPa3hjFMj0fVOvLXBAoJG4nDiIWRO
35M9QLwzaZ60cUztLAWQvSFTAh7rx+BsxI5Rf1BBs68FG4ZV49qpfPaxLkNwuv5MyRC5VYVBzuJL
71boPu3ACt15G+KkpUfGuhV+/6/lFI7WQTJyZm0TJqPxFGfpL9SAIwgtn5zhcMin4ZVJyu1dhD/c
AR4ttgPrGqOHIGoibdqzdF5nB+XRS1mL2XdVW1Xofv2XNXXwq/0k9CZRXZUJRxGQzgGOTh6ZVCvQ
pmTwnYV4bqhNFBZEIgmnR7hIqvQjssxyFnZ5tsUcGsALWbUcj+zj0onWLMnuKvSH4LOwkp/cke8z
pioraD5crDyJB0NSVfS94ZuzjQt0MO/sNurNSeJvjCL6CgCPEgRHfBuOeMEueIlVy/ZzrZ/LyZVn
kVE3mqQpEDTL4jjhjHHtd1cQEh8UEbKUIF+4slkTllO9FIH+QU81joZwbqXrI1V7/s8CbH+/IkXj
1JkoRZj0JU+q5Ggk41+gFdReyP7Wbb8gDr8UObQvj/6oIZI6hP7sBlNYgbMx2w6hzqfFHld/czIa
LqVqwlqMp4N9e8JXmMNIqLrQn7zgogEh2CsqPuZHrk9YDVlvHfvNlmFS8lIhYmGV4/mmBMzdWUl/
9hvDIJywvjrrfEy6+Zzx9PAk00y75NN2EiIpWmL4IWvX495YUnJegF/lceRTtZNcLxSB5vx+0WSd
E5owwVKqame5DUdUqZ5kseU/t2IN0+LKmC/LseuZG91peAvmVHOjKWbwxT2MZrTCGEBUVGbgD0ue
E7JPLCVV/2znApqGl1iYekZaVRIc/8DZQhZaD7FICA+zSwts/qqKuBCzG0hjAEe7lXzF9J8G77Gr
cYPtMHFYu3IsaYtvCyzdFaeiIqwJvPTbFRgJi3olF7kKBvaZTpiyIvPY/DEnDCDm2h8d2WQHlQyh
OZKCGbhwINoGUdWK+s4z+YHY/LnRVhtAMsxHywrLgxmumZeelKe+PRkwmUBY2uUezqlBcrwGvbhn
dXmAVIjkAPGGFglgk2mFg0nq9lbk65vsmjNlA/x0+pdpyu9zbgKenrM7XChRFYzeOYMYEjouA5Po
0h+MOR+VtO/njAYHshwUANvljR9+F1Ymlkk/oCFxIN9TB9ZZcmDsGMIJ0DK58TxedPZhpRWKQI0a
IOkijWGA+USKIwiXPTOSvGZT9xbPK1SA9FRIxLhKN6eU99VBb2FvJyZWZbD355Od7WUT0OrWBn/L
BeKqRiVsaVVAun9z6aHliI+zEFzDf6mzrSUT99y0jPw1grGQMJbLWX8s+ACItuw8su0o1Kt4GigI
aZ1XtXzEc/ofBgi8A+islsbp5g4twdJ+z04zvaPQM4YsclYLagSWstwInrcge7r5GUY+dzmXvXNC
CZMw8ZgJmq0OdECs+2mkWDmLsz32QVD6NoBvV9+yJH3EvD5R8WnTALldHLQYab5ge9Iq5mmpCTDG
EF5sZtiLb7Wvk9XSCDj2uKtSuaeLB6/J6O+SoYpw6XLDinHvFg6a0MpWt0hwBLME3t6UA21+I2WA
dnJoS4IQMOAaPqzxP6/wnhkZuNP3/RYv3ZW1+0wJF7y1wOGSR4vHrqrPw9w8VcEbQh7r/MVkAcPr
g5o2+wGlkMucJn2BY+9fB/mnm3HOYovYeTMKczGMZCYdhPWeOJfBxlm6rIfwO+xAVFBlZ9O21rv2
52LNjAziQ5jFb1nq9wpIEP1KEBdTGwtDEVjJBT/sy+oYDOH8tN0OK7MGnUCAASHKYiCDfLtLK1Gd
YgtdW1eRSGefSFU1833lxl56BivMDrBi5vBxg7Jrzla3WzyX/ffGKBmoDrMybB8dlOkMlHyEOels
F8F0Zy7lXvOSMs1h78hxfebyuz4HcAjSjvIFdib0V9JhvRu330mK7pHE83iw3fmmRwDkXl7yBxg0
3dbAuELUWh0ZPePlOEI38NXfqot5SrDyzXOAz2yw4ZGCdGo6PJOJQf+nTz2ENnKSpP8FY39H2B0K
qZN+zApval+Vfyyvu7JjfIcMDUSvWP7KCc5GQ/h7HW4drzcHV+yi9ZHX4TmORy5L4yfcY3MfxzTu
FBIAPGYN1FkveBvy5Gkiw7OretSXsfR+Rq78oe2k7LH9T9hXOA83ENomYM441lUHFKeDezkKgyRT
fliH4U4U8iCQF2IfUkpSVcWxGuYbR6VmgDpj4caPzY6GA7VPT7gZoyDPqj3o9BzghYtAsDZ/DbcK
lx5Dcyv8V+kmz7RqUWKouyDiLf+fNmR6VxvBobU7Cg4LZ3sRbSuPDsut+zPMxrKPKVKK0mI2j3QI
fAQt35YR44F1YoblrH+0R9s7OhSy7ArF1FySTyY++22P883Db4QpD+NBYcuLTbHgoTdJtRVcV5kL
SPFYSOJJeZvLEklilGLf+YxD7Zx8GM22YmJ1M6fij+55aA1p8oICl1ZYnb4Qf/mNc/rQ4hrlJ1eG
s1/ZdYaOZ5XX3F3gvi/UtQ4cWfjEjshGYCLGJxum3K6tOHdatmupMlAZfZeocS45pSErLoRkjkip
TLeilP98QQeU9D3Irj3/aHUXM8amH8MsLpwZD6PpODuWX/9EmX3GmZYH2FqX2KarHgg80SKBZZYp
B/ke1Ur0l+A8V9l6TbDtRs6EuUs/BimfxqJGsQM+629wbs4SnqndhIMSpbUgx+th0a3j6Slp4W3o
vKoie8z8I9CuTrhrOCkS4V6FZ6AXmKKt2LzR9wUkBTmDVQswHYeX0jEodPpRLnhU6bXjO/rfMrXE
ipcx0uoS7JphyZdq5g2tVPG8SC5f9TLwo6HJhUACGtR0ydwRMxdufV9IGprUpqXugfmx5BDPQ9+d
F2dr9nFsoguAF+jvrUBhGekn6klUdcZd0gSXPIejY+UWdwsCAexgk7M7zU0I0SqdbrofvpIsezbK
3jxXuKLXbXfSpBBEOK37EKYAPIGRO3O3FGfuZi+EM4dT0r3oIAOCRblZKjYDNBv6pWBWTTSRPpvE
Of1DVPmo7J4KijQCHfBt+xarr2PpUCuG3ATVQfyzV3DFrZ8iMpZfpkk7Az15FGksoWskXmTVxA0c
u7fvYXgTtEyCy4YxgcizMcqqY7XK534sjtoOJjAa67sctuK5qfjNAu7ytcUpFWwWH9t+bdc1OcME
6ZJwMOg0wvkQk7TczXQtXuKMrUvJS2lp+ZWwre7ojqXKLM3Yq5n2Q0WUD8uNXSKQj9wwTJQUYZ1p
J2z5lLZ4EcGIWWuyX50qi5SSqOeFfSsCBLlsfbdpepV0xp197IKWN+57rt2UJMo7mbnVfdmI/7id
cUZxCbxwW5qf0gKTvIr1ibXj/xF3XstxI22avqHFRMIlgIiNPShPD1IkZU4QlIP3Hlc/D9R/zJCo
mqrVvwfbB+pWyySQSPOZ18A7t7tkT868BST9sy4Sda/QMPQngvAArcES5KlimSS+2UyvFAhED7A9
ORmvAwt9GU3zV8Xsp8d6+S18Dga71NFamgqy459Bz9WjZ0BkRE6Km+TFjxo/UCSjPUyzPHkbTKg0
KjYV65GbwcOIDDLkjF9TUX8Gv900+k8l06+QuNj2eBsiF5PtUY6dNRfLvdXh+hoRKyNp6ii06DCU
4P6CrV1rmEBJbLtW3uxBKgN1gy1kfdsMaOVrYJBEFqCOLfZSjQ0aLCF60ITpfmN+6ZNQbifn95DX
JlxZKlAVWI44SJFZhtAfvLZpcF1y72KNmG5aZfouLWQQZfCzmMvraZtQbV+r+BRjIV2/wu+gSprv
HNP5Vth2ev3/kaN3F/6oKMj9bv73bE/0Iy9wOfKD5v98/Gn9z8/xlZm5cR9+sv3Dk3tsf82OPnWb
8Ef/m0X3f/uL/2LbXSDpqRrUtf+ZpXf9Vrx98BP68/v/RdIz9f9w8Pi1oO31FAtww9G0/4AOJ1FX
w9BB5xf/i5xnmDgGEfE7gpaS/s8f+hc5TzP+QxikwlT7DaHyp7W/cQXSZnubd9Q8i79Ftaha6hLK
H5YzC/sbWrRoaw+F8TzV1iYcw4Ou/qChtNFNoBshJDnz1ixvCuMrP4bRc9O88B9d8y2nLmBT0gxe
NY5VewY4xrt3c+f+8xDv3YEWrMH50XTpmJat2o6qWdbCH8evyioJfKE/V7hu2oN9Q6fkqcgwYybM
BZl4fjR9JiEuZoLhwORxKZvory98VkodSZU+qPRnx6iApeDSfZPlfogIQudck5REdwUabiTdKUR3
XQOoNaFneBc39PpBfGnyduxJZPKyUz7bnaU8+Kgpfee1Qhzp23FHOxFNlNoGml6hIpCrcOC0MnOw
mJDTxknQkxmVXkE+je482EKzfyqhHjzHgyev6iT3boAT6v/s5P/ZVuTEJDPLGt1OWzWlas2mI+9d
oQgcoHmM+vPUaC00FGFBwlRhOwGdDqd1o3EJUKLts1stCCr0Mw3d9RF73IMZhmY+QIniAkEVoyGI
Tn2SytRQxO/MRH1i56OouS59tFAHZwJvFAfUtLIZq9ySoKMfhagYtM7r3MfhHIaj12uH81919kRZ
fFSyX3YSnly6Kc3FGoqFVndh59hI13yL0pEsDzL3dMBdI71g0HJiIhFrJMlkEFXT/9j4vJtIWra+
6hO6PZfDVyralJ8FsH0gT6n+EBqJ+Xe2VWwO01YtFekROQ8oF/uWb1WaQ6cpz7RuqR6WN2MQsTHu
8LYjz21q/cJELmyybM4nQ1g2zEopNUc7mkibZCLw+9wlNrajPYINEa2teIdhqe/dnP9onHvvP9o8
lk2b1WJEzZbGck22pmMXY19nbk7YC/QLLgQlvvNjLFyV/oxh2yZvgpsMi3+x283EgMRGe8cdK2/r
a2KLDghIhuLu/DCLVfFnGEfoKpGeNtOzF8OQe4V936FGMPhvA2IDQ0iyLN4oEm0hdp4f69S0OaqE
5G1rpgqb7uNWHrMacfiBaUO3GDm0KX409GF/foyT7/NujMX7gNbQLekzBtpMK6RjHqv8QZd3Vg/R
wPcuWF8tNu8/k/ffg/25u95vqapD0wSfRJd44doSihsl46cupatDHnnhIDw5ebpgQViaMHBY+jh5
SW3lgL2d1M2c/AuQhXsN3fPzc6cu7tp/3gcxeBa1Y+iasdizOFw4atUoqWuFIMeIGge8xwOw/3aK
7QVY0QANoo2TWriSRPSHqn9ngRjCEaTKKjt5/rjv5nMYNS3l4VK3oqPixOPjVI3Nv7GvHMMgrJGo
B5AzfxyjrKcGYE/EN6u1B7tMr3SYOeRtr+fn8tT2fT/MfJm/exUNyZXI6sPMreHwd+PDEN0l1LPP
D3JyTbx7l/kh3g2CuHefjJjiurqHU1i5w//p3xnBVDVhm1xSwl6sOgMp7KBT/MxNYD1W2a5ulc35
d9DVE28xn3KqbqOfzkm0+CJ+qZXSSQJOU7SV7iRE+NcoKyh0GWa0Sbz4DpeOyr6Nm/LeDKN2A+6h
3GIB/YXbm3x20l0rssxdZvo2AEr6IR28FEpv022W/07Hg+F8pU1CG8B/yPtXUHwxFPrsBoDNqvaT
Q59JQCsqZi4I1I9G4a3Qwko3VQ9cygZPWYQ+Nqc6cF0Us8A5mLOqZIfTODz4uakPfdDU7ke1TV+0
tmwPQxC/aWGPNYZ0bohOiw5YtNRAYaiAn7Cip1ET4EZ513ZaCG2WhgOgl2dUUsRtk4pk7xyo2uQs
/MQQe4SyfpINo1VdpE/aBM2qM79kOJ4ggxMkGwHoFlsWq90VOTBsTN3jPbgia3pElXzC7N2kcYeE
FnU8HNGTVbWzRzANXizKrV20chs5EstWkPQd9YkxnLWdPE5KAEjdeBeAwxIDLYf6DexFpK+LzlGT
DZVrhRZ3Kz9j6KLTjpgveLMOkEMYhk2R0izAkwTQBy+41wKEpwrs1lddpeefQ61HRRh7O8odyN+N
moOor8jTdc6RssHaJwA/CkPSbxx6UxHF6iapRuD55rcRY65bE1/srZgELNHC09btJMJnp6rUa7pt
3b4ccalJS0e9L2H+XKGH0W3Ijcct4d2I+0Akt7xB+ixSu9mUIpN3IomSp8lEPg+FdYzmSogMpoWb
i9qKfjMMQCXKYBih1QPMARPfPKgobOzgfKJ0kFBwRelR7GqQ6hvaguGnZtTtnWXQS7KbhJqjTozq
+8PIoiLf19H/uO5TJJzsOjJ3KEBj6WbTo5+dV+7xKdTWtmKVGx++F01d7Ms3sOq8tzmG2gwR/Z0G
e5vrINbRSBoHfw3mBIOSAOpqmVVgrCAbb9CPnrWaBKDEggasOvOH/Ta1110KfE9oeQUMW8BmQK2S
/ImS5eey6SFEGYq37Uc5fnV0O0WpXUGSO7OrtVNRgEDNA3fPmE5YRG6x9Qc0APMSjLhEXHilKY2+
DmLEU2AI+xT1UCqUDSJeIqdMEA0YfrdmGuxwTSuvkEKwYNXpt3ahoB0IjOdTa5ZUQEO0wcNEQe4N
Fu11HarfPSc1XlRUa28hUZZ0UcsaQSdEBVEpBdlg6WDb2w5AX2FmuNTbjBqL+ilEYG+Ta1m/zkDe
XNkjreUECWbqmRS57KEK120HvoyS07DVBiP72SICsUkzvF1V6HtAiNEs9m2wIqjWdNtCn5xNZdPm
xaARAKWGdJQKqntlmNCOpoJKD/ZO8V0Lpfgw+ENwHzmAICaF3uoUshg6H+BKQTK1AafrbwMbJEY5
QGVLesDu/WgFyFk3zQFBvhRFiT7fkswM+zQMjIOvIhFPJTDe23lFcb/36k0UacYVvgv+kwR2eMiy
8FcAvHYjR0dHbHymHjd8jLwqkSPsqDpNMO/lROl3EiOeGg3gy5JoEF1Z2WzLEsU9oSfaFnA+KhW5
GDdRjPIvxnzWQW+agg4x8CoNSA+teuwb0IHVH/4XAUOHTKLOZWqtZPM7E8/nLwcyfa6wd/mRTTRC
aGqRReD3KqS9uBzAJ6peYgfgjAzAEyk0V3IJDnpTb1E+G4xvCDLwafj829SkNyQ0hOTTafyeUxNd
eyxkdIhVN8oDhBlM4d/Q6e7XRR45a4p4wG+UloJ5nH/FUBJZ51bXAO2hooatI9JhCHKv0Uh5sbT4
h0+jF/R5EWM+ZdG680HsGWi+bOEQvUDHyXYIgQbrHpXJTYhr7nU9wo4ZgxwRkyZ9iWZnSytC3MxI
Sx+z+oEeFJYJgBvoF8YF1X+fF10XEPXWVg+026z0akt4Dl4shbPrW1G6mRwlW40Q08FlU8bD5rtc
16H/pQdcA0yn+9ko7Y2CLwMNAJgwk6D+njDyGqrWm530AldY/oa+478CaV9HCU0TiuuCiC5WaOo5
T5Hs3XDIvvRl9FSEDQBUE4yd0SHD7nS/Rg/qt1UQaCj6+FN2+bdkTHOows3PJFO/Brl68DMqChyc
lJaN6gtZWUhnF/VZ1EQR1EjEZ0CVFLpt806q8saWgPeKmvZgRPi3jvLywS5soPHTLKlm9xX3S0Vp
1RRUwn3qxRO+ZJUegP0dUBZUHKRxYs+HviMynCImuYKZlkM1Mzp4gRmak7jUQRTQMQHBbQ5enkR/
w3qL+uCx9aKXNHHMO0KfcTVGpkS5OHpGjfIlzxx0e3tLvQqzCsMFOlcoSuCMVQ0gC1n4W7sbakQ1
s29hKF78Vk7P3ErYpozhJ8Mcb2Hp3yM0Ej6ZY0OAOYx3TqE8K5p20+fpnT/XZ+taz2FUjfKFm+Or
mqZITQ9+uldndFBa+cmTGjj4xfS2izVitB1sFSyZiS1ukP4Yauva65VHLHXQgO2h+YU9L2FFubjC
kIaemUN3o88r9UKG9UcM68OWhC/NTqT0Z1AdFGIRE/Lo+IRgK+RqM01GS3Y1wN2od54pXQCZv63j
knLTVaM0d3QXYRrcpUS+dG9Xumx2mv/aqsgPpJ9VHzlj+FCElSIoNoRK0o5cjdsI1ZFsBzuRkNaO
6q1tKsiyP/IbFP0Bj79VrEVreyh2rZe+GdZrLnFrzbc0Cdctt15IBwWY34G/KdYOMtavq4TQ6TOh
oJX8OH9AaUdlB+jFc33KUQ2JRJW5mAxp66kV48jqqlx7ATB7HtunVoRsKx3Re+hQ0KmgxUF5FsDG
Dvy/uj1ENjDG+V/+yrTftOaVIB7zmWlvgZIQqrbt6OwEmGPgljJTqTdab1/ItbSjsHt+ckOaDrc5
eZBcJA9q2UksOPBmDAmZbYJdMeNK+RBNq24CIEU+/emY2wGLnJXZflGgjiB+spI+0R6/FVr1hrty
hRUVYHW6MrP+TnvI6uEq5U/I+tIT60c51eKJ53T8Xboz+CMOjplI3cB6IrVHANlaOUwc644oFYGS
B9ylUx4laD7r5mMSfJlaeoFEFgZ95onPgP0xshb3DRZ1/6ywgE8Vt491gHgI3M+chWo1UDR76K+Q
gL6b00vVYJ4RfCpt/cIXUOe18XEjmRqFMdpwGIEa2jLx6dVwnCZ7TN1ahWoHCtlJEzqn4yHKv6Tk
W3YDuhMnHVoyTk5qoq808/H8+j0xpRqlfWGjwmBrUiwWQRh6U2XIKXcDT97Eg2ruHLXPia7g350f
6cRyo1uAxQ/qYyoae4uLHM1i0UVOXrkaBNcrgb73YTYBuDDKifdBlpW7g7YD77SskXtm4INZjiqY
lJ2ZIGCKCg80SHpyJpjd+/OvdGIwU1DiNOeKPD2ARbmiphdWWY1XuBWFIGKtsdwKpR2RfWiC7fmh
TsweKodU/yXkVUdfluliBZMKG+VpV2nN+tAKJ7/yQJlcqGsep+JEW6YgzYe9qDsEXh93GL61tl32
ReKOVnag57vt/YKb+jkNvsyvCLceksJ90r5xMgeQg+ajlprQX78sDSXLMhEQQCyY7fHxKVLcZjv8
u8s5aivXIyVK0DGO+7czarDiTSmAfxJl6ouDu2wFFEErKV0q7b/GPH8ai/jT+SHm2fq4vxmCmr5O
jkBpw5jXz7vzKjLCSc8Np3CbKsSOBMAOmHmOSMkhr4UABPvvJpn0+UFVcTyqoRpUjgXNU4EIzMdR
faOVuBdqhct910GV4F9cOnbocvliOQN5miQy2pwf9c+7LN6V9cKwNPzggyxHpfHvGz1RuKtbDRHp
5y7AZA6J/LmCCBdlNRb2jvaVy1VcFE/EBbWmgiSwiQfmhOcwX5RVrQHRvZ04y8cQoer53jFvKZ6x
2rhWWXlq/csTt2DjEHfAevZaNR814Ow11PgAAJtfgOAp7uUw887m21baz0n0Uqn6NidPO//Kx9XS
OQ4y+LJ0VIRGv/PjRGs6aGMHa1o3gaW0pX9kwNqpoUDPV4Vq0Gr3Rayv9LKw1hLniDu1AYE4ln55
4ZPPX/Tj3M8SqP91OOjzini3zkD0KV6GdiRFOmwUMu7h1GxdRbeSS1/5xECmqaHKSgNJN5ZneGoh
s9RYU+UGYezdyADoZyga8/P5iT2qqpv8I2EzcyPa0l52PgCH+ZUfZZWrF/6nugBZ7A8PXjN8svTu
wiFwYrOYttSJgoh/KNepiyO81VVzamJNuClQZPRkQp/crRioWsXlhuipQ4hPrQ6BUY4vhTC8dW1S
Ezv/vic+H/VPXdUJA6CQLDtXGIvKyavsydU4rzgryuZmGpqOGJh+zPmhVO34CxLuWfDSGFJTl/e9
V6VGbju5cCcYmtjz7SPxwyqU9eA1D2X9CeeUVTI8NZmCsSwabGDILjzAiYuMrpmwZ6ldYdIi/LhW
MXbo/aAQwo20+FYUvyjzbeNR346g8InWPYFsha3S8OqeAjXfoyLwYs+5jXqx2TFvz8WucVjChAus
NW6axTmJtHRZlaIWbsytpuT5zmtfwEWvMyCMOHOsBjleqwiJ+uEP6VyB9N5QOV5fmI75dY8fYg6/
cV6dv8jH6Yhq9LI6yffAUmRTptcltwQIyW2Z1Lc1FGzox2t60evS+Sad/N9YeAYNJfp/rDpbXyx+
wPaynEK+RQWSCiwtBjXUJuN7I6rEhaFOLLz5ptUl9X1L50pfHJZ9YlcW5mSs7wngsF9+RVPpjW48
aNL01gfkT1f+MMbavivVV2IcMHNgcC/M9vHik+oc6DpCZZ+Rwn6cbSQAEQ1AOd1VUHhOhh0KQtBi
AMaDmccrFIm6ahuUcEfm8m0kAAge8G7EFme49N2PFx/fm441mAaif8teTL1JsSsJWindIgTylXe3
mACvdUGnLf42+yc3+bViPg/4MWF7edc6b8X4t41fwBSGYWrEeqaOuPbiCTCPK61C7TVXUvBPYFN2
0R3sJ1KlL33Y3p6f+fkv+7jM+fDzJtPYvKq5vCpzrfKnPK1618pFeRsC0L1JEWO7dyobe8pUTI9g
fvOr84Me3yPcITrtc5sjXjrLN3TSus3hfQ8uohrIyNfRLdr1SAVOzovW9RfgB6cGk+Q1tmYZhoHz
4MelZcFgBnejdu6UT/R4QLaT01WDs69F/v841LzK3133Q1nP0lCic+kWfRX2uO8671GtjP0wGMmF
LXN8N5EHSGGQpgo6sstt6+EIkziimNw0M75HXmoiSOy4UeH8PP+tTuxMHXCKpdF85pMt7+FQq0DK
h9Hkgt5FIWeSN4Le0fkxTryLoc6rz3boZB7dfQUeeDpA78ml8fQJw9YrVau+WUF+IYk6jvpBhBAC
AxKxHFssU7WwVOqwCcfWrQyKrEUyypskg2utxPYL/ivKTnbaYzkK5IFS6Dzn3/HPRC12GvAKFPZ1
sl866YsjDmcLVDiCsHXNbrxPM2+Hm+3aUKEb+/gLKrQMJSZgOdxHnIHRCYhuo4JWQF/tza67j1Ea
WoVOi+FW9Pn8kx0XyqQBO/sPYo6LYNnbL6Leski1WjdokD+yhfpEw3Jt6damNIwHlPSeQCY7F5bv
qW+BTQAgRT4EoMTFbFjYn5WaFTMbYf1gWSi9IUay1bjV1WK8cgrnze4zZG+dC+f7idPAANU1IzWA
dXH4fNyiEU0WLcsS1oCMvsnSod5R/azSYuc49dP5eT1xtBIuAz/EwsDGFGH+9XenwdxYj/uxbF0n
HLHgCduZb+x0P9QEEw49bV6FHuuXwubjsEXOkarOcT7PrbU47UosVmthKY0bIxsLGfhKkS+VGNCm
eYPVDoTkusA3axbH72zx99/U5jwin+aHuZb08YVVHT0/ux9GIuVae/M8Jb4zpj6/A1UfuEgiSxig
RnON+ZUNoXCcLgx/Yr4p8xpzuA4SkwL4x+E5/uM2Lc3JdRK7sVEnEPbeGrERzOrcvNcBKWKrA+Xi
/Fc+cXbhoGHaoG01uKPLwkw8GrFmxrFwtaH4NRTR91B02yobLx0fJz4slyW5HZ+Vyr6zWLgGZK80
GhrOYXRS9nXcBl+Q0rLv6BoBTSzp24yJ0TxDq0W02+7oC1a1+QnDnfzCC5+aZtJqnoJwTdOWl7el
F50WTP7kjh6whcFAOydKEZHCgOkxsvO7tuyqCy9/4oSyJVUaS9NmwN3y6GwTBK6mSJ3cyaBlFQXN
YVI5JGz5y+m067rqfihIFJz/ruqJk4J0zAGPCaiXgs1iOdE29Fr21+S2eFTBRkSHAaUeYgZCl+qH
BDS5zzBIv6oJz2EkduM2zh0MzmfPAg/Xsm3USWieSCXDBgjpxntBdSF4O3E382AmfGMS1ONK2WQ2
StwrpuqWejEe2lDkm8JEQu78TJz44NyXXFx0etncy/vBCvqpsadxcmWoocZr3BUVFta5+rmKvadg
RJH978fj8BLCIiCgAzLvuHfnpufrI/XuiX0c2KhL69qQfzdEom9aDCk3McZd284coguIQfXERuYS
5DqiKAiYb3l89DnxgVbawm37/j7V6yez7n/l9rhDv52ekNS+9yiOJnXiOkL5irXtA7KrB6cYHzTh
fO+hGF+YhxML0JmLlAaXlUlqvliAaZEMwH1aTpbI+t1P9XBbRmgNWZOqHuqsUC9MwMn3p+Iye/cA
vltCDMsmzdSRRrzbtyMqIsjI7CRA4Y2v93L791/Y4XISGuUdbsjFWWaqINQVo1ZdcsLrLAX5HkUv
fiK2KNpuMaR/PT/cyU/LpS+48UnsjlLcbrJLVTEz4aJNU9/geDrsat9wfqA8XULHTEADNHpgbvpm
UvaW3lsb5Ir8ewXU+XbQ0LGIhBXdQoEQz63fGM/nH+/Ud3bYXWxgqrPmshitihIbsCnhOyftdzOs
ngo7+u5JlOLb5tf5oU5tZQbiRCPYRlxhsaTGtlK6LpHCHaoBva3h0Slq1IzTwF9Nk/PUxdCMz494
/HLMCiB6GjEGr6YvPnUZZ1Y/I3jc0oKLXNIi8ZEviL3xqjK1vy+3YknlEE/iTUXL9+hq6rxCUaeq
epQw8BUgR6H4nUOeOv9K8yN/DOQ/jjLfVu/OJwe4VYuVQfU4ojkbhldgm9BNHUFVuYP3KcpeO/VC
4nJ8/30ccTGJ+Lr08PIZsUAPKq0m0F5I0uB/3k9urSMyUz6df0X9+GaxCF0pP4EvJTdYtqBNCxkP
z9CRfUJbyFwj9ifxygUQFUWIYTpmDbCk6uydV3iQ2Z0i2we4s65llgx70ng41GTa9xBDshd9cOpw
pQxV/5LjOk87rm7DWyqqilvm8ecewSjEz8HiRJFnPrcyi7+nvmNuHRS3Dn2J7F2JB/MvDJogb4YN
vqo5hHZS1uKg20r+WUkQTvn7VWvS3uL6AQ5Pyrgo/k1pHiKHWxePYRf426qFyFLqkYtI9hsZ/oX1
dGquIbVSs+Z8gr86b9p366nEALRR1Lh4NCrT2FaQBLf9zNQ9/0lP5J8QI+h6wRmjuiuW8Qz0ecBO
kZU9hnYD3rGWcpeLpjxUEg9a9DMG6161BvU6n4oE10LsNrSo9fGdgWeImDLQwQmtKvQ9qo3RVB3o
KOM70FTjwtQvyVQ2xSjYMBTc6WboqrqsQ5ddjyGKFeePOBM2W6mhjDHLlSLgZ/9ysKCCRYmbIOZL
1SGinLg3JyjRWlMiCArzGTcbs9jiJeRcTSj3u3JEM2SwGu2t9IDIJVmoIZUfWg+YodtXyWgYN4Nd
B/cmVNS1rmOxhKUwBGe/aZHEV+LnwLCRyEbtcU9Cqu3NPrUuNKuPjkjSB0qfFrVGg3B6WaBqUdRu
KNGaLqv5LsiM1wDT3tLKtmqnvlxYBEctSMayVD4+17w2Fzk/rrVCGxtIuAUo16SECUsrwNYRrtPz
bTRm+msbdsJVuql9y6Ftf6/GoDq0FOM/X3iMo2QG4gw5pkUfm0CP8vrHx4gdUybIeVmurSrPWY2F
BFpaU+ABsenLL2Xd5dsyjA5DKHdG2XzRdO9CjfW4vfTnCSiuc08gzLMkGyB5nIcj2aCLdgnhjjIk
OF1BPHisqbGvgBz63waAzytkGOKXgl89NGg7Hc7Pgzy+j7EcYHj4k1zL0Dk/zkNWmKAIbb98xP4m
vhlq+TUAVbwJcKO6qQIZwnmHOTdmSrKJkP5Det7xx0PS03vB9zd68uES7pS6R3ZNHaorcEOUyLMh
QAcVjEVUtEifEA+9ybxvv5SqiO6g4XRP6UwG740UDYOAFihSm4jE+apYe5EC6qYRQHn9RN/xDfhB
QZ2CfRMc+jHv2FXAqCVd/1XTAk5v+vKnXqPjFogmfsXcA4u+AK5hVwrvQSDPuo+lsF5CRJGhiqf2
Nk9Naxars+8wds6RlzXQTtbUAunB0rj3zQoZGIxqv9h9jLu5rgiKjklTPJbKBJ468lG0rXyK1ODr
P2VtodMRAmGqURnfTC1o+/Nf6OgD8XBgOqCQEq1SmlwETOA1AZ/nlu7WZvbDyIyfNZ5TN3QFoR/2
JVZSWXFpyOPwgmFsslxq/wZomcWacDwjjS3Mtx9z09x1SveZM+pnLsWdp3RPxdTsqKbcxKXz9fyb
HscYtP2g8dJu1WkjL3udZeV4MRrq6SPCKQiNRDv8onba8KXKC0THsNtw5KVw7USKzZiSl9QI2SiJ
Ll61VgYxKF6aPirls0CPcO2ht7nq0golDxlszemzCdR21YnHiWKVaYp1nd+FODLq8VvXlt/Sob/U
8j06jOm6UQrV5hISefWy7Ze2iF04CONx8xv1KtKfQKMpbbQ3nfHH+Qk/Wlpz5i7m0iCZiaapi6AO
b17kLRGTeTQzqCzCecHdBzkRdgRKyKV2YSEfBxlzMDNnXJC25RH8qnBwXSi1yXYrKN0rJ+5/jxy5
59/o5Bj6n8IqOeRRqwAzUy21R/VfYyh6vPOt8dv5MY7bldxgoGekZarClnIJzWtMUYoUtUB3oNCB
6+kOkDWaluWqQNQadQOsv27K4HOOEEJnfJ4Qgzv/AEcLZL6tobMCSuBQoE/38cie7DCA2QUcIPaa
HN0wTT/oeo/zZY2COpKeffPp/IBHszoPqM3NkZmD5SwbMKWwJ+QCY+mWBQ6qTjFZCDpWyoX1MT/2
h6RmDgyIuUgO5wLq8j6cydrtyF51ZZG/cilchbl4VibvApHxaNEzDJiuPzzgud+8OE/h5yZZKhOD
zL+LuCS4H1SlDbYTXiYbu58gDyHKcSH0PfVuwFWYQBpMBnvu4ydDjHRAhI9DPG/JmabGeKVqhvBN
V+zPf6qTb0csQV8T8Ard248DoQbX9Zhmmy4aP5gVhzFuCVb+o5vKEh8aNd5wkF7YDyffDZwTcCdo
obDwPw5ZmNTIUiMzXa3Q70fzHlzbja5eiJZODcLUzYc0bR/yoo+DIF86tY7TzRCB9FegZA+Kkt+b
if18fvpObC05E0xBbM0e0suykI/+ZTcmg0GHzDEwJhfNQfph97WonepalqH+t+XTmb4NlMkCZjhD
bBfBsDdORpKgsOnODfCDoUHsanNDXkjeT0yeBMahk0iKuQO9GCUvAydMDd7Kquk6VsL85U3pAdn8
q/OzZ5yI7VkGHE3EtDN0ebH6zG5QOhDDhotYkrwPFchfSa2iNl+O6giBJlQRB8Orcx8pBV33UkzA
miFm6g+tEcJ6GpyubVcyTtFZLlCfwS5amFuaG9m9nvUDYh4CsqJdj9u+tnqsBj2Bpgoxa41S8Td4
NuJW4cEGomen/2Tj4rsvNMy4e5xy1qHfaK9dD2ki0uMC2fTx0wjz6reIwu4RUFz6rVSQgw3hYLme
mhtv5yfnxM4Ed0yPea4rU8debJMuydrJyyLp2l1/G2c1EvxOcFeRYyhVd2N06eP58eYdsThOUWaZ
mfTUR0jpF+PhXxBbsZdKN8/Mm9qbSC4qDItifd1nw/WgOg+5XVLocy4c4ycuCwmWwyHBh/9x1HP0
hhDaBzmLO2Eld/C9AofCJq4v5C0nsydQSRTJAcvwkvOaf1eyGEi0Qyly29XGIlqZef07UsdbQFuf
1UF7Sp3iR+WNe2Rnt5kHRvj83B5Fqmxb+oz0bueu2xGxw8RzaQoLxXKRyrui0bIS3u0ofkE52Tio
J+IJuD0/4J+gb/k1bZpPvC+3PhT8j68b5LPRbGhaLoq5hlwZAiqU1kFvNiZ7CFYk2mgcNgK0Wi5E
cGMNFrwS5KWxT08n5CurdieT2cSuLgXs2Dz5FOaDRQMLoxE0oNGTlsN0pScKOndx5DcXFuPyBCLN
J87kkAPLRr19GdPWnRizvhhHFyWsKzM17mCS5iuytgsdhOWHYRwquWDgiYpoJFiLk86xkLfzg3py
I2fELU43X4oCDJXwvo5YFq0mq7wF9X8JsXXi7VSgKawJjljUERajphPZLLoxkxtW2nhLblM+4oYa
XCMhZ1w4ype7+s8L2iqKxASgDl2Zj+tghLSMTlYxus4IBQ4pCLc1jU/oHf0w2NmmnT8qMnoMuvrC
Alzu6uW488X5brtVApOFuGpHd8q6n1WtHoDqXeq6nRiDHUXQAu2Io3I5jV1WVF3ZWJYblbgC0SNY
OQ2Ssed30okVolvC4R+iCTBFi2/l9wEoNEIAt+iMl8h6inWy+0BBZB8H4wEXt0vd+VNv9X5A7ePM
GaPWmkE6SWgTBdrASJojpPbr/Estwxa+jsEYRJgaacFRd7qR+YggcG66qVCeTax7E+u5MW+M4kLs
PAuGfbhUFgP9OZXfLQMfV60Av07TzSTnRAudeNgp8a+0qBCz93eeMa08HC0SWGOZCqCmcF5i87Uj
NxrK3aA80ljFqu2lxvMeZ4wtbGGaJJcAKCcfEridoJfFKlqelQWWO5NnMRt1tlcACLRaT7qpbBDI
wtA4u+JRMvU1g9ZltMgnTJdwVsubnkkiPaQJxO1Lce0PVe3dJHn447aDlw3uiItgayW3SaJ8oib+
EPQDBgr4jJ//+idWmEm2OyPXHNKn5fviyqVBKO0HlxKeepd7CMFDnfzbNhpv9YedBUB7rgwtsUTS
y/12rOzeLVtFbH2aH+uurdCDUIp+A9DgQmR84kwlDCdWnQEesCgXoaSqoaQQhEPvYqoFl6iuuMvF
N7vt1c352Tuxdyy4BH8KoJLPtoiTvDbyJjUvBjdv/Otcr2+VMn3QqnzXy0vs2KOghTlEZIuuAnAO
mlZLaFTryyoxSq13lchDwHt0Crm1YzFsJz9ufg29oe9jfCsOXWXZn8i1sBwO80s1LwhG8+S9jyZ4
DmcOJsBtkOwcHYJJZ/uxQfLhYo/dXEEUQtVAGVr1B7bYPrp4lgjv25Kb01IklaG6aH46hVdc122m
3Ikc48cJWv5tYsGB6NO0eY5Hqd2UIUGtNinavVGGP3Bc/Jx7anfnhNCZK2N07nSRdWx4R1t1DY08
FdepfYxE7WoARb1pigZvKvQo0d1vquGLV1vKTWuoGEvnJj5rwhdor/nGL3uWkhxSB7Fnow63pZKr
X0RBAWbjGar5EkFAuTWRfjnkuNHvEeDsD0ngjNtg0MR1x29c6dYot1QiER6ro3CLEgPa6jDn7y0c
M15EPCbI4Q3d3sMEYBclcXbVyqFGTTdIN1kZetvMUvBfx3lgRxGNSKPEI2avs0U2ASCtex/x4CfU
XKHsO+STu1DaIV6P5ht03/LKSvTiNopEuscEK3qAmBSucwyrNpMe+dtY0eBso9W7CvwWSegQQ0FR
oogad3g5+JEQ16Pe9A/KNG2o6W0rhAhvR/reG9SIqUGNxHu6E1ZXjRPfZH1rbu3ei57S0cG+qp4q
hCw69JkwRXv0fd24tupSfSBWN6+r3kR8GJrHtpu8Yi/nVm8zgEE3K1si4xuZd6Ho09vIK1Uc1/Vq
4/lxuJv+k7Lz2o0jSdbwExVQLsvcdlf7pjeidFMgRam89/X05wtqLnZngFkcLLAcit1lMjN8xP9H
3fJI8056otgCIGjSzMeuMB0YaSJvF02LH/gWYCJlM63H0IERGTel25ZzWT07IP0fBlWqnbVEWQ4l
O/0TwQpT4nuXatsMtpGinrYtvBLLtR4IlTKmx406t5/SFOJELR/eDDM2v4O+MjOdsVCWjRtoO1Zo
MlPA6mdqhmN8glJR8PyT5Y0O/xDXONGbQ1jSzBPqKv9oKkUFpu1D+BBK19oM6brcDXm9gHJLY/o8
Qp+IAwQXxWozyw4WovdDHzT7RZVWve6SKJvHJ7g2ouOQGTYbiXDtLDXrgN0MofWY11a669VE3h6q
r21tJBQ6SPGyDTbGiBIIBBOFc6xHziUEcjYsvFlGe1Ox1t9WnV7YqNFcko1lmr4VwBhSEovsGBrY
RD8BmZwc5hSe2ZDOy0M4AjcPLexSPUPEhhNlkEYPCt1nCNoHvNrqjPxctUguhbcucGF7uYDDDY0p
UAusQgi4P4DkmxTCsRro6Vn4BatqW1CyLUDOA/ZobzOZyPRd6R3ipd4U/QNzhHgCBsAWJfRAivyx
/GE2TmNzdMDAowk9yz6s6JXfoUuyZ+bxgAUJ7WXflAZzFVMwgj2sLe9cyQSURXREc3TZz3EB6AlO
cQaeU8ADLLvc8pdyvO2NT0ZPI+1nPuxAfQZtey+j5m5yz8w/49kCX4ijB7wJTM1atR+Ml8J5UXN9
NMbvdgNse63v6rrcOT4gx9kHmChnhuRu/IK5Qu/nTD9jRM889+WZfOvOhMnPT15M+8EojitYIIop
qDX+CHGDwHOiaPXa++9Tlm58uDALaGHdzgp6i/xGYWzk3wfj3RrBZ6F8YPs0v+TbChh5nhsQQko5
1aatoyCnU5eZvW1YZzsQ6A+rD9BTFG3xnozw6ifuntdPvsh9cwgt5ksCqxdxwQb+AVCXl0AZBvPG
cPI2uSTz4QXZZZCEQZ2tXcsEIE7nPAHLbsD74UQErdmwF8QGYEaKW6DADxyCo5qYuiHl+wQws34f
pclNHZXVBs6/YRf2ngmXu5VsfBUB2zwAkJlG+FGIo6lBRNXk+mYp2+uY1bcNmcDO8Q556H9Cb7Zp
wxxyrLmrN66v3Zpkeait1cfEHG6wSseKFza09gUYDNiJjW/5nF8Tk1F+ICQe6cbYZV5xqqljbie0
deNRnjLUE/XNklHK+FYbLXJENBdD66Bbw9XWmsCpKU3a3cVf3J9UevaGGgIwzW4rdt5kDSxXe3Yn
gMUtyC5r+6CnyykCnclxGkA++uiu7aOrt0JI3KAJjeS+5BGQ2x9h5jxljkFyKd0toFY0trlf4E3n
aZX1kZX1JRyzl5nOegUYHghHEKiemDvlQOlxde3BfVLxtAO8gn9hT8GPCuQAk8M4Joa2AUKr8++K
5pGv6XW0Sy2AvKZ4z+kDsGIwPpl2tYDIUE2FCoWO8AsZY17uFjXvGlIRlJWPNDduUDdwlCEEenpy
vHc1T7cVgg1hwS7OIAeFS9GlZddQpzaBhZXmpSkv8Dxg+PGMfel8TsNrx+Gy4uhQLi57WRzWtA+A
vtpG44th3CCKLWPDAPVvy8k6K6ZMV2p3BbAePJUcVqal5Iym2YdLSlqO/rwARTZ6h6FmLJaB6zdR
PDT63bEa8wCCC/dm4OPF0A42QDbzkGzdYtn7zLa4gAzKZHliPA5aFCz8CaSEH5ogM4AMjpoprTng
OnBWYRRuLfM7ZjhAjNOyPzJ9u/HXB336lQmuNr2cvB+AmtDO3HirIImwSCxG7wHCsUIuZjP15bGr
bYauzg0Y0YRjZPFcWgUK+UgwuIDOwWDVMagsOqMooe5JL/pk7WTemApi0LUWKMT6Za4g/ONjI4BT
zRpvhQBLi7+giq3+s/bCI0dBV/3BgQkLHo7wFcXqoVCAphh0A3wTyEmoCJap/92tJzlNnRsHY9kc
O8hl6tjct8nky4xzpdlBWfSnDneDX00//cS5PHfslM1wpfGJ0dybHk6G1psBTB0g7zdHMOd3Gnp5
SSsXDlcDJq6w3oue1LXFv3LrmusCLfeA3oXzctPp/YOudzQbhwdnVBcSZ8ECTAkdVAc5enIatOVD
XjrBsC2DeoT3/OqG1QFxKQBTlygynPXj2kdHOm637I7GDyzG0Hc7zjttt1sBveimD6FUUOSHY5a5
Gt5IJEDbFnWbavqSmNIsAxVKs9RwlK44vly22tcU+RQVLMNHCNontow49VSoiIZAJJLzJD8c9yk0
GnmaVGBP+n2vRS9tBc8DYFyA0kCzKnP5GaBEPSzo8I7LmUogihFaQUJMrNNtreN4Oi+d961mlD8P
NRC8Pqv+NAPRgZWBvIvzdBDEhDW8ulpJF1t4ZHsmF0761N7E4YXf5G1R3mDa8EvK6DpACy0SGafq
gUu0yau/PNj6xcl+ZNOF9GNcjBctxenxtPPEXHQncFG+doBc+Mv2jJw7jja2hw/PIDdg4jhpvlUF
cHscwayT9a6m5xyZaZyZ1sLhTqzNyjmXVeE5WCOeiSXlv4FbCfjC15KU5Vu8BqL7SMCLNUUCwZfZ
W+qUz1Dv9nvEf3aZJGZcHzyq5DD5EXhoDy40iZa7sddv4PHWJAy4tla+jcY7D+kDcFdEduCZZ3KV
X3aRu5do2dx41ePk2ILUwueYPjguMLPVLRSrkgCF/cTLfol/AjYfU0zAAXWgfXyL8m+edScPNrS0
pvCech6LKAlkZTW93I1UKXjaCkhFYBEy4xVFdDJnfe/oXWCp6aSZ7oGXdxFqBMHX0v2YCKzdsShf
RSXyj7kNeMP4i66ZrU5eCfjc3Qhfh5zH8pX/J17a+tkvipscQeOkKaBo+bvoCbI4AjiDXo/Az1hw
MfrZeVvXC4NxcCg5D/gAsYsrf9RSAP8z9cizRJl+QzB3y/tmybrXdDoYo+oIFxLYXT2+2NFVxJpy
/SWEf7a0bip8NL5ZpTR4wLECv1uD48Har8MXmJLlMWv9ZOD0zcmz+H9W3n5XVXyullOs7Utr7xfR
1sJfd41ol68xH78WbjAu3Z02LSD8HeVVLICARF2gAzgbIYvlNP61r+pDNVjvkFRvkBORu+wW4eI/
REV0jfcovpLBrsYKdB5rvnAkRI6rBnhZHVWXyTEEGRvWlnifAAwW5uvOXKwHxm4CBtjLDX9fs+we
Exrb/R9F4PjQuXyG2S8HptAVd3SPRgU2onc+ZiuDrsPd9au5F0OHmmGNOcTi63KpWf9lN9adV15W
+kMriCX4s/gJvOiXZ6v2vCd4E/IsQ5E9c4YMXAncgNG0AttfxIV0YTzq6emrVHqa249hnsQqzk26
Le2Dsb7Kmoq0cilKHrBPZLcijigxupk4v7RAkShw9+KIkwL/UojiWZa6c03IYqYhUZk3i94C+ov/
/xJ566MG44hrhqgnUM1DzQxcvkUmB2Kn7kWLnr58KrxruNj51jy8zrkhJxmlvTr2foWDT6RfJInU
GQSIoqD0imCRn06Y38hashvyW00vMD+Vtv4Wt++vdeJHT/hC+8dG3lDCC3o6xRGGrFnEB2BLcYHa
ucZWdOqjtqtDasPMQQ2wb9y9qblP8k02DjpCutPSZ4dOK8cI70aKF+wRDiJ2HNYJHhTBkF2I+2Hc
GGN/P3nZefHmizF233z3JYx/Gcgydxdfp6koGq7DLX8YeyKPpPvhzNBE9i247/CQ9J8cXv5fdhHy
U1RwB66d2xwop5xFafs46yPeKKp503kC4rE33e4gOpmzxw85wkinyDSrGglcN0hksiVOexZXdc3t
Xzw3vQNnZ6hereSaR8Nt6mSPOQEbsgUgqIRDrP7SfnB+kRU+z7pFYw9D1AOJ67Cp98jOSVfi4404
+E2fHAVshROIwrQKnb6U5MNVLeeouCz145SvZ65Raf5PfriJ+WHOxTXuFRSBL60qn9E+AoyWMHY0
RsMT/zmG3q6Pxq1Rxse/LEqSL++CyiLvsxQvdd88NsAai/7hn3hSVkDsBxqyjwyYWF8xG3ICjXG9
+F0gcl/d8yHTPTXtDz6GLXBIBWVwZ9aifvG81EVsmu2+sri8HhZaKyxm3PZpol1T47EMmYPRfy75
ugHyEo/HkxF+U7+AvBJwohF1xDOsPhz9DQOLQkHs5SThAl4yYGtlAfrhIIYBXBg7nXd8IEX/8IdQ
B4AOUeZ8lnv+eQF4iL5YfsF3F7eJfxvR6rxJuNhvC45tFUOHZkCGBBtUp3a6bwR+/ItrZcNZTGZI
mKNOKLWlmHZgT+Ghjii9Hl5e3pW95ZK4DX8iazHl4fKBbHIBOVbxskNF4bWCzrblByCYgZv94PWq
Fgwf0h+0kk6TfLyavlcriDPFkW947Q9vhVtN/yUGD8Cer7iRW4mS4V3EX3edVcJRbsO3uSWqldZL
2ROLjYjHF4gAxQHi7UDPN738MC7rSbwvfBzeEeT2bU4qYQmfbMOT3ZV7yarh66EG9FsHF52010RI
Lk6c78A8ykfknLJH/TS9D3PNfOhdYphSNvgSFnXh+6I3BlkmtKgNBANLBTMPXaAwwhMAJXjivTVT
3473clzEftNtExMfu4UoG94DzShgg6xHA/CQqtoDPggnQhTogqUrCZzTydiNjAOLzyunj0WVd+Dp
keLFfGZ5JD6rUieQZ2ORxPVT9VkMXuNFsn9yPNFKeG0lS+OkXwHTiv6TvSWfIwYKoZmgrkK+0bSs
p0l37VDd6IC9WSQZ/hwJ2fwBH4K7R34biOfRK5CTs2fYTCYUlDb2B56Lha71ZN8QlstBxsDwXBkr
6IA5ACQ8QYu9LYDk4gF4e9lxvsJj6JV+5vuwg4CL+TgkCYQ9KbGDsR0WEr7rDnP/Z+NS3AsuCkTb
PSvPzqQ2vtWXtRF3lm+TWz0gFhbYjwjMbB8GG4JWXpeaVLa2ctLZYj4hQXKuLAhWP2ZVXfLx0R3h
tJvNn9l4m6b1lwUfFN5cYxhX9qdc+xeaGB6H9NHDTtJiGEwNodzDEgJcPYGNMRaiD2xST5FKf+Db
IADi9IzEsrIqvLcMjkgsqRJ68uahDhbNvSHO2ctb6w3h/LxXk9o5iXPL63FWrPUbMYC5aZ1v+Gw4
7Mp7nkC1ZMHESeSGsyI5Fz+tAGejcf4YXh31z2qwSFVYbLPIp2NUw9XuN6Kg+JIBTjXnOU5N8R/c
Go5QFJh4pKyE5uDEEP7wdS6sDcTSeb3hysikPf6cZ+dWzhteE/owVOGZ8PGATZt4ElSrKCRNhHbe
i4SLvMiUrMS6KvvB0KAsE3l5KEYVnTDeb5toKjSGGwk+xElgifPxVrS7w6fkGkI7hhA4c/k5js4+
q6yTa7qPaWKRVXrgqHHFLKrWrVOnr3JgUbzm6AcuNt40Wzzz+Ss7h/jL03CPYliDvvfvWvtJDz9m
kJVFUsfW2kdtcxMR20tmgyX664iRLITNhQwmil1SG577IjFqS5Vk6K8ovpFWTNanJp9Ghu9RI3nG
AkjgVMJNZQOW/tfBs+5s4lGUnccSIwHs5BhnJ8lIypfhrt+IbAy4Etye3uAPcdKAtszQLrKFWBPO
fEv2Ju2f5MeUmSNEvc6L1d41eFVgXNZOJH4UWA6OfvRH3LbSA/Sy28KKJtmFZWoOCn5dLiQngm2W
152t4pEohETQE4eNbZjN+UUsYb2UQQIfOk+SAxZRkYLQQTQbaJ8FZeIMrD2/oBRyYfKTNyHOqtr3
2GQEfbSOkseXs8VohTiH+doesLLgh3/6rr2tRA+6zNaE3dYmzDFcvD1ykEtSiPZ2SFEpmHfzbHxO
IghAhj75UJr6yc6DGR1I1Mapc0uFWi42onfxuuuZxEs7gi/vHEPfJPf62VXaJQyd5yUjWHdetNC4
sgtuuO6bqt6XEOnVdXutZnM74pV17fJcOi9mD5J6Ub2CxiESMFY3RHZQ1e5iAdmttF+aHZ5mryS/
05/dMn4Xr7wsUpAtYAcc9Js1A4g0/pCtDaPxnjD3WPrZw/Tl6d33qC2soeirsHyrUSFV9FsWQMrG
Ekuim3k5dJKffmXdkjE5oQVkJVMt2k8WOlyrBhE/TrPoYCISkYsScPpQ906ODl4Ga/8npEh8T4Kj
ReH2ZJYBdW26NVS4o/Ig/hHE79sO22fgFMRr/NCFH33yjcIXTT3Ql05QmIez+6hDU8qt/Hi6in+4
zFTXybYRm2z9dL4vTA0A1hGG2EEUDmk5zd6NNkQx8U+g08i3Jg8L0w5R8xbVZhBm68nu7Y2NSzai
QjQyAh6X9gvyp2t0Q9ZLlPmAQ+Lat2W77gyzvBlxcvpl2veoiRXHPJfylVI7seAogH4NAze3A/he
DxLosZUrrMIe8tORsWv6TGgNt26dpduQtJ2eu3fkAyLi/HI5ZYB/bkTWyt48FORcNxhDt/0RG/5h
Ip+Kbo59V9Y0IhlWoRDdOT5BkLejr56wGzBXyUIANPKVVBBVhgWrsPt4StvO1Le12e9GczwYo/nx
9Xxq3Q1LBO29Ky72iifgLtlZJMcnyzP6iTiMnt7dSCyYZ8DKdreiGkVXiDLtwlRKFyMMXVurpwVi
6d4nMLoAid6IwZK3BQ/wRnUey0AoXGhaMKto10NZjbQjl6IQmgqJSH7KcRXFPU33i44NjH6TOEUp
g65/rsZ5n2TzQWuMs/yUV+HsGEgKClAkmqyxMrNjTuWONTXJUfbGi23Vcp/U03+JQiPQ9/p7dguH
Y+mG8wrLNWoIKujgT5pCF6qv0tlSxNzaeTxtexVfuo4QE6CsrVf3GJoewHrw4JpTnXY3Lkj7KiTW
mIVQOrBxZqjoXTg6rEvodoE9PE9V9wDz4pWdK6njeeayW2PMQdYaL06VX8JGBWT09rFmG5tlGu4N
zRZd6EQKylC2tzCv/DrnqchaVCa40D8RqMKHTte/xwwVnJg+BDMGrztGWP2qoqhRg7Lzyuewmamq
zhnuEOp56GkMzJsWSGz4wWsYG2OTZGe71RYDBmw0WhkNkjLSBzIlHCDrt3wqd9Q5S84jEiYZcCMJ
v4cKmkPS6ZNTKVlllAmlLXK7/TEs/P2ceb8tjJOFfSESsmJjC4bqfWmZ2NB1P9FFkfVjvKn9bt10
zcrLzJ5kHcQoutF7YVkb1ywBuay+0rRiE+g0eMuwopWh7qVclOOwjTjCypsPAxLYJa9UqkSg7SyW
MKyqQ2gEMCbpXeYugOfRwOPC5zT1V3GPysG4Mbox0JtV3kCUjlcwmUhcI7sewnY2ZRAljKSQouYc
j+5vnm5vWh9mnm7bELLN8FoymBXR+AYtR2CgU8wcDYEEmHV8VegXsVgLzhHrg1ot9VemxQ5N3N+i
DG+oI+RoTdo378x5vJ+d6OxOP6qEJsvhZhm0g8/jdaTb7OQqqnVmLqvprLOYfWSARAaznMQdULkn
DRa8l5ocb5jl/Zm9Z6jpqY6txyr27iyvhBDeu66ju22hWGWkdPvFrWrbmxQGd8NNUAMJRe58y7AK
bDPLNqPOZaXjne639+3YP0RDdk4N5LQog97zfo/lD6QBDrKNxnlLGnxNnVKTi42Mcgw3tRHxTBh8
woEnPkZrRw51gJHNzz5qfXlm6D4oqRzU2nTA2KVL96OK30SiHTQOMxgHSYHZff8ceppPEWXYtS2I
ICQuh+rB6rH7URtoIVQFEzTaVXcQ36eEqcPTlxcjaV5cHZ5y2vVPKd5gybRKbxVUxPPvpAKY+HH3
lDTvm3j5KBuHPoFX+b7sA9BZm5IUoQVP3GZZmDk3o4O4XHna3KaufTT14eAAor3JrOG2c/Gwsryj
D8ygVEkGOIzr42RR+PNwasQyLd6tpSDN7pLA1PwAUKoHRmXnQLyNMDGPHjR3vZ2/9IvhAA873K9O
863GcEO7hxNjxN9SH6oMa04/BsMV4vKT7Y/BXFi3E26Wo+D1xdNlluv3lDpQ6jiwwQBImn16DRzp
dXFJSnXbsPV5Rzmgrck0RXCjU1dI/H02ZXfAmV0Hjq5BZaOE1mXjd9Gpt8agQdICjzykRexb5vbN
mpZUp+cYpKySUkCt1nPC8vrmcgrX/CT3hRFjFznaNWrNU06vnNFrt4xZHstBkTqu4Iez/O8MrkNC
uz55ikowYAzHbuxfaqf9zBYff5rJXykKpDZhHFyMWrZw9Pydmqv3xmrdAJjycktZ+3nteppDshf4
JA7wL5yhcZM9g6C15ebon7xYHxmNPYmTE64OJmig2GtFtM3XzWckJNo2o1ybZjI28+QgeGo8O9lE
trfZ0N4UwD8XWBjXFfQBz9Y+s9R+FyOYK0ODWci/pt7yzWyHe2VVN4YfMdlJ9Q1fp1cmpc08YD++
jq6n94fO5UuTPdGfg3dUJN5taaYvRdjd66DEs7tqCxImF6d0N3t+dCnm/gdAFtuZMei1BiVtymC7
UAYOdF1w3KmgSjm6gc3RU9Vj6lYvxTDe+V28zdz3cmK4VrKOkYZwYiWmviIYzNbPOe9ONc6ti9oz
sJarqcO1ozDZOvSXaHHogmUzRTZoDD9UuEK1Uyy4jtHnbA3PlhMCCipk55DR1FMToIcPypNGof6j
K76Nw7pxZ0IdtLDKTHqZoq2XpagZrzwZbUxvhpF+9PF0kDPd6943BQmUTSDVFeEh8fTvzOM+xXNy
W1Di0HP1HSTat9rrr4WoAHzSzHDoKXD0Zzl4Wm+DUh9L5JYbWRiUY3KDjhbPEIQIV1u3YidcUtyF
QWYdFTfgDmc2kYhRT/shfk3zkWQ/Dks5VihJWRcCqQG/yaFa53v9RW9XEJX1I3Okh7UEnQ9kY6rm
iP3QDLcSd4pl8BeLOe+VYvTygtKHz+hZNL1DrM7b/kq1+ZVWJI73SH+6+nKJtDkmhMYvt100jbYe
ppZhccgTDsAonxKTuhR5CSfSxl1Z0b0W61n1o7DH7pxAgBLYWWltVyvy722tu+kIWue4epcwzqjr
39Hov2VuGUSIoAR6uUcHwhJdJjqczNUMbFw/jcmBRdcOEwGEX+KkTQThKOoFgxiG6twV5ROoZs9p
3t6kcXXI8JdKdDmdK3QlVS9Ori4pzw5cE1kQtQcN2gs0TgpPe5KLshU6jrPbzd8drbgBUmQnmlX1
024B23hcYwObZt4tFV2s2AB/yCkPWBdxmjJ7BlJs2uhmeQn77GwzQr5j7guOdyq8OJr9I01mSG8a
Be7Q435C2YC0PtKvYG770mrIPDnvfpm/Mhh0xW6e8Yt2FRXdxrJP3lofwDI+i6o2qnAfpVQRHIQ/
hN+IJO6OuUgy6sMIk5rlj1tgLDdLO19mM2x3sMCC1msM5XGsh/zQ2D0HyxwMGu+NEiyHiXx3i18w
wGayQcw5huVQnZY51LauPTc3iEh9NnLN/TkUmnUxAFtAd830BjqNBdFXvECHrpzsbahLJ+g0E+ab
ThkH06/swLWnkVIZGA2DO81by8hgVctoM9bj0d6wyRSgnXwCgaf3Ag5ry2rAgKONrk9tVVzqpPyo
U0KSwbGam4Kuwq1Z2y9+VOrU6MJfqe6/r1M3fNfbNr/J1TxcvCKeHkJaY452WbTnmUbGK1Bv6UPf
k4lynCULtDSdA4CUqNm2VrmNsjGk78LqD01vx9dpdb3NxPAmf4BnKWXCYzcmBfxqE2jXdEAlxXYG
sPQ2SzpYIOYFaRx6RposBvxgSjDNE6hR32o9pydwmvP6YKoaEtd+FLAToyV1UFnzes1jBDrNouHO
ilL33MxTeo6Z1z21WdcG5RzmyJztXew+xHNelkId/X503h1OFYxAYQYkQmx/a+empeamkvDFK5fx
UacD88Fzogw/qtQekyp22RHLCcxCzVcIquAdZvopyJMlfuEU1LslXNJNYhSC6pv35PUdDXCyOt2t
LfHyZPbhQ6ya5urNY7ijXd6VtnJ9fhy8SoX7TqOLiDYlr3509HkgC2fFL4r+14qgCJAAiAeK25bo
tDo59kpeAnrfe/aiDsash1nHCM293tLvn9pLeQb2s7lNcgJjI0noB/FqY0N05weeoUU7QTIhJ0hf
RFi4+m5yhwGUU5PWj1lZW8CKzJMN/86jEYZjEBLXvqUcqC19UBTUNNA/lsowr13i+jstXqbtugBw
uxmW6bVW7nSkFy8q6Q/zZ3Il85ybm6izoRsxMxOOp8yf7rMmQqGaOUAJhZkGPR3MATCOa8BIRvxA
Pq27D12ae0x7WPd1U8zXaPC8F0AHbZIxBcC5/loXMLCYofFrAlH4IS+r+t4gNXbJYxuq+tR4S7q8
ebDqUMEcPb1mVk8/ohtrOwNKtF1kAPlVxuSghpF2w7YfG45OTXkHiJR9UfZFvgXgf/meGulISIpj
YKmYiqpfkd9pnHafukkb6DPDARh+9WwtZnybl+i0HAG5b1LTOBcqngM6nvMnA+ndTkWpcMXsOiiV
C2tfGepni45wMulklJMhoUV2qdpr1OvLdfWbekclu7/xnSG96Wl+fqNHed7DzvxR9ut8cWqc+Hqo
s8BmB+GfmvXDCKbDudOb+aKv2IBVr8ZDB5oeyZbFTKA4rKbiJln8ftt4tb0BczC6mbsmPwCYkW/Q
P7RFamMcrGtknbuY8lpdRiWtAV7+5oUR6eq2G/bRqqg7xwAL5C7EaVPUM3jo1urQgkK9x7Zrj7Ol
+XeJHhYQIzWx+Po+n9OaXZraEGwVIxFYk7/XtjWcEgUpXuyOK2Acuks83I174LPTQ1+tza6idz/w
huXXYGpTUEWWeRPa+fA4ZBHnxaI7E1oq42eIOf9F9SLa135bn3XYQzYwJGeBMSYveszIRoMUO0V5
LFMa1N04H27qpa73gJFTgLEb5M72lu0YxiO9r0xMdyhWvN8oo1hcUs5RpXnzNewQdnq7z5wBLsyI
NVhNPLQ+4oRPaI9N3xbe1VBDvmugybtYedhT4e1tjM4oHel2SpJl8qdg1RL/GDHienRszvK4kFJV
fWWDFrKQGOaEU8q1HOQWTQH3dx94IVntqBuQ9N4h/zBqIBvAZrxlJAgSu9WXFqawDIymqX47OsmY
Iu9KiAdp7tbLwqNDNqZXsCjAe8cEUl5bUqS6yIKl6rwLeWFIg0qVEI6tzaUHIHAfe3Q/O4SPu6JB
GWTejDJOjSgYijk6RZ1G+d/zk32e0wQfTUYPrl0dPyq9XHezlUM6SjZvGymzBhRopv+78CqqzGqA
Cy0ql+eQaVVcEaQ1AhtjSr3XKnJApnGd9AVlRFuZHtOmo2JzOzUITVVwMHV/7I55ZxLozLBXeiVV
C8zyDHsa7W2wQcLbmMDjlNFbRmoQ1q67AZaZbegQ6I/0yZ8H1S5MDLr9MXYhHnBzr7sr+hLFUa/r
sXYI9+nHeod0cHxA7umtzlv/OcxzaOOKSH+ykraF2jGdD8tSj0G6YoMSwBy/Jaja7ys+GG2gdhTU
0tA8+SNdLk3c3keJpj/EKax9+C15s4XVEgejrX6NTVsGXj4+QY/k71ODfEXYK/pWstbf6H2V7IyK
rrEqS8ZdPsDPqNpZ2y55kUdwTVrtt8pN6ZC3zWzXUsbfag6Iv/7gD6eyigByiLOJBp06ZkrApiRZ
JD058YVm9FA1xmFtxu45nclVZY3lPNQFcIGwsbnbsc79x8goiWVy9q7EjzyPsZPTLjScLS3/rQFG
S6+AWd26bloHVePapyoah2AO8biHyWr3g9kNh4mOqGu4rvSMzOXw2KeOvjMLLE6fm9VVj6b5KVbm
FwUB5UrNzAmYcTMi049fvLTJzo0+0ns9qf57PFRpoHc9rThxCaBTWzsnbVjzbVkY9n0PPtK+z4bu
bK0rBdU11o5JPC50Fs0WEPh2stzRQE4if1gq2K/G/KgPBsW6JkmokQIPA9s0LYq1IsCbaGeca33d
MK+iYLPLxxu1jtnT/3dWh+FAgEZtw4f+FFqM/56lw6lSBfXU8L4Fic0jqpCcNyw69EL9D0Ssf85U
cSdm5QkvFVx2xt+mgpa6rdx69v37JfePLTMiRvXy7+/yz0lO7uAxJe8TTAOuIQNQ/zEl5o30asNW
5d/X9KqGNNOsOBlWlJ2oyfoWycF9yGH693v+c9aJe7Jw5IwMBoD+jrDDWU6U05chvPFMx5Y/aLTT
EsqF5D///Ub/HIEzHdthaovBc9t0LVne/3g5gqq6LQsKDYbq3CPT/+R4MatHeykgsA1Jp8Rl7Oz/
/aZfHPH/PdYEmqerezbzo+DmWDL7+R93rUFQL5t4jB6yP+2b+Z9GEwpu0n3kN/5e2tKkqVpd4fzd
wx8N0TGNptGr7Y6Bl/p3VID//aG+plb/+VC2CekSg6ccpv9+qFUlq96qOZIZCbI8dJFQcvxTLJJK
cHHk7Ep/DGlMfpEsMuVMnXrOoPtXNkhy+3TmwXaY3EufT/uDlD3ZaElexZRFV8IhSR35XEOytgZB
pVyP1L9k+EYyFh1VSi7wNW1Z5Id/f8F/Duph7Jk6JcpgeJf//ff76UyCRTGkyHdGVT5WUXgaR3yc
vBiP///70D8KcAIWmlv9TSLrtGgzJyvXOytd7CCbpx3eIulaWkn+/Ub/FBIHEAvQfUhhQbz3d6gR
HY7huAyJvDMFqcHGjL2vvKbmDhsg3fOrk3nr67/f8u/iAhEwQDSK20IzZKu/o1DhH7XLSnf4bUM2
KBm+52H0c6TWuibec+JG/+NIfoGQ/ueR/HM7+Kl0IfoB0+dvW6baqOqqXL+1IgUPcFPHW2vRfw79
/AKQ/GPidbTatNBEq2e7WmjPJqO7GZki29ek54yCyR7ImEuwkDcNM3Sj7xWb1SElYWsbcwHBX+rJ
PeH+hgm5O89Yfrh5eoaU+RPEsWKTO8u8gf952q3Z8lGvwDfbRvnWpvTapw0uhucEZfi/GB7+qW9B
jjYY0gfkywCD4G/npzJaE9oWZd3VcR5uXCv3KIAUrkkrjTmcHIUbx2yK8WB5Y0yAGpn/w6L8c/Ac
e+oQwqDzBQjkb4u+uG7k/R9n57EbOZKt4SciQG+26VMuKZWvDVGmi54MevP096MauCMxiSSqu4Hp
hQaIjGCYY37TIDtzaRNf2qLSoFyQtUtoi5Eag71Mt3Vjm+Da29ZYuY0XLkZop5PoFqpA7LP5azbS
mS2iplQuEcSvkx2J6tyoVnsRTVtOPEia5RHagC+jAqxatHp4ruXYP/rtZNarZuVea9TyOBJXROCk
6/yIFnr2PPqWfR84gfLz9mm4PoA8TYjiIIQNn12fi+IodWXWJiWWCzkZ/RcvIa5rPAsDXzU8hXqj
7G+Pd70zkMZRKRlDN8bt0pxFFbFBzRggVndBakS9B8Lpa1u9BQVAeSDZtxmVlCQMxUWvCtzHfTVY
E/S6vkJ5j3mRZYtbwMJM5f151OVGKxP4jBefauxpQLiQ7rdsn9JCWdNrv96FBDVc2JQhLV1Dker9
UAHRM460cn2xc+SPNl0oUnKBVO9+R4mtfW3tMI4pptrjuc77em0fTnv87cXDQ6Ejv4WcLZ8XlZjZ
W6iohRxWAxsvleHLqkqb3pdV2hzKTg+B9eHc/MwtSLOJIuPG+N6bhfiqhr53FG2VQhtKdHNF0eBK
soifZCI2ZlvImmEwo89+kp2bohqUQL3YTqzua8cvjwIFvpwkk1bBfWt05dkM0dJC+B/Bf2usKeum
1TYYawXclKx3EbKhRTCZLwfjr9JILIi0iX6neApm2lJt2PtODT/hBp4++0ABUBjPjUOvVOhS1mbz
MnTASYtaSs9IWyn3MdQIgmqjKk2YDDa9K68AFgIDujzKLUe47zM0Hry0vvOddDyMAOVBrAvfyXaq
HNlTKyX86xcRnR0TixQLN0P+O7s61UYtDCNzzIsudOlJEvb43eQG+FglafbYNVq1InKycB4c4jj2
ijYJ7MxFtJ14NAWfxLp0ZM8dClLbUBtp68rZSjxsXB99BGPQ64bijnfGlaxOrNZVafuWfimHgf6X
yILkJ1Rh8SEoiuSM0U13ws8E7EF6TmUa/WkpaS+apvl/SkkK9rjGNPcGCe9TKpfi0QgGPDTrwDwH
fj58RXOp+Y38eLTv8FDbcSZigDlR2R/JkeiXkBp88YxEO0l5p8m7wgqDi29gsOO3Jvb01Dr3Oaz8
XSKa9INnavGTowUQ4f2u+TgMev7DKpQOumriAeSlf8ejWeSHqOhwkizrzv6m8opt2r4f782hpc2v
2vX3znJ+ylRgILh3EXXqYVDPVJHib52RPFKhpDTRKMORKMig7B619u9K0WkId3a9IrwwT7GmWG4S
iTIRW5sUw2Ynj+UUtbCqCrY8NN8xsAFitMZasHN94U1qQKqOGN6retzswksKtLgq6tuXMFPEXZjl
+ZdyoK3tm0r8WDtteeyC6aiJeM1f6EpbFGXhV59KhxySTG+uxacFjVrXUpFdKhEp8iZ3TIixPXU/
wF2jvg8QnPhKKdmB0Doad04ZW/axjZ3kxPZIgWnJkO5pW4AjFeVZaQbj7PVK8Hz78Zs/tv9+BYvn
D+3FSVHy/YMg4l4XYiiqp6pWml3VGd8TH18JNbe3dmirKwduaTQE9vjeGFChGTj7GnST0zauhuqp
LVDH7BTraBfjzim1fRGsBXxX6z9N7VW2EiCW5ij27FlFR7DP7K6tnmzECgDLggn1HJASYx11Z8Xp
oL86/xRKwearbWMXQFR6jMVYgrRKQzSNe0zbS1mj/Z9JG8yToq+3l/7KZX2Kw1WF5AmNtkmSaBYS
iiauFeyY5CcJdQY3M+LKHQzU2nKkcKmzYt425PSADFTqpV9G1pSbqKJoHYu6LTchoKiPhennH2oL
8Qa/R2jGl+irVLI/VjtJ74dHyGXjdkDeeTP4E7RIk4O9ghj1ykm+/qqkLzI3qaWgS0ps/X4PRUak
4U05yk8i6750xbiXR806aNb4FKVBsb+9avPH4TV5YdUwncOlEGOH94ORj4yR1cXyk56q6cbU409l
2Lue76/VMOY3xzSQObkfTrkgAels+/gphy2QpPGpMkLB626RmuXhfTT2j9TGwc+BeQQkYKyNe30v
cllNE1OIR7lCZidySPBLTmXADdLQaN+LpJS3Kd/18+1lVKaf/zYWoxKhMiuOBoIADoaT79cxSc2m
awcpuBjURaJR+VBN0JrI9H7aqXgAIEgc2EWfMkHwESbtFjsWsRIPXn9KfgI6SZaDQqGizAPvgJqx
VDVKcEED4iQlw4fGwlkiVtYc1+av/DRVVNeQ/JoUtPmW76c62okU0BAKLqUP+LC3tPiR/JJqeNF5
Jw9ziK0mZEA4klLWH6sBkZfba/2qtThfa2xBpqxTRgBvLv86VmJoEsSfCGiG8Wvil8DPQ9I8woDx
0Qno+Q6WSPahU/tHu0/s36TuzX1XKvW9icK51pS7IS3DB4oH8g4kXE1BXNYB7XU1DrllB64kPYES
lIAPaOLQFb32y7Th0qEjQ6E0FNrO8mvxAFrG2isjt8AQN4BkC8fZts6YPjqd9CH3Ku1BgGM4xoGm
HlpcUk6wDvu7uHc8og7K802pw4wrJG0bibRBVsJz6Id4xSlojYGGV2QdnCGWzoPozHNV5tKuKtM7
S9QgYUdADz89vzd3o5VnW1JvVPIkKcNCwSi+tbUOzd3yZXSIVGOnSPDv8Bihblh75rAVaYpduNMP
Xwc2+b6yc/FZhhW8kZCcOKtClvc6Xn+HLJDonjRIi4SaEJ8qfVxTmL7es0gYkiYgIIxBiDp/1EWK
Sn1QxsNTAyGAbIU6CUVc40B3IFrRvJ0O+ttdo6EyyT8Kio8K8fA8V+vqUq9o8xluF4+//LxFxgLU
P8+UBnqw+qfsypUBr+6EaURLoa1ho2mpXrmi9nKEfYqXm66CQ9H3OCz0u1FWm61txZSEGiRyqCSG
SivucTnyXTOGeeJ4ON3cPi/K/AqcfgfGrNx9GDMy/9nV2xNxVm2rmG7X11Ky6dL6Z+LYiKrYNm1R
uQoQdCuDYGfnuXJGba19UIoyelaJJs+l5dC4DEIJgnJkrJzkKwWv119GdZmfxae51t6W4rZq0SR1
ARZfwFBdUNHIN2YbAZbOToHsHBNZe0iF12ybQv90e13m7+y/gxM8oXiK2vL8GkmlsTTK1DOxWM+L
lz7N/ee8D8vnvsK1xUj7v3ZT5DNQJ8AdAkVuOiGzl0hKlUR2epXP4CEL6uTlb7mE6B2C7HWKbO8Z
Nqx+M9jq0l+7T08j6/iAT/0Dmj2zGzuyZMmKC9lySyRanjvI1E9lFwLApH3/t8J2rKqFvzaLakwC
pfPXAdhp3zWRqbppU3hoSoDzrQT0gSCRYPskwOpuf8WlU2ZxoCnAkHlSjZntbsuj195Ikebacfrd
9FADluCje9Efz/L/0aBkxEX60AHO20QWTELFOtz+AQunayqhK5QiJ8flecgfeaFiU97TXE1NtPvA
CLRHpbTVlctkflFOy6pqPHY8elOHYBZf0PypjMqXNJcA+IcRKz/oyP7QRPjP7cko6vUtyTgOet10
6kj1ZqtZOlIVZJmmudwa1VY1qmObwEQN8zvKnh/hu/2Sx+pnWfQuhiSg57oPVZRpK990cbJ41pHW
IDxLmfl9hAFIIe8jhckiXPePX+Y9rlzywVbF79uznUcyr4sK9nYS7iOpnFcKa8sUcuyUutuI7ihA
mWyNpqs3SPAdBuytUMVJTlSrzqSV59sjL81Qm0JG6nfatedmVaWTpiRK5SqVpmet0ZJdiNLLV92X
1f1/GGqSEJ++KQX76ae8aeMNiRYrgc8k4zi688b8ILzglPXB6e+HobhMk1LDAoRu7/th6DH1os1o
tY5qdai18q4akHbL1I+3h1k6bW+HmdKMN7PpzTy19dLU3KbKsJCKKlRy5LpZOW0LscJUKf//ycwS
6yANPR+jKd31e3xFNuS6+dkTArBQlJtbq0QbpTWU9D9sex1HVAIUk/7AvHgqQA5Bg2Xb254mvit1
H30RQU9PUrKLlZjgNbCaRUMMgD8md8lUiZwdsb6JUqtKZMXV8OJ69vWs+hMqEdzOAphVFVbjvi0G
0MAEZx8bA3y4o2T6ofChGnSGA89gDEDXqEL6avX+8Amxn+4uRIwKNH1vwmFMavV+yBzpy2j17QHW
lHZBdzK7G3K1B0mpmPSshqH/IsMcgD+r2mdqfKkbDaLetaFXfI31ur9EnZ9v614pnoGcmQdrSIaj
6CskK5LcOYhmBLXb5lLzbHdKA8hstKJDNSrhseyG+BgabXYpEMs+d1Lg3AusFD71iRbu0IT8PIyx
8zAEXrdVIoRjbu/Spf1DHoj5GwnhZGD8fpeaSRq0IhKq63TlqTCTs4zJUNYBnk39xyAfjreHW4hk
KIpxlfAKIdQ7f4I6D+nyIhgVd4gUeJz+pyj1gVfrAqAPNZGVvXNVCZquTYPqroUuL44pV7ML21qo
asVwuiw965kDhQ753qci79ODEanJiw0xbqckZvYRIPlziqHTfamEP33dBKQZ1MM+HIP0czrmENBM
dc2NbOmOMKmCUg6azvDcwZnXQ4fp2qmul7cyglmjfO5Sv1u58JYeDxJgDbMfTCCuLjzak4Uax73m
lmbxBPsb1HyCLXcOliYk7gflL30rYjoZtjXubn/vpdeDcAd/Qbo+aODOrnQ1cxwp9FvNdaTuB1Xl
3yBEAFKulReXdjGuPJQU0JinpD/9/c1dm8Hn9/Sq01wd0olcapBjTRNfL936EXZ9jzitv9KqWNrI
lK4Bu2CSy7M8u3fjxk4aHLFUFxuUH41RAEkKqi+VLtPc7upm5b5dHI1KtknAQ3I0Tz47ZA/wvMxV
N+zQg039sxjjnzImMkHvfbr9xa4aY9OZsSlPmopFUOyY0295s5aKqfJoKIHhOqVhfTVSuT9ZRT88
GGau73sFLXPkQ42tXUBIMtKOKioVDsAr/QBF3Xfy4CgNWvxqrHbOW6DuRNJEsyAAtvRWaK44lbNH
ODU8S0jdH/IaEaa4gXGQG9r4y9HD7l4tiupoKCXtGZ/GRyQPDg3yHuYG8H1vp9Wy9RDTUxUbE0/E
vZ5Yyp4KCyIbZpZ9ytgioG6BT0NZbf/DdweHRlOdSiT/zqJOWjdJ1Xe24coKAn70Zb6ZlXOShPwV
3Jzy95/dxkoD25sJkHLtLxDV4MS9nKgvoUECwNIM2c8FSube9KaFUDduf/ylBPzdx58FLWpHZ84S
Ph+/yi+1b90h/vJSwVwx8/CLoaNZlgp714GIR0Ua1mKsXurMeVGgmUlYv6/M/wq/wF60uY81bi3Y
byBk3u/FxKrzzrM73SXbCB8Lyzee4bikB6FC9utky4epLodAVYX/IMYh4wWWEGPqyvy+j8WhhP8x
6tysqRcnx5EI/ruMYPMujbusXPmt08rMwhRbRp8LSTYksLnO3//UrJGTmG4ELlYyvq3qmBpbyGPj
eQwVZ2cqpXlUK83ZaKYfrHy0hUfk3cjT398c2LhrvbqpJN0t83YrypfU+Hx7V0yrfDU1ykM6cEVs
OeePdmUgpZL7qeECGEYBKY5VmIFUIpU4WauyLVx0pOKTlYYztebnH9xyRJ51QaO76WgA+KpOaYTV
WaHnpyhClu72vJZ2O5+EDowGJIGXYxb8SMAJm8m5CFhk0T4VzRD+VPOBCn+KtAOQGR30egZ5roFr
XakKadaAhGOdhsleCgHW9YNJ5Od55cqrOf+i1BiRzJaJV9SpXzav98DLBMYemONFN3odshewXkKX
X7dnP9+w/w5C4OeQ2k2Vv/fbZvAhtYaJB37PqA60v45x6J/SOtybY/mYRM0lUssVx7D5150POXta
Cr1IJUSv5csA9yjzxDdTgZg3hIc2Cn/fnt08ImCoV3At+QlTu2rw2zaKcnE7jpcsReaw0jMPR26w
yqMDz67S6nCj23WxEt1eVQnppWo6OaXm4OF4ncHmWEDUtlaKC1vENWDOVrG9a1BymBCfxl0nj7sA
ulSf5ytp4NWOmQYGzaJTgsBVdd5fzUunifIqE5dSw9K2EX7OdKF/3V7UhVGmKgd6dCAkuY1n50WB
sIyfZJhfPDP1P8pe3n1pnTZbPZfTXfn2wmEZJ2AGwDXDwottHjV2SYBHbhklF9UX53TwDqNsbZCA
9BF7xiA6ly6m2X4UHR4ARn2yoPDdnufV5pnGfy21Uhl0CK7eH40ijqIgVaz4IpW9va8EN08FV/MU
6ERepgGSWevKl9tjzi9ZfYpfSVYMsDbs3XlVwm5k2WuUOrzkng2KP6kvNCKcjWLQfrk90vVXZCT+
mbrxCw4buYOuQp94wcUZws9tWD9TA1zBPC4MQRj+GvJP/eH5dqx8I2xh7ocXHU5FiRIHNfvbk7j+
RBNSEMw3NWIVd9HZVoyBu1cJ4LlLXajqXgPOcHT8pEBOEVoSDO30zoCduAYau9qX9E0pt7D5KY5j
svB+X3RxaqvcjInrd/g9GT42o/w/i5WpXVU22Qq0Z4n3gB0STVxthV7hXNRV4sZmBENLQR677x40
LfkStz1yUnBLHCC5xMRT5TGvKsjKf2vKOf0GA+gKnpncnoz3fqq6BeqXBzAh4xh2ky5vVR3KZiUx
vXqCZoNMf38TueRQbDpsD5NJwEVH8dMP/1EUBPl76rn2SZLovN/eNQuH7N2sZllbK1nIfGZq4jZo
rDcoPyJd+fP2EEsb883CmZNV4ps54S3elshkcf0bDyH9yA71c4ZCO33bOsHh9mDzzP7fr0R2QAND
NYAOvx8sTC3hRSMbElWXB1mzScBSuvWSHh7gUD8Hgfqoa9ETYlgrL4G5dMIp5IDRM3QsqOZPAU0Z
lKUCplkgWbob0ZqAqaUmF60S8pSqteBpgXb6MVoxjpOYF9G21kbJjD90fuDtdCSLgkT9A54iPZV7
zdjTTsgf0rpwXrKgh0o+qdwg/JN8CUOveSjz0DgoQ6vfj9mgHhS/gb2Ionby2emaANROae6GYTR3
kY/st9cq4psVpIQZ6RBcOqvHZry2uk2q02RP9NYNMjDOVdujbCy3zl4OmxYLltrZ9SMWSro+iJOm
igLlSyd77HPatUjYemi3d4G8SzsHWS0EKY7guU0Ie7XYaY7/CZZvc1Q9U9/pEtm5beXmzor0AtOP
3D91ovR3Y6dJxxwC1ZfbW2Fh31Hg4WKnGoFp79w3KZekqnA0zpISmMFzF2XDPeCD6BAkqMTDMC6Q
7K/WHsqFXUD5l7YA/Sz6ovNdAPIiy6Gqx+7oSeiIT5ZaKfXWFUuoqzIe2xwKDQEBjSsAHfMExI6S
Mc6KKHbVugCtjxvV1mw91BhNKT9btYr820SyU8ag/hFkjnqGZ9jfo0M3nPO0Q5OLWu0PGx4QCMuo
/qbITbfiPbaw+qrhvFbhjQUzqVJLuy420tit0y7e5Fl6n2b6vaHbR0cXH4mwV96Iq0iam3NKxSaS
GnZ288KmIadR2KcwgyxyI1g3QjKeSrMZzizgeI4NZS0mW/jSDEj2D0BJowQ1uzkDXW6ErvqRa8Pr
lhP1I4idf27vYGXhdtY4LrQOaTpr6rw/2nux17UdnH2OxzerKUi6IBmcfS0p7nGIRcfSN/HNMIfo
Ibdj5Z+xz9NgK3uW9VAomGSETayj0meVhypq1JVNuPDjDJ19DlwJB60rGpIZMmnLH0MXdWkkPYMd
9eKzlkZ/H2Lw3k5UR25WQEOzdR41DzkPoeVuS36Dn5CAVyt5a17YC1+T4jttNtgHaBDPeyplBWy4
QS7VrbGo21WiEMc+9/KVKHBhyYAPALKfmnkq33X2OiUhXH8/jF0aiCe7Hr9WZvV9QCXk9r5ZOAsa
gdIEGiHxohn2fpg81aVesZPUtUBIVJ04e/BYOoOkOYTysxJBLLy4Grcs1xDV0Qk6+34wWwIxYE/v
HvKZH+wxeSbL5NU1q49x2H1Gt+XZ1sUHKVlDPy6kljB4KMdOy4m45/yqNXKT4955xJ56DNO8FF91
MzbvTAxPcXRpss0AnuEQ+c4lRzAsoLG/csW9koXeZ2X8Ag4/4Fqs5a6iXzo1FhKTaepqg/2In6zr
W9YeuZZTUtofTVP7bmrN3QCQW7elAyoeezRMMMntDrbhPVroFzRpt1NWzaeXPj/RPt0dEkX+nZ0Y
QZqh2WqauF5UoZwTDC2qdLG45HXf7iNQ18+3t9sVjGN6jSYkGKaLJsWTOTwLtQdJWGhgcETTzwCe
z7TI904aIZcaXbwyfsmVHKU5ZOdV8wgqbiXmW9wJFttA5+qnVz4nDWa+OuiKFySurhandJBPMV4P
KTSAHskl3R/hxXcOGovFf1xs+jicMy4P/FJn278x0amXpz2QCwu4rzl4OxM+w05SUB4XPlIk/2Gx
bdZanShSIHNnX1dPgVQl0DFdNVYOYJ72NlopdZCd+lE/qmWHYHQ7fmv68BlgLZzG/r9kmlPTRaem
Y4NmmU+5qgNIio6fun7VPehJ8ULBsIfVDL7EaX+KZM3K+PXtnp0zisgUcijpmADypljjTQYRRZXT
daETuMgllfe4gVhubqflI57x6odcaMWRnzTsap1unjb60l0jp9hJerb8M9axPrWZx9qeX7jKqf7y
yflhpuOos89gWXFsSnoSuj4OTnFm/PQbFDsnllwQXQTyrGhxAFBtP/Wvtj6TmLoMYJ1mn+RUH8c6
XtkXC/GWzoWvA0IgJrxKT3u8CDxTDUJ30jVGqNY2vhhp/kGTPhv9quv30uTVibxJp5Sq7Bwohr5h
Y2ehFLhthYVJFj/27SSznX+8vdcXHmWmw9VuQo5hXrOzBRR3zEA9Rq5mILIhewHiI0m0vz3I0sIR
NlLc4iJnTtNt+mZzZUrexX3Ky6+qw0FMTi44BWZeg1jWen6/OKM3g83yez3CADhA/xGlIh9jQRV9
Q4a5PaHpB89PC+8iye/U3L6CruKcV+eeNoRuiRNAgzPQGMWX3m7OSRmsFFmXbn5CfPCxpkzCfQWW
sGvbs4K6CF2P/GozjOhwNKSAXL1xgEMAT18WWifUglGHKbZauwbgWwg+3o0/rfebjycjwR1LfYXR
YT8+xpm9TxFQ46naiZqLQk7PSdig4SgnK0Hp8rgmFFWOPvHvrNg2WDGuMWoTuoMd3gMF3vM8oT3Q
3lUo7vQm0qVOYdybXbuyWRfqQ7pmkM9OrA+ourNbp2pSHz2ZNHQ7Ye0tSLhVY99VoTeplxzM2rqY
o7US5i9O9X9DarPyDSpTZdvkiM/CCNxR4ITeaebQUK3PuaXepbJ5n5HYhZb09fY2XpnqXOFERQU5
VjymijfAhzysnsewQnURXwlQMVQ2T6Fl724PuTRVg+osWQY0JHn+VU0hWSOhbuD2NrZRTXpuquhp
2kVWZh9M4rfJE6OK0h+3h106sCakLHqJEGyuAlktGWAJ2yJwFYFoZQB2axt1hXzsMjNVNxJQg7WC
9/X9TZw2NSx4uSbG5yxB8JKqdrRYDV2aey/j5AobDx9CRT/fntjyMJTwidLBhMxTt07p/aRCFxy8
KTQ+XwuCjeQEjxm6jX87ECyESc8FKBW9mHk5RAnbNEkb3qPCNJ/GQf0OivsuJSJZyXWWIk0GcqYj
SCfyqsheN13JE8Er2/XND88vHoIeA8SkVD5oeXZHAfpzXhaXxlLcyZvhv0zyf2PP7jqnbHI4bj53
beufDS3902Xqz44I9z8MQ8NFpRZD8jDfG4XQHbMHdOdi+vKoj/mLHBaUEKuVVHjpeNPWpkoIgwSa
wOwmS4LS4U8he6Mq70ptdEPUgTaeyL4MA3LjKAHlY/W37G1Ks8QsJG2Ek6gqzMYEFpD4SGqFrtKq
h77O7hpfPcbo3cS5vPYyqguv8Jux5tdXVcrYOGt8LbmsaXwquxBLQg2107pEhHzylGmGFzuufpiW
fOdlwbYsi5UbdPF1fvsbpt/45nXssl4Pa401Btb5qObKPehoOEdWty2wIt44SIKVGM1B+9/blfJF
NIhp3d5MS52bt0s+lz/qtWA0rTIOgS/Yk8RPEnxF/Yf/9VWUGLV8cn5KSvNBePFWIEm0Mvz0OM1j
oQmUNAEHeC7nqbDSNpnJKrCZp5wM/TTMp60RsZa0MzZaWIkdg2a7QW8KDJoHCBYhlgq3f8T1LQgg
Tp7aRhNY5AoglTmp4lU9X2HSUk2ckJ5tXu7ijvbO7YGW3hGghfCFJmYfc37/udXUR3BVISVJpOwO
EvMRw3CmGz/30RrKf3FrvR1rtrWSLB4CJ84IvEp7ByzuMXO8+yngzPLqqfSrP13THuQ+OTVZf8+L
vXJ7LEzVpFw3oRvBhVwRR8LGlMzODATYol7fok9hfLL1TqZ51aloNTbGp9tLu/ANp9yALAHlE1KF
6e9vThIdDxGW1JDdHkTp40g96Henp95HeiFreLqFfIRscoIWAUHhhpwlu2qpdxbSvr4bKygFERAU
mRri2oE6eSw+ks6uXIpL43E0IDaBJIeZOQtlRZsovuaPvovuwFcUH+4cgh3PVs99jvVb4K18uemV
mp1I8h9auaiA0X+bwwWV3k5DrsHAbeomfui0AJlgv1xjDi9EctCKFJV+HLSeq25AW0dZIAOPcPU0
PNktHkNN+Bnd2haJZftH6GDOHePSHarpy+2NsrSabweebRQnlOFRTAOjbtZ2/lYX4dEUd5g3bYBH
3R5LXRtsOiVvdmVWD73oKtV3NVME9cbKR1Q4RwwJVCKRjdoD18+UUN5LCW71ZRZFe0dw/dAfkPYa
krfbWFUqbELt6quQu2Zbx4BpsybVTk1qZfcoOFWXJIyKvZOPCLWXGDdkvRQ/JNbYbCqrMjCG6rRN
IxvVylW20PmA98YZIKijuYLO5vup5XoYWKVRBS6m22FaoL9BSaM+jI7YyWGH09ZkLYeXx5QQpHSS
B7z/DA+XvGCtz3N91bz9JVzk73/JCDLSKuSaX2KXL3aiP5Syd6GZedEoNt7+oNffE3QnXUOSO7gH
II7fD4W/bBZ4VYTPB1J1I3RXsEdPGXTXuK4OBp6sK6s8O4ucQzJICiyo/XDXKK+X/Jv9Q/NfjRDj
THggUClTL6Ko9n81o39HoEBA1gQ46opgZ9KoNIVvJ89CRRLP0zEhU6KPWaC2+14ML/0QrqQcc4Ds
vyPS8uBu4Rp15l1fg4oAr4GSPFtV6wLpOwlvQEgSCWjfxB+r3oddu83Lut6Ug/8nFv25aoyPXt8/
iDJ4NssUAbeGLnem4SJmBr9ur8fsXvr31xlADC0YnUShs+sB+SNsY5B7R//IVvDIQ2FbS7NwU2Xe
H10YjzFYWCeSfzhmtLYw0+Z5c/FOQ2sIatGTpfPAF5mdqLivUd9F9RaibIANAooN+KCcoyHC1IcH
xjC8duN52qNFau2bzsHx1u6rhcm//QWvOPs3202NjSQyRJA+4wAx1ggFYRalXkC6BFWysVp5Z6gf
bi/3PF/jDaBpOq01+YwO7HE6cW+GbPOsFNOL7hrabxtpXB0Z/uipIeiduB5a87OrpX2rrcHU5+HR
1bizxUZoxB5x7FbcKDK2jSIwjjpObmD8xxqkkyzlWxOUwAaB9k0Zr0XdVwvNrEneAPZwujnas1kr
gKLAyNeKK+VxB8akcOrHQI2MQyb3Mc4XbXPfiEb7aqMw4GpeG6xBv+cXC5kbCnvk4rQpCM7mMYWc
4E3uj0H4IaqT/qiVdXNpgeUcb3/d2ShUuWVCXZr9QPdQY5yHEqEZNZ7at7aLrH8O8yB/bBHlvT3G
/PZ/HQM8MHw7kzrGvNsiaRJuodMYGQv9ADCZhxST7O0wSsOjU/drxdv5E/DveNMz4GgT7HH2BFSG
IlAfsWzXyo0/fShAS2CR5InmT1XIv2rUs1benKUJEkcT9029HMoa70+I2mky7WLZdlNtfKJt/CNR
WzKzWNsCq/t0ezGXPhhhJmViuOXE7bPJUZgZS0TdsCcT2E/36UtrcvPcHmO29183xdsx1PfzwU+h
V6I0cty0Co5mCUows+4LJrZtDfE56FFcl2rvycHU5PbACwtJu5VEk2owW36+U9o8zWTRj57rNV55
wksBDyMqNEev7EF88hgcbo83XSFv7vNpohOFj5QShQqKGbPF7AocA0cn9Aj+9M9Vk31QwRrl3fCl
UPF8yiRkzx1rpaoxPU9XY07oCPR4ph8wf75qtYEeLDxMqPB0lyj9Jt5zZZmr4d88b3+d3JuBpsV+
c28nmdNRN2KgBlYkcrpw85JfmTk0G4pu+2TM5H1aW0ccFo5N46yc+aWVnSSVyOLAnABefz+4kpm+
jufQtE0t7aNmxOY3JPNKIrAkvtfltj/hoBTsAnMo3dvf9KpcMs17oj3CfpzKmXMUk+8YXg1Z13PR
VQ8/Ja1c3JuJ+Vtp4brGKSZCUhAlDzTyJUxMx6p2aXeikBAl3V059PbKWVr63NSkUUylVswNMbsb
mlpQvPHATegGZnNSX3wOFOXS5PbvlWkvfW5mTIBI2YLC9GzFcWuwlUHvbHdyMCxHtJdOmCdi1xSY
+TaNMWSUcJtS16TNF+4KXo//DTvbZanVdbkdNLaryclvr0xf0HK8i5rUBUNQgFGtH0FggqmUw5Vz
tHRXoBKNOjfFTwAXswcaAzUnK+PIdtnax9Apjjb4pgQ6xjYqrP3txX2tas4PLfITxD/Qaa8BA4pd
c2aw3XW1Ii6fsPYRpPpq/RlbvODXUOvKE2YW/Tk3I2NfDUaCfUJRag+UzbrHBpjoTq6t4I569rAv
1bzc9liq0V+zpbvOFOKU5CWO4FQ1d21nRI+h50k7KVPT44jhFf62tbeF0UuFTwyYFqaIrCeZoaxc
htc7Fc0SSv8m2dMExZldhlpaxcy/dly5GU2U9DwFdd4MkYscW9Tb67l0O1CfgeUKxBP0w7Sp3lxN
kVn7SU1Zys3NPthO+tS53j+1Tf0N+X/Ej6xjrmYrNKHr6aFP7QCAlyd98at2oyxDMdMQgnHbsLLu
0OT72vrOuEeVRqws5NLOhKCgEU7RP2aw97PjMIQgpgLbxbXzTsjKlyqBnO9I8jnBEuv2Si6ORXjI
IVAmCanZWFEm1aoW2pYbtGq9qTP5BQ++U0AHYiOV1VpgsLSGIGWpcUFXgMY7O3Njm0e5lHMMrNjA
/LwI1H3rFyhCKCBjb09sIc5hGG5wkBE8H/MtkqiFM1rg3hGPks5lEXxpS20lkVxcOz4Todv0Fs9v
kLyoKG0jOA8CI3uJM/9zrGJ5IvlolLd6uSpXvBCWEo+COEKcDq7T/ILuUkPNnSThgg7UJDkqQ1E8
OxPKyi5UZVKJNH8Kyen+EZpc3QdpW92HqNY+AmDl7o6wChKlNz6FRt3v+lYjD0vRBe6jelipLs7T
/9eoCEQKJRtQeVMv9/3+tcEJhY4oHbfuNSx7jXq45Hoqb7tBDL+MVqtPrWQMT4GamZsxSp0/aocx
M4qj6b6UCzQXhkx/DiUp/CzUWIKhSvdX9iXF3xZaUv+HZ4AtAnAQEPFUgn3/Y7vORLPHnwQvh9G5
TwxTe1A60/lH2EbwvRkqZ6WVfyWzOYUXIIQoj0ApmIhk7wdMfFupMongGP11++yFUUoZFBeUUhg6
HoVVtQsVOHoyILNPsjzI5zZBlBSBGnM7BEnwEIsyOqhV3P4fZ+e14zYSbe0nIsAcbkmpJXWU2tk3
xNjjYU7FzKc/H/2H000RIuyLmcHAgLeqWLVrh7XX2mVVER4NOpKnrknQmEGccK+qUNrBz6jtB4aJ
EbJFDasfYbnvbOVw+4YtE+z/853BGkJdyj9XnEqyHIGl0XpW0nUPbVQhZjeV96PWwVEZPldO8oF5
tdLD7exDdOoqeassuOZOQNf8/x8w+4A3z0DbZHZQdbJz7kaebLpGqGZYiX8Iq7b8Cz8JATQfjSoG
V3DhJ0dDzSTbR4HFEajR53IU7fgO1pdcmoY99LHORhR67VtIX8DEEfzalBHs+c/fLK2HG0O2UQy7
hIr9mGrT51lUow9L5jalHxvf8drWPNX1v2tb2DKcNB+rIvHPlAwCwgWllY6SEtqvXR/+pyMJ6BaF
MzwJU6T3RqHATB+m/QcYO1BUl/sRcZ+6uDc1hgzcLIz8h6JOsq+3f+Oa72MbKF7O7IPcnPfb4dD7
NsYgQGonkqvHjrmKowKwumByXTQPFKZrxe2HWt/YmlWzvwG85JTgPxZfvdB7JZnxXWe1C/y7tsji
Z+S3UlTNRPqYaOIfH3LLjYB/7eGixwXCUmVsFYjR+6UCGGwjrXaodlT+wIypyqCwg2jVn28oPRJm
B2Y3xKj1eyuTpfo4ZhUrQ+W1zU8TjZZooBp6SRHovW1rWQH87SjeGlvcU6loJAhXdPvcFlDjZg8d
L5Vl7dL2PlM+Z/3HZoTtJhs3mmpr3gHSRopTzKNcAyRDswOfXUv2ORknRDSDl36QPycKSnm3l7d2
SGAnAYvCzCch2+KQ8KaUtZgdequXj1HrP7e2g2p5qyOAHLaw4VvNxhuy6nnfmlzcWIa1lNSCk+mc
BqHmNn32YFPjlNBDNeLmNEnORXHKf5wi/9iNzkXLECC/vea1AJxa3NxJn4d1lxIemRUbuehD6Tz6
5Zep8E+N0TwX5R0h9Oh2ofMPsxH72ybXvNQ8R45HhM7qisoi1RW1bOJJOjvTXaXU+wB1ayuPT1Nv
H/7CkgpkCpQpraAlBC0cuZftKElzJtxA4mVIT6g0yY3YWNHaAaUQR3GYqiYndHHTmcF01N4KgkvU
mJaHGGa/t8yucENpMjau+7opZuQNuk3g2xamzIgaS4/WxtmM8+gCht6+t0SWnvpcl//GFO5SUyBA
nB3ZwrPETdeXleOf0ewMX9tUiw+alqC9FfXqxoeaQ6VlVg3aDDatOVe6KtSKMK07W8qkcwLh4YBA
hSPtmzSG8qzIilOio+3HIo0v9KinYycnW8XvtV2dgS1UUiFbAoj9fqlB4Iw1UWNwoR413okyGufE
3ECgQd6q5q+d/jemrLl68yYe6PTRSofWD2gTdgwVdM9aZvwroXJeR/Hxz48/B4UyxTztxhTte1NG
gOJNKZTgkqLjXdbWk9JLB5mpHik0N0ytvXXQKQGUYYJ99iXvTbWBr0qilAL45+h85UbwvTTl3Z8v
h+YB48hzrZYA7r0N20IWddKM4KKidHQaphoJUEMVryhH/qxz9LBvm1v1zRS/KYBQEAb+sLhq0LdW
lV9YHAo9VNDWaP6tbco2TJuRY9Q5c4paoXll5/9MWrk9ToxqebZklFuv7pqL5hvy+rFsCpmLdSdt
ioCjEYeXTmkfR7v44pj9j6psvpcoxQthfhbNFpPK2n0AZQpghsYX33VxH4beifRMDxGX02JzJ09Z
8QrWv4O71tg6pNdXf46Pf4t1MJlICPb+q1piVHsBbe2l6c37qZC9Is+/JdN4XzFYHOnyt6hVUIrX
tpCZq7uKFwUCCsOktgxEO21AVtzmbVDC/JJYVeWO/fDJIactRPZL1frPNbHbH7+2ChhQ8zfZFiNe
V5+yM3urScfggl/5aoc2qrJIyyfW9LGHoYzJ8zuztTau5vW3fG9z3og3DqdgrlbOtQZO53TIvV6O
1GOTTaHnw4+0v31lrr0ApmZgF70vGJacxY1J8iSIogI32g7V+GGMRP4SNwjP/IWVmYmGaIWi7xJT
2/fVaFaKCC7K1KGl20jyXov1fmMtK+eSBiSMxdTvZhjgvK1vtm3uhwJhR9NSoz7pDvZ4aqLgTp36
faYGP4NU+q9CQEoM8eX26tY+F5E80Bhs02tf2JWawqb1FfrnsHZgqW+FdvRLW0dIGiTZX5iiQ6LP
NTwGIBZOO8itJk+rAtlO28z2ALu+NpVtP1DNEKc/twS3IE+rJTOBtHyJMsURhDSdf4aTL3LNsnd2
ok6+9BVAq9uW1o4g+SWFQoq7+tWUUxNKvq4WpXSGzM6+s6DxP0755s7NLvd9vKLginUm8ucJg6uX
VZnSBBHegjzINu6cUD0wp3eymJB1w0E7qLHQN5a1dir4Rqj9cLXAaC5ulmWFxlAY1KxbpW3d2SIj
mj5qp/m/t/fvOjwBbQCjDtw9pJOatnDHhGZGnhkiuoSGIXZWmT3nI/5CWHe18um2qZU18cIwaEpu
RyC7fF+jQUMlLaqiiyYPgA2ae4jRX2u9/vOzhxmqlzzjGFvWBZEN6scuaKNLEU6JWw8A48sxfDWt
bKNQff2izIQ25I8wSxEtL7ONiEpto5dVfpHs9lxF07dcynZQoCUQzxgyE4vjx6mtrQ1vuOKnsAoP
EOkbKcESnmJHchhCnJdf5qGpKg9Pqo2YglJmvaeiuufC9+45ZsAEzlZnd+USYJnUitaqgwLm4qi0
PFVd3WT5xUeNbpf2KH90ttUe/CzVQDEX8k7voi2q0pWm7gy9Ung9iYjIgBbRUFrBymTogl1ONRR2
K+ES5p7BFe6ZpPJUvz1CJfiswOcI7OuQFsU/6Ols7PlKaDj/CFoFCnwStqwvPGeGaKueDFZ2yZPW
etTo5kDpkqenokzlQ1wW5WOtp+OJvom8H3zYxYa4VD3kUbdi4tWvD5+hgWgEKJdlDbrztaRzIIq6
RKHXda5uuAFqThaCTi4abZDg3L6yV8PDv8EYbD0uFooqQFHvX0W7GiwtShug/SDiizp+aNGQSRz5
w6hiUpOSu0RS9wJyTCion6Eb2JuJj065tBHUrJ09sjUquHA5Qim6+ADC1JvI18vkoiCIZ2td5pa1
A/rLTl+qJHjW8i054hW/+Fub5f8ZnN+dN+GALKPxA5F1ckmLIHSRDH2q5fg1KJq7OtM25iHXHMnb
kvFik/O21JK6pmQ8OuLUT/13lZHPuKle9EH7oGbiktTobN/+smsH6U0YbizSUr8MEsPO/fhSF9lL
lgDpnoT+s+ykf5Oqe6xbGd316cXapFZe3VdmzOaH7Tcr2ft9NSq9p8oUUx7vhyc5CD4befcwlspD
OElbg3qrthhWIz6VaWwvXUcVxHEHwUBykSwRuqINXxpp8N3Bqg+pr51ub+h8IBYhAgHCHIbgIK4R
TEM4FiNMeMkl1xPtY5f04jG1hfz5tpW1z0ZNlMoTg1hMzy6Oiqn2vQzdY3Kp6jJ09Xz8isL8oz9p
HlhNKmvJQ6ZMB11kfwEqAiPwxvK82W8uRKoGSmXlOesr0M02hfrQ1ZAkmUgOtkyu1D3AeS39iTqz
7jLrcfcX62Z/WTJx61WpFrCJL8uwkl3ghzJCl35gs9MmtfGi0UROtVKzxlPa8QtOwvg6CxNvtEbX
vi4QCcaHyeWYWZ6/y5vVU27Us9aW8LvIBCFNrpSn0dH/lIZp9rZ0DxREZHnvrokia43JcxuAc1jn
D9D2wBxbHazOeGi2dRBWjivELzLTJLRQr9LhCJhUmEYiu0QpLKIg82eissBL83IjSlq7hHOVCM00
HhASuPc7l45ZG0VGnF36umhfbbWAwA2+yy9UV6VdOORbl37lpZjLv3T7wERcczw7gZU3xmhXF6Se
xb2UBM6Bk6t76D75rtYkztFSfH/jeVp9JwHszvMAM552WQ8LIGlLkgh8uB7TVTTy56GtPEZM4BeJ
donC7LcYC5es9en3mzml95PVPEXaFh/D2jn9LTMIFScI2GW5uESDO89KeITkevzcKOFTNgUba137
oCYgIWrpVNiv6CvGum0rTRnmqQRU5i0ZBncJXFIci0+Fam60graMzX/+5t4hKicEdH3pJS6jT3kB
F+es7m40zkEO66+3fczaM0y6StbFuCFjMwvfag1qJEfgyS+JWtmnvranvTrYKVP6UvHD0qPSi5nW
/BErfbLxdsx/8+LtINnj7cC3zcrWi2wv7zPfDiO9uJh981j0tCkj4zGPh8+3F7iC75g5cOkZQ/LC
nVyeDnJVJ1B7Ob/0KTAhtWeww2Gq4ckoitKTai14ZtJSHGMT4aikltW7qY6Uu1aC3rjKhn4XBWO8
61JZ9aSAcNP0o+QEoSyMUYmYNoKilZMMMoICP8kGOfCyLiJiyWBgfMovhgoFng0DU2RHG8iwFV9h
kdbPKCAm+bVlRipbvZY6YVhcWqvaq9r46mvKa2sybp/IUNONW0C73yXr5YeGhw36ecTTaTsswtgy
64RBd6O40FWSH7Q4lj3dN5udk8Tjgb7ncPRF/wX9CZgSJGPykmIo9m3KaG9bI7zKC2d5STmCKdPH
0dUctGbgY4x3t8/J2rYAluP9AWxOr3DhshttUBNnQOE2Tpvcgx4y97qqCbzcysvdqFT560AItPFO
rN2BN0adRUA6iqKdp+X4Fnk5uZI2MZKnJsdADPu/WB3vLEPN81Tq8qMXGlNbo6+h35sK/PQERilh
ptgN0k6/K8um/o4kZrY1TL26vJnnZQ4frmdgG1GNcUW366KOofwpia32FYX18kGyw2wDGLV2c8i0
cCgoXzlXzS2hZrVslZiC9+mXHsJPLrZc5coJIRWmeD8Tt12zS4s8lZK+srOLr9Z76uanWP+PEf1f
pv2Rtv3t77UCQphbMlwbxtJAKy2L6HpYKLUx+PnFcbpXaFwPUZt9zx3loDnfkLZ9oF6xK3TzPtay
u9umV14fwIGU/ohbGCdZFkzhDbfyTkjVJc3DfF87Tfi1KovKq9pauxOmtUWxsLatCBUCewTCTllu
/vM3r50NTy3aRbG42N0nU4gnP/xljJPHUL09Vr9ur23lQDJEB4oEIg4oopYZtWTVmgQDn7j0luJS
1jj4dQgQYat/vfKo0sXi70dRjyMjLzyeSrGdeeWqvNj613SelJMmL6ie1SC6L8yjLm2c/ZUvRgw2
w2IpjVECnFf9Zgdj1FNl4bflJehTz7FQwoooCvseMkiH2/u3tjAaBTOIAgDulUYQwrIIm8RDyNkQ
n9QJIEzQ5V96Wbz6yeipkX0fZu2W0vGqUdLZucNLUWbZotdt6tBVqoYXmpLGy+TkrjMVzxStup0a
pOWzXOvJ3dRV+ca2rhwWKo3kXsy5krgvH+MqqUJFQyOUBrYoPRxXBFBWGg5qaGzFQiveCy5ATj+t
SCo9y9bBOECXKs/dTwjD5btIVPEZ/PZfoPSIgvhqFmAtOp6Lc2Iz3zSmTh5e4gbUPbON7LZwh9G+
z6z0y+2TsrqiGRNIPwQZgGXUhdZ5NdE6Di8i7KK7eBj0S6cHw8fbVtbc5AysV+YIco4lF6+2Myl+
FA6cjdgYgsEtfckp3YKiCqJZ+2yIeci1EmYxq3x2ctRCnUi0G/CmtduH7DvkmbTpyGMXl110Q5g3
CHBQ4Y9eYVr8FofTc2Caj2asHm8vd21T2U60jMCPwDi1CJkHJS+BUjlU+dtK3vlRj1BfCZfjbSur
CyJQm5uC7OvSITOGZlet30WXsrVlb/QNTw5mOm8j/loq0caSVo3NmRXiZvP41ML7l03byj47d+kY
gnN9zckfhsJxM7WpT0kMmvAv1vbG3Oxr3rjKIe17URZadKna4JMwm/vQzk5h6nwJbPPrbVOrHwu6
bc4GvUDHWdy2yhB+Eat6RCHOZGBae6iyaQvYtuai+KtnmQ0AZVd9kYDphF4pOtSbU/WFEvxDg4SR
rIRbdlbvGZhbCBbwQ7wwi0NOf1qUVQsYq7STR38IDzGS45poz5FknXw7eK6E9GInwGvD0fjv9kau
NSJA0s6y0WTecIgujMO/3HXoIQYX1GCCB79Eu00CjnaoyspnSrls98QmNuS9PSR6zZAfVKlrHlJb
3gK7zt5kkckgL/Jbf5ji0ZUgjiFHRuY0UXgZgvpYNMW+gTofUdLMtbQBwfgyeJnS/mMp6X+cs9HX
m0EccIcTKC19TKc3ndSWFJA1pHl9Ew4AU/E/qG2/H6Tgo4AfdMMHzPfg/UrfG5wP95t7kg7p1Hdt
mFzaqfc/dunkeA0zGyCY1UralXKouqIS6qtonWkj9L2+N7NpaOYAyZGGLauOtmT6PjMHcBClwzGA
jyhg4v32ibq+Noxec5xA/M3T/suAKVRVyjg5fQ4aVtW+9iPDG1WJsXdd6Xe3TV37N0wBEuGdgVcb
QNf7jawq0Us9AhMXvZccNH+SxMtyiC3LUfX3qeH7l9v2VlqHGKRhZJLpAUNYPvKplQQ1GKrkUlMP
dMnK/mMsI/EqKbgf6QFIZXlS9ApKxkq9U4fyGAzRp7gxNvzs2g7PIk5ENQSlV2+IWaGoLqWUricn
ubeN9LlO44+y3d7dXu2qGZByPIpk7VdSqM1U0wsd4KtSpTRw7XpuVJXfKSx83rCjrtwH4gwZ50cs
c9WQzdqwVe1CwBEifPuFca3cU0XCxxxwfj/5+rGXJGjW9ZoBbzp94c/IBpd7ivqma7eE/50cml/N
utD2ftDBiJn1tX8nVCuq3DhN5JOsVc2u6KZmlxZWG7gVHHp73UKqyRys5lfY9drDUIrMG0hzH6we
oh13QpPkZ133UeMWqZMdukCmU9xWGalTb0SexNsN1U7afjD9qoZJIhncrh+YCR7RiPNMRrLuk9zs
3HaUuwNVwIGSB4oeARBtV3F6cahQCzgZjYReZFZbBzo0zX0TmVsQ5pXPCERtZuMmsTZ4MheXBCXL
uAEcdikZlDzk6Ky6yILad72SbQkDrdxHDiXdFMbS8ODLAWW7tBlcUkzaY5H5JfXVo1k57FZ3IKHe
CIGXpuA4h9UD7/J/GaUWsUYcN2HaJdBkpaPiwUH5INoSTr90T7x4vH0+l+56NvV7XJdGCqCqpUOr
wsovpaYLKN+Z/mMj0sjTQl87RLLR7oLULjwUTZSnzLKkn7ctL731b8twy9KhosxK0fL9pwsNLZf6
NAvOcqlqx6mym0ffpHZ228raVgJvmUGMXHN0Hd5bgfw+FoFsBGeouYvR91J49+Jq+FhkWzwsa+sB
EUS+x5gYXdSFJTRBMz1PbOlFj0SNxm8R7eBo2Aok5qj27fM679pbK/OvePO8QslrtvOUycvM8pVa
w873873h7KE2LMxPt/fuKnabQ/m5BAc3AUg7aFzfGyuUTGSVrYbnug7dukfuC3mhrOp3tjQe1eJT
n8UXCNPvqjLbuAFbppcNd9oWQU16Hp6ROPdiWz+k8aduvM9t9ftgm0eIJl9as3owoq2BoaVHmddM
lYJuEPTvMC4vPqPgdQ/zADKw2gzuhWho1YTmoe2sjcBszY5JURCUCJWeq+ZlgC4v4YMIz+jIPsN+
+Kg6eeSZwthC1K8YorxjwkhEZ+A60aXqMah4k+AcwKM/F8H9fWwZzac4VpwtLPYyzGXz5lLSLIkF
xuuK309D+a1sdO40T5VESD2U+r7MaoQROEVuQwfsVDPcf6cG1oQKe9P+YRfkt/2ZNpHXkXmFJd6n
kkK9TyxNeqkLS3mKKjs5pajtnW7fi+s7CESZphDRNHMzV7FDQR/ECYpOevH16j/LKvd9OxyR/Yh8
Dc3QjSLByudTgWPMhVV6O1cwMk2F1agLS5bUILhbqhFIW7DpaC8qWzHRta+cR9VZD7kSeeFyIi9u
Sj+MCG7PaqLId2gcQRxqVztwPc+9MDfCzRVjFK1AvYJUnpvPC9+i9kHXRhNE1IOMjUJnVsDuYoR9
pNYbOklsvANX0S1HA8GY3yO8PDds5ntfNsaDSmVTC89mlrpF1kFOMe30OtwjQwd/Yt5+Nex/MiXa
pQL96k2dlJXPiOueN5bXCEXlxXKhvk1kvcOVSqV8r7byY5XUuzzVPv/x0QR2iwm4RqAdXnKQlS3J
QQlvyxk2sgeBIgQybnsjU7827O1+HOUft+39/kzv3yOeBS4BSp0z5dmyCqM0qjDoNMbnsVZyN1e7
YR+WyYTSgBq7DLGmXoxQxJ09qLDixZW/8y093xEQ15973a92vlNP+yrOO7jBjPJeZPB221GgPyWw
9O79CkpNvxqDXZOXNmOGhulaSVwcBlXpn9EqLp4hE8ZtNjzvUoSgea5Y1UZT/QqtMB8dinTQpzgK
dfklkjMQNrIDgxOdTcaBJ7n0/A6SyLD6pqSJ43aG9Rwq+TGqTMRRdddW4wP9vxd7VDd6fiveld8B
EhwqMmK2ZRHPMca0ry0/OlNku4Pv9pw2aOF1930V7JiT/M/SMyBo8B7e/sbXgc28/P81O2c4b0IO
tEX8JJQlOIXjzD/JZZo/goT504ECNhmw0AyqpuFnM1bz3ooeBUmnkRKda97EQhvzne7ETBaM6YkM
5W4wmkMXk5eWm9jFlfUhKcSHVdGZmaXO31uWoAwPK6MKzyMvkis7yZOOguTu9iYqKx8PK3MSSHUU
ZO5ifaaR5I6dyOE5iIYzWp40Hb35P2g4jP/IqfyomU9adrSGiOdkH0n1nSp9TxG04D9K87kcvv/N
0/L2Jy1n7VpakhU8V+E5bgE0JOF4iFLjUc6CceMEXdXh5o/7ZvHWopYRJwUK5k7L4i19F/TVvq39
X7ZWP6hK82v+tMGcimZJ5Vmh/K/Q8w082opgJhw6gFSYSMArkoy//8YTqWev44nORmUhcznGkZcN
SQgzo90dDW3S992Yp2TAavBEXDOcqins9npWWaeu7iaaYhp+qcgst1bt1BtauYtpzqnWnaqKTPUS
8N27IgvMQ2U7+XNipu0hTfvoSQLtjhRaLZduqZTgfktnfKyVSnbVKtPdOEgKT4ukcm+28vAMpEEc
zEAZP6h5JEMzERc7p7NHXHkJeoinMvbyep4BxRtrX2ujqH76TdPLrpxOKPTJbeCpQ50dhJj8nW3n
lBAm11Txp2ofSUdKhM1BahP1CXi69kmo43OjtJcEZbPDb72j3igfp37cG6KgaRXqTba3ur7mN2XW
6+0bsXbtcKZQhc7AKyLG959EKykTJILTl0YG6lmdEXgTw2yH21ZWYjWy8pm1A7DgXIF5b0VKw1IL
KGufu1h9TtP0CeDsY+AET6EdghAx4z+dsJmP+luDC28ZNZUid7NckWiqh7DoLkQ2W+iINV9COX1O
nSlzXpGvO8K0Sf3g+7eyIr4kJYwxAqoOBAsdip4wcu4sdRw8vxpAM9RBueHLVkI36IYU7INoc2hc
vd9T3Y+DTG4HID/F+NL3+UmdRR/JxoTu/MUhmbEntBwp1V01qHWlqI06QZRyVLLGNXq7cM0u3wix
V92TQReQ2Sv+RXr9fkGZ1BZ+bSvxWdKDEv5zHcxs0pb2oVHE8FQLmknCDz2rSWwvFH2ym2tfO7Mr
rY0ode20UoiZuyVEU2h9vv8hitlrfmOK+By0hScrH8ehfkoK44CEcRDVG6WftQtoEJMSlCoqZEsL
Y5Fv53iVGBlKU7JBTOUxJ6b4cPv+rQVPgHT/18r8K95ED3k4Wr6aESCqFiTavsRChqMY6t2UOAcl
/SIQyvMfA/lh6D46cX0PK+GGC1gJvfkFMI7acNwDa1+sUzIT5HWGMj6bvdOaTH2E5QdH6eJzXeXl
Rla/IpY7p9iUbfmIyLYYi2feCWInMLsEFdWyDLzMHI+TGr1KmdhVoThSN3qikXw3BvYh6Mz7irC1
8a3OHXXpmdr7qxQzhFq3ycaNXXEYtJhxTTAyofGx9IJ9EQi5y6oB/s6qeDCVergf1Tb7kSZNtHNC
GHjAc5n+g2XFVKLDLt54f1fKOdQ4aEMh2shoDEir96eAerKidKrjvwx1CyFW9k2KpC98hJ06Jvup
1U6lLj1wvb+YZv9x4wReL56cFoKZWaye+bMlCqSMixA2QmM6d3546lvG4geS2w9dBalA8l8NnsdU
vyWwwSjih6HdkbvtkuqjNWMHzSPZhRvZOl2XDYzISkLKz5qJzqgVknYvK5OSAStAlFfymfPJYJ8P
O3iaZNLOMZl23kX5zLpZiOe2bf6LozG8Tya1enEcX/zx2WBUCV4JEn6eFIZ6338aNRsTHUnm/lx3
4zcxqb0bVsOxqEZPibvDKEznOEbS48R74N3+MtcXk5ozhVJoeZjNIxR4b1kEete2nRjOelK78wco
x2OsbQ1lXb9WECfKMw0Z7KKIG88+940DoomXp04X9Wct0H6ZSnBX22njtYEw3KiAne/2mlatsRXg
7mBBp+X73tpIdYzxo6A/RxbYTJIzxKHRnhfGfdhsOZuV/aMeBMsJbXyy0qWtrLCyfkzM7lyHcv+g
QtJHRmFq7gQMduOQ6Pzs92k+0B+K9ABcoYqF3fP9snLUbscg1dpzZvkTTD/2dwXl+I00YeWi4qMB
wzB/RIFt2YsolEobk1Fuz4SF9ndkmIuThIDHx7yvkpdsoIWloajhDl3ef8umPNwoHq58uvmJYHF0
d20S0fdr5MlVaa2xRiNxPkqFdGyT5DXRpJ9ysKXYtPLlbEh9eR5o8uCWFqdETjOzJ2jqECtD6a3p
y/A+VrL+Xo7TrVd+zRQkRJApsKGsaxms5UFuD3rVnIsuVOC37aSjzxbA2xTEG2d/5ZCA+yF/pzTK
fPRyA624pXeeq/VZh9Z/0C0vBQl/+3rNG7M4h+9MzD/hzWVOVHsy0xITYMNnaSO3CWzIeo+53u46
Z+tArgSGv0/ELPdO3+Wq+JpJZaBLadScKyf+ocjJKbGizFVL+TFMNNK6yXqqJPu+T8S/ioCe0Na2
ii/X/TmuN9KvPFzs6dXLHTShQvIa13C02+qzmun6czyW9jyak7sqdCe7dNIit0yL8nB7q1euA51V
wKGcGURCrlqraZm3oRxU51zrPa2qiU2yZyXTPnfZlk7PigIL3pKpWeZIiE/gHXz/WSuEO2Qlruuz
n31A59bt5LsgG7ze/qrWsQeRQJfIXpuMj4H+Mmjjk3BeWvmuQ9ns9pqvTzBhClEi283TDKLy/e/o
TX8067r2XyoDbZfKsPng/VaGeL2xc7+HYiI+Dm6Eq8QXKcvWLgr/JQWv48pKZMFIVx8Ye/rcMdu6
saTr+481m00FDD6/FoslKaTw2dAM/kvUys+OkO4Zsz4OWrThPLfMLNJeS6HCkWaY8ZPnLIg/oZgz
iurL7c+zaoTXgYY/08ZX1W0LwrkEPRf/JRt7oAiQBLeq/EMurdNtO2vHAMgN9Ww0jmlSLPYsHuxJ
q4rIf1Fz/Tx3dbb3iySLs/TeldGQYx6A0gcX+wqZNTIBrzCrhRHkW1Hra/sD4IpZEcYJXaVICEsH
aruj/BAE479RWKb3tdzEbiY1v7K4/qeMm8E12/xrXPofTYZ+nNroDl3ff0kC40nQXoh4ztxUKQ+2
JS5p69zVun5sBmtHG8gLGUCX/faTQgCuToUnajLfampMl7/3QUlkanF1/Fp35kvchsc01T6EcVe7
eWicOi2+q4dwh3rMz06pHVfwP4Pfv3RN9FkLzC+BD6c5QFTP6iEGlEfjl2V2j1lRvXSK8VVI9UPj
qF+gSUayTTrCUPXK6Mlh4INKvVW6rV3mbl2b5Ijlo1xMo4uSl+3V43jXqf3JQCwCoOveihzaiclr
p0xAvqRHRMTg8wye46l7nXWanCD6ITIETesxe7H9/POEFOOoNGdtiMlBk1zfpaWzM31nh873p9m8
PQZ3pa59qOmSToYEKDFIHysq3p0OCYedaZ5mlOUurdLOTRgO82gkP/SWcUiNZB871vdibM9hrt6P
kbnTkX8ZJ/E9n6xTJpTjNIoXDe7yLEKvK0gf2E7hmrFQXDQj9n0U7uUpNV1ZMv6zjey+KcQ/rWSg
QFC/2FoIxsf4AIF0tNPC9ik1QUc1+oFICchPXHmSL4KTqpanRp00V80Nz0qq13ltatCcnLjZO05x
1yD+KBfNPmesHG1dzXSFbgk3HyDezhW0hVM1RjFGD9yuTU6mFHxpUcDKmvZHFzWKO6qdAmN7OcZu
qY/S3pDVfDcpTbCrBemU1lXxvhe5fRjsWL/LBWmvnyrjrpXN1g0yvA7xpeqmtfQVGsB6X5qG5Nm+
5H/L+rlYKVKmoYtRPet+J/9KET4pXCvTNA84T7SLwWjvxDBNtWunUnTKYaVzpW7USeTspAX6U0fy
I4ImIe2iHjT3/HdWUIx4oW1NzC6J71Pk2M/R6IeZC1WaDkNaA1aD7vxOcjL1MYi6YNyNVVo/MZxp
v8r1lKFohryGinP9qBmxdidBBJSjLKvq00Md9p/NxDqlsLl1o3xgUuoQhNNnwyyPfp6+oK/w1Ksh
EmfhQS0lbxTKwxBZdzHuMRL9i4/oShEP92XSWK7vBF/VQfLSSdnNhyGszbOo1EdLq39VwfAUNvZL
pDWfhsx6iUilg7F/CsAnJGN1D9fEz/nbNq2yC4i+OrX+nOfdP2GRnJmAOFROURC2T/8mvDajLcPR
kDkFCgCzDwn0wq2qqHTrQor3EBEdFDt5iUfzwe6HxG10lbHnDNpPykTWoKd7XZClmWbjZU74TwAz
fS87vxIW52pycCqN7hz1DfMBtvM4lcq9rUj7WFG+5/L0efRbLhWST0bEZFKkPjD8fh8Hym52tX0o
7xpL/hhqyqFB0M4YtZdRTz4hRfPstAnHWo/3cm3lblOP35RqSl0RlE+tGn42U/u5D+ScX5A9Innx
ZBv2f/CT0jhKjpSeOndo1Hvdir/64fSo+w1qBCPz+DSAEYo4Q/CQchWL/aCaM9HOWWWM3Dfzg2JF
tmd24WOWlSnExMytVAr1f+V7UWrHPpWPTiC+9+gdTUWx1zLAzZIVJx5Ur+ZHOh4EMGhvVd2P0A5k
MIZwwIPnaivzu1G1OyvMKler+k8hk6LJONNklweNEkVfip+ABO/aqP4YKspFTtr/4ey8duNGonX9
RASYwy3JZkepFWxJ1k1BssbMOfPp90efi223BDfOBmZGmPHYRRYrrPCH56hQ9kmH82VqUrUYbzPh
PIVqeNszF7mYbsIif6jyKfbUQiANKQPF6ymm6Zl9M0n5QUTm6Jli2VtiOOax+vv39NW4jzTzGxot
O4STH6iQ0RlprbPQrL3KV/SaQd/NbTh6Q4Qvhg5NfMPC22h6BnNGOmb6gkFdtA0r5F3y/r6nbiCb
YlcMWchBFT7bFHnWaWtGC5uLedljEJEhZ1zt4Fu/DFJRMO9s86HoE66w6L5vdSR6O0P2JJDUnqDT
6xYySbRWrFbE6bWa6xdBPkRiKK0rBo064WVum9chvoZGaJ1lOVQ2Zm3D3E1TPMD7uPdROJy3vdaN
NwkYoCDL0u/abHJSoH+4+XfU8dum9yIigNGMCQoBG5j1yxZhmTYiGcqeyWcZfdQkiQEC6sZxqXTT
G6aCbqHexrshKqMA0boBw/l02htYDPxISzy8la4wPaVvuOSaUs7cqA+XD1UT5WMm2vQjpyRxnBOz
2Mkmkl9R2JU3XZxJ236OymOFMp2Psni8U2Y1vQuRTfYaJRW7ASecbVVU9ZWI8TL+oeWqYaBBoQQ2
MazIi7qTkef5ouYoHSDB+VGjFpOh/P3vGb2MFy+GuCTJ4jloDouS5vdaVgJorlN3GRLWe/P4fxmH
+JrsBezyJbgjzghHlTnP781Yvu1p7E7zGSjulej3Mm/gbUDlUCsESoyN3GWHPMx0vaubuIIOVd0Y
NGqj9ww1oUxcm7bLOsw6EM0ysMqQxz5nY+y4uYuMsrifqcvJ4pQTIdRz7o1h6lrV4imTtMmr+srH
usx0f49KjXblfFkopa4f84/UHpipVIRWUtyr6g+1r86qta+L7jyR5Jtt37lValzZcOaalPy54dYh
Vz1GinJon32qSs+SGEtVCqHKQjOSXUdGGh5bt1scBmi8TllXGzdqnEofTWx0L04p1a+0hbtvi7T2
DeN4Lrf2mKBXn8HhsGzw3c60jH5WdMVGlwlTqtwetuWYcIIl/XLOQG8I16mjUHYXRFgaVzXrnSSJ
7cSNSwO87opgnuM0duVSGW7rVl6aIIoHSbitELpfDUi7Jnn1kuFCN2/SSM8xmq6VnYSdZ4iMFoKF
/mggaeGO00SBx5JzzKMiPQ5agCv3Q5Ro91SaOVfnJRr9XOmNHQ0RKK1FKB1NfaweNElP7mLQRec4
j6xAkk1YeHM5+pqYHY9mtHlPkD38Cnsg1uMcSlcS1i9WHzhre1WKRrP9EwW2tOp+rjBVuNfjdnRb
HdC5RVDWaDZX7Pxjtoy9AC451fkVnM8XpwXMNepWgIXJlC+Tf1UqhdMQgt7HsphRIRHC7zW+DUSp
a1aln/ohrLy/xrpIl7XKskO1rTO+yEqqd46lUR5qm/illZV3SRFPipPtcyc+Jcs1m8FPFx6DA8ZA
YIYu7vr3WmT7Y6epZpckPcE5DEtlCRDP6B13gRu1okPH2qVVVHq9lQuX+vW0mVq5vNGmsQsifFWu
1bf0y2uAdgpaU5SUuQugDV7WJ0aTTgcDNjd5Pp6KtDqUy/CLpu+mKBMyQ0AYhf5NH7vKy8KBNlWl
Kl6MPdltLaOKRaXY04QocVUPt1YiXvRIi96Syn7qpfQRZYiPGeyD4ohtXsubLMk1FOAgP3ZqpfiW
xAaebA0U2lDfO40cB5WRvqWG5U+x8RrHkwfdJ3RbsrOyEl4Ttx2sRm1xRRaBn8Xhua2UtySz8itn
oXp51jMrlDnwZkNaGfrPJYk/Nyat0Gq7v9HCp84SbjFzJKjjLd+GOZijG5u0Nk8Xj1XmyW25X51N
R5QxquHoOF2g29MBru4+tjC1iLdVcjvMtq8Yla+KGHFRbSeX9XfFjoJ/34S/u1Z/Hqn/78FN+Kyg
jVlmF6WTrNMLx4yc/kYX075S/gsTChOj5DXmm1a+Wk3jlqHjleG8XRkahh4G/bSiFwIEh9aX6J3m
nqqmW1hS0AyYmDoGBzFAnXibrpmuKO5gkXsFLBQtJXfki4zj1uyV9YdcNLtYigOjKH7ajY3nkuaO
xpu8LF4x33eIHWoGRzHyX/9+6y9OjlUjhibTqhX7qUy8whyXEHmM+zZu1aM0x8ORckt/U4AS9v89
1OV2Wa8s7iwCxN/o9EuRtnaEi9ziuHqvS121xbxH3YVtPT/9e5QvXoiOPSA8mhMAES5RnZIgTS7N
MUEVCtFnuTnbknon58611fL5/gV2AcGNfg9g8cvWI+qMIxUDTsHVupVmLG0JtbjWkftixkDD0vtG
uUEHE35x2i0z3bBJglA2aNGvsLUHN76qVPPlnQWImaYVKoGfOh/10rZ2JHEg5VX5AXzzhfBqs9jR
ttQmv2zsF22ofhghIjT//k6f0RUgM8FPIxYBNgYd9ovtZnedFjdm1N1QIGtcypau0LGbN8Y7W5L9
ube4/EXtArd9W1TpaIdIajvyUZKMK+tSuZxm6rHIDsFapqVNBf3yxCqW0hlCO6KcOWh7LLfc1QJ5
Jpvs0Fstl3RLNotSkm/ab6vFD3yVpDun9rUGkXoZRq7PwT6kjUhXGwjGxeceOqGUhDDOOaO4RTE6
7e8tbEqKRF/HbKpik8NdSakeTuOpb6NdY1YEY4GknZv8mf97zbrFT44ilH3jNHB+//dlKNaSdlX2
u1h5+PdHVFetnr/OzPWRCehhfCGe8qn7EcfhEvaS7JxnSHnTnscEierpJdKhadAm462d00vLFI/H
7Js64MeY2dv1R/9kZT+Br4+z5Gn6FdTG54R0fTA+KsEQUTnP93egMKBbNINBEOcWMbgilbdaEvpk
HgyY8OWo7zBJijcjSz90MjGk89qtsnHh0wIln6qrl1GUZCqTUQRx/U3Ip8JpvWigGEgdin9NWQNp
EKLXWZoflYQ/dhleWZnrB/80u7qKHC0MbPqg2t8voVdT13WFIs6KGR7jxVG8RkuVPcdC6K/tZRf4
0b8/6OVp8HsJ/jHiulX+iK9Awmp1bY7ibAqK2XO4BGrUIHUsuaJoz1mGl+wyvaVhsf8/jItVwOrm
wmF3uQWxfaCR3A6AbLroaErLKa257voOt8yi/mYM805q53NhJtc8wD9FK6yTVdsO+jBYPQ7Av19Y
GbIoLKsCHr+Bjp8dI3Vshibu1ZWdbQHTzVcSty93zCpFBl4bnYlPymzZbFtkX6N0zhWRbm2tmH3e
/D8YBE+VThs4zJbuJ0pF4tAJyia6TURrkpBXVEjQ4Aw1WiGl+ah32fjeWv2wacJ+COJIMW+zvKMG
XdjNFbTdF4uC2ACFFhkMBeyk9cr9Y1FMWqlEpdxLZ8Km+0JIN7Viu3FTDm7Zl69Kb34nb/MTs7+C
M/pqXKA1NLCBG7A01l//Y9wKIm6Vm7F0jhvLudPt3NgYQk+2KopG0Ilk2a8xbMW6IqalJjLaE/9e
lF9dDEQSa75jrMvjEn5V6JkSw2GGFynqV7Vf3oepPk2z2K+bYeAcQxfoIytVf+Booyu16btkk7eD
n0TRlQPtiztqDWrMFQjGV7iEAk2m3bbyKIuzPiY/cls6SZF2JaT5amkCNIdTTshhcC1ffOdknOYR
OXBxTqm3bspYVfxupqSoIIW6pU1R+fgHlEGF+oZn4mQViAIwulQozk87j8Jd74SGW+Fb48YWbfBG
HXA27OnKqJPo3bIanA1299esKb7Ywb8vTR4d5iM42L9XSdsNRblotmAHS+5IIV9Ha4/LMNKzK2W/
L45jHQQ+yILfm1e9OI77mNgfzg/fwNC2uPYG0gwIT812ji0FUn/N9/VTssthzHicEmhPEaBdlhmn
rBH5NPM95KrxaZ34ZijeKEk+F10ZLDCdVSfZLMXwaJT2ocb949/Lf524i9uH4IyzinodALTLZr+c
NgWQSLo1qwB4qo+vk0StCE2DK+vuq2nlBde/VprDJXYqyXtVCdM+vBuMbq929jO2hTeN1H2TevM/
CAKbf7/Wl8NRuyVugW32iQyv2V0jJ+Tjd2XhPFbFQGpt3tGj3Q+S85+mVldKM7/Tmstp5ILRkMH4
zd+4OMX6elEV2AoQS02UasrSCMqiC/M9Le55Y42NvKNLMruWyBI/m6Zs1xo00CkehcdoKMwDmgQ9
FQYkC2k0Z28hNX8vwQzjXOtVsasKs3hKuyW+a8dF3edF1CAhN+o0qsZs083x6At7oXwmxcpGzmzD
M8LJRP13sv1MKyp3arTmOLcmJq6pnWw7insHTC3V7Zyn+ZGSfuZFY0hMmiTmxtGX/ic1LiRBJ10X
GzlHq1JWMvu8xNh5FRzWr1AW0lNl9JYnV5J1oOqRBRh+qb40tanf2/Tc8Y2ft01rCtckqtmgtqJ5
oNdsf+wWdTtWev0NB5P5ubSS+dhL1ogJIeViraUfqxU1vripUXqGk1b7fNKF25UcPPFUSdAS1X5T
6QO6bFlOZj72SeBkWvvx7zX0xWkMSgyszRqvO5yZf585Cmotg13J9lmvS3lXynR2qDAm+3+P8sVK
XbFoIFxx0cAb6+Jky3tjmRaw7udKdhJ6nY3mxUqWoaqHBl0eTmIr9P9/0B0hGAPCwSHnBAx6MSji
IqWjZL19jqRuU1vVK3H0domXK4HmF6f2X8Osv/7H3d5nSto40ci7GaLeloMjb0b69F4dSSwcCT+U
f8/lF4cZn4uTexVLVpGA/Xs8rY611EYG48wKtj9URC0fuibW0N+9qnPwqULKuc3UrY0AC7ocXOu/
x0raJFfx7jDOalTUe1SMateaUfBrR9X2ahkYdGXJiR8R5e2LlSJKeocG679f+MslChsDUV3w0ajR
/P0QVhkhnbR0ZGbMxrsUj01QRLpxZYmuh9fF4UYHkiYY3b+V/XExyjiObTbBoj3Dk+CG7wOzirck
R6RZpKR2vCNF+vd7fXUr/jXkRf05bvVCDm2OHNi0d6NoEg+dhyBfWYfCvl3TBZkK4jQZN6lS+1Oh
X4kCPq1cHG1WPX7VYO9Til537R8rFxkhfCdVUqSsjk5q3Z5sk/JfUxHv2Fe+4adFu7Z0ISZDAKAs
8UlooetK8PtJY5P4dEctLV4tqd/IxTW7ly/eiP2OcBEyoUgoWRc3FGsRthzNzrOtG14pVafIlPd6
Ye/k5Fqn7NORtr4RCswI31E++2TZE8b6MnXkGme1demL5W7UuGAitCvFpS8n7n+HueyeKlE1ZEVr
/x6m1lyzcFPryhCf9hdvQmAGPY/d9VkwUJMoZaKhZZ5JjdwBwIKTXgn5v3oJgPgy2i+wcgDz/b3Q
KOwrMOJRhABGq+1A3IXbqILzOcDY9P69qb4Yiubv6nhFD5OS/cWaVhIZl5DBks6WlVHSNrPXtpb2
zlXbgy/QsjaXirJCuoEsfHonPOaBBRB+3cVJ3J3nMO4OiGjngdzo1SvBfQNJ2qw8hzL8dizNdmvR
2/LUWZrebUSLKMGVfdCkSnuMLLm7Eqp9OQv/+3CXpGIrtup0qrMQukXuAghRl2c1vxJUf7EB/pyA
SzpxrpBSAjcN7yrbvIvR89O0dvFKPb5b5Q6mWH3695f9fFwSustw4CGPkbl/wipoYWuIqDJWEY56
OvTOvLj9ogxeZUv6S9xX0s6yiyHo8qw72Yu+eqZH9aYa1OzKGvvqzYlQ16Y1NwWtob+X8xxGtlxX
EaoxdfRSIYquJN0pqXQ/0slkivHK/vzyxakvI+yA2R5r7WL7NFMOV7ZjvGRWkA1TdS8FTxqH8c4y
cRaQwTw1q+WayGaQ8CrSCOr4dmXyP12PTP4fz3ApBYSq4hRGUh7dVajQuoPIPM1KnvNGfFDZw3RX
NSqvSWrHTYeB50uWyi3ArLlhidR7ZZJJR8lo+Fprdm6j5YUXD6p1RIegDspGvrL8P59owLqplAIH
JDeynYsJyyWy67oeCfUrrd9NdGuCaSqvxGGfayrrlKzVLwCWIE4ujxrTiSdZ60R4Z2njcjtYk3Es
qzYvvcJBlB2hkU0hhOVWsZ4+oB+gGyNibM6qjlpZ4uAsGtAzuyi+//tL/SY3/hXI8FhoFULqWq3k
PomKcqkqTUNcf9ZKCuz1MAgvjrrsgO2ZspdC0XnDaM6+WUR95qb2okIzo97LHZC5WT0CKs1t87bI
Rx1BgNr21PJHO34z08TTu0U/duQkgdUbg2fOGqohKTYKrtE4GL+URQw8t22xuErUfQ0NxS+KYoXH
9ro3g03fjmqs7yQ5eSThUZDNoEZpj21ywqTtpjFs8TOyi5+lkBqKcrV8yhLhbOqlphmQD54uPUn0
Tjy7n4C3SQZMVnkeg1gbko0x145XaRa4d4tCWibrgKktp/kRhTWSAiGOBZ7dVaWfVl3nX5nxy8iR
ot7qfUNYQwvNuoQExSOgoGpBQFWM+mNShls4PveQLa9covQhjC8WNj16tEdWtT3C8ouTB3Q46Htq
iOcWeptfilz2urqYt4vchdsq1YXfJGHtL4uk3Yy5SpVfT2hQzgBRQfaYfitpABoADbuVPOjbqW+e
qoJOvFxKt3UUn+veDrTQerbMBbiufirNBqfkjKjDau3/Rqvx1a7q/UTvfjVgGg7G0habUUu7QIua
aNeJod03c/VYwOzd4OBcu8vIP9owhPK7xEEPx8XL8VH0ARjULha6jutIdKGQx3uYw+oNrSPs4ZIa
2RqZJiScG1L/avk+NeHb+nD9aDyEiiA77uwbJe0eQZamLoKj+P72y04r44Meqj/KxLzphhnXo65Y
QGX3g9ugRuUapIRuH5FjZwN+eG3SpScu430pde9Z0+4oI8huE63YfxNdl4Y5AFIUPnZCf6itTnUT
1UE8x9yaQ/88mdFbW1tAAYegypuHuAeLMPbD/VL057EAWd05s7MJu/Qcz/0hlHiKSU2+G6n5Krg5
2tYIjFb4HBX7Kk59OCKekg63elOdq9jZZjLN+UFxvs+jYXlKZ8C0GEd697L+3ufOGaqgBzTmUV+A
KvV0dqY4eellBZ+/rnyuAMO7OvrnAcpWR1AfiQs2daPq4+JrU2dv5Dp5i5PU+oiU2tOr7iy65Adu
Tq+RvOyRjN5aQxGksQ16d54AfxbISwqboZaulBFLa9MHmNX9JkmVw9w0+0JWhNdViJXOGf1q2zxG
CBN5Zj65ulntp35+AUJUuvzRXhKXTxxfb2kyfIxQiSib0EnTj0MTUciCHN0s+9TJtkWEX3XpjJZn
kk67bPzGTUfnsRvSXRHlXo4Ka6MgCiJZp1KBQTDo+7oKT3Gne4nTeNkYBWWVn5sq/dYMNO3kcj+o
zwCevL7QNlLZ7MMh8cHZBIpk+bkaPWfJcjsu6cZRqqNcxcdUzo/hqjvgcMBI2b4Gq26GKOkCjU7K
98aYfJRhlCbZrIORnboNBiTyoG20YtyjQe/G/b40LEpWlMH0+a4GE5H25j5M0AwcpVuLavQca0Bs
tBuzrn4mRvkjTLtNU0a7KMp1DDMpBeNumviN+muJjY2Df2uX6v4yKRvksE8oA7mjZT4oTaHTwM8K
dzGbo5KLjZWbr6UufU80w9Nsap6qWTRulow7MMYPhgpcPyrL2h2k9qEe45c4zHO0iRXFE3DoN7bd
8/Tm3omWyTXm5iNyCLz0/scsZS9m2riSLp6mrHxsWDb9pEFWAdqjnyPoBbVm+/BEqBKEozuuiLsk
8ZbJ4hzAgnzsgzCz/C6qImgF80cWvYwg55daebDb/okIgQGb6T1OkHGcBRBIyBN7MwolkNr1f21m
eaVp7BOrfaTSdlgJiES8/qQBUmFNOkJ19dq4D6X6vrNNP8rkcw8/Y+YEk3PTT2pNuGnTHuS+97t6
CUDtDq5oYtBthZfm3U51cH9QjmWSnBRR3yahpHsoBW6doQ0srd43cnqeKb964ERDjoUFJEx21pIp
sEmkpyl6TliDwlKfEc3wWK+Zq/ZPcoohriFBfADKlPlOZuwNLjMDoTx3SG4m8XMMIQSMxxGMelnB
Sm3tfaN3xyFFbI4XdLoPXFN9oYPbp2QuJ50n2Q6T3LDO8QPi/CtChGtb+8UcJ+ZbeaRekrqpoN9o
zcYp6e2dCbmvVIwHMJ4o37hzNJ7SifPH/tkk/cHK4k3Vcn1OE4gd1XQzEIdUeDq3bfMTrs+I1HDh
9i9LS/k2BjkuPa1/jNECHXc4AWtzl9qsBWbJGuNvmdJ5E+1AeXkGFbC+JqLq66mgaTl9gNqFWYil
mtej9dPJya4Ki+9Gr23sPvPlEt/s/mnmt2dKFmDVehiK2SsT46Ql8ruo5u2wxPBuRtutStl2Zdpr
sP3gBYEjUyB+IOx+MHkys/tgU+wKIP495kU6YxfMZ1dnK+n3x9T0MCSaYxcN7xqXkprpjyI3PgoT
6IgEVr4z8xtRx6cIrRfbKo5x4mzrIcebAG8QdmtSW56N2EQlQ8iQ5RsEzt04rFzHGI6IA99XCNot
hIm5sZBfV09F+FhRu3eXTByljrqayMcgHB9ylWa1+Fnr9U5wMS7JdKO0kw1fPmlceVixJQbGl0ZS
am5lLQ+GAwQg617muMp9ug8n0VpgAXRcS2Af9ab1pObKEQwhOBDsRXR0LttSeUk7zW2Waptb7V7O
7edSA8ogF0HmqFsLGYylbmgBdjugs+d1SwB/3eotdcCMBTyN+Xko4wc6jVsdGpUWa/caEs5YjqY+
t+7kU7Gmr5o3wRTdysrbzD5Zl2XTguWvs43Mna3y8kZ8H5bPSZkeTKG9pfGwRzd4C0xnGy/zESMG
d3CUlyFxgnBK1kBkvmsU6GVzwj2W3nOpfc/GOkj7diPy+D2X5G3aWG6kTH49I2WRZdtGrjZzSzI+
QTuKXI06UCyabWlKgPTlw5Bq26LIPWM2vXXRxqzn9TAZOfGHGhYKOgKu3nadGy7tQcvru94ubnOI
zoSzhqtG6D9bxbaXpIekBJ4BzmVJNoWDVUBJPsBKX59+0tOTU/RHreJCT+ytiQ48v4fc3Jymn61S
nZ1OurFpL6hSdxTzAmAoOgIn3o18s/WZExkMZjmfnXz4gaEWdCB6D3EVSLaym1lCcKa28Cf2ktOf
k0l+bwbRbQbWYN6E26IGjmQ1qYcz0OzmcbSvmXy1eytkcbSJyQLQyx6EuGdhltPRwvzQp1t/WKr6
JqmLQDKq8ff2VniSfEYuP2pv2qzeSGpE2C8U3wGrK+TYW1rHAupoK9tqWnqvLZbDbA9eosBgKif1
tVLSnjKyvcUWN0JJCDFbjftIKoJOq9pdlE0HbDGmUzZo1Yn8xXETUCnoYY0bFWJgp6m+yXuU/f36
A5LUvSVlXtOFtyKXPJkbT5b+i+jBeYDZvpe180Jq/jxF6bfCqH9wUC3IoMZRmrgTzAp9iH7URhU4
E5cs15W0dI9prWNq1r9MRv6Ar+WTFpnBooubRVO9kUnX+jIAPnOuxXBnyQVTYHCWLmRO+haPg42w
Msrhw2mNtUa5DPTCJAaqZIwjU7M6a0r/TeGSyNX0e0Q/ZLIy3AAaHiJx2ODGaHVuIs0fbQ+AjB5p
RvieqqsLPVAdWqjphtnzOlNNvsVReNA1Hn0EhuoN6mDjud6nZ8LS3WSucHIL7qoG7Gz5JgvlpHbR
T2fUzlYmz27Ya26qVrAMuYxF/AZs/mOS5WewOMwLh3PbSPFGw18Jt/h4O7aVTzc89kTe6/eUlW/j
Nr6lQXHMxHxQs/hEyu0pLO+ekgvo3NuiRAIRp/vanbg+lQJYhVXkZcQlWyffrWhtxtF3ByK7K+No
O8XIu5XyGZ10RsQ9xB3mtfFutZ49d1s1VjrUkcykwjCcQJCjCwgp5B8nFd+4DF3ZQZiCqsMbLmhP
NarnWLOdZGd81IW26fopaKd2YyfgWbvMMAMU4E/5gEBmWfgOGiSsjBxkUGwlXNW/JLlGYYqFjC7P
XJDyOsU+1gfWF027/sXhFotqxe2V7E43sBNbNczIU2oYZ3mnnRrl2aw6T3S63yMsx5lgtLh9FdkO
47Qb2N/7fNYO1lI/rZd9rZgcTvU+lX9iwPca0SxFZf2Z8vK3SAyBJOnpVsqJTha2hIBJKomUYEpV
0PREiHFxPnRTPQBa32kClHSkuwOWVarZv9lhf2osCT34PGhA6Fhsl7Yn3wjhPU7RYZHNA7fxOn15
asB0nYiTej/vwv36FdeFpubagGKosSkRmA7r7ueQoEjjqP567dC6vVcQizWG+nZJsNqTyi2ukMGE
Fqi8TFswTl5otL4coSqbovztLNBgUxBrFuy4mP2bqY8WobQzmT6NKKqhnFPCbn27BRLOnbHO6Pqn
r6MZSvG9DtWDZdSGV68i4j1ocWmvKc9z2niV86EpJDxL4Vads19vnFYuoEsIP7WNQOKbYYfj1s7q
Fe3PjulJDqGnWR3neizdKupSTxnmm0iGQGgyW2LByamemM6kfxzx0O6c1zQNv8/cGk1r3EdN1mw5
fb4x9bx7oe9NZ/TBRO60tLwNZfGQc+MZhRn6OKAXblJH71Nt0qabdxTjv5sx/F70niY3SQ2+QL7s
Slvcch+uagvrfOJbv0nt+TZd4tCbQnGgEpLwFsMxkXVuxf5hRs+1E4tfq42PsCJNbb5Wbm7SUqc0
N+7UrHEjqrN50Qb5YHrwSw/rT6slZ+bg6lINama4sxJk+7Ul0PTkOY5WuppN8IQWE6t6ZpfG89oW
1x/WizTUo9sFkZvRuM9CY79eKxlbR+FFBqvZzlr1XsRDAB+SGSMYs9EQHZ2tGK2HpjH8apx8mxU3
cxnbybcGUo0DQVieO9+q0v2oTHdRmT+PCreLiQYU718JJSglOO1Z9qBCqsnT9jwxPxH+DXZYnPvI
pNaYbpXS+MV+DM30exLND1FHyEN5YgCSYCclaeuTUNQNKUBgs+VF8azgXkrNms6NskO8yl+vlyF7
kO15D7/sRHfZb4W553/xDUl7TqTioZggY9HCXo+HXnRvem+9OXLr1SHEGKKaYtCCkIJzU80BN9Y+
6ccTTB8/ttX7prthlSp2fJtOqleY9WGJ1CAc9PcU8UpFtLvB7rzMgCRuLj+EhAivJOTeg8mKvsh8
gKtC9swnyXozkApxUPppbxXxtlXCvRanDzI1MLYDHf0T3m7bpG7viiUPPV3FlWzIu+jQ5TXxPMlo
K0W3NTW1EO2ldR7XSeoc6NqVoe7Dlo0zO2zMOLobrX5Pa/lXJhLa2UBzIqd7VCIEopESEV4ltM5H
wMxd0sT2pml+WA80umbPkyFiRL2I2pOZHqpdbZWw0LxEVAG3E3DAzK9yBVvJ1AxQUTqsKQE8EJ9p
coocC65kM0gjZah2P2epX1bNjt0CnFG0m/UPyVhePmxmfFHSoDHqp0GfXxNHQi2kf49aZ+c0UFxp
CW4yRXy3i5roryeSr7PoYDfxazRNr01tgvOK0rt+Ce8zTuW4rQK1KDmr9A8nljfrd2bjz1X6LqMG
MFrJ91UTJeczc5x6HM4eJh/7UtWw0otANc7HZZx2Coxmg/dhOUpZHcxJEZQyyJCsB8qcb42WlpSy
+Ngy7fXRJv1vb+i1k8K+V0pB0ul46tQH1VLflXZyGET9YM3lu4NkVqPdWOXi46d6M+fhpkK0aOjn
dyctfW5GLus2ZGuG8BEKP181Y8wnJVkRvV0ACWPd0AqOI56qpTvHGoDHFxyCE6T/OHHXT8J+hpna
7xcKqPaS7qffNT9YboT28Ui5kejQ1Zr21EX2RjfDe6OP9lVqo40xfzeI3KNG36zRKs05TyIMHiVq
LKgnpnqzt0d2lpWSTiBbsGZPErCd2RkO8qQc1quKCUDX4CFeEn89AUd+SYF6KIfswGH4weGIC9dW
xBno8PJ2NNNNqoUwm6MXARXH0qfv64vKcQ/OeELNbLwdU9sv4FfzW20S5rBttr1Su7A7/Fib7s1V
4jHteldJVzmF2v6hT9Xs2z1dLE43aZG8NiZh6R0QPWSUWcKL1HeKUBvP6e17GCe7FmSJViJMaaG/
qfiDGe1zbdrQ6fOQJXB1Gfw4pbFGLV9SVXaz+CUM8602R5s0NA+xtY3m2uslYLLdhO7rtOv07o4G
GOj92P5lAHzyRCsO8UA6poffljZ9mqvmMZZkOJLZ86zlr+hIvemhMbuYwvxaqn5fZLGJ1kP+S+ly
ZPUS4ku2jIJpkJZ3kIEkztGsU05RZT4O/QBRtjgqyAt1/0PSeW25jQNB9It4DnN4VaDSSKORJr/w
TLBJghHM5NfvhffJ67WtoUCg0V1dXaXlZ5MvWdjL3tUiG9jUPg+2+Ox7k1y9v6nbU11Q7JN3twwu
jj9+W6X+WgRashHYo6xBdq+ckYu9jF9z6R2yaXptc2vXL9OHmKHVj9al4ZPG2D9JFL3Xs0icFXv1
IbbMGzjWPlnqfTr1Z22cP6ul2KgAJdFXKDvvdRHzr5EgOZFnII1mWp8tFKGqebqSExRMLFFhDgug
YP24wOOyHfkYWxlrYQmQCsdEREkeWgNaBbPz6ogOrnYpqX4zmd7cujZXGeqPK8drOdV8qj1wUdk6
iYglSXH9PvC5ScShGORONMO+0Sz2YdCvshT+RlDlDzPKGxr7R/InhtdQPtTN0zSk7bUgfcCcgRzH
IItsmwrl40Xu+EseVWR7dHPvFR/4bTV2n6ZWX9OhfG9TpiCZGxeL9WEqb/YxO/WBuOaTcV5c/en/
FEn7qmtS7SEhyyvaw9JDI55opa56rUZGpt85xXzQGqqHUZabRJYveOc8OsFwGY3uHsT9R+lEe3pT
N1lE57zLf3p2LFYAISXfLsFhb8WE/mtnaw8mt2MFJ2iTOGm+gg1Hmj/E50K2F99OPoHtN5Wr74t0
PLv6jNRK0a9MoKjWT40VdLvfPhimlZaZX/3cvbGR34eodldJwqcNYvyDSwaP7Sy0M6P222m8CHTH
u6nksZD9Hjne+zICoC02jqJLfkkRrFtlrb33o2inYrQwmr+TPzyXBFxJDis1sp1S10M3Dt661Ayn
iB6I1d3kMm2XvLuqtM+ti72F3zFNLAuA3vwInPKi1YFD+q6fl3k6tot9jBH8Al/En7KGPrzSBdoe
1kAWAmMPWN4tuCuQqmySctdk0d/Clhuvje+OsN+dqXowuCmQpFrrLDA0jhStFj/ZjoYgVuR/jSyn
ccslkoyutekid6dn6IpM1mMSULHhQrUaKmOfJ8268oYnxBgK7pfoOQ/gffWdeUAZ/mjL5pinzT12
qnZtxfqzHkfPcy5fBkCrlcdgIH657slz0p/U80OUUn9NXElcLqnetRMibfQswZ16OZ6bObibcsJf
SkvuQsCGkma2sY0hjOPk4OcMQRbzEgqK0BWKbPcq6U81yhO5TeE2WtupykOCza5t+aJau1Unra3s
LWXzHrXpAOW29qzk/dSLaRUoMDX3nB76itHjTex73NU97M25RQCTtNhpX9AGO9lFkYTBkgM3dUgE
G8himsLbL1OwWwpSs1qWx0Zq7qr3ZmPlyPwNspAHN6epV9pkHjhlYI5l9qnyH83onisL8ZOK1Nlj
uJ+9iiV0G9vUrUuIDQVr29rxVuuZl/LkPG9xYC3XgZ3rK28o3iS3llkg35A7SA4t+opqfCeoaCPD
W3tQzkccPOx0vjll/jL21eNkBDvf7bfxMOw9nSuv869Mzb3bmfeRWMalCpqwzqoTCPh5milnrNJ9
qQ17k7r9S1DX18ruqAToFzX6WFOmeOVm7I1Q5RlVKu66DnS7OOAx2Gf07AcEgXgBIvUJDf5Za+V9
EPa568szdQcpS4vSh9emZymKcz9bh7a10MpkoU00ylcwfmnDEfBNFGVWNbcWkCUCMVZwjAqLvGLr
OaW10giQQ5VvFk9+YKe6q2TnbNqhXtl9fMhcDCc1aoelneWmRLpdjFW0jrJxP+hpvErqIGAg1PmO
fKGGoFufDiNYakoGr16SDOqtT2wCkH8Qsbtu8Vefo3wvPUustZTxniobPgZ7GNexWf4RtvHpZv1x
Ud6ggKA+jecs7Z7MFuQKMaRh0ogcwcNkYuRnqeWrZWjoMO96/32Ky09Riz0HiDGp6nFo28++Q8u9
yO+l6F4JhTDLkOcHavbXQuNtQWV6alSdMOWPyWAeG33eG0X9q3Ykvbl9EcQfFNjAB+7XEjlnTHme
Uf85GXn8EQ/6q9bgR45KVT33L/VIA4kT/dC5OrI94slYlgskwW4t7OXI4MjF1bqGizynEmyb55Z4
lhbauW/Kq9eSKlV9vF2oA0ZRPbT9xMiDa64Q0krXtVkdutn6i1UiSgXNCYkkLqLyj282WyumShMt
sBxQsENDYkpCP5N/NRm1zAWD/ZdZsR80BJTzbMfkNzL7w0lCj1w0c6+b8lbpwVdVimTv285LG+Uj
PSV7O5XmnSv+hOk0IlD18g3FdB/9e2Oi/yYBBX3u6TzqsxLJJ+ORThlaHu3pKaJNEb/k0vszmRkC
+cEhtsfDWI7cDkX5m+EUuFomrMpwlFl1U/8Upeh9ONUflTh2HnVaPhqn2oPQgPVTtxlQT1yT4f4E
2bIR/nAYPOOp7AHNNU6BRPS6TftyNbveY912AFJRmHCTpEF/NZYRJ5T05MzjVdOKratpD0WXn5Fo
uSxk1BhIhmpfGgAdRWntjZ4bLi4iACWNI1DE+YZhpJsqjnoPS4Kp/mUPXmthnOWU/60H/SQkk/Hk
NvW6XQh1bqPg5/JNzMlJLYVZZ8cCGxaQQhlSq6FRRjK/ICBRJ7Skyo1p9mKjtUUIDf07a9CZit3m
3nm0/moBhbQMJ1SNAUWvGb+Pdf9UGlgVQFTRveGso5Nm4j7gi+Jk5qqZUb4sQ7I3LJzvqJWbWqC4
VL32bfdTDMkzrJv9JJuXVsQnUS/XBIbEGr3trzGuMQ6y9JOuBX/r1HgY66lZEQemzRxHj45maCvN
rO41CjBFU/8tpCD1HL87nbfZeeBnXPOzyc2IDsTKnFNm0B1LQX3uPUmdv03g/iRd8VUXNZBDrYXS
jtGLa5lP97vyVCz2MyO36Kp2ceh79PJ7Ya61LuKbtb9ZUL93oj2jg/60ZDTSZeftGEC966m+64Xx
Evnu99IWI/4XNk0m03z3ijT/hzhnenZT5xR/WLkehLPpgvrZBkVH9m6iCy9/p0i1s/r0Rz2IzPxT
bC4K4xfrHh+RtUq+qDx/09iEs2Dc3ZFKGj0PgZrb2hk7YNjZudruayKhXPC3f4tIX1lFfe9oeNVV
e48y+R5TknZyfOptAPUBjKTSmiP0neOcDMdCs584I591VNUP6tK10wlahFeHZCwbozaqTZtlxdq3
qt9xaL6Xyb4wIn3yu2kdixk2flWvmpGrRvQ/gU7Zn0dKaj/CPJq7fZN08TEmJKusOXH0EW3BpNhI
4bBB+ogcq4++My1Hf2v+g7jcTxsLLDFKEp55Sfd+0xwLaEGOk95wz3gauGo0bpPKMZ7TrngWfhSC
RwH2tX+MEd8yIeI3RoOcrdmI1xEeAHOVT3jnPqPHsnxl5XA2/IbGd/urnhu392JFP/DawMVz0uxo
i+rYCecxyeutgsBJZEDvnYHMEfsTBsd2ZT3MWztWif5QXF1XflroHuA+srf8YlfqSDvpTrMuEyw2
47g5CH+8Zkbxo55Wr9yTZk9re84eBs08qpDbDPVZ78a/uAwju1bn+WtX8rlB9EY6ztPLkOfZ+rX1
65c6DcSCRj6SaJ1FPhEH9OWFTqszbS8G6fIoEuvAAN62TAWeo/5Kia8ClBqrINdv6OIdU2M4VQhM
iq7cFcNQonamXdx2+DTluIMr+ZmZ+c3zF/ABAyDd71ZM+u81UiGdsLxSYRLZ2U1coklhTvTA8Pd+
mBe0HoEeKj3dlhriciCgLb0f/1c6wRWnMCDP7D6CPKToXqTU+W1ZrblGAGAtIjbt6KH6iusFINIT
9zzXr1lOq2cJSPEjK1SRpLE4bnbwm8dusfFjkrRU2h/+EPBvCG3kItvFjGh2NjvmtrZmooW5DoGH
ykKb+3cfjNoCUVmX+IOumXb/KQcWr8X2RRvNh37hCLKvGB+6aoXPBGB9wpUaFqwQKz8uxMZzrEep
SWbP05DR/c/eQG9lyNovCoN92gDgpvpHPlYqkyWjgfUDiJJ5/m4kZKLUwMX7a/ZoJxrbHLIn/kEF
jwd/c6PqkT6/qXVWe1LBrzodLUAiMEsAhGKXukDdsKUm+axAMxXCgeB9+g65F+8z1ENJktgJ/YsX
fBgRupPGvEvadsdc8cr0v+jGYVj/RJ72yA+qxgFdD2gto7Wp+g5JR3HRk+BDDmAHZGQzSrNL9dil
zalUEmZxv6MdZhE7EtTRIaqcFbqigLfc3GsIhFiIgRpcALRe0ijd5wUEkSyScuV0oeFqG7wUD3lO
NIO0ENTBQ1PfEO08qm8V2/1rPLWAh8k6jsZjVF8KqZ2Y+jurrYZhFbugH9ZDSy/RPbPVkRn2TX81
moDUmgxNC0syQ8Epm4muFD/R566NOqpkxAFYJZZjY08mekm3vvEOTELTgnhvuDWc3FSfqRKHLGGU
ib5cYZv7xlgu5jI8GCn4QnYLyuyZ1uQtroZqNXk2A4cPDHVEqsnQhUFtr/rRZZEN+rP9GgLI0nk0
Zmm21x6NC/ghPMuoN5ucBip1jmWeu7LZYF1X9iV3pvbkiuSwWAsZJnWCiPZN3NW08wr0F+AEFTAt
/auV2p+oymx0kuvSggzb7xVWxbXteVDIvmRxRO+to4TquSCI1rjJ1Ij+laAbKWAXBtD8iY242ZjI
W5m+KMaA1gfrwgu9xNjYXRi71OP8bix2LRsF9iYh7KYWykvtGYF/fVunzq7wy/3MlmDlTKfY8y90
Npx6Lp60dP4o4go/Sm0sj+J8Lrz7mHcXqHhrAVrQt+PO1/Pd2JjiUFrZxsOQTSWVaut3I17LtQV5
01vl+g/i4IWenTlHHm6pNmBERzOmLcdNI79j08Nt498qVO1f1CKHxF+p0xFo6li9zvQGFAbfgfNb
br/nmXhkdizpOkvldt21rKdfT8+3/BGt9xd+SexHUzMyCAgFpcvC1uMasPwjX021nLP6Te1Kwcbl
FPDTe3DCiIBulo/q+PN/Anv8/19qn7QOMraTkpXjGJhwke6lm68ld6wrm5AQH6JjuVYFhloAtCPU
K8XDdJ2rdXFEKEd4g2BC8XIsNe1Z3e1ViW5qGZ0ymCOlKDYB0DM/Vt2JXX4bIKnwLFXwEyOaUUTu
lrDBMioImZ1Fw5Lzj6hDWoqVWO6qW6P4DV77py6cVQuiwhlW8V391m3nU1EcNFkeLOsvm3Bmwlzz
n61WhCPUs8GPd5TFoGZvyfKt0tq8dZ/AvXkeny8YT+/8dFZVraQq9VIlIMHmZDXt9KfUvvD8XLvC
3CT8QUAqoSyoAzpQqj20EGMiWKBm7W0X/DLZ4by8TJOboDAubo3EVX4r64Ocx6c4/ZEM0Plu/Xdo
T2n3Bjt0y1zRGdrthq/PGZHQJtX//bfE063hUNL7OnCEuViuaNnsmbtQHV2JYt4Aua3W4tdq6LcF
UdH2WBwWuXzjL/AflYqnZciO3CuEWyyA7DJsJdxQdiTfdtY+afnyGz5fBU5rtjENz/d8c9d3tnh1
btmDPKjHZi3prTneC4Ljm2BMT5yodo7/4esNv/6/aTnZ6vmMyd35XOtEMFdkp6xCR3DZpf1LqVru
9qPdv2sopkgczdSv/4Iy9bU9fKis0XGnc8879ss7j8abHvw/XA2q7awbu8Y0wrnFPT5JaLB/0QPZ
NNrIZWPvkwmdY9YFTglqyfN6mV9zVIcJGjNdAj5CPXDhVW9BHe9VGB5AcJ22UbHHflW4fobEnebS
w2E9cMoLDmhA7PhNQUrCalrOUwkIbKY9BMx57XmvGrwQI/n/CLfEINU+c4im6OKEmRfKst9KSx1n
lmtwGR/2bmp7ZCECsKCdIcLUKzf44EwY6VPWv6g9qP6RClScSnX36kitFggWzKPg1xTQ4V2RvFQg
GluYoIRNKX7VP1DhQG1x7TMhfWLtVExX35MooPTs8xv9zxVu9Psy+LHEmbMSDy9ccwSM/98fz4rA
5Naw8OzhqM7LuDL5RlGL/AovqCZRn42NA+O9inihrHdev1V+v1N/y+cM0XvmVcBf5ZPi0X4eIk5v
z7ZUImcQpHg8WUVbawAETC4Jslmqqc1aCz4Lu6IMvEOD7Mk1/X/oiiy5UxWcJgL4gUwxK6o+eRIo
eoziSB4f3QliRn7jB2oBJHBeggmdkbfNQjt9t1HLaSrpVxL1a7fAiNEprwgpLBBRj1PBGRgFWrrF
CangbQE0NxNQpWEf51g/JOkO758VBH1TQ6KV/cSFnNPFytgCnFq2hyBOdTqIA5u5da0zx2mK5aeq
90e6fKxtNz+q/ff/SXOeMnhGov8ySMVtbSeSb8JnP2lhVsitrJkxKOkYQxFPIOAx21TR/9de+T6C
+i2b9KMYSpjZlzRrt6ovqlZXzIAC/I3+mGEfxmpE3PkFNi2daZ3bieK9/lBRX+1YxBOIorcxKi7t
jColSWnb+Yci/griMCbKtZRl6iTx5PMSwNxhp8b+Rg4LOq391tFelXsPycFUTDun+XIselr1n/9X
4/9v2dXdJSD1IwaoH5eNp06cOfvQHBDFyDetE+xUzFFpniq6MjdT2REfQZ1ImdSolBeV9XnvRRdg
ywS5daf7ZbX/HdDoIsTyQnBQn2Hi3KoT7jP3BnGilR+Og67YQ13a638/AicPlTalbOdFDBs881QG
VBJ+4jjYqDObub/CdB+Y/1H5AeczUGDd/FpPN3I9VVcsBaGrs0+x2qgIOZgS7Frz7x2T8bxKH7aG
Ompqc7E/M65G1fpXB5jNqevixLzdTnNftPpSs7LuEpKunXuoHFHnQ9ZH3pM2ZzB456V8Uk/dm4w/
sXoVZ1/90HK6mZ25jeyARJCwYQ/Lhx+zNMnJis0dgTonFNhYELH9jD6jK6z/S1eMxYXFHb0b5rvo
q60DYVR9pmWVd6uViPvrV4v3VxdHJDlPKELiDRCccgCOUosfNOl+08SCiDlNBMqh8LnYtVf8cO+Z
9owwwkpNVzaj+8JGLSau5vRVp1lrBkk4gyKyJ9U9ySgPrwmVLK6HDvzcVsU/lSM7TGUaUr+opEhF
FtIQFdv4Ei5GAFMrmchmzqnXGF7o913Sr/LKeKM1dRvN87REq4G8Dc/v0Cofee8RgFFbGD9sjRau
kJ4X6mx2e8GNbi8RPWeK7aK/EF7+PYtOxnFCZ+IDtAEIPXtj0B+VELogXrntJax/PZzNN2tgigik
uA0e/50gzrCc39LSgslo71uvOKrQ18qJ8K0iD2eDM429CHsDzdV1Etu7YpyhkuIv6L163eKta9ZC
Hd/ICf4OXvqIkAtPrViatTmt8VsJpQAOqTMm0GqIY+OTyoE9oOrYcvZ6p3Zn59gXmUGClWKnLhOf
zURaafTyQX1WN386/bsKAXrs7MTwWc13daE4XKYN2vs8rNlR0ZNG869U5qGujrz/CuhColtB4Pw2
x7PelBdoba8l+AllzTaQ0aFXdAYjeZp164s1Yv/xRNxZUhEGyQ47dBC4mHh3PEhst7uofoYwpLJu
fipXKW9YBLdWDz0oMxY55T/4u9+rkDmM09NSHSf/ve6TR+75tHpzekTk+XA+MQfwT6V54rN0r9pF
TnzmEdoBdVOD0R/Sn4m82sHzD3/HbT0lD2Mx0CKyPXBj9eNBec8YOKxUYT9X/kOGeTzPo7J8Igw2
BQcVovl4fvcvhLA5/gVEXmuwrCXTLCnqbyp0dP2vO+krbrbebyiEDZ0g1q7QncmK+SHJcbPSNXAL
U2W4Vtr9qBURKi2fyU8iOp8T7SJ+Du06UNKYnl63UXuMWYE7TXS1YBoOA/zChZ1TVSFy98WmVe9O
SWt/RS67tCMP/X8ZVLid2mqfxOW7xPyQdVdMGGIqkbqoqlB9EbY/THyS69h+VNVX5nU7vDYiQAah
Iq3g5tdMMkS6FHUeZt1TlPxwXao6hb2tU40S5igGSIuq7JuNHrMeZNU9gnw10nameu3l9Elb7zoW
9Z7vi3YwPci5eiUZKrNv3lhUA8w1xXvKN2jJG4u9ZpsvnV2sa+iJPtdVVDv7igENvqzgL6nnYo9B
IPxt6/ml8KszUpxbA7bx1LPBg4v6qgwIbtL2E2O5LfTBcmq2U0BwIsAsQPS9nj3M1OWsBma8CktA
nmVWdx1gyY+KyCzuv2QOTW8Jlv3vQW0cFM0w4IbnbaqfiRbLftLJ7KlfVbJUCISuINqq/DoFKVRh
jX5HQotYp0aCKZsy8qQSj3/rr19KJaBe3u3+qXdBf0z3UJvDH8jiMaiu3GbL2MMelBUk5P7qm+Jb
L+Dx58VxAWBxZgirHXMxCVVeLY0PnMKPAeOxTGisLWeBXqXP9gr1friciisAmUCmwGw6EK6at7qI
zuMKN+1437oNnQa9v5uadxkm59m2So1a0LkKm1mJpYaJXkNqSqBWzfimVJxiBqR7VpAUBQKiU+jf
ZSlfmpIGvF759GUcECESGSbRWuJCDSkntZMtxOI9jEL0V+tNN1cPVse5SzxR7NNynjao09SHWTaH
JUv+2H2lbSGO2adWp8mtTMIZfAi+k7G4LukEY7BjlMdL/Ke0ph+XQ/2G3olh0xCBnCaR/qlFbEkJ
3r3tYJ7cmU/5U/qV4rEF3hZnvuFqAhCuYf7goZm2f5DcblcVX+xe58DrDjAO7i3zSkw0BdGki1ax
H80nFGGjdTYsAEeQFrA3MUlvisFjqMTZ90v0tKT+b2OPj5IZCJgxxYfTLtNxgcA9oAwWlWm69Rbr
bykjPyzKmDHOaqblz/iXM5EN6+4sIJtpT2bE5AgQ9xHCnQEIbJ76uTwGacRMVR99OnMBWdjup7Vg
Wn3tNrqztefls4oMSuu8Wfcyht+vMyGjzWXNJ7l891HMD6M531NvetXlREEjkmPiWLDjoorpuqr5
qCJQ+slyjhhRM1yAQdcwy/5URHHNJAydPSRwO++aJeXRT2OxmyDvw4pbmKIw3JQIKBiU0iefisAn
/FTY/sxmXa91LXorfMad4jr+6+YEL2uc/ZVqhUmbbl6WOvRUg3HXN9klRWZ3Uy/ZxR/1147v7dTB
1bQHeBay8h/nNn4qQUYuml0+AyEf+rk5jHA3Q6cfjzbqzTYtkY3v2AdDThedmbULcKqJ1pLs18wI
h3ZHLAFW8DbghFfZuSqbH+M7E4LLcZmN+aFxgPSMCrOXpu+xUeFoMtXJ6ECbNqt5qiwK0Q4++hwj
uZR4iH2aQ3kymZDc0PSIAVmkPOltQJesRddl9gwjLOIhWKe9/NLS+oceBIfX9F5SewBCyQjcVlD9
Ggt3/wqThBjj2iH6MzMLstFTL+tWBj4TX5mdV+88ah0O1kBaOjZFuxuaMj7NBQ0kRiHtJMSVr9iZ
iU9n13OtS1AJ/ZDyPg6R61khB9VWKLfYT3iI37WOKAIVk5absZER7LzefciDwsXXY7EOXdDuZWcf
Iy/Y66C6VZFf5pLEChrQUTfhLtKmCa2+73Aa17/xQ32TkAZdXFl0wWXjTKJl0wEC0zrJnkwHTq1v
Nw6wrB9O1txvIKMwROUNnGOHsCHK4CGz6EML2g5dppO6Qc/YYgAlnk3otKE0iuc8G6Agl+Xe15kd
y+PPSrYYnWXZHUmsYh31xPvMnK1dy6lrnOJjqFtlwZJBz2zLtR1R+NeM3Rb+fO0HD6QH8nUiofMu
Dimy02MJLa6uZjsrAaaZVRFAM6V/lAwPeeL+TRmutGkK2GTl8+TdF1fb+p084wgB9xSCCJRMByCw
6i9AKILmvCwtxg0bRgjhfMHlAzza0Ju/ydR9FXF3ddJh47SEK3N8AEol1QCrbO2DX4htVjuhqHyO
aaaf3dlQIt3TuZgm2AVoI9Awmw/qSRoaIt4QXWyo9WyWdTOmr5WtQ2YV05Mauo1Nemajs2ex3rGC
gANE9NSnSlt7gfzqGQMw0S0wquLRTBeNkR4dNnIc4+HcXrMMF/fAzrZxBahnpT6TbFGdbW3FuC+D
Q7Mk+6EyT0Cuj0xBbP0lvwrX/usgHMXEGBb1S5lfTX2MNlUmXIhmAg0BBE00Hf0EszIh6uPe6xlh
Tx+rpkQETIkZsXU+oMZfzLFiuLlI3lLh3xuZMOwLDrMn/z1nvic3luftoikPMT7bGqyfXTa32S+e
KiM9tsK7YwGu8RcC+vdm9a3paAi3JqomHTtJLy0KXVo6hhGFXFah49UwKgFpoRMMUK3M0X0qUuMD
Zwtv4+Ued3riBGFnwfZgEGvaNkFWrHyr+BsEwZOpy13aDDoTfy6gvOauY63+SEvjY9Dd7xz7DVzB
lj8tDYZ6bLHtWT5krT12mfFmNaCaftntIZRAje0pqSrvko8dEBQMzQBoLO9i5n/RULPoilsaJ3Q2
voes40qK4BEU7oNwu63rBG+mmLaulb8tWkkTT4vv0TCfPDnEqqCnKeBO1COSBrXVWZc5mh5oq75y
cXxLD3sdfc4YdHKGHyjaYTQm7CbtZURacIrIIobEkozYyoSUFbpturjPxjQ+GBbj2G7U3YzEQBld
ni07O0c4z6wG1I3XCxjD0Po3r/TfBsTmVlPMrnbydthjU5BvcJLZGk66y1PvQ0zWQlOOESA305tV
P9mfVtXuHRTIYDOiIVlkz1lND71rSn3fToo7KIJk21Mm9Gn55UZGQbk4bayivQ74vAPe2D0E9mmf
z9F9wghjZVatuyo0zIFtc2R6jx59C09UC5RjVHwz/ejqmfMrl/WzzLxT2VHc2s7y6Ogoq8pGvNDB
itess5o3YgEKjjxpTjnhBNAG5rlf7J2BmERrgEEzzpljROMnCOqoBDGLA4Z5uwqgonXvZhmgZLF8
wWvP1vWE2IRXU4YMiX70k/xJJ8A0SR7ChT1PYnmQvv+Din9MVT7tY0M7wIlpH5oxOXT1lG0NLX7p
u/F1roxiK7CJhv41sjF1eyUHcaQHG0aztodkkNIotTbeDKfcm2qoIZIUPtsqh7uc+aIVw6MPk+M9
yaKEs7CM4xprD0ShCOPIzu0rsw/J2w8NxHENGfJ+rLdjR6HSM9vdDAsNLqMNF9f7lSMZqKEzX2R0
6a2Q9UOqWwCXpXauLEbSpX71DboqnYBj481iWTum3DjCey1ALodOHiSKXqgPpAwykskN/CSETW8Z
rSIbhX4mdup1ATLCjGMEy44o11g3kx+0ZcaVd+1F29mB0pcM3guj2bugnJR3HFMJzF8xDFzcYKc8
1G7zStzYMzKyhdV5tYGPPVymEkMci8nENjtrKN2qY4Q0A1IRtCb0elMxV5Rk7aV0gu/Sm74DWUOm
V0KHznBZMv+lSQRACVhA7u7q2oP0VzKB4r9olbleOnnDmt2GS4HOHKMcpQG5SrP2qB3d8oGBcUeQ
s9ZYDdrGSXOqXQcFm7n9WzID76h4XjJ/06qEVJ1Rj50956R+7qy/+dn8i/fXLalHzDmNq2PWO0mB
GjfOq1Emh8wfblU+PkTL9IzM/CHLggc7GNje41htoqU5p1ODryNCU3bp0V9Mp5OSU2Nj/hTYEpZi
vDSeedTy4S7hFiFSupGjSfpFChyKGYuIOCrpyBRhovvHsky/wStwAGHvDnpMa5vIQubeZ2SpqaYI
QxBkoPhlcOtho25glB1ofv6oF2JCXfTN1MSxQjBZPOUQxsdP32ofHWsIOfEPgZlHkDj806LpdBK6
rWNIKBrxiW4sOTw9mdTyIBT5jxYTk6TSNCyMk5Vk+Lv5u0RElwF0WzfqH6+fziUJ+FTiZ5dm2kdn
eEd0F5EQgLmwDNGxHZOTMXpARMFB/eHQe/jdecmuBrRg2ixcnDj0INI3sYAmxGBDVfPqrKPadIbw
rjKZQ5xyzoVvfhqMUszt/KwWC4MuYGZOoExc+FLldLBGfOfsaZtnwBoAD2YXHQr3VynhZ9XwIbLg
HVdLurcTxUS/Es64YQht5WfZ1U2jHaCOWIyjSc7hSecIQvACrn/WHPHouK8jUyt6XW8zrTwqQYNZ
4tJIN1vdgAIiLdM7DN7RFR4U2g9c6JdQrJBjtfIiHAhxnZuHaha9JNoOECHAapusD5PWpXXIZC2l
jOHXsEbhn5OmoASzNbtXr7Z3qVk8zXl1LZJ3pWC+GEqHx39REUhZM1VR+Tkwo4wxGuIz2R60AdtQ
BvfmvbqRfL3dRBHcIx21HDLknp+dFfVlItUp4ei0mkNwJpqQOpg1d2Dq3hmOGKjVp9/UC46D57bh
NCz7njHOqUlIkLNjrre3HJZWMFRqsB8swiguaFUwoacRzb6c5SV2xnUzQ6FpiCD5TTMjams2sWz7
U6qGZ+dvKuaNeh7DUDV5cori9jZ7AUOL08bgFUnKNsTuMzddW721k66k/cT5Z4D4lATp3uyTeyfj
iHk2urZWdOCiOHqRf8hj3lYWP2RUvSubmIL7wAAbKAiVSv5gIM3mlmcYuGeBgEMe/Nbgy63i2SYF
Ja6PB6vNDM1UxqHDC1HD8zMbwGOkxaN5YpXkyPQ7aHf18Cq7/3g6r61G0qZZX1GtVd6cgoSQ8NBA
95zUaprpsirvr34/ofn+fTJMY6TSa9JERkY+TCNtIvBMtLGyZi2XfXQoLAMvzdXLsnmHoN9oY6Yg
bMTX1YJ+LVjiNhq8a0agQBNbSisQACoDgPjd+ZFGQngHH97G3phz9agtjs3p0PH7OihL1u37BloQ
wHHAOEAXDKFEW13nV3d6nogJ7fEQjDBuh+jKZYJTvpqUdKg42yGt25FNXJDM930T0tdVkQwEADo2
79/D7C0IrBn2AgwZ+nTz09g7DB8odXguzciyzIOzPfoYfT1Q0Kl6Wx5R8bnf6vQj4w2jvHwPCdi3
klFYZD5MIbnmROvcU1Oxx+yjbXGXIQM788FzaI1BBwOgneCTJO0aQiiZY7EgAcEpGRh8dL3Y3k2T
M2s7bDqKbvOKK+MMToP13XOVNmf6Xjo03VnmRxcJfPnzd6pae61bBUFf21Gm2xMp0il1ESXe0vob
Hqse18H1YZs+HIAFNLev9LGSGkwdIrtOR7BC1CX1Skfzs4EwlVFBMANVth0ocnlyS4r+WW4sKX5n
ZupM6Hn/Gmfryhy7u9KLTYx0ftAFprzy0iVGcr2yAT4jFRHQwKR3IE4RShABRYn1aWOcBCTSW7q6
J+Rq6puUWYQj6hgbzRZssrmn0ela9k+DHgL67fOpe2hrdPDK6GnOH5wivu/Z64RG4ciG8WShyYGS
hUfbk89ee9Z9wn2wVP7k11rPB7vg47jMmZnagjwLBZ5oBNQvH8yemJIbHaUvE92hc1nfe1TfEBbs
yYVjhGfCnNmiHZK+j+wvu0yzhh126NxDS6Dsg2acc0CE9ESBfnKU6EG9wA4PC7vtezd9ah1DZ/xn
CbO7nG5jCWiE24sP/2Zw/4399RTM5ZczUMRdV/+0uMPnUG4nWI01vD//XU6iXgbabiyYOcu9XTBB
Eg02j5gnbL27nADQzNqdnOjS/KpH6yeSZ1f+nNG6BUm1G4O9JhSm6Zu52CeP3DDEFkK5eR7I4UbB
oIx0SrrTwDzPEbq422Vvs39+LuC8+2doRtA+ZLGI9hj2CqLwvDR0rtbjg8+Lzf5nhE1uRgp4hO/a
S80LRdZ2qhcqTuupY2pHz/SNYGpOAlF78kx9Jed7C+zsNivt5yHzqbY8OsN3jQ511kQ3TZTtU4jp
W148VRkP7tRHy/6lIIpefkXt9K8370tm3qNpdU06QVHld0ZbjeM/TOvTAIuWPetZlmCe9tqaOp8p
f4+7cex+yvwjSLBL+n9k/PXjYowPPaJhM+5ZYQwK9ZmZ/HTW7m8yfOJDyRuuC3BFSx23hLfg+RTT
bBvZrNm9GzG9nre8DWX2m8sH3y18c9L8LTufb7XSGkfTATa39GjTDwONadrzIXICS83UXqDG6lKm
2CCNRV0wGXBvD0uewxRiGBW1oM3YXrBTFPQLyDOD/5kysNXKHuXMF/N8pBfspvXa96ZzfjkhbSXI
BpntukeNY3fu4c8lyW6dUV8Jrb1rQFt6GJbyzh2d23hpbl3q6wkEuHg8v0xd/7xxu/N1ukGr7G4l
lOnILZOsfosC/n0OdhQFb5bcPfnb+2z9Btu85kvkDnD1z/uyWW8p9PRsC6a+xJdUdvwRMXItnKPl
Oopp2LTPkbQI7nzsd1xut1SvT6s5keCBrwdExsuanqwwvg/rc3UJR6wuOrnROFGO/cwwm2lvQVdR
WaLAmCafRUtjQN0dNqxsj3RfExd73fwqcx4cmi61+02AbtP6xFCtvRmSb9AgbUC9LKr4hjjzWBBw
OzgaH4eozXatFZjnu6c8jLg7xuSuBPzR/B+H6CtFRiMB+Vs23bA/+Zo/WtlCBWLaO+7L4AbwY2sE
AdubhGhIM4W99IV1wScRFjCaEckO1cCQppWnhMl0K8/c84yrJAUoh3D2shDlpKn/YWEPMw4tZ1Gh
X9ynL/HIJ4b8MSHb5XChMI9ZtBz0qGk87+mM1DmZNrhhIy1tnhvuS5QCOdvREJFKtkCGwbUMu8Of
ONlLu3VM5DEOsrsRL34ZDZSmDwyUB/mmawg4k493dY6+tW/y6VWwvlpWCGPQu9FHjpgoNCNDx8Yr
BoyA5lLCT8Q6aFAgJhl/8xNtH1+KsLid45eLreZDm2g9jO6/BB10KZY/JvbQ3xxYbgYSc1RUbFqi
3WyfEYCdc5qu7VttzFx2fJSHnptFNIfYTUAIcJzyeCfwVT5gxJi3Efq1/r8NU/3wNqd2Ha7C1gXl
fV+j4FKkov0LY9ds2fW6Ltch+Wc+oINMqgEtlQSlob5Tzn9KSIfJ32EiVT5/aiZRQ+KjKw6RZ7F+
Kxvtp+y4cfPOmIzOYbQcn81v3CeYbalLJSZN4DY3O5tiTYzkha5JCgy6EGxFUfrorjaMJWiKYlRx
PDiAij7T2SX/+XIXqCK8oBHR3cYKMVzjWifF9e5TKpkKnXrIjRWYfuwV6LNk11p3HFTAlPZJTU/b
J6OyanBdgFqa/N0djo2PHm7q8Vbbxa+4Bq9gzw3QMkBNa31GuJvuZfcUFu6ty7A/YssRsJVQcQz/
9HV9idFcnOcU/sHDIZOK0Y73LlDwRTWqXl+sIt+dEWCzifJm4u61+wKBu9HkJ8dyb2aH6hYBsME0
AojPTLsWnBoiXjI8aLkdCgu8XT+SFk7RYVpPnGPHDQ9OCePAGw4GF+W8WgelM5RXrqxoOvYYU6Yp
Yv0z3S+me6NelZLBckJhe+Bytmb6t0QfQwe0aiGWt7c64eOyQs5g4lRuXi+5INbvcjKeNt1Lwwfo
RCISPGwmWjUHgzaF4cBfpvh4FjMqMgaQrDkla8RzmvXNMPLfCmQ7pNCdujplBGKBQTEqcU4F0REs
gF2H+JUyLxP3wbFMaFNBkuMaU12hdZhUEzIU9p0sE9rH7HYF7ECavW82Brpz6BXEb5tH4DZ8DIzl
qAEStKtVcEvFdyhXNJnfmwV5rLNJp9N8PWTUKzqa2I1D2yUvId2pSZYfrTWWEBp2iqkWP11/OHjh
b2VcZ3lPxpIT66FCTNGcmpUynMY/d9cDDlCpobv5DzUpb0ArcYoez4yIOO0SF+vhwHVAY//nEjS3
NLi+ld181FMPxARhQIjfbrctoYSHjHqWRLfk1UzHPH8yQM32u/vegITQOvu0au70Z9oxHxEQphXT
FfDESHb6p4EHWBff3Q5UjjX9S0a2JGTqIErqL5ReVgkBYsXMbUypdx/O/bWdznuPeFz+gqT/kVrz
iFFVIrnSHH2x2OHyhLfTrYzhOUbEzXnr/9tRsJYj8Ir1foxvdLAwA5X/TZfpdV4UlA1Jjr31JQtR
byBycKLzk/Z8dOvrhqC/QmHRcl8yNNSULNfqhaXN8TmNuvHaoKqrE4nU0FU/F39QarpMq6ya87Gv
l0NqI7JBqKtgn6tyJhmQiTQTatGcMb1PtxxxToXP+KPzCRvfsxBbY+0SekFq/90hnM2agoAGEtHw
LUiG+7sQ6MtUI+dYW/nRJ1mUFeHkJWwqNX0r+cCFXXnsw+R/pcBPPNrl/YhRGuIuWc6NUJ424+vR
+k3YpIidQsoVx8n2aHpDcqnSpDYtCmO+9O6sAy2fe4WYFcOns9F9jpAek7vQ23Ph6/GPAuwzjeEU
RS7Hxy2snT7wQvnRb8ddBMTnjo9CMJL6gyZdAtvHBnhCvs9IaN7Q6mPRtauE9VNs7IaiPmBc8El8
gwNlg8gRUUKTnPAp/+f+ZIlJc8MSEQQ+eIOeWkaPkG/PN4zMkxW05387TnBhvcakKwrpeD1lzRNx
ZQ1PC0/FQ9WQslcwDrkC+Vk9tm4LfhUfriNVb+YBV1PRkFIwHo9JVgjhfU6YRWy3HKuOJxfD2Wi3
wuooS5djNCH46GKGiDfKaq58fzlDfuR2xD2aLg0aMtD+wL4jgqxz8SUXg70RENHDmNDNSmsqdtbr
uYreGXIO4YPswvotZ6ugSJEwONTeTX/pnXQ22N2NaCIg1OTxkG+5xvIE5EWKkYlhOHaKUThRfDzL
T3cwWvisQiZs0hO9ScIez2RUwnhYs9Bdb3zTfaCl/3MKaMyfxmOP6P2C0IYV/CStDK44QuQlTE1M
Nmu/FNtjNRk/4plmcchFUBmvDGBaVCvhs30lbQmxZtvX0BZ6m2i8oD2X84RzmeU9I/O6Y7l6G05v
MnyDuEbXUWu+B954F7FuzFzYZzhvDx1F+uVQC6CNY6vY9wi50grRb2bhkUeQhsNBmPcB6x8RdqOw
wExgzPEyQXR2vpyANyHfsSj8rkTtoY+4OzXTYJqeRFq2ouJQTeZel6XkyOd2+Sm9ewVrixhpxQt6
sc+jWUO8PRt3igo1FXHKHpI+weUvt14XnHKHtnc2VjdQ4UwQ4xAgRESI9BvEHCTYEPv8o40rd6sn
ImqK1IQ3w1vd+He6IFzRqh0v2YOSGwudf69t9xgjZywOA5YqIETiWDhZyjTlBKA6PggPYZr49UQB
AFCLxlFqxd435EwlQDIJ2fm7sulRsIPDwq7XIsSeV9AoKkafutV9lh8Cp96Fm/fGIdKd5UjRhHNA
Y+NBiYY7HEzvpeugEVHzM1M6kZhzSaMcgnOe2d5NdXNN8ZK4fyWmwulyt9FGpWZDPFxV9lMKQ3YO
OiTCnXvUk566giQOwqfvvprM+6P74Za+7SEMwDoo1XT+fgFdg4lzWA0EqgHMMwZsX/XOcm0GI4m4
e2Gobu8lrif0/NceH5HEwRPQkTh7PM4QPijEt2O1dZfPbZ89KexTID+DDXRogZ5plZgZE9gg+TtH
za/F7l671QCDzp5IkH6lXJ2wt+781nj3eS7lylqwwBm4cXBRVhcRHq/6o+OHBsOV1aKuICykcoyT
CXQrR0EBmfvlu6dhAX1yz99G771msNON9HSm7qrYx0ndtz5AlB9Q1FttaKYfPVTakHPVLuEx6s2/
RRxDI5huim68yyv/UQFqO47/0PD+WVVK57f3fkVhIY6+4KS+FMx/8WhP7wiN182/CUBvLRGq5UQU
XAiKaXEOVXu+D5L2NPXTj9kg4mVxQ6publvuhrm+jdvkQP51TAd7Z5KXWlX9rt0JYuiLFo2gmefe
Z+fgAN57W7vomOBLLriaSVvbyEX0MUvNmh42iqtNSfVn5DrOKB6oam7m3uNWGsccqlNlUU4w0SXq
fToctxcBURTNIa8MTBeN7nLPAUGjkBBZtwT/8eY+u3Z0B7D0pBszbLT6BYgSmNFhGC0sA6B5TPtN
5X2Nq42sBs1LV46ZnKYFtxMMP8/ApxcEYHhALYa2S4hTHIbq7P/a1vZopNFPV+b+3O9GyiiunR7m
dv4QGtqd25+QjNDTaZ7drPgswOOic4mKUExlAQ2XEBuXQ1aT32SZBze+KymyRFUFgdvaaQ2myAcp
sR5yj0IL+ITivYS8RA6qdt29rks19/eYvhOBQ7FZbKH5klNc0lOHeMaO9vigyE5EVeeRijYXTk8q
e6KifkTtSMbPRtwqS4pdAnfdBTsu84z5uC1ggnGP6Jwa3NGtAG7M5pOJjL8gISVTWWYdlE0og8QW
KxVQvMVgRLgQ/d6TX+byplmmLtNdBXkzr4hDs/B5YvK3ayRP4xr9YGzyIaCUjCLjBxNFdoKJ+nU7
jnX0py8JodwVPeE4t6/8yUPiOESDIa5MzXiIj4LadJTkvmWNaGXbnePg5JC62FW2M0EpdNGEhet3
rMk7KSSVTTOUVhkUcsm6e2BmA/vlkSEp7lMKhH/EH/nY7RI46gK6bi1EKBpS8b2UW2m0xY57XwZq
T/qUQ7r+tUr7R5Kav/KpvdMN8gXoKi9Ot71S6MGKTsiNuJe8SKuL8gnW9cWKsgO37gYtjNsl7ndt
6xGRrzfBijHHzFeQDhRyjxBMQtBbd+kp4RIP0d2J9BnvQDgE1xN+KtutfaBXAdm43UyQQhPCU2RX
BwKhM/TNEc+4OCEdHEiy0hxEyMAXW8EsAw8Y8kdx74exvmjTFVn1VvRWU//DCcGvFZ6B3JU6ecLs
maNXg+zwnlpeRf08h5BsxZGIlRygqfKAlOGVzzPtjnNyOwtuaawTASyvAgsPmA04Bm6wXoSHCAyK
7iakgfFlpusN0J70A8M9Fa89oBpvUeXfBmqmBjcmS/sdL6pQRekAr1gzf1rhZEHSzBaStF0axPRw
7KYRJLuxZsUK+uuxzBUlLQV5fIaore6BYAWrXRJA3DkdTg/2xkgBjm/MeopPO0EzSen5pQbqDTC9
jQ8+ooqDMJH/gbp4DYY0Y9xiTH6TxAgd9tdDG/+J6xClIUhchxmqNr9XZ+/1wOBk5Orne+2Wyg0E
pdH2U1E3EVHcd5+sO6+vD6StJodu8m86MrTKEHhLnQwCu3qZ5U/EC87iu2ErCEiXHwp0tBX6Zf5a
m8cRMRP4CIilSDcOSKWx4CV9l9EjsrYQ+9YdqNNOC88vZOA8M2SRUe1dJFGW9YMVItIQijbUL5yc
jndXJM7rE13qv1iSCTRbINV5/M2r8E3myrjBeBKQyklgl5ReCzOZCSIVH7o8G5EeWhp0YkA2Zlmh
2KGBqrQwJQKTG/VARi0SR4XMNqw7ftRm75cSJAZWBrRTWam4KSiYUBh4ZnTeCVKxT2zMdyd0r+kM
WP293JXrJP/Y/kMGQADkc7Ti8Y5GwF9E+iWR/rx6xKwsCF7FNe+Ic0WuUojXYRFr3RNwBxcBexSA
djib66HyHrWYY7jROxZrfXtkcizP3s/e+YcRmBT8EZQrbnywmbxrD7JRrBldXVCJEZqp30X9yGIQ
FXxC13Dcs/1ih08woV9kR3Qfc057hlnIquYt/2/GulI+xXV0CHH2vYRRefWxWxiigCifJZCPT+5W
1ZVhQByoXi5pEWZ/vvP97dgXVAtJfMtyeUiYa3KFXM4ny0pb6akc3/8zqhTL/OhnOUXHc2jRC6kC
DEeJurzFQBrNUSe87J1nHq4IS3UQc07I3Pnv2Z8e6HTq0kBtfPwpz8kZkD2ku4/fFP/LZvicS0yK
HBDdKz7dyD29viFA/Y0PKLXM4ZvCjTOEmawsP/scRMYjBuVwq4rqL+GTLDeroDC2Sat7rVUBra7a
mhdSyH3A7CR2P3O6vZuc1TjlE/F5c3ufuSgnEr6AOM7ZIQvgCHnM/UzDaz0B58HmyGmNDZrfckh6
1ig6zTsUertLXn26uM0RSe/wyXcfm+KVF6rw0Yhw3czxn5F6Oeq4ex8Dl/j2Yw1ZI52M+wVmPBKT
kDiinbgBWhI/vsmD4Vc9U9TAmJ2z5oQs10+9rw//RYxs44Gi844uB3QL6LemjM+GCuSNemBQ6mPc
CW6p0l3ftd+WADGqvmtQ5FkZblJQJ+UStPMRbPiqcckttk8NJCx9d8eeGxbmhMvVkuN2FtY1eB1Q
TkYO4Q2zq1K710UPW4cWNkSoiXAqa754cib/2PW70PJgZFoPH5U0k713bCSSjAyrhsQ4uSc7bG2f
A3VPBLwEbiAxdS1QkIAaW5HRzpcSo6sjTkhVD0AkhJ9zg9zCrYpCsuU9ZCy9Itup3jQutxG36EcP
lIzIVO/6/LUgD0fTRG4BrtNhso76g161QKpM/KGMxTQDy7kv5OdgqO4Vn0OneraVQpT0bQ5GcAlu
wth9zGKZy4cseE/69aT0fiHB8iPj7xQnd0o1I2e6hM2B/YfCfZ5FJ/PsfKH0tSN0oYxk0AOa7Ub6
sXh5kXw7gG93QaAAjUzRNhT7rGDlWRofxesqouzU5P7JoXt6AtVmyAPSfP6NG0DjK9orpegqMap0
KMMkUL5daN5E/2zJI2pFLw6zZQf7N510O6BzkcmiyLkAEAnTNXS8Z0me2485mvWb9WNzXybU+GUg
/Nz7e6Y1YBm6XYhZAuAACUb1z3tzc+Yw0SFTFxlZ53vC1aBTALE2yMSkD9YPGhJo9XiCyL7TVcL+
IydILi4AhchKlsoxAG10nrCcY6xWsWB0d/Lzs/XOcDRs8nwBVlQz5fcVFQu+Y1CmD6WCuDuLaZln
yfjhf+YGU6dPo5K3sDoOrDIWvJTwKgHIuvP/hTs8ESdu4KTzf9gYfleHt5rvhVNMXUucC0+LuIRD
If8iWERrTOSRUkYp6i/gDhxj0yExAhea20qsQZPmBaMULIYh4LF4OPLp2ToiiXQQyMb7QTfBrvbJ
XxXj6yA5WkBP/Fa/HNsJ4f/81aS1pzNjmc20/tA9yl4AgUaa6agVUibXk3PRc04JoCy57ZXuJn6Z
n4klxzvHEHE66NvMTzZx7HgjWDsqwYCt4XTSCelUeDDshlAnckuarMgcmu4uNH+Ck2MnRGbp6KVa
CNh57mQ+75qa0MMCa0FJJn6rE9Q1WW4lBMmGX9GqCj0SopNPISoP+R1/qVi4TBqthouyNT/UfVPh
h9//3xdclEWf62qVBztmIAiHirVnUUG/WTGhb7osU3miR9nxKCfUe7ASmQdeBOC8t5z9tn7/dxZM
63MGLMYdqT6vm6YuMu/lYk04RrKYJleJV+XO6zr7nHE3Hq4xsjzxsNm6R3uW35n1jXb+aqIaraUP
pwEm4sd8U+dcTE0fqHqiNxw4kWfhB8RFc+jftnX/qEvHd/h+lD2zlX39HAEd2ABJCONf18VlW4Oi
ICX54uFp147qLwuwSKGxiA/gNISUBGgpGDprwioiAEJmBGpmINzy1lLYYtg6eN22J6q+lMepK64v
Z+fvRiEP0ApJf+tzibVFPMN5yeULlSoq0keW1+YIFqR0MIJvxIUcuQK8MoEL1ExQ+wQ2N8eEPycw
WxAOF2SeeeleR0zhZTsWu9n+wYMK4uygGegWbZZWYwTfwNUpV+SiKS7kqipY5NX5QhhLKNzNXzFy
Z5h3y3oICXc3sEAvo00xe3Gg2onrpSfL5vhGQSMshVn5DxuZeDaZtP+aAwInIKoypiBp+qA0eCcf
2KjS+JrI31IrO/BAcp268jB6OOZNGDyEjK9RlWAJGbDDnytATpovfetMLVv5X04t2aIgNKT9afQv
VVVeSnQ4ViWnnUABu3mfwmvTNsPj4YPRMkVmTpjLYuh5yONXTAl864MOjSJNVoVN7REWha6LeTtT
D9JR42ZyaDjBC7NOIDxeywqfrX/PE+V+gjhM39a/+PT9CM+l5+KGB6b77boZk+uRchUvzLpyqnhM
8RREd1L4RSC9MTbH/y4Lb2ctT6LDcadAZnkzGXPdSFlycuCpy2AedfIeXMVZuBlrh1ZCkdOURZWv
5JRFnxA8BE+M1PADYhnV7bmiyIfTIsP/3Q8YRK/ojkIasMIKj7ugvaC4rjdBPl2vCwJiFYMU2p0h
iCQQzuBN6qPmS/GX/xPgjZ84lyicjh+UGmT3Bw/Oyblg1BzemPwds2tbLp0VZAfVh2ULWR4veRtn
3kUux0amieDNAzmFv6Gjq9MkZJAt2EZgSUBGZhTdlvRPMl9+d4aQkOa8Tv0lHlQB2sVk3l0BV6Hz
f8v/tY9sPWYkPv+OAkd4O8YGbXEAVP9WAIQcyQZeqaOvwGPEeRY4JZlxcxB/kekVw41NMMQfX9wV
5KbLueB+tJRfqiB7TSbkbMhfODN8UVpKNX+/sCcYfnesfilIAM7UxyM/E+0DaszZ31BEJETakA0G
q+CeKQ4h2r/yIYDGtXnQp2Td1vTDaGb0UBEDonYrt+eVKRW78rikH7pUHCTxoJniuKuAPLlCKRil
bgH1Z7FPi4G6NrB0zcCcvCGL73eKdEzwDVZJJfqWbEMuHUfKtCLG+F1QKTM/P5IbNxlXYgsg5XXP
l/orLaKqligRq+fxTgAWl0qYFLfDgKZJwzu6gFcJzZ5h+Uc4mOJ+FlG1E2yAFoploC6ryEqZMreQ
UtJWXXKHDp+hN1KOTs+fyhj6J3vJ2cfV6vNgtnU/CR3lSv5/fPsfS0N3Z16Ias9CXghoRTxUWh2U
fwJqUbr77kZzSUZ1GPNUUXTPEX0L6n+p9/A+uptwMkIGdlKXxCArHdNfLSaVCXgxQtf4PawgfAwC
gpCUh1gAIH4l/iMqKxl3Mo5v8jN6B86ReCi6v4gwgX23GHTpfw87xIlv0/ZRiZK85/+io0voSWTX
QqogSuDUXBhUnAmuly+QE9ON1b9QMYr2lSdWrIRplWEqMSxVn1xoKSw29mshc1bJKCuZzIlQEkgB
m1Vm7QEj4lO30CkUFs4A3Ntg/NkxPYVys04+e+OstnylUhO8u6IiQha9tRF4tzgMptvQkiCq3tY0
MB/PgKCwqRJ0RyY/OhqucfSX/CZDMjOOK6hbPQKYnXcTZA8iHfEOeF26eeiLHX9zTcXB5IsZRjfM
VYtNOgbHwzZXz1CXnuyifrYDi/zNeAigehdM/LwyrfI16ZCo5bxvJWNoLZh+NEE04OxpPf1JkYXN
J5sqrdf/clcS+WhLmChjPJdu99QtOb0z8SFGq/4SIvVwOnNArGZsXgFqGZyBgaD55IEWijfRSLT8
6dm5y8KYJvLspuiTPxRz0Cymsabv2hsQpDOAfPbkp8Gp6tqndepuGVby0Db+Q9d3NyL1lX1MZg26
TdH9I0n7V1E6hmq5m0c62Xn/OXA+VD0bSlTk4v4HHM/fykAYoXdXnIe7MFrvEyl4oHTUdViB2FNP
wejQYj0Ox3o4P+adfc9hZ0apzQi5ieqGCMp2ZPzOEeu7ykfzZYpTVacPQTfcXio5GXKmBa7MM1Ni
5xT4IRwTqrZ2cVJeOEzRb7w/2ft5L9DFBZqtwM5U3QrLjfp0ae2h2zG8CvU4ZiapCiLWTty27wVh
Q+pmNDmQBGdGe4ishKyRSxL5IV10bf3CtI5bh0oBflHsdcc3iE1AliiwWMQVjXcdcUptd7ur4KlF
4ydDzN4YqbA3ZvpPWWe54TSz78bJvaf/7VnVl6Kl5ra59l/ZvtQJ4ZpR0oJ12Q/e0Szqo8egg66M
GA3aHOc5v1uC8d6HqnTVwgQGAjmVW/8+Wt5V23+LFDyRPF4KgdB1engro3TfhJpZufvsUGae/E/F
uGhNMO2FyZ6YLSYCI/P8tbrMJUochp9WL1AyPlDLfWoSNIZL/Fff20/Z7ENWLk8GpYVzujA5JbRO
KZx7RTaMXt6nsLF8cId821Q8pnENvRH8uOBesQEsiaMG/jeNxPkh3Wo6x+vjhUs/E/O4HqJwjKrC
/PisgkXj9RZ2ZCAAdvk2/O4NkyTI7H9UwzndgVB+qITvFsxtII5saKHu2+Vioz2YupG3fXnETcos
i225ubhtorggD/YgGcoxVH0nOHkdSEDVEDO5/1K5eSu3ZmCE2KKRjZ9R7O7pFj8uWwmNZfqYMpTr
wWLNxbgW1ogztKJwf15eCxg4q/0j6J87jCinRLZRrKnMrw/4EdlgjJyCopGx4Krah/QhCVJRo0zq
4jQbYkWK8iRhwmWF1vNoGUVYh9AAz2qTpDNnC756QEmig3oCF5F5QETN2Frx/4QfkpI5+fR6YcsN
BAFfcoxK2zz/I86aQw/3TbbSqpPnOit+Ej6E50KJ9dDP1y5lnpyHSSrKGhxCZ34josKBYxB5fpVv
4EsQ/4nLwOPx17iWoGjvBa9g2BUcrNQVuIvrmP3ldRR1pl1/lKmG5Zf26Q9MeJfUt1hWHAkUJ4RR
5KSFHNdAU6Y9fCn0ixisRcsyYll0/QUuw2VRWKCr+5r68WOHyFEAJrZGL/qsVC3wKQAqSiBwseQY
JA98l2dlx9fqd2fea14bOAKrJfUbf6IOb6w3HUXhUAMxWFP5O9G3UAUdj8pV+PQZF24hKpA/jBVf
s6BER5dNal7LjDDz/AGDuWPAs2+jjRLHJ3OMHoUkeRE6IQwYplrBO7TzD3Q5DCSqBLFz89g+WSnx
5C7TsupfVjEfXagl54KWgvFlkmIu9T2qaRUMCXahwPcLFMNX8qo2gRGejhANOVVFJISF5XGKlj90
BV+Z/HTI6lfOIxDqqtM7VgwlLe+9EPEl6mceFX+HXsoKUE0MC+PAjgZIMCuv1gOC2M8oqqkbj8dR
fgkhBKWRDuso7mCJyBptgM/L+XwazS+rDa8SpMwF0bdADbQ7fwyQNDgZQpEUBsZpCg8K2YH4UQGi
K2U++jLYM05CUf0UkCQqhWorFlADtgQ+VBL+IGkq2U0+NSeRbiodKKionL+meYUvZ/qx2HNKRXRi
tDrgiJfopUeVDA18KwZR+a2QFlSmgzZKdOQ26V23/KOaCsnArQjV8qb8tepXPBUvKa8Scr5XOs6J
NrqwOLL8vKvAJ0GouoobXCYPDJqtJShTlYzHBDsYA+IlDLzuus3n4fSRqzTZ+39XKiTSkeuGl99l
qDECS4/A+TOhLZkxdS9Y6DD5wblH5zkLRqSW//ISzEDLK5MxVl/QbPZ+0exVwJGqGT8caFvd0JY2
IWNC0qqebICyCGVZEhHlEuBMPVFcQ7+/0ntwbVk1EjeeqrQv5kQZLBpy8hYcHVFfSvgDiupJIsy6
3ifBO6h+iNcjHWePYswZrZ1gn6qisE/cxX5oHsBkxDwRFs4khTvbpr8vg0sIEYNv0S9D4q1UF4q3
noUUXUcfuNVZURgF8ue3Ub25VolbEANjTa4CZPyAamWDBhLYnDOouoJLUYDdYs+0/yKT6fFl6DnU
PBHtvFzwk2P+aEEtuACQkxRF6UJz1rWRF6ogamHt5ZaqaMgLVuCXQQeduHnVLcVmte78StjPA7Ma
8LXJ64R3oFAkfE20sMANTzSfpahBidGvQ2TSBQPV11+3C5k/e6kRGqyW+3RCXhfOTI9T76DJEjHb
i3U7Y+zMsKBeASFnRWswP//v06maMXu0pvifPPYMlb3x/t1664Yd5GPmXGS+8JjsTM+Z6soZtJRr
O+xMHzUcY35QWcmCSDSep2tFal56/scsm13vWEfhPAM6DEy8Ci+EuxjCE71IyQ8PDdiOSTIobENj
XF7PEVJG5wCmGB1+c1AcR2q2W9e96aW1snM0Pg4tsOCYDnetZf7qgvApsWlFGpBwG9FCU6kjAn6d
S2pOY2B+dx7M5h4cRTWyHlG8Zf02i5bZvV2V3Zw378/qFuturuuHDGbp0M2vSWiSKbhowAYt5V47
YU5D1zO7Kat4vSJh/HFPDdlG0rljBl31FDXrz+pMcdwN5FEIt90qRIRtOgrEqevpTsBwEjovY5+g
C4gCIsOOaXV4sIPxQ5BvE0fAHEkbHxL4/ZYNwBrPzq+tcIEfYTOj/7v+QuroZQy2b9eof9Sbj5av
adzKAk+MPBHiAwPtxonp/K2sPAGeTJFydGB++PW93TC0oY2fJr/8tlybxkO4eOu2m53+D2o9qB1t
BZRBDBN33z1MWfDUj0gdMVP+V+MWBJ65R9cQnJVzZ+3hOSqDFF5iBkyhGF6caT0gAsZoYGW6DdSL
NHi12y/PO56xRqjf1vUfrPZEhZovwrQvnDdhgOb4FFZ3GDh5Q3CLm4RiTkdcIabcMLzLEmKzVOwQ
9VRGUQYkhk+OeTZVaxTw28/NsYJakWHs+RlCPgz4CHDDXzGcAtLxlYOjF8Bq6TGUQwtOpNLN8da1
VowkpLah2X8zov9jzQubYhI82rgqPwp4ZgYuSQxWCAax1kO2mAfhIWcyvDqzT5cIqfhHUZ0I7Nxs
1osPfrG9wY12jcfAPorrtaJyKfi8gTYlCK6oUXVzuruathndIG7lkra/ZLmaYySTlkDQzuHST685
jUy4vhk0wrVRcttuYWIqlmDGC5HPr8XgBoKhwO/szh9QTt54lpaODcwaD7Pyd6pxKLU2IDlmjOSJ
VIYhvNCSbMZ4Iqqgc5pKFuqW3/Ln40+K/TE6h9pGvznJ7/ZLcRJOpxeLehq0lh0OxmgeAeT4pKpU
sEKYtxVesZvBBmJGI4xYvun0LnTZn3xKwRTqz0jtlCZnyPtTdkfbwYNIU2TxrF/cLsxMb6x316ZZ
HMtEvzCQWffMHJZHEniCCjWy8KALfruEqyUzzNsyEWw/hESRwLt+g7pAS1HSRjdpCpgdjEOwaeJc
g+qW4JTTM8Ma1Lt6YFWr1dAr1t+g0njqiLTjvvgYMNwLgoQMs93b3Xfpwc4ekuFvMvK2Ogp4CoXF
in18UAmUw9ASm3Jb8iqMgHKv9UoY2DxN9iU5eYfcFjWwO+lF8AjsDshV1uTNnuXPI3SnzvBAyZYS
ug9cBkcSBsTq5MuhL3lADyH5i5EwByAOMlS//ZKZMtHtmSwdHg+6JoVBD/G71Fyw0dRrVNWpwuFW
FA4ylV0PuEpqkzFLtrGd74H0Q23Q+iDq2p6S4TYI/aN4BXlL/cEw3pQjuOSoqnouTbNT+EJIp7KL
QECyfJ7nIGKGLBOiZNd6MzOLf3lj9V1vJZ0RFZID4z/eQJ8maJljIhJRM8ULXI/AoiVniMvwKH5C
6//Gk+GF9CQqKAWE3kwKvQasYYmMASUv2qyYfAv9vJ/nT3dFUqgvb1Nlppg7BhsesoEl5INGDmBO
aBSIeIMjQIM/r2gFdO7jtnzMqD4puoPgzFJjOYYPk8GgTDy/AgPeq4TEGIIrZRKlv+5VJVeKIgQO
O0JdrIZIxCWjuQ+huHuja3XXCBT5YCr7ZrcFjHEWSBGFch60E42DQD4qmRxxlaG80vtDMUfvw6FW
Hd8qkQslqYkIzXyoHyOMGRBuj5CUL/xLNgZ7WGM/8mk8+in9NJRrSFmEC0qmR0SorsA3EvKkQfVG
rzwNEXT7B3iqOdruomlER/P/8XUmy40ryZp+lbJaN6wxBYa27ruQSJEUSZHULG1gklKJeZ7x9P05
792UWVktqo6dPCmRAAIR7r//g0b56Zx1t33nn/JbfdXBcgImcr2VSj/NwEbs8k1/fJO4f1rWh++z
UyRRch8QOEEiOW1ZktNczuZZpvoY0070gh1dxkzadQORdIr3PCzZK6D00q6eDXzZUti7bDLXEky4
1rzdc3LhS96mWC5okYfmA1EaZG7oGGynVxB9PnFzy/LNnqZ3mTSmYMUs2z67jnYGpOUuaQEgwcck
0NatQhULEMdVjSA4I7HBCpjUW9gnGCQIQVfebNkXsKVC0JsIDpvg4UQDEhZP5vRH5pjAOa7NVHaC
Ck/dZxK+xVufKWmxQPUUNpspGUIIJKl59rNbHkfm786APyTt2f+8fEhH7vjLsUF6gRrvR9SVBj5q
3R8ZsGfdif9mUr4VLemtdQyFCj4uOzYPlCVUNWfl4SUq90E4aTFD0mEYXuXTxSe5uneAQLSojrn9
IGL/w9kTLZPyPKxjnW3BYk7oRdmd86iSgVnFGykwKp+CBwWucS/iD1mQgsF+H2OeURMAJrwjAVfD
5ZuTHgRIjlS3DzcdWauQEEzaptTnyoESYAjIvWgtMWi+a6bpS0j4MqNKeXPwfo7j36TD7S68klxk
NJWU2UaahSKPTkKcotZk8sAcAWC5AfJkb60JxryZg093uRuj7JWCv5CYEfQV6JseDaYZIn+TTSqz
w6OW7WLmFUJJJNcHOi1zEEV/Nq0ExWEhcLUNqXcR7lvSZgp4JqehXAPHF8UF97QokUbxorK7MQNS
xGaGwZ4/78UhwMHKoL277np5AbyHOf+rwY2WEzhAV5a4Lw2cTmxkKxgwMh8eeB1chrgkvfN89Tt+
Rpq1ikYQDMjit2iVteExqzQ9OA3H8ARZCq0LHsFykspBRxmf9LupMF7JJcR/gh5b4AgUxO6jnAcD
s2I5eQwd3qPEoZYnCEUMur/keAJ7sbKdGF0JK1Uhs8j7H7g0Iydga2Cx31PEK3WPB8MBYtR5aonL
SZEcZdljYjv7wPxO50+xJBVpghwSJiaHrVvo69Gw2O0uTaheWqek0QDkZ42ZTcpcmR1M4JW5A37p
xMQeUY6CYzRXs4Ch+JC6bITyI7zMPFlWJYz7Byk0psI6MRvrJqxCnRdh9hZzREsAQsCmzy3ppnkt
L4mw48TqpVYRUJt4JPHCU9oFRXvP47/DT+cxoczjE2QDEDonz0fuq4b1rUfMjItS3i3rPY9beIby
RUc0sfnSnTw02DanFDvZzmy112YYvuPY28tvcWg8apwNZBk5s7XNKT9kWchFdqO50zoS5fAXlhOs
aCfsEnEkZs+WWwhl/tJ2y8NCE6NMvNp08wDr5kF+Tze1K/lz2Rhk/xegSw4+QLFoHE7BpB45ssET
tKvZqkcp2TK2gvIk2iSpfplTTHCnCSvjPixF91ABQ9Z4ZsTjAfd7sByKERNXX04a8WPvIenLqR82
UESSEez8veS0YsXHDRWIQTcxQCQzkuCrj/X9Qjgf5UqWa/fAyKj5jCtXcPIZoMF1dFn6oZG/1EtP
1p5ofFOKZ9nf5bmGuBjZvFEa5otxGu2lxUyS8a/TlquBkb8YzC+sWudNlgQ9Bs2RaK8FCKPsune5
6ya87pjhiMLDK+pHossikr3gurKjNTim95V6VmQARcCng8J7qg3d60xQ9IGszFs5koUEYGrDyUTQ
09uTVLtSPNIYMfjxkO60cPgsQhV60upa7Ersm8r4yc0aUAlgE1uB3ULHyDSvvxUGN3hHRzI5Ncg3
tW0nrbCm9kIVZZ7WQ0LwtPmh5mrFRsIbGCOqTe1nJAbjxcH8wOZ1G1Aj1Ya3E74SGIzMaG0HL0Mh
YJUZEUUsu0nXD/iafgzacjLYO4S2MAxJuPOt8JfiQEA/gYRqzd6mVUTwaBe2W0a7PyJIFNojz1WD
qo2yHe6P+2KX9E1xlmrY/NhIUeCWMH9cydwNtEhGZcr/CDV2CXYIoVgJ/Ah39M0qoo8oL879LOmp
KLp4C4vcWuH6Dt7AEclFk1hykw/2RSADqh17DL5nzl+S0cZ9z+vY9wyovZ+oYr9C+8/pLu+1lApq
ro/esFzZDLI4ZXKY02uxc3klE3tOLlnrEApS9P6ZGTyh49oJsqgZJk6p5Onh/maWOWgWYtteQ/dQ
XgclKZCFqAoG9kk5+aQ2noiLsnB1NmlUIkw2Jjt4iJsW7R7o8XiQbcqLm7sym3ed20FOK48tGfVe
qf/JRwOtOjMK4ezK76wwL0kTqNQwR6gfZK5sMz6RvyKwvUO/e/326qBH5PFBhqGXttnEaRCuqjpw
EK52p7ujcIDwYHx1XKA/fjUSjpUJMU66Xshx2XW4T+nI4pU7ft2KaLIr3X+bOAIrTnDPHA4hXaSM
e6WTdXT2Xk4CjGcF8KqRh3FEoTSL+l3jGXuXU0SWqaXUWbY+Mo8eMlWKZF7DntLEj10+Sgx4Ob08
HP2dGIZtxsxNZtAVLAOOTtmkBa1zgfgAV8jKRupGM5EGxEvC8E86Zl78BppPFpyb6OshK7CAMJkf
IWRs+3tJBbMDfwWgLgd0n/pHwaDl6iPe9amoIfm99AFOr2W0HbP52cxaAJXsYIzW8ap5wL6hCfQL
rnkAN5WxzqvoQZnGufWbJ6f0Ll1pPCT9zIajJRYOF+Gr6aGrEqjeRJ6ULu0uc3MKf7bOKak2oEsJ
FpnauNGa+KUgJu6ONB6yKAJ1sYL8WJXmd5I1ak1vDQTdhBREdubvU1XknwlFbm5a6z7IoYzO00aP
6vfZIVziJvYKKOKR98o7jZGS3/yMzvQdzlR6GIVA+tSxW+6LytrNadWvscVb5SZJuCEXpkXps93Z
H25qPiuU5gSr9qxq2906kZ/gl7/4q6mZx40V2B4YtEZ8tU5mgZFfA80KDHJ0wkKJbWhqamJXa0xG
rTzEosHcrGbgm3Lb8cFs51tL03SkHSyeqqQEJsEYwDinuIcze2RQm8B2cw62N9CIhCOF1YTHIpbf
p9rk7O4nEwwY8CBOy8cON228IvVtYvR7rTKj78LupULumeAAkNJgtE9LASmoagLSjtvqrfEz7Lmy
BEkOrSlgYz8eta74yChnjSIuVsYyPFRWfmzG7r0vs10yzT908n/mICGnFf4AErDy6KOY93IHLCur
LxNueTdKc2pWYwpDAy/AZFTGg5ea05eO9SDRK+piUCQ6ev7MWE5cM6hNWVL3pTvna8vNIXPozXos
pm+Hgi21BuPWiTLcs6vga1qofjudVsAeS6z2VEDmNe6J7AEfvUXKuaieNcou9L9RRvmhXkrV8ZKO
2g6z8L9ZkDDzqN3+hQFIRK1m/OoBDK8Q2xNEpi9ElZ+6XE8OyskvJKRnJ2WjZ2ojHk9rRSbO1Yq+
2O2PuhSrCkdHFemWuPu9Lsjaah/2dhuu8kbh3ku6Bvtdy1FW/bT6hBQC5nmcWbRkebPVOljYvGKe
50CJSfM3i6fKVC37revqcymWg2kE3/Dd0e62eN714wWj6Q8MutdDV8IqWB6TPARoxMCzzfONNltv
iuTqwnY+UcY9WxXrvRqt4KDq6qEDHamd9FAinVGD3cDUU9k696w7zP3j29zoP8KMBtEQ3F48oe2y
/h7qicmAPz0ZRQormBy+0ZveMP2ySTuxX1VJ3jFmRwSHRRsbDje28HhQtQvEgh5ufpZdorR0doE1
2C/p4O+WMjikDDh6DvZyJITFymJz5wuiFLqDtS7bLofV3cFzaFZ665e7usElqTfHXUPULPZkWKv6
7acHZ0xLqITyMqRDFrzW6fPdZKDOC22ygUdp6pbOWtU6DgGaE5MWpCWvcjrFscz8069R+cdUdx4b
3z0rFhMM2GeDBKwGwrYWQHYyhnSbdNN3aghTk+kjac63SV/si8AluaY5Ozz0cIKx41pAnJSUEdz0
GxNtW27rTyFtA56TwYna4HGCN6AFaGzlr80tqJWN4DjxaQ2UAzxRaN7NVM/hevKQYI4TJA0j51TI
0hBClkEdZQUDLAgqS6gWvDXAQAxwoT0vTg33mcwbhAEDEauYXx+KcIj2S1eCh8uPwhxgtmbb5m0B
v70lp1RQF7eD10K+Wd5HbwYxlE3NLBdkaEMm363i2+WlB1/Ecj7sIfM/3NHGp3KJMCea1UtchpvE
snDGWKJ5NVth+klg6J6TH7wr0RcCH2dgeadgPTsp4a9VgA8fg4ESG9aZ/RtXQuPcKHiPUX0OZnbN
1Lz3kuVB5XQRjUXadOx4yUO3zEe9UvjwJ/CiPGMyb0vfnCHz5SenXU5zrNe3pt26tJTRiwFL0or6
GZqNBmwMe9aPI6gdA29jHvGVCoM+pSqKEZYWvmbtuGhQAOzwIRm7x9E10Rxkh9rJ1v0C5ICF8j6X
JrgP6YGwW1/pAXRUHJ9oxFd1RSR1MDr9PSMP5Ac5AYKu4ZQrt0z4HhWAej0r8hE0XFIdF3vxEHaW
jhLT4PF2ADKmFhAzFDHMNrKdnlNtNe5fg1MeKJiQMaYcdhuhICgfQEbEey3mCGmNDAmzu6+Zlxm6
v5VnCmPQ7pkdgEBRK1Mu9KCUFdMSj90DMCQkNmphTpw57cX3033CIEyQONqwG8F79AEiOcAZ5yyC
zn5TjcuxSKCwTDqGcKSjjVOkbiKqihroUNZTXJl3YdC9pbn9OVFdCszayQAsqewVjdlW06mKo+pc
ZT3mSA0awRnEnaUVwH5Y+DwjuPrmmCw9gV8M/JYNC/+04qQb4bZshpMxpRKccjWL1c0IbWBybRLB
yrZpGON89FNLQLz2KiOPEDG0hrkUt0rauz5XH0IY6+iXJwpjemq5s27ASKUxt32hYbid3Vm8rTKf
lL3NRLwComGbMZxPVkyo7JcJELClgc0NwrZ5fhlGYpmWku8yUh16DFx6gjiiU8oAZiCHtepwqUyd
Z6WAPMq8J2ykPgsvIKXQl8kqDcxraUyQwcvXWgEiAadICz+FKEcBal1KNLnRKR9UE5ZVu/muD7or
XdtEH0L5VuoRKdv9MbbmJwpNgTmnGidzxY+GVn1vYOGbA9nKnXYAJ8EUU4oTM0CNzlpshUrFSeMy
juAqtLxZLUxi+sVfy3KLweq9BX3mFK/DeNo6RbXJoumcseuosMcmudoRXCC+Oh6zJJW5q8Ko39K5
htLawYZfunDd2hDHPU5xJGx6fbjqArpyHdOsThUndBFtTFC5G9k+rzAOtXOYRzvmI32HaYVWHfos
wQib3jJy78gU/6OSksMLElmLLV9LWzxCBmuRMFIwXd1L+E4ZMi2Dz2koCSIaWmpsQXTLYdmLmkyn
Opf10E07f7D2MiUovowRz2rhflQAz8JVzW2HoTxLZ4xBQdiEx5JlnAJDm2tzSm+xjydd238S7ZaN
013WL1hqdQ95mexSIJ3GiwaZYAvmYLruCh4TEPExouDt8+TSEvydpQwu2cqrSb8EOZSLdPkyLFGH
jWuZssp1q95axwYRAVivJxgfm1mGe354kJ+PK8pau3jgGeSU9+2A4J1XgDHnRjnvCSKSAOKl1vR3
GfONni7YYXpX1uE7URZ3mTvti7j/IxN77pA/++rGpSye9Qg2C2wryNTbuCenEU52ig+Rs5S/TPaY
XtJtZA5wBa1ub+Mliu1CzVBipMgRSWHJY3TJKRZYW+J2BbiWNYZ7XbjCyQiigJkcQCFSq901Ulgj
YtY+bRAbxaVA28pc79zVYKJGpc8MYijXGrf8k2Tdt6DfsG6f/Ew7yv4GhLKzyvSduuzBMqM7ir1d
aWpIlqD1a1qKDSy3MYLogtUtPT/fhRhQqQ8ulObvzDk6OzqVNNhDauOS7F5nn4sbi6cjURSgHftZ
93/bKSIdLG3wqI7O7Vh+im9XEC3v/81wQEi5xHc1iycqjc9Gh6JUF2f5J+urAJSnXb4xa3WQ6QxO
LJeQtiCeTKGKy2XABGPWQfd4H8/FRvaYovRZb7ZMAMtafIt4mQQeF1YMrs+PjMm3A646Qo8QTk5n
6Wxg/CUpLoI6kYWNASZ+B/FJiDIjV27YbGg2uA4GBSulABfceRMQAObkhJJrb2XdbEO2rArEI3In
xgLkV4aA0DxJg0WsO9YLEzxYHe3trNJtvqSrqbNMsKOxv2pYIvtPasQvkTfcQ0K/V/HFaOI//jhr
N66HHa3rfkCLd9ijBCuQTSt11WsMglRw9goLVuYFroD/oElQp+pKv7U4Ha7UkeHnup3YcA3sadPh
8M7s6bv2CtS78dnU+lcfFyrs9G9qDhzWVN91IH0XGV2xCcVjQpqYs3eS+IX+WLZAbj9vv+wSJfpb
0YqIDC8bvNXiw8INana67xQsshZ+V3cSijfzJh/6hZEvewculq6/yKui6KrMvrn3NX2lW/qpq7OH
IM53sxtc+Y5BSzVK+jUzc42YOHLHSm+WK3Q1tkHzI8rsv3OrnayWSMHsR8xP5NsPkVjD5htwfBlB
4/NwJE+OQMd0ZfUm2/fdMLQkWyNqInR5sZh+FNqN5GtG9TOml1/eOKQrGbQ5TX6ULSUOw6cp7R4a
wGvZGgM2t2axvrsA13w9Pqhp+mCscGWR8e0QJhHCADBePMn2oKvpzsrCY0yB4M0I+4zqSvpBuAos
LpRBjl5h9HG/6fRuO8NlCl5qb05HzEtFjYDFD1Ck4HU1t7yIg5NKuo2na5fSAc8Fgah8B2Jpm+PO
QIhygG+6cANn63eE9CmCk0gP7jSdwF18Ip2oXrl5PkNnz27tGIMw+qilvM5jeWB8jSWP1/C4X1Op
C6bxmA7aOommnXgv+p5aCeFOtnysEhB2pbyrCCwZ3Oht/yqeyUlvnJASzzwJJFejER7IvpK7zRsW
a8OXE33IZqBrycZoM4T8vkth7dVPKu430HAQOrlHq7MeBzvMbsoBg27VP2LN8kfWeF/iOYO/iGKa
6Du4cDfZqS4j3M6NDwdIl9YFOvV0mlR1v6SI8VVCNxbEb31XPlaat5WBqkBK5QQSZhVwVWqFWK7Z
6bHP3sydnMBHzGlvNcbGmsLVMt7LEdOwWQm4RukIVAq9EVMHb/ngrTGhv8qal1vsYhAdJAmb+5uL
oRw3+GpZGejnyP3w3O5BtQjMCRty8PqyqvDCUibr/dgiHpXTSLbHqSGStojue1cxfHWL3zQfsBpn
zTK0lY+eguuLHRXDVg7vOY1O7BwCdFhasQkJ/RsQYbSSGgprsxufITW9J35+NsdjG2KxpH1DIdmm
tc1h+Fqk9t9Fp4LnLuodkpQMhatcrYoy7BksfC8J6aTqPkgNO2neF1HMT63tvLe8ixABmPbz+CVr
TNadzD8dJ2E0Lz13itpER+nK1YbK2o8WCUHdOFGni1dijgpiqV4iw9y4XnRo4nYdJ+Vj2DXrkIhy
iM2YjntXqwwrj2iESmPHVNjyvHWvo9+xNiZRKG0YQ81N97p/sRxjP+rwfRITm6Pk257FFTcguCt7
1yclsZfgnmV1aAk000bQTr3kPvgh5x8CKoTVd7POS+R46RN7RQyjXezC9cqAVk1LYGd7Y+pv0xDx
z0jrpPQ/NhtQCGrUOkSBxAGBxpPhYTHffPDwlxy6gjOemTFPCmmUk9aXucXckN1PM6gudO+BFRAG
5Z08NjntcmJMR4TuqPWSP2TKYFpc8n2WTauTGA8sFLd4zscaee7NswzFeVLOGB6iOdEfc8tdE4kD
FdHC5m90916Cv0LqVN3FTaBcdZOJI1vWs7iS5WiF/XM2Q4Cv8vy709CFVPh12Mnj0KQfdTHuFxes
MNWDxMVONftrD8ObMRuPSWcdoDO94eX2UvSM7iLNIXNgYHWqAINjqU9DIFfGN6jiGMo3z2zz4Pus
3dbBFTGhLS4c76kfsCxZyADN/Da4c9K+3ZBoezDjetl3TvAFffqxTc0jLaz8dICMtcnO+si6zwht
8JvwPFT1u9H5JOGFya986tyJTY0fbIpqeXF673HqPMRJ2Zs/u/VdWvlf7YJ/gOe/VVF/KiIfUstk
wiiwMOTSmvLbAtZKKIAmHLzkF+Zd+aqamhY4UW9OW/zmUcPprbf4Nlf1ZZjHHyfH5WgxSkAMDYl9
CidhrOP33K3w7VsE1YLvJ5XK1KjHMR1eLR2RVUn6B9ru+aN1uy2KOBJGCseHZOKwTv3QhueUPYW2
u2v0fhNoVMNB+pnhdC17yEL2dxE3G70Zj2NFDTANyJnT36EwsTfwH0lQ2EX1xOwmm/ZV5z2NZfyV
aMSDjW2A4ZZ3cZthO4Q06VkbbpuOUamU+uhyuOoMuy7N+3QN7WxYDgdy/FRMcQIeb3KYFuW5JHwj
YOMcffXlkk+1kp+NK+etb5NvUrguBAhc9GzkMOM/aB6MI2H6lPGGwCEIlUSLDDMUkGXGEampiCKC
FRaXzl6DJ3x1eJg7d6c31RtOmNj9VeMhav/GyadVJ6RKfHBUuY1o6s2zAVU569U2tZkMQYymPJZb
rrMfiXFJKQiNKBFaQFZCW5m8yd9qesgsIaUEfyV0p7uRA9aq7Z3Exrq4Okh13ifS/eurqPi6yuNg
cVQmULw+M0JcrGNkkkzB5FOOM152o6WPaQbyc+ENMFuj22717rZV3W7CakAuXnOt20Lo/4igpcqK
+Q3QbqVaNrkM04dGIkcrZ1OEKUnEnkBBZSeEwESoz/hJupfrSZQvHMrejRyJI/pLD3Gobv0yvLFI
upOaluFoCWLZwmaIl/BehiyL5q4sjjI9ZOwKyzfhG9n8e+yfFT3ZtbXbz3QIbYvFHXqBgVJbeKQK
RMZvGKbwGsr+JIxBEwaZdMRR5a9RsDKaSQ8jznMmZVbG2HektaRqhDnKjG3ZE7n4mA3hk/RWvopW
cuAlNTVyMx3SGnlTT3na0U7PLsoO9tyy8D4GnweZjMOZIIJHBX7j1KQzGS4cxnp4KlNsgOR2yb3x
8QmBBC+vAtVY0Lvn2K5ryoWcugnHBmt8kXkXLensZQ8hI7DEcX6vdD5vPqgh+pFijOJWOo2WonbU
iztxNIHl+sUxdrI74zNH3oSBClb8BU18qjWgzHjAJsZaRSQYYXWAQkcY7FOANgTcJontx56SJuZM
EZrtHGsrZRKeAcIIJ8fJfgnTue3oXhP2RqarW4U8RgL5sAuT6uH6BakLA3f4i3vHUb6RyWbm+ROl
Mja6/FjaLxuPBlL+29wE8OTQZfPv9vRHzl83SR6hWK2lK5eHp7EpLN0HT7tGtiRvTjcMm1a5a9s5
tgNgGVc/4FQaIo4IEYBRW9hpf4BANfjMvDB6ib8DOFvyY0JjsbT6drRRWSTHwFRMm8jjcb7KFhUh
8/YM4iHNy6EFWXODnhjRjXL1l2aZHhs+CInChg/QLDR6Le7hbkcsICFQFO8LgiH+ta2NbWlRCQbM
g2b3jI9A2p2HYEIvMKCzgLhj4bDiOlBwFWADM19ffwwJM2fiJbwVuRdLmp40A6BzCR+diblF/E1y
0iozoc70cHtiw2SKDt20GW8qgBy8anp2KOuW3sIw5t/JnZB7xbqLUZ+sExZJ52frUU/13Vi6WDvq
6UnahYUv71jtXcPldq1/DMKEaFjrMBXiTkGxpT0jIkR8SmWSXS26bILVGJ93s/7cBhl6lW7PWUZ2
SWduIoFNaIUjOj/qka6216PLDtVZBS1fg/iuyYO7pTMPlNvUJaV1n7S40Mhd0Z3qIeHnxiy+G3i5
yOyDwvTTc5HEZcDEXgtfxx6S27mr9k5WXZbQ/yy60yAaiki9Krg/N37sqXXCLiPciaQh8Ir3so3d
v0SWHXJ/xqPCfBqM7rMy1WteLhIo3ljdvW1Nh9DR0CSrIzuyHnsXrbMPsgvbGvRlf3iJ/PoE/2sb
E5EnXFQ7Ge61mWT4Su07Fx9Dm1TDodAN9EHpM/3YOoqirVcu+4hDNjf8U82+TvCaeW2pP2HUVLw1
pGnC+jHR7k0exv6sGLZCKbZE/ltR8w7AmOzPzPBzoKG6fIudAWywOphh/eaB9SxT/Fb4nMLV0j15
iQWGToszUpJLt+9V8yvSa0YujNG1195wGFGR39FOv60zYSR1IUIXewVkbkv+2k/TxrJK9OlHgB+A
/lGN21RLyzsHx7RxxIlUBau6I3urJbjEdNZJGt5Frbm2zG67FDbkEy4lzxTzfZsUrTK6q9r4t1HD
r2A2lmpxTjKe6eAnSBE86sELQBu6jdkIAlsAyQDmc/gSeKrzzmruLlBm8ax5yNBzwmZBVWGwmPpz
BbMMCyuMhwhUivVdpds7p1cfTeZROAIYFMO3SoeBxCWNGap3kO1fDcOT1uKe09j5BSL/KhH8qCM8
KjROrQovNrtDYyf39RLepqbae8a4C81un0Oam5gXTGX/FgbTVnYxlwwPA6+ZJSeixc6fCS48kiDB
Uoe2UoXeZ6B1XyWlDnR07CABuG6I0HsqNEDoabB3HbvW0BtPBarAKNIfZDsSAwpPuL7GcKjFxqca
znVi3c91PG3MJIxWdZg1mz4I2rsENQDWrvssqRO4aNk6S656hQc2Mdpkv3u1Q2QFHbEOqA4YEyIK
Sv5CWIE52htgycZBz5yza6JVdCG5zv5j6Ohv0UxoW9ySc9OnC3YPTEqpNDpKY9lh8tTf0nce7dLv
biJqhyIr+Zt6so1AXGoAP3msSaMrdMDhXQ7G7c4OtNUaQtAQ61B72mNZhOexA0glhGXfuLjTthQ4
RlXeoxNfRbW2Nw2o0vwglN7oh3iZQ5YxrJmybWfNx7wd9l1knhkSf5tjtAlT5oThhPEBd1Y2n4Dj
Ncf92PTNNfnAaJ6neEss7iqxCpCBAur5gJFw0plbJzU2E1CMaQVHtMkiF/UOjdiGshEZENzrRduH
JcZY7bztQg9PQOOQEZTal/VxMAecvmOCbdt2Z1LKoILBNyvQcHz3Uhr27Dl3avjCebe1luBsGeh3
hsXFAyTKsttlyFvGE8yYQsxpV2FGr4TuCVd3gkmRIACwD8NfkmpIfCu0R6eODzUuHF3RQNqtKzSx
o4c57jQ8YW5JjxsTJa3b1b62ULmHff6TlPM7jtoUeks6bMsS9z1Uwhi+50Gz6iyWi2tg0Or7Nfkw
/mfj5y9xHPC/7Ib2ZWaA7P/C75vpKjDympB+aVi43TTh9Egks7MOvWHHTDrChMo6jU2GUq9/XpYq
XBcFDKdkUmTJts1fdkLvtlctfWNtkpaHRpKxuXgcFzk+3lmPmTOd6saMxz92aJHeHeHn1M8YVS4D
CGgUP1TasBXgKlz20rNjqg6EUdJ/MLYHp1n5jJP574LkEe74OdjtpXejr5inNWnjg/xzCNSX1qLl
jd6jKsvliIqK/dz274NaDuKL39cRChZEUtzOnC6kY1lTWt+HQwWbuD1XPcR9wG4+SDQv2dg+1N24
zkJ29m7S7hxy40KyT5GLWRyysHRAEgYHTNzN70iEvaV2EMSaUglJYp38kYpb48RcyE3H7CBdNrLt
A6dA1qFcBuV3KAdEZyEE6rEO7wXdAGGz4P7JcGrInVvJHAfYAT0B5WENUZqA1RMTJbM/AkIFiJEj
AWr7qoCNPWHhqX1PgngxXSad8gZDGGnMGe/lRbvFGviGXCocWbrb2iMMBNyZa+l7hHmPQu3lXxYt
35V5ur2eUiDgirvSMOOtRCwBdOBBciKFCbtG+s7kyEnO/3Mm3bbUdTN/2MP0kl+M2JH7wDdEX+jE
kK/154FB5MBRI6AuhSh9ecMdrVndsx1uOEEttXOjj4ooWCOpgT6/+A3ZSCwS8X1gNGieMOyT/ElX
XUpIF/KXsBijD9VIsJoG+nIM8fgTHWXGp47UiT9nVmbQYclrDlVJ/IdsrbuWTjw0hiEVG4XgA7LV
aRh63/AzKG83sujggLLTskts2gGy35SKfVTuPPYU1mFbfNU85pgiWm+StbRfMg2oUdGbrRhkceVX
tlkRHiR0h18obVynj+92AyGNN95lAt900L5TbuipTOtdZDOPvIMAJU8GmTW6DUOnIFmq1RTTNn4h
WUMug3s5Xl3CBUOf2BJLikZD2i1ZgFxCTx0MDiUtGjcoz/5qQbTCe/I2qPB2Dgo4zy+gO1nzKVt+
2GH4H93zjUkIUfq+g3NNXS6tq0yCcgoXPeKEQEY6/Ki4uuuGZ+6ytGOy5oAAIGqLqJh1W0NHEkWp
wISUbbwChvaJheiNS4wvzAOp3+T38zEyr40v0pfg4yrTJPNDxgsJXVsE8q2VnzrTUOp9VBVSeVOI
86247mjpoZVlVAXv3FOBA3O8Ako+mUNb80CxZ5diyD7qhbmXqYTPAWz1xs/cBmvux5jC+LHzVSsu
QRiqs4zkW6TxMcUwxyCcU950loYXb689O8YlBJZUcXub2TiCISgbv039BaVD3lt4/tprotbQNXH3
6Dokh6nG1BB26hqMUy4OzhKlum7akFGYaTN6kwYf6F1MVrkGnnXCkmuJ8OWWCNGSmyG7hLwu1Gwl
hHqooSGOfRlhjcUiBkuI02/y+nWo8D1yUaScM5YcKFhOcwjLSn5criN3+nVYL49jZN1XtCh977Gt
8FrLy6RwEGe9jDhyyaC3pBWTGlVaMLpZPvlaV/LujQbyfeSbzCJHXmNBDjNEkE447vLrSmcTenD8
8ZarcfRrtwaiwBvGCzPYTyrMb+SPOyPEhtd7jIkI4G9SYxCwQ1RVjKz0zipfWDrQjpCsPuDGsJbX
kkeaw3FuGIzkxTtS+/uRHBaoVeIV/Ejx6LaoMLCaiqud0VEO5W8sZHocBj78TpYLC71NpnvgBRbt
UHl7MCh8iCmf8hBPA6/H/QH9RVA0EwT1ElME8h+1gEQukyg3ejv7BG3nBvIdJ/RbaF4V8dLayGo1
GoXNZNmyfdxJGcVHBEa8wjE7BptP/5RsZrL8Jif+NWWh0f5YsbmCaQWBDycGHpgQWHWJhgV/47nk
mreS987qfao/zGjRlBqFf+zycC3f2GD7ljWb9cW2BlvRGTRZFESIUTU3QsAQ7XhPXAZ3JkkA9Gm3
0iMIWsS89yjvYpdcaa+F9RdpBagHCjHG96jOfH/Dji4fzlvLPZx7rLy8+N6JJAzk2QDydKDjdY3C
ZgprrWzajUDNkkMpF4maUNYvt12DqxGSrmkb0dVZUM5H/5JoAGHCuqjt52QYL2WsQ22PL7NqT5Fv
vBqxuh88+DGuTTnlkWCsN/qpdFxUlMV9NoaIz6L2W41ddutqdryaU0Jp5u5M9uXyhaP4W+S4m9Bz
2cgVPTDROk2OjrjEY85Hylgvb8lcAfSCEtGdtgytmzADwR8d53mOQqyqq8UeTmPaYIGtoqHZUOEE
h8EmDS4aCCFNTH8Rkj4Zhf/8x//+r//7M/2f8FdwyBmW7z+KPscKpOja//dP95//gBgqf7r7w795
NjwjVzmGoUDXwS99/vvP12NchPxl4391TZ4VIRSxc8CMkAHRquyMc9Lb2CQkH+PCw/nPn6f+3ef5
uu0q3fJc07D+9fPCMQhVOTvxeU4N/cFImayFrQVhZ3G83//8Ufa/+SjP8hRMVNe0mX3860cZaV8M
UZFFZ9tAn2IsDqdW5m7+84f8m+uxdGU4uq9zRYy1//VDGP0bdpSV8TlWPlTPmb3Rcv4/ZWe2G7fR
beEnIsCxirxVT2q1pJbUsmX7hrDjhPM88+nPV/oPEItqdCMBAgex5WJNu/aw9loWDYfDt8sDic+z
cV2DWrCBarj07MVG9bIIReL35hPC2Bb58A69rKoHuK/E1H1xujya+3k0j0lJqTuWadjuYu16OULy
k4X6U51P32aoLNxG/o4JyTPdPFmDuPPCYnV5yDPb5cHAZFiW6eiGY6iV/uMkFmHumVgA/Slry5+2
LKGsNMa3y2N8Ou3SlZYUqM7ZunA/HYlB0gA9+4K6eedtC9O4Ewj1oTair0WuPRtT1l6blLlcSEaU
ukdlmJyZrjuL8zF0qHYkeeUcQT6AU80saon0Ft/YdkcFCu72dQSakjYhE55LXdVner0ZD2Hq53sp
SC/2TWHACmklO77Z+CE58WBD9AGqFH2ANseLeOCN9u/YzvGiYR3bgEmI1zOA4I3wp/mx8YDo4v1D
tzqFyIQnkeoCTCR1cdMAMqWT8HZbGI9r6ODh+Zm3IpLTJgjE/E9S0ASbRlEMWqaMXulCirZ1H1f7
/7wtnmUYhg2mUXiOvdh6imi29LTMOIZ+5W27dMgfpqk7zAEesRvtugoEzeURjU+nTbqeRbeM7tmY
PnNp96pa87K5nozjqGCPTn5v18DQfS/5oVvhG+15v6PEgZNJbsGmrvQy2c9Gew+p0RoA++byx6ir
+8EGS8/wDIww5tgxbXdxtWNZRPGgl/4xD8Dva2SIBdoAIIEjMN2Qyb97E5eH/Hy/MSWOx+No64Ya
/ONlM+bEBVWiz086rIF4XKnztQN9C+gkbCXomisz/LTaynIJiwtnYfhNb2H1W7/v4rid5qeiDNZ1
+Cazn5fn8+liLwZQH/CH8XCSNC+MnAH6Adh/KfN/goCSmpQ4WbllfqnHJN5dHvLsnKRuWhgsU+rG
4mZ3XWT6qcaQvOSoFom2OZROVR8uj/LpbDAxR5e8YKbkgFiLURxq8rUPWPypqtF1y6Bi7js82eKZ
tPyawu8TWudQOHdfLw97bnKOIT1Xpw9cuM5iw8quLhuaV+enMCdZ3j8W5jXLeO4E/jnCYsdqz9M6
KNjnp64yqCcjjpsZcJdCKF+RTZ2LX9G4vTwndaY/XDO1lDxmButIn5O+uGaDUwGGtZz5ScD75ydE
iEA+kdy9PMrnd5pR8Do8odu61JfvdFvrNYSJ4/w01QrwkEHSEq6ljuhFbawvD3Vuk8inuRbjCMv9
dAJtYZdlx1AyI0Xtd7/CiVbRy2Oc2yaJmRQmrrzNYf94sfrJ6eM08ccn1H1v7drazkG3SwCjh/Qn
zdOxKR4uD/jZMrNNtHhJFzg9hslbnHjfzDKzQB/3yaU5J80RGra9IlvXqQf5IhpLB88222M8wHU9
eID3fMQzCUsJzgqiqF1b0hs8h8l8f/m7zl1E17LhB5Wejl7VwiMKbXqGmjqanrrM+KF7LRfPWhs2
SZgsBAgYBnQCGoFPUlqPf10e+tweMKapHgeDTVgY60yzh8l0LFYEkNltm/RI8vob3ucnXU9tQpP4
yxTmf18e9Nxt8RypIgTblfzXx42H5z/Nc6CYT0Y/vIUh6TpawW7iUu+unDBDP3Mv/xxJTf8P2y2g
iYzTaJzIiM5y7dGf+jz64FVb0ykPXmXqO5rxzXVMmoNS98osIa+6PNf3qOODaSAHYMEFanDGJf8u
VlhaaWe40+QegeSQ22h3YUU1oieN3Lg0s2rA0LP5NIAWtvXh2LqIZpT5aSyjK4uuFnX5HTglpqW7
BBP28uz3QViPNjQVx8jUn0ZTguHoh1fXRY81WNm9oV9Z+0+bzLx5k03XwRdAJmQxbzsYihr0rSDX
DtgwnP1v+gBcn+j78gKfHQe/zpAMRd/Q4vLIIQg6SKEl0Ta9XuSMMB9XpvLJGKqpuMRG6rXEeiym
MmVx45uDJY91SeWPZv89HS/XbJN5Zn+EZ1rQiXvSxRR8PKqlp02JlTvymCMymzmvtpd9Ew2yvFZ3
tCFEAVYrKYgbD0qIMQ6c1yC3rizl2Xn+8QnL25LEfR47pjxmM6hDlxbl2L4yzXO7hWMDdQV+qYVQ
yMdZJrTmNc6UuP9htwy148uTLllG03VtYmdv8Rg3eQBaEn7dY6prtFNr2whyOPwYmMWr186vDjnZ
J6FbLw4sS8KZXy8fyHf//tP4BNO6Kw2dIGAxx3puh4EwUR7hu+haaJ9FEJcHmlWAQ9M3SHfoEK0i
w4f+s7YRFrRrR/VD6s+pncAdnUEjJ/zO+0Vj7vStsr1+g+wf5XHaIEdY8sGJuYks7mBAk4+w1kBp
0WYAhitBb9mUa/Kxt3p9X5QlFGpBYdNCGARXfLj39385R9cjLcHNs03xbnj/MKxpgfpgGjbe0ULV
EJSzcVM4/p0vSW7O7m1tyAcP7AFl744umBvTmEFWeOGx8rA7qMnOOye/auzP7btnwfhNI4hKZixu
EP0jQQTwEnJC3aAJ0Fz/j/7tRXF2Q/6hKNb96p20kXLE5T3/5JlhITjOEsuKE2gtj3WqmeVE5pAw
KwSe7Jr7luS5FmUPnkaf5OWxzl2hP8dSt/iPpQfiA/qxZKzeRciyRnHj3opsuA+EHl8xCGenhcVz
bM/iHi3TXGIMfcpPAOM5yYrvboBTlDj+yoTMc08TsRuZNMdRC7jYOK0wuq5IMgkV6ejB5RSHW1rp
O2q/7YAAbZPWe9836a8a5bQK/Ch+0dwJqBlZJAA+U71tWoTJSg++xjKyfPgRUhjB5EgdKXfFburI
pWtZpm3MqIR1rqUca2Ve+rVuKMMMsfg5RIgGECDo5ZWpfXZAVPYOT90VRAa6tczhjYWYfdfysUVw
3OPaG++0jDmFUT0I73E3XwmyoCZDV6SestXlk/LJr3wf3LVN0/EwRkvXw+uoDTtd4B2LwFT8yzCx
ov2qGI/bdw5aCyzv5RE/uZNqRFIt2ASyLURDH89mQRmL6q3mHUO7epo7UGKZ2dzKWvuW1faLBxW0
8qMvj2mceTnhrzXI7Lk6Pv0yxzG3s2P7k+EfYW6cT8glr63+eyXs+FjA0bSrRZxCiGfgHBAZPlZc
1JuSftBV0wj/yoU5t98k5VzTMC3bcvXlK24FVW1JEE7HORIjFdn64NG3UHrpg0jd18KVP+0wuwss
SATStr8y+rnr+ufgi/c79hJ6pHopjil8uEZtgZ9B0gLmEWcqXi4v+pmj5RJGCdslMS3spQvv6rpp
RkUs8e6qW3sanmSfAIhr2wAQyvRc6fGbdKzvkSpqXR75nPljYQFH88ASNC2OmN4mE1kTnLEhLQG7
duZEjbF3b8g0D9dOlnqpP71yprBUqChVhPTxOEPT53cu9urYeDLcINtHwTey6LPU3d9mbUd33iCz
r4U+1HuqIuU6rcx+GymJ2xKJlwetok3t8uyVKfz0Rf++u8tEA3CFCTagzgM0C/0IXJMHpRCv9D9N
O3q1kuTx8nhnVttjg/F5iRvY8YUvlY0Bvw011n/w164M4akY7o/3bEzA5rdlqx19kQCioTr7aPmt
S5epEVxJoJwbiloUhSmLMFtfZhxAPkmbE+0eRxhowIC9jVA9FUPaXDG8Z3aJB/PfcRZPdDLHOnp/
1DnbvjQ3vKGvaBWbZOf92xm/JKztKxOzz9lAcjVU2YjtoAta+Jy2D5+S28zu0fWd9FlMUAw6bqGt
sj7OUYGlzutOc7Bza6WbAlnKTVABy/c0BAVqT88f4r6EE0+HyKKmhv5gu2Q/RqzZ2vcKY1tOZrdH
axi6IAKh2wKNjXXvAFJA37O6S8qS/toqsA9B0gW3Th46W82uzecasbVffpWXG82k5u0D01p78UCb
VeSNW6+qq3UZJ2A0pwK9TJLf26KxweQkgC68tC/uLp/lc4EB2/LvIi22BX4fbo0w3CMuwMay66+w
7+w64MR9Vx8zKAQcke/cqD05erBPerm/Mv65yMCz2CAdH5HSwPJBHiBviSjGuEdYPsy9NLLuLqN5
HYBKjgBB5rRfwph+Fjfx+kf4EwGLSsPdVX0nVQgA2eSUz6uYTuV1HhhyxQMvDnMxGQ9UtwgkvNin
ulwiae6PtGYEcf9PqBQOqUGjtpdaMViEpMtuCunHX8wAWJmwkn7jVepsOrW3U7ofPSrxA7if0aZg
bcUgmYzI3popgCmZ6sFtm8K0yB0KVnU4Q/6nmyhD1A6Y63jub+waUzy1zQR14uze+5OW7Ex3iPY5
rTu0uUX5qqI8tQfDbkPG5sxwixHaM2pn3UWtnT6b5AugdNNKQGmd5t0Eg15vRQazaJVBMR4CPNsQ
Xulfg5brFEsnBAZZ9Hf9BEOANvig5GBwPWRtAn1pKOo7v7MBnAD8PpRmED2VEVq54FpnkCGNBgBq
aB5srigY/TC9Bd3zWnkR6Fdds7ZpJpNbo3GMDR2EQHumGew8RnZlddG8RnaxukdFBZRegNBSk8Lu
FKd6ui58hPSSdio31hjTnxuYaMa6A+rCum+tm8TrHgw30G47wwI8p0MUOrOVKAdOza7qPLlCRMHd
J62Y13oFJwqwdqD4heOB6Sm1+8B14PPKBD1XgFwgnUm0myiDBCkITYkm/TzvMhpBdsJqZkHnW9wD
/E+tVWSV9JAGyXj1Xp1xPDyP4rFrqXqks7SrXULrZz8PztEbjfI5mJm+IE0CnhKuRdum18dwitew
Az6lZX36FRDk1EIA0JpPU+yA4mj7AOwdXeV7N4CpI/YbxM2CGWl2vQOe5Oveb72lEacpW9p7sBdQ
KvbxIQxGRIV0PQQZlL0UnTutzR4UVSE1BEjDjG6ElF5Tu6SzFDBPDvVV2XwTE+30gmYTGpwm92dX
YDFdL8yeywzZstZyZ3g3WhroqWTujL4qH2RRwwU21aB2w6qlVZhNkeEIOG4yjRfwmf12mMvOBmRE
+4sIW/uW5Ha+chq46wqvBwqnZ9ZjHGjZXSmaHnn1yv/RDkgVwLaH6Lzj/Wjaaga+lfxO0qp5qD0N
RB+IU/2As6HYZJv4FM1yQMOTimIOjHpV5Blc22Y87btkGPam4cbImVRf4WGMQNW08T2L5N/2WoKv
awvreZRO+WW2kCApcF9XejfxGMwmlCMa+jwe/Om/tFiWIDyb9rGENXtdjwC4DeFD2EVO+rk2A6YS
QROWOOjEBUYJjYzjjrspqqID9KXst/DD5AQKViC8Q2kCc68h3t5BquVR78kJXHeu002nQFg0gkSO
Rq6fv+xL3/r6tYP5Kf1L5EoqzSGEpd7kmQv/Db8mquDVTp6EEGi4OPI+jiAHDe9gCelne2c748kc
0EVquvKKC6Dekg+OmgqaHReUjukIYS5RDk2VJYVuVcmTG7Z3hkkDE32DV1zhM7llEkzYWtfEDya5
vPDOBhlKKwHcfKTnbFO39GWgOAEHaYaookXKJYGTMAKlB3oMLbkCb3EAfnj5VXtP5H6YKY440aVl
cPsdGuqVM/SH/1blEeKH3SiUViYyoxFsGcSaGgYy0Ou9B4kt6SklJEBa8E4p64FV3ddIftbZG6q9
gCw7Ga2R2IU4lzwDf1ALpp3RBacatOHlj/20K3wroSJmSqXj+eiP3xr4sVFKcMjH1O3qTRwbaE3W
uru9PMpnc0jR1uRMkaZRFbvFipC5HcK4zoF5zUlzT49geaBvrwI9Dc1/OEf20+XxzkWdnmt6ZFUh
uXIB1nycVpjoEGs3jnP0wcyyhuW75k2OOpdqTYMbGrgoZA5EopcHPhMFfhh3EXDC3dVOhS4cUIm7
oZQbt6x2cwk9cXarwyI69ZkCWlw7cGqTPh44nXyK7sBmA7yUDOvH2Zbw+0TzmDrHDBlXLxwP6VDe
2t53OIpuFGEzvVtV194hqaJUlvS+f0R4StD+ryNRoDRoEOKLSjqGaUPq/0L3x5yN+8j5enltPh0C
SS7Exj9zyIaQ+1nsiUw1w9V6PYRyynN23F3oCxoDUGvjTrshbvS3y+Odi208k1KqQbyKNV8cuqyf
C102oTiOlvkTAVmx0UNEXHvbSq8cb/U3LdffkyQ5SXJ4wKkWIwkNtJCb+uJYTFGxqwtprnwNN0yX
YbVxOWXgTufkeHl6yyyP8pvfzza+M56GXGbSKiHn0IqFcUqMaKPHxi6Acanw5n0JwniUw4Ov25vA
BlhMM3kHI1NQ9Fe+YXHc3z8Bi25aDq8J0JbFlgZ2oyE2kBonbNQQ4H9n8NfZzk6NOJhoH2xL45rF
Wtp4NahKjeq8gVgVAoePpx2lyXQonGo4TUOEuHmjAwunTgCFXtZv0vRdd5Z6QgGR667QpuCpjqPq
rUVw7NaT/rCGWSearz08i3BTfZR0APFw1EweuOXDM5uBHUKdWp7aub4pur3j3GvmbxOe5Mw4afAf
RoYGLQUZMAOFXvgILx+GxVlfDm8tUgZw++W91lTlyTXpL3Sso13RTBVPV/yHc8MAtbAo48CoKpYl
zMTW/cm2jPI0QW+ki/AozejWn8srwfvCUrzPhgo8No0MCyC7xbEKe1yY0bfKk48GlutFrw116bSs
t7QnXknnnB2Kl9pxGcZ2xMJ0tuYEwVTelCc6894K3TzMrrF1a7J2fWq+Xt6kxVv7v2kp2C/pFszb
0iDZQ9w6mamXJzof24dphB/EKfv85fIo5+4HRVmecp2lo9688PFiPfecbhYME0572j4Q19D2qR1u
dAtSK1nD1tbDk8evHR07VgNPn72p6/zX5e84P9t/P0PdmD+8oDn0B2Os3PIU66i0KW0rt6qunMeF
4f3/Ff13jIUp6DuhOUnolacyaF4CgOe01gKxRwwOwjbfNDaXp3R+aTklwLgVakAurlnUiCpzC7M8
iSQ6UBs+aJ1+hLs4gqMYVj3DEEc9zt9KQP5ZTbeS7++yeIbVxvmPmLH/zfyPL1lsspEAJUg1uzx1
sj8Jq77LPf32ymwXwYIaAzCKEA5oDQVcWIzhF6Ksok4WsH8H7Xoaw0fdf1KWHmXG2J3eGsSZatNR
+g5XRj5zdnDhWV/w5CZxyuJW9lGEbXCwM32GiAWaB/5v4T/SZkkB9TnM9ka6gWCr3ojssedwTVV4
xY87Y+gAHBgu3L4sAqXMj4c3M1yEiGMfsxCnP5yivXM6fR1MJIguz9Q8t8YeiX+TQNgR9rI+lE3D
kMEmW9GxmDQoyM/UwPzUOnRKJDyw3GYtgzFWPbD1SmjCoHtLlvtgpNNhypoWkVsUNbVIBht/hGOW
CkVyo3cOpA7xhHQpILK1SyvvlXu3qGpxMoD24fFgyqgxOcuoQdah3UPAXZ/MupjokEal70g9Kd6R
Z1W9xFOx7wk7tkGaXNuZc0MLqqLgWjxM9rLaIal7FkNQo4c8gAVJS3jsRdokD4Hn+t+jPg8ewxjN
K7OCoeHKZp05lZR88TrU6wdMf3Ef0tGZJMnU9uSLQEAOXuzywDSvDPL5QTLx4S0m5zlI1S0hjRE0
ki697A0mzdwmXvHLLGCad5P4uSqT/76N2Hz+EZZCgy89Kb3q4IMe45bDB7mlr1X1Ok5o/upEMkKb
ING6CEX4YJvhvL587s9YUpqZDddWMGW8iSU0wfDrjobyvD3pERwuLi2MmRI4y0dnbQTostu0uyNP
3+214pdrfO1D7coNXwI21BnWMaCg0TnGMDAunIw6T8AAj0V7KjrzpRuD5zmq9qOZb6bM2UFIjaoI
nlqubZKq+EkK8aCFEHG0ySpO7FulvFXkKEgY/xHS+r/PwujQekLBGEjwR8tT5x0QdZfPIrfl3kQm
vBSiQL7E1Q5poV8xtJ9PtILo2tTiwYlLuSznFY3mxlVZI/6XKxabXndePeiu3i5v9mdjShuIRfgP
btKzxdKa27SMdn2lpyfDIelaGUF8m7ptcisz89qufr49DIU1VZ0Z3B19EYkhTZF03TCkJ9PYzU14
58f5bU4loOqil8uT+ux6qBEAz3ogCQhFFsdngjM+oLkMjrly3o2lSdvvj7nR10NBWzR4l8ujfbZ6
ajSaW1T0TP5s8R7NaQZLhmjg6JIZOn7ipRjbJ+mpBuuAfsZ+7SeaeeWGfJ6h7egAg7G1FDw/5bDn
QiIaVWr+y5R6zzZ5bLhnH7u0zW681j10tXtlvGU1iqP/cUB1Wv/wGNsEVQrNDLUXApBuS1fmhJi5
1vH6Jw8aLVDkedZdHL1hzAhw4yjeFjlorssr/fkE2WSNML+GQsvZ3uL+2eXYahrwkReEeRQj5k8c
nq5VNGn09l8e6vO9YCgwUmyrjv35FA+QsumdcPBf4iD7FRIT0kHyNxR4V4ZZJsPUuqqrBwrfBSjP
u/txXbFdgyca13/RrBrm51fFXYSK730wRlsrpCfLqBQ/JTh9/b/huP9/ZLqMBPBysqGLYytSoxxL
dYSEla+hTnQzewX74h4RI/pQf/ZhfB9q0ZWkxNllJdGE1AM+5CecLYK3OJYtx8jrIceJaZ5H6+JZ
Rv01f0B9/R9pH1qaTNJYhPw29UuQWgsTUGaVEOE0i5dKvkEshPhJBWq7zaZNUc83VLzvYO4DWtP0
1wBin6bIyJTsebEFSRdnia4bykbPxzQVL1bVvISdZ5+MoJ7W8JBfC8U/Hx76EGhdsk38EUt8Ojyy
HODXGDrrxaBYkRip2kYbniNUdTAHpeH8rTSmzbK6Yg0+WTzbpMuT+eHocXLlYnGdodFrTeaI76Tl
F8st1uhYPZld+q3K7S9Tnr3Bgf/r8n18b8T6c0Ntm0sCrpkHUXUPLq1sIDUS++CxntGBFK0NqTMU
HC41MxuZIPrjIwilSvhNYF7Lkl8qoUuaZ6h/ldM1rPjyYVZf4irgJjO3AU4tZt9boesXFGafTYsE
eTbv/No5XZmtuvbL2ZL1MInx6HUSy8dfuFVkZKmbPwf9FzRhe+05ipF2SOFz3Hq6tSN9dIMol0pa
XRnZPDsyk7NcVSRdGqQEVScQm6wzgkUMhry8031TDHte/jA75gohmluH1JkZQ+LfX4PFnllbLDvP
Gv+4sDYu1tYTaSbMNqifex/pksh+bsrq6+UZgm6zl5EdW6g8A2EQrOD8LKPnQcxpPDXQcUEKv6ZX
6l0eq0CBzpPBfe6F+ySbthlU4lK2B3S316aBVGE5/K5n+0jb9q+ozu5zI4Fg/nfBL50FVyyMDLNF
iJM1/zhmuSuRkc7a+KsdhfvGRLm+qCFi8nPIe+p7I4uemsqCr9Abn2yt/Bu0IXR23g1qOdukHqCY
QLMrLe5pit1YU755/yByNAre4Lvd2xx1qykP0W7xxAsX/jVAGNPLib3ZnylGLbtNoD3L+BGUqb8H
dfm7qEp6dcaTDPOvyWyir4T+Yu0OyYMO1fJOvEtRDtVpCrLdaE+nBrmNPnShxPe/2DNo2mjeooS0
zhp7nyNa65odJAAtagv+bQPfuFYVLzSw/ErLYeOEYbpCvOWh6IcfvVm/pQYCBVxKtLGPIfTpTYYw
JrkvXonHCI9iziuogtPiKJMMxlyUT1245TNb8b2Wj1GqVEeS4Ilw4eDp46n0s9e88A+1iWYbf/xo
FfIlIufxXiiFDUEM9ZulMOZ25EB3DwO8Bo4fTt+tU3qPqUZzpLTHjSPgGLaz+XtrJvftUJwk1Mn8
DvK2oqWf2JePUz3AAgVXFzTLlIH3pRi+DAZCfrKh5m3XuyxqoX/vf8SuOcH+6rq7BmYZk25Z15oe
x7nfQE/xNYkn6yZihwOHXA36rAPCh3NXchy8twRSrnUz98+NB/+zF6JL6nzTQ+POFAgyAExv3OJB
6yGKgxvFKcY3BGoOEMLFEHXY4G4amuuSbd50BzeZfjclfHtpAiklKmpx98AbcrCz5mnMofLQaVzO
qSYioZWUDoKx07NRIuzIpsHei5KPPPRhd+Bg2wjdyQJK0jCdSIum/qpTTMJoHo7QyhWFuQ4UZ9Xo
oscg2+/oyz5INAQlklw8WPWNmzs+PWHWdnCj4zB1yN2XvwmffwiZryvf/DZW2T+II92Gg/wNFPc4
kVu6Gb18H7fgcmqYa3vTfijTceuEct3E/qvnjE8J9FiGNX7p6lZBVFeKfR5YMkehggAn2NVobBQF
rSiN+61iOYsWYoB+qL8knb8ZI79edagkdgTs7gzh86QpkpF0rw2scC2ePPhY144tb1EH+w6LrUxv
+O6tiNFSt12Mvu1ueiO7LyrxmtnzYx/F0GeAFyutXSzSfj3IeNhAeNY6N5oWGKciho3OiMJbq/B+
YM4VuUzbz9CHeFN8kiXyFolW3dCT/qRNen8L/ziEfQO8dt0Ic1D3XTeLBzXJGo2/oDRXCb9HOG4i
s6QII1GwG7QRuVGo77UJInWYUbZh9VihkixTPliiDJE4G6fy1kXo0j4GiVbakp+j0QnHEg6svSJQ
HCmJYurDYFpRtDtYzrOSuuMclC4U/eXf0+yu2t5/riV4PNN/qNKf0Jzu/OTR0jIY+d1H/lPZUotr
bvYz8CZwnmO1GaFFKv3moD42kP2a3t4bR3wFULc1EFpvOa3qRLQiOCDu2Bj2WshYsVoVoK7U+Um6
ZzIlOz5Fx+opIlp9gt0YiBOowFIr/wJDdd+6KM/Agi7b+FXP0aGQFO91uscKI3qo0InKhHxJLOTF
/HKbNvY29L9pnfGtDvNbKsATYtRJMT0nIN87Jdjb3dJ+ATVu8tCW4xah9dwxHubp95xGd66DUqCF
3PPQ3xhsA7U0taom+orpPic1A5vMjQTOkE7+yprjddqjWB2T+taMNTqWirBRLSdzTBxYYZtqIwyk
frgvQQcHfwf7l0SXE8Jj1D8VXy2brG5pr/U7HYaajiyatIIvbd4+ZMI/NGG9aruQJPevGKKpzqfV
og63I2PUwT8G7XQ3PnNV9XVWUf0CvfJhSrF5JkhzpZMeYIEEXGaa7F+KPN6htrp3IqmcKfW5OmCZ
sH0DPAHucNgD0FDwGX8kOeRn2xzGudpMTrFNRoTMHz/TvjUUsN8Z9lkQLYYCUcLfY0ulaj7ApRbI
F1vTb1k0tauKUpZ5awBsvElsWBk8Txhxm7UeaM+O5j8qG171WC9vXvNDvMSbINS2gYN7NEnoAkJj
V7bGTq1Rowl1gBWtl9X8rfR8LN26SU3oLXjI0Jtv+cucoFj76V8plw8C1nsBUlCdGbo1XpTeNj+g
pqOPyc0kAf/kef3A276WVf01MPw1KtRaBC3RlNh/DU0OW3AyrptmeIrDCsWt5Fb9JT0s0ohpK23Y
+VeMRGE9WYdylAfFXkufwwwjXKOlKyqPrEsJg3i6Jp2AijDPeQs2wBrMe1FVb2h8rNXtlB3IgMS9
UxIESZrtXYR0TLidZslTh9a71j+nmnZn2BYUo5DYILIZzLTbwCeJmu72/W4qw6F95YPeLTxTVs9S
p2jjJiBe/K6uHgTznXqrM74grwfVE9x6eH1MRqnxJl3/WkGsaKHSl3edEksPuKzsu7rJ0NigDyXh
Ig8P6rQCmltxjw8l+oIVjgJEOzfTmL1qFfSfnQH7Wrk2/HalxIipV1iw0MVF/Jz06buxhJYHrWVs
KF8l51h9GcV7umeSFy/8a4BqTOT1iv+rbrchu1U4h0B1QfW12wbZVyWcVdUm+Kl7ZfNa+rZBDG9R
yIJkKfiLL4E46ugNFKi7n4rOT32L0mM2+B61JFZi/UUp+05Zz8z7nRnFLnHTfSp+SwFNLX+9GKtb
WPA3AAXXKPGsDCPATYehnK+B5wdySXIUafmXwWqQbXhXmAKntjEiJDGmI1lVwaV6h79M4t4a/m5i
EJEanA1VKQ5G6j7z8W1V7xXjdh/8nGwQBd2zrU7wDB+SiNE8SkqqCxB+o3xLX8WxFR7u2nwj4E2H
R0zngOgDz6NSRnM1glIAtQw68/5xVYa2XkUTClFwp7TT3ozr7Rzn8Cfm4X7KrL0VIWKoXFw11bqR
33rjS5WLtRlW9wY3rdJ3Rh0cEb3+hTiM+p7UeFEH1ILJbCg3MCBGuBxq9FKmT4orVdk4q4cVSoe+
EdIItThc9FVlarcZW6mWQxjxQ434Hths9Ks7YKv2+9lWl1ZJi6Vo2mW5eGV5tCrYz2G8nUxUMkDF
Qq4NVZfjvaIUuLWLcBPoGmmyyLhBW+JvfX7DsLDkcNEI+G6pVNnuT3U9Il4AtW4cKIOgUmCF7Rll
esyOdHBvgpJMM9sIjRbxmEo2JyYEmsMXNR+nxXGx8n/Unyzd6R/HCA9KqiSps29dV92jaHZb2QyQ
pLtxyg4UIJlztgk676GCyDiC+gX+1DkLD47lPzmo268hm3wyQ/sN2ncEsxr/YfK6ce0XziOg4n/K
HuB81QffymJ4U++41g5vlJg5GYV9Uvco8iuA/GTILLa9ZFFxVrc69MIrtK4fYUrY9ejaZIFxAMiy
MwhqNSHhYS9urbqL1zxwGY/ztEEB+rHWsiM4Z2CVZIv7AvkslQXwu5+RhxRe1aAeYFbhI+2URwDe
XyGCfyo8a9Nn1Z0a3UW0dzbz26GMUECZNwVxiuWFitUTtraxzzY49qhGKJrdeAx+w1D0KPXppQrD
9+3UZ9wKo+Y5Hm7Vkqm3R3TwPYzO96CY7oaSH+y84DX3pmOrI5EgCZlmHcpqp7vtAKasCtk/63UI
ha3WvFZF+swRfEFfdt/q85dmqPpNL8YnIa1bZeiQASJGsLa+hYRlnB6Ccnyoe/9tkOhDevPv1rd3
hTHIla90cOdsvhn06TtMZRueidvGC2APL6fDVKHMF7R7qOF2eZPdqhtRoITZ5unJHcpfNObcddxX
JQrs+xWCONZzHPNaWeG3BntFlyGVXTKrLOJWs+Q+Mb2/hsI/BgSbUxS+UL3c00+6QzPzRzJQDPGM
5FABYgDiC5sjRwo3CCXsKj2aQ38KnfHvNMieC8vY0RFY8On1ygjTE5RGyk/FHWj7r0bpIqBpmo/Z
kKB3gq6LZn8vYvskguqFGs3j++pMEaThkAkm2lfN6Q/mbGkI7ViPVhtvc7v4lhTOhv7lXSvtHRDj
AXVBce9ZqpYK/s4S22KeH/XauTNwfzy9Or1zH7veP1VQHUhvrT0tBsncvsQ2r3xtTEeibQT64uC7
OkroIW9CjsoYFHfob4Drfabt9qbTp7UNU+aMtW1IAVWNuVKic27hbtQdsJMfyIOtlIvbsyGlAOM7
P2NaQSOaobGGfBJi8KrqbrjdsLgqI6HYvgUqfPrgbJTBsfBnrWnXzTY/n6KBB19Lvg3atzR1YIcy
7guCaJSkaw1SS7AePJ7otqLgnN3kE73HfI4ylPhSOklekSvtMWWH1dPbogHv3qi3hO7hneKgRh34
Z2wZW8nO6r148DPtQD3l0evkLh7GTYsHhQgdFNTBjS/6Nao8HHb0aPkzExHgO/EnLzNehHocSaN5
/0fTWSzHrW5R+IlUJYZpc5tjO05OJqqgqFvMT3+/1cmdxDG09MOGtRmCik1QLtVBdHdm4hJUPazW
2azTI11pTmYTbZExG12hTskLPiSUjT5/0teiz06UKmuBenjBTbCDOHvxMZ/i9Kc1Y+NPNFunzadJ
h+TY/jE14TvAndKEr5K1QpXS0pdXeh2KHowqf2P7mAcCNE0yPxo4W9gRt0Am7l6QaLUZYnCxmcDW
kVB+WrChg9pAQDN47UEHypQd26p3ksdtYu8E3Dw65lJgSoo4YxwB7f0HcfEf4UgHMbQOp52QjunN
3daHba/ZZxaVNOW99KmGGYHWbECKB3xY6Quq+XNAFQ6bzqz58L1Iv1qQH8DWcEaKWn7VJGFcuy3x
Kaz3kDgpk2a4cZQgmZ/SvIyrvdlJ7FWHHLvTTd05SXZntN9S949otI6/dZ3mzeDnuLToqJNDVy66
TE8Lw5yB9r1OpwwKJtvBatY9k6mPLE5NXznSAVIiuEpeP3SKTXglMG4jPwSHTVAexpaaq/qX4kA8
ZTNjE7IDVrRa8YET6uP1oZlLSPhVbGJxg0Tvtjo/Jmod5AQ0L9FRnqogwByngF/j49SVrfvd1q/i
zDyhSK4/tIt/d2G+YePOn2CRIe93iZedDYpKSYJ8Bvgv9MJ2w3IfxeaBNtJZPx4zlDCdv/MLdm1K
FYzugWMTbBarucNXichL6B56GrZpZ63ZPNJXcW+Jbpl3xF9ykeJTEmkOM2EqLX7kXJbMp1mmge4d
N7yOLUI79PKmuAH+XqY7wIALoJJMGssHo35iT/zbYQs6UAFz6s+hT80ueIz+1ltj+MxtcHY+AFU8
HzPzdImnlWlg8Q58BdHXFY3mm3kruSPbrqDAzDU+yPlndBdTb8AdhvMMQ4k4ZHN1w2XvJOFJz1Jz
7LH90TCXQ0xjs0NZkJrTwendTMU8OOmMJOz1fcSEFW09XxkeNDwujnMaM96IVQDA1kPEkxK2kIxe
V5ekZnQM6cofmybe5j4mDYVTNEAWSgFr7kVq3GafmqfJ8+6RkXqENzFrEOdCQfPRPvuwNU5yTR81
90S2MHYeDuXPvjcdde8chLhK9N2yP0z4Q7ZW53iY75wpf4nLD+yfR9A4wWhcW1JaY7ZFwR9YJrM7
T3rVjZa8+2V0d8s1fXSwU9UkX8LG6JmxkNLeP6fJPDjef6WQbpODF2uEOYOyhhBn65MztxvqK5mA
RDN2SU1OvyoWWutTrsaqJz+90+86zKI2m75L2LD0uGCYWmQd8/hhxS2s63cwq6jS/jRG4UYT1EOA
GTxMAAZoja0GS/LyS7YcoB/xBF9y7khyZWiKexv8IQmpv9It66tYtKnp0x+d7Ql3F1nq7F567GLO
G4Ea06RBWFRpTb5fHyA+wCjEzu4GQtBtQv/p9pekWoV9VjLIe/K/QNQyc6Ih2iItx8p64qmOOR8q
1Bc/IT1yG0MyIwMqpxRpIZnnf0B3NZVx8fAZKa2DYwe8Dat7IxajReWeEc17lGcyvcIDef45DS5i
Gh8dhux0QVRYw7ABnrLtnCA30SqSg0b5EZpfTaN7GlyKNnEjsGrxoG92Z8IPco/YJJvo+anjnWj+
fxuY5NOj35txYdonXoP4aZlapzUh+rvfBaYHp6iLr6dS0lHkLpUlATLUDtXR32tuu6nB2vjl0Yms
2yHQwcc4UiNqnzM8OikWkZQKVGjTyEbyX0/KeiY7RcFXyRnMaD5g4y0oKHIcosv97V1MmDCDr6zF
uS5HBhJuU+ApIRUnGB+lpW2U2XV+5aO8mFfoTTCeO/bHpCmOC8BR6xXdIqfxaTAm7HKQo6bJsFyw
VvhRh7xzsIoRX7Vp72X003+evCC5aszcfquR71L2c8lsQ5R4Ufin6BLcxwyZzro/g099URS/jUb6
lKPM24nWujPlscEMA31Oswu9tFNUWH/WnRhpwEhlChrB/pScnTLKkTlESTgcMovNvN30q0TO5E7H
zI22DoglBApdXtUrMiaEbZhUHRJMMsp5n2EdLn4iWNQ6w4ODgBEjCzfWvYfHoH9Qs/tgGJ4qg2EF
1dV4sv3lzqQkwSX+krOZyq1f+nRgukd63dSmd+MsHRzXMkT5f+I3/Z4cot1C+p3ns53+0bLWZ/nl
kA4UJxzWguHc5YHracxsz15YEjVoN0UqozjpvrV4orzuNxymw/d7fJB0fe+X57q8PNj+TRBy6Gvi
bccufRDku8bJUeN9mNiw07TSArcHvbXPdtq/XLAtSgaBUPD6GNX9TRNy/ZxUQ4HAIlxrn6bwq41D
O8peaOO2derxvqMft39lO9RHocEcx7wr51dOXRgZj/MWpSjMJ0kh1WZoUDqkabbrKaRGtR4YcLfi
iwAlSbIZ3rpp0Ho5svrG/FZ/PyHH7Pir1Actfs7iPhx0dwWolXLWXYNXj5WKqnT51+WNZOrNGPtn
AxK5gDHm0TqrrboH/rLb6C5xgYC8GGAIe4pIe+pjw+zFpOyOQXo7UhJ3HecLZKzr4FCP0IfzJxTT
FMudTj5zi0/IFnx5PhMDObuowMZHj7b+97+SHBB3edUWpFUF26WzOhDfBcuVGxXCKYd4u2blERHT
VPQ9Z40ID6N/gfEl86+MQr2UDEVYFlqLf/XwKhVuyEjdh9YLdrzqOvBG47LJ2nCnPVQYFWLNOWvP
PIl80Uf8CrM7fKISVHgN9Z5APxLrLV3dM6bB66Y8+6Jh6YE8MxCKv9bvjJ1gyLG1pzbqbPYfHbhV
0ycKBg8ODkoBLBTl1IUy2wj3QTSVp5gjoLEQNh2BcB298SM2ys8rVXyzlx4k1g0OliVETXMPHjPw
ZUMqTtFtu3k66jmgUX5ih991TzE+J8ZcyUJC6Ne4kAT7ljo7lP51J0hhEdNA5x4FxxiEvQ+xHSTi
2Ys89zilHct/RRqRurTXJnuXqtOJ6Rb9vsLxKaclBV+8Mrk0MHj3KI+zjp5Vcn95+rUEJAmcllg+
IGv2C9TZ5e4sQYveLqE7uJOsR8rIjQP1EDcBh9EF9QD8+Rcr/4gaXH1j71mEz/wffIBMgOv0x+yt
Ux/CxZA4dC08IhPrEsdvNxieLFiD4QYbsLhej24eHmQjCeTUJLWC6E1av0t33UQMSjz2pv2A8c7i
RHD9Msv3dxJaEJ8tSV8AVpdDZ38XdOC85YAWKAj79DWAJQsrOri4nl3/w/MfV8J2ohhhdnBd2iBx
PWaDs+uGatZlmJXohdtTzLW6n8Bb15yLsX5wiRyCsCDsKHQlTAuCtTnXKqRB+3esj67KBP44Hdd+
bAB38nDHVNxh+7YDNvQPbX9lBrvGuDAO+UCh9EaLEuIyaRcqv6hRAJqpT+Z+aqbytDmAk2PihWL/
FojM1EfACHNWUF/yuebWB0yHSMvAcSMDNVF9MrzYyM3aB570DPsRna0XBtD1VLmmmKlEcGpmW8Ni
8hEvA4PuwD+oS6QHQ9BOeax6a6wrzHm9D+4TuXTJn3YI763cfZARId2FPdMSGICeHKz77gaXEsU1
wKKylKFfGZJ+zfSHlOEwCZMCsg+XOuiSEnctMlpoZO89CIXyTJh7TMe9RAYkBwDJJ7xkXD8awjYo
V57cx9moGWaU7aT0BneSeaDm/7h0kUzfRocUUkhI/l9/2CXju3+xN4i4qAv3XDI31g3+g09buCr7
LHK9gQFmOHDuTFTOUSfFSHZAlb53jvcyUSIcdoxJZ1kWFkwjdA1CTBDaXmwcS+OPrEHt0ukvx64I
ngQnBF8vZDus7nQY52BPet9WpCxzkMk5YDZiBazKYAwQPRIPRlPfUclLRMET2KwFdCAkK8gVVynS
4rGq/7s61Z1HdWceR8e6Mff+CmSumVGDzuGvlAigs6pGG2c7VtbVQa62T+nFkg+EI5aSLRNvPzjW
GQB5qb9cqj/+Em0rBPeK+0fiCKbzMLeoGbxfIZNiZDwD0v5mFYArNHFUjAPT6cfB2px12yueGDwR
NUaCwXwshRLFHzih14GGIpMDkQ/hg3ktnynMYbpUvptJJph970HnVRs/JVWMEvfIBX+s2f3iehZi
nPKCIWlky/OFDiYM6fxAPUMRqHC4z2q9k4zPYsLwJACaTIR5qEecubmhDg/+Wn6MbLg0kuOA2wo4
C3Jluan7R9StlWPNmdikjk97/e636efbssNfiCqzCvAT9/2PdB3cjZDWlTpuzpM16PeCQejguH9h
XfwnRBnJyc1TIc5yedMwMP4Hm2TWR58/dzOuxpP0Fz9FxbEg/jOMwVZDv5JxxvpI903FKDVCi0AW
KMjDV1cDKsRH8eQcBOxuXiTrlRzIHUsR2MWPwnzfnRFUJ6Fwcyj2hQcgzp9FoTyKv6Pdwpml8E1D
3EB6QmocxtC3eqwUEpzNTwJhfawoGex8REidhaOY5NfiUVX3xhvHlA4y+QRh49hXdGjY9FZ+HC6v
Rs90OXt85bM9+S9MTtNrc7IrwLX/Nl8X5b1H/+cAljQSNocHFJByJdI1tSpjvuCD6Sf0B6P24vqd
W2cBiDr0Gv/KacIzYSduVioTET4UDFvh/7oEEQ3nYwH5BG0LOhro4DG7dIlIemN8dUv/YHIGAj06
cpTZzSfDfgb4HoYEuOjx/I52IHsMSMEz05d9LLSDJG4BhygFwe80ahnz98zSsbt9QjHDdw/JB7oA
C3NAMjIUkWYNIRNasum+AUdA2Qk5KQ2CPmjeC84oYp5oXn+RS2b4PrjRs8P8o5FpMTjdbxQD9Utq
8r1CFDcbCvMK6AWyvxNwcGEzCNId/7uSFyA/xpo8sQgOpS67Y1J96dFjmv1ETK76qaqECSmlAwrY
PHSJM0hfxjXWdQlGC3g6yUOSuFuN5xVpsCfIQlRpB/MJKXt7r/2uIb31lJ54QOZEpwE4K5k/DzZJ
uf6JLHm1iNle22EvAKfRvpx1b8cPuEcU15Q2C+WsyI0T+5DiQ5JJ1EfL5ZG1C1PgZzEvlKPhNGC2
OjKcDpO7NaKQiVYxRPjRURjhM5SMcJJq5hOsKHaYxJeVd9yUoaG+zJFmy9xyGb4ALJL1W4hgFzyR
QzMdPslKtqdHMYwkg9wdyJMmMjdB4tK/RxEriE56fJl0IOY6Hzm0yaflyWDczAeQBH8ihSKeq8Zm
W05/qPvajdSxd3bCGg7SFQl+F5+YmFwaFddmDJ+Qri0Ouiy+F4qGE/nCmcACcBeUZ/FAHRDf6V6g
YX7Lz/8RnKhdgVO+hSoDGM61OsE//t69GfcySoWQLoH7IPnMPbJW1693zHP9+yAthwcrkMd7PaMQ
UQjIAa61OJGAGzsHP8b9TZEAM9sUYveDj4kssqF4bTAWchIGoFwKT05iGpNofo2LAiqGV3gPE2Pp
jPjhO/7DXxZnFRHQj8lfXUrCoHky3fIYEbfMST5eCaP+w/BO69ASHbzSf1BFtRcVy+UmomWZUiLF
EymD8NNirduJTJIaSuFcxZAclpCAjo5DkaMLYS5cJi0DZMYTAlvKqFrRSjwPaImEa0hPsNB/dlkq
hC5whbtRVI6a0C3ehA1+t9F+hxJ5pmQqu0zJbxuXu3zOzkVArNkwNlb9GwXGU7wamx4yauhZ/0+G
EcJ5Gv0vDqE57GJcJJDi72IEPSSE/8sDS2ShwlykvlKQj7iEf+joz2jDgZnwk/wiMg1jXAd5stzJ
fmdgEjiHxks/4IeG6Jk4kN2PPn4htAm8ltmDjPgE/U3fT4hHB+hLio92uJPuFF/e9Ipwv57aEk0w
IoeQod/9x6nLuLiA6FLro8FgXREYcgjAdPJt+pw9O/KHfqdLTkPzqJCCbHOJoKjnTtFtpGOhYf3P
kmq6FalBgEA108WFxCImu+AZGA68LiFOdVlxOGHBrdX1YaVoIgUfmwfdUxC/m/VjhXmCekM9bmQe
omsQ4vQk10kCPPkXOWRaP0xG8/J2uY6F5zFWbXIzJN0o29pi/fA+jiKJuMs03DPD9MW1jTP5SvwU
AaFnQX1KkzGub1LXPA0akMEocMGC8uu0nfoVKD2crna21fw6KCC8PvCFC4iB2axH8jEeMDI4ZBxx
inYDt8HLsC/HT9qCjp0/5FPcSGQzro/D1qOqbi/lr49ERLBgPXmT5OoEh1zmEkPt+k+tC9jd/OKG
yHC+vIhJbiC0zBiK1hCzWphFGm4BdhsRGTTXksiGFyFApv2lXrYINd7EEYcAP8XO80pbKyWsyAhl
8z4z+xS6kcrqZ1oU4+tnyi1LE9kBAuvmfNGs7Pxm+EhW6vdyPbe9f8+GuU5JIFoi11a+tcx+6118
mdESfMgRdnEveR5b5dYvKroDxDQcYwr9bWeSBQBKOSMD1ItiOnEFiDGfkL8DAQEOHOFf4ivQMtEy
ON3k5YJMmEp6Q+FsM1jwOMDxzd9gEXyEqcSyEA0leYO8xSxdshNu4osvetaEZFH+0Oz3DzxCpMmX
qXyAuLnuyfosK2RgTs8BKCpXo4j1n4r/u3FZj8InLlDHL6aTPM/sC7nDh3TC0NDq5Ef93V9y8BxU
ysU+3Oz/qdhJ00AlWjBwHkecTlgagmwJuKomfyMzf8qmk3NBNprMwRmfLnuSCwzdM6dXXThGmmaD
ZmQDDScuUE/waE4Vw/6LnJSkqpTZuu9QD9oNC+KYlRuTP6Z0ZeaB7EowoEzdHRsXCoVvZBXgZOAq
WeW/s1MsRb6jmkmYZf5VFktErbkFx0vMCj0KcvBplsDH+JfXyWfDFrnwrWQVIJAvhMAGv9xJg6S8
SehXmY8fyyW9MQ5rQgd5RnPzTMKyCG+eJfm+BO95a2/5AdSPnOCDuheUbe1tLSP6lORkWPofIRFk
Zg1LYvXeo0lWiEY6i+dLYz0yDVm8Ks8YXpAFRpjzvwzBwfA+GsZtsZVDxkY6SX0cIkuSWbARWuBP
cBMXlqDgPxtBmjuArdiJLlN8dwvLIdihur+rF0/q/axY/gOnA67KLoSqR7faGuAcd6xP5MncPHXS
ikA/9Bjj2/vqFwJNx+k/slf+I+6hLvkOCRT78Za5psSfW+8sstGFwQEwAn53BnugFQEdSvLBd8XH
xfgpx6TxqgBwujcIT7F2HgYEy5WoBFNNq725uvmBeo77wXaQvEena56VcWVm68stnBH0z2Vvbkpy
9BJn/CIV1g+Zsoj+CkgtU5pFDIUhR9xRSUZLUZ3Q/BI3ckZxCC5OZUXBIEh5kBYUMvj4JlX7iZRV
j3rz6chn+sFkamJ6IAzBw+hwcSAnBqn4W9ZzEdSbrP4i4ApPy1ofZucDiB1d8jvewsEgoPjXxJbG
H5v08ztc4yNJEANiGxEJ7lCmh4LnQNXF07A8c9y6Chga5hHm14JBwriNkVgCtjAKf8Q98xvEsSJa
jX0WluNlo20+u8gA/qsAQMT++G9izmfBdyecgbHjk+wkdi+XmrAu65GYl9hDrIERhdagBv7neN3O
AT5yBFGePgwx6Yf2SbkSvN30LkfmfjwyMPluJhtMUk8OBt54i6159391lkd+BCq0wdk1Rnj3UHRy
7Ld5dcDruo79uUQxySWeXkFxKIWItNL1uMbVCyOMj+sabSh2OQtbiP3lPxacssFIwJq9+ImrwEer
W5ZH1vtEzglWFweOlM6Hs6igYuoMFOk2FySQd9AS+CWBNQwi2pJv0nQk2P0s34AHFl5bXEZEh6Cv
cqwpSjgh/gqrvzlX/m9AOsN05/3LxODekIkcptS/7HuxPKcl5PiPfWnu+doQZ4DexLP8bYiwYlqo
wsONE1Igfr0pbNKOdbFDebmPQsY1XxjsXCWbFYdFHzA2G1GDdXcjvoxS4OHz5LT3SUkh9fBzzeMd
r+UdojJZMDgY4DUZvjLb/sHakKSPISOWBximp+bzWhcPQ+n9bl0GEdhkrMyXu853jrIQOEGRZBQs
32xkVNFaB7mLPDIOfPIlFUxxcfenwS8ZBxJUkAdzn5AL3ZPyifTpcDF+x7l5L57HdA3XjESbzx2x
gcpMb6Cjo1kWzof4JPfoDUEfZOhom2yIy5Q0Eaz214OTN7cQBNfDYMpbiLavz9eMOEQ6PcMrAXHd
2vstiePhGZRO0+RR1wEC2NkmCt+xPXU9BEjk2CiMH3xHLKNDuht+L2THlaZm+kQHxR1aJjfpeWqS
GU1iG4sXKIANA1IusOy5Sz4g4awDRcah4Rb0llzscsHdHkYEGbaW5k6onmEpe84JdtFHbs5M6yyk
wx/zYFQZFoyEeuMMv8QE+iCqKwWqC+5I6fCnVf6rJC8ORma5CNC3CDCrnCuWQyCCz98MJL7+leui
R9Qyf1z0OblmMj6/G+t65sQdbB2HUaxkhWim7O3lCDL8XjloQvqGvO24xtd8O2AJl7+WLvvQkprp
XRFwcDY0KenEtltm9oKZk+wnP5M7026mO2VyyIeJhJBqJgMJgIx8gE5YGF0Gd8qLkIGgQL9McShY
TlPu2wLN3+SM6e6GLtpGfr8n8sIckI9+IRnN+emQpSGCNAr7gLqa4jfUN7EvxPgtm01ngTKQJSRZ
0zW7iaib3HsiEXkXmuBy6vBkiUt8wqgWKew1re7nn0zmkFMPSD1bn0lyM2E3nm5EN4sqsTB03VVu
NYl6zsf18gclCrHwmzznqvkpT6B+gKqcm98PwS+dQk+h7UQVBCeoMCTz4bc9Wbo8XZ46UYVsCVz5
PL0wb3EBJp9XVULy3E82oNAHz+YPs748Y2XyFgEZvZr4tKxCxSQ5c7sPHuCR2f5ih/hYpq9CbHK0
y4Oy9C+6TpqPydKkaNKajoYHdhopOKPSrb4TRucpZnA2W6YuB05zQ+S8uyZVyemZcB58ZtTVXn5X
yceIqJjuWYcnivyLHzUh/Xr3L4Al+pfFwSflnqI7i+zR2yFSK6VIrmKoMXMpxO9rxBjjmzXKbll0
f/OTyZnWxi01M8YW1cKjivmHkiyg/CQc31yCavK96Sih5SB7AWChpvm0uLn1h0McPQkV9OT6KGwJ
xJTWLA1c3XAfnDy5x6gvj/AB9D32JMbg0zBXfydpi9DlEzxOZutgx9+Uo9U5uIPB4aWyJNqglJ+x
Wa0TdrKxpDvp3nh8JbDEr8Hb+kgR9MccBaCT0JbheoLlHDl/UuEAmyvaP1KIjfcMRws0I4Ukt58+
wLnIGNWOpBob80lClsNUbmH7PShKqXwWcStvQDrz9OhibEfHfeC6FXnL52/X7Bimv2YjOspjzng4
otNvvJ7nXKn2E8aTmgRS8rAAxypfqBjd0GVgF/o/GPv1wrj31Yh2blE+oNAQLzb0q0dAk/+WpMf8
fYRitnng7cV5IeYrsqvi1G253sobYLIZm2Wzcc6DNpckoTC5LTGeODKeiasW8dLhC2AC6A5BixjR
O8TnN0FjPlUkswjyiqwwBinoIEzD3GqgAoUQ1nNYW5+WuX9zKBPY2CacL6PN9tevwbV/aNvoKXbj
H2WREDskXzEcLi9E/l/WwGJXi4FPjyK4sfe/FR2c69T5m53FX6hPJjQ9H2Z3epTirJzoTHPpryQ7
HSTy8sQiQkIdZkW1nhdNxzXPzsxL5bl0hYunN7dYnptmmTY1Pi5lBzSz+Ql73QZIem89Jm14tbY6
MtftztPK1J3e9WlMTf1bNBzrLvxxCYovTXH5WpPvZozMpLDm/2IrfrcNhgteL6hDx+yenXI9maP5
NBZLtJk9QpkDaa5kBVBg0FYZmR9rs58qpGMRpnuyjc5gVjmqFDPjCrr++glmstpfszk+uEt/ocrK
u++a7IhRMC+ItX4ZDpf5agLAnX1Nhto4fsSZJFf+A2Lm03FuP0sdyhi+zK+9b5GJGiJIMNpwIMG1
lJAdZzoRrHW1k5FjFCXD84g18eeSk7r10KQO1UwYomW6LyOjY27KGhNY3kT5f/IYgw3Xz/oF4WEi
3NcrOV4MZqvsP41BByrMw3Ciao6xGpvMCF8Jg03e9Cmsl/8iF+hhkrY201G2bL/S9PVHa49vxE11
bz0BbQycibozWsB/x7EfTt5/RWXjxqRkAu/NOJC6sFAJifTh3GioHhyll5AyCu02F7ABmzVQqLDs
yizbJE/fk5QaSnh7XNo77VNRwWyy/hOHdJMBdvwjA/6KjykpvnfUtF07ZWKj35G8XNcdSMHr2rvR
Jmza3cuHS0L+u5NFwC6qQ7EKE8qAK+fzdR3v4T+liZEgBS2snxpmCAuxC0vINyXJ1cwe8wHcWj43
cxrl5mBg4kHxzbHNXq/ERStgCXPmL+qosFrBg23nf2gXTj/8+rsSk1dGC+AlLPY51bQNyCu8kgcV
+D8TZRbWXD75tfFwMd6RTAWXPKbpZyPzyWszHiXlFAbq8+COFHiZ5hKU/sVh5o9RH65kDSpPY6jJ
yGJx13p5ZKnlMp6LklILPHF8q6Q2+czkpFfWBRvPMW7cED9tvU+NPKUQ8boJzXGbQQwR/iRpS3CP
7qwgbqKSNSXKyBxFNbNSxdzFgCoPETVPRESmeaE18OWprydQjMey3LeimV9MfKty4QnWyYZdiYtK
lxiUhCCY0JCFvZx6cgKaKdrLL4OwFSMEZLQQlTOn+pbwAM0pIithRzi+xx0arbTKR7Uh23U1qXff
X8jqQCf7IOKpa76YNA2VhylYr79sayY1+VL+CP14VPoNeR13CVr5XyilcqO9woFoIcCwBTPpvgif
BEH7cdG83IEIwWEc400+vtYk96BqD21C2sf6hVDESBJaavWv/jrtFK+Ne38X+1bJjAoSGJbSz+AH
iIGWCeACcpIbEonktsrWWG5MN9vGY71TZpWIcFFtLDX6HBEr6sf6p1xYOjh91aXSg+JZenhyM8gU
j1xffScn89S16T2GHhR7aotbSAXLTnkKYW/6m6DMerEZsyI++0F4N1DryGHEYbN3u+qdgzSL4iXs
hz+G/WOgXT+wbTyQ8iUf/BDD5UP0yqmvzLgmObO8YEMwCgRxuuNrGvRn4sc6A97hkakhZ1Z3vZMX
W+8IrfiLVZUPYRv/dpvrLrjSd53U6rMAi4iSdhmUG8SnCRJL/ZOSDXiS8nf5ou/0FnM980Xf6aSL
6/C6OrNiwtCmjkNKGATCJ3T7fDFby9yVlne8veZq75fpPfGgJBaKpXmJWopO6uHOzd3tYNX0wDuY
pB14ZM/wSNWDOt107mJafVOrSmrbfZe7h8q7o1WA/NZ1X75k8XCOHfJqYNk4XO71CcOkVn3yR0oz
fyH93d4/ilTj9TEJulu9pT6FL+ioWoT8SvZctmiLsoeK2iSDqvpQ8pGOZpzS9s5JOl1SGvsnB08I
ItaO691f6KTNefiv9Xuzp1b1iiOHo3BNpa6nj8VEOSjWBYk11Cr7jPLTq3REQwYqSYefUMK/E/ct
JjHUX3SmDgqufgJHCHooO0N36hc/lvaK44u0a2ZhZ17KpKC1f0OyHyTouQJySneqlVeiSl53r11T
p5vAm14mUnVkPJKnw8Lli5+I1Fyr9fFm0sMTrNoag09eVz9Sevao6KUo6DLXe7foDsaUHVEwNsaU
P+xrz/9ihDj56/GcxDZ+6ba4j8dyrwBLxll23blHptMzS3pcQSRxIT2pZP4o+CR9Fn5lOVI8JtF2
QUf0LbMn0O3jF8+fjyQxMgODt3XRPvGGZxkrcY37HndzOBtktZW7wU8PugSWDwX1nnf2qQXm6SR/
iiYxJ7lmWZIsC1GqrBc5+vhuHArRNB9DOnMqSkcE+BIW3A7Q+S0zGxw0NtdbWpYbD7sOP1Vo5W9C
6RMm6E1ImE9l9wfojlwNm+CbINjfa8SacQxD/kTSuVaEHH440t5YvQK0zBvb97yH+2a5ZpUzZF4M
FRcNvYNe/8YSLNM1MeTPEfcfrAe3IOd4pLB+mAgfJPuCIWQbk6bkBFggscLv9l1NUAU+40D0U90h
QJ/T6PzqVvc6NU0gk5ilaOuFf7M1snzdRwTDs6o+cGimH/9EbbGirF1eVTFpddE5q6/zdu46svpK
6gVJLMYl6lnC6xOnVE3VcYC0WzTF2hKgzsMztsI/meJ5yX+z+YV9cRquSQCi/c4tqBwCN3pT/2RC
Op4rh4O1PnVNTBL4fMSYLut83w74DxFPfJg7FGcqjM2dYYb9RS44g2MMONx+uX/97sIyiqTqfCXa
S1UK460r+oEms1eJKRJlGSizy4qvJOJDeFNd4b5bu7vGovZbnrma8hSiFF3xNgOYxARrjaVkkwOY
X4JP5CoXQfrBWJLuLiqHe9QGU3e0K5VsypxU4qzSwbMr6RhRxqlHlM3WdUJ2eZTsisl5rZP6BQXM
FJevtAanWKHGNBzLd6u2SS2aChKpSaDKsl81zSnI8ZqwCI1sTwkli/VaGUs0bQmqGp04JTW2jnEB
DaL1KtejsmAJXk2KPfGX0BqjdtyDrHcXgWA0hnG69Ea6jenrIT4dCxx+V1fETA7Wp/QSnLn3Dx/p
JpYw6XDSc8ly1VpT9KCIgXvF6dKO1Tlxu7shiIjDVc5dYlO2kVk/kyt7W2OaqzgvXR9Em6z3cNQl
EaGYPLTuysl7DHGvL+lSvZdOQ/5bNv0QM7feTOoYE4getWS12vEwMSmqo6IawiwXh35HCVblNV7A
UnbDBAh3faRJDmVItMOmHt753FSMdUycCVcLye69OXyysmzvLtbwOCXp75wes99xR3onNyYVuHKY
zJKCxgBWdy2RIq+zvvloCRnOTKtjBsY89FtrxnWzNvMjnTqf5dSaLsxrzzM0aOJH0zZqGaKE1ZM2
YJN5jd/WMf8zDMEhay4HBPHeovxgno1fQ1QFmwBRrU8wFf64JjRmWW1iYleTxkWl9+HZ3etiXuk7
QBHT1orme/PC4LprSIKzeXl3mPKDKUaiDy6qPC3uepyuu9hMqKSaoj+5XT/c/ORwVTgXh6K0yUof
yXpvThPlq7ToL7eJEUZYTumduZZHI4vp6FDmDPtKPyU1Q03qdHyLGCC+KT37gDF/ZOogud7MccFd
vjwyOYI0Dqv4TBPt4+JdDy4Zd/nowosA5UdqS899mzM6KAuYI0HMFbc9MpkKeTkmugavS4CTCul3
hW+bYozwj5P4ThSY7hQAVxK3G7r0gAdMipjwbN+8aQL2C8oaJ7TAnD/SIG+KgoemJyBduCoWyHhM
7dtfkF/Kn9In2nrcZeNyCEb7SdE9QoZDnBxWUlAkJUzK7pU+rryzAGAup7672symOMgxNvjJwY/O
9EDeqYfI4DZf2px2QKTFGOB1Xpl3zIjofeT5SLEbsqeg6pfKIElTt1/vZe7YjEonqNDG1cOqjI3m
5kxX9vHqHwaqOPCEWW206VbrkFbjDfiVnndUYNOcmT9zHRhtTziPFNJuim6oVf5xxdO9lN6wFsWB
XAHJ16Dj8mHATgUDYcVwEDdXn093c7AZPKYvABO3/q8lX7OYF9xDpNpjTOLy3Lo1s7rMw0x2voJW
7CGOgRI0TSTfnbMNu2f2HK/pMR9ta3OtvU9dfl/xK2XLRuWH21l7UuRqUgk7gABLQOaWHukuXUck
0dvxdDean1ouTX6pLvuRYdbIMwo6zMmjzerkW5YA0an1C7/X6DHODJEvu1pOKVlBKwWWzl8wRkOk
A37WQ4KnF98tb7t5s8nEGfJ91TiPudqd5GQB/c09UqYwQcZYaT7pJ9BJjKnDzCEayFg75fGKhjAf
sHn/KIVHOlVUS2lq9hPfUHop74GYET4In73KjRL446+UhA7LNdnXYxCMv4FP9zIapexLIlk+CsCP
56OUEgpDTmtGc+3W4qquvkw8wLqQkQq3YN8ayfWlMKq7dGkZMY8UKYafsQuZUL3CWiQq+UOSlviG
E64t2kGkBnY9xRjIeaK+TTW9jeT/dn+ELmUCy8QVl8m/xwou+XTzAWC3KZ67rOvj6pPwsCz7OnWf
+VERlaf0MtBtyW/w6oJchsW4j5JE1bhfPCzCwrN3Uet8My5tfQiH4X652h+tOxw9dObVp92Ambzn
ZvIDsfwhP0TfDbtlGtrtZLcJzhAnOXhU8e8c5NtoNl8ye/nmwTMdmYuMs4T7zT/oM5Lm/RvtdHLe
Tpb91iOo12z6HPf93ZBkj9WVGm6t2+gun7Ni+mQFFOpaZfmUDO3w2nfBPRlgH/AO/Yi663/BZaRT
qnMIhuyXcN6Y0Sk2vlJpFNvH6ZIdjBiHvp28JF73J50rmreN9K7MEBhdkJmbyWvOnsP8LqYsvSgB
rLtSJu3bUFNNGwi7oh9giFfEpl4c5Po4h/HXy2JdN1kz0/XeORg2bVpqyz7MjkUOd1D2Pbkq5jPy
PPxciCGxtpaqgwZCvziOOExeE8f+yA16mzE7ydykbhzse4UQwvUVc5N+PqTxhoX1O+ho+lUlHlmt
rHcxcndTTs1DUAbXXVlABn1Y4DcwUD8OvUhCcpJW+0lyd8nHXR16d/1AmVPbvNG54svNJejFB2f1
Kcq4kpi+LO8BvZ83gWE0u2G1Efjq85YjwpyHqamOqZcfaFziblJvmWkK48538XQ17yYELw5V0luJ
gLt2fh4pWds6XnCo6oSVVmR7mzHcHVKaVCZUXvyPpPPaihyHougXaS3n8Fo5AkWGFy+abpyTbDl9
/WwxL8PMULhsS7rx3HOCehtQm6htOtu9iiFVCvdeJ05Wbl2CsL7WXfFukR63vsfgs5uuBtM9UuZa
L/n4IPOAInI5gXjtrolyjvpnVfeUJ8l0g+gS1NPZ7qtwbY3oimuzMUyAXa3oNCGfbqb2MecYywpu
C49Ml4h1gGWlIcr1kALTXmOh6qEKD/2N4ODPLT1yNbzM/Uy5Jji4FJyY274GQfzmDQbEObItt3bW
7iM/+UuP9U6a0bGr+svsLwe0BWh6oe7ey1OCVqMTxEeb4E1QdiZAuUdc5tAl1gBeRIBGkxhdP1nl
9nwuPXiKXPMpDqyzD/lbgobEtksgrXEGtZ4Ch+AIS6UXMgnBlRvxssHuzFQRxJ+azpUjgXUqZzom
3bKbqNELjpVJs8IOqmsE31xPClEyHk2/jDEVytC1qk42oqA+Y/adAy34EL00xQUcZ1dSN/BJF235
SEX5im4jfYDhmBY1vSjoX1ZRr06u5T6SbpsxGiKOBf1Me61pOJsGe3UY23OsW7tzoj67pIXfmIFe
wioHWlHYtJp1HUVHM7sfdELSRgcZT+sl7t9BHNbQkcLTM4PXHAq5osh0ChNxEGNx53rZD46drioj
sboxYxbGvmTMzajnS2Quxarqq39yjOER5U35SCNSGohelGO1G8thqtVOunXUhjAtDepfXg4Pems2
U34LGy/+1Cho3aia6LGu87R9MpsUowPqsre+4c86ZVG2h8aPUU6PQJX0S2+iYkrNA6KMjILFhoOD
N/+p0nhpcf62Kp4XGpx9HTx3GM40glGjZ0KVka28aajLWGV+Fsb0HKMwrAuJOgczbdA4wE11aJbB
7lXg0aI5hbDd3lSqp2duEqaZaluJBigbEU8h7G7TxOa7LvyrUusyJd6wtuzi72ggA6W/uxxMVPhs
Tz9ZnmwtHi1KAdePwApqv7DWnYqHt0YyNWv3JfQSZXcYfPdiejX4RN9Bi7OerrDS7OKWKlZI8EVJ
GX62xVb7JG+6rfLcszav+eI96F7T7+LSn4Hpa12MEuQJSZUbFacpl/NWplGyC6k5IMF5UjDXbW1S
/dVkweQz94fF8d3zNEA74s/Rt84lgqkwt1FnqV1tDS+xU7wIkBKrUQoKhiMLUo8OfoeSQTLb62mM
jwOZqbNA+TKN36kKHuoazK3MK+q2SL6vtUupjeCql10aLkP30VuaL398BAtWwzAf0iAHA6S8cZ0O
JtNgrdUDMImWv5G0IaCkGqqs8kWf+tGvHsidYH4YgnsEN8JtaKufbK5biEOs0aepL+JtCm3iPx3L
eVYwHUsb0P9oZGc3bXdBPxwH1HL6oWcB842eJpk6jtpIZfO38GH5NPrSl8aoiVaoA26toqck1clw
MtahgOz6EPiDCaOkdFrdiIToGDWmNr73FzhUChySIb0jXXRqHLzdnRTdDhkIgKiBOVHV7K1NnpUv
vQzKDQmW3gq7VHCRJVDpH9eyxQd1SENuSweyzGAIGN7BfLVmALSCOpxsIyhiUIaNnIFJCb6Tbbev
ME4GjzwC0vTnJFg5M44XYinQKG36PCUhBXcY35LUvivkcDMHsV1k88DMz4uIls0U20gMD6+tsoGt
2tvErcRKQMS1jofsX5xRItft8JJBvPe6+wE7Dgf4rgeBRD97pkuLEViZjCunXf7l+RAIEb0inwoE
lWkAkae6m8TurPTsSednUAsAPbM49Fln/5gNXpqQrC6hj1DJE5AY/TBF+lJkFAVUhXjJRC1k1FmS
o3bKpQ1VIZjRWce0bK8ibjZpYp/obt2jj7mNoWViNDGpQR+hW2+Hb+NY37miB5AOMMa1D0tQnzIJ
Vl5464ijXUeUHYjsazYofdmbGwrOPdSF3IZNONxI46QMLYIVnSvVJve9cOyXqrPBZKfTri1sBnGh
9AxlbTCHv+uk2vFjGenL6Hed03iUVb0uoUmGiz5QjP6b8Rb+1mdZ0v/sQvD0HdWOLqBLKpoZ3ocR
raXMTrbo6UWyIH8hSpLOsYP1s7CfcjvHitI0bEn9CyjCpvGJT7QLu5KfhageJvPdW9Q391EjY8Yh
Wjupuvd4lUzxlPemSSHKyKE5sddBGG2bBj1DD3h4S9Ie29++/VAnJtq2zUPZhfsKPDTrWVk5+Sam
cbCKiyvIfMhNrO6haGZkcclBq/eBb3KXt26G9opnbyGoyDr/usAq6smBAAiNF8c8VKNFqUboHbCv
lYXCAkxWAsLBDJrGpVw38nEps4Ov84/52oZE0j4cY7ux+dYPz4/JvQsz474fCJvEwpQanCuUpnpy
ztJ9DY3xkLlIfomK2YMSxVnXoFY+O//mlhiyhjIKmziP9dkepq2q/bU0XyYsVefKyxzOGLdkF3vD
VjDPGgsTnhuIdq3lnNrLrkn6dTXNSG71HlzM0MDCLmgf8vQ4DfKUI+Wgb7ALU2driHpLO/Mh7Lw9
xvn31XCHEriT5gltTSx1AYZXvDQ4dTd9iMrxKfMOfX11pbPtCQXNXBzSWE9LzStFAT0ZCY+o2+AF
QWR5m7Ax2QHpcQycmXTQfzEGQXsj+6vA7A1GdWvMdqeg6FsV9uMcTYIKmP8XBRBgPsRzBpRuhPi+
bO7dRGwjntdgBgtvu2qjeD23sNFZWweLbtGO1vukX+Y9i9IMGcNztBZCyAFQmG569ZYCvm2sDGrZ
Q2wo8ndvTRWQmB/B1DKH7BU4spHHcM1K89sadGLzWQYELWFJCSdx9s0gXwi6P8l6mMpbUEy5S8Po
ucp8eA2rr3iIKblqski5Zk+KcNgtUcGZp6mSQbNMxVvU8EXArTf52NqngCJm1eKmmB2iscFrbfNk
3/fUcTz7vmimio3UNYcoo4Pfmzc6Ep/TPBZbtJjfex2m+ZV7TgSDdUvEJHR8m/KEIW+f2jg+y6qP
TuLcyiz/qH1/m0Po59rjqVT1tquch2Ws9o2q0PCeYXsNT2OUP1uVt51lus7REjF4o9InwKiNp6Q3
9nHTHQtTwyKHvavUNTfix7wj7swBYqzkkMa7PLDZ5JqUoiUTBaE44WI6qmwdbEvCMOkJzRsry3Iw
c+A1fHlcjOBcBiZUZwy50dZj2zIgTh6/npLqiODzxY5Q8Y67hVHh8S1Igl3LdnJz0EmaVccMfXGQ
1H8D0lhpJJRx2u4cM6XSh4G7b0zvrZkhuunJBsLBuPa07bbx2H4jalDvzCoAaZnfjbFFnp3vuzQG
VapqGqWUI60S+F02LOHKpw6uWCVGvja2J98nCmawbn/NKAlJz9jA0PkWt+Wti81x7Q5MwSJ9Lfv2
kHnuN8TOXw5PRWt+m5ntKVTIWLIvRGd+wZD9iaAEIu/xzuDsrOZAXEu33qJRug7ptjso+Dp5eddl
PoyM1KFCxB9FHtMRSteLWaPZYd2CoIdwtGK2mKVPp/ylFOY/6XqnVNOit575QOmYQxXtZZTdiQ7z
5hbze9xa2TryIHEt7WJVF0yOlsmP9L8S02BEx5+tYwsi1qnGixXElyXCKU59wshEJ1O5gaSzfQBA
UlPbohjlg2OMKmIxK5wwaMUQvyhhMrvvBmJvTTAsmA4QV7ItACPZxpqCZ6cDcdIb3VkCRPAdXSxh
BR2rBNA6eExxIqbzZub5SC4MP/BHoBb3kbJzdupdowW6EN76trqzExnsC9u6s+zla0FCOMqTDZsk
zR3a+wf80BL2FFYZkO7uSyHeYT0HN/m6DIJR7W/6cDs+rR8iyf9YNDQC89HEyuj/s0wenEb9n5yF
mwrCj/wPx9QUmo+PbS1Nol7AzCComu/Mf+x96vV4isx+5GP6j2MSGgEuDqNT6PE2f7sYlOx2tDmA
utKSgJ1mzr/0hsadhlOunbSAa8juzH0PXwZj2ccBwkCuh98ZVbHrnfxQ4k34s3JqNVQSStGrQV8r
apgErHGi3IKn6LRB3mM/Dq1FHfdYGq+xBEZM8JZNO8wP/lrBlxkG1LP8F4FIsELUJ/UO2uQ2lLiZ
B+EtEuOlABBpW0CnQy/YveNG/7+bAW/rkUPyiplpX5u/BaYTr4Jfj8QqI0jlKKPRFxyNidvjW8qJ
zQ/6PLq0NPY8uoWo+wxt9JBOFR6K1tFib2deHJcoOn+9tBnFrjh78SPnb0VOEArjOHnFvg+aD6WM
0xzJm4NvMFPzSbrVvbTsI4XjV680uH40f5q0CCeP40LL5KK/xYuN29Is1zrvbqFTvvio5Vq4KZOE
epV11r0ceI8dAYhos28atui0t4ICoKGqY7LwjuJhYUqi6F+RgUNeuU0OSQUgzBTAK2DN7EUtVr45
PVdR6jJDNjWb1s6YdBQES0E1beaUxYlGRoR49/pE8wCXKOo+26XkaaN0v0goCcRAm7gc9ahB/iPM
Mjg3jd3QU4p+SojVmBrjZOS18ezakCebRXrPGAEmS7aP05ISaU3rLBGnMEo/zEn7+jh99sfiobO9
L7rTO1JR1s8AIqQphEQNrMC9ZTW5elh30MfbdIM6ldxpE4dU21faVZcB7KhHjmYv6l+RQSQRZTSY
QS1T7F/6ia7WAsiw2akkOtuNtdF+X/99mjqwpMGrPS7RFknfTTHSskgBFyR99AIzyk3OzTZ0nZNl
yANVhW29+JDQMyTplftSgqYJQ4Ct07xJWxOUp/jR1jei7NA73p1PFwfazH27TCfe4QZ+yc9lLG3m
o4G+tHQhZurpTnyJhLetMs2l6z+XcbSBsvMYlxTLvNaH8FJ9BI261U1yHujIkqxQtSytx1ZGD3rL
wFV6QrQNqjOUzMHe6mOYRsG+8V1CQjbylG7iWKwd4raiBOVkZa//v8uqOlhpB95tJoQFaR0bl3iR
+2Ko/2pz5QOyWoxkPZNEGMQSlO2eAzWig+jk2S4bGcWwu5tZuMEqEeo9WtIvL1Effg0Yq/do2I+X
XkUr9gdsDC2JhbXLihGSthh8bWzuOm6WNKqgq9bessa7NQqqEXuaD9WS0gy2S6xxQ2JC9LSk0EjY
PUzBHphLN7L3XtZ85E4DNVUdwQMxnfzWfAlqY2sbGOQQoNpsnUVDUGKI21gizMFrf+yz7uZzmr0O
ltSo/gHztImaEg3u9DSHPfVudYk4ADWBiV5oCWLRXsS66biAraiuslBgnTraR0C80ghapGEbVfUT
0RYoB1KN2Tm72B8rB1Vsi8uQd4/LKLbpEB3zhknVwfobG9GjwcQIk6zlHQ34K9AlIE7z+5x3eyG9
k4jth5SKQ5I0uuanSwIMTLvlxcRJNw0H1IpgWwI2Z80xFErBtcAZSEfcol78E1Z7U3bxnJj2p76K
woNhFO5saAxmWF9XYPg144Dmd+oSaPuGA9XgQzaHZAjBC4h74AT0u1d6d8wV7dLFf08KCDW89tbM
GBvt5kTTn4pZHUGtAlJnjq+a6q1LNF6bdEnS/nlQ8jXMGHi1KaQZ6JyzQM0cuBTB+r1M6q+59pvV
kg23KRqvYWV+RklPxrWchshdjSYSGCGKH0GyFlSiiNAOYmImdVoYxwzeIgLVrgrYwe1BoZCR5RVe
Mh2TbV7MjwYJb+GrU1mpR1dKf21m7S03qIRjbOcILlSLDmUv4QoAj+75h7gU/9x4JKDxv1MatWvT
Mtht9XL6fVkO+YPe1L7rUKW1XiwEO8zRfelL6jI1ciFtq1mE6IIy9RB8DohMhIRI9TztlTS04sWy
1++6NMSLXRTjJqzaDw9sZpOCG59SwltQXThkV1yJDzI6EwrIH6oxMZZlJv2SDplCwHAWe8sw30ey
MlINF0Q+WdxGeyyXO5DLtMHLFcbrNN+H5uMy16eYSI6gLd5yYS4IP6/OfowC1Ep61MEKX5vTzkkY
EVghOoVd1Qy2B3DlV6QWQJRE2yUmlb5vSbxJWRc2IBFByM6vh0e0v3dplJ3CJYYaEOFMBf+Z8aNP
kQrvuVXaASBYAlA0zzj5jnwXyY+CKMER6R8DQMo0ceAkdAc4IPRfhv4JR6vPUI8WxdjbdzxoWUQr
3PxgYyEIh7x02pCErsRirvV50H9uvPLPlPwn/0MIxd/wXF5ITQ2exoocuCcfbHNvh5/n+j2Gh4fk
Y01d3fOD/6AOtMYzC426grmKoGHpqusEHbhSr9x7SxzTkX7oQNcnG6JOYT+S3h/q/Gdw7jv3Y1oe
uE5QevfLVG64AdWbSJqUR/pkf3ndLjU+/Rb1n0JvR1XVxZxL8BYEP6FjbnpkEWbz6JHoOuQf+lbS
wdtkDQTdZHi5fc4JxWdiWi7BDSZtv7WhjAjmPwkAhd58yRQMjgF4tMHcDpY6Up1bE9yV0HrLHkzL
tIvMr8K8VwXVg+UvabzeFM13lSPUYbdPbYojNH6mEpwS98+AfvrGs7Or9KM3+U8LNJnfMHG5SRtr
1fFSdHVCxTn9xic+wMsc6KLywyOEZEUGkiiFtW+E/UGasUZha5308BKWTEI8wxWAGYNeQnyWNgBd
xYGgIy/30cTXsuAlpYpBvbJobOoBYzY6/5zhLa9e6VatFQvpUQjKW39b9TdiXz7IIky4NE8LuDxD
M7cJeuikvMMcPWHpdQiJZf1d/mrdyQ8iUjpECAR0IFoYqoi/O4rHhJ1GdAHce0yz9lOElg5EuXjR
okZaAwB0nsAtrPUe/H1k47owCCsAoBF0mgBDWqVhuf3ezyFAMl9oIpxiv4ai+JrN3jlpx0cxAazn
PhrHfaYwQgtw/BDDd06Yr1/hCFuQfPx/c7IGruKAeuapEz9lsCcW7i2mV4MzK+QkCVw4IVJI6YFP
Ts43/8xtRp31mcVX6eyhA6rZeNFGQnud6UOW/pbEwmB6lQWtbDLtFG8bkpE3lXvo6ugSajwKO7Wb
1gFzJEo72+Sd7YIg/S7qljd2JfenAyWHoTh3BGVLLtBa6qxtUQifC2zwoB+djbVYG9VqQlFkbvn5
u5KcpMb7y7qhjlGHkJH69jlSIZAPhkxyg2JZt15GeWx7Q9s7HfVrg0plRv85T6HwLmF4nOsra9UN
/l0xkYJ34aYsmxsLnRjVmR+OUUALeWUBf/csMkkibL/bPLwFEY0nI/oaSHPFNF8CMW69KD/oB7Rs
ayNUeRu5TX10SbW4CdqKoJ4IJO2lpExCRuCE3bmKjRfIj53ua4mgFH1gE0+whIXQEjsg10OL8gd5
i7YYbKGg2uvKEXBNzof+NzkD6VWv/G4i5mIjsStqLJtk8lIbSP6Pju64qr4ZbfO0Jf0taAKBnHYM
Am9+DVfyAy6KLvNvviko6/VktNy1PotcXedKDDm6TOfoj+vtHjKq2JVvC+TlnEqvqY9cVh8p/otX
5+f0SzwGg0yAO/G17fOrqnLGGySBvb/4ijaho2yD4uNIv5Vej+8xT9s2FCzz8wJ5u4hChqUsQuK4
+ijGZL7P6/IZgWoG8fy7kOAaJPFPE+cPKbRPe2jkL/oBm7Ji95QS8+COV+FlkvYRzFN5G/b7SUzt
MfF4uZ1jMcIE+QIR5sNoh7chhoSQIsKqkvBrW0AKgmTaWabgc3GRXhbJdE3hcXHLSL+9edS6rjUj
mIMuIEKoH9qIppXZh+z7e1opG4hg9OQd8/qwvGaTcSMQOeRDtYeVey+ceZf18za2mCfp4+U6M5Jd
gs9q63YTVQCP24hO/XiWNhHiFFPWTE6Im+HDHtgpdKdOzSReo8IiC70o7N0MCq1OJvBKQGSiS1N0
+7YTX71NaR9p7r1bpBvFtmDVUag+SA+/YkYnwVDhyGa0DZTQlnCnU19JGcBJAop+l4kBUZtuP5Ql
7d3SB5RG5KXJmeGhwJdTl8DzuZSwR+OfAey15vDGT5Oiv4dx7zHyICw2jWro1LuQ7H5XJgh/h3ag
82PW4UZE8dXshr3pv5qJ/qZk+Qro5zpDcOS/CjvbVsCF+szb9xxZl+SIbHtPVXnrsB+rMLsIhm9k
Y9+ZHrD9lkyZOtAcoyLAxgT8ti35xh6tHXZnR2kDP1hRWQXZvylCg/yMYDK6cPvFcJfM3l6fE2d5
U4Se5ESYHrAwv6/BTfOrzwgR4QLRDEdjIcIv0A2Fv4JBMnWidE8P/uLPKfH0yA6zbn0N6ogSQEJc
IP0QgCCT+a1O4wAFREc3S9d1+DYRVPGw/G1XP+jb7aCstn3ropZitwS6ggzzQMhESP1gkyBU+U+C
C8U2n9gNLjMfadGQNvj7Wag/FNzgJrDAwIRknCkwMbAPYXkYQgBlZUCBttCOhxz/IGgkVOLksjR1
Oe0nxkRKfEhBSI6bhIOBgQOa8IQNI2YznP90KczeybfBq64L+pThW4yIFkpXLVbFp+kw/boetp9e
Kb7FYW3DHlry+crj6ZfJuw3GS1rj3ItYjXvVhx0Q4tiBZSSC1FWZ8wOqY806sZ18X1GjPaRWgrpw
k++z6c6pjE3eVI8AqLZyvk5EmkXXbPz8k1DDnIP1kIO2pQg6HygTtbYN+nP4E7bzT+KFWzYgz6yj
pVgCFlXJlUj2xhEFP0DRTNDCE+N4RMmMKDwBalnPPqBd9osfd395Hr1nTecZzYuV57TwbZmjvUqa
Ec7i4qqvp11NJ226heGBUFd7/IZauZdNWzHZJ3txNw58YYbT7PWhYt9xVd/HecQxHB7WY9j5T4Av
Txq3KUtopoKtX+UXS1Nr+v2WOKRjHJ+zPDJn1rLlqm6iPZrn9FD8S+067/j+BVyeoRkO84+YpMBR
+anjCFjRcGLAhEAvWBf4IzAt/rO2HT3pUmkbm7l+YZm4gFqANwTLHrGvderSy6Apm0h5KYi2QbCe
lpm5vAn8P49r2VR3WRa9sqmxKTHQNhNb+ppyhDXPhl4YBR+971JExG1AuY6vrZYErlMy95L2waUM
necuXoJtOTbvbChWk1dncMTIBXwcZWanz3j7kOKeCM8LW1XHmn0dn30fhATJJy6I6TIAdrUtgOpH
XxPhAm2bg2pehgaKNd6L+Y4vH4jjddzgcp+UA62ZHgwRhw1xD4jL42D3d9aMGo5ha+MDn7sLV3bF
99qQ440/idQBkI+OgfGjIrnv5+aQpCfaypelTy8FJ6hngM/klZDcQhTvvNZ9Cw/ooGND7VR8TBQg
0Z1E4w3A6YfFvGbWPhakHKZz6kwdEUhPB0kJSUAzDG9pMR6t8tux3/nVxOSytqPammiL7mf9Ua8i
66LXAvFA/hXiFYJqwgQemy2GmQ7y6ETra045qqV/HBgPLIxya4CtbuR4z6d51cGgIAZFj6X2n+ue
oomLtoyJVlKHZpY9b5gg/OWy4Fe/F3Z/SxraGBg4B4IQ6PymC5bzpBMoqwggWfSOTv2m7yyZzhzK
HmK2XyZOcTfMeLMuROiTckGg567ra1aruzT1AIoMn4VHPtS2IwNobvRulf4fRZReIF2UG6cE0+PJ
8Q8tytTqz6rJmnUZwjtDfQToG7C1qtdRVUK7oO6ii9P3e3bdGJCA0lR1HCZBeWsJxzCkczkxJhma
9gnZ4u2SLHfhOFPOBQVtGHuq+TcmPTf8edJ6e/0sPegDJ3jOGSdxaKAbGAa/f0P7zAEtJYGlt/Vx
bsEZ2QFFoLwM3uahfe5UcMvabGPz5UG07ILF32M3wUFFCDW35dVLbcbIvm2LeeQOTiDjSRCOU1Tf
jy0Ddg1YRhqCDg0+HcXEKCTFmbqgw7XSZoXZgHVPadZg2DqaclyK9xAPOaXlJxNsaNp9BwvITfpk
ZEKK0IyexdH1851+EYR5mZXc5cNd4wXTmnQVSJX5QIZs0FL1YifeMui38WO5D+SnPt6cokmaa22X
LDYfHjbOIRBw7/oEmYLc/6mb4VOSQOdVBhpqmc4VRzMk86EhyaYsZvnoUEOK+6cW+Pww/QPyATp+
QFiD1pz81GkIn7MJrDFpWFYCE7KudEFdsOn22uoZgXXKNMIxiZ4IKhwiVJ2wgLwh7/Cmj1ydvMoD
VBuBmMzRYkT1EqTJkxMBmCB10Y5qoYAr+aOcckFRvaZkOSMWq5FgJ4RhsDDezWEiRltwZ/R/Ount
ZCv/ciKZJNTpXhKFWyMJryoFgy+NCy6lmLr9SOeR35pWvEkqVC+SJ9RF17oUMUbDoaqzhWi52url
nRE20Nl/mQxXEhufc1jNx6GDMXicyr2tAXYsmg4PwvqVTAjOfOswLunepAGT+v/HgQ0TpkCOwFNW
yv8WNFR1NjC41gvu9LAQIuIY9SklNDfn7NkT/0bzb1g4b6n96NNixkLp/tLMOuhIWx/q2OiZ48KK
I/LGuBQhh8XYWFGU1KsR0WgfDbF3aZdiD6QtTl5PPP5o++69KEKmNCRInRo0dn6s6p+lEWvfivdU
cents//I4nla4XRnP0eNFYkQUg0WoAHTw4+Qvg9EgCOmPoK40yy/tYtxk3Fr2+/EigRtAsrkoYI7
lofW2a8Y+g+eQgdVSflOm3Rb+/Gm8/5o48+8pIJP2Gt0qRC+Lh4a78FqeZN5IMBhpoo2u3zssMzC
gS+sVFsOTylICdmIaFutDHybPhBx8G6G+boUGfOt7rNHLBcxCOGS5nPOeJo9SLwtq8opsQwwhSDs
Gdm974zpfl4uTDE8hdRntBniOJmde6edLhWZUMS7uLOo/i97BYGdF79FwkHEON3HFHUmKqk5TX59
ANkBBGp6C+u6DjItwph32kejMXvtmCUaEQNEP4FYkTAXQy8mb693cVv68dZp/qVCfAxQ4RSF9Xcw
7Rd7qU69tTy1dvnSksTzKrjyAvat7BvARFSIAb3TCVSwgYj4adGcGRGV2TTXA25MJ1koY9IfLofH
PvaWlTWiRkGtr7SXj3T5BFa7VVxfmcOdSp9tfdSH5QtMabMaMbY21aughLcmxrql0oBxks6iPR8z
BkV0sB251gpi0+cxG9+Myf0XgbvEgD1xl3751dfqKY5T6Adq+aYD3sVN73VAMufqWe/+sTD3AD+f
ACN0WxFOWzaFDmGHBnogheoARPk6uDJq61mbYRXf4+Uhu1wXLTMOuE+qBq5w7saRChP+sMOrVygA
hLxUHVZZrvXg1/WNkqRCfJTeGFVmOSpai02PkW7+DSk6ictDnVbHCD3PANfjq/dF1Z+ghGDqR37H
Z8yqG6DCroGDB6F9CsKK+hL4n5ge3VKt68BhYoRxkNGasCeldzbm9I64oNwvvQE8bzq2pToZtWbJ
cv+EDqO0yXD0qSYQjgD3Ir2uIXjYLOC5e45nW9WXJAZ71MYc63S5GeH4RqSAahlax/bsq21QleQB
JTYOkdmVDqi0de6TbNr4cHafatwXPfqmQKiVhtvWNDlkMqX9xvAG8Q3AfAqNMx0fXoabkkebpXln
Gcu7MFK+eAZ/PlKMHuX4KXPYWEaXRmvWt2udnjo5uKe+YzOkISNXpNCQlEc7+iGwTKPDEMphH6XU
bqLRgIe71GP2zLgGeUsM581boy7INmUMCq4vf8YZEXJiFmtiJGOcduaizE3SlM8R0b+ZTX9Gr3nR
iVSDttAQAt+3I8VQKRV6QsVxTzsDZimIGVxgcG3mnK1meal9Cww4mO0CqpAYQXGkGesNeLLkKtJl
WukoX/cf5OAedPg49g5Q1+Hmu+AoJgfn53SfZjX9QRzxu7bqh1hGm7TmJeY5ZBpDDLbdPuXRQBnU
hdqxUGSGDuPmOifsqPDTVYK7wa7BYs1zehrbTJM0F5BaYEx7GSJy53KMplZ8tGJ8klJSCggr4lC3
u0NMGiJbsUR7Rwacb0AqcKoz7BT8DvMwQk3/FlKifFsDhx7tql7NKYiwpJAPfjjter95VDkyIXJa
1NkW6abtJigbqqfFMTKQekn4ELWak2Nh8LcyO2c9l1AmiL596WjXUqSztqmdXI04O7PFrraEd2tJ
LnM6/Ehj/gzT+ay3K3icnRojQF8JDmRMA0aQpvDenKKfJGKEMLZ8f1U49sabBiA6SNrTC4NfA6Vw
Ayx1n6GwojIYtgHO7dy0XlYwsNIE8ixAFHP1IQePDt4cbOFjAJe0GJ+tR4Q/iuXLNgqAFA6QomJ0
g40X0MJuq+TeD6KvpkAn3RCPLo7EIqapQ8QRGj+8ziXu1kd9PpzRK/bBJTIruB9xDEPE5frAYeiV
XnRl2GdEdDYBR9EwxotKmR6KqQWbzhJuTUE/PQ7q5lC7AC0SIh868e/a/PiLfKopksRiYF0tSC8B
aq4KF1hXbfJKvfsYqmqg7nCyjZw0b+xRFARqFXsPuroQSHm0uvxiZuLi4Q31mcprH9ASOWwcZC+u
Md+7Jcwsdjyl57z2ujMwbf8BImvY0shsl8yKb6HnMsIOgjweZ8ai2w48Qaaxm4UOxMAUUrCjUQpI
doBdwFWzSS0SUJqMh3UzUE0a6JCpBVnOJYgeyQwuDLdslkUhum4+xhq92Ac76jLvho8GXZM+x3P6
ZjvFT42lXRVN1/xdRBXCze4/TJFjbhufR9ZvpUoxdQRQ9gns6IVJbiBAxSZ06HoRWIA5ena0Ry2y
93DkzKBRDRda/yyGLgcw3dH4xQaL3oPGpPtLM+5kZsufXIyvE2wBhzk2oMrKoQyoa9AoYMKKuD35
WjDDo9nVk/91mdLIlWJjjATpmu3fYEHwz4vTnAu2sUAUsG76t3DyXguPhNtLabMnRbGlm3XrKjCc
QQ7BfO+/Zjb84/qFlnnLqRanKooQVSjMi6HUG/pd3p0xV2DmTcb9RfM+ieHTzdy3KGgfoxHtm7D+
Cglr/mPpvJYaV7Yw/ESqUmilW5xtjDGYNDcqGEBSK8eW9PTn69nnZlPDxrYsda9e4Q+CJKodSzae
if6caq2Hpht/E2EHcH3G8l/Uldn4zoEzk7MRej03wreineqtS7dy5YfzXyPr8p1u/gSAji0MJ52g
hhDQbjsPJ5jC6fZJWN97wYL9erNzKFGqUl0goOwQErrMoXk/0FmYLJJEPfvJ3QMmUB8TrYJQxkfY
BfegVNYtw0czB5NROzZHTk9buTBPno2wUzCcq9A++j3ecn394fpYBQW2OupoUQYuZmJAvhua9H4A
1n9oXgzkEe4G3iJc+q9OLv6qwOQCTYPijqkKdnOKhEYNaMTC7dNddcArBWDHJU43XRDcPAyfNyUy
DuD6JvTYKjhMgjiY4nHdWCMVOepEXRHqmQQoSHTXTaDCbk+vJ8UdaElbFBfnDF1SPVoJR1R/TYhg
QctxFKfyLc/wHlhIk0yqyLul4dRsO6gsrbOxB2NlgcljSPTsBfC8oKbS87hOSG3lcbSP4/KxzBz/
IaLT/OVN8qSEdR1V0ELxLscDCNVkZYMywvj6XZIKZ428zeMs9/AK7ROe1d0x9yEsdZN/0bnCbEJD
ykfw9LMzgxsf61snmUoEJQC62qlOs2OejD4+DsDzT4Oczpyb255hUjwtzCGiE0xn5o35Ju+KjVhK
ItG4nXOrh3NAh5JaNBfRPZhPkux8ZZtsSKDOtJjR0I2VfW9NLaMB2/pQsIXR9geAQOIZ3zvu/FzC
V7zzEjQdmzBJd33n6mK7jdSlGQW4FBtmQakgpDaJHkFNWXAddCNsmaYHuyB9nZKxe+ucrt0lQ/Dr
VvlHWTi0CgK0E5A/TF4CqwM5Y5lAYQY25tqFYwO4GXLx71zHmIUP47SbHa86e6PoXoA/08bn4J37
qeUdwngLzERiiGkuPwYYll3ix8VDOkfppbWClixTTFa/8fN5eYhSKA3w1gjPAWSp0l5QPKuNeW01
at6PUYAgfI8xQ2jL2+SncjX3Aqx8EiPNFjnxZlDJsK/zwD8VPNGjT0MMJFNWX8MKvpSogY2LIv1O
HWn/JdpWW0/Cz5/aDt33xjEenbi0t0ZfBusYK3Pwqnl+jMuHtBHtXQpcfJ2MzKktyDyuPdDki2Fm
lxCdVtUUg80PETkUgBryhLlqlTl4rDXu3djYz0OoKmLX/IKZ44uCiQfwwfpTZOxCP2gOqpMHxhve
nVeV70PVv5Hu7n2EPxi+d1vAUe+lK9FeAAOEw7jwTkbI6ikg2h4BsTxJEZLZynUdYuPTkkpHbX1K
Ru/q0/2eknoDsO/Wp0A3LCifyFzt27wBXEGP36MbZmbP9eCv/5WFCfRvHXh079IYJXY8bOR87q5F
uaDEWRu6XdTfJtf5wyo+uRBpEN0KbPvW2u3wpdR0qCaMP9rEWTeDrEpmsdMuAL9kdgbSjjXQ9s7P
bqHDgN7SvYFMPlTeqBANxhel8h9Q50MX0Zdlv/cLse2m/GQVxhiujBbOy4gs6cChg356d/T8IYHW
GFJ+Q122mmodRv69z4fNBIjBNwfgqghmkwSkcQccEVbMFhSw8eiGC4HYEyDqgOPu/HDIyo0qALlZ
koLJlxbo2SSLtqqOE6atChWgoot/WHgQHMZgORZ25Z+tAs60GdEVnBIhYTvXRe//LRKfYUEtcxMN
rLrOoNz4qXtWwZSAtsL0yzNlAnSrndmrmYZ4OMo1Tlk3ptz8KYxYjb25n1LUWJeROD0EWyE7sPDw
3wIqaytAeKaVm9FPQcbnX4IoFSSkgBKpsMyFKN5OUA1RD+8Yu5AwAObnPfQ/xhrS8qTcdRkyVR4Q
uZJjwtHSrmdGY39pHSim8kahaHxMu77SVubGfTblfyTYcgdNjKRKr77pXF3ECCLVntLG6C6O0aT7
BFp0tRibycUeOIRd6UiqLLsoHsrZMu+070OcxccxNE+q7j98iM09XWeSGtrORRUhqt94a+GA1Tb9
6hpkPilCT93uF+lrBgsu5NBtgvDcRPJnEe1zZArgbeQSpuvdqbyB/93IZL/0ydcYWzdFGEJ3zcUE
zOsOBd1Vgfye4SO+D4XNGV3gh0W3G8z+EfWCi+rD17SOnuIKIxm17EZkjeaxfZv7xSfLb0JazcUD
/KN3OcEgqcd+leYzMF+IRpH87pWz4kusc3RTjKZ8NRGXAQgLlDZ0cESOgfioNPpUKn60DACbFdwb
qdq/Te9eBnd6CESBQE9xdh3xRsOFgFNY41Ha+YsToHo5TJ8V2ma11FrA2bNHp86kE5kYu6gvkH7h
Q7kb5OC7PLI2+mcxYnNVzuaLZwORCnAkm53wDKQU30dHkVTaWcQ8kMq2N0d41+gxLuLObCCX9XF5
J5LquYjFDn2YTTLUu1BZfztHljsPd+4TFNu9sRCbqhT+rRfsjSyCr50dhJIOkpwzyJU8pE1SMFlm
sIm5KTMlnuuUwo7BhTNDphrNt7uK4hHlKcmwYgqW1UJJaLvDOmG1LemyGtt639rdGkg5ODPEMTuT
zH68izokMDiirE5+5hKDnLCP7gI4tbFHUTu415ZyOVXxBhD7zsaHIhX2QfjZk9XMm8T8tdAmKHNQ
P/MEKYtShKeNHDN+PXNHIx2KvW8+tovHneViLHXPIPOpKPP3IqeMmuEFoU/Yx3CJ0MGaZbMpUozA
QmYUbX427Okrd8Er584I4yVfyEymZZNXABGVYW6mZoEr7W7pot9svKIrQHSM9mnDtA9Bw+EC8Fn7
Qq6IeNtICgZoYvgzGtaDmtKnNp4PNINO+djtvWImNYhGGNoRM1z9pkVIe1DvRlmdpJlZ0M7S97lk
FDXF0Z3N0CmIJcyEnGZFYz27pkRTu6EiNcwzo99bndbvdZAA/giOMevb7ZBcTtwd1cNWPwFRWo+t
6QLhF2dh2k8OJ1u2ZB9JsuyXKbi0qAAbwbQfQm+T5/KA9SMOmYgD2PToKuvvgo8jCM+Z4VfmcHin
LYRz5BPylKbUPD0GHT5K/titwLpu85ElMvbLVo3Jg4iSb+VEpIIMdtamM33krVz7qUIMxTwlsbdO
Y7VnRoK2S6VeadufJnMpNsuCqHGLoOGK8EMzsGg2I03Hq4cdyCFxjXvHguA9uA/Rkj8u1XCP0Rma
Sh2JVTrmO2HbKKMI2hoNbum1yyyvXPeAz81a7QUheE4rdEasFH+RDnxuN0CChsV5cTv0fKyQuOCV
zouRcHSYos83gwnpvB/yTzFPV8tx3+LAXZtm/NL4/t/ZNXchcnpHeh9Pce08GWUWbOP0MLtalefg
UCkiH2gAAS9JhqK3MmBqg0ivdhUwKWqsV1c6axuwMLDInUjxcE3njds668xZfro5WVauuOAob62q
pl7ZUhymajhkSXgoBmTMbPczDp/cLkHKxcyvbS8Yh4FOLj/QUfiueuPEVSwj1uaNh/YPy5d/F0DH
Jwt9GcZIyzSsDUshMoydZ23u7QmsMsVcJunfJBluIv+uUG+yIIZwHKhbXT0GpOZN067cQmwMtKsd
t8TW+DuWlNMoXvxTbpsLTjb7sTcKuK1jgUjAsCFrIlENUGwJOuAmcf27+BiRG3p/NlvbME7N1B9E
Zj9nKPHNwevcY7gu33pJa9wuv+vFOlVgcxBOaXL8duydaYD4G+dyzfdKK8V0wQMh254C1NBjdF9p
iloSnuowthu+y+BK3B9kp51QdzFOvwiwbYtZgIhHURVrwNBSK7v/GVjFdV1umoLi3mUenc0OKnBm
AkENuq2+makDmEk2SPW0b/wwJbVR1O/yTMJ7Lx4sRc9PRT1LPm5WsaSjm6YzTHzNXWXroUvX6ndj
iru0HrC9CiYIeuFugj28g43Jd2l8tRGDOBWh2m86BzSHKsJp2h1SL94Fsu7XTtI0Z9HD7kuXn3Tp
TzECn/op94vzXPX+U1I04pTI+SwZq/lVJFcFyyhIqxe3pa/Xl81jlgd0bCbJICmTtK7dWmCqOD6n
lfMlwCGWnYehe4E3Yq0m/yowWmZoDIjBbgTCbssaBab1iO6g3XQ7JrNrJeLvzgAJ6oB8IU8ca/rE
DSZ30QKh3V8LGdzHluSYtGYsncciXKeoArgM88UY0kTqTSD6+TEorSejTphoMiJs+u5aT+66VclL
nravsRTfjTGShVo29iRgpc0peuxc8zJGYc7zFvfjqDu6w+cSADSgEwFBDuqCzxFMgTAVLoOPcaLe
Dc6Szn0S+Yc+Ai/Vuca+j+EpGxXNC/Gc+z48eYe0QITjdDcpSIquqNhNKHqlDu0Jz4DoFwrIes5L
0NQPTVGuOa4L7nW18QpeVAA2pDAkJ/MMKFMNfDjXJwGSRgrFvnc2bQJ8d8RDbAE5WQ+UEzkDr9QQ
93ZWXm1ceJvWBJ6OR7YhUD8J8s3cIfFXlNnWRUK0x88a7r9tvdFWTm5x1lavUdj8DkZ/q6wc8KTH
ZUhCRue55yTugi2qhee2Gy2mS4ojuS+PCvVgECzvcHVOQbx8AHZDHzhV3xQch2qZr3kXq5U5yDch
l5/K5z6HSfDYDpVWpbfkLStSE6yt1XQfhgiiV2RBbu6Ez26dPztG/hjYKcCwdpchSHMvqb3s2t1U
JgPgJNgB6bl4w0INsnQIxTPMCxEKYdDjL8O19bsBkG9H+2ny2A51twAkDHYDsCrG4FCY3KX/TYGw
NMinoEaUiwTSeIfnRBVuOtn8Ru3g7FxyiDxC+NNojbXTuKuMrISHvctNH3KHCuCkLOJUZPJouvG1
p0hfhPc36Iu1EwHoNJHbVdE69sHOBdPETKHNtyA+oEEzWpcN93mWzgbC6otF5Yai84w5i70WVnsa
w+KaOcXWBYGusz4XzqYMsl2YmWeNq3HCafXv8HTAJI3Jm2Ug6uPAjl0WlKqUvJRL82bbQNpmpyc/
i5CQx8xqzlkeTN+YJwOLfSuH7ugm0aNAoacLK0Sls/63CYZ9MHWPlQsuOqBnseJ8bViV+T4J7A9t
9kHxx4GnyHkaeQCw0fjPtHuJyiutlpQ0V0zPG5t6csrWGurBWNr+BvRC5HPde/66ML4C63VBt4tI
Z3vVJrG1lhf6JFlMlGUMNrobzukLr9DvHygqmgyTqe9ihtpXHIoCABpSGInnUH0h/D8f1BysTQ4H
07uf+A3Qwpn4kiz+JrUMxFgQT3tozAd993rX5yZ91S6G4RicOv/etcmuOhiCAlDdWf8vvkTsPvLf
YjjobRNYWnn5V19EdhKNRqp0FWOKUfvwcU28lbKuBeS2EsDHt+0Fp6j6sgq0MxGodt74dWaj8eii
ZureeypeTzDXFE8Q85PBhVZbX1LubhbU+HziUcScmrflAhg3UfeiOdYcKu/Fib4x1aK6ewbrxa+4
sQYHVSYwbpsPHoMaDpws+UVKn0ehh5j0F7Tjw7Rxh3cuPIqzTW+8e9FD6lXHfsKQu9xWEwo82ba3
QTj2NHKRD8cKmR6G1Pg3ve/4o/8+bc5BsnK3a36pH0svzoi8Ncv536ecR4W5qKpf9SCX6wcqA2x5
V5F16EYAl8TxwIRX3zL96LhS3lafCfxAyOou53+X3fjiZjQbq/8ge3yxKUe63m9+MI971Ad2OM5f
fRBh+TthtfvCi/UL+aHtD/X60UsyS1dFdKnChQHXt0FHqAf+MaJOPoHr5ynQPDo1ZQiV2zzq5UjG
0ZBY633tuTHTym2SQq4F0TPrB8G7C3hbLA6+qupIvuwjb6xlnSWdPJ0jpQ31HQmQjGktImnNSxL+
2fj/eUrq9ynf9R3QLzJG0DDTz8ih7S7kl0iIJ3gcSd6HRVeHzVFvDD5roTrj83UU0j/c9AoKuUar
r6DyYMVb4qoYaLJGmjhgDUNkz7aCv5YVMYCcRt8bY6ZlANqEXw/MVZJFAze/x3wGrDWsrOhR30Mu
OZZsrijQN4TfaLVZ/R150PwLgIReC9qa3RCPfvCnGBB37pGXcSIt2hWSDWbbcjho7kLOOUdCxi3j
WcNM5pQq/r2f4jRo53ZFxvvgEHx4ScHWyDD/iMiteHLcJzG85/J1NBwA/TROLcxFQpcWW7r2Q3rm
evxEiNdLIePyZStpg7jH2lU3XlwM7okfMI6vVWLCN8UshEsfdDiBg6k3BNfSYXTYR59VYT91xvt/
DzjBhq5OSLl5ecxX0vgpvTx4+SDeTXs+tfPIqOh1sjJs0onndd1Dd+JhsKDaGYZYi4FJ3QJTAuoR
Jze/DJDybhXyi2zDWQcKZlIOGmrWWQ3A+fn6Dqe1F3426eMYXbOA6c1s/zUF6Y5lVo890SFWTxNg
pDp33iTUVbMCwO4Z82GuBzxFeLwjqKwS9Us0AwuEO1eOdZ+GqEjaIwPdUX30kQVSiWBhf+un3Izf
MDC+AoQJCzshyVX+xbKH4C7rgX7nXgX2BeY+nXcbPeaSYrqdKkb6yU9TVc90uOh/FvOlqZmols2L
6hiHT4ld7Zoqf6sn509PAtglw8X35GnECYvhAbI7dXtwZ3tV1AU+h/FhDtqD/oazNUPICa33pqEH
7dnjySbl8AxAnEXZPmYe8hYpIkJ6GJ4F3RlNhXWg1K4q/Be97QYnOtsiQ7S3Rhc2nvaTNA+pEn+H
yP3T0+/U8/q1HJt7rQzeEzPSxFSrrlavcRE/mZP807T5IYDxRmKZ4muW5zqmuiuzdOhuTKDOM0ed
ktB6SE37SLL9HNreLVuMi37cFo2IIWjxGzGiI93og65gymi86CS3jsY1bd61jmixNI99E6Bh1J0Y
RjwPhnwSNaIQ/B1iR08onZ3jqNl3qj74ibzFmv9U2CgN2m5y1Youi6levNq8dYq5Vl6qMxIOR50U
BxHRrixeay+9UGv3jKK7fRHGbyX4fuAxXrdKh+SJxqUNfowCLXDar14k3yKhV0ZFTxOXDdRj1FEF
5yycX5oYBf5ivEX0pawcPTpGop9qsshnuZi+Gu+NTmwU45YybvD8cS6uMN4se/mSaQ6kAkKAy0GH
xlmoNeguMHNQ+2l5avbTXGePCUGyD9JzziQMiSMo+Y35abnLb+g2D8oLwB2q7jpz/GWd2NvskXnO
3hGLW7nIsIVtfO/69Sbw2+PiL6sASbyqpCSdnXPZiVcdXaMJwFNNF6YdIURkKS1gpkfHQarnpBaH
FiEjOE5AqlPx5Vjq6MXzPVCYH2vIX83IArKPTfPQ4Esn7uOGcmhKaGImi3mx6f2YZXk/ePXRw4QD
frfY1zE734yQeCTNS/sDQKz3MjGvUWmiFNYicTEdKTPI8ZxdXmdv0VL/HerhEnUG1GlFFLUbcECo
Ao9gh7lLvUDZ0aX1FygNXHhS2Eig9H9qcvwvZb3R98RssFZf8rOrnDdlY/vWGPtqio7hSCbGWT7G
y9tihDsnjK65aC6G7E/djI8YslZFT0qYt2ifWLsgGk8T53M7G3jycRMXJ4QNEsZUM0nEmCHZLXyU
qIf3MG1g/qYL9ukxHcNho58DflY0H1bExfXkT5hZdwi38tNsHIAI2v1t2Xteh35LFtOZYkfpW2S5
xidznQELQoC9bp/+qRd1mOrhrTdDpEz98pMh2P1szgedctaFdfRAUaVsTUwzdsjYbQTZMV4a1Kr+
slGle+hD2t4dGId4rN+Q4b9ZItmmbvUVzsZW5wZtkm8rj17iyG0R1ttMtIhDphM6kJppBd0sO2vC
ohrmk4cwJ6p+xprx8jHIulshpufAdZ9aYb/WU3iEz4XeGZaVdYMRnFGdOyGwv+LWpN5I7T5k+8mA
L2n64jjF/qquHPymFgfcLMs6bPoDMrVIKxnli4sGyiSTg2dmj75KX4BI7QnRv8xQYf2gOecvlPRl
uk3G8kQ/YBcmnXHnJDP/lzLec6edmSUXYMLIC+gzH+rO2rAd1KwK7xA7PCbiHtIs6JyAI/2NMxQC
shZHeZrojhq2ekH5VnrU9txFFzzknkDpgUkNdzDi8+DzsPNcBEYieKhhROSQQEpFfa+G9hIO4hdo
9U6M+VkE08mJ+20Y8vjrZFPT8NVPr2rpp01hfPUqhhSuqwVxcMDhRvdJSDUaT7tMy6fnhvklmEEi
tWecvMnBkb62H8ww3TUiJZwnILVtwJFtq45Ub+86bdEpacZRu3KH7qNblguSlKD36/Ya1OE2b8tL
hx674w+7YDD37TThPZ2nk140D9IXMBjZjG7Zb7wMGE2EAqAi+CB3e2joJEu3OMqme66CZQvNy78L
3PwViYQ9DIqvwIzgmrUWKmiDCYmdK5F+Qpu8LN5Lw/+aEvrxtWMRVpo/CFgdbCs4WkpupA0Wn3Sb
fGzjOT56USnCcxooOFMbzJP8rICMcR0X30Tvy6Lvy8EZtaaeuW37EEcP8sa0Yr6XZOh86NPDqiaG
3jXAnAktIcs6hKiQQSYHACtRUue1wNBBgpr9Vy/TPwbbopuiXTQWWyvovwHXHZya9jmJM/xv4P/J
iwhGmCpYsCXRu4rQavShlufAMnx/+CnJfhoxoluo+i9Y3NSXOAzpg8AXNqNTudN/2Vb5a8RRUNYs
fUAPj9GAIbADdqxp6XBQfkFvEtEnbRbwTOYtQwlerxgdXBbOVe2Blwi0O+g50sDaAbd57Np+gxnl
U20TPdosOw4xAiESHHcRX0aV3IMLepgVBVRW34WcGkEAqlegiJXRGLNSvHHi6E/ZThiPy0OfZXsd
ow0xnEpj2MY0BBIy+3ogrS56+Rq48lrbxaNvdJ9N4GhVUeSKnHVlqU8/7n+t0UEz3v0aE6zxYGkm
Qb+WBZlv2BXoyyz+Xmb5Dj8rbN7HnzKLTmNACNKSTIQCoFCYgEUbwze/8nDZpgOMzRTr0ApSoiy7
zUIE7BrjaNC9Tgr/YwyTd0CFeNuW2GTPTy0PMRbicfYtjxw1fUZP7VBH9TuzyBee6mZS82bq6uNC
wIftt6xnjLJoGl6TGc7tNJKx1uGbvwQpo0sygpRUVE0IkKbGmQxgy5gihMU7bgLWkGGhQlD6hw49
zJoCx5vlwSeaTQurLV2sv7UHcJ9sHSJq+7X4CCN67a6JkwOWlVsl+6OvwWONWz0JHSgMWmFsCmQ2
n/WKZLls25q+oOlfeqM+eNl8X2lOW4ZGFnLILW8Ucu4PShyiqseJxaTPgZnLXRkqWszFXh8S/56Q
rD+WCUSWly67WDZU5SO9tdoirS54ypKMps7TQ5B6n8aA7F3e/2AfQKNrQRbLeq2HwbiLhgLkGx28
btnQkv9bGlaFtN2IMTUCjE4XURW6/lOZ6HoUxq+ckcqwku4VLeKTGRQgBi2sVErr2Wqm0yIDnMoW
rJEQlA8m9eoJutKBhRV468e0tDsQSsyiEr/5mxvuo413BTfnLZBIQNUqQ1EEzYo8ENvZNreD7ikV
XsV2ZRah76zhULBlpfEOzOboReWzq219DBiLkcpOmMDuQ6KIYZLhe3OBg6FZ0kYA3T+5b7BJnkyV
/9r2+G04Bpbb/ZeQWkKj0EsUgwBe3ozWSTjiTzZlmw6FsdZF4FhqYyF2ZE19gMFTE6O27v/QrXmt
ankyfWOXVv1q6EipVVc86V2yqOBp6fLfNJxeI9XdqFIB9s3XsrGP5oxCIv01jwaWE7kXfZF6V1mw
TB3av11Zb2lY05wiYaYiAH6/tggUQcz1mfKv2YSfIzafJA/YcIt1LNyNoqCcyUh0xszxweJtYWMp
CL1s9RAH2RlnBVaiCMr6Li/KhyrCWXGxnua2wdTFo40NYz4r97OZ0XOLLiXdKb0DZjs/esaACq/H
6ZI8Nb7Y+ECA3RLUsuGAf2shSctT12VvozkxSepu/yI3bpA6KEz5wJFfXEKRfahmBheP5mBEk93U
SHe/b2FxUj/mUMCt+IHin5Iw39lsSidJnySD3AFpcJ/spqLWCJryuQZIiNLkzrWmg+HV58kaLxnr
EwkGf1c0aq1Lsywvv4vYWxElaKt3J/39M4XgDdWOTW3eOO65Dx22cbz3ux5vkiXBJRK31SK4n5bx
oxDOxyhQ8IBgHaXjefSb71rCq87N7t1sUS5ywqHcC9t4FWSxUddcGIl8A0t8ocrcdTGDM5TRHxiY
LOskTDYsohtafN/IJ930k0lQFC59+dIM9FCIEwRnOI7zTvj1a8uRYA7NW4eZGOxqyLekOXTPrrOh
vpF7PpNUb8PMOjUsjyp1zmNn4jrivVUOX8cgma5ymOZIqgfqWHbdKZqSs8cKzmy5NwexmxP1oNDU
jTPYci1YUG4PEmeMh4FBJ7bxjdJ8RcreX6BO78K22YlKbV21nBKnPIAjvhaD9d5OnHgNyabfu2gH
FdMpZ0wH4BpAEGsVVYZNH0PNi4x7yy93mZVtwnC+p4g8lGV71B+MNstm5G5ojegaP1BJV6nX69YS
9wIQPgw+UrrYPOj1VyHKpktlXVXqb6RPzCkKHlIrde/ivMaQzb31nb3Nl2DL0XweiPGTY52dCb07
D0p1biSamOv+zXBSkwjs6DUgEe4Fl+5fnDhvsbeMPpfZ/11UcigZ+Kax9ztqBkcd4qmERwppz01X
Q0vmPNYJGk+jjaxUGp1pXA70jfR5Pot5rS1Oxx4N8lylv6NKq42OqLUxbUK7/YZUedM9cH0OJ2xa
lFfuGuN5BuxX6AYb5+TosVC9WtdcnAI2pP+6n3ZdpBXdYvjYKYN4ZgA9fPv5oM1GRrJwG+h953Ae
4UzSL/gw2LR5v1z6SUmprlVqvEl/uuhwsnQJyuP+XvQRvO/uvl9g6LEudE2vt02gNNex3VqcDr0L
/qr4cZD8psu9cJH4zO3drPquydICGyhvAxiflrZut84ELP1APac6ZnmGO8bwkSF4WvfWeRb9Ffg7
XoNwUOkWcwN3RmH+yc3lAm2RUqmFYgqrfaZPWib/6q66gSdjG5TD2YYp5qrtQpJ1uWVSAzneQorR
R/b29q/K8eHbcSVmLUFy4dyMS0yxZHd2/DoAcNFhVUOiaBHDH3tMNXFDx5yRNphx34zoiGvqgn3Q
H1fToLP7V32Vi08RxXLRp0CWpA/FJHeeUqjoXjH1CrIec5tmLVDZqrJlNXF2NTzrQZkvulmrt/VU
gaVkgkbSc0SBi5hCnwYpKGwSEYymO5pP9P2TlZmaZzqFk6rvnIx9RMx2aLBUw08RfHvwV1CpBg0s
7+rJWsXRj1Ffs+kG2m6N8iLg3YXx6wBxDpqvGz1wV/SJoG+YS/t0dGwMbv7qbyKQQyAarAB5nXU7
wCYxpneoPR7+hcE8QfqKXhGYPpUB0eSmza3NV8HGioURJ8a2aKebQ06k/65tPoa+OXkUxHONln88
H5lI3ukTxI4jXKtpuYCd5xHwl52NIQ0HOanQqoPr0eMlm+dommQH3fxUBUBsUa6xwFx1S/svMXPj
EM8xxHKwvMrFh941ZjCvKzrrbVSeBqS79SrBHDyKu1Mp24MIkS8hNaE7qfeWkfNahkXLM4Kkr9ny
OY7OpZDOyh/6A9I/4HURHwxhLo/pqVfxCj07+tQ/eqXUxUddd2u9gFo5byo6Y3rOD2brTt86dp8W
q84si++Kmh3XpqWR+27e67tqsSTRhfZi+GqYvTCRYFHpe6a3NRHrDhWSH3306iRHz0BCZF/EjNBT
hS4EkyUS3L7DciT61p9Wl/VfvpPO2eiJ2vG4b7jJ+sPj+kuHDcSxNjb7OyzVoRY2wTlChwAJ/to/
88JibjcWvrgVudUkz5H9XbYWTnHJmpmFiq39OBio0ypyxKl/0JlqHhaHnkLVjgB50wYJ+1vPyk3z
/l8iG/U3vRUGDsshn4Az4BJdRodhIQNkOfINWPfEggTljnZn0+kG3O1YTNyHFmZei+ke1avbl7e4
fx7aCuKVwsHqWT+1itsBzHGr5yw0QRF+BawPoE8vC+LRwA4v5LjNjY5/B4Ye/az0Y9JNQ71GOFMX
iiEfL+a0p/2JtC2bW0dDhzkb9aBeAc74mYj+HLTWpQMW7WLtEhUbFkwiUBYGMNDo9NxnONgByyuK
pwQEd//RRhP5iLPJTKRQe2MN3PdBh5yg91c8Gb2eMss56N2jQwgjq5onWUPBwQp3pQPT4I8AJj71
M2wpgBVgV+jGZyIKRIhbV/zo561IyPySkyr6ZOTIf4OAqTwaEME76yim16j3KPwZ/XViDKAa7s1c
fWqzmsZjxCDPYQtcckEEIoWERI6jF69JCNEHjUnXgNlNRH7KU9AblAHJnPbMsJljs0GZKfhUICLt
ICx/Qzm7k+4EAJK6kvCTx8adFd6kEQOG9QAJMOFkRqLvQZYeA4FIqTZ8oIrVhZLe9BxIDcZPufOJ
NttJfyA1wtphWeBGo5d8RZ2sg9aiHB0J9SGid4UXoztnmv6RuE036oYTF2wg+jt8bZcGg95mfX1R
nD21uezVHB6IELAUOIE7dhtfMonjnY4SDngJM1cPTSXumRX9C98V8zEKP70aczmT9nRnVm5asQLM
FNwAwLiIDjOhKluCR10qsP7045ZdDykLojSHrz729S2wrHdCR1wCxudLFGiTqgRMIzquzmfKzW8K
nBN0/GIrsesqKhx9SCXDzO6n2egjXzgyztWRn5b9VlvCdU0AS3fLfp0gxenYoYd/PLn+pqON3mPJ
CKWbdcpvdTxYdNmLT1//rKONzXslMBR4j4ZcluUDwO4YcnQV09eo1ddxCnfhKhAbRtasXig5B3AO
hiUuIY8ZFWPDDIvFd5hJl4zkWoxXUfDXPMPeEYeASZzGkfx/1fyPpjNZjltHougXMYIgCYLYquYq
SaWSNdkbhmXLnOeZX98HetGbVj/bqoEEE4nMm+ea+Mdz4FNLN/dPSECO4aMJJiE65jaOr3JkmhLl
UUCpwZQU/KC9Y6T33iYcI0Q4+537MwsRUKy/28E8FiLv3ohZxaLu+fyhixB2Ze6svIZF8BhM1d/v
HUXUzMB9WL6/0RJGpmT4jUH2IHYevkOCvEfjefT+C65uHxvkwrzN8KEDKbyhykNpicctmB+z7GqS
OfZeEb1pJFtwpi7mUY+X6b0P04vo3wj+fDCAJzsfsnYeDwc8Kr/f2DzdZhvnr80VMs/jWGVHVtXq
1geF0hagwXccIO8EFStguIP6tpAb8m/MYuRHxlibSQ20HaOKRxdFOVql6RPNWwIZLx1rRgmxTFi6
/NpiN+9zLbEIPJvHLKWoVt/MI2oa9U58T7DhV3iAmBoB3It3IhGJiTusj12qQV8j/gE+8meTby43
fteEFROSeUpYqnlS3rwScQMruSRwMq2/swrwh1F91JoSEu8vuYfh6J/Mac18ALlWGx4HqhoMhHPr
qDiNY3Xgj8xF4Rs64iPku9bERGPCbAKa8v5pZCuk6N3qP5k9YCZ4EJfNCpP6w2NSjtf6XtX9mzHr
Xbr+YqJ6NLePA5t3xXYtCSlEPM6PemeCcMtDYOkva3y28+7Fw5OFEczHgCVi3iG0rQ27o4lDZj81
72S+osUzb1N3yxN1aKxlH+r3RYLkaQUiqpcURZHkaMoyN742SYDFFxFYLtO3UVqCBdSC5D9aosdl
AYIogXrOtB0NEIynkaC5juRXOG8rvV/s0RwhCove6WJFj6l5hHnwCRCLbM/GXMi8Oyg+1lzgxH/g
y9GpysDS81qp/YfXyTwulIkwJgkxv+H14r7z4ivSSWxWdAlFBiNYalMcvc106Q7V6W5mSQcM6LTz
hOKRQMWiE0xf1H23dRfvtSMJ6NltuWFmHUqa+UNXPJowapXQK6u/ZrNXkmNQvB4qzvJm3SeRuhYh
HF/WPyou8s5hRjNYduTFEU1y++Rm2b1KAXHyPJhQmgzyzK5hnlovj5BTkMkEujeyjDsTI7XEbBrL
Ml7UhDoUUmZ3Y2rwO5mZWu9qNhi7qPY94TwmHzYRJRUx6YsZDXswS8XEwZp0wuytJlwQk8wbmpjD
/flOXr2MljJyVpPFEhVpWh5NNyqmapgP1GrKdN8A2HD9dmsepBoTk5kap1kNJhqnI5rzdtt7zEZn
8mRWmkUzLkicyzowVBsV34kRXORNxNOr2TAy+6VhHCQg70B5Q75pslcTWwsERxV/Y24Lz7wJYOZt
4Wgwaw6DgE9uQi4rwhRWZnTwXCC7XV9yWe217e2bBqIvi87UVgn9Y81zo+2zSmss0DQ6n4YsBbBV
6W3qgc5Z1V6LxEK/XEEHILlJ519diIAoBLzJY5KF6zsnPPa+VaOqL77Mjm32n7Uu9jXZuFB4nbBr
mtyCkPG9FsOvmfqCUTaV1FMxZpXZh1LP5tMiRLmvVPCUkp3R6TubNCWgOBdjXaFctW3UzSxWjwSz
WbFiLCwGI/pbY8HgYXXEonjl9Yx806TeFkYsJrGJCHFmQaET25vLxIPdcToxUcGkjC6bu1mDrGmT
lioaIP1S3cwSaAhhyi0OJs8xux4dyi1GVCY0cFi8/XfPxh9rzfwFaRrbdxOgHGbkWPWvJhbzBJsv
aUdv3x9mmunRMjVKdIniz35wT9/v4gwPJnUZInkixcmr7GdBPuiPtN1Zqf+PTSbnlLF3EL06mmA0
c2LvWXADHl7mdocWDvFzuGU2FycM1yDxodvJV9jrnNjG/mJbXEFzqRqQm7H8vmyVWvazXSNEDskA
2RzNPqDLdWveoSUb5U1bM6RafH0HQgrP7AUmoVsb7zWMKiCROOxBdcHJYA5fTY6idXLOVn2MHGJ2
K8lCorfWtU4moDt9ig/2cuEoipzhmZGTk8mczcKOZqop7LewbnmKbGcXptMt63oDxLzRfDHaxCeV
fThutzNxtbCDi8ku8+Y9VNa/ILCB/VrjseOtFkNSDaKLSb9MKWhue54W6FlIjxlXpC1omFc/kpY4
0to49eQJ8Jqgsl5WS9JVLIbroKM3qFZXxkCKzYpUZAOQkJGNiCHPVkY1Uon+Puz6P5DGiCEL+/sQ
TvJuwCiIWYiMF2cW3y7vmyRfwe4tgLjDzHrXgvs01QtQVt37j0O7IqEva/JqhW459yFsRyU0t9UV
BQfr4JPyk81JNSCGLQx2lVGRkUjW75Nob0Uc3efSpagfgsc1xj8FrgpgxOIC48/0d43LHuTItX1M
2qK7jyUjUWlQX5JgZoKhBMS1HCSzeLQXy4T3tC3uHk6FWjvHulrlKTcPTDlDxOyU5viguvW2GB3Y
2sl2Y6cOjPyJKO3A0ud8ZQx7jatM/asorBwBfbX3gn/s5kda4oV7KYg/k8No+Bid+/APw2L9hjTD
Rl/X/Kys8jITcCqUVhY8g02drs+1BUl7qhCuN/9azKURaJHC11QCAST0EGV9DkCLX326HoM5yloQ
c3qx7x9klx8QVWO21Fi8Vpotz3nLvUWX/qRDhL+DRL+XN7cmQpZjMtZBYc8Jt+8NA2+kkY7/1grU
7s3EPlH5zj85MYJSt3jpNYX2D76Yp71erd9pDaXZmroeoCwMVY+REETJ92vAIxcvn1NPWWlOZuwy
/BRtW1Id/AAZBJ2pCEYDPJCARniTIzdb7XU+WjaYnckipHf9S1G3r4MuX1fcNLZAF++nkJssW5uD
eK+fIzOalFFRhwsnPxjneRGZ/7uoqp/lFBZb2ZYK6iq10mo5VH38DpIID9psFlTLUvcQMH7GONdr
MhSnzE1/LW7wOzHg11xTHfGTdDwnYOI4S4L6xo/wJRoga0XCehocKKhZUvT7hU2MiVSqhw6KfQ9w
zFbU9c9mzd4g3/yiZfGIwx8VFbv+bQXFmz1HDvM+8y1r8qcqo3lRdL/1Ao5Q2BQ1pU5epxxGR2wn
nKIdJ77FVkEbuuROZqPX3/Uo3iPEqlAw54essG/5yK6RiJqtcQK/Dk3Gm3XOOpuhgrUQtDr7eVxJ
E+oq/xHW+h4jLLAydvFs9zjZxW1dnx1H3FovjcgR0fKMQ9Wee4m3YdF013wUP6qEId/MyTgQAdle
B3ezBl5Gqhc8hMJ5KqwivqwumrW0BwALnXbtQZn7FOrbuMfTEM39O5wJ8RbOVGinjNoehaPPMvAv
TtTh6TVDIbBq7x/4DU5bzjgwR9PTywylOCcl/bCskShRAkBbabDFbI2+5eq6BFP4BDH3T8V2eFeu
qKBG2PIUxZ9bi0q2suaX2Q0msrz1Vg3r+1JYlI6Z/7uTJWeArscSs4nq/aiXv4VWl2QpGUnRKLxj
JBhBsN7rQQoGqGzKgiMENx1/Rll/cyb/1gwralDjcVa5DeK5BNH9KjCGnuMU5V6ZRxQOCvtc1j69
smHQxXXycGZTFUM8hcc+jW8PZbQJBHPdaOyJmFz+MceVTSQP1HlYiquFdAda7MKxBLnWE8bk7WaG
14BSRMgtQyf4Z9eJPMQrAwFlEeb7HCkYgm7WbaZt5tSk+lu3uCtYDk4mellQf6Ks3A5NmOztWs2G
ceFf3AF8EJcV+BpwMzK5r6yhZ9vC+esj+Sgs+wM/xAzUlYUefvrrlNEr8+rn2I3h89J4b2KbM7qN
Z3vn6hN4GQ27vDw3VYcZiXIfumguKaVzqAe2AD5ncH61PhyQlGHvO+Zf8KTJkTZYMWXZNV+ppeP1
ZgPO27ZNB9ReiwwR/pqel1p6poywMkAjBnrhsJaY1tB3rliGY5FaT2qG+YY8MRcVi3m2ce+02UfZ
TazqDsoKw+mxvBg5aeHh/jhXIZs90/K+IlMv7InapLsqttKxcF0mj3X/0SpsjJxkxAG9p7ymU5An
8eAtt4IuO6Opbv9pMYa87YaMo2FVWWIfqXF6a1c9kHHZEOiS6cVp3OSgPAIeRwow3ROIgMPS+WVJ
wBjIKLHKsu8X5izo9DJOMwazmb2r4pNlzRnNJOUumyVxs2vRVdhPeKEfAmNhFhvlvMvWivXc/LLi
+gPSdYSpJsDueGszMJSBIAExf8AFt1IEDF2Le3LiJmdZpvPRl1IjUk0QykDhwxtgo4OI1rS3dAUV
uyZN7zXIbpgEzH5sa0/8yloHKHOn5aGFxUtRb1gp+ln22RuSmfacE7/0dtWfEtt2DyKuVqg3qdzm
Jf6rCaXR01qbVD219L0zOFO4kV3Js6ALMikqWu29mtK6RgkxxZc4zDBHb4rqSCOS5lrulLBd/Sp8
iZVI2ddyh8EG/BjObeY2yEEa+7NQtf9cyy76GD1//dSu7W/XHJxV6UhOhdmYHJ1lRFtUl779mfhZ
9LsGSXP0GX3EYcAqnU9A2yCG0gVQtJ8zHjRjVgOFybVxKkLb63ZOD1bRw4MpXFFb7Rumq8mVIp09
FXIBizGNZjhP5vWEZ+DiIgEtiyoKcT0N6LBHhfOvcoCOFWnRPHly4q7NIW45DUv6gUmn5nnsPYY9
PJ3OtxE9KAqlxH+bB6v7WKgWXysnoeI/WO7vfmRrbVwG04MZzYiIQI5PPiotMqFxr52uuAXLsP6p
+ggEVtiFPlmpjE5Y95FZDsvAFuDREuSCIdOD/REfXQFXyJ/Lv80saHEsLrSjHEWwt7jw19sxfRYd
M/0WBJxNEqMbH6f1EceZ7h+OVxmwbWlFw6afLGbMep95axkHk7ObE0fhPJotZHxSsNjxuwJ5O1X2
sSzEsKNXjNbFHzn3++if4Zc3CxrsZiBuZY2FTVoYMmjej0N2XWbny8GwcoMpYPI81j7jIXPpfmEe
OtN3GyhJz0W+dQJH7Zwp+eXBsDGcMFAumWGhoJcgq7axSAjyXlFPGgfygxplIw3ccMQjGv+bPD4M
CstJLlp9p7LU2c5eZUES1cvj1P2cWv9d9P+4KcwKPg8T0pluMhxJyYQc2/Kl6b6WHDjiFD+roY2u
Ducu/Gw5UGIYTg12njEvN5oiZgLxK8SbCzH/Q5rKGzCt7dwW/Z1j0cgmx6tF9i78AejprKmuffC+
jIe/d4IKmvaeSjb2nfDsU0/PBEZ2CvaKJfi3kD8a5uuPS+xvOanPI0Gez8lyuQvY8lNnOVm5tfeQ
jgnQKbwqVQLora9RW8LqW84evelW1ie7x15tVPf18uUio+ioVmhAiSMPOyXKD9Wub9Gw7AIPnwcg
tkX5NpI30r0YDS4Fi5qGqycllr0dHiYAAiLYB5R378aE+bMKg501M9ryO1wfvjldoFYrDofpmwOC
OwiRB3ngiNXG8ijDVjSNFEOAPxOmKoGkzgnGNBy6B3i8mesCsaR27De7BdYjOXy0L1KDdq/Ua5pd
RbS8cZMUrCFElMHedsad49nnWeFmzFLDtetgPplwkx8xlgle9GogMHyGwMJXzMvUrYIHKC0sUSpQ
A27/zylpT9Xqtxnw4VD6Voplhwn6/eonHLbDDS+BAoH+w7gbI//D99tnLIrgibr3SOM2hlUp8h7x
egLLavrLp5spF/KjdfBZkkQuXFAgZt2tcbzr/HRnrqD572/5NbMI0E9b/tOlWGTHn+Y1Q0gSJXNU
EgR0SxfbGt+7Yd0PIQVOcCoDUjIOu2y37q6I3I8ShmXKlRv719llSNKFAqGXvcUAipfAtSBFn/hI
MSQgUTA4tNqMDuiblTVbPIa3XkSvo2Bczn7L8+iiY4jG0sPuGKXmcgbySkcWmCMHFffFY4PMpwVb
GvLRujkuU/LiVPJUyOClsMcXhVa0zPXHElEOBeGNl3PQAgbuGgDU0Y/UAerh6Zq6pMfj207NOYrh
bzXzH6daX0kC8n3SpnoDceagRLjX0Cfy9AyPBhsBwGvDiNCOAYrhasH0GMfgnqmTB/AlVH+plEK9
84a3Ejv4queJBmbI3v/GrO4RrOanFw+P/bpg0DA2OIPAjBjCcFtwe8y/TrLrREwkSl8w5t15mOtk
aMPnONp1U/PXDlLoVjNa6JWRfwc1S8+VeyWL2cRkwqMf/On9F6yGn9SQ31I5vDjY73CpncHbCZm9
NFXxlwPvphPrjVQbVrSAcwZf2NwSpzroxDRAms8qqVFzLIge4Q4yeFek59KrnzH+PEifgR87QNdU
HuaAdpF/mlv3j7lFKQ+TQ1kyRJU+2eo4uGhDV85A/Y2KAvt/94HYcUPO8eDh4OJkH20N/jGrceZw
aCKRIU4VBqK44XJdDDnWkCBZqZPqn1gZNdYvrM6VStloSqaJ+8r3q6DGCfjgUfNZSGgH5GGcVu5k
DcrE6mn7Aa7kM7eje5SsHM3lMP9tHF5rzI0mcAUY5zKtAjmGx1QP8DObjNvRowRA5dx/2m79k9m4
3l0ewe1/WNkCp4eJv/AUie6DLYInLcMmYabT3O/B5V64XiYC+BXwb0YOvp+nqrzP4mcK6PteuLuo
zw58eB85Mz9Ym1QIz5xGu0dvFA/mi/DHS9/u+KFahSngykqFylijLe7xELd+yKSlrN5FMDImVFyt
+woUGbZsewVbBHIFRhagyZ0aALZoL393w5/mS7suxwA1JMYwB5uIecIwkjexSApv/Jx6y7xnF0pY
qlR+VUqxmz/wkHy8l6H9UboNw/sOzSdRgC+9IOCurz4jAF9F1P5JcQVR+T9vnQ+szDbtcubNXjOg
rPzKooq33H4xA6YIP551up6nzDqmqv7N3zK3dOJvzXBVDsjV7RENOeONZ+2BQjJQcjJTu7jnn5hR
Ww8nv7KF1iafclduO7ZG85gk3Xz2GQ2zWfoQuPmdUuJ8l+lNJpdfccxrUnZdRbLcj3O36xYgFpgU
Icnmx8hJe1ONdGnTcr4Hqhpk80aBZzJuwea1+vSn5JjKAlp3fdGfHPZexrTpxYYPfv0ZM8vrqQfW
SmsXaBm7JwWOdhtW0xNTQY/JOOCD1OynSL9Kr4YIjL9j3zozArHWmCfYoQndnEvPzjy9xkt2bmlD
UPt+Rx+jQ/5hZmG9bcaBzVO9oHNo059j8WUs2YDIbgL+tF0gMXWvU0bcLKZXu/1IuN5cEGNpNgsb
9AtMIyCUhi3L2vWbl6RhuBFNAvl6Ku1d62LpwD/mrresELvgODh8BcyN9OwRPIjZwrRdaB+Banst
BrAjW3H+j4Bobspo1+Zep46zCfJ/bCzmY+aU/hhw3mGsxD4gdllErE/PJraEA9J7SmUr24aja6Zg
v9z8U0N0C9kcZNptzOfpFsqdEFr5TEOU7kfkI2X/c/CVmVp1OrWN+ZJeU2CKcV8JQEIUYq3i5ndf
ANnYIAG7eJgCesGjmqdfGp4c8YXe6RMXcOYDTUF2yiDihm63NXd8ED2WsIwP8I25YABw7rT6iEcu
IY46yDKaiaZgh5iY8MkqlS04F/nlR69T42O1gVqKxob4x//aqJWMPUmUWQAzz+ZfameFOQbOlnRh
LsQO7DbzpM76roBu00wxt+v7DnO7zDPLpZrFzWzzTv7JB1D6y0txDWr+TJlxQM92/AuSX17EPGrm
9uKjxBH/2/hDclc6m2f1xv4ysoEX/msQ2cdAPDsObeZyH/CNWyBA0u0fVh97BK4X6R4DDBC5P8w3
Dusnxu/POUUXBRctA8zrmKWWdBYIKjQIy3pEZn7n2Ay1eYK2NHZfjEVj1Lk3wX5Ix41Zh+ajcZ3G
GAeDLNrzERL8qLhKfIECokkOmtR8Y3NpR1a1D1h0jel4g+ZMJElCKI4i+fpeU1wO9ng6zlSFWbp8
THdd6TIh2h/wAIz6LRmewBSdR4srwyVYQ1Sf+sCP0n/tpbVl1fPG2mT6jDyZX/E1Be4RFY9uup1g
FcVkskgj+IjclP9uVE6ln91rhvfKJNhuSGkbx0YMCwBRhY+F+46oPcZvtGLO1O2DMw+9xKM4tKPT
2iAkDZBdsuvbLwURdshfKiF5JuFTOMZ9nTlxz4kPsQjuvWzcoXh7IziZr+xaRM7+VpCdd1nyIhHf
Ml16QZgP2zl5smHwT66L+pSuLbmDCU+hU2AzR3W28R+SFcwGEYULyLYm6DNqr/oOBvVkMxzHXSfo
mTAw9SuF6Q4Mkym7YkeyZk9Rg3XkUjHfzo46MKOfrg8p4dZOQ2u/kAowfjjQxGSCCVtEnFbibeO2
l85qH9wR6hpmagZ40bG8+4QWVho+GTw7V5WlZmeSIdsfnJyu5k5wHpI8CkjU4B5zrgh6s8J5oGOF
KDRT9yGVfRORg969jfXEVrWvm4K5yRBFgs0v7ScEx+uSPsW+WROf9Kwu4DA2VO0OPPqayD5yYbUI
q40uQNe4Hrji6RfhZPTXow5910TKLoze22XhekmMcOvlWg+J3tqltRmFOpcx03rA5d7CEbPJeoqr
t75uksdhmavfK+QxbMJVR08NYgTF9PB9onjEyPQhWuOLdpPn0Bv/moAwMhzCme2VUjzysWXPzNVP
HSnKja1D4b7ocaaaenx+47OfxYQRj1ZKPN5jZ8/OMQOc67z6wcm6L0+77S6wK5wsaV5Rd3Mo78hg
F1Q9mgQFTq4YuemWtQCZadBPeqQRfZRdBHLx3E/BdXaKjoLCuwLh5p0TjCf61m/gM39T7uGQhISN
6mRKacIYqxbvCkWztSTAhaFlbDy8y/+Sw9EcVxyWAgqeOYggq7ynFPtuEj5UFe+u5Z5Kmsfm9+eU
UfmKsT4g7RSxji0F+NPsksmLaPh0hD4L332wY+ep0j2O9XC9ALQKcqOsja84woWbPNU4IttM3Nuu
uJu7IgD14Z4wXMcAmACLhDOgASavTvh30Ayg+ep5WUxVjoYWujeAv9vSlAYYY3MDKEkC2lTh4zEL
EATbj6B8EVWyzav4xivYvHWiB25SujXXSWCpOwK+6qfLFNhvAx4N3BfEUvk+IAtknAGwB+xxZ2aa
L9qO7cIka2IGMTh9J5S2npsCPFduWa9wdf40hUB30JUXajmMlxYJPf35SA3rkA+4QOR18zL48bvf
pFAI9IW2/a+8bAAHDae4HgfQ/sWrzvk/1Bl+looCkhjbh1CBzeq6Jzy8Xht3fUoZRqlHcS0HyAyg
5hVHeCA2jHFj/BEMV4o9Tz7lLF158cqCyopt47hXNefbdvCwrZEuGM7V55yGRftpQcV/ZwI8NkI4
MnkYHwHoUBkFvB4dUYWqN6nktkZflI/4KM0+bV5WPaiE4e+s+pqIX/wcB32z+xhhDIBFo7QFSzxM
8hniZcxQY5p54O6iOvzHkFV4Dy7/1QVgMvU+fRaNF194Y/DvnNn9w9TXO8n4XOAugAuGk4aQFigZ
XmxHvpguTh0S3qvoWIcpovHae664WukwVozddFfdsqBQv1PyjLEzrFxKrep3qcKPwC9+L3bxRKlv
b3CnSc0YGqIzgp0dvs/D8tx3RgaTDY9hRSpUNRpfaN/pka9jXOMwl98I/zba1GKitUea4nWc+bur
NTNXmwkrYn+MyeSAUPXlSZT1zeekKLoGxk3JI1rmlyGe5ktoJc95o/752XgotIENhDOVVmj8dhK+
rnI4Jbk6pJhM0RLTZye3XyN3xgdc/Vp08Q5+/l71BbgPJP5WfJw6JmRHz+bcGxd8NivAPwctUWsJ
aM5Mcw3FmUbXzm+DR41FE9tTPt2J1XsImM5eafUPFagxOgmcWt5CRGo0kPayTY7m78UYXKIKexlL
CQT0aJrysUyBUS8nYQ+XLnY+GeL/ClzZ3jgjngoHhaluh3ev8B58wSWubCaEZqQdDYxjG+IwN3lQ
4sBY0zXx5TnhEU5q+HALNIYic69J33FgwMfmcabi8ShbVZOFBCPzxcieXFu8erD/72Z3shCukWba
nf+ny7AdUYHzRwfF0xApvGpGQc2+Hd5i1FhwJruDkt6jcsFWyy6xbyhUpgsaAUV1SdwAyvzulvop
xKvPCliiEmOVXNFjqvQDRa4HVy1vQRUtPRVzSl+xG/wrPC+bdxQprV+zGymswMMseI/hGVnOugl9
/9LAn0qom6QkTRiyUC3iEctG1hb1OD9RRE90OHN8mFjLmANclWf8ZHiQZfW29Hrnjet2GhoH8Sf2
PoYJWHpbJt0PmqtZ2MCNyxibHIEGrx5OabAiVyXZ7h2ojY10+HS9/kH59VV4LsYig/5wfcNi5CYb
IEPUVE+r4zxQQt9XzDV5HhZvuQPLLyDtuMDCwgChM2rkecQLu286hoe66LWkAQSdY3icm7DHQlZn
OUiv+G/mlhwtFuQH9JvsINnPS+8AVA8BQsJ6TxBythgHRrFGCruQ1GJFIlw0RJzoSpv6pNcEqPo5
Y7lcD1pD4x1TgjJA9twxwMK+9tm7NjWW2Xg42KVAQY1cbKMtF4vemu4I9gbwKmAlIk2Ipv5ULorJ
w7BeDkE1hv6mWSN7MwZFlh3ylq7+S9Q1C3La+mdrDSCxJcq/wVpmkoJ0XDEXL6yaRpFSTG90fuDf
wjy3HxiwWucHLOXhIFsrKtdm5FAgUYTEDKPapIpWIptmp+vUFpz1YV4UDFbX+9ob5mIfZmmPoLbt
jtNQugcFveYdBXn9W5iWzTbxVrKmfhE7Chg7zS6I1EAAdwC6/+qLgBGczvVQVONxwNPGdCIahqFe
/lC8U/exE077DvnrCWbaehf1sf/gxN1Xl8vPwaOh1i1MxowW9BhIcaYVRZI5VQg8fTG/uUXrP9Qa
IRD9g3E7wdeDGRpULNo4w+Jwx8RTu7VBW57CIJrQDKyJ86kHLTrwnr7eo54JripwEbDaAtekYAwZ
5FPJuC1a/Hd4orFlG1tyNHTRMNmIjnGQMaSYMVoW6iAEuubH9ykHt503VcXWB/i5tVGH3pYxBRCQ
RTRO8GB+W5aBJ6xKnaeSVikbfvwFWh8P02lpYMBGBeqbuNy1IKvhIZCPUYKFXjshup7p0ltRKLdr
o3EqjreiYCasl05MzQbbIhXgCbMkSb+VlovKdIq8a6PgfCchBQQRRFT80iT4ucw+mgHXSu9RzKAL
10PIpjYat1202WGCUS1nE5L6ILFYe03kbIG4NndjHX9hTU3XxQsYtZyA47RTKf46Y1H/qIy4ZqZG
e7Eii4kTdEsu44v4B+d+T6xUGPj5CY9Gr329qWXsfnlrrhH3sAdCRKcrb+v2FDUB8jvgFpuyhHnP
njXgLJIL742Pv7K/EPGrNS2e6hD7Ilw5ghc80ILt1LgO6KqJCTOrTx4rT6WUccq4QePiwGZWjv7V
ZM34gxXNmOuadschyBWLqVKYuam1o7TpFn9dDQWqxf34jsonIk+6TCrerwgdTLNpbBDXez2Qxnhs
Pxz0Wk+51zoDmPV+/eEuYt6V4+Nq3+jfUcZRXgYiocd/aJmCXxawMweMJAAbF6f2nO93cO2CceKi
cp7S2qcPUoHKoQ7gvwdhxLMj5y6kx9A2tA3GhB1JIAy4y6K/yHk4+zVIQDCPY3QJaW2zVVzVu8XL
0x9yXeZfDgT1PzqPeV5jDPVkOPTM8VmYezrZzGDRLJJTN1b5KU2S+dhIr9yJZEITboXd76yhQNm6
SI6yiWN90ibJNeroCLZscfBjZH+/LnGGRrRKF++H8KMeAuoMU3oyRRe7SZMftiX6S8XChgKxrg91
kvsky9CWmqD748DwUXNR46k2xtXESJtv5oaoo5ITOs+tpKc+S6XHR53E8XjIU78uN1HdwXqeW5tm
CN/5n1WJJNyGKsD9aAY5uYcnqp8t0QZfVZcWr/bSH0NnpXy+xlTonX4XFjls+NhKq63djDboiyYd
gN/YFB441j90M5ItciYDHMSvhGnaodWvA7MfDqrGzqEcPQ0DxhZs0n+scVp+Df0Qgq4WDmi7DNNC
Oiy7qhhrxISMcMpIyANha77iyuU+ik7RDsGZiVPFQCnHW6Ez+O2vNg6n4+Kugpm1mpZkIqNLLoRN
HUnMeP4w4LXJu3m8j+MS7cGizbYwLl64KxtkygDt1ZEGOPTuOuDeFhnd+yVlTN2PlM1ZMEVGMSnO
7rGPFr4FfSNXPV9iOk7XeRqY+2nLftsDOzhIRXPOG5qaCQEGYIdhltcS8sN+LGdmj6TAt1Vif1Vl
Q/sHTw/azVWOErnA+SfB44qii6Hdj7o8TL1DzYaT2XaafI/s2P+LVrZnUL31GPNoPAZYiu8UMLjl
VkavJ6PkIGxvolMS+Q3zp3V9+X4P7OFRaNdQgH1Ll5cqLRKOCblL5buDeYHGbm/FvAdGFcnN9Zb0
b8p9gZtdjvVHI4vxaLfJeFbaxE+8eB/tKfnde6qiT+gzS7/G1dUiklA7cxLOmypeTvQIkse6X9VD
IrrlOW0d6j8rR9vdSvUCqkDdiTekczQYixKOziCnVxDT6QUW63IG1xgDl54tmqcI2H13XK+OljF1
l4L8Srs0TwVepXTuPPGgVjA+Vu/6hyxdgiddWemDU3Xi4NDm3zo8XxuskRjmXVFJRgnJjm9HaEoD
bMb1gDA08pwOp1+UeiRIIf3TIrdOWe4y590wdzpaSIvmFdrcNzkI++yKepWR7dqoe1jfUGQ8duSs
qXt8XHL6s9/8IJMqKZfz/+jl/l4kXrH3ixpwdBKrAu4rTXoN4IOGBv004UvUJBkkwVhECb5suOVp
OwqOLWaG9PeW9dINWNRUHQIsigXDtp8oFiDcg0DUwY9POeIdYynhEnvsrKvnYWeBjwICIQkxY3Zj
CO2iPXa2wG0n9H9jik61r4aIEKRQbQMHchwZEOjnfCxwVUPV0Ohs3DcuVfGWm3+ZGjU/dFkkqAgG
yzOJb7FXwRjtMVBH327+IjSSqdW3qw/UjvIox5ZJIh6kzSRX54NH1t/ajk5OVjPbj9WUdPsYN+ft
5HgBDpZIztyqolOhcJFDijEi5VnSvP2Msy57yZwx+hl2uLTJiHHnII1dQobQl7hNmjdfIm+0UgfC
GyU7wDGOdcyY/N1oWr8MCC8411umpMXynH/YoxovvWoDxowIVkchFnheVABp/w9ZshuUZ0GXDqry
BwIrVEJlRcZa5+MhGfyfBgeM9OQQ0SRNcCR26+DRV/3HQhp7t8KA+R9L57EcuZIs0S+CGTQS29Ja
UXMDo2hCy4T++nfyzluNzW02u4BKJCIj3I+XdoOX3ga/NJZ3v/B2rtLyWdpX37j0zGJeNOVoxxc/
6aJ1lNgfepB+ljWYGaMr3oUBRA/B2rM2Q19KW5r9SQZFRT/Rz39kTvrW1t4nHPODtItza8RXUtBf
C87JDf87uLy/nbRdGebwxLfKXypJgSFJqIvzo2chEgz69FaY7o5LPXB+ZygbMbaK5XbudSIJ/Go7
2uEtT3hzC7vGut69SD/hxDaBG4qi4CWdiKxoIMQn4fhql9G3m4lnY26/FUbamKNt21uIMT1cZd0e
Cc3VHYpHwRgYQBM0x/Rl1sOTapQEITx01GaoGe7B7L9ncjhD5T7NdcBiHhduV1+UWby0CyVy7zaI
kcjC7cO3NGwOKimggX2BWZcIBChsbtM8FUl9CYPyJKQ4TUGAEVbi7ifHxS9hV6E7XpgexYVDUnAb
7ScTUTu/Bk3WqjUYdJC1GfTRLg5x1aHDWCY6XWFteqqd6l/qlM8UExiU/PGkFdbdbCrm+sFZ3aUx
zG8G+wVe5Q7yRHt0SZ2YZH1mDLkLuuZXChLP+rQ6xIEJsxr3DRzNnPTijob3mDhoP6vuzGN5Rbj0
NbIRRZXOOyV6sGmFjHuj76Qvj10leKZsXiD+vFPw+ywxH5nU9kZr7x1zRpFHaoCdPEH52Y4Dwamd
OyDy6Z50MAStjQ1dgS1JfwUdCUN7AvMgUSNqnX/NK+9AEMo9mGjGwG3C586DHdHYMkzM16SRgwoa
73oS/jimsknW720V7v2k3RktiO5SYM8rgP01PL9xxenUcaNbS2Ki0wZX6bhLrU5Qw4hNU0eHsTR0
aL8wLGLnJSotsNr9G2wdMq37s6/kgZ17LS3zCdU0DER65Ow4KY377C7IZFEpJU5B9Yk6VA2BLUwY
AEf1pUcoFbPnmxUlr20xfCYqIKwM72MefQ5te7Vc7wOr0KFpMBiWxkubdhvNdA6gLCkWq+eEgNuK
wHHeeoRGdmt1MWwq2474AwSA32jk12GTbEWIH1vXzi2q/CEc7nNpra2y2QrUiKPV7YLWuDSNw9mh
p7uYg/JbTqb7MdbZg6X3llIowe/j0SRTw3S3M8elsHHOQ5xtxTTto96/6gGj43C4Be50G0ogU/y8
beak06C+gO+uoRSxR66SsDoIxLzEpf1PmMnz5JNrPETWLUMWzZsUmUDBh0hIr7MnSE0qRU2v7V1d
aAzmUZqrm8D2kq3qMnoy0JiCprTWKiHX0IHtRfmvjr/Jw0Xklp91H1Hvdx9Nafwh0/iz65a7PF3J
G0KsVtJTygEsQ7K0nkTFsbJQIYaJzkhK23Um4XEkyRYNy7au3xjcXdu44t1jr81i+MZbs+FVIhfc
zuEp4Rnf13nxPXNDy1Tfxo3336fqjZxgeFLMXJY8fi7EX6mH759+sFdqn52G5Y400Z5wHab1m8id
dq3HQdgoSNoxzJfGM7BmgOgu5u8YreEC9+16EjpuYK/lJWFcmKyi/0v/sQIH5NIKhGGRUOJlT7qK
o5T11nUH4g35MvhcdjGCxXe3udkQ4YENpOzIl7BsT8BNgBXc6vhcUHBV+76BvuUilCHoQjCNYXGs
Zjm9Bkls3I1mEPgZ6T8o7HVWXYXlbadq7F+CrHyLTePVLHRcVdgRGuSKRsWjBAzCneJ7qgQMokal
LjJxagsGdIGkMTvk3btAtyc9s7B2VpmXv7Y7efdZoEDgQGgSSGzU90jq8tnUaDit7SBwR0QX8fAv
J4Rrwz+Zo59BuxFZPtZrl7NO0YTDc8n0Be5xAvmzqU33lLdeuR5KC95Erc9r4iMrwoQmY+eJydx7
JDHRBmGi6DfoPGNb1Ls6tuptaVfm1m1CqD3S8fb0UsIdWdHhbkKBsA0Dz0U36DDv1dNkTzhWvklc
V73thxStYckQCB32ayjksG1jyv2xq3OIMCNZ6NJ01x4j4Keo8eXS99NUTaXyjRm3wXZKbSQ3Sd2o
ZO8f4TImsFMHPxSwlq3qCD7Zvtavk65N2IvjX+pQ7HRRnzwbDlkGixp3ABAwC811Q4X2qTc0szSn
7laeZ1F9u0yMY49IOM62PZEetsitFQODEM16EZpv0s0gQ/Ge2JqeunET31bd45pLjV6DG6FNy0ip
3WRGemFYDd4BIzoJiKHJQWbMtebY5nAFlmkTAK4P/ChzdrEm7N2U4WluTSEPY4qbYQhmc9MJU9GW
tfYw2Wn2DC+pQYXfoHDyhsZ4taBUETiO0Y5ZnUe7tUpfEi5Px34UBeNC796IKzZ5n0q7VunWnZXi
m9xVlb0spl3C3JPnpZ7OcdDRBvShlNOmrn5QYszkWDEtxTFQzALTg7bz2+A/0RsYK5l8dAPijYQ5
U70P3PSA7BDhP+F5LsjV5tFEb4k2X7BRsUQ+JzFuHeJXKTSX1XRG6L9QrcLco5XMmD58cotxpWH6
aTqStFGKRIDbNHPJB+b/eRZ62nHdlrexxXNPzD0cndx5NUjZHumKt/mbHRNreSS3MAk40NlkChJb
nAzg04hmzn/k9DTbPwPX7pLyRnDDEq7DWsenOWCY1MhO5Z9J3F1OrEPNR+AzEmnUQS9tiR/kLnXu
tx/da4OwnzPHddzmvPeJ4SbVV6t/3RiRzH//wZnfGm5Pze015wQt0Rt3OdNfaVoTynTw63erjmgs
/ajrnmbkX/T+uV2TAUnuv5T0mr9e5E+qP2zHNybb6vdxYY1pbMfWXqiLKOLsUtP5Fqa/acIUpISz
4SbyaxFAqCtksuq2N0P6e3zQe8LWkee85vofN82vKiDxD1R3ixLDZClP/E0Adct4cDdcoyBukAtW
a0GHzI/qwdXOXESuoT7sw5XRqUvilvPdNBx86rJXiyKO9/yca125K9xL/tBX2kRcBJDfJ+QYXDaW
0ZBGq07g0fSkvmmWF7fOAQemGTRnu+1Y0wQx3llzStjCylRahSj95oyx4sdyCn3+RyeDSE1D7KpZ
soRYEKD0+G4g7C/52uT4b4owNKB9V7+CWxun3wklSJdRK1PV0LBhTyEXK0GOeNVmPmPHo8PPuTv1
YSjbjPljJkhUF6SzADwyXlBS2IRFktGsE2BK0KA5oFfS/R1fsfrK2KC36hvMsYy5iFl99ogZDip/
IQl55AL47zPYbs49EbUGZ+am8jHX8EtIhvrfHXWj6V19zfYEZ9gDqaD/cZ+LaEIZ6FCOXALB9qzN
IysTeiKOo5hHnCXC5+Yq2axU83n1v8Vrej8Bmxd/xLfJCmMJqbvLd6P+US6W1cVP8myxNFLD5WvA
SuqOoFQAgvC3cHH03etsIoPYUGUiJERk1r1qY37iafv/X4eVYdGYPl3kO+aLg1r3PCpG85cE6d0C
hyvLa5vm9FOo5egtTcla7StdZx/U7WhAsToV75h6W4n+rHYlQfFDMCL/JRnTF+jU297meDd988nD
nlYPf002Yuf2bwwAOZ49nMDa/m/VqVurng8umssvzE9+SA/EWl14aBgIDrENESFIVqrR12u1/mf9
mGqeYiJv7ML8DZvdVDT1XaMXurPZF6eeQFVNC1aTEaDF5nBIel733c0zbhmn/WOiuS+kv820cq92
Dr3C+aQSFBHsGAwEoYY0BzUfUj+oJ+0XJ+UNptg1f7j2Yh/9xgxBtjtlMd7our51WcSzzJS1K5mh
F6eq7d6CkMqaDc1vNTJ+kJIIAhyTUG7rSvv04vY+Vf6r78ljE7Rru/VfZrs+FoF20YjOTebhb2QN
zEWOd630H0KywHWr3TXc7rnrVpK8E6TK9Ktkf5HtSFxz99Uh7mHcTy5vU30FhfnuaExk+/IVe8+P
9H0iWq12pZa5MQ80PCcCctIdAYrrRnLW54oNp8WClp9C17z1VnXRMEIQZXa2OKwN1XxrbP+W1uZa
9jYkb/06yuoecD5dkP94JLJzjUIZLxjD5P9WAMkAtjUc1P0zCRguiQmqm+6ltBlWghHYQuHwVOMV
U0xQruLYdRdhP+eM+pnikXLDCBzUhkYSXU3uHb2KLxFb1zDyvmMhPzGvrSv2D/xy5zBEf2yDVlnI
HL8fPbpHZEd0ZKuDxeTNyBL0MPnJzDIiQeRGx/HB08ncYQ4sG80039QAtNiR7paE1a2TRFs9shTK
Bamc9J69NiS9icVilNWJ+da1T8RBNs6a3GMmaTijrFIeu7qkDeIzZ+bbzwd/g1US8zOI3UpsrRx7
K+CslIQBGtmvvrT2uWD80/oh2cuwYwLzOfARUtUphxFUWrw8oluVWkwcq+Y5aIBA2hnEUc/NSsJd
HW7k9ORL7V+CWWlFxDb7da2alhHJ0NSQcTIeq7HZTgl65cIWX0FGausw5D8aviH1YxNJG9Rg61ir
aTLnG8n5rwU9Eg7mBbLOrhUI/qZMvyfUGrQWtFUzaScg9cQ9WW8FBJNas58TiW56YKDGGFLH54Y2
aW/0KH2c6d0jXPm/K3f7VVLpN4Ta21Y9n3V4CkkbxYLbr9Q/HxiAycFf1Vny4sVIQif5bEQJpF9W
R+wy7E2Sa4A4uKu1X8KsyF9A29pZ71YfbMpO7sGeYXgjplRvXGxCuD5qXnAAeSVER8vJnyehvQV5
vo6E+hj+YcK2BbQo2jpBvR0lBUHA46YuKDW1q90mF8MLtwjfLh5TTseH8ekVtzkpdxilzpbwLrMz
7h0Ij6ITJ85Pt0qUCkjzKSPtoMPz9UgEjTh6V6Gz1hnnzFG166pil7nWl51pL6gMfmvdWTGYU2fZ
A1O6nZt2Z9t9neHdhVgECpdpG7QNp3c3YxZvqjHLsaN1S9MC3V3O+8pr/ih31xXFYtMiTpWAsysV
KMFaD1rqNFGc1WRm+d8XHg1gHuJ6VzIIBw/mfA9+cTB70pEqWs9OG38MJnJjmIV0HPWVRp2dCd7h
vcQfTRv/29XYLlAQGgl8Px/7IpRmW++ZnA3m1tH1C6gYmnWBfhxzlwkShO+or46mz3HSU8lmyAPV
ZxfUhcGgLbtCcA4hgg2o4QncJ32SHmGUcS1RDCx0Oa9se7o7PmqysB4QhngJXIW6es41Om+5TTYy
YY80DSetuxV2tKsa/2KmFZsLrbMaXTukkx47I4aCyKfX6Iz+lRbWbqQx6ZMTQohP9V66AERx4W1T
u0WuABE1opnb5+Ha06xbqSHeYeU4MeI7Kbf0TsH3jRdnSj6qInuODdqVMr06WUkIhJWRviqs/3zn
zbLTy10Wz0zhuU8dEUcTeuMqQz97zooWjX/9OSbMQ2YHHaHjf2ALowuJmazPH2F3b3yDjhRM8mQC
6p/be2HLfYZzsujrZVM9ZAJVk3/e6t5zzVxlstoL8UwKME6uhWT3LKfb1GACRXPn6vWlihI0sdVW
rZJGdxhzJEcQchOVhPQ/1ZcRQBerdXlSy0Ujmqbl8dHAtAqcQEnpvs0534SFPd6N1rrAR+Z1J0K1
sfWRKMDj1rfMHgYfUfKfTLRrVg5PciLky33xgmqjbmNJuEU3c2qwW7zQKZZOxyFcM1xneM/LOWPS
ThARevPe1a8Jb+rKCA+2e87L7lIR7FDTErJaeiWK8+MzEMga0hD4iHrSvKHOW3elDsUAbI6B4j2I
slXh0v3p2zPd8JNXDceguuAePQYMP61mOKm0N+rZCXEMbXPBecrR5FqPmK+1Zx64iwCtmXnxWhtB
HrBZxTPMLpKhFrrJEIuXRei3F8EWV9XwNEJ01xWdK+QLTfbIIwEwJv+sCsS9iqoZzE8Kghmzx5qy
PBlGfmAY/mH2803MwyNERzNWitZjfOcUScHkHJhqHXmvLdOkQy/TwcvwSchJ0cudVTb2pGdnInZP
oTQvkYlvlhFKXGm8pHgLqQEGIWA2iWlV/ZS04ztYzre+1d9pAqFiQBuivU4hyegT2hqIcw4bqgbO
a0BXZfntrW/zS6AeB2ZA6zJL78X4cFJGgbJeWBUpSIkD90EsiBmhi43JJY/WeNlRjPxLOs60WKbm
TtynEStNrZZzn4sX2dN4wmgZoXpFAUs7yMdiVTNfTcg6c4JgHSJvtacyRg4PTQPZorrxDfUJDWqI
Pya9FlZbGiRM3L/aCCC1FQF7tS9+X6xdkrL7AYyMpj+RoLuVlQrHnqm88ZQGw6GJ7NcSvujU29CB
H55pgpwrN132sOAA+hBTTDr1OSxc0hefoe3eYpxlvqltSr/YoPygE05SaexBwFCnEtzyfD0B3gk4
nk+9ZdJ1izlGf7Hq9kXbRAv12EQgDsZkuqQVjCxemkHxOppvMMg4duznlhyxad6SJvXctdpGH9EP
5gbpiSgKuW5VaWjUXR1vz4YggPG/saz3hQBpEYzWVjLEtdkFcp9BXX7mnbpqm29B+gakOEBa+Or5
iNH8XeU4ZniMCkqDzPR36kp0J1gM02uYOtsa2Q+yQOoU+H9uuTMtWi2BteM98h+5j6z0hzPOh6TP
0Xkbhx4QNTX5cFZiLHWfB2oZo03XPcvOR1C0YHpNyFSOJgcPU+xtMi4fixu9Tn5jadKkZF5RI6zA
QTpSnbIeC66Z1Qs6ef/fze2jbQXqpERi73DcwKSor8L5O6/9TzATAlUYg3gcqqX9HHvGJsnL9wol
QIfUx2S3Qx9CbBnJGhX81hm5rPia0po6MZLoxto3VrTkPUxP+qDexyb5GWZkrNRmk7HnpsqaO1HU
m9BkBO1Vo8SD5eopRSaEY5RZBptlNIZ3C2UHJcTwwuRQOXwX6tuxSEo1h3OY2AsXqHiJRiuuxc0N
MHKQmp25o4q2I9AgxRSLzB/xc87UH9cLVBQdBXk26z9e4W6wLQigToz/Cs0lpmJQ5sdMRWMUW042
pN5aTKW1gEqWAKEXkyEDrdldpGmv0MB/5Vj8JXYRk//hyi3w8/U0ZzxaNNsTn0fXh2wn9gP4rMzK
/nUtaEuR5bC7h5tlu//I0+NIqQs0FPVaK0Cvck6LRf/Nt/QII0hBfc7hNrRxto0ZHTLDkHShrHKP
rPCMH3ktsPrBWdGQwwFlikwEWMMoaSri5PDD37BAMhFzl8A67DMt/7ZdWBXCCXaeZOrNeX3aghRC
sB5cfcKNVqZfftczHnWbsAqoFzrt5PaR+cM1gBS/rtXIqXYeJI3vvGw4pgkp444WB0SGoyLKQg44
0tvhan5zwuSU4g8CRUij0pmqLd33D9h/r4Pe2Gxbes3LZPpN++GuDR5yH/lMOjuIHFDUDL68HW7H
VSn1lzpAxNj02XHQUsIv4rNr689qO2Wy8FF04dqo7Q1aS25Gf7TS8A1T16EiKdgL83M7AIRpmTQb
MfnRZfNhNfKDSf02TtKdNDp3mTFarNyWoAoKZGqN4Kg4aR7HILuhpC2Le1UHS7M2IVYyAS8lh6i+
tS44IqEMzQbkIv84x2z++LGQL0P0C3ZVWu/pdDPTMKgr4o1rpISZi10vwotZuB+9cvmUSGEXNVzo
le4YPZYM2CKZSSCAUun51roXKQw7Dphm0AmkXM0M58EBsBoWFxfrRR/08LzE4C4bTkZRDZyq4/uw
HYiI1JNabn7EsY6k3PUZl0v3aYZynRot24ZB0rzvdKc6EjB1fCCJ1jKbvGcTd7UxiL+CANfW78hm
dH6qbt5rk3lxUCElRvjumNkjzfwCDIn1k0WQcxq9PltBtHY409mDWAFzf41qSYkyFjZ0tuwXloE8
Gen8LQKO2WnjowVManJ1veJIDbw0/fzVERpBq5DuspTYR6TDHLJpfMX6n67jikQfwkWE/3RykAa/
q5dgJR4V8ysZw0wHE+C7LEFSZ95Iev2YHWvcRQUZdfHgfFv6uIlC+pr0yftVXQGgrymMmQvIldGk
YjFI+yEQjKzm0WOuFx5ZoyDYzDvTHCDLcXXU25pdhN74qdCBAvVV+xObtdhGHHBnjzZ8yyTOg/tF
y7wetQ1omLU/1v1xdrWVaiEw718Oivlits7FL+RhyOdz10xPNju749dXUaF76DkgIVFcRg0aXB+i
xaCXT0Mo1GtROpi4UiLUnfiz87tP+LM7G6CJxssVVhB82j69dLZ5dGBz0WEkPy+Wn06KxbEj/4EQ
qI7IVCHbX7MlhI0jVsa73je8besnuxCDZxzngJvARbehJVaWAY5ghqcktJcWjwJKiKjctkpMPhL7
sJBFAzxByFNB9dxhRvZL96LTV0Vle0iD+Jiw35WCyFM/GN4CElazrj02Tf5XOphwE9rslMjGdSgZ
XlJNV0n1kjc8VQNu94qZ2lSWu4BO85q8x4Q8zREICw/XFE/EOsXNrcgczOKYg93oK62ye8yXSsOb
I5iBA8kZWuZa+vhme6B8Qx5SXrCUXESeu3YI9YcYtrmJTgMziFNpMtKzol+NAjbJ0rM54tbnMKpn
vN+QEx0YZZIrXHWUqrYEXGxI8hTc1kJzMj65Y3YPMCvaqUT2YMJxtme06AQqqrvbF9lva4f/Ist9
jSmZqBhq3lJazq5faZHHCYahXNFejb59xp4MVK7DEDc9m2l2jUv3HLo4JSl868Ihxsl+VgzUMfFe
1RU4tLINMGJWjTMd4p7CwKLlokVub0nsOLqQvzjor/AYUO8Fx9hpvlQJE7rZoQKemaMesHIXHVy6
U8Ul/zRO5y3ejnXeBeuoMpfqcKyei0B1d9AFRqW7I+5jbQNUNuJuOWIO5PNkR/LMjn0kzjYia6X7
xbyngTbv+xwQCfILORJirJOdmjKBEm1kLFOTPXTiMXcLuLFsBFHHeYkzw4yjAbfUQ4tM2O7Mi2X0
rkpkS7OxTbu86iaU6BnSBUxP0I/V5zAHAHCtg1aPDM2K3ECf4Zuq8WVysbTXMiRuD//gLgdppRwV
osjPNfSk41C6D73OCg7HNfDK8Ur1IoaB3hEqdtP6TagtsBg9A4c6UTc6YbkOBmsD3X1pgp52cntX
0M4xOcTOaT38+pzCB2hZ08D7RdTxroso/qt2rTe/UVdD/+qYK/u7IPb3hj1sgFNkAvncYGE0djlu
VFLn/Gkva6M6TAIkefumKlyKd9hcqqqK4Oeld2MIP9zA2lj89wL+pRW0y5kD2qBzZmVM4mrwpook
ZCfD96HOg2Em1nbS7wtTXxdD/eGbGM04qbT+dC072B789sYpKNvRSM896hxrafjVrx1DtVPnqEZQ
l6k+REyxmuEyYLmHv6OI763/qWpMk/KsxmBA3x0cxRtGI36CK+FsNXJCZRL78PDPhA263rI+kWX/
x58RFWCy2Pq6AppsAUHR2TkyF2JTAI6FBxjkFLWX2cbrqnRWOf+Q+o1sMoeJHb2nJZDoTPoMTi05
u05f5Rep+6yr/ooIJ1/GEnWJImcEZsAweyw83B72q0/S2UJTDFUxAwstKe+EhvO3Il4LuV5l2Zti
NnatJk9TOKzSEJM8pzPOKvFuHiumxspoLKL92MZn+pzPeIjgHcr/TuXqyIYJ/DJxXAor3uVVwt+e
rYuj9ydiRVawIC60+z/dBF8AZ8XGeJvhXngeqFUj3ah1nY8Pk6XdlAL9jb6X00h/x7kbaXDroIzQ
19KNauVGxjYxx3QBD+kisU94fX9xetAIESrYiD7RgLJbrShm8gsd0CUQCwpjnY2c4qQjbsoAQ5D7
zAGYI+QUMF3x7STWqRLOqzPGW4xm+8z07vRFKYpj95G06Rn03gtwoLVT568tYMI8knsJQEztI32Q
7eDg/ealvOtp8cSzxEs9IAZs0DaJXv/A9/p2TZ4LLgu+y5IX7Yo/WyK2WBcIzAHcInT8N8TWWkrn
kKB14NzrtZhoWi6IQBVJcdGR30Mo9IFHguZ+i0AotGlI4w1Xu0qPQHfTOf/llHaPWfBkNaysRLeu
WEdpxvEAqo7MbFbblp0hdLVTGdlX+ipUAnJn58NH2/YfQ9ydeKm+qw6Nxh2UtlxnFLe26x8sbzii
P/iLMla+oaXHwoEJApJ2M8vEJegzXTYztnmuvRP4U3PP+RePFTrHJv+JTGbgTkTieTB3gEltM14z
H8YdV98DoXGgByNax/Fv19FB83W2KAJf0DiRLcCuWFKxZHyTM5uvnpEZCYWPMNa1LFg6QLO+Peoi
zMX4Pwm07+xVY5T/sKjxTALf7WV8ElZ+Qp6UUA4yguO0w7ksGMF+ePJfYlPO2EpfCXIOG1PY9avO
cWk+gagt3kK9wpvL6IO2cc+35EkybDzhLwupTDW9i3qImiLy+o3BiVfwonOSeBvk/r7hqgx2Bbdo
jp4B6McWgJkDAFmsnkFCTSys5pzFyU/kYsz3evMXE8k2ZGs0O/qPQ/iNbmA3pNaZonzJV8CQhSgJ
tm6trt6l7BA7YuOg8s7GngZ3sHHtdkNDfq9um4/KeFEExkY37H994VMQODbRS3gj7f7GcO2q2lzq
tZdy+CzYeWMZrIMMdYDLYCrG0aPz6dV90AfMdK1Dzo2NkLVyFWMl2/j19PCj8phVDqZueqVhu3VS
/2YoD6mIocda3SmyJKDhyaVsLM6D3sHT07aR1aOqsZe5UQYrhKgcPpN5WRVMk4aecAYovwAaA915
0+zmS3Xp09jjrGsszXw8iyjLeIskP00dY8mDQMRGWQbNt5vnz8TDe4u5BT1vDuvJEO8pDUErQPLm
odNlxABfi8/ea/2yrZMf9ZbVOueDdb9CZrGYC3yRPKdqfGD19rbrPAQpPaChFhmcX+tLS71gxvmo
99p7QjSYF6Un6kegnuB+jcil+Qw1cKgBdxFwuFU5HEWFiJLqUadtl3GsGY3gYI8oAni9GuocQHcd
r42HfwC+2zcEbbrLNC1la+68yaVF0AOra80BwzkFd1w4gLAZFdQiXVtd/echkOEt+cDVs1Yfzw4m
5FIa2i7A0Mu6LPbdFP9qJbotXpOyTr96i26YMXJXzEZ/16R7CcV8zJqK3h8y0lRcap5+uhAMfC3T
3lZYIFSHw6G7kRFgsJCD8aFz4k9oBCHkOZLxxsi3uI8RohWcF6toBKdbRQDFJHBqk+zcTSlwYxlJ
TWDQuJHJ8IRp7EM1E63K1NQ7oLX1g67pt7DwNmVTU2ag25GqWzekqyHzt741PAy89Uk7fYk2+fHL
/kvN2yBq3N1pOAivfwKrtk/wcpd+tsX5NQL4qHZor5U0HRCGj9FCrMsZKlrE69TvjlaSHuWQbXD6
xDAP8d2KfaM3b4jHdgTcYdQ0Sf6xGu1eFO0taZyH2nx8Xis8Ecfe8tdZKyCV68QcZZwTU3v840T6
7OUm1DgGieyY6pl02Vy8UL/aQ4XtvwCtkZluvNLm6VC3X7MFWG98DITicnOpr13zZRDsTslXEgJ2
iAbmkVrtY7pErsEOaLiq1hjAFevQUCEVT9Xd8FSUyRAht7BGNIt4Y/CBHWvNvKs7YLbtfpDjk1oF
tRLfVVhbKPedl9R/eF64T9hOkvJP9u4zCZdr0HAMwf1gPVMuuEGyl01+s/3srdYLb9UK/zHN/aFt
q+tEAiRHqoFu6nQe42Y/9qbBKcRfWQG1KzlI04IM6Esjy3fD+BFyPkdD9jHT0yjASqVMxE0B8tx4
r2ZsEG54KEpORoH3gasYlHRBCeZaNuoPg1TWDjammkBTqwTYhd1s3GEgYTZcnIH/v/Rpv5s6dHuM
A4J6ug+VOAVVf0clMBNcIOdh3/W+swIvtmg6yicvR2tklJdkSs9RCAS2+TZ5WdTNIwhd5HS9fi6J
2AhEvM5q4+h2wdPUONvRDTgwyXUfONtBH26cJPbcTEwi3c0yx7e6Sbd9Va9CM9tVmO8dZ/gQzrzG
lXoz9fHPmvS7jYm6mqlfbCv8IwquQA5BEqPtX8aBaVsTkLPpr8LEO/JpBkKzUTtMLHakESKmd45o
Rrb2tsf+E7IT+sX4pRt1gZ69/KgZK7b68CZ17V86srn1WXRqke9UmBcWE/0s5PSXwmS3oSv2oif5
KWnl1QGLgDEEThzICmEZB52bVlQIxvr4knn1OZjLTZOJxxRZz4jtkFFMv1OZ3cMQQmJQ75vEp6qz
/+Gxh7Ngc3SyC2NNrCPlrWOd/bY8oCu9h870klh4z6gX/Q6qlVW9TjZsOQ77aJFsmYzEC8TRWgmu
GrRHRDfR/OVLsBDkpJp2KMz+5OQ+3QAZPqYuVVkdMr/K1DUPWUdOgkSh1lBYOmXzLNFS5wGp4573
X/THuQ4IH0QF0tnpq0g0CGXztPK0KF+WYjx6Ezlwc45+V/0CdtZj6eaKNFCfaOlO/K16V00Ig4WD
cO4Q68OubmKSG7JgnWgd1E9kA3K8iqCFFNMijwPDWZtwGbEtD1jtx3hVNpbyqPsvjjl+pWH3PE/d
xWvi166Tt9wSN2DR/qKyp1MxNJdRuTkiuONRth2iGkYi/eIihdY4RJ94bU36KwG7S/wm4vFRteJf
VXWrSKr2cYqr2gxtuqJ8q6syRX4/kjZQtQUjvYQ3TJaIz2KcNlGGQhaItczjo53NdCHxs1XzNQmI
7lKR78L7tOFIWXa1oVrbljOIcVPXVFRCsSOmYzsysl3q+XxhcRE3gngLcdDIcks4LhWqYeza6AvD
nTYWR0ObD0ZGB0Hr5KYPE2udTX5JOG235fCx8UZnzeIZFqVuneRghid2t3fPKLC2j5zVtOEaAjXW
wuaI+Xll1PqhQVuWaOpAHqSUI3l4MWaeKHXjsMQv1dOFW0ABxV6lsE55hJ+TXz7YqKt7+dS4/rMo
5M2S9iGMvRfOYuHNzpMZMGG1cQL3ycBRiEv92Hfhz9S0P/PguAgtxFNhYLEzrW97JLfC1X6ZjR4T
ALPcnvg8R8H/EXYevbEzWZr+K4VaFzH0pjE9C6U3Uhql7IaQuaK3EbS/fp7QVw10zQDVm6urzFSS
DHvinNccisFBnhQRFrWkShAOD02IWmxiwA13cGWDaN68yXneW1PWLWcpMDvzxQPKMGtTN3bIN9Sb
uXS3BhtTN4Ma7xFPyhHcqVnmO+vog5uZqyRZN+30ko/p02BneG5O894OtUWIdPitIOu3mCXZfgQ/
DbSY7U1kiYDCB2JHqAp/j0TI7HXEVYAAY2t+n0rvT5qjpBzb+neL5IVTe6dAs0+SlS3IUF0M0zeQ
3deqAJNSAzhDigAqQo9vL7UwsC3hs5jFfWAm+zS3sNoc6nPRYKLcaPI5Tbp9CzZJTdTOcQ5J5vzI
Gg36yImRskw7yATOXkwA/SG8ww5GgbxgkNm9OrVjxxUkBFwKdBV1CsxoozPlt9rWBdZTts5hcoON
KQCmtHq3MCprWyLiYwysOggYbFM5E25DzV7Aedt3pJ/KKH/2SvwMbYPyEKAz6cqj7D3l3dXd6rR6
zq0Ktd7pMbX6SxrkRxRcJCjLLICEZ+i7CbFnqLuwqTWwfnn+mnvuuhPiFqYAWNzuMZJTsVWAj9HM
j4Jhede57p8hmr9CWZwr39g6hrwNLARuiM6l0FcQR5/9bji4gXYThYc/2nAUjoPZjPXhpxlYCUjH
LQICkbcRrsRGwX3SYXkq5bEjZtF4FFGZkSDgo/p51L1nzfAQSy6+o7jc9vA47X5csbgsBFNnQuGR
TLD7MzJsGhnvjQwvQkRflkXdT2BsXVQYbTTIgXU5i6pJwCOBeSpiSrsmUkqgYiKFQC85lwws12Os
/3RutCw1BydoEz2PSkN6JdFQTWjqT6vrHFRZjTP1XXROcnthD4ZNJGHfSo/jRlBj3Qadr7ATA1Vd
66l0g1WWkXmBIgMGyESNp7wklU0BiBUqxjfOnZC6jw1xnnTfXgSmtYFXuJsmRc4NdQ6SiOXgAXos
Y++F2gP+KimMI0s+N9LdNhGJ2TCuQKP6Z9EOJrhSZz2JFu3goaZE4T72U0BOXfQIRHYocpdH+KPz
yiIV03YjcBxjPRo62MnxZerz22wGwV0PGlyY2I+owWA02k4z0wtB4x8Z5PuxTt89AwFmPYDKZpzy
Ijn2JZkxfzqJkMrV3FwKzVv57XAcTecNeeddWzcXy+X00jkIG2QfQ6h1ZP2tR9AMDAa3/zQr9yfy
gwfApXjOZ+nBN/KlBVt6Q275UgflQ4fhKFtIeW4VjD43SdrAqWCeoOGQJ/fJCEmU6Im4fFp7Axjm
WkTgleseOTLfX8dQh0kofBVwInzLuoqh95aoi68ZHNe2GTdeBuYBm7ooM95R1Tgg7iuQRC13XlBc
Mn94McD9uX26szLgcBCzEKiZ9kbQrGunQVm9ia9JPfJYCYg5k0JNbRLG1/vBhH+kkByVvGkZ4NiJ
M0rvUsVMA87YnhAPSCIc4yC/OEW1T7t8lyTlXj2PavoKPA+wzm9YYg9GFj2GrXzCkp2EG76I3B1o
uG08+N9gawzgANU9/IAfj1Ar0coTBsCf6gvI2uyNutiPnfiGA4idAckuRLWIpq28vGSBuZmK8qTg
qpTYn8DB3ho8LSgK4zXLYzey4ViPaR61+aL2UXQpVfubJHMEygmTLmlurqPas6k9/GtGqmadmweo
DbEVjdPWBorZZPmxx2IC0YlzlhZ7iGeHxHBvM8cks3B3flCfnTx7jUZSb4blG0uQBEgZjJ2N4m2r
IFN7baY4RgqeORDO4QbDjm0BFQb870gSLvFgFKDJV5JDK8T7jD4QydVP5sOqg/aMDy5hz5ht4nQ+
1o51UP9n2/wzuR22q/Uqy8UCctg3iLVTACi0D9qHLLV+ohwTF0v3kqem7MWGZe2Ket20lJHxUqM4
+Gb4tYPpm9Mvo6x/nYNEMTpOeJvAhvVCgQM1oEZE2/xQ2xfAFjK6NxvE/UA4BS3e/s6x8VHJjySp
t16GBTOcW0srNmNNtBy2myzmBib9Pus5Lwu0tPTsYCYodJv9vV0WZ9PKoc5XG754HcgZSni88fvm
rOnGVldia/Abl9KDyYpwPyKoI+j0JDv0JWV4JzJfCWp+MHxAHQKl18Y9Ie+AS8EIxQBsKtmK6dMS
BPGsRh9mSZ4MXxYLKEB20gz/DcTjj12z6UZUcAptXJiMVGCux3HwN0Ucv8+atjVIK4ZptPez/H5M
q0MEDZOa0VpdNQW2bjjOqhOA3P1yl0bTgz969+kwfkp0DdCGTVfqCwovO9fGQLUj/zIZ/laToCRa
YDJcmheqsooYSvVWL+AFlU9jx1wLyxY0A9Ckux73mDuo6HdOG6zHLrlMwj/k7AeJ3SllX5JpfveT
DY54K43urHXmTpJJhQqNVJwJIBKNDooeuf9lZCUczWmv5Q1DL0byzXbTazbMwVp1XgEdpcMHrc8y
tvzYfLRILBQx2tXNuEcEJdkMbvmnThFVQRy2M/KLnGZ9647p58g0I3G8YP6v58xed0mX3GuucDAo
qz8IYTElkwgatB7FJ7NCQDB9HyOkeLxU7sCO7HTIy+w2VXqdQHHQg8USFv8y9RyEqNgKAOVdg8T5
mCPO+4ZnfFftvI3A6FFjITk413YBBxYRrpLCgg8DEHEJpCYAKQ4limKSHMBdCUhPj4KtmaOI0EXa
PqLMDqB+OFZWdeMEaGzyKsV/WT2/+p4aXvqCouGZRCDXiMQtiL3jSEEcK+egXQ0NqjuixtO8nR9c
yMiYnv9BzSvcaDE1IXLE6dpGTXWRF7jLmHr1lY8WOs5te98mePFlzkLOpHEzhFbI6wFfaxMvBO7T
N9hHoEUWapCFZ1UtLgL4XcTyoH5R7YA8CUizLiaxr0rsxnJiJzbUNl4DsEOrKiMPnbQ99Wy9T1u8
DSNE+NuCcKaRKf7Zk/kZevg9oAjUPXahjSN75XK2J0AUL0nWKPn3lBplC/p76evmiBkRWyuwOlEX
F3C9+coIrFeovBwkvdl6E45OzsTUkaLTp/YsyGJtfCsb4IOnwQpLJ7azMB1RxGiSR9xK2kM5l+xi
ThCs7QjtMU92QNH7CDcyTiqbXofO2Ol6dOC4PxzLWQuBT1Xkfhzon9VA1hldlXTbD6V1iJEQJDiq
zHUY25StSuIzMtKZbV+LwSsKTG2H5iZNTy5CA+3pzIjeK6mZq7Yi8xI02YMPGeHqFjGJ7NJxM5j8
wKwGZzx7o9Zt9KFFLt7w8jWnOUQjpgjgxYAg40xtCVunSeCSrjsrN+sRg6BxgT/46ZIBgcU3Rc9T
G5lMOgI6oL/A5HCqQCyg9LN7t3HDRalMpUn9WcskQpd5nrNum2CNtMzjAFl3HapBEFtUVkkXXERZ
4pNoGBwC0iG9unnsoT04Vntk2xJUCYphO9sSQqsR2o+tpGqdFUlzxWnPQmkFlIQ+w5iVIQV9ax76
s8xKf0FaoV5MOiIPbDsUu02zXqejDM+e1bXr1JiKR2n0wdXRih+kX/6EJs1QlAHtG4kaN2qABhHa
ROuuMgv4iBLxCDMJqQ5iYIUqLhQCWQyUEnrZb80isQ9m3UXbOcjcg+jN9DgUegDLyU0XUVcaywJT
ybUch+SY+JAKq6mMnyV03m1betAF3A6kdQ3fzJ4Icsc+7b7I+U7H1HbMHSEsUaQ1ICtn2FSH7DFd
IZuAhq2fDFsPdONdPk3tfSH6Vyck7wEGsNxRluKcXpcwDUt8RHT2lqWlNwCEIcnuMMtJN80QScR+
BfzbGn8SaTU6Wh1RDmNO6AenC83HwJmzZ05tUDeo8iFQofdUREpg/YaAvlJVgKgDKMToQrbICnex
A7B+RmZAUmkeNU07VJEgDizH9CThmN5FFZ7jOmLVz2nYWE95pTcpKMkgRaGP5ZR1o9yjjsWRpIMc
e2kG3HgWFgDHV6HHYsEp6E44M5h7wNScKxrMzsZSiG0/TnuYhKe4qsD44/iU2QgyymZtA4jMixS8
gslOmtkoJZOPeTGN8ZwXDdzslNSxMW8mTGG1mtJMrzsPEeplqGN6X27hbbQIsBfOrBkBT2+3mCOW
BNLYINvYEw9JumWbuMgmeJ1l/tb0qDrMFXkE6YG+AWmBaGBbfgWy/kncGagjBsiZP0KBAL9F+ooa
B9uu5uNI1ehvVh7yKA7mvjMJAFH391gabWxyxpzWrmk3vXmQUF1W0yBqr75RrUwn3/cNtH+Hhuy8
cC3BQPkxZFCsJv26+5FJfEnb7KgP2RMCXa8y9F4R+IO54oUb5HqhLdkXQ2BJPNgFDonTComuo1lP
F7SjnmyHbFaerdug2Y+6e5tGuXWL6CUG8e+ZzbIyuudmRPZ7IBPolfo1pthFM8faqjJU0QdZzt4x
L6XwOLmPbIklmcQ7yKf45DVw8JK0eUsmYh0dZGPQaavCaQBYoHDyB209wPw5zF7DNzBVymCORV0M
UAMdZ1OAOnIoXISNdpWN+xjU1bOfB4emhC+p6/371MClGaL33qA0aVNvH2F1Y9aJlWjpHOYopKyY
AzFs0Q26GweHGFw2C7NqEeVWePvgJWn6qx9pTyI1nqaqxxExvbdke3YlgmpdTaoTfSzIh3iMTgY0
Ceih+EsEFHLAg7QDan9YwGDTqa/8+cPK5p3bzuxs5mMem2uETMDvsN0UMVmurLjHXQvLT2CGTmA9
8aBfBGxPsyrGxRrcOL8+u7QYdSTjVlI4WqHKlKOtG+5nDRpCqxI48JJxY8qxC+aGOLIm5opkNwlD
9ykn0+t6eGTogoOw9cnpx9xW0riFnSNYd9JbmaHwPUJGXtrjuJzKMl2Sb0Fao7ZONZXbpJrI85Fc
oioHT7c3ryUUGJS7whb7E1RzR7I0GopHWI39tFOx9kOO10ZhAp7j4nmV6HeiQRJYHcHNzCeXQH5L
EFY043hUKgpK0WPTuWCSCyCrdQyLMn6qMtYd5cbIfrVoPOzPzRKWS/UUJ9UZWc/szvSMN9dmL0LZ
AuZ8G1lLpXZe15T7spHRVjb1WfrFUx8jrJy70HCyCu3K0HOgS7gfhl5iwNBAGNChhSm5FQ+4AZDR
VWKAfSbDQXLjYfQ0DpeQQENzN3jBggH4qhLj8WQ/OINNNDTGBxO4hUzA4ebj3EP2QtNHs+J6kzka
IPeIFazUMSZDXH/0eRTLhhlbmB+z+OjSaTjogy1eMk6UljNslNqZSr0SVT0M+ggOtZiveZQliwme
3ipmKUxciMYSxdPEdGGeaqiZSTNfctYzSIsl7qoYRYc6rsnhLRveXF/AKMvA9w2ufJ8FSrKZDbO4
V9ZgGbmyVnSPDSs5iEuOfDbfFl79LiJWCFsIeqxRJgAq4OnvhhbYYMgozMGgezDjiaKS7xSrApzJ
nI5oKII9AImNqB8TNNp5vQ+vTA13ewjfyE0Q2cszyMN9QeJiF2VoH6sWto1pYVG5KPX2gPbSqSkl
JsfZWshpNRrW0cu7N9BoLB4DjJewdZFB+o6RchEJZlHW8JnFHdXG4kDXvAgtQj6dsMgEbi59ZBNF
oeoE3VuYTD8Yx8Xspv6J1fLsTPoWs+OfJkPgRsLBxXPmuwReXHYaEs3dOFO3AieWcnxptOAl0qLP
Ka6XsW4+Zu2EL4p2om7x6A1yn5pTR/Y/GZa1jYAIOcelXViLgBRs1eQ3Ox6u5CvB/lXPoSJrVPnD
JKKD47ufyPotTcBmwP+aVzfXDyn6L34xkUFC62n2H9EYuBfUDLws2CASfO0EhuDkJJZqb+jhr5l5
S1rDK9ptIwkUw9Z46xz43sTvO+IywDmwzVaeAh7Fs/4Q1W2BMzKfbtNtHddiqfqI0PwZhPVVs6al
YczPGsX+sUOHbLScU6Jw1I4hjlFY3qK5uQZe/Nr11s0Zu0PpFceCNJs/Zyzt0GpYL0rMTqGHbomN
z7HjH0ypLeZshvLAdtjARWJWr0IZ8rBq85bBWc0/Fj0AGWySU/xKSefaRo5SLw4uoJJebAvPZRK7
aJTpa9mDlpL9GfLWn6bbZq722bDtRE5JYZWpUaKJ84G0P+/hu+SjqixBO3GPf/2QAaJM1TMcyWs1
T9eppmo6h223KN0USACHv4MD0kDNN76hKrCg5rRcgjy2/K8G0bxcx7iWAtQExKhlKnUGpUR2b9Rg
4kf1YpLWh167jDnW6jwZDrxj+4kJhgezHTPOxHmQyBtmf5RjCZfwUWvlBxIZ6jdrkEc10kZg2hK0
G3cNiXSdQY/q28+o6JZKxsYuo4NdBnfFBLr6agQfiZatgunCk5chO57/8c8vpx0csjocTEgvglz+
/GdjUJ0HO0DImF35DhwJtPIZZp7SzkYheq3mZixfTFU7zEgRXFqiG741I//PjxHVw7T85i0bATFR
p6vcGB55vhmZAWgWLbk6PuazrvODhDIDZE2MX09gvLstn6JbLLATzOaUDuM19c0lieaiRNzwk9sm
FiWVy32HeXDPbVb19EaqHoXHhzk4WxmeROZW+hWoxa1q3BEh8lA/8psugj9eCISr1hCGOHs2ai88
CP2gWSd2KsqLl2H6bqrqv8YFL7iIAHGvpRUtw/Y98iUHbCQ1fMhur1zIJQ77513ylXSKCE5YnGbG
s1djD+sToiMx8VeHQhso3G8+rX7/q+tp+NibNuoH45zLjVCSGDHF1NxN5ZX2nAfkS9Ob6heu30Ii
NJ47J31V7cIHR1Zji7IFT0rNY+X0T/SSR16QlrJ4OLXlKwJTqVplrKChspX000n9OR0cNWrM/dVS
ai7QA3/9wjjV6gf+37nNQfW6ASGk9R+lY254VSNBb3Ufbtcr2PQ2kydnflKXddx0z5WG8DIgJcIn
+XoeldtQw01NQvWafOLaXIuG5V+evnNf+MgE1IGe10B58qmBXFLnjY98gupXRh2yrcisZ2t3HB95
oDgKNkY6qEdP0KGvUL/n1XJ2d+rh+AK1+yfkdPlrCsXqwdDw2qjLsmyoi7TC5Ki7znJz3ctLjeJr
gD0CVCA1b1Wz8WZvJUsXQ1g6lYHvpTaSzXR8Cf0RAFj+1bAqM4KKZnih97kGY00Cc7e1e+6m7r4F
aiA+siX3VnI0AyVbiRvxgN8PPU2PJnwNlmkLwcrhOEcveyhH6sTcwFydEDteZnOIyL2z+b2RqD9H
UEWq5F2kyd5gBU2Gx6hBOJzwEOpn+DUNa8t79rCgo3EZBDQuuW2ujaQ+HCn8erxnk3xlJtSgSOZ2
1SupQ+8pYZ1RPUhz8hT8JeOZ5ycJulf7F7g4BovaQfmzwM+2FgPCcwgWWHbU5dX6wh/yAPxLaw1M
E2tgy5fr0sl2efDdj/da98R3qm7gW4zir77pKKkhxEHrt++V+yGnYNuD0/WeY0oratio/ow5L6fG
NQKcDYEJA+8ERUZeV4+ktf1OFUj/eQdauLDKDDQ2noDYQDnTogrRGikfQYePETqJxrMLIkV9I+8D
cloGU3JQH1crEmpKI6Ez2x1jFM1aNXrBvWQlWPgrdy0Ha9fpzPyZbC/kuW6wTh54IKuZse9CcGtd
2hTYKyJHH+Zc9sC5akir3wW7eyaFccdmzVkWiQ+GoAWu2PVveGbfYTGecK+QzgHVg4JQ4jIUMpgB
dEmXY1lfMXLaQ2JS/jeKJeZ5S5Fu4R6iOpuSL/+U+kNa2ZhAk41n+tNB6odZbrOw2Lhje8eY4VbV
3OiK394KqAyJUfxO+r8mjdp16HlWNz4VTQPudP5aLXtq4ShwVPcJR5irWUJhFXkUulPNZdSbmho1
afI8eYe5FxqLcaNC7nGTDUfVknSOGva+dWKGqEAo5ODOfxmgfIcj9ozcOA8Wtn7QU+rB0+PEMZyb
YC6oIcWigTGAmjVME35nV8sJzHocMWsLFJl14mED/uX0BndTPbo2U4RuHhIblUxGtS3OowJoNQ/c
Dy8Mk/WSIyOpcxZCSXvjK69FkS2c8sNx/mQ1hAsEAVj7+Kzav0eQHGzPWJwuJ9dWj23aF897EsNn
i0InF9QbIPv6F3fHQPFmeIblmr1JULritZLu9Di4ssT1OZUTgKNMvR6wobqO89dalKB0CApayIfE
uPpe98V7WDnfhRbA80RgzLzWh5ngCf1mYCSRseVIupUQaixesnWJhO+jekzuYyaHRQvDgOGvCjYi
rfqsGsAvGWAJEmMYVoOMvx+NHahHMuotfBOC2KJd5Wa0D7RNIY1t0N3++o7EaFBa18/o/h0DpXhK
vKXGeMCIUTuEKZ/VZDSqOFupR7Q1LMm6R/XVdZd+BI17a7gkC1o8rFqb2txQmg+MNXU7GnpBLAc8
LLuHEYJzxNFJ5JzrsRdtevIxZHYsNA2HRj4nirSdIjSomZhEuDtaKi2laje6Z/RZSOI/jllRKrIx
dPGfEEBYlgO+0CxxQ5g9pOgjzr14qHuPfDAevnE7HX67kxmDNyarDw/AAOsGQhFYQFRbpmFFF9rW
JwOTgAas19oyczRsXrocFdfgNKX34AZXKox0BAzFotx2gcRmaO3jSJQLnAaItLLugm78ge9RawLf
PVK56wSBEIOPX7kGk8vwBGK31Mfo1ryBQCH+8N7EEIF6za3ZRDnclNC3dbAPtTfhvxBZsPoElQnr
5gkXlN91WZKAYIlTAZwawFn4jvnWHVsTD6scUYrsU61oxjd3GTTUyHZRzhSFI0e87s6oKbNNMN2A
e6sxKl21UcNEuovqz8BhbTA/1DlR5DE18UdWbN6GZgDJBHSj+6nyEP9sVrxCtn2rtH1R+CHECU5q
yXMgqpAtep8rtS3wF20uNzlxCHpvaN6Q6PslnMxQB9M9z2WaybD3SF8kODcN6Od41iUZKQA6rBkD
KRTcg3rmG33AFdSlUdkKTo6L/yCzgGHRM2FoJzV92imBZddd1CZVWqDjAY45NA/tX6PRx8BT25pa
8mhq1a09N1DrqPNuIg3PB2xgkL0KejTC2hQRnfFeDZephDIKzuSuArQ2ivlM6w4FgMluC1dVhX06
Cp02bRvrxSox23Xmoplft/K919fc5MzbgfcEAXwFnQV8p4VSOiVvgCpqucBl4Tbb3a4yqtPcgXtV
B5Ah2mMPpg5Tf0VzACaxSxCLOEIbzHt2OBFwYZ6ICJPutOBURfJlHAFWgJCgqSwiCd+lbpEnGzWs
wSBjk3JUbdCC7iDIpA0M37+bJKkOnkMSOqlmtiaI1JKQjHMUA4rvV+IAakdMIJC0vwsgkqwGavd+
19wzilX8kVwG9qgGcTdiCk4YDaWe0TdwF8hIJstHFG3VksVootm4CXvEeaAH8lpn4iAxZ2e0qIdW
AQCivqjtkYACVcvfjChTqJcJYMNR3DEm+aynlQcMq2EsHxhqDHl1xLGACTNE2thceVCMQPAlSC2w
J+tokfHn/B3dwQhidglqnT4SD7+ZNdY61ROG+RYl9opJrRIEijaDhgylK+TErR2tTKgSe1c1N1RM
5lwitCOMUUC8xlXtd1VWV9AurRyfdIihHqciHpcX1SRMiH3U3REm/fYZA5V25n0relaCpCyTuADg
lOGtDIgYYtzVFKT0WglysIVl7wKrqrl7Ns03S6oTmYofVaszUFQczQnG+evswteqUIHo9reXJCjB
eVuCpeFOWJ2ZUHsui+v41hnl2kig4BDyNeNv55gcVABSERrk7i40KqitzQGN7E85yeVkicM4IDam
NtHERPrFiv0vMdfQv33FxiOL16QTDpnoQ5EZSJtmL/sMoadcUr5vA3RE0mErg+qgN/bzkKa3Wlo/
/jy8RBJWquqVGo8KlUTnxHfMEC763TljHyFpJmNAvhd8Md70XvcTCetIlVnQeexkvqFTYoWEjq4p
EZh5sKdyJcOY8Gq4kY2G9OdBA8+s+sCZMb8zWYFkO21qaK7g+BtleoIbbQxhKVP+sEtNz25Gb27z
2n4kq3wqeyr/Yf9GGWfXdppc/J6gIJ5Wcfs01BXHxnGNMdYZwWXS5mjpopf9gogrYUu7s/L2UGjc
BQignZoeanTonr7t0vDg2iN5ZdLEasushttEQN/Zjyow5LwNCMs7dxbVIi0roCdYWJnL4kmlYooe
GBfnmxZIMcXYratr1DBwDzBSDhyANa+9PitK7wpN9lPp1P0iGJpXdGYvNX5/gToxtxy5i4jmMbyz
6gDA3WQ3hbl0q3gvGCVDII4aJTeo9LByMHV1p/DOs9Ij2/adnqfv0kYdthx2okR4HWwIS6GJlUVa
sAYxpHsxeFSok4UKaNCbu46eixaLezZUkQZOWRFGb62ylkXOWNFZEg4CPQB0ZCWnKf/G1Qi3mvoV
DVJYn179PGjuV1vB3KCkcpmFfwtGd6PGmrp9o4S//7slT9FXQvw56SDb2X9+EJGAfecuQ3bmskUK
B4xOAGTf6aIX8NdPKn6tGnCBkPjSphVo9rqHDtsG8L9HW4PV6Pgpwjkoz4zlUzIbtyqYzlKVLoIA
/oQCmvXQgqK+O2O+Rc1B2GDqQwQ8ah+CraB8F0892/4ISTBf6ejY4B2EpVVvHWdy0ndNjquE3sf3
2NqNZ2oa3aZxnUd1JJ2VpbKVUTQu5kZ5yq6RZkBCJeNYXZwcKzp3ikTHuumwjsrc39SoWnCaim6Y
lHBGsZikbjNvnDGuFzXJjCF2Xrwg+fLI664IZxa+325KkmRGJj9DLSpITpp3HWyiBOdxyzJYS+do
OU7MOJKuoMJYYwSxg5aGT1Ba3guBClI2Gevfcxu6jmU/rj2zX6vda5DDoSCwDmyke/W6P1c45m3D
WUemsYy3vjdvZ6t4t8OY3jcHQGqDhOpFEWZTFp2/bCxqnJ4goZC3IdrF1lsP/Bhg1HacEShIpb2f
WmxeovEjMgLYxYGGRHbS4Btr1RdE+b+dXr5VzOG+zw4AbbfEUmSAWJGa7oRCCxgW7KjdKH8w0w9E
dvaSfUS4zlntir4uyCFEN1UoNzSyrnW/L9Hwuxv14BiEhJfwMkWEIgOo50Q5d6LPdRd5EZtwsRKk
omrWvlCKg1oLPNbpFqESlT1oQD6mpvbkd9mPAZHKRYwDa7lTjArbUFDT8etd7HkrnBrWsa//JKQr
CyNA5yjfhxGaFbr3nlnTNdfEe5hOpPX1T0ApZOUw+KlHLELDgwQxBDzgR42QLBM3S5envLQvVgmB
sh6P1PFPukDa3yTzArAy04qDCznQN5NtnEUcRvyN7pnPJrtKrkReHVR1oUQjqHBmL5r1ZjNQNbOw
9I6Bvi4o9j7YbflndGAMGDCrGmSlcK5bab9n0W4/Cn9XEz+r4arDVcEw8zAE3tZjfI5V+btfAoM9
DXN66QQ1NxchfIKPsoXD3TCyPHBfM/GFLFPEkOVWfWFaR1+ix5Irju5TBaQNagU+Q3tFU22IVnw9
TOFiGnSqb8aL3hHR5NBiLIa/YIb5RX8sknnNUXCnxraZmsckd66p791KXqekda8yUA0rmVvHLBvx
V5k0r6Nfb2InWVOg2qhgkSOVtphssnwkXwJjRrK5ZZ/XriNkCs+h3FujEh0UKLGPQAnERg1iL8di
0bXO0VAdgZoccsD3d2TGwR1Z3gUQI0hujp+JD8k0avST6haRBkvN0ddOZG16UAED2nmzXr2YiHDZ
FrK7kvR7G65xAYBsBMo0b1ZWOP5WK+Ni3sSt2Kk+U4N7ZGfP3eGpH6KFx1ysbJDgfXnwWPFSkLwq
CvfpHTwEVx2TX3SaIn7dFe2wG3HMiktz/9swdrZRAYbR+F/omiy1NH5Xa4sJdrrIjBU0r6Xhzrss
do4BfpApo8LPrD3Z+beYpRsYiksix1lLmZ+TLEb0sbs3PedQunDAnPh+gDg2aQWayIgBMwqIxn13
uGHvRN65XJvAuzr4oSGKPUyBnWdRfHfqpccWqN5TkW83Ww8WBzLdF6zHigjW7vFQY45m4R/1oPoQ
HVB5uB88+ehGybES+FtyxmUP9ZZ1Mt1UJjPAdLSPqo0b28dJYMKrHsWpSec4KcmOcu/W82cZBg9J
FO/yKTrjYHnXB+aujtn9ZvlsZQGeuOFWzfh24syhIz0MOISCKTVgd9/HhCtjhgCISi+jMBDdEUAc
MEraW5A2Mt1G4ohf0qhYB9bIxmku1T3oSUOdFCMoI0NZqt+0iEGACHlrEYxPy2ZjAAkeO+sDc4Sn
QuA5OEd/8l47RROQN2HHLzgObFGQeJSocpquX3Bk6k95H71mgF36NruhP79nvdimvg3NBqMxvAbG
ubzBw743PGdXURhSq2cd5p+Flbw6hXOs62mfQk4Z2CBVrspVMl4Jp9JmbqkQolNRM0IqVYXsDhTb
waAGSwC5527G+Ks1N7lV1rhXeSu7Rk5EjVG1PZlRdzZGUBks5kFKhZclKwGqGRf1vatksWtMkgRv
egzyykq+BgwtEN5cIouP+nRzQFMLogeVejy2vAaqOHqLCMoAVWr/qFpITOg+JuNmLhT8YjwO3aAO
9DEweD9HTVMM+5wNWYTaSS2jaA+QA22dZ9mGZ9ULHdm2tg82EbYovx1pMRNtGGuAea6eQxWk8sx9
PwT7AnGHVqIVh8pfwipdYnmvVv7aC8HTkIjKrfgocv0rpbOq2NuYBrVj1B4K33qq4vg1JXEY2V5P
0BTvIfttLWf4ckvvqhs99tvjIffbg8VSa7P/JDxXVFgHgRCQaQPTYW0fHfMKId1ZxXm4yzAYoFQW
PqhcaCxNePvlPmb5imxxUruDU+Iqbxu8/4HA5pPrxZt/iGkovI4d8zGpA1bneQfVGnWNafGPOM3N
DMLM/NhMNXXV75j6/9//9r/+z//+Gv8j+lOdKyZJVf6t7KA9JKUU//l3Q//73wgL1cu77//8O2L8
thUYeuC6nuWwb+gO7399XJMyUp/+B0AvOHhzVl9iH+xxH166rL4lzrC044L5iGRDQipMIKrUhqf/
4dr2/3Bt91+v7QQs312AqWg+kcUKAwIK5OZVEGQjcD7JYicYyjOmc4xKtgjq0k5ULtLO1xZ5UoOk
E8AqLRPH9X9/Z+qh/6VRHN13AlCOuumBxPeDf72xotdqkU8lJEHRt2sd+66j6SfJ/RRl6frfX8qw
/r9rGZA4fUfXA8P1rUC9/986ABR35w3wCy9d48fvWTDBghyDCkRO6WmPaF8PIelkLTuNNupGIrKA
xfVBU77MWG899YlEbjZLuu7+39/X/9s3/5ez89qNW1nb9BURYKoq8lSdJXUry7JPCEfmnHn189D/
j4FFCd2zBlgHe6/g6ipW+MIbhGGZhpSmLnUllK4b73+WHEQaFbFbPMguePMVV0Zgbc4PMa/iv6s8
D2HajpRsQpbZWswctcHWcLHZefCtyP4BMB1zyRBr3yLSwOxnavrpl5htGaLFDNls+tX54efd9e/w
tjCEMhzDZnLCNszFzkekVXnT0KoHLwD9mcD7AGuiOT+1wBGnWAj7cH68D5tKAgI1TJuP7bCuy03l
i7AN2raja+ML7MOtMj+IeMBKqsjcCx9PLaYmDBO5A4sqoG66jpKLj0ft1aEzONQPETivJKC91wZr
O8QqTi8eqDqrC7fIcmrzeIKFNF3DsA1pL8ZzvQLmFg4wYNviGwcrkkHAmQrz0/kV/Lgn52GULTme
Dl9tsWEmOHLgd5hWPNgV6tJ+CDVGJt//P0aRQvDWmYDN5WJf9FFXgylmMrVy4rtx8mmjGZ2zPz/K
h3PPmgHl5ePowKdtezkZGYVJlfSqeqgqscssG9EDYTw2ffU0CzTSsj9YBV1YfUbaTBshoDKUuCxP
k7q58Es++XqK7S8t0+ZAGPa8m/65gSLHmipjEtWDoztgXI5Tc4LMtEKTGYMASqOdvaK2Qy9hloMK
wxcM7gE9hRf2kGF+2LRcB8I0dMEx4YAsNpFQVVvKvikeemrkwtppVL3i6yqqNikpxOBiiuhiuICz
ZYiwhBouXMSf3kbK5Jub0mYLLzaXdFO7SjMeowaBi1UxiRBnrmGnTyYkp+4b+Hu6X6TNWahfeG0+
nbltWq5uG7wFbIj3H0DzpYOpbl881HpVH2s7BgVfGv7NSI1krzlIOKQmQDrTMltQ/RDdKk2Nm7bK
rHWpgx45vx8+bgc2gjVfVToPk1r+GoyvCkuixPugNfldH9v3+eB8r4Nau/DBreUFzP3PbA0OGmMR
5Drvp11UqObEtsi5NYD5JSWBo1r3tK6a5PtUFGuh7gbqQyBFaekWmz5skHX44VYakTFoZSLvAkM1
lMKs3SyB0QZ3cbPPnK/NcKhJtyGejBV2X9QRgem4KEck7QqOw5Uwn1wZobRpI7UoL8zqk230blLz
P//nMI2OrasIAvZDCjywMSkzIe1jIntdYa/6Ww9+1OalMGoZwi3WcXnbe3GBe53v4MLXNgc6kJl4
A3uQZb9l98T/tVG9Je09v0mM+eP8+3rOg0quMGEQIbju8vEeqC2YqAoUD3oQxDdebNPJGwEI5FbT
H2JTb1aDb6pjGaf2UyqFt27N2tiHykdG2Nan6yLDlsBnN1/XcjSRh4aGUaLRcu1oOsac53/txy1t
u4RXjmEZVCeVXHwUE+ifEnor7lMn0G9S23eezRAKb1TK6cIbZXx8ewVFKAYjmnYA3S6uMQeZfVCZ
MnnIs4DaTzcdhj5BViJq7ynG7sOp3uMtvp4N4ugfbGbq4mgjyDDJV132QKE6NNZb6GfD6/lF+Ph6
8sNM/uKdhqioLxbBE1MjSJbSh87I13llP/iD+XB+COfjQr8b42+28e/uD/2BaluaEjXCnu76/MmQ
oUmJT1SQlY3sykAC4qqltohMEPjWqTHWcGVu2lbemjI7VbYEY2dGd3QVdhrS1+jflL+6JsxBb2s4
m4qaPCHPVuTSd0lT5JsAcUT6e3F/peXqDuG7r60x0BJs08esFjtLdL9Rzxln5euvKZVrlanX+RuM
prZqlHfLUaV0Pr3KJH1qVfmqayiBycCHXCzXqMwDhtG0t66E1pLlz2psdCwlGuiqSXOofCCPItbe
LKnd2FAA6Bq86G1z8mD5JI0FVkANaAykR63Pj/gMvuDKukej8kHYsHUCr36WqE7ZAel6pt+QiID1
kck1uRomhIXvrxJFkcJPHhIsbNAXeAkaHbxe/buJi+OotBtjsC9EAx++oGkJm+SH8NF2zA+hY0Ek
FxrgeO7xP87X/TgY28LTm20PXexwfrcs7n9SHmEKGKquslxA2cuTInLdH10zCFHGkPdTASDbd93n
spE3UhMXdubyjf3fwXhlubYkm3TxvOM4RydbV8FdY5OU9/mIxm5VuRgeeuCOac2cMKWGuaCLyLnl
A9DNJkC7hTjonqw+by/cn4vDyM9xwbMioudIizvUmdfmn4PSDlEUCic3j0NFQ2TSUKgvEi36eX6F
l0/sPGvLFkJXNl9VoSH6fhgRFSrU49A72W1YpCvcbWmDT4FLCBEgBpuR5KKThasI/Eq7eTPDQD5m
A05EVHS7tVMQiaE41d0H2KhuyzBwNzXX8x67HffgmmxkU5uFUZFQQUbOwdmjL4L0bhI8sarqsqPn
06wu0uQPQrJsqak095YBZ8byQ/g+lfSKV1/Z9pdGTBJ6VtEDdGtLcaRCODydX4vFvcxSSEmaaRvC
cCV5xGIDRJnynKbORoovkG44dp6PAD3EH1vYXzqnuz0/3LKw8nc8MkziWReVBPn3qvznCw9jXTd2
pQ3YnoYvRpDjlS4sxL2GewM74Qh1IXo6GDcq4yYctcfzoy9O8fzdJbq9loENhNLJLt5/9y4cXJ83
W568/m5GOlZ3QXXhTV1GAP8zBhmDSzarOMKLBTWg4ckehbzTWHU0mprR8fAlk26NxmiSwqRJJqNH
5nPI9pgf9SOKSKZPdliGtxH9MryPySoApBUIroLSrQQRYNvo2bfJRXnJLT1M186vyuLQuabjOqat
TLJiSxmUl96vSokcaVLZbfFcqOSXp+NWZI4XFv6zIainIUg2p3bss/dD2NaU1ZVdgCNC6BOc5OhD
oWhW5+dhzJ/vn+BrXnrFeSaaMUgdPxTtzChrO8+jJo+5YrF3h869R4NcfyYCEgeDYtNNhUfnzrYT
b9saJr5aATIYhe4Zf87/ko9XuLQonjhEOi6FIrW4XzxRChAJaXuykqR4oU+U7eoJxAh7o0SDIc6C
C5/wswGly6EwLTnHMouN7bRyiKMwK8HMGfsoC/eIbGMvEa+loMv33yfncPoFCickhssbIxjaceyc
ojx1ahcjvaPalyEyULckNTw/0mLXzHeF9e9I8z//566QUgsNHI7K0zhQhBpAqODYZ14YZBGx/88g
7Mi53ittsbyQJqF6RJJNjGgcHBIms3yEJ33j4L/Rzj06f4Y+YVZ+fmaf3BJMzSUWlo7LmVvmCdbU
KRuZXxCordn/anER+1lXY741qGwDFmxMcBOe/V3wBq2yXBBQxRRMDrPD6BZKfPa1wc7pLZomGCzG
hJxP4qSw4wgd0AQfRHjpWvt4c7JAWDsQ/fAqy+XvFSTEKZcInIAcVQHfar7IfvzeTcK+8Dk+Hwiv
KgIgk+rv4jLCDbmcssopTxPw3dWAclLYIdzpggm98AkW+eHfD+9Sl1OOokZHfeX97vKCRtpF51cn
omyMQwK6wl7VPYH1AyRScwuq1npxckwKfZIvxOT83flf8Mmh/XtZ2brNT2AjvP8BUqtG7AnH+mTk
pXoMfEnPqMzHG6iU0UmPq+pC+fOT42S7lkGW5XJX6Mtv2BTh1DhVWZ+ABHfXZoQifa1d3NqffEBB
OMntMDdPWN73szLbPmha369P1jyA4LKAEw/d2huUvJBUXohd7MUC6qrnGR3S8TTZNNK9nz0u2qhK
5FG9NeSlE/DJ6/I+Upr30z+3UeFGiT9JIqVEokwkbMDLTnhUng7B1BD5hE95aLwWZS7ukA6sSKWU
FFd9h4Ld+X3zyXeUruBinO8NArdFhCFRL4Ohnw0nP/Jv21H/OlnahTLsJ0OoORqg+WXxlNmLs1Fb
nDdEcYeTOyK03+JRZl26AT8bggDJ5fr7G3gs9klKEK6NrlWfYrxC7svOqjZTgKZf7yJAUmYl9qoy
qlAfGY1dWRbWqkiMbg13MUG7cZhQ3ghdEJpOtjm/up+8B8p0qafPp8Q2l09pFBWlpgNkOEVYj7m2
M1tJVg3Q3hxOI2bBjVW1W2fILgTGnxwbRaF33mKEqMayWjU0geegGduggzkC59Vq2vMt9iS+uLDw
n9w6DORSYOOKRU56se7CtasQCEtz4o7zmFY525bVv6ec5NqglXt+NT+dlgX+gpIPfcNl9bqI7MDM
S785NX710PrNXa092mn3eH6Uz/aSJSzhOMKkSL2MtzhiajBbiBFWnRuw2hBmyT0v+/rfR7EJLJGD
JVkSy09UiVGZMKyhX2jYWCB/vyE5jy8s2GdTmfP/ucsieRcWh9t0CTr6oWpP6CjtMQqr1mE2huvz
M/nsq7Bc3CKGNZ/AxR5oQ4BlAFPbU2BVX+Y3lgbYq+moC7fIJ/czTVJKGJSybd1abrUeTRrc/aoa
7+Y8enHqKnlWoYZ3W4mwmQH/eqVaM72wvz9ZQMcw2GzQ401BufH9Ne1JgGNZb3WnNHtNxukq9i9s
g08WjwFcSoXS1flSi8UD9VhhVmN2J9vsrvTuxxgCvSdcOP+JPjmm1GW5CRxpcBctU9W0QEhaC9z2
1E1FunHlz0Sg4dFr5cyJOT/UpxPiOxH+6vS6nMWEKiMwnSg121PUuQGA11DcG4lXP+Sp+nl+pPlB
fp+gsRP+Tmtu5zjLSaG0YDi1qvuTqeIvgMv9LkW5EI3YrpqZbBUdPWzAz4/52UL+O6b5fj/kid40
BNr9SePdvEq8a3Dzvo5jwMV1/KSYRumKxg1fzHXmJ+T9UNS+c3j1wXDSgmjYo3AzbIJIOfNqBi9V
j0o4B0FtzWmXwJF7KBG5WbWJP+77sEwvvCefPGNAB0hA2aas+DJI0DPYIYlmIYytY0VSI307VNlh
CKULH6d4jIdZYsMajf+PbUsBhYedrp2rluiB0u91UQ1Of2pE7l0HaPJq7lUbNsjnYilz/98/7fxC
K3IpXrLlYFaQSQ2RiP6EEwco2wZ3JqYU76tKx/ABrtn54T7eLO+Lk/M5+icAxGcxJwsqzaPZ0WWz
sumljpziv1/NPGKOdEFhsJvMRUxr5SZ2Fg0u9yUAYRp6SfZ68QYDfvDJQeSgU5EBbMJJXEylakZf
jzytORme8ZSgIBFGGBniuNbDaKImBczg5OItFOmwBAQMXs3O0erw3sKWwKQO7qqJUAGzMDCuxp3R
dkh0G/fC+WMBxS4M83tVz0IqhXmbZzUdYzPYGRml/ebLXJQIRLyrc/V1qg147NXRTl3Qzd0pnDzs
yl9rYOVJPt6ZffsSBNVPm66u7OBwOfm2x5BZQ8wSEPrjKNKnDG5HrXsbqxB73butZX8ftWGGOM1s
HXor/JcKzJAsCdjHaBv58QPg2pvO+9F4EfLqzd7I/FXI3GOJ8gooaBmLh8jEImfg9xjDqtN+uUO4
g7oIrB113xS1RgTOf8LzXduFj2ebtVdOij8U7XEs33boeqFvgiAfiGT+Yzk9gORfqSY4VJ69TlHm
cFqkHetXsw8PAps21za+kMi8wV+41aA9hI7BNSUeOsQyvFDb844h5rzXqupGaGIzwYAU4092z2z/
S85Kn1dKLDbar6qqN3SkV/hmGj3UXyCzNA9T5JpgjzjYGIXjlkXFzFVuShZ5RivCTfkNfeDRnZrr
NjW2XR5uEBXbl9rs8IsVaPlaQAnxYA8G5FYNS6Z32n6u+Bh2sakmF3nqck0ptbesfWMMu1FNcAk7
oP2R8aVpfqMEe4DYt2uSbCusXwUaLPgk3WoDfaBq/JJ53/qyxnon1a6yoH6uVInnm1o7eLDNHyVk
G6LbiV1dvPFret1JtXZdtK9cT96EdjqbUqsVf0obSKSIkIrmksWmqNp6VoB0coZigAlfVncf0ra4
9lPv6CfIWUOdyNI7Fn7Vovpp5t/cUuFCp7+YeQIyOld/MNZCOC37Whb1dioFFrpUqy1hnoY6vTem
iBxE2r+CQW51wONOO+AkgEj/mBvXtqUASyPs5XQr1IR2FGagfg53jdM9TwChraE/9J5AN1+8BAmu
by5Cxc70qDXkOR1AZjWu47h9EZV915feG33yN9vO1jrMpIBHM8baaRwymFmUe1BFExoMc7e5dsLy
yfDUajCDzVzdnoftq3UnipMeptuIupLMi5u8HddalZ3IlP/Yxd//Anu8rR+ZyD7kW5FoBzcG3uyw
EvoA/r8y1be28iFpZjDwsYT0lIeUk4b/hBWQwVFRD5Jsrab4K8iGlR5Ee7jdE5qiCdhhexzElSph
CJn6L9vw7ioTj6ARXz2h38qBZmfi2RqIcxShCsQnJsypjbvB8fedVd4hKfnsGQo/8+BUGNDFweEr
PYBVjVKKhvVoVTurOXMZ8fGcEEIj7nyI+3Rj2fVz4UzwpIJNHUZ3Of+hY4CoxOe+rcJVU3ZXrVOu
JOQKrzFgXfrzoq5hsEpNHZxC3baxD/0MRU+2VVx2HMLgOlT1pkywRrMT7Oj0B2iQJxNdO4yizLf5
1Ouk44pc1W+Nq7H9JkzKIPLY490jckvu7E53Vg1mGZUX7bFN3aaOfG0wnLLK8qUlN0A1M0WVzplW
2Kboa70yv0pI8VExbvLAWxUhzsHufLdpzrptBX5iZZEf3IIOAxA6dHjitln7UqJES55Cvf8HhNMt
tA303a3rFoD5AKUoNeO1whxhIiIwNXXrJ5W6konl0YOPThKp/fn6k03YruMEj9UmguDaeca9h2at
yCYQUCbapLAU9QQ79rTBlsauMQfDmeQX7Q7cKUReXOtj+RYoHbQq9xS8nv0sZpkAlyZuwQ8HexlH
P9Djy1YhmJSmqA41aPGNlYLRFikOYQg4TBYilb0FvbBxy+849HG+Y+03fiXfw6p8q4f8Rzjl91WL
2Wkh7xpz3NMNL9C1RI8/0tBcwHywQSJ1Gp99mMBXnRjJehtDx2JOxDeuPmnQJRvzelB9P2HMmOY3
HVC4nYnPTHM1yLS+CkdE4BrJ4W2EbT3rkSXWep5F3JZsfS6dptiWipah5raAlZwnhAzx+tOc6S0y
KiI9ih0UEzAowXe9Q2zsT47W0yzZED4j4FhvW4EcjV4X/qpPVIFXqC6QoWdjUBhxu+iFd63dNLNU
f4TP7U2s19jTB4iI0bqubkWFVgSEaa9a1YM+oF7d6OWrnZTRUWnatJ6QGb6GCNu8yLjuf+VlYRtX
oYjj6zpGT8IxU2RfpwwT4w7b8WDMZ5qemNrvtPGGvQYLZGt17XgTeE27M0QP9XAAUCCbANJxZzbo
cvgDMvdj/gIDiqu7tkMcMrQ/+qDMY5UYGqRDf24uFSjAPaLeDsAjtFw4fbpCMdEfsS0WoJrDtixu
goFLEyYkCo2RWTzmsOg8fRd1iLlg45r+pLsYbgZl4E2NMEMokO6MbyLDBouXooZcjk8EqWCf8pAE
w+3RWS9Og+ne97gWccSui9K86QzopzovzYgNUSMoRLn1b02hSuzoI3xlw/xTOO0robO6ykz4gLjj
XVfS/jFRR72qjfwLge6fDBrK/ObGWbTTMVSUBnWOAThVYiBbV8oVre5ZMes7RZJd6LpPmu9jbopl
hWaaOMukHX5/yGPQ0jqYVYNoW/KYFLjzair8Qa0Je4So/WoPVBvDVMIu6Kc74LJoE7XuYxgG2DHF
1TcQPhtdz+9ykL2zEqi/JkCHckf57ipvHZQ1w900TdqV3kavsSuvE95KrHVICtDuCPCAIG256RFC
rszZ0iLw77OuuGe2+57ygGbW9/7kvRhqQr1Uc3HemMK94ecg/0PvuWqd9hA2CZqfqa6tjcIhTkNx
QmabMStwSsVWdMZy37pasWpAjZeh+RCMqE1wufAmYCxg0+UmAJ3f+SG1V9mEXEIJxBGcRTprtZe5
2hmpjYoX/a2ixMxD29U9HnHWmKwLjICCsQccxFwwjsg866rJS2zY8xdrguHDW+/7HNcRG4Le/eL6
yNOSdoY9P7ZWm8TGBHT+E3E9f6t0eRt33k63zU2Oo8KAmTy2Gtv571MRmEOXdOwOnd+sCMwLWJ5V
bEO0dr/bcHJjG9qrBwczB2tTo9GNI7Ptdd9Q9tzOnzd3gHOUqJE6eBp2v31TvxkFvjnh8xyM1bxG
WkuzsBl2yAGvNGyqoclQ0Q5Rs0Cn0O5R1deRQY5QCNHg0uXEOr1TfZmUgOz4Oy2CfZ221/Smx6vK
7d+Stvrj9aghJdFvlRkvqdXd8/vmuL43tbUo1JXffNH4N1IXcRkf0DzPHMKcMGj7tWs9dKUHpXJc
Z+1v3cULFN/iTBort+BNDfBjMOig63r5gwThulDuQ9d5W8xCCQnW1HA3prBfzZH3zsj/2PkABdK/
n4OiUJtuaMJbDtC8/ltrQ0wfsDhFfv9KcD/WJK0WMZTFf5rMzh8WikGp0awVduWBH2P2kXo3pV0i
BSj/ZJnYqAnpdv6EgrQJJXCIw/Urrh1IkfjbVkKyyt3j/BHiunkGYAyqqP5RjtXX2s/2dWYi7/6c
NIhzZ7ULd6a7SZChcyuLTOh2DvMLLfoR67S+LDWqK4QBEXIjTeCFtnclj3INtXOqccxR1sbtxX4o
2ifRYTXq3XpuehBGvxvE9GSK6k5zs2sLD/J50QfMoiyEjRHK29T1A+7vmxKLrjl0FHq+roh10xmK
1SHsN9eEp5EXrPV/o787rqLJtK5cU0H9je9kWQD31Nlx9mroA4IJWJ+4ciUt3FKBB8E6LsxN70Am
7Kd1qAn4l3izTc2q7o2VwMZlDoloG+3G+LvhyZ3S2JrR0Sm8NRyYreapR70q95qGsCSCwrns/uCO
ss01D0vHdq2cgbivyR4S/6uTRzuguGtK/zc6TYQ59fOJooB8IYBRICXDLgJ3jfLPt27qTzlP0Zxl
NtSHkdK+pnm9TWLKQmVzPWehodbthrL0cIG4c/MY5bh8VXAkbO7hnOQDo6mt74WnJkv2iKeitD48
BG1Rozc83I0Y5pyvAxgfy1iQK2fUpEM1i2x9kaO3VNKMNIynExXv66p4Rg1B1n8Sr9ob7FeSdlt7
nRtRoopXOkdqlkvh75bNYZZQwvIbdl2xrnpxAQDxsZAHMI16CBQHqtPgT98XKDIIU5M+9NNJ1TsS
A4czdKk8/bGsRC2ShhB/oSVNo+T9EHEJJ55bcDz5gP0IlP9nsmPu7Hyi50pPLpSxPlbv5vFgw0BO
Jf7RF4WKYrKDurZg+LTOyRKIhH5jsUV/ff6LfrZw/44y/4p/KjsycSwk3afxlHE9m/1xLunO5/C/
jyJMHfzLjKantvt+lN5LzQwS5oA5U2ofpqSZKYHxriAQPZwf6W+l8X2hFdAJNK25kUWDe9nqjY2Y
+ET6w6kHOVHZRLfGU+Cne7vQ1nN6bFXVVeGe5kNmz8BO8oA8vVPBg60gglNfyavuQmHrY/UM5ojF
geHooBHjLGbfmSbs+mzqTq4b4mbSCC//bXTIjZyf+iefkozGmjFeoHmFWpR7rdTUstIDG9/5Heah
yi+uZ4LBJjAByp4f6pOz8O818Bfj8c+u8RRHMRHJdMI+LNmBWLZfVWNkdyBTg4OnC++ol1rHLYhe
+H8dGVgRJWZbcDisD1ycIIopqCDjQVztRg/1WAXHQFjha95U3W03VWIuJOUY/E3Z6/mRP7Z0uLRp
57GwVA8/lFzNMhzQFtC6oxqD7wpNaF9vfjfsliu3TwAWjPV//p4uN4ABYMFhzh/gdLFIKFOaoj06
wxWQPQDNFyF78531/rAwhANqiqY6BLTltam0DlpvG3T/O4RH4kmdBzW46gqkXldeuAY+W0IF+BQA
ijUDLhddAgVoGeh73R9blT/wPx6ytn6yvfY2sZydJGY7/8U+njuWbuZSSgq+jlriEWMnEkMune5Y
9ACNRvMZIePhwkf6BNXJINzQNjwOMC1LJoHtuT56fnF/TFp8FAxfpIexhZOKPDjiiwZWAkaWeVR1
kuFmMCs0dss6356f6MeTP+8RqFJkUjyDy/asZrqaGJ2hP05+EN+5Ii6+AT+YjjD+hgv36ydDOYaa
QaQzTVNfcuGKys20LtFGRCuvOipD/w+b8pPPximjgal4LOhqLx7aBi1Pyg7NcLTbH176OPN6zi/X
x5d1Psb/dwCxgLNUskJvPZwHSGbFTT9Az3t98Wx9vCMZhRfP+nsnO9Y8zX/uyLDOpjAxvf5o1OO3
tIlu7RA9sdLC0wJhsN91AIsrTJxv5+f2yYl+N+r8/f4ZVbi+HvrK7Y/4Ijp02K4a/VblcjXCFuy0
eicn92tvJRdOwScH+92oi4OdQ5BXjaP1Rw1oQNLCjlfJo4ajpa5OqZ59Pz9H+RG/xtK6vHKgakHq
LMMJbzLaXvnxcDRTTHZHz4L3MIKuxexOux+rylrh3CwPIzZbOA+YQ7vLk9Y/9Y5jXRsRYkS05cad
52qzFgvqrYce015I1BWiDbXE9WWVdoX1OPYtGpZO86QyjTweLbYYQVRPe9ayAsmTpht+Ij/uvVlZ
k/1IIsQvvIyBwNYq7Rn/sAk3+KQ9lQYo+VhU7joo8CgJG+JjA/gOrA6IlLi3d6SQBTBSu09I2ClQ
qyEGepdqDn4nGX7sZk+7yOzc7m6wgvJFNFMNScqy7ywNctDoUd8O2qzZek1TnzrX6fadMbPAg8ju
caiQPg6AZfl8/isQ8n98PSAuG0DZpQ4mYAmV0mH2JIEWdcfUUl/7xCS7AcV+VVX1d98zt7OWPp1D
TBDyTd2qg+Y0pNfDl0KVB4Vdb1R2t15OeVD3CypsMYmrZlGnSct1H+LeVTnF3q6KYzVh3IXkQdca
BPdCYsU97B0Cqqs+tzZ5a7wNEDyoAXRbR+S/6ib+jtDJY9VFj0Ekkdq1sX5P0KDOb3JsMacB2WPE
wldhMt1oSv9lJFBpSnRpJD5MgiZRaLdfptD61o9YK5YO2v8JpCJUk4svbuteY55Hi8Z3sLyrH12D
bkA7s2KBtfzEqnrfhs5D4wRITAVP7YBuup1QuoMuHIn8NAXBdn70GreAVYvI2uSlyUr59Tezl9CW
avuRGfLvo97CHXg9jtiwa4b+plfRF6uvQ+Ri5WPQ1wklYn/rG97zaE9reGKYyNXhU4rnC6LfX6YK
r6xOs17rGH6slA71Xi/Ex17DWWEIo18TFQnR6PfSx4aKinVioy2ZJwesNH5iZv7WxeqLliXBZpqa
XYgF1pjYN5Me7euSGiIwRyQGtUOPlgTq+q28wvhJrgYr3jh2/BWwNtqkabcJpwHDe0tlCBhiAKq0
8EZW+s1EBkfZ2DbWdmev89re5WCrr9zOxEzXKvByJYOd/zArQ6e+K0nV4zC9zUWIyrPWPzb1Skdm
cj3w5l15jr2bmsjeDC1gtYxiNs7L+h1I+ZXWvZl3naGVmyYN/ZVJqLALLcNDWq3x1iJsWuTcovKx
rFuHfqHIoZqJLNiEkakOFvbIWxqwzk7L9QoFygylIGoNCCL30vzthMlwp7QGhKBfRcNVwgpe90N2
7ZVIhqGQN6HcHOi7qUtQeMxRAI6jP0jJHHGVwG/NidrHPMFH8vyh/Esn+Ceig9EAnBYYBvpGMLg/
ADGUJkyJfoD1NDaFTr8qD3+4Rk0TwTNhO11RcUFsSacN5Jf4o41lfx9PIt17wh7utMJCZtk1a6zn
27i+rUQf71J2aEApxofdVlrhbQJG99jJsLqLcALayrAJ0Ehh7wvVhuwlOzce4hSvkvMTW7zZzAuE
OiRwm+gRiNMSPxPYdsqGL/RnVfflYTS0746gjytl2wWrzjLz+sJKfhKFgHFyyaYIVWfA0/uHtBTF
lNhIlB2r2nCeIlTQ9rQLzAsP52JaBMIuOZgC7ASsbmaJvh8lNzUj93HbwrcCbcEqQBe8zPz0V2Kg
BeUCvP19fhk/nZWA/wPqmg2iFg91ZwZWnlJ5P04hzRWfaGRTdvZ/R7+5IN8s0IhwUvQPwhZu7gdj
k43NsTfoElW+I3dj1QYvw+S4b30UU4ssG//C1D5G4tRI4BXMyE6AfR9C08yoEuScUnnsiuCu85EO
CtGPjIqMbmuu3LU7lM/ZSJuuM8moQqscLjAlP9Ye5l/g/uU/SQW+0Hr/NWv4gToOX+KoLJ4ROt84
LQiNzgIqAj/jIhrQ0k0RRlYTfRWPgqDjroAQDKtoENq69rzknp2t7isr0jf9aNeHwg6LC1nRR6wW
u5k8RQf7P3Pf/s7inxAxdPMxyptQHDstAFri+3967vhOAIzPjW1vYmAkjYEmbgpv2021daOh7Fn0
aCWf34zkDcsIYv4pMy4OODeEuCUYZwCfmQPLF0eX6jjdO2NXdOlvBLZX2DM+mpX7YLSITA65ubPC
+gXHvV+y6jvQyNW+C+uNXkdrFTraOiJZWcmue4uIgNEDrNp1qrprXY3VjQRRiJEVrvPdLBOKlfMV
FcxjUuh3uT086mPabPyhdq8Su/6Wmjy4ij71GnbvrgsmgkWdgM1NZltGP9RWgShuigF9TeyGeEmS
cm308Z8sQf/CLMdvbjcZ2yq2Bozy0LcKepnubEuLVmZFEl80yt+Ug86DK4uNTtPDk2jOa91Dj1sa
wm0Wxp8l1u6O3yhU9QwqLO2x6nHIMcR1osQPy0uMgz2aaFy5NmKVCC7iweo/qy7+pSXoFnb2o+VM
16M3rL1QbISqXnz0mA9N3XWrGjOtlepb9iQhJm6id1Vcf8vCCjBFEj/TfCCO0MF30C6NVlET4T88
ubs6zA9FJk9OYSJUhuC7AKld8Ksrs59VedG0m+ppV2nuYbCTG11q39E1e+ib7KeiixKW9pG08Xsy
0invLeeIRoWHZURON9+5gyh275Tq1GnTmz47d/Zp/KS84b5s1G4YFbYkFvqw9roLy2cP8wHhJI+5
mDANym51kexahvQdf267oVevRxuR8TA5znOH6aXVh0/CH3+6njhMoXPgZlyhGvcSaRPKxYYb7hw/
nq54QrYxbPwIx2tHDmCZ/E3ayecikQQVehWs9QjdUq+4bbT4a69oc7LBQINEDvqiHR6+RdtMeFCM
aAbSXIsNYEKFC68/tfNji9WgFeKQe+EAme/PD68iT4dl65KaKujsv+X6f45yjAqrXqhufE5Q7Va0
KTBvw3x0WyKySvtVX4UI3sX/h7Lz2q0b6aL0ExFgDrcnB+Us3xCW3GYOVWQVyXr6+dhzM78b6MYA
3RBsSzqMVXuvvcKy7cMBu9+0ek/ICvv3Y/gDEFgPAfDBRdERgzomf2IPmRc3E8Tg/BUhemBPaOer
e2Gy+j/Wij82Sj4GWqm/kh1X+IhS4H+X1nge7CVEDPECwrIjApsgufQpxYB+O/jqP07pj77m78+K
YkpX4GpK1T83ZWwPCwRhWL/PBBdU4y5V4oRR5W5sfnhlbW+S/6JXOtE/2nYXPjWqC/ZLB6XSn9KL
UDCuz5q6vEfjj2BIB09yCew33xmYD2FI+I2BQHma/Hw5E3g47hyZdj+DOnQ+rEwv+yLw/ZNJkXXP
FMbb0CatZxqC9BiiSD2klez3C1Lr+yYL6RcXK0NnskzRVhcEqGcU4e9pakO0a8jaNM1SvtZLrj9J
56zNTs8JPip6zQHHLn+Wp8xY+q5UYn5OPafa9gHr72hPhLCgxLzVFZ6kycQm2EJ3IxCmyw9shNl1
kKl9cGSXn0Mi1xnexxCA8qkI842rTLx3u7THGaUqal5EM+2njm1pU0kvw5Xc9n95JZ4PAPotVpIq
P0MfR8PhGWavgdNey4gZk6MbDOk7m/gsvzBH1SQ9opqpfKhlsGa4CO8o6lmS1BK2V6dM+0dM0aGx
6GF6oxljjRaQ+tTsG4IosPotGU6OG2G77RGGx1+rDTomfhvHnu8dF4EzAihYAB4GiqV5MESQHcfO
b4/e4Prn0CxcFo/+lw0324lM4ZhbRs1jpyfxXDdT/N7Fofnw+pjomLbAH6bwhtvM4RbUoYp+T5lb
Po0YvUG0bIpDJqJhRylVXipjRfQ+49w+TFoSijLUtHi4ZjLqhsrSl4RcLizfUD/qBC4cu6kIhuIa
d9nffBrMS11Hn3q7ntj3xvk+M6RtdBD3NqbWNZy10j0wAMa23F3yEbKjWR6JSCO/0nFm8MuxuC51
lzEgjeLz2LR4s+d4M3cItveEx+GIlDnzJYj9/NrDZYRMF1XHRVREMKN63+KgTWqHEAPh9BURRbLH
5a/VNs7u2r2EPp1umFfzFykc1X07NXpHRGeDc6pn75NIFseCqhmIQNOryLDZkTurDj3Rnkfhz+5u
oEMkUSIOzrbiqMauhTrSAbyQnAG1IjXLdk6a5TjVI9wTqyuOVmgcprrBf3C0//lOU9GzbK0lMO/f
n8vIVEyuN7QekWgRWEURj1+hJ7ils4FulncSfYtd1weMJIedQqO++/eF2fljyWQ6G3iuh2CVNYxq
/8/P10kw18CB2T0yUvUgMl2e5vUCZSDZBMdEcM7A1+CpTMGRyFHCmxTjL7xKO4K9h2Jf2WWFvzbh
Tn1tz4d4IVThPw7xj80jpuxDkRV74Ec2RP0/u7ogbADHKte/a7P2dgVNEh9vgiS7LBWbtl6LU1IT
h109ZpchgliraPiH0MG7zsGsfaz+44D+uGUwBpAmQ6oPIvpM0O0/2iNgJA+jxal6KRZS6uFP6HF5
0PZFDerRt+dj4/7W8X/U4//8TJy1mKiv/yU0m3/sbFaG7Y1Vj/GzHaVbW37HHTehg1AbEGw7H3rB
TZms/7KI+uPKc6b/+6lrZfH/Vg592NojXLxnQRE7IvBT/X3Tnfr2bU2ai9I7ARU3/61xofPBooLh
ySncFzHN/3HF/+za/nEgf/RM5KtNeZUSolZN8N4zSFcXTxLu4j8FeriM7cUiDz5Xn//+5P3j9NFy
M1Vj6MWNRoX5x0U3RSZKfFQXaClsRpuG+OuLjqvsr8p3ppd//6x/3GA+ifETigZu2eo29b+XWtQm
51BySULJUxz3F8z+A9QnU2QOcXbntwX+zKd//0j/H3UhH0l/DxSEvQXD0v/9SEpOlZpByBc3/4Ul
ERkW1f+nSosiid8cu0xhoaswdV7P+v95gHycYWx7SOxnN/PsE74MxKgS8ntoQxbduKdv+vdTwp5m
vSn/i23xflIloahzKHv/7BZtzOf9CdfCZynF2UTOXTLO16pGUwW+1Viy2gnIjBvb6d9DVb97oJXE
kV+SgdLFCkosihXsWXHpU44wYzBTKXx/IgiM6a+gW3MWEhx7s6OdQY/uzXS2+ug4Os6N1YfXpOku
zowZdxds8Ja/EFNMMGyIzfScf+LBer/+A+5LW9YVdrJgnyKEgp96lwTFb4Qlf3Os8zA/9IOD0ZPV
fixxcQMz4jyucQdmlYOtuoySQPtl21pfIbYkBVAtOZ3zHh8NEoylufV7bPw776WhDdmMS/mI49qu
cT7t5nupYDZN+sYu+3NR2MRqBdEuj37BHicdpL/pLO9QcLUicO6An15l/2ZOnkIVHrF5P6V9QanI
RYzXQERvN0SkPXs/htrc5t64L419qZufK9klBTbq50+HhjasIMGJGp94fSlwnobRfbad3wHp6QuR
dc5ozqTnXibbf+5Y2JDBkdUi39yGXID+Z8MwRTn+adTLdomjA0k2L3hUX8fKgWPTNPfdBHbLcUTm
NausVzfObp2etKy6OQw5QTvZGwH3mxbLm21VXgoc0nej0mhA7Lt+fDbVsEXvsxszUsMt6kWWE5nL
W+l2OzO44sZuuV8cvaPofyUm1ZDFOPoE83Jqsji9BvLiGQuGaZjP1H3Up+olw58+cDASRy8SJ8bg
VOgn2/Vio6vTCTy+ZIE4u/5Fu/hXoiL2rKdD1B8wNEMuk1hbF1pXWuj7stBEKknMDyjaa2xh4BFe
Jr0QpiJvzTxeE7ipw5p/Poc/Iju5eM63GhlPTUyrnGify+ZQUP3YHTxRDM59d9hPwrrrqc+2Y2kz
4wL/qKiqhvF1nCWBGzOpLQ0E+7Jl3jDFrkRVkR4Fr8QU2Ls2SbZpp46IEQ4j5LKN42pu7qAfMMZZ
r1LUZFvVJu+zAr9yvmsw8pbMAL+ol0016I/R6fdt7B8g+rj4gGO4SI3c28Vvuph8hyVAcVpEHz1E
SgyPTeYrhAhRLG+jxnufWLLwp+fSIsnYT1Vywq7/4pLNHnuT/6BrKW7w60+Ysnc9hyu+xqB1z7Pd
VhelEN0FQ6Df89GfbyQw/1ZPqf2ms6RJCfmyKSk8W8hrZ+L0ybL8eDfh6vbu6x6QpFTlcRwWb6/C
VB4UbfJxQXqz8Qvb+qjqIiVOwdX7rvC8fT7J5aEBEug3PoLrp3pW807nwEVWmEG9RvMd3doLSOUR
9kGLqT0PT74L5ki/hANByaRn8ek+gX4frY6GkTyouWefbZvXEGv+zVjYXIPeM8nZDoiyLXzp3eDD
zk3v6tQGkWKTeU7pN15l6CIgKnpcdpcKO8yw908CfjRppumzR5C96TUOXeB80iYyr5GAWIT5Imby
x61QjrzIpHx2qbiyPLsTQtT7Piq/I7fvTmVo/wLnefet5tj21cXtzV6QQ2QpKNWZOyIzCvzubw3J
LKMn5VSfHd5oxmuCbTG67/Ec0qt1FQ+gTZy36bpd1LlEORE5ld5Usz6EKQbeKcWfhx6HVEdcaAb1
EoLlSzJGggadDS4r6w84q2EigXZz+DNySOJKb1rG9nypcaMgUPxgMxNilh/wjzXm50IPNzgCZ9NT
SyC1KvRHb8p7NEdInv6qlHfkH22/vR9p76U77tpsjdfO0JMQVFnsBENXP3uTOthYybRDo8S0iLDU
+dOTFxDaewsT2pU60PsXe3YAeA/5or5VN//lYpC/C1NSBEVoPYgaFlTO/BVdWQ6fNMvc7UJ0ax6/
IgLugvmX5rIF4cjT/VLXgpcDzxX5oNr5W5e9yzQmQofk7Mb+fj1FcN0jJ9VYkGcjJnWL3FKedvP4
YInvSkQPnBdXQ9mXiZ6uDV9BSZKmPa6fbRx5dLM52UGAKNYzTeUKlQ20frdG+E+SSiSYUnqToKm2
/pKTRtkIuKnthaOiLiuW/jWLh1OERK8d3PIw4Jt55Io0vasvfRaxzF8c5xujM5zkRrGLjU31GG2U
rneOR/5NbU4Bzxw/Enul3vDtQUVVz9dVgbT+JupPeTFNm4GgfUZNfeaPZFoUT3xPGtnVNmuWAx0+
ssiEmWuAEKSO+EsF4AdcIFk+6+jED7VVfdOST9BE45Ff5fryGdZ1ZeGkydWhbz7yBQ/xw4QvpbM8
rd9b8xTwOQDGb/xjJvozf1JD88P1oOKOpP7NVy6wavOXMs536ycj6Ny25Y9O4NrBN8PaXI80L+x7
vmT08DuOxZ7LT0H8Ok0FX7whRdtKK4pN2kbZ/ernsWoD3qwy2NOk761BXqwsJo072cgeITEkZOER
TB6I9TPIC7rhi6XlF6jz2Tel/dAjZRcbp+jTBy1ljEitPQdkqjT06kVgQLNn99qn+i1rnJ+B8uON
GzQ3qus+GVrUVEX6xaGIctRAorRx/U3Zm62asp+1SMYdDqYeM3ToYbA2SZvC7qrEE5AaidjdIh2/
IeWTF2kPhAXZ27Ayn5qdGPNGVlAngNMem2cGJ+ltKIJl5Xib4Tg34h4zd0aSelBbsU7INnNJ3j11
0OzuDR3xRrCPMxzPL8qvXCD4hesgAgo2q66O2pUhiYZjZV2zMGwvvrVokKIRL7BtHdPocrdGAsWC
DhOJOGXGXSw+rlaNTLd6Tu8AEeXTXFj+S2gYEeF+6W3A/SRpAsNjEUNHKP36zg+Gr6YoYBSw5bg4
B21n+AXETHxiixltpn5h3WpSe1Nm7mvd2mo3zdM9k472R5FU7/FizRCSUWThmSyoVwDd+srtjnlL
JnCo7X6LhU21VVaozktUOMc28ZDYaFZ1J2jTQ1UscJMaQl/ZYYN0D6ni2cmDgOhSWZXbrJrMi5Dz
Z1z4L1TsJSIih4hRaqbsuZpZ5P1c/ACe+GX57dfkFOQdEv0UJ/0YQybxmmXvmDjOQFIsFwg5Zvte
mIHvPJeEKohe74Qyxbs2NETVdJJUskbLj25IPoehjj9UmpLUa2dUlCH6w+PCzC/GSdlGsXHuAuRo
29oM3kM6u+PVKezy4sv8DZ01rHirf2USSYYie8rNNCQJKshVUWQzl/ZLE33KKYuumlgK69hXuXeP
4ny6AnXUm9axmZVktndePEu9OXZ/g6xo+mAgkvwUgQKnC8sgPMegqiesAIgRdN3b3EV/M7gpy4QX
YE85QxAk6D0oYW6W2DbBs7GrbksOR/ThwzUhMFVC1/Uj8JuNDwCcIY+iuZmjAAlE5oDd4LcBwD8S
79Vqknk2lnIgxY1ZkSiyCKMcp+yRxMnOTecfNd498pyxSx9bO8O1dZjn2yyrQ+Y0riNvSmO9RHBq
kThWOn9L4NKg4CNJqhjhsmaR7N/7WOpb6BDBTgpb/KWa0sx4oXt1Sqml2orNFEIQMykqvipmJnBb
eKV6h3vBWMdNZPFNeHR9srQor7nJf05T/tsR8a/ORWyJxkq8p6aJ4U8MPAEu0olfRT1QMHqhID0a
z+ZbjCnJ5sxN/8Oe0vlYN0P0xfE0+1aDsLrVSlZyaxK5Zpg8fjMiCG8ruzjWJkLT0+RkNUej/Vjk
A1npWTmSlj1EzYbABfahMsBXv2BvwqHlW2cFWjU6S99F3kicT5BmKLlENKIvS5aVLOLj/Dt6m3QU
TxEayWu8aqyc5RBjWrZzhb96/GYQwGKJh1llMUuSh8ZFgY5oDUnxsbMJ9unsFoTXYujob2F7HKex
g6xFceQ2myVYKAcgpeD1vvdIFGaIv/W84ZDO6g4n8iseL1fdyW0jzSFnpr3tSe7SuB/mo5f/lQjU
M8qwA/i4ylbs+tZjHmiqi5C0rTpAnOnm8J1ahakxoQJV21wnTz7WqZPwTc6PsCu/Um+dxoXTrl/o
CbMJqbq+m0RyGrv6AqXoGMUtyXEKbCq6cws4NdSkx9aCaxTnX2JGDDOK8nlOGJvKMfka7JAEo+aH
YqbK78f5NPTN1he6Z7Gxeqwhteff5LHzgVMvskoKV1SQCFr3ZeCcLWNe+i54L5P0nPFnnxlTv/Qw
MMxbG9V72PVXBoVkJ1lMNEGQ6/jcrnZhugTBDl4rhUpTdr0NzAcTiZRkJuFSb916QtgCItLp4auX
XrxxRuIrxfJZkq24Wc+Tav5YDNV3odWN6rOzIg1o65Gkd4y8Qd9wO1DVBfC6xim5C7083VjzSEJa
v03y7icmdz4Cr47E3Uj1y0cX699hItB3YlT+s2HP3ETSXq5h7x16MlY2UPUkFSkPwcJmaeTWxoBe
gsG3WcfsmWHtgN6qsmuGKtVlCQnEdRsNhy3yFmKj8574QoITvSnwn62leA9C/WTQLW8yb+wYnCIV
/eKkp32TxsfONC/acfAynG9iGe+TsjmDq59yiMdbe7Bes4ZuUQuNOW+q0fBHSWBIMgy2uvxrGZN3
PHiJgbLHXgd7SzcLtE9zTEeq4dB3R7hiSJWkvhMTr08p+kMdz853SWjgJlFg5NXwa5WTeux+UbWc
bALLMaq9pHV2Zyl9DHGux/Lz1TbTsUM1TzzEIw5bL0WCJDgXL3oY9nnKXjtEv1Pd3waI3v102fcJ
KaNG/u1gcO+F5sEPBAVddqrK7B7F8E2VdxSK6ravkab1/V1rN6+FJ3+ZgGDKujd4USw3VTqdc9Oc
/S66SEYpSa5oym30gqiv9mKMkSDq06ATPPW7XZrHh9QtfkDvmHcLr9rWwv5yuwZMHGzB4jYv/bGP
vZ9eRhZs0Rn73pgmPdRC5me3LNBOG6RpoiQjxZC37UxzvctsdOlpy6DCTOinnbF4V1nzW43TdGSg
EOF415LApyB8JKJnFWozosfz2DqXTXWoymr1LJhOSInv/cZfboc0KVka7IMnMMKvJ4LnQpfePZfh
vuGIqtVCJCgYSy+Vfxik+kDQ99I2MZaYI3FlWU94d9/6h14y8Iinp7SBSkJWBhQ0a9j5c/9eECv1
VHTKfc1FHm1KkzqM1JAluoQqVqOWN3iegDrItj+Fdg0Ds2B1jNfATopdvyZQgaeANIa9pnIHoT1E
U/wyumw7Bn+MpiQnk61YSdTSStCEiVEgtq3upgYdeelZsEF7AuT6bPXfcU556D6Cj2Z4dFY32are
zRxxtgl4YDTK+A4Bo1DljtSNO49wN3YveA2CvFzdRt0BL9RlHWuOh9mMYi8D/TA4+lK2a7uMtnrV
u21TdP16Ed+FtD8TFAb5uO6esX9TRPOzgtwoi3Qg6ne4iZqCNE8yzmMyjNqhPdZFePH78K7Il18Y
MX9EFtp/b7qSg3XXD/lHJ0kuHd3pINZ3ZmIouTUqePbH4DAP9ZuV9td4dONNquJvVzKM9wuuHj7z
d4n29npM77u2eR/L7HXK+9+qbNLXtBUEW00sgItikWYVdDZCWIxdmtc+hoIXIqyEKLmPxvkw9exI
XnryourHgpKycvx9u0aCpuN0EZWkWCm9Y4KfFd6B8S2BOReKzpskLMS2sx6bCQWCpq6sKgSw6q6Q
6Zcc8hvYvR+LRAo140ims+CYcPxRlF0TwCQ1ZpuOtE1KgFuRr1OBAV8eJ6WyKR4t0x0gxL6s1zwu
5k0ZhYcUe4ggYoigg7dOJzi9WNgmtGdPtfuGl3nJLXZPBPJF+WwacYSH+GVa0npBBYn5aPglZjfZ
yyb1g79ILt2sP5DBLNmG47MovDcTpicTadDJ+dAoQt0XSVY3GZocuRvAZVrDyynlrnTLczb9cKeZ
7nW8qew3KMJYJr5XvfNuIngnNPk2BFOSZcBbC6wl8uJGdLcZBLw5A1LEoBF6jHvr6PGaOz358DlG
BYsXXVTivyivfZoX6wxMfYeIjRQLexP78oon2wu0YkK5KD7WR1CsFRD7K442dzOZmJYXnFdrNjdV
W1jch/XeErt9ilm1SFgh/N2UeKM07bsj1d5lDU3xO2lqcyzy7j7rvAdh65MilrVrCE+u7UdC+/aL
B9y33on1rnB8p2SJr2VWfKlifm4JRlggaB41z3va5x+z/0UMNm+lKbv9ZMhgWKbiFC4I3l3rh6+s
i+kkMZkWklVXbJfMeTTWhIKARN9J8J432xFgxMnfIxURQlD9zF0XhSu9S2soq2djb5kERHsrx65C
ifog5+qh4J6p1n0uXfGNxfKahCx/2pLqkuHEPmz7Oy/r662a4wcU/1hsdLci+7/P1tK1pL05096K
I84g3aeROWOrgMfzML0ELU4BSQYvwYOY6lPrdVWJRBhb4GPcEF/vdDSlzlLvzaRwpah2Cgyzo9xH
wM+UDZrOQoC45nuUe4m0c6sK+9EiPILeII0RZPeYZ0ffxdhaiJTiTZw8yhl2YTIvxzAob8ZmOrm6
2i9jdRgIPClLe0vx/tJhnlOm6IGr+Es5zYkURQIAM56lpY37Dar3lA433TYeo1eHhF9eK7JQj8Kt
HjueCScBjJ5/jxkWU4k4GukCxznfnqXRqzttSI58Wj4ivXgbs/SQxuIYsmpPEPYged+kXKsorllT
8GIb+JhAuPvMWl5HJ7gLjPMpGfoNVneF6bEv1mMxNvRdQsw9QMA0nj976zHg8SwIE9zGY5QTivAL
5ti1bthBdZERftrJ5lzBpNyBrAYX4WhrG4XWsJcu9kX46HzyhH7gPWC2vILSFzvDQ1Q41mNf1Ntq
TICh0oHzCO2XpOeEprh/8XnwGxJFB7bHCaRllXanbXCXxkCrcwtZDqDSjY69nE6S+rnBJHKz6HBn
oQDxTfo7sLytCJfdNP4Qa31NnAPbxL5suB2FvKMj2yxuc0O697WI40uNYa9TjxdlNfdOndzkej4C
mX0ViQOeTmdZ2z8rBjEb27JuzDwTH1kcAoHamTdw6gv2EP84KJ6liAEOVr/jNgJnPoTVrzzB7Mnu
QnaD6hKg58AvoGp5MPoc1LvezU17rjANWmEoV0SfTbn2EkH9ZXJ1CgN9ymRDAWLhIEyGAnAd4dYd
NQvDpeoviD/Pqap+eBxjEnbntGB5yeJzU1cXL1EkGk3X1OGtCZaZbFo49N2cHVKfN2494tJvdgEp
QH4REBVZX5m2HiwZ7RpkeK2n7mIcT0b69BBXEIndxBTkJwCk7dCmsGBiAImkmOJD5EOUi+aedN6Z
yHRbQ5ghyQITkTnbF26yrrinVSrAsnwP0H+cpHLXOctMpnjAvMh+c9hviMpl6MWAQ+G5MdjBAeTn
bX0QUQey8qQMyqbbKi3P/ZTeKtnsnbL4jevES50uZwg7OwWyvglltxv68CkQ4ghT7dD14tTYzU2f
6UMx5FhlRRu/co7KNWdYLbukji6lx3I8NN5tUTFrMsvqVmOeq/atYxyTj4CRNr4qdtC/+RRd2AhY
mAs1lw6XIy2ap4z46TkPPvsUu4tKNHtdF9QbIfpUZtlDddtJgp9L3/rlheUu1u4pnrxbzzwuw/hc
VuElGZMD5PrfqjIfATnTLN+wzlr70I7mSpF5MwMTrI9ZW1k/u8n5Xk8EvhfM++m7oQwzg7xx2Z3t
/L2IZ0blrAMRo7pyOM9le5otcaHH2ZVO/0jtAfZBclYugAlKEslBak+NhYlDVeGEoLZwAj5NII/s
kd1mRexzFrNAWAejxzccxbDXwqItY/kO++4H7LSjEpU6V7L93cv5txTgQtZnVMBfqIV3N+v+kIcJ
22z2AOl4i4vKIffYaLLqxVZ0DH4/3MeD9TxPJK264mQv7ZMtI0iL0p72fjj+WGUgy+jgI2ezaNJ3
/qXxMoow78a1npY2qqdNzLHMk/fqaGAqsZIZ0vE6slSta0jKVFf1EwidVe4FVuYwrvGFgAHcJM3b
0E9s9jjbpRM3kIv3rER5ahhrTYPoQKongNbigZnsGkbjv6WWZEt2LyoYedOCl4lN1bGLbxmjFYIq
O3EJ03djMxYkKzVmpXH+9nyQOr6Ma/Mylu12Xe2JLfiZSec8GWFg+wImjX510gAIu6rsnkXmrQwc
5z3hDWb3aBmiwZjSghhp1V+6OsMOzdhvOLlvTVQ8ZroCKo0REyVKbhTn3iz+o+igLo90NnBl/Rs7
rx6HNNqv69S6mkZTDsZaxY9tzn7uj+VDX6+ZdnKWSHlS3PRMTvBc2VXkqtbZfdowSXMH/zzrdo2Q
B562NPBuyR0OavzCokLRa46jdeDCU9z4NeNxPUG8Tujxu3C8NFH/mttdsV3WiqKiSnLRiO/GKil2
xSjELhiGj3XVy3Islgad7TXMQ+CRgK6G5wUrasBBDBgsMAxKDbwemhQfK7yhgI+DkdqQpLpj1hKa
7ivO04pUR+1U30SyujYdnOdEf5bpkO1lhz+eEt5pJbzgXX7Mrf7a+PlfgS4aHJlIRndlTQWHTpOt
6sfQtpSztbgOLmv94pHH2BVs90HvPVpR92qPib0n2OCct+k9DEtmWW5xjUIWSYeoa0WP2cUx/4/h
m0sO80WQqTtPlDj16t2R0N6TXNe3Vz3naMukJ9m6oQNYllVDPW0/J9iMshePSYPd2aTAGux4Cqm+
632RmCeiqBl7Nb+bLniuCCmmbWYMWA3fhcsklhb+7CMOzq34Nu8tlnvcNZf0zsrSO6DYazjBafAN
qXmCttLgBec13cO6IbR9M+0d0XLRXd809EyNo16WPhMvIvKw98HOZ+kvLlvO0ASXcGFUMNW7xPLP
rp7fZzQZh4KKDwrclOMPGA7pC4lLn16/PLE3T1vhUGViOUYxUJvk1irtlsniNHOHipdEzgFuhcVD
2okzaRSXqlVQkZb6SOL50UfQcpdXkNPRQc68iqVPdlOtn1winX1fHQHoMLVjPNv6n2M57Qm4OpW0
1KM7GErofkYjmV5x/rvVrvqu7HyP19uHUzYf6Kxu0x5oDpWT3jnR7O91XribKCtffDRKx5lYCjrB
sMs3XVIjRTJDTD5ENnx59hg8KY3VGGYibPnz+FmH7bPnmWnHQOCnCAuec3US0CFfUWupS16ZS4u/
KpIx1R0woXqz3JTlcgXhmS4/2uHfTwtMBJYluWdscodnJlrVttnXKXZsqoaoVacpb55TlSfLI2Td
1DkMXwKeQAlw1CE4+akLu/i9L1Ar2qYu7tFc4TgER5NT8qC4AY6n57URvWW2XN/12iGt2lcLyC7Y
PHCqx3Dhxm97No90Zll1h4c5xYnTc5gbpdjrDHtthmYV5YXIQTHGK46yHuedYSj0kWSButdu1TzS
cYUH6Jj+cVYxE64QZdBfY2F0uAkjDLPbIqdudjze0JU+uCuCsDxYvtN/cuW7a+WEywVkk3mYxHiv
3My021cXztDeS6r6SYAg4sGXiWcTMZUg3QrCYzzIT2UXw85KgXVSKdPX0LPkscwsuoq0wbbYTrpD
l082JsX1/JjYrfcDYGdlJGreeIT+uyJXw6ZV6ZfOoKtIC/pTuYxnPVs+lajscE9FwLhJ5skhVUsX
LyUPQ8tIC2yalQoB5Ma4NQNi4dMYuoW5p0aarkNEgnisvYe4b/yd7UbmqXOH/qZ1yl9ewFVo86J+
RNJv7wmXZ1eh8AXn1G9ysgCg63AHAvO77KyKRd6UYDhLdDZEqu6ywS5f0j6zeIGStY1tiprlTnnw
cLtiQkHq1xhvucuvrhzDk9fXvb/BBb6IIZVP8yOUfzLnbS+bn9F2j+MdAK2XHloM8rDkdiirS/Ao
xQa7CxH3sh93v5lHNLdd5pjnmNEtHpmzogmbh6fB5NHvupYj/qrR8DUZlfsYXZoenaVJ7ouGHRle
wzApjChsbDXcLRbrY72f7bm5LjOmTzrO0ZDactp16Tz/IrbOdg4w7Kx8VyWZdxbhnCDbTJZ35aGi
uhSxGa/GdRvgnIwmyoNKfMh5SDOKMTRDWkcfi9eGm9Ry1e3sTaB0q8sbdkWCuUSUta9zbafnwJ8E
vkKpsh7H0cybhPIQwGMM9TloS+z/eK6XlzSCBMagYnxtRObvfeY8T0HG7LJEJzxt27YI93E1PNcs
ruG2lGa+FLCoHhurU9tg7AMMo4Ko2CKNDp7bZnS/TNy3ZyTjajdwZs8eGWU5sCCOS/VVTMFy1Up/
Bh3cJWwbMrW1kEZRkS6dqJ4LMFx0uB4Mnmg1swSUtDbQrcZlX82W+9UZZ/iqSljEWMUz2RCR3b5W
5CM6Ue7DAC8C6pEq3KkxwREoL0YoyxLZ+4eZ5bfx0VL7Tc8QLB1DrCmB6W1rYpjamE1fZsm26ShJ
NPxeuHkAGNMUNaeK2Np7y19dEXQ2v6ITZqo2w/a+CvzazKa2m/A0pmnQbbmU0UNnMwHWimW0H8fi
/3B2Xr2NJOca/kUNdKhOt8yUqEBRcW4ao9Goc879689T4wN7RAokdg3D9i7WU6zqCl94w4LiZoCP
IjXqleaZ3T6KY6EsQoyvAspTBirr92w0ZVOPAgqZqIoHL5jEeN1TlHAXRZpCIYgNL/9U+qy7J1ej
gEGQoREPQnaYO5ko5nXYGa8+4JeYUJnfgXAHPRE88JbwgyBTF3EcbU1KFMvIyIdfagkXBfnmZ7MD
ybpshrCqaR4ppBcOZGo0RV2Ya2bb4WUegHlJG6DVCIFM27ZU0lVeIkAUqCV6wsJt+C6NuhVFnL5n
6OVZa10NjaWtVQPFxzpe5rZXbGl+E5phYr7AEs3e1xglvY11b7zDzHJHAv4IhlusNfS5eSBqsR6t
1PHmI+q4MObhHQpq2EBe80fFqetnHxPhl7SZkmurTcu9KElgU2GlzwqdXwAJgRccVB1nylJY3XLU
KCH2ng4II+K5fCCbNrlVMihUvhO/cTpJ59MJdTazlEIXJBx94yoz2ow/M0RYuQQ1cL6xeKj9pF0O
ToUeb+0Wc60w3rESJELNhlKlGNLWBBkKwazliPTX4OkFvROHh38oogTCODC4Mhp3oYUmc1I0Fh0j
pJGTaAI56EURJYH+A7jBW+y6n9A/aYDGEX+Yn+U3cTyJHbYrv1SngRdlSfq2iPZU+X+nIvTXmMAH
82ogvVO4ihHznbwNl7t3B95Bwj1CY6EUanytKpN7jWwekJlggM4HsIF+JxVOW4f9FTpVugirABCW
V7s/BP3BB5yXoJOBbV3wFHirPkK1IXO0Cmo8fp905Smrc1GBZCTCzsXUgRZy6Og2I5C6nrZnr9Cv
9MMmWgLbN8ESKBDncwXDlkhmoIZAM2JCqAgGDCBH4aOcO0yA6qOGmUZF+dkm3tPALnKKYKU1+mEI
gbpZylLRwWiB9DKj+MaiBFMJjeZofY0qxbNZ40MKA3tPQ7egU1Ft2KH2dZShfaCpcFHCeEHF6IVK
2KKEa0gsFL4PbXSneQBmzWE7dtMBXJXsZzi3tjqURDUqnVkr2sUptSm4kTv4UQ82AoFm0z7T+X+M
dCOn6koCnlnXahO9WiTQtGDUBdoP930RLeXfQF72Nlf1X0Fv7ILMWZqdeW33APlSqQVJUS9A5aGJ
klujMp57hyNUNq9tM2w4lfTIxbbraHkKBA60sny0K6ulkqY3V2jc1zOb+EVymf78hLYFDDCF/VWj
FCvs0ZFJS3a+VjxEdQgodbQQGA86mo6gQrE9+AOqL2vjbkiVXWo9EVe8NzkvsGubn0pbE/KGabSM
Oeq9BnJCmAc/Qw1+LCOdSCLMlqCHaM/RLZNYHL/JH6zR/AXiczagdGqMLpLv4cYkmEiBOlGtvWfT
/Ig8ipC6DktCYjwVinLNiECJ+jxBYG+UaR+ozVNS9vuwzGhKa0st7H62ovpoQ+XFrwcMGtxk6UxY
g1blFQFOBjtL/eCS2YRD+pAWyqaMJjCGNqwEVKclVj8ww5WCGGJPKy4chms5DNybGklrb1HQLRoM
9D/lD4onqsKt/0qU8xvLI6ykerFpB/uH/KecSV20RpgsOnTMZo4R7BHupi1LvSLOuiWq/fMuU/Zo
uy/dmtJr6t7GZraKJgpTpbcSSfeoiAH8tVbP04ImSFte8XwoPG6wE8tmN7jVrTXmZJq194L/2VWG
tiYstA0ifDON8n6OqAf1yJc0a24gt6+zlPfVcX8MLZmfY7+jfUEBqSIUcXo6E0V+pTsjxtXDs6zm
hT0pWUF+VY51tskqdcWFMK9rnIpzMjw6DsL0YAz3xh72+LVWNS+4LtyEAQFjLAA5G4G90JJpO8XN
XVVBo+NZ09d2NdxPsvYBB/QO96KlPpRvlZtKFxGRB6TCRfEcmX1BoyF+rUN1E1v5rdn6HG/tzjey
q1L+Jui5rktnBJBv6VorN6bJL6HcdbL8U6bPrVWHB5OWpuh05N6LqmoHEACvrtYqOHcblNgCbvrC
s5IVdQP3phHgNbqkfeihoS67zHnxkRFF46Z5tkc0yF2hoMUtlDsEJsrZpEzvgRG+2zoMwn6srpqm
2yZhtcCHC0V6566vO67oJOq2QHl/BG2PoHig7yLdAutpYQ/dctLNyv70CwLqJvVedWP0AWZjM57b
i9LLyU/VQp9Bof5IgENttKDf0Ozd5KH3jBk6cUY30t7kIr8RXZCuB1Ekm1g0Gdqf1l3eWLe56e4A
/rl9WM3LSm8lItEJlOusDLl5irVKL8PyXpLUWEyU3H0uKM10VvyTSxNcoQtUNMsqjM2RHRIIacvD
YdfDQscYAElMbksHkVwwjgK51Z5L14+M97yVD7lOGyDc8p4vAYmvhwhd9/iACijHZVqNKrDZwLiS
21uhmRum5m7ISpJjiqN9sxzjelFD4c5scxlpbyi9LKJcQ8AVHrIwrieuZ9RYpQz7SH0zSnsEeCcy
RcTGQWc64FMtiJzIJR0ox7pJwIP1kINBAfouXTioLI58McUx53Il9NK/qeGlZqrx6NL0AJ8ab6Hf
XWuKu8s6VGSBU/bm3RD7LxV6s6abLAgo11PorrE+eBgMaouARUjYKNQPL2bkrRSjWQ/mXa4bd3Zv
vrdMRjQ5bRUdQQLvpXcAq6shgX2lwzhs5j5FergjM5M+bdPX28xtVlJw1k4ownLXMLW0Lnmhnn0C
DN/JoK8/SzAx+kkLtSvWZvM8OK9ViEK11m6a1FkZWjfzRhOdlvzdS7yeJKtcjZS3DHDI8g9kVjHY
faet6NABkBqD7F7VjSsthJueO8FV4KRbsrWli5RCaysHRGIX1Lmu4ahLR/HtEGQHU492qXrHWzIH
gRuCIq3FG7+tyW/kjxcdTuVxtdQwKJNrN4bTtivudJSi8yC/LjsNqQNw4BKQVSlvyhDQuo5WpXB/
GLX+1KTFz7E2b0Fuktjy5dgYLCsjyR0m4dI8JcZUagQKhbJyAKZvkpDtAdcCaUzVg+kRPEz0uaU0
LuX/BOpk/6bm3qetqquabmZC9XAulyRJ24S+Zl0tnFRHGHo4lMr01qbG3hjTdU8qD5KBMnDV3mEI
u81Va1oIxGXmdafcjD1gA+tJaa1FHo3r2HF2lVIsxcSZnVp1E/BCJXq0tkEKoOrtbbXJelB597zR
HkF09FSOwRVzTHol3Si0iJ3aXJYu4FYDgnZZ+IjRRws3rt8gLW9LyDxtGC+bzr3xaiIPVhy1kHxp
jNlK1gQ6M52PA699VuU/oX7HM7re25TDMwzOSqWCxJO8J9d9aNGfpS0eUlMrjGtdlq74JV3YbYbO
3UeqA29tWoARR7kYYwb+n2ZAPS5YaPShyuw5JT3RjOmq77OrjIYM/POlYsUrr0xXmth7boxxQVHu
EtcFkGxTrUX2d+hUTF08J9w6JU+zPMU+9JUeNamoVVYkd2s2UFIC4dQH+1ryoWpsuAuyYoLBazKT
247opa11OADOqjGMTVIlNz1/TlxiAcHY8nfJvzf42o8ciWmK2TSYDRCb7Z2RRVuP9TUCWL7jRDUy
WvC3Tc9d0pannqwu5LLrLKYb+rRdEKIeigdfte+trJyWKvyNmfwGsYjvEu47ABA3kR5tcXcGsKqs
FDV58B0aUzE3ecSfxLKmgLynQpOWydeBMb1aSnqDMAe8j3Q+BR8FjllyHeRKu0pypYkHqtLIZE79
HagyyFE0cEH3ct2NVOvDB8so1wpFWItfquniamyDJZg5NJLi363brjNACHFsPtssMNkbDWhC+ABt
fjfcSgqCjLzk2PLPtelWqSWq5DCMaCRWc+ioc8K1XQorIU3BwenUASh4EO7G6Ycx5D+TcADcPW0I
5XEPAcEVfGLIIDXVvSS7ipseFWreeCe/jYeV0gc/4z7YQlMBGPFa2s5S/sNStLbhn/IhrYPvJwL1
7xKuJCvzpVdOiLZIz+cloV96nCyNpKwJmiV+7/euNtH+AsQHsQsyEBgMwd0bzkyw3H5SUCen/nZb
JoD6de721E7jWVGlgM/5JKIPsFIIrkkVr+y4SfHX4doW4ZXiEfF7dYCyRvFYhIiSF7lyXU36CzYd
S5uLXW3GDaBESoXqLsnCjuXDl4TJcMyTHSANMeNYoyBeAs2Z2h7qB34E7RQ8xUZy34XgdBVqNb2p
3StMoR/jz5bdHkX+FaTgkWwpHrcRCuc5hYtlRLVkPqbGLh/MA40gtAp4r8You23N/KnEGmNWDf0b
EipewT3o7EsAaClqJVZR7cvOA1RJF9FniW1mh/kGuuyd2EatStO+EGsjwZcc8bO9McEuq8KlATcs
qro1ESM+GTTUuix99exSoGXXP8Rdtjd7/9Zk9amMxbjYZPWLa7eztiDscvV+6UHbmatmSEONWG7T
5fUzQgKvKVSQtsZ4KTX0m67P30rMCQoSw0KfXkI/Q0jSoXlj1fn4Zkb1obBBKsJ5perYVNedXSA9
qKybQX8ieV4a3nhN7EKvpfoIHB/x+xA6G42Su9Tsr3WiFNBRH64fbyxRvopQ3BLn31cNSXUZQOmI
/Sd/iheRYty5WbONomZNwLkUeNggW7OxspgG0wCr3fFK3O2duY+Re1HRBQaBTRpl1/WKSl11V8HX
oPf+0Y3Js5clN40e3iF1tdIs/zFR2m0fAr1JPcyGFEW/kRY00oNBFLwQPbe200L0b7VyZbsV5ULB
EUD1VdupHCZaOltZRFT449KxvY/Gdtw2TZ/BpUuKRWP1a+kM1cfc1hFmQfh+IEJRUeeZxUpdzqIE
zZK+B4KDG8urmfGUC8qQDezHHhhSZ4G8zvxHzKEOetYD1o3x5Wq1JluTD5XzKdWwZhHOLiyo/GSl
ekjg/jl9y0m3csotSStxJd48d+NtYNovsCuv/Sb9VIdxXwwkm6jxFbOW7j/FXs0BagPWpm+qO3sa
dk2IKJ7SAHB1QRPojcU951UlcjMNsoWCB2nU3Tl9tWVYZTeFqm5q0yYn027If1aJiiaeXBNDYItF
x3rXpvp9oXT3BfL/6uRSzTQ2aWQudNvFEbNDnUjLVyJQt8ogzYEoaCXOkm76WulyybrqdBuHDFmI
jtJ9A5xas7Kb0ebZcbk95VYL7WSTYb/Bbdri58KPjotloQWf9qTOSuvJrfOXuNaIvrqrtImfRVw9
5biZ0E5aDXF8E4TDdYE3Ta4goMtrlPHJQcKC5yrcBQnOM03c3djCn6gIAzWhb3u+UObSj5P1T5vU
PMeRKnXrdWsVYJhT7im2AUj7mepmhz6yPlDGXChqH84p1G8DMONWEa+zyNy4lpKvAh0fHgFdRffB
FNf6LoyAhZ8nNZ9Sw4HNUqkzbJXal60fkd81v7fKLnDHQxRAI1w15S8fwQ12w0HOKvBAAVbFvxjT
Um1JDf+jCnFE3C7psgTwXPrDAHBtTNn0PsT+6K0Nres04G6A/DO1F9jbx6Jj0MXRfHbAkjsoz4GS
OmKkD30nsddTe0ijK1d7KM1X5ktJG+iW+ByqYMVf4gpbLFqPWvLz+WU+UsL4/8HpyglkMMwTR0jH
7N3ET432MJj+QcA0ieK7PjMf22hcnh/plHiPuJ4K8V6YGMNjRwCF/S9WPApiTmC6TXsgBGnuyRCm
67qpL4g3nO4ahEVQEsBBxFJNxzhayzruTd+kfHmAlqdlRNUQBiWdr+bsTgU+ICUo4f7CzE5FkRDr
UIVl6YgvOZp5NKgXxHTz0Zs5ZEqoLIwcdDyBit+na/RoHoDtmoQ0xgXVJ02u11fKv2kiSy7dgG1U
5MWRTkOjBG1q296fqZpWCzWxfRq9jUD619oy50bBLk8V3D/bohOzqhgvbFw5rXM/QG6tvz5oBD68
q4OQAwmvCApacYit+NA3/MX5nfPNR/0y0yOVCANkxAA1q5IHBADjeoow/9MU6D2AbtsbFYHTnIj0
/KCn6hsO60uLDD12Hb9d42i/ppWOxFOjSA9awrLWBNYJjUIJ0mVtq7uxvMogaDf87RgK8fmxv52w
wIBAw1MDGZijCdsqblamw4QDdw1ejUJGf98U8S7NdyBFbgf+0gR6/y8GNVVOpryK0Pj6+jndNoQ1
kv9n0AhRPK9NfmSgFvUOEIwB2iz8oWX1BY+N0+uHq1bTVJbXNaXkzddBM4q5dpGU06OOw+n7aGhw
M9W+33Y5Lq7I/dn5haX9ZkBDF+iICVxRLCTTvg5ouVMSBXpnPpY0GvxmeMZ2CAkPknHv+fx6nt53
qH/8NdLR8ZBGG3Vp9eZj0OXlJirTWyXSLhn6np5BDB/YoqAlHJsLSF5Nf53BZuyEWiIV9FjgPT9Z
kVh1IoHQotuHfzobBjK4WV3VUBGHOfpQtol2ehYzUB8FCScvTEAm9B/nBznZ90ijIj6DkhD6KYgA
HF1pVpsXIEHC5MnsD+x3wluafZTWKw584LxQTeK//fjx/Kgna+hCFcLzXBXYt2Nhc7QlyqYGveVk
1ZNb1mtlwrwnml6ogJ0f5WTjuZwtF+kWB5cXQxzbElvalGhd22vg85SDIq4oVa9yy5pN5gUbEO1k
4x2NdLQnCnjjg96N2mNpFTRGtvoAQnIShM2gFdpN1ihXIbgYLQfSWc48/yGFqdrX4ef5CZ+8iq7J
VHVoboZG+PZH4PSvrZkJ2zNaUeD857ygQ3/oqjmiySsdDDC4PUq454f7Zn2/DKd/PQmRYflTV+Dt
lsMJC+DoLlENNZb6lFCwVp3owj1yulWZHfg7h3uLU6EdbRpvsHzgUUHxVKCzGo71rQ/Qv2uMJWID
xfTUIekdY0h1fo6noSJrSs5isIUsi7Tw6IBkNa55dlNlT0KKktgvoffpo5Fra8kTQhUzBbF9pRjQ
0Pns7Beftsr58e3To2JipmEJfK6YtrCP3ogcN99Rq+zsqUxqmImQzqGnUvJrKKIbS00SWDQlmHtJ
+FCoHtnKR6OE+VzYHYoUwqFcD8i98IueqAR7SczwVroLdT6oaU5g46hZw4cCqwNz4XRW99a0DdMe
oYNGQCz0qTBlINutIqHp19kfsfqh9M8VeHbJFxvUcdfr/VpHAALwAhWgACfFznrV6CragF/mmu9T
kc7h8GbX0Oxk5kSM3+j+Z62PB87mL5gVsbA2kg0hJV8kGFV2MqKEuhalDCWprzzHeOs8yHsJpCEf
oV2PrhsFb3jujae9xWUL9r42kjVgsx9wS6hsFb/KwtuPqAVksXfhtH9z2Hk4NUw7iBQMnpuv277S
vUjxdWpCQew3O9fOcK7Et+GC4dZ3o6CEz78ZBkDA0b4Lc6A4ZuNET0UXZTfeqEAGjrMLF4Z8Qr7E
k/y5QpAM6X8E2p2jJ2byTMAeeVM+hbbxUlFGNCpMaBG2S8WVWeVv5/fyn6fxaLg/tjA8mqp0iz9a
uV4rK1dFpuFJfuHMxIQARbnovRjI+SW0wrUXRQwUI+faggdEnyCg+KfedYhXmMBeUJugXul69i1q
0LMBi2E6RKC6ZoA4qRdyvfOKkQec/9mnJ9DSKRhj72FzCrl6vn7v0hhciI11/jTasdhWoynbN1G8
TkbEf84PdXqj4h+CtKyj02gkNDv66Jk+QVesLPegFj6UpuaH2ttgWKmKJjRx//lYxBeWquq6o/FG
fp0WeBAlC90RhVHPnBVpcFdH086A8jGY5YWH4vRdQsEQwTkEBS1N1sC+DqULrYI1KtxDjygA3B6U
mNCoqaRmDiphCmpf/3hqJGkEF8h4E3Aen1Dsln3q8413CNvutgnMGTCb5WS2C0vE7+eH0uUj93VP
M5AMYpDMlfJzR3PL4ykwCe3NQ14+pa6QKOk5X0yqTcH7sxFy62im81f45XXavo7e+uZJ/m99C4d8
LnsL6FDDiOnwNl+NSLOd/4HfPGAOGQZlHUcaFbjW0QPioi9kj6VuHGK326WGM1fjLfxlWBOgAcxl
YWNP219b/ourqwcw6ZdSSU2uwPEK2ZothEABkF19tEKaHldKXJjGgf1xlQLx5dsXlbKA0Xvtoxri
KjVKC80HwCaYH5eSytPTi4CoLLVQYSJ3PzlSfmdkWWY4BwvqJh7ilJeVCqoPkKbp0lt9NFGD0hnb
jgaT3HgnE8V8LSOt9SxO1LhGA0Hu8YZaJ5FQLMSFwOR4Xn8GIw+hEEFExEv09Uwl9Wghqslg0xT/
YjMlar3ren99fvd8NwpRj5Tmty0Dou7XUerKttMiC9D3UjyadsqdlzvzSjPCC7v023H4QHg0oIB5
UkQaBLJw6RTbB6tO4MVUPAGA/HA1liSK81M6fvPkwlHz4y4XCGGaxxsChR50ZmymVI6YuGQ5uCzv
sa6jz9Syd2MAGPH8eMd3+p/xHER3bU6fYR0HcEqVtKU2yqk1Kzriv5L+2RhQdBzSX+cHOimfMJIl
TddMGx2uU7NJfOi7uOoa61DBtaAuZWc3kJ1X0EwsD0/nclV14k4L9+eHPV1PjWoxG5BIhULccZER
vovv1kFNhws5Cn8Yb4S5o3mzRJNDEcqFj3dym1EdMkyyb76cRVnzWJ8WLHaa0yDWDyHakGFTbAd9
W2arLnjkP41uz0mIlXez++mOF+Z5HJD9Z2RU5Yn7VCkA//UoZJ6FPns+6IesoQyfa/DU1FC9Ob+Y
J5kkeQbW4BYPpTR7OTnWiBYmFr7h1UMpMM8K1ad8MDaO5y84m79bQ//ZaNEPt9DvEw8CVuQYtxNq
IPngrcfcO5z/MfqRIQYPNfPUiXiQQjAgqRxNWQw1qgyjVzwEUOzylrZpsRhx30AjiohexXQerMcv
SOoZclGWPsvKamay3VSIO6pp4gUMObBFk6lZueKSv4kc/O9nhR/HNtewV+XphWhx9KzYfp43jq7l
D1nWvNK1mNEyf+qtF3q3ACjCjdF7DwMQxvNrcnJRYXCA1CzVMwJY++Q0F9REvcjQ0gfY4zDJcG83
2mSvJf2F3WYcxxU4/QjOsk5RnbzTOV57s7ACQQ6TPuiK270ga1uti2g0fhnwVNfjpELxn3Rr7nUg
iqYirA4DOFrUx9Enm9oOwv0UIXZKfWnVE3U/cZN7S9h+GLC7bvXQJXa2GMZoWIdWEd0MbhZvTaUI
rnMPtGpD2R2hPmHBKUFBFUdpY97WTnyN3CNeNUqWUr3I/fEfdhLklEmn5NHmrjxR1O39JNJi24Jz
WQO4RKNshgJeDQwBmCOJ3yWviNMNRPBLciUNHExXP66+2pWK3GAmkodJDIumSn/m7h1JbdN7tw3Y
bFBCXCn/ePdgi8HHtAyTPeQe5VsFKumBFnjJQ6eurLaFRgkYHfX9S1M76VRwdTjY+5pUlkntLPNo
oBbyCcUEUCjBGM8rFe549lgHL5n+W4Am7L1uEaKhTvpvoyynxCidQFY+P9fjoN/QTJpXUumdoAfV
lKPLI1dYBCMLk4OhdpAuqr67wZvDBVZOa7uzFW3dTEAC+zy4FEycPhK8Q5S2TS5R7ECo3ny9ql1r
bAc9dCC5WVvCvtkYAluzluCOy1FmHrj6OO520sq1afgXpn3yTGikOCq5h9DoIrjHz2FXuLVX2Yp/
AKZ7b/t4JlbOBSn/0ztIDoG7q4W+3Kn3d94MSj7B6zlE7lpM9XNcbkPbvmDdeRpNyIlAaOIpMmWb
8mgLTXTWRC4i7wGfnMQClRpgmyMyIE/IXmNmPXDPYhaBqwxV8OYxUvOHf7qBaFSQOqn0+Ajej7O4
Cq5xQ2IVHMb0Nwx4viWqAItq3IYxZvLOhXqLe3rhImGDWxYVaRh4AKq/bpoGQlrVA5d4iItQ26FH
IYCSAcFGpA49IdXP78zaV9ellohPP6iUcBuigy3RX1b+ppCBrHx4EbdTa4e/+snGcU8MoBlWcWL3
KyWThkSWOrprd7BCMlJbVGBEgXW7qPTBCZ6SRQZ5cm46IyzKCZEKzUgRIxUwtEUb9oiImchSp2X+
YiBqEV9TtontZdNEaD4CabfWRVF1lOQs885MQJd1uZ6uNStChMCHOQbiR8Q/81IRH6WLi1XrleMr
8yAL8nN3lehP9oijCbkqIJNpPkVJB3MvMNCFzPx0jkaedcDPGzZEUPPKB0Fz0GESL8x0hDautvVy
1Ed9D+6m/rDjKLhS0P98SeK2XyWBO8yFr1UHviekOQ01JsVvQcJn4DxD2wmX6CXAcy91a6dkvR3B
6mj1RYdU+lMxNvkhdRFMRqtMUVaj7TZbK0N1rOgl60aLDPex8nxzP4En2U4KhLTKjLqV5rhwOoI0
vnAw5D74EnfoPP6Al7hahE3P+2ifDFWLTIzmq3sFGaNQ+d0X6An7LfXVCI2vAbWu88fg5LTL8diR
RPR0z3jev+5LFdsqbKd6dU9dLrJnKEFefAm/mZJNCQNPUKYkyFS+DjEUNdvd4OvFZfDa99bvUtd3
DtAgIzDv9PBSonL6Mtgm54HoRqCzylX5dTiRBKNa51X9wD6em/ne7l696l2LBai26knJXs4v4Mns
uMaopZENE1kTWhwtYKpVYZtXQf+AROq7ZqDS0Lt3ngKtLgE3bBsXIreTBwAXB3ovsqhqG5gCHyXm
oUmDPoVCvG809Q0rmhvfueRUcpJSMoQDosPCqY7y1nH7zO6gPXglW4L8aFcrkKhNMFh4X6VoD1vv
55fvJEzSVWlKQQ3AoBp90pSXBn2Afiv2e1X6QNybZa43P/NAe87BqQq/2o0ROi+pSGfnB/5m45sk
zfyLbg/RzNF36y271ybFGvdOjI55k5u7ltbXzCjMj/MDnWwQ0geKeFC6+GYCTM7X/TiaRUX9s9L2
wAchEjjFVYO7VRVeGe1Py3k8P9jpt9PZgvjLqAR7ZFZHm18zcjUs0EnfayDnF3X4QjyickNSDrsQ
bJ5+ODkSG4TeMWn5cXzr93U9NqNZ73NeCBVlN+oBZbsxXbRtPMB7iPaOFwqvp+mrzphkLNIunej6
uKhclbarpKFT7x2jNp9RLR2vlSlxEBjwKG7GerXg/zfdlZ0BuA4+8tIIkTtzRQmcrrX0O3NSPdTZ
iv5SXv3tsv/1w+Sp/as16jgJL3LPsiuI9D5ITeu2t54Ho1+qSrocC6jsecADpeb49Ma7coI0avL7
HAsnYg+SgV51O5T4L0Qdp1HWnwXjM6m2TrZ93KPOlcnHE7Fo9jhIaWTT1bZSJ5IPtd1JxmFnDBkO
gEjnJ+2TMrye34unG19+rf8NLhftr0Vxk77VhyBp9pZKLhJ410IBbKlvPMTc/cG7kN6dXoxfR5O/
5q/RplhtMGhIm72UONGRwkUj7Px8Tm8MRnCo0FiyFA+a4WgEXw0sOPONfCo1c89TmVYXgtI/cLav
z7+sYstuBsUZeQt/HUMUseqOImv2oolfkCtR3fg266YHfNQ+3CzdkTM6VrpqBokFxcSN/9i2EC/r
OHUXUiF/qN49Jdlgi2zODII7JAB+Ildz1wz5IeoyJEx/NqG3M6DthB7fwoRohkRcloh7tXZuR9+4
y3R7FaL1MbeTplicX0P9m5Niy1YN7QKVWtcxPsiKSyczraHeq1dRlz57gUY9JcQQDXrOW1GGb7So
UIqvggYdNnOFiMJ7OrnpvPO8e4RgscsI7B+0RT7FpCCRo1co8RgW1FJ1baSAsNsIWQtEUcrSvAVX
e2uPqKtemMNJ4UrXqSDImit2rjbtu68fiYZxU9bIq+792n+1m/K3mW264NN8MmGyKmiEupipL4em
ogUSSD4z5VIdm5pkkYBLCuk1arZnzc0WRGjiJcGHVhfGhUrSN8dBtqZkZkPWQRXr629EanOs49Go
92PloykXOum8ssQFE+DTQUApsQQ6RXVqecdJTVJYflQikL3HMNbcYi2XPVRmNS3Pr/fpPcIorkQO
UwO2mcvXqWRGYmgllah9M47loucD97l37Uao+A3p7l8c86/DHV1bU41ZldWi+ms11o+mdK7qAdzl
pcvku6XDWNORkTGdD01GsX9dV4ha5z3HoNpPJIVAzhVELdUL1//phWVQofnvGH+ai3+NUQm9jsBX
M4aWY1VQT+ZrU43q25BCGTv/jU6jga9DHX0jXcPGokAQe5/E2U/oOr8zrOzusZFDHjFt5zno77kw
gnWnXIiHv58jaDnUYUkwjkMCGAUscKdV+1YdQzQgknLuayWpbAiO5d/M8X9D6V8/md2mSm11KnN0
a+U66pstJgtrL4JJZw3jz8CxdxomExYi2hdAld+dAJmikRFSiTaOUxo/BLTktHa1NwrdWeCi14Fm
QD9vyJJup7dWOuNl8i8cu5M8Spef9L+DmvIW/Gv35LqGJGjhVHup1DeEYpV3Ldqxao2wJ0iehRZK
s93O/fkvVpnaEzwhg6KDKz/4X8OiCKB3fh7X+270N6NqyaAS59IZgUOgKWRX74FrXnjZv1lfQKtU
ZSQ7QZajjsacXGpeKFXC5J8ImZEC+eVD0erR6a+6a2x3ygtr+81x0WWznJoQ3dWT4pOSCkXVK7XY
t9YLKriotYOjq3/zupPobPmLMHEv3NXfHBSeLQbFfpLu3XFWVxYGVOlIz/fo0Ddo5EAPi8Zw41vl
JUTud6sJsJSbjRRENY5rlE1Lo3JwyLyzqXyjepzMJifCThsKki6UX5M1XMgLTmMKwzCJdE1TJ13V
j+vesdn3sYb2AJIdzSK2JfXRWHSUbma2lvkXHtZvPp1B4qhqZHNQhI7fPDe2bQI0LGwVEamLSR1u
tKj8XevItPTsnabbOBHKYHZwIcf4ZpI8f6aseqtUZk+qKDX07DYx+j1sorsAgtAQ5xu1sxBXdC9c
5t8OReBAfZQA7aTI7OIszEXbo5uhRVAEcSGfhn7rd80PlKwuJAnfLKcFToj9yBsI6UJupr+PO3Te
EoRiv48Hfe5P+7A/EJ5aDfo3+Hho9rZrL0FGvhuSZ5EOG01eorij056nIsIAlyHJjVP3g2YJrhQo
j6+mBMmo7BUk5IWX45sTQafifyPKYOCvScIz9+IgZkShNQ9uBM4wsYwrlIl2ILFuJjPR/82AGqbe
JCuyo310iSppXmcJKod7N1evdTTXZ01MI0SxlbUpmhK2eniha/DNa0GRg54im5SS/nE5hXCTawf1
472LhleblJ+aW2Jpljn5rKjDXY1zvG+OD+ffim+CKJIlMjIVvIWMx7+uaxpR2glQoNg3HSqSYnj3
Q3SDz4/xzb0pL0x5mwFR4pL5OgYSwjq6NFq3z8EXhZG/rYL8I67Sz/PDfLNFXMOl6fyn8nZC1mAi
XRtkurHPY3RYYnQdYiMQs9qtUeEK6hHRkfwC0vSbmaGvK/9lWDBijllOZW9FUSk8Y+843WHIS+je
I1mfqkUXPtM3e0OymnhYHSTGT/D4KPaniJnYlO/R78RDayPqm9T/OQ1oNOgwppMLn+y78YAEIqlB
f9Lhf339ZL1teL03uQgMpPzZZX7vBr8G/CSuXKUs79vGt+d9RkR8/gueXiuCAYlDwVaAxTnuSNY8
TAJZwP+j7ryWIzmyNP0qNN4HJ7QYm+6LlAAyITJRharCTRhKeWjtoV5nr/ZinqJfbL4oskkgIHJZ
Zmu2a01rsgrI9AgXx4/4z/+bh85Suq2nJ3d5GufrBOUWodVXkaKc9RkEcVlvnRj5ub2mnk01lpQY
0R6ohPn7FgohWqcd2t68rHR6ZTNb3Ew2VM2zv+1vU9edyssG/6OJa2Y8JTUr36xH49Bnhxi/CNO2
JqY4sYIvvdGEvwFHRXD0zD8SSqDXniyQ3ssl7DkpDN3uHp1UGGXNv33ZUUql/QVnkzTts4ypa4c1
nGS9edBKuGBl+q6gjwhdmpWayBM28vmBm/YFiaNJ/dvi2nu6TlZXR4HbRRRCTJiMlbTfl6WrLOVQ
fH17Kz4/AAwEjgnYNb4CPtjTgWpA44aBKOkBMukzuKkfjELepbZYNk56UYzBJcz827eHfIbDpDWK
MXGING5UoobZJqQnKhu8MNEPRSq1s17XUljNkJJK3NY591tAokAVFW81uC28W6oZ7VVI8RZxGOon
VvTFaZ46miiiTR7h7EmyyAkqgOJ/mBu3sz45QXav6a1yYpe+OM2UYkiBe/Zz5WnTViqTtgMdnrFg
bZqCdv6uujcG2BTZPPToVOo94msf357p5zcFEz1BHjBt1O5+gDMeORMt2npVSrL7EAWi+dBARrOp
Sh8VpyETEWSjZr7ohemcsDEvjupNN6AzOX9zp8mIrMHNZagfkoSiddlfDKbY6p3XwBHZr9SoOpHO
fWERqQxNRxMoFAWpmQ1vFNtu7QiCHUonysoOJBomqVutIpjiTrzaC0PRmonxBO5FhDSfUGOIq2Js
MvtgeRWyI/5lDLX5YoAe5O2Fe+6tUGuC9Ao7QwED4/b0VLqIa1aw1NuHqGy+0+f/8PcBQLQngpak
kAZa3HvmuFdNFWnl6FgYmP49eKszvdC+lNJev/0iL00Y/gKlXHqXpka7py8SWrktoR+yD7GVasgZ
iOQc3Tl7LVW/Of/bQ+E2AHzGe+CUzbeBbwqzpnzlHOCWgkGsXJsh3NmjpND/9kAv7O8nA0030qNT
lbmeHBXFcQ5BgY4rjE2Gl59TCl3kHtoiMHK9PdwLpSyq08Ti+K9cPebcdVXiEuKlmIDHQ8aH9pNl
rJ+J7DYW8NMGHxs0s0PoKJqhX063K24SmwXEw9tP8RyCCQCQOA8aIJPq0LPqa0ycqcXBMBwY2oEM
uUI9o0qOESiHacgC2VMdVY6h3sYKDB3RpW7G29KtJr+NB4r0bGULmCNUd83zv/1w1mSnn9ZCeDgL
YwO6i0LtPO+L6I+hdfE4HJrOQ9LhbvI4oIdWasi5HX876UDwrLaAscyj04ySz/RUqPyZ7oNl35Uo
4egxbKdwLDU2XGK8AeDh0VGgfd8EcFvjGYId5UNKcdWhx1yQUm6jSz++4u+mrw/Gz/wqb8bnKtJQ
8ab0rjMHPXIXLqdBWyJBvxhssdaau+nDdoEy66ng8YUiHkwEQDUp6tLdAuzr6daEadyF55prJqdf
ziZW7OKvBggVtVkOI4r3JSw+UB9HJxIOL9xulO8moB8kCITnM3NV9BYc9uWgHoy+WqR4sS4bxIo6
GGeDZeHEEHydMJAv2BVAzvjtEz0IN+rMrjR5h9C4x4i9UM6nJVNCyFIge3l7Y734Ylyg09VCZ/yP
EtWjo+5DXVxEHcOg0HFm2ZcstgGkWHcfnJa+sOrU/fKC3adu+Nd4s/WrrImaRGvVQ5yM/mUTiH5j
0PBwwlKeGmW2XDRJRplVq+rBTswt8d65p2if3p64l4fA4E+hDIHGtH6PJq6Dxbg0eybOlvSHjuZN
V/Yn4E8vOP5TD/+fQ8zMsEuuQqmntwBTdiEtB61sOCHqWP0Mhu2UDX7JwNDMwH055bqe3WOO3YRp
0JXaAZbNG4d+vyBIe3Ij9g2yTxthZuci0a6RoDjXLX8r0lw/cZG+5DTTykPX8RSpTljapzNqS43O
S7ILB4fvTqLoEMmHsfSWbElMilrD3MQTtcO1ZugnTsELhw2Up0PDKnkZkMqzXdlI6ZVdU3PYgnSp
w89J9e7O72GU/tubBrUagpApPUR2drZpItsv4rHu1UMSZFcUht/VjnZi6z/fNLyEN6W6CIDpJ5i9
Ch5X0tlGaB3NvPxgd81ZMN4XQbdxPfXD2y/zHPurA8pzgIz+3gczxwAUInU6eNHaY9Bq+7L29mpt
rEfT+yYC57yJRzTPsk1Xmci3dYu278WidMMTeZvnx/DpM0z27dExzHoJt27jtUiDSG8BjB8hCXS0
T7zp8yL3NArIKPq/iFjnee42bmMcGL891m7ysQWKm3vGF1jizowSoRDPrvYi6c7LkKr3MN6+PfgL
C8rYZIU13CP6w2ZWoK5Dr+1brT2KtrqPEDhae2NxngKryXIR/v3dA4eDDlLFIYZ7Fk9FSpCpcBuw
pFxuK2S67S0MTt4aSlJorlUARG+/3HSmn7o1EzmFQycO/0/n1iw8TWlARm0i7SAANy7aZIBDPhGb
YQgvyNZsHB1VJVke80ie8KdOjTttq0fbporJTZVm1h1r5Jni3ttTDtvVin/bGMZ1mJnn+BQ7MzjV
4/fSbmV+SU/hYZLgn51/dmo0agWIDDsq/a02AleW6Gps3p7UFywps0pxRDeghgYgP3s7exxV2bt9
e8zrtL5VEN7ZlzosnDJ2QMd4pbkekyJ9h6A0Pi08D8s2Rr6iGZpu+/aTPLerPAj/YNGB09La/XSa
cxrQh1A15JFS8aSdN3jnKV0IG78onPXbQ012bbaTJk+JjDspHjR9Z1Or95FRpJVWHSvX/qzm5FZQ
NrVK81PXQ54cJeOpssIL70YWnCiM1igAtvpskkmjjFSAKnlMfBxrWSGTU+V6OUmGeyfsz6mhZu+G
8LOrJlEhjzEci2CzBdyZaWgv2upkseSlocDuYW0gNwFcOFux0dPa0gtTeSxgyg4W1NmsneX4Jlx+
EbWvt9fs5cEA11KKdaZL/+n2wJm3ai3o5bERWJoFCPBiX5d29oAUgnFiKz53dGEQIh9NVpowHRv+
dKwsjgtpwkx+rDKUyOn0guy1gOzQAquxbjwVWR2pxIcBDdvvP/GWU/aR+NGZ4JpPR1YKB73qjmJX
VMsrLbLPCtu7qTXnRJLohXsCeT+gyiaYPIOT/3SYke3vm03fHEM0smGQx1UMsvTGg590GIsvb7/T
i4Mxi1O1CbDTPK2omWEPYQYr5yZVhBZEq68qdONyT0Aibionoq+X9gmRFwNN6CDqQk9fLfS1LgHD
Vx8tWaOAZqNNAEr6jhvf/YmT9uNM2xOAEhP9dCQ7Hmzqenp9NPxW0gBDP5zq1f26N91TKKEXpnBy
Nxloyhs9g+ZbpR8Nees3xxRumE8K/exHNOtoARnp+syDaPn2ij2/8aaomaze1GaqkbB6+mbCcqBn
aXqEW0aku+K1FX7KhrMy+CC9a4hhRO387UV7OuD0/o+u2CIuDWsMhuBo9dADhqEiVrEapSsnQQ7k
7Xd7vj+m1iWqTZMldkE+zoaq4dwhIasc3DKBmjwkU5VBxb806ak8MdTzdj+S6EBeJ0JE7lZSEE/H
khVInyF1omPQ72K4ki0kKhf2cJaryaVbHRP1zklikL3FlIU4cxvYhP1T98E0xtO7DuzfhJkhHzSx
ls12KRLLGh0PIj/mgf9Q9+EZwmyfWzpLF51E60eo1YnN84Krzy3nkSKgpu3pz1Al+MQ42qER4adV
cOPW2qWNQpyXJtuyVZTFTeagduEUPiFH1E8tV9BiI3Z76sVfyNF5NDuSC7foP5jyuk9nv6zt2vLj
OsQlnJQcx15Z6RE8GoqeilUv73wNib8qRhA5h1Otyc+NvqcBU+T6MiOvdB0qvfhY90q4V+wCpn0C
990oVGdBcchc+yJt1m9vzefXjucYwDmo6BIoPXNwG1QoB+RTk4nltc5vdKWmV+2SkweDTusHJ0Z7
vjEYbUpgemTv4QGZudNqIaNOqGlydLTy6+QAaWl5JxRBzm74Fki3P3Uanp888LRkqegmBh/3rHGk
rKXSgEiWx7w6WhaaTGeh5y5r7xqZuHWkn8Hoyrs2DlqoKFn4+xraUBo2357jFx4C4j7OPkkDijHP
jmSPemFCmvpoFQ2d15kPDb/0blJfnsKN/UCiPj15U01PYxjCa+LA2elHobLvA73Jjo3sWpopnGKl
eT6c8GFEqNtrCgzyqkBKNRr77/mgQO8dJ37WAjiNAK9HRf8OjEq2tU3Fvk5EG+0yzasOWWqOl02Z
ZacSDi9MDdVNikYUKMhfzm/O2uq7NO3JDCvoKdzovnDO4M/rL0Ts5Odvr8KzvYeDj5dPHyv/QSJx
NjWdHxe2o8fxMW/ydW85B82Ps4VqRJuq0qkGluOJCvLzMIeBSBfiP2IIsIgzM5gDoEOtOI2P8A+X
1tLTA0ig+whK+NxTUGd3wnXeFOiUtO04vkMtNIWGvaqvpl7R+NRJeJYi4NSR2KHORMXpeUe9g1oz
QlncC7XXF+/Bhxmk1gOjPArY8JWFQVkNXtc6q7dNhZQfcg2DfVcgRnkC2vjM4EzgB56AKsoUA84t
5NgiXimUKjqWedLcSInuMUG2+hFX2906dufcGm6WbhPTrk4Ruz7fAfi3XI5TWZQM13xonqYrUJwu
bstSaVeKMmKLrUw/o3UCjvxwmOStkmD7Y9v9x5f+P8W3/Ob3w1f/87/485e8GKoQIuzZH/+5/ZZf
PaTf6v+aPvXnbz39zD/f5Sn/zH/lySf43j/GXT00D0/+sM6asBkO8ls1HL/VMml+fDtPOP3m/+kP
f/n241uQr/v2j1+/5DIDYX78JsI8+/WPH51//cevP3yz/3j8/X/8cHrHf/x6iTxxnoQPzz7y7aFu
+LTm/UZl2pkMIdc1J//XX7pv009c5ze8zYnGiOuBf3u4gFleNcE/frX032AxIN6bWDBAOk6Nm3Uu
px+Z2m80cuJWGR5XCpV959d/P9qTxflrsX7JZHqThwgf8OkfuYe/LKgyddGTg7S12c1dZZKTHKIP
OhhW3OdnnpcArtmgjCnb/hqhgtAVR3RUBQKupZVQOYqHxkhXrYLriJoW2LZCXVIj9/Rxm7ldj6od
utrtNxki+gi1VWoPsC5auYLyyFIZ88SBsT7BjadhwTAFhI4CRbp42UJGoOMTlEAHYDx3R197MPwQ
vOPKVFO/fIiJLcpjNNGMhgiyd5Z97pueD5Vu5iGH9LVpU2QqgNhpHaqQIHxLxL10mQ6KtRgCiZbf
MkbzfOjhAWriod12SUALdjhid4A/pQ4CxisDqb3CXg6VNLLzXh385DqtoswkpRh6lYpWx+ijH7ps
uHs1ZK8U22+0haXmrbEZRWKV5TKMgk62yz4bFNNeAGl2EQ6gXKCWl8BMDPF+Ivgo70cFXxSZPt1I
KCAJczDvBbVc7UbASZhdu4OOivGqJCM/QaF90nUHrch78c7LUIS6CQfLGq6iNBvKbB3DCYpAi1sH
ypfYTZWvqo+UzHmfRU17pamKywly4n7YSqV38j2RVBJuSj3X4p0RdxN9oA3iRT+OhTsGB5fGEjR8
hUvn/eXYk+NokCtHqHKVtl4AckuFOI+tNg5h8jkMRe2vMZhxuAaUS5u7T8cRsh7Ic2vvxhEoJ6n7
xKGCwUrQAFAVYTKcydaT7Y0imqhA/7ktqn2bpFbqLKMMrjR1UyBxQ1GtltYIP5rfZrJsVr4Mcq1b
WqjBQJw3qoGfDSsplQHOTbSuyNgh0ZjE/WdzgEzApFE8Fj7CMcQGir4utcIyNoXaW9q9GuV1sLGL
gXegi94YDIpsI/FWHpr+eMWXeCO6VKhzhpfgoIpavxpgPWjjZe2QFk2Wece5WcOBjOGOFBJ76JKq
ZoKSQ9ioCq2DknbP1VCi4NidBXpUwhPgNYPo3F1uNbH9AcCpWwZnPPQkSuxA0nuL8l8YBqsGPaY2
W7FIhSyXrjOgarpwEX331KXoXQ19oDZBTBQITZUo2udU04bsrpYFkoVnhiUy53vQJ06TLtTM81Ff
TODeOq9TW1NuqwHNkByFsRQkM2Xo6l61Sxe1pqGW5iTwrtW9uIvc2Gr2IyQLOb1Mql+H78xUhW5W
y82iQxTb8gq7WjRtn6NbGaShthmLKNCOJmT7/rmLDLoPB1WXBiagC3Rkd3U+GuEDCfK4upNow3NO
obwcuHqUqo7ldFxhVPosu9hG8ID5cpDgK6I8LVdiiAJjmxq2T/0zU+zIuU1Y7HITQ5IbX4laFcU+
NGnf/BTo0kBcGTGN+FuixoWLvrRVFPkyiNthuM8q9MqNRRWrg7qz6B6vN1XR9t0Vv1VDityzJRHv
dHWcsEVH4QLidQULM3U+JKGzxLFBKikPgqp65zQZoj5RmRXOQVFHM/ispliQ3QBY0LvsHWtEjhZl
QnOXR8Q7pOkqxKInGRXU0C9zKRpn17fIO3zuazRmHlrfioZd6aRBgNaWBU1s5KNHuVXoEGjDbdTF
JQTlOlqscls7tW6/183Sqr5GQxaIqyynlHRvoHeIjq8xVCpKVWFdGaTOm6Ze2qZ0nVWTJXZFv6EQ
Olu2k0OyyNFicq1FNSBORYo/VhR5JTpg4FdtasmBfojYAT0Q6rKu6H5UNLXfDYBns4chgKFrXwZN
midL3O8WKFkU24F1icWK1DOloRMA4cKwjdqlD6q+K5ZeaZvhvhFtZy172GnsWzPtYuyxr7SD3PRZ
Ptp063S1hpATQX6OlLzTI0RZm0Xveos4N5vhhoAiKK78FlabQ1ejPIb8ktXZ3Z3OafRWsKPF5crI
6H9YW27lwb0Ryc7dNy1iNEv07P0sWqBRbvRrL6qC9lAapWzblWvGotvglYepuYQUJPa+qwZGah9m
SMXA1I5qtlssSpPNIRe1gkrVQvXHQb0qTTcx7nR3cN1vhhKiSbZAgFq7r4Oxjrdj5ajhuyqwQLuW
Huq8V1owdNpF4NtjtIf1PI52Rh1R7vAoDqgXlJGL8gNm0RoWMZRBJQQbuXC2eZFpsK50ohlSbtjB
6g+gT83hsmxc7buoyCJ9L7k4msvC7oZ6V2VBpN4OopJdswiKgQIqEKVCo0mJ2FfbQh8i1fXYJiEo
3JHL8X1de2bwMbL7Er1Op8hzfzW6+qcwVb97RZ98xjXFiVwrnaZlN1Gj6+W6bM1BWcapECrCoqUF
sVJMXjW6CHKnaTdWa4aoPJP31GPmXNjF5xQa5PraT5o2hoVcgWJgN8lVj+8QI0RIvE6sgNwoonUB
VUvIYrhIzDpyPuSDMSS7ToksxAF9CvArW49aYyd9PVY+RpEpk2jZFWXgffS7OIrPVByAaB2GamPQ
b+N1ZfOhhVG5XptwVA6oZ4tUOMXajbQMybFKVxDRClojPxpsr/xCHbLMv+bSrp2j63m9KND5C1L1
1rFHGCeE9Lpoa425owPUUY3h0h/rsmmJq7R2XBjUcTo0locgDiHYoPXeTFZVV7XjvQNRhfmpTmkc
vk+6cKScZY5jAGu1cFLk7mTux+9QZmm6nZdFrvou0GO9PI8jFKC8JTYhST5FQpXheZ/7jn5ha6ne
fiGLWHiXRVnDKZWlbZesIeaR+XlchVp2beSajhSzJ0pb+1T7nVF9SlrhGxA9ck8W4yaDWNxyFjp9
yFm98ZJaKcyNQR55vKnzPKiTVVSrWrJP+JdNRGeIog3XsTPo4y6kvFTeZY3pN4e+GSO5hm+1heAK
SoMU3VguBt+OV8hRqQAxjcj1GmsJCESHu5pTnWafx7auMx/lbR1qsEWn5n0iP+OMBUZy1cae2aZr
6ceVn2xHLMikw6wlSrfxwywaYHCo0ZnX0MG2s6w9r3W4F7Q1RJoKzNd545gpFYQ6JDpbJlFjhCVa
W8w7FooWMEvbqRkZ7O8RLkTerJScOuDh7wdCL8c4T4Ki12Kl/wcDoR/p99cDodt//a/8F974X//7
l4fs6y831b/+O/sSFt8eB0Y/vuL3wMj5beLBIX8JeSQl2B+R8e+Bkc1PCHoAWZEgp3wy4RP/CIy0
32iDJOlJXERaeQqq/gyMFPU3CDKn/ANIYINP0rHl/p3YSFNnsTtdBB7VYQodZHUphs8DaDILI7rt
cmJuD5dWlVwYVrRTx/ymbPr37iDxhML23OxpJnLa4YYiaEBHWvBuiBwVDm9EO2MNiJrZiXUcoCFf
IykVIS5aVNS4BPt2rcftFzNPLxUAKKRPS5wRxHylMI0LmbnHooDq3zcRWIyNRaB5Zzlo5AXot7Xb
eQf7Am6R7Jym/mydjd0x886V1iWh1N3jmqXo6V00bTesspHUqghwa0g5IjubI6ArfQTGR0qkekkQ
IJwPSZYUG9y8BaJGPGYRLTKBwLNi5bycroqNG1TvEW9SlkWWw4HfYoi124JAaWmouOOGd5V69k0f
KIRbBXrLZVR+gdTDXfU1UoGy3Bi0lEOArK0LBRfEHSIYz0dz4cXJN1M4zaqyvPNe9u1WVHSBmZV2
65bl+7aILvyuGJbY/Y0/5tfc9gsCbjoa83yl2/GDVWIaIB8OFnRGBMvRdxF9CAeELmtx7WfBSsIS
BxuXv+hhMwsVg+RnN1w0JLPWb6fcKN48rQRMOSfMHsll+DFsuHVmVR30fzOybp/sNL4b8miSR27R
o1ZcBxETY1MBoEACY/ieR02/CgZ7GVXOxJc9MEtxMd2oDdQSg3JXKG60TRMbrH7Hz6ZJrWLdJMMZ
t+vWrfWlFSg3CTJ3TWloG0UnpEhbBMXHcprw8BwdOn3RZ+Gwlpps1ijVlt26Hb56Rfohdoq9ZXUK
JKWlseh7eZbXmkEoEH8HbaIsUTumYNNmUOeQSg2z3l2ZjtOsq0D7RLHzckgqbxuNsb/S3Y+56aG4
2a8ctKRXeFT6Um/EpqkhmBib5CINnAyflA2aFsbCi5ydnyZnWqklC78r46XW7CJzP2ShubK4+wcV
6TopSBV0fR8v8B71pUF2wO/9byn6u4SB3iLP6mjJ8p2XNdG8orEFZc+3Awv64lv9F5kWu2zMdoEK
XVpV3kukawfUZKiT1Mh+l9MXN851kLiXrh8TpaLEuAwM8VB0ebosQuPeiIfvhYAi1JEb7n3jIpCc
cVnW1llrFhsl1YdVG1D/1zkwmhzgPSk9NJy/9rXv7dJIooyeWw8+lJ/L5ofGoSEHFlwMYHjC72aX
9Au0Le5bYoAV9ej7ShNy6dvsXF3LEPgDMtXH3RXPKpcuXgoI7PaLqnIMOsAH6yIMkpURah+1qWoS
xugeqhlx4bRPZAmfJVRDy8g2uQLDRIErpT+adb7y3bo8B6K8c9OsOhNK7REqph8izU7PjD6pCSyb
b7rZiFWSTedaFktSvdqZTGW7pVv1a60i5WfCnLeIrcJdabU8woy987TEXwoanReR0lYLovV7T4+K
TanQXx34QUv5r/fWrtA/2qjtnjh0UxHlrwwW/Y9T1wdlFopQULdQgntagzJat02EC3FEdikiSMdd
xfkAGfUlHuDKGHIQ4Ilyi6GQCxUilB+H5//KTX8ZfqnyOv/ezHOe/9/6A1Pv1uv+wFGChXuSFiX/
iTPwIy2qcFH/xubRucXJZk6Ik3/nRUmYguymBA9hvkX1wqBS/cf172q/QWMHJRvXu6qBU+NDf+VF
IY+euv7IcfJBsql/Iy86K7D+nhbloeYt39KtKAzVNICZnSuFv87DSq/NtYxpCPvgi15XpnjAedDS
tgzjRU79VWmX9WjWZnNIYNtPPouesHRfF2bSf3k0f39kb59ka5/s9L8eala6742ksXOnyPYE8vEn
S63090mfnyjfkFJ+dIz++vLp7x/hAuxKD3o979J9UssKGnPRe0sj0CqaEmrT3/zcG8zuxVxxfb1G
cHYfpFoK7jRooNuqu9Jn//y5w16YoWkm/rIFf70E++zxS6SOzLIBxbCplztdB4kYt6E3HkozGQ56
WZ6YqtdG0Z+O0lZOFI2kCvakUuJjkusHVVjyQuszE7KR/N3b7/LagszsWYZjY4xwAOyjKCTvRLrY
CM8I3lqxCCzUaldvD/Pay0wFtEfrXoWeOqJaRHCHXLh2CxuFmm59naIDlKf9hOlxCluJThFwvHKy
KMw9Ha+2lCoTQY5mLQkBs6ICO47ptvFtqVxHQRmhsO3VmpunW5ih0gCyYkG3wMZR/KG/VKyRHNBK
tdvBXOVSVtYpeMy0A5/vnGceW+/4dWSkbr8TWtjfmeno5Gc4k5Z7/jPTTEn+6WtrFQAx8qXxPk/r
q0ytvKXWFQivi35YupkanFjNV15jDjNPRrUOEW53dyTFP5DD1BfCZqy33+G1L5+20KOt4kOPK0yS
4Hs9MK1V2CELTLXo52wD8Jmn3570NTGIH7g7qx4HCiwuiTry2+aJ7o2Xj9OPKtvjh1cd/I/ciYx9
rTtW+cWA8iyP1gZ86+E68rKyPaUl/NoszWxQU3ihmg5ltCfrHCPW6QdpscqMAtWAn1uGmfnRgRAn
WtFFe8dJUNJ2naJRVqpBRv/t73/ZItC08HQhSHyZvqYVzs6rsTspSPCV0Sgfhe75l4HTfXp7lNfW
Y2Z3Uj2MZdZ1zi6zi3xlDmUJA1xRrEJU6U9M1NMC+L9vA1Slnr4ISbSoCg3yVl5SwTRYtu+8pi0+
xkJ2q7zIN3reh8WJsV5ZdXd2vtWgiI0MfdR9AdH11stj8TETrTjh5L6yJHOsaqEbRSukmuwBEahr
hchuSbeksxQIfi5aMaSbn1oUd3bCW02MuZ+3zk43IfYwLRLYvmNAPEOr+Anit9cmanbMG5j6E0XV
sr2XddFtZyrBtWxP6TL+II95yYzPDp9uNVRaey/YNwWxs4OEjp3bGxixve4d9B5kAOHuLRXtXdAZ
ovket7WrfqrJ4/Z0LTZSv61KQnqT9ACtvp8ImkDdncm+GrUbWKIymf0Ok8CVf7nw/srud2dn2PJD
PXGVUt0pbv29h2HnVmlMeBqj8ScHmB1iL45bX0H4dNfHioY+fNJto1jTjnGiiJ9cydkJ9ig9QQtb
6bshNerzSrHKexd+2xMv8Mo+cWaHF6baONO6rKFG0pD0KgflI0W18BTF8tNMzZ+24UcG59FdVto+
5JgmsvSK0mqWv/T91PUbgAK+gdyrmvmTfg615K/keVRzpK84KQd3/fYxe+U4z+FqXgXtt6Inct81
aoGsjCu+FYV3MGpHHEs7iM5+bpjZaTbqnKDKT+W+iCok2VoNwll7bM7LuPykVKi0vT3Mays1O9EE
JSJQ1bTddWMUyfPSITtQLiBC07NTLDKvDTH9/aPVUsaq7O0EUBaR4rDMXbtCP9apTrGmvvb1M6th
5l3Vu4ri7aIe7c51p0i73aSdn5wAgb223rPTPpAKk00csZcbVzR3pQYB/DbQW5uEIDqPbvaQd43e
aSfW/RXjMtf36mzp57SHtWSg6uLdqFjDvvRD7RAmqXf79pq/9kazs+8qTW+XajnuTE+q6CXq7ZKr
Va6ysDgMVvQHmuzvmsl55j2w8JGnsj2lrfS9Is13rp9XqxYk9eqn3sOeXdtjmA6pmovoEujFBzex
VwbghAUcueayq2p38/Yor+yvOQbTzxslkKkI9lFv13ut0vMLp6LydML3eMXPsWfnXASYegPUzDEe
qUdkabbqAv+rNEpl6WcZ3tvYnZiuWb//n2ZzzjTWkWD2kZKMLpNQvaMWToPVVYgQFXwGoG+M1LnT
KFFA95cvSnlS//iV3WZP8/ro+KfRmMU6LSz7PEGpU1J8Xvpe3S2Hoj/rQ338yWWamYGyUMYygrzg
qKZ9clOnRfDB8QAz/NwmmBmBpBOiMjqS2zHIsGSl63FYbJ1eb06xwb22y2ZXPv1npdFYobFDeCi7
19uMGaqEop9w2F9bhNmRDwInGMsxCPYySBWEhlvy+EMTboHuiDVFmJ+zLHN2cR+U3agYWXCZtpW5
Gvri2goF7Slu3Czb0klO7ORXJsuaHfzICxpyyXl86VLe3jaREaIXnrcnnJdX5mre1RZYvVNBQiYu
uRA9SifJLtc8ZdPZ4lMqnVO8R6+NMv39o2NRBa6SeaGR7xPQlN4F62KM235IGHhjGqkXBYuR+Nas
TkQhr83Z7KLX4WmmO1cTl23nUY/pXG2XkKHd/NT5mHdCuY4WCSPQ1aMUVf9A4ijUAG45ZFff/v7X
Zmt2uinvpr6twWUZ4RUtVT/+oMeRvcuK9GMT2dry7VFeuXut2SkP3MLx8IPEJU5dsJVQ9K9FUJvL
SENb6O0hfrQOvhDk/CClebTufRLGIEx6c5f5NLyTQJWxXo/rBG2xwTmrodHPhwVUErG87wV4mzPT
j8iAXmR17RRiWY2RYm1dO07KcEGJveq6xRik1KdWkZsgfifHrnQe1K7uhmunhLv6go6iOPmQRJ0q
LxwyeJ6z8K2GIuhicPUs/OoXmXRPdKG+sk7zZhktIdwaVOxk11LzbLTiUhU98Bkj99dK6J4SnH5l
M5szc1bLrJLCiotjLWE3AkvT36K2Iu7eXqNXvt2YRS9AqHyI5hAE080237tR5q5TzZQndsBkpF7Y
AOAbnhx8PwM02Cqmuwu8KBPZalC82jpHa66Lv6edYwWfeiuherodIytzqDhaedt1JwafXuGFweec
2zEiOa1ut8ll2eZ3Oj0sseovB0W2F2bSfEwMlWppAwbOR1fg7cl85UzNqcU7I3JsZQjFZa4q74GV
i5VuBA54wqI48U6vjTCb0NiuMzvp6E5Bt3hcdlKJVr5SR9uoGuWJK+GVaTMn5+3RoTVlbfZpMSSX
daN9t7NOLNQCKt+u7BamQF1ymrgG6B4YV8s+YYxe2YVzjooOluY2LHxlb1ZNcjR7wGnQUsn858Ka
OfGZHlvg+wIhLqGXyre+4tyA/iONl6KQnExv+HPLP73do5nrgrGiGSAI912RV+lHD0W29sqLRF4G
y74UPsIcbw/0yrGaywW5rDsFF5FCrte/l+J/OPuy5jp5YNtfRBWTQLyyB+/tIXEGx8MLFTv5GMQk
QAjx6+8i59YpR7E2dfCjH6SN1C21ulev5XxO0hHgekd86afoxzQi+RAt/7k8myFq97WbgrcLkHwm
1i3Au2wfcMDiKoL9t4H62y2kDbuuVT8vz2UwBL0VjxUzOLuKuf1Koc31ReB0QpIjsddIzg3us1Rq
3+8Qs0Kn8Vrefk3wcD67qNvUu7YvKgAJkq1m8EeW5p0ZMOmRJkOu+waI+NLfVaPPmiu7ytDZ3jMo
0u63LZVubQkkKKIywFKxBtnhBkT/574m+Up4a9oJLQpx3Z4BTd52wMqH9BxQaOjsWuEqtWLDBqvy
NKtKid84qnSmG/RzUAB4Bd1B2VLthBB5XAn/ucbFv3KkmbZde3D44E3iqSL8axXV1nHx/Sz2prQ4
T/4Yvl3eDtMc2jVdcdJAE8bLb+cROYzv6OqkUL0uaxfcRXM9wNwuz2PYF70jMwHHfA7D7b7mlqug
iGV7HFx7IMJZOYoN3+FqN4xCclGULpsRsymCwncEeFw99ju83NmK5Zqm0G4YoA4lIqdIfFWQ8rmp
wiR5YYPyrkF8kq2dxaZl0jwdPREZaLKd/mtFZ7VvwtG6aVllHS9vgsF4dbIY228s9Mj0wfUUSQp1
c5iwRNNYB0quOu6HFM0lYV6hUWfPoSTa/L48q+Fm1hljcoAupymfIZ9pTUBHHh2pykGCkzEMwZAQ
KSuJ+N61cH6KE7r6KUHL0DxP4WeC+zyoVrLpf6b7IK76g0J9d77lLEwa4MHJje1LXss9ZLxSyISO
Ka9TMNnaA9q0HWCn5M1cyqHgMYuCqWOH1iutAXXeJB2oPLhOUs8W6Nhq8PldJb107GqXiLycITxT
1KLc0wHCPg+diAKRIlEEfHYVWzJKIhG7LgD2V/0kIjKcxiAJIe5aln1VAJLIfDt/vrzgJiPSzkA0
fdAEzXKIICc/QyJXhCe0Pv7fiDz+N0WlKwo1EJ4ERzxldxDvhVgqhMLomKnrAlHqOMqHy59gslTt
6MuDDuyIU4NPqAB1TKsuu2pQxtqltvpvwpR1aPmny1OZzFM7Af2wHtqmRbzd2BRq51V7LRpcqg1D
mLBM5aryeZ6yOh6T+b/LUxo2SG8KbTy0q7FZWjcJRcH33DgjdR89HoJt8PIEhqNKV5aqocky+EqR
29FCv37DgCo4skTZRdwKKCVtuwt1Irx+BHMWWlSyW3BT5DBvu6O8r67pEBFxjMaC2L/lrGg2Hf1U
etbaGak1wv+vBTraIYkojqQMTVW3KdomgWhmDSckO1o5WJcPecUEgKTAEDniALYQKdinuQOVGnTh
Op6XT6AY6cnemfo6jVZM6MPlXthJ/o7PwgqkJI3lD7ei6DlqXYyTpzQpeQmGoKxYuX4+NBpMotmp
ap3ZzdO2u6EZHw8tjqY32/Xk/QaLAeJfi2so+rySonfI2bcAHW2aAQhPAeTentR0fLo8x8fZbUyi
rRNPnbZv0yx/Dewx34OKC8D4od6xPPmlavTlC9rcSjY8OXkkb9lY/rg874fbg2m1lUsFuhrh0lBq
L9sffWhlO3T1/OjGYA24Y5jAXo6Wd1cLRBMnp5wCcm4SHCFuABJNuyoA2F/VHfxw86G8oIU3kLVv
Smn32StI34tXCs1atDeQsFoh0zJ9gB7aJP5IxmwmZxH09M8H2BzCkUWfrdVQTB+g+axfchCG1x6W
qMJjLwZyvwb2ehRky1mEBVq+7N0WDCG3aeUI9hr0rgs0nz+lIE110+jJirL+ik7QbNpZjXrYZFL2
8pnvpmOUyQDJ1OaTKMGEaTP5BVIZJTigEXdum0G7xBVyplHC5uaTT8UTmlNntPovzf8OhN8uz2Da
Es3lIdRjo+xfZU+2S9tdnov0PFC32V8e3WRSmq9HHjqqnXrKnsakgbZyhhdxUYIv3gXG4PHyFKYP
0Py6ytUkF7qA1wqx+VcgUt7CLiEr8eLHg6Pd6e8dpnZRug2RzSfbRZNOgxTj3krmTa9goK81f3aJ
kGk+QQuddY19CvMp4ziUkNBcsR7Tr9ccGqoRbsPDInui6Dc9UYEaYlxUSfP18sovXvtPLI2fr3lz
M7ijLfoseWzq6cFmifwO+sIby2rpVWv1axTJpo/QfNrKXVDFQRD0EWpr+S0rB+TzSBatuLBp9OX/
71xYlbU9j2MUPaZuINF2y9x7CTqtlQjMNLrmvjTI0s4u/ehxyoJ7ZdfODmIW4nh5+T/2LTCT/f3T
0bsZAZieJo9CoROl7qp7APCavRUiL3x5BtMGa96bg/MdmfUxfMSz6bsEtWKcWjB+v8IMUDAKri5P
Y1olzYMD2YHLNan5XQV4vHedD23ZHKASqDbVbP+V2xFlEgDVb0ePFdRp96QZnFdecbVW8zL8fh2V
OLYRsONlGz02KSlP0Oka3mRmeSv1wOWo+cDLdFQiGs2qBaNdXecgutv76fRFencMYQYV8qGxID2Y
ie7OmrMtYSwWS/NqEdlVmFZ5+OT3tL9u+pztobsmf3Rg+VyxK4Pl6vTxKiSDndlN+OTU1D+1c1Qe
HW5VaGVcRaV+jIDHZ2iOHfQZGGIGWl67PNjngvymRXsv6L0bNteoeT3YBTn3ZX3f1PTkQk26nKvn
y+Zs+jrN6UcpuAABQvZKRgQC+wyPyUNSoNiRk8Gy9pcnMdmc5vx2Y/dIMEfBU1oF7lsjXfkZTbrd
2s1h+gbN83nCofvNvPARRDFvmQsiGF6Hr+FcboLQY3s0n/dZFSDVU9DHpEjFI9iNrrqGtd83LY6O
ahRD3VCIJrGXAqSqZ2cCXUU8gi5yDfJsWHwd1pjPwg5CJcoXBdqiXSrGAT182SbkOeintFvbEaRj
c63Kl3osfaSash5twp1aMZyP380Lu9Xf10aeURoKK2Ivdl+W6EaGMvwoTx7ku8GoALGgEY0pXXgc
s+C2wCkDYr4fl3fF8PALFp6t93ftIGglxMTLl5SkL33fn9Be9jnr6mu8Zgak4MAM4sl9Z1dvYNpY
OT1N50C47OG7Cz7oMbhjleyl8seT8hCnk6oqwJkJ0fCA2Ls+m35mI+tjGDkEbnA6lAn6UF259iYx
nN86UR/S95PPW5e9iKG7S1uxE2UQxiQtf/godRFnmtE8Ss6qpivrvGzkBxdGqB0NwplayMNy/y71
rR9NCWmbbHAPiTt863x3rT5tcgHtgAAdUAraj6q+5jwAaQ14fmJJkEi9bCqm0bXTAV3Gno/HNHvJ
o6aLUzDZ3md5Mf28PPrH+HVIvy5b9c4mGAejjMta9qLQ8fzHHOp2OtZyPP7xibpYqoLwh6IPJNhs
xhN4nm4nH63mGVB/oKuKibWmCWY4aXVs5ELp1lp2FbymMEBUqWqJY6oHxe1PoL3CbXe6Do3sqVpK
OdxDWXxJTeTof85nzz6HVbMthtPRkQkFC5PfRO4dbbMXjjLrp7IK+v8Tq/L/T/Vhv7SDo3HQKUcT
Gb1iP2R2rWgaHjMr890DNF/ZGqGyweh0/KNdEiDf5sQ/u0751QZALkYtZK3qbRpcCwrQKYWuD47B
ccv5AIirnyCkXpMhNNmQ5vF8Uu5kpRSDU7zh+8L6IQPaH2oXzV2XXcY0g+busgCkvS0wA3pkElBJ
hff2cut1FVuTG1nevB+cWoHm8pBAE6VTBf6ZW9058K9dGXxvQv/QJOnnMrA/j62/AqhY7tEPZtKx
j6IBU1eriH+2cT4Cf1rA3ZJd040PSeD+FnQNpGY4h3XwI1jSRiLCyv2JjuwyjK20An1Bkfo7Pxv8
h6RUa8AA00RawACyQG8Q+cRepk5URzGXIH0FI3jMXYQOSL3/2mQDZJn+3ak59CA+mluFaUiqTkFe
Amk5tXeJStYiH9OHaH5uj9UQDmD6eAVnJImghiKg+FSjAhN03fA5oKB12PYpi5e++xTpTYqnoOV6
YWM3nriH2hg65Vgc9ukaa7fB4RfunPdTRNAk5YTh2m8Bbvhhg2/xhkiwVl3+ANPomsfnDQNucB7s
V6SEwbsB471enOTy4AZn15GPUHVs7MSvy5eoysuvqHbnYPYg5W77DJqzp/mQQT3EKl6qKQzjHO9X
pSZ+btGTvHIfGZxcR7ONEc9kIXw89Cd2nJQ/74hwAGaDAu1sgWGOyJVgwrAT/j85vIGJAYzb4Ogc
nSuQ/9r1ruZ8tnaXN8NwLuqItoHRPIEgSPQ6AGR+LByIHNa1Ra+p14E5cVbJXrERaLp5cI+XZzRs
v45nQw2a0ymc/J8gjQKFppLqTEFmcqBlWa+Yr2kKzdGTSUVOBpd4taagvpo8CyJLHhia8BVr9UHT
viz/f+fiVaZ6LmaHPo5Wyj47KVoW4xl/G9+AOoxNAR1gDalMXrHZzlUf1OHXwBHVCjzX9Os1/1Y2
YJ8O6KRvKUpK3ym3G8AHPNSKt22xdp1bTKYgUZyLF3smn20fCM9MjtbZJZ3//fIMpg/QPNztpczB
heu8inkA9xyVuwEX+4qFGpxbx/36tj2mIQWVkRsBFQ15A7tHesVlKWiJ+vQlstGTs+kzdAywpCrB
ZF3yDCLHvD5Wfm3N+9mj/sqXGBxBhww2YaUSUKJbr33URdeQOgyPoJgCaceYrepHmOZYbtt3noAS
vN8WXFqvbdnVn4sQrIGOZ/V3LiVrCT3DbuuowQA8oDSXffJKx7H8SidCf1nZtGatyw/9IGDzllnf
fYDM69AB+6/1ysdeHEHCfO6A4d1JCxHoMK02q5qm0W7sYgxA51r01muGuskuARxx30es3uf9/5yv
bCUlYVoszbcbu/WHsnemZ+AEOnsnkiLpv1iTV2wCIqBxQPNuOXYiHMDG/ErYiIrkVNyBq6rbg+6L
bnQLzbv54BHRNtI/SzX3P1twEd84NFprFzQYrI4SLCANV00zTV7zvrWOxJH9D3QruLu+de1te6AD
BWktIGxKEr+IA5JIMPRV8neGRdtWNnS1iFwoNCaoKUvfOrQ8PTlWEUD4oPZ/XT6UTOujObSc2Oyg
KklAsQvxbW/HLYbskhr4uQ+sNVUVg5XqKMFgBIdZkI4u1OQRrSEnaMm2uINIUzOvPSoNoY0OCQQX
q9s0HQsxRTu7jyPUdOKmJ7dpUSQnKev0V1MX0TX6RFcy84ZU3J9Wn3cHifIFV0EbqmfkkoLbtnWK
hZ97FrfA7Xb5bVUjM3hM5whYsHhQSRfsS/QTrwmMm7ZN8/ucTz2Y34V65gPMuu4TMLODQyYb87UZ
THumOT7IztOMlx72LK3z4QCGcPuIHNaKUZu2S3N6MSRTIPMBPiPC0p/3zEEZkIHK7iRLTx7AtgA+
fpDIkyNARKN1uGzshj3TUXKqiWphD/n8nBbyaNH5ioBX12/PEeL6pGjAEvqdu+1KXGS4AnTEHITC
SS9BAvKW0iI6gj3nYMtovKtqdP+BnXl/+ZMMhqAj5qIpyTkjc/I6gnRtH6HeqfbTELKvStZVuC3E
1uFxkWB9UAWTeq5z0LJYPtKZ9ZJ6ct1hYwj8J7363p3smdWz71hIXVojjwFDYz8CG590eZkM1rwQ
076/9gM07juMRckrT6yZHecMnzB4GRlXLMu0Ddp9X81pWoCy2Stit5buQRJAd0SFLMCoqrfLn2Ca
QnN5ELjaXVc01msRDPQBkNk09kPkTNLM33aR/QOmYwlI9cHWVcR568lqAAp5IaMfPWKhZ/HyV5hc
UHN8NkG6jrXgSKsCet+47DtQ9mCmSnFu+Uvlpumg8ZSH/DxXU/Z4eU7Dyulguh65WFBH0eiVFpb1
rJzwe18mzXfOq2TFQQy+/g+YrkjRB9Z29Cymes96Ap51AH49qEXPYbYtk6ITHFJaFY432MljiPz7
Hrrhza4DJvdQ8zxc2RyDl9haMNBwYF8bL3HPzF4aaToErGGY5iuBnmmRlu155+LAhEHeIyHlm8rD
8R4N0N6+kP5LBdKlKY4ACVnZDNN2a77uQTZLWNyir10tm2PrFzCtNEz3WRZ8v2xQpnXSvN0GCTBR
ynNvbYpGMOWCb2lwV98OptE1R6eMW8gnigAYMWaznbRxNVK6VrAyrY52r/Mh7INodpPXxQ9Yjed6
WpFbaDatYaxME2geLvDisTO0m5/BtQh8jyUfXI5kazSzr1tWH8rBf9uRW019WShlveYS5dB90pCi
PRdi7ovDtgm0NJxQXvE/aThWE8/6CfK2HiyDiIn51bYJtJC+sUfmMVQ/nrvJk1czK90T+BrvLw++
DPLvCxdq6n8vTwDQdR3UowsdjP4OhHZDDKHoeg/Zo4NnkXPXg2H48kwfGyrR+f9chNtR1lj5k5sX
Ijs26Rz2cZQI6a9EiaYJlv+/OzFYkaseAjftM4MI0kuYsnnY07yGOtPlD/jYVEmk+XEFPVy3qK3w
bIfgFEy8OolpCYnF9eS0aTM0X2aqye0Ixa6zBMXDHtl7NwZLqDwyifq2hMQWpFrsjauleTajrkhr
N0rfkC+zoqPfWyS7nS0OPZfLy2UAXUAq8u/9yK1FSsRt6HmJn10bfS2J8znP29sKJWwl+Lnyh29j
V8VdQk+X5/z4oUB0RkAufQSZUZ++qYUiGxyTXlzL/FNfz+hoS7r6MBf5aaytaFsgSnQAno9rauzz
ip792Qlit82h7L7I017+HINF6wA8bvkid2buPi914Szxh13ul2v7Yxpc83zO7dwL0QT2mpe0+oZo
uj44npd+ufzTDc7yD9CuzsE9HoG/ANoI809AXZI9VIru5nQVymf6/Zq7B6r3JmjUOc/c5cVOgNjr
Gjxi/sqpbvr9mrM3M8CUBRioz5DkinaBBfkUaDp6INKIfm1bIc3Z1SSyGorR2FxAXP2elTGZg/LA
K0cdt82guTjS1Dl6/JYUbx5+taHGAL6I/GQlxcab6R8oHe+EAy50tDYlnd39Bo1HDib8qLSBjN9f
/oaPw0CiA+q4jzZHEUj3uRm6cYcwNonRK0kfvG7+WXCv3YTzIDquLnUgfpTkKn+DEFoAXWmf7tsa
De61Yum23dDBdRG6X4e8q9zn0puzq0qx7hB2DXhDWrmGyza4hA6wq5owA9yrz94AJuff/K5sCnQN
Nup8eS8MPqGj6NDJJkGmlnjnxWLBw/kfmPqzXURw6F2ewLTZmkvLye8rrJH7DHnGl0HY6c6H/sBV
OfjNHmIUa60tpmk0386hl+GBBjR/4kn9XIGm9CQ695H6qjwRAeXEyx9j2gzNvxnYp6DDEIEkzQYr
A32pGKnYY5KtticYLjudBlDROkQjcQfcih1+52DMP9MqinaswCFojdMDAupoBxnP5nXbB2n3OWDS
qovSLn+LGFhAiOd3+7IompWr27ApOjJOgsAoCKvKP/t4Ie3BakL/S3Krjp1IuadM9GTF0w0xlo56
m0kuMxTvmueWTZDI5a9pPiL8YRN0wYNgx8N6Wx0YeNe/4x8OchZvatzmWXQTUN5OD0jJ3K11T5m+
Y1nHd9FuFrlBEUBR8g0sOSxHCxiRaBUn2S7kRfTJyUPrgI76ZNt1qOPgQAHQRXhP4HxkjJzclIpD
OrMeOp7ZGvLScLroIDg2in528a5/BphvKo59RcqrsJhA4QWNm3At6jHNovm+zJwiYbIIz+6AjpVm
LMVNYi/V27xcO+gNjh9ojs+JBTFXXnnPitEQfStBfiZsyPebvDDQL3XErq6XJ/4zAepD/PRsdyTX
xBIg0F85hU1LpPm57dGszkJQ/8apqDMfPEbu/yT5+hPk5Lq158Hygz94eepgOEYFER1j9XNXOo/+
SIdjMSfRtyFx2C6EZFEsHe8G4rkDasaN+NYEtTomGfu1aRl1iBwe6eiTkEP1rOomAy8avyYRiEG2
Da55fsWkSrIpDM5V2v7gnSt3YzT1Kwtn2B4dDMetiRekLYIzQF5V7I5VcljQgyU6QjdldiFn/vfR
IjIUiyBGETxzdEjsUC9eCOLajUGKzgPYd83kQymqfk7sobthluDfNrcwEB38VkKvpa5Ra3sGMFUB
gjjOMga/ZOqvOIfBuXX+P0pprchsF2+JUyMhHPByBHUJdMg27q7m3pLnIHacWfjsl8kJGXsGep/u
7NhNsTKB6QM0757avAFaPqueqXBQbLQ8K8hiyal/tcn2dfhbZalJyQLnkwvhvuoIvhK3uAotcGw/
bptgCYfeXXzEq/Hsi1iBTjc+nTInHL4h5B1WbP9D7/IivVDrgDqR+Ukpkd+pvqEK0O/Rx+Lv3clf
wVd9eG9jAu12sKaSTjRrMAEEfHeq6Z+TnIi942fzNSq/UOYBJ9JKwP7hXmMuzZhApYTXDKjxDwn9
1A+f6Rpts2lczYbsnnuVKyx5qPv8yiraK281ajasv150ZV5vdRbkPw9Qww3CA9JEsSifNliOBxGx
vy1HoDeu8UOQ6JR+/R+fpulXZTvz6+XBTT9cO/OtFr02gsBwJvu2ch/76AF6Dlt8Fj9ci/VyG9xY
ymUS0nz5f6GI0B8QsZXCs2Ev9VJqJoq66YsJvzspYzu7L9dYyg2GrhdRRQOdb9ql0yEt0QBe7fz8
jVQ3TQ3djDWm1A/fDFgX7+8NLfuS5ZPEb28gM+XLa0c9I7ITbrly2Jv2VPPVGSQuc+Fi/KSg0MuV
kP+d9lytPXdNS6+5Z8Nw2BMZLvYY7ap2uqIRWdlV0y/XPDQAIUhFETUfJvqLZb/c4HfgrPVLGDZW
L5BC/BIn/IQTbLDuwNoBER+ouqj7CJEaqzZxdXuRXiOdrCwTUemOByg0QygRW9rJeaM/6cXRVoxh
wkt8gd8y/94denk1DHhMbzMbvTAK9JWLnXRAkgPwd+D1V2NG94p4h8snjWn9lz1/dwGWWRAK1wHf
K29uxuT77JS7Hh3s9FpF7X7bFIvFvpuiRcsNOJTwBXX7hZVXU1RD7nmO1WDtvHqlAGEw0UUz8P0c
fhC6dUPs8RCmn4C92lXZVbDK8mgaXPNciHQXTAFqf4AS7h3aUq5YuVRVNqF1YJ2a5xYycAFRg3VG
BT9O7njthSjQhHKf1tm2u9vWPDir2zQcwRF3yO1rKGDHTi5WbpOP1wbq5n8vPNQ1WScbJQ+U3ND+
hagXSr9ftpuPTzSIdP49dFP26OHni90Mp8r6aqtfl8c1/WTtcm3R7FWBEXA8iOI8iN9FtJvHL5eH
Nv1k7W5FBW9KIEAnD8V8BJ9cskY5/PHdBH//eyn8Di6aTfjJc/gzKm5r9ZrVv8fp6vKvNi3I8jXv
HDRyZxtkIbiZZmjytiDnsZFqALPR4fLwpkXRfNMCvbQqAkDrVGIF9x5kdOMUpKNvm0bXM+HcYZnF
5QADlD5uDveRDHTbbuoZcFzXKoc2CsLHwdm3UbAnU3p/+VcbllzPfoMWW07Kk+MBlJsThOw9fium
18tjG9ZbbxVXfhiAYXtxSTre9aT6OUfJpkiA6lwtUPGVk7UcsyN6wLkfZ9Ft0jxe/tmGJdGV5Dqv
zRqnhe/4tTxScE+OgoJ/Mli5Rw2roheQI2vKB8IxvBOeMvqpTU+bfrZeJVY0aG2/xrhhmT040Fmu
xvq2gRjs5eENP1uvCbsl1C+DxfOdIL0N+bhHffvntqG1c1C1PJ1kNGNovAFcArn3qT5eHtqwlzr5
SttHg9e1OfYynfYg+HgN5hlQV38LHg08iMu07w6sRkThmAYOCEz9Z3SYV/5vUUQrdvLnSfFPKhGD
LzvxbnC/Sm17HhLrl6pACYBOmR9FS924DL0bofAfBiRL3jfPdQjheMg3BNeOAyaEoLI/17y5n6Zt
2RX8Eu3gDHM35NFkIxXfdoBKjXFveRs3SAtplqYp0EVh74uwP7oB31esOQIct+1G0Tkkpzmoa4AL
5KF3i4cQIiNxhCwUFOM39aFjabSABqrnxB99hGSh/Qv9DrtxoCv7bzDdf2rErlVFZAloRjQmzAm0
jeuYFCvHvuEe1yvD0ZyGAfhMEep50bUtUZOIgqs8G29LmazknAwHhs7TYROegDsQl7kKjmP7jY3/
XXZp07iaxcyRi96eEeM60RWYCZVcE2wwDayFv6RQwqIeBra7Y5d/Fs1KzGtaa81E/An4KqpwBoXA
dscdsJj7qQ9eaOeUJ79wy++X18VgL3qpcQrrMUHXLx6w7o+E3bjzhHaWbVeiXl50SA0g1IDYphu9
fVWRg4ycu2Q1wDb9dO0CyAPJZrcX1Zs/Fl3M/OotZ62MCXc3/v5la94dpZFIS+EtKZWI3wVtHc/R
wR1WXGl5BXxwTOtFxJD3zGIBDkfPAQs31GFj6oL+IOxFnFTjcRT581jQNVymwZj0eiIZw76BpBGs
vwXZSDyRgk8xl419BlfadATycGs0HminPpO240nUdw8Q7o6JG12BiG03ROXhsr0a3E0vKKrOI55D
EI2HXnmkUzXFDUA928bWXFlxC/pYy37P9K7uIZn0cHlck6FqrszTAgWw5flKhXWtoJwe0zHdjVn9
a9P4evVwqua+d8H/fBhpHjdz/SOg3S5sgpUsvWHJ9fJgAxThAKZxeZB1c0D4HPe2c7z8y01Day7c
BbMFWiEMzUQYZyE4Jftu5SI0Da0574BMBBl7BFkOVTHv5L7312jZTEMv+/zuXGCSlmnlITxoOu4c
5KjcPaJ/d+XZZvBVvSYI+jjpixE0mDKVtxICFjRTVxA03Y92ulb4WtIbH5w+emXQGkYw/SlYZE3v
PDc99t5bl113UDT0eNzKG3vtCvgY+OpRvUYocwocIpvS31kGKHUUIT+Xoi9CtiBxr91wPhXQ7I1b
dI+PiVteoeCxiaMbM2ve3CWV79Y2vpF3x6D+Wm5LRlFdEyoJQIwZggHp4AfFznfa01S7+8vuYDgo
9HqhAvy/8RMYltedZHTbyTf0827zB50hA2WTMkgjgUMoRIcKpJIgquD03y7/8I/53dB4rzkyBINn
LlNcZ52w3tzG2xWZiHsx/ByCaU8SAYXRJhZzsBvw1IRCE0CqIlh5ThkcRmfKUAArkppjbpKkEFfw
7hmqE0PCTtW8xtxl8Hhd/SkSvEh4gI3hlbwqXTsmQm3cl2XKd4fJENrzVGY4vHPvOkBOwsvXuoZM
P1q7iQcIGUxM4Slg9V+S/ilpVkJ003q7f/9iVvij18+wpGGcH6zEvq/LfTjFBe23xV26Kl7vA5CS
VIhW8hmkoPd2eOrWxOVNHqZdxWFLIexA8+otaqLgunExCZddvq/GYOO5o9NiSA4KLaidI0Kxsita
gJmyjlZW3vDrdR6MgHjMy3J40JhW8Sw+UbuLI7ISkRq2VSfByBKQVJMG2+oUD0N0LeX3TNVxIn9f
PiIM1qjrZtWRW1R2gsAtaW566yX0V362aU2W/7/zHx7ZgOPhnD/kAPj2abdLQCBZrqXHTIuieaft
JDZHDxaeAMFrZD0QD00UY7nzmp/bVkXz0RTM3anq4P3SufNR2ajtTST/HtXFsUg/WYr5GBmHIRSl
50OmtjUEYGztas26HjHtgFVhZR+P7anOH1W2kqM12YnmoWNa20ItN0nbnf3qNnAOl1faYCc6nQVB
ohM4UPh75B2s4rPiX7K1Q8Xwk3Uai0qqTKQZusTQIQ2Q+ZA9+ZCbWLkfDBaok1hEkNKGRA3cMvNS
8GRMgGYmTjDHDIKesfC7TWRQHnWX+d/5UeH2dtLQXByivj2FTnse0Yzbqk2K0Bhec9Mamvb2lIfD
oSHiPBfBzurX0JOm5dd8FCV39DSOWCHXCm+cLDmgvLwCkDYNrbkny/wAbSOpOCSyiilA92O+xgxg
Glq7RaceoHh7yY4mAtDF3G5HiH+1a8BIU0Cmw52GhkBpb0bEkjvWEM9lTm4zOjb3daTuwBPk7NxM
PgytQ/aNDMiuGX07LsDHGvfR3K/UFkyfqLlyxKaKuSFed+j4bW/aYXKeWst3VkoLHzt0+E8Lot9I
2bNaHCiE4O2bKv1Uj5u2Hdyvf/sCmV0B6qxKHCbru/J+uM7D5TPo42dXqNeIoCmdczdl8LHpExdf
Ofh00zb2ex47/qe6ekzEGpzGtDja0iPfwkFXj0eKPZ+V/+h3TxBSXjmRDGPrJaMW/dUqWlanml+i
0omn9lcrNmFKPapj3rqkJpMMGnEgcxeH0bQrV4f++HdTHfImZWd1fFgyApI8l706FTmyU6tqlAZr
1/lEaEegPBxi+DD57EfBLp3WxA5NI2tHMxvH1lYNjooIWnyHGgfSPuqrNd5S0+jLcr07+KOUQQkq
wcUoHGgm3XnjNu/XMW/25LdOl9PhkHUMijbtLgnp/rIfmX6ydiz3xC+9UMD1CU0eHWS/YlSDni6P
bbISzfd7iCOBttcSh1lBtjj/VDunSGyszug8IX1CKM/cDFA0O38RIXuCAu/e8zOyu/zjl+f2B3md
P1mY93tplZ3TWbBBgDh+00rN6K1z/V0ZhuRA2fxd9YSvTPVxAjvUK7utzIqoTLAHYLPjzlNC7rvw
uff+I8LehWtCkR8HP6He9JtZYAGqWpwGY2pfWe508JBr46DX5d20ab9DvdYrqq71/BSx7Mi/0OQ3
7U95sZKY+NCUQluHk9pOOedOItpbNNrYMi7GbLgCdGcicTGhle/ylv8Bvv6z55hlcZJ3ew6qRVCU
1zK66aoRN8wJn8jFN5bx1n9qIhEMzS7IZr+cYRSDCMCpVRa+Ai+xDQFjcXbVFCTfVDtO5ASDsXl3
pRK0UT1NDExFQxzYnUPhDA0d7OPln/yhleIXa+4LVfMkQmvC/BkSpKzxrweGAlG9a8oBPS3X4Mun
ELjgI+Sp/V3X+7QPV2z2w/sXE2u+naUWoVlWpbcDn2ygBbKCQh0RkqdgS7J4VqOLMyxolx9b1wnB
vIHUd5VclZxSxVdOReN2aW+nupvZQOpI3OSeKMYnUql+RNGqdbGNRzDITPnZL9ph7m9lmYJQPO7B
uV9c92Ls2ocoKAjYXtQwooQf+5KK//JeyOmXF3hVmx+YCm0vzqvJWRWW/PCsxZppkYRUHh+k52Vf
Ga5KwB67bGriIGrW+MwM4+sI2tTyBG+76P9x9i1NcuJM17+ICAFCiC1UVV+q3e6Lu+zpDeHxeACB
JO4gfv17yt+mH01TfFHhjaMXonTJVCrz5Dnla+ct0UPpTnW1RxtSl+4uH7a18c+H8IN5NDmKs5W3
sAcIK8N5QLInpftx7K8SawRBi3U5D83sR0VeVK9ZkQU1UNEqOIGXB5zZLSmHjUfxisXYinpTpRau
eFk8DCQodtq0PC4DqDX6ejYHjzePJevmDSP5E2p94lBsPb3Ay1WndeQ/LFJRPzgEQ9H3T6nHBo/f
dV07GmfPvQpP3BtoCNUgJSwMWBX7vpHel36e6/Bv0M5CVxygE6ckajcKEuU8IZJn7mkW0xTMMdO5
CIZ7kxWTUz6qyvd/oyV8yIONVNnatls+RhcyAuetL16HdCrS3dCMQXsMZ4j/bkTBn15N2HfLl5hQ
uB3riuIhyDT48cPuu5qxN8tAXzU0Tjc2Y20alrcgrurAxz9ER4fT8qatRe0nIbRB8w3rWJuFZd1Z
xHVviih/AK2gk4QsfeZgv7jLeHnnu+1WrPA5KAn6fWeH/MEIMzAUVOCgcY9eLek0H1KvUeSm104Y
vSs6FortpnkeOvfQynpRb1EHMI9ImiJfRgI5mCmq3iQE2BU4l4rZQXJlCb0mTGRPBNlY6k+XAiqA
1oaisCm4AbT2mBZtxf5UpwJ6QMDBozIGDZqL3KJP/EA+XeGYsCbnwOrDmogh67oyVOZBoJ59IDyN
qpi7ZjpdHv5Tl4HhLb9X5iGCAXeZHxxjoq99Xb+O/vgb4eFykEuqk9DfSu2sLJxNm1TU0ou6SOUP
rDWAj+hZDtVNUJWqULGPmMS/XVxV51tyeJ9GVZiY9V6Zcz24hYN9ah3PDxJ/DtEkW2bln5r30myR
Ka+t39kiP2wPwfPNoC02PGZuPi+oy0jEQP+YokOpQ0WRAJMEh5jI9DziAVLlG4fwU3vH5Cy3xaBN
0qW1yV+KKCXt96Lt2vyFok10I2myNr51yOXAe4Q0aXRUed6+Bqk/v7VV9u3ykVvbGctZSeiVVV1D
EImGDkrWRXfHwVbxOuh8K9X36aMDy2O5K2NYBx2+Wh4dps5vVT2E9c+8c5oB9afIrd17+P0oH+N8
hBDLd5VDLW/acPgrs7PTHjmn8wyeHfc4VdSFJ2MM3ODQ9CmaVzGW4Xi4vIgr1mS/q3q06vlVhh0C
q/CYQLP+jYv+2yKwhh4pX6/7iOUcAtfDri9LfzR8pOzkTb4sijib5KL+ErlCipxOJcTINk71nyLP
f0IK+NbzZD8Y05zToosKIu7Br9bPv2ueDssN16m3vM6u0zlxM0LLzYudMGujMW7SXIxF0s/1RAGP
7b2wilGAdejzKN1pPC05sFGH0iFRU8aTAnxN7wRMn5V35ZgZkuARD1LfZOE5N89m8XP6tW2nwlOx
HDoHN0teK1mxfVp0Vfbojsr1oOGBRMt+Ye3sqL8Gxwx18Eujd70BN3jHw0TVjOOd4IIfZ/jhCTbo
H8tQg88rKVwG5Y+yVWzcMFP/fKA/WTAbxjmkyxxNGW8fFhWAzSLOB14UjwxPevmlzNvQFIkXRqUP
HsUx9L2dM0HyGEoUDq+Hlw4Sb+pHN48umX7MDBk0mjiKpOq5QBqpGPCmixQ07Xg01MnQBHSH8MX3
wQSIjG0HXVfAqr5o2TtY3Kog86scUaXOD1Oa6+pLRyEDMyfeuV8sLvNZgOhYIZs/Fful6BVAPMZr
fb7sLx/VzzPZODuWvy8zpc0QlM3RISnvJchOa718pW3mL/tgquvcxBqnYv5Z9gyyV3HOXEYfW1N1
xa3n4fn9ZnjhmPdUBDntN37Vih+1UdYkrPAuLQuGFSXZl8KEhXujhsGtNrzA2vj2PVBCMriTZ4lm
BymiQ0TD6caffG+LTHbFmdlIXtqpaPLqoX9QVV68hXj7JnRMa0iqDW193Rzs1paIla5rAq894hKY
nX80mGbyn6zum38un4xP18gPbOLyFCwyDqQCyu8efFXMQtBxqFGqDZ/16QphdGsHWjFHchyF8+4b
9LUZBlZaPGroLXeXLcGwtQlYlzERaeQOQBz+Tf7wfQaQtR6nrXf153aDCVi3cTF3PazGcb8PLZ0S
L1OHgBI3bkuezLJ5QyLieKYJR5se2fuU7tBz8w9jfGPz/6Q0/+PB8HnrquYDhGoGMgZ/Q6bscFZ9
hVXu88h8lRP5ygexD4fiVpj/p2c0gxL78qFY2Ta7fqAFJZNpXA2qEdH3SZ47DAGv9JofjY7yrQaR
lZ2zSwlQg5+ULwP2BoGQQCShq9o5CZxeb/j/TxNVfmDXEoaFQLFsbqI3h7JjVhgnDgr41S48pGz5
2lL20pX5LZqPd5dXbW0+1v2sReZmJQKOtwZq5bHJdbBzzjC9y6N/GrVhNue9+nD7I73qV16e8bdp
UV34u8M7a/xrSodQgGM4Td0C3XrAcleHSveL+cGjcdoS4ThP4JNTaCdHadoFzNRO8Wtwmz2L5F8y
6PdIXdwAwnRzeXZrn7AcRV6izxO9SOJXPoY7Bvkv0EJ9KyI3KQdnq/l+bX8sT4FHR6oyUMK9kc6U
EKeXp97fZB9aG9xyFCkP0JtZG/pWV1gU70w5PC7pVaXUwE4ftrQhKPwu0xvCqZ+5RhFSgr53w9hX
frmdOwSdMdo9c296a1R9HOeqj1NTySsHt97nwQBwC9ikp7c8TTl0cYlORNZsFWjXfroVgTdzOIBe
hUxvszuMu7MEb4C2o+sMzs5J6hpN95DTm97arn/t6/bEazjYmXg36Kx8VKVQcRbkWzQ9a1OxzTtw
QCrEWHlSoD3oktxxli6JnOI6jFRg5yP92gXj2syit8zP3SRnaQcxlPHtsvWu3Bd25/3YBmA7WDq5
wyNj+dZ3YCUPcSff9M2/lz+wtjqW6UKr0TVsLORO0qVMliir2hhEQOGv64a3jLcfO89VlcTvBxlz
XY/6q2i9fuMaWnHcdt/90PkaKcdG7hbu3so5qxMNGfUYqSp/byqx873B/9LIMdhdMxlqpwkXd8gF
aJflrnZpjw50xI6coY3kutEtg+ayTVujJrmbxnJvIn07t1tRx+ebTO1km+I15RMf5a5Ai2BGml++
2Wpz/fyAAjjwv5en63iVCFAaeZvqEM3WGo1rUUD8pKPdVkbtjzP+7y1J7ZQaz2qB6pIM/9Zo6nbU
DSVO2KhkQp6ZPwVUizJLBKT70KVU61Q1WVKoTMghQbhQ++KADhSfbSl1r6yl/WwgvO3zUnGcriId
8zrJEGyBBE/Jodxwj5+m9nyQa/zvkkKBmaJ8bYYTsjn/Ql/pIWAw+MD9mk3qqcrGq/pmqC3GjOCX
KSdtihMqQ9/NIptDXbAtCMTasTiv3oeYalFhxWpIte7GJtqF3D842YEE/oaprI1uxTQlC0dToH69
o96YZvtopOJJtsv8JNqBOFdau+UZNW3KGr3b1U5lIdRBRRl8B8PlcnfZ2temYDlGdKA1ukgBTUej
P44yjWhcLemLV2+Ru30e94F7+X93oO5Unk1+Xu1qNp6oE34bWffcdnkWZ+Y65A+1c44lxFc0VNGq
nXR6kaPm5/CEFc1y5T7byUakwPy0At3nToZF8FiLctxR0wd5TIbp9vI+rDkXG8MhXOXS2eHZqaUL
D8Q+K3tdgzx8iCLosLhV0chj6Dh1XeyQ2aoWWLw2i5sMhjpBnZRSjfzKI2d3XcJNzcA59OStito8
9qgowaC9RfiycuLsJkstAja1KO2/IzV1RGHz93noehxeLy/kil+0c6ikz/JhzgR9o52pPQlQ9xIO
SUS6ipyu+8J5Yh98CrLabi4myd+WOuyRJJDRq8pAl3fd6JbHktwfPWRUshNI0lH/Dcohrgv6+7rB
LYc1gaOp6dAGfErTRoZA00/pF0RG/hZR54qx28VBJBP13Hlh+Ys4JRQiWIne2ezW5KSZEn8MKlrd
KgjbbLU0rRqN5b16KLxlNB+an6obHuc6iDmyJXVW7YtGHTOUoEJkVPLoqe7DjYL557EetSkJPI/4
RCDr+FMyQCLx2rmZJ3lkGb/LVfV0Tjf4zZb2+8pq2tnt1BDG50I0P4kxR1YvX3iD4rxbvJq82UBM
rFiLneCM+jmkUBTIT2EOeaEe6MldXwI6c/m4rZi6Ta3T5ZJNzRykb+NUze+VcYTz2o19ZPJYhFSY
qx7P1KbZkehxHlCogXC5S/41ALoj9Kuz/XVzsOxRM2pYKXLnjY9+rZ9AGlLyb62qafhvbVpyHQic
2oQOHqsr3k91fyo9OeWolfhjF1fesJXn/DxVRkMriuCgMfGhGeqcKd7DxxCFmVgacORLE/zL5jxN
vAXZLMM7L4k6EJ1cXrw/rS6fhMw24XxGMiSDVa93qZnGPD1JStOv+ZyVcGuO7MOohRScbp0Cgq+B
aOUu9PJh+jlBA7YIENpOIGU6Dn29tO8yV1BonkbF+jhMOf3RlV7uZLFWfgcSD704KPQgVSpH/jh7
kVfKXdUJM6I6M7ZK/hXxTJBm73gKdE+3fOS0eA3LxogKUhSCZe/AtPnwFvMS6T5xyjaPmthBEjFS
N7lh6VxukRStBNahFRJlbauVg5LRu57ZHRl+qWnc1Y6++ZPu5Vtybis7blNW0B6a9SSN2FtXTIdi
Hl95B70ZKIgk+WjiDkpvgPSJA0u3Xncr07J5LIwQKB1ljjhxTCvV9YPi0+sSVk+8FYdBAs95+VCt
eBWbOoEtg+y6IuXvpNE3XvF8zle27pVO12ZOYPMiap2X0Xta8wMtivaMH/wnkPxpyTdTvStu12Zk
nyrQl6EkGpyIDELvN25GE6CbSEi1cU2t7YV1xNDW72vfHYIT/MpLRsc5HpV8wtRA38zMN4kTd3kz
Vj5kkyowh4AwQAUIhrh6QDczXii4D/O5aGLaFlWcT+Xh8pdW1szmV+CQTarK1uNvuPGjGE07JgZt
/panWjlUwXl+H4K6xUMk0Rqfv0WDeQT9xx0ihy/M9zb2Y+UqtxnYa5YVtKfldJqIuQG5JDtOjdPt
UQI2B1xoG19ZW6Lz5D5MQrK+z8aoJSdPDk6iF04SdDi9X7f+549+GHwEwKfCT51OSHdEh3ZsTQzA
67QRiKzEVTbVgh4BNS4XwLomxV5m5h/PTrFyp0NfOI9jYG6ydss21rbaugobbZxFh8N88hYPADaR
9qUsYlZNffoaGT8Nbi4v2NqUrOA0AnkSrz1/OlXOuNN9+MAr/SSc+asao9uzBQ5dc+XGW+ZeMML5
0ND5RJqF7IFhQMJjszaxMg+bbiGVEQQEKmc+gWlw+Sd09Pw3CfLJP3LUo1KoKMMmmR+dlxJk5M11
QZ1NxFBEBkWFaQrfQwKV29AJ61iofKsksmKPNhFDYyiUrMeavkd8OKhw3pEy+sLl8KNtyL+Xt3/F
M9p8CxQNYGo0aj7NTX93puZfWvmnHumSYZ9X7UYCZ+WatzkXUs6UG6rWfz9f8+dMXSlQ4CmdZbhR
rb4Rg/vuz0Bo1t3WI3JtYpYj4JDMY/0wkXeZjo9ewHZoWv3mG3l/nlgGxNLl9VtxZtR6qxbRSGg9
kumUgf1ml1LtJDNopDeCiLUDYDkBas7SnrqNTovjx6HvJM2gj7OaHovc25jASm2f2gQNqZ8a6IFX
0cmdAYbEIYMw4w83yr5CRP3ey7BwkATvAyHiSUL2IG026hFrc7O8ATCtHBRf+G43toeSkF1H6H0W
6He6JYmzsjf/IW/Iu74qpmo8jUV00gLwMghKZcnljV/xzzZ9QzdPITiO+HAiHMJqrVd+zXUZxWTe
Uqhd+/Xng/3hJnOhUBo6gx5PfVYRFJw8NDN10DK87uefd+XD6BOYIysCmaWTWykZB0R+A2bg5RxA
Xh5/ZXd965KfaryNtMr6UwNReRRqHs9VXUgfvRjUXTesY22Fzn//MAeqO01LGnYnAoWCY16S6gVJ
9GkjxbXisnzLsucWNwbQyPzUQV23DlQiWznE7vlVYvxdUFQHCelaBACHyyu2NhvL1oOM66BchvDk
O1WNHvKqRO65+fvy4Cve0CZ5cGkHNYTA7U4Qczh5NPh9NmyotyFv2gf/H4H22iQsoza0guRNyrr3
YmbvHtTAdz6BQublSayYnM36wBm0Xc3YBCddBWCWKqO+/VFnTvbdA6PuhlmvTMCmf3BdQK1GZH5P
TYMKPgonPPHS6fXyBNYGt0yajEMTUZa1J1KaN+KCJcBPr5NP8qnN+YAed25kI9vTNEIum9SZvhsn
9Uul6RYZztr62zadLQSoUdKewjaoksGFQhoEfPOERvo6+AG1YYAcsF6/qoL25M9Ddhgn3T0HxCuv
C0D/AwOcFLAUnmpPOdr2KlBYgekKSjXZFi3OisuwJXC6kvhmLtr2BEuLcZ3+5IETF1rtuK8g+RY+
nGOPodIb9rD2OSt07wJDRhH5Pe634nudZl/dDp8ZMzDUi4PU4sUZgmNdbqlLrvgQGwSYMoLOKYoD
dnbpPq9vTDXu0QR9t0j/m9vrjTfWipHYoL+p41k1Nsw/FYHRCV3IEkNv5TqFDGqD/TRy4dBvCf1T
2XXGux9l17hQoqprueFAVozERvs1onIzp3HrE7AOXwZXs/1YNzVAmdfx+lNbM0dVddplYCc/Oc2o
74D1w2Uh0uX2sov6dJNZZCfDR9QN5jZ3zDFF8My/QH5PdU+Mcjj1uI66gOw1c0QTCzm6jtw4yJ9u
OT5qOZYe4SewvoF8QAhlMiCCjDd2D3lhsuYaz4svnL/8IVRgI3Mgs1J2DyZq3NfeQ7NfwlUZ/Lq8
amsT8P93eAHIiI8XR/sQtO73vlbd4xKILeDO2uBWYICikUuDfOH3Z8oj6KxW2ouXUbCtjOinJxZr
Y7kRNw8Nqf00O87SZOopGKOGyx3JShEmk9fk1c/rFsmKDcB6MadzKvRxWqaSJWg5aNnTEvG83XiM
r0zEziVPfgDcC4LOBwYIpx9LkHEXiXTcIoVMoRtuCWCs7IedQaact52TDunLIErR7dGaX6lbsJ94
W4Khn8bOLLIhLSQMeFEXDrQ1BvFjrj2yXyqmkymN7tHOcRWmAl+xXgAMLZoRZpC+NBJEnnglFzuy
SL7X5bJsBOif5mTwCcuuKckcLwNs8ZhnzVC6u8bJXP5LBjKPAnTJR9F4OzCjDLrfGVengWrublFg
reySf/77B4tHvbUsmooKCDGKarkxEcu/dWAHULvLp3ntsFnjN84ksjyq+EtpAAXsMie6pU3gJw7U
r26u+4TlVaDaS0vm8OilSZfxngRhfv9nc3J33GpJXpuF5Vsy6ShsEA3RogilojJSYCWrdJCI8/8u
z2JlI+wqApMzLRcgBB7QnDY8iXmoULcaJkAPL4+/NgXLrRSO00HmjYcvadWCn3FJSULozOKebK7S
yjm2ywcSpajMx6IfQ91ByHUcouIX0bwlB6fvnexfOqf58mtpA5190Qp2cN3U7GLC5I9tM4zEu49a
J7w3k+c91yhL3/VqcjairZX73q4oSLxGyDz26t4N/TkxCunsxgMF6DSYxM+mQxmMW/HjykGwqwsl
WVInw1l79mjv/NZVO715I7qUrjoGtrYrm0s0+AS9fGiDSIhXAaiR/72QKWrfZunzaus4/wnk/lMs
ZpFN6YxbUYLDbymPfcsKKB9BPJ4fwRjI0gNy9P7yFDgQ4nYPCmBhL49dxZzxpNKc6q9BqooWbH8T
a8QT74uM3c2iL6d/Ud/NapqIutLDF9FGLcQewLlAmi3l2xUjsZMZpJVB3czudA8wyuzniQJaIPKh
gwzykTfck96WCvnaJls+C2gmtAj0IX0hdPTSu7ID3UScaRJe6XdtDmrCer+XoAp4Gehk5m+GNCq6
yVI1870odXC6fJrWpmHFRA04IMsK/vwZMoz6wbhR+4zAu7sm1YMjZLksxhevgRJx9sDRCSy/D0aE
5IZ4RTtd9wG7GEJctOOAJt17kSDjAEqPVRE7zFm3hdP4nFaERXbdgzuOCGggwmMP8Rb63OcD9Fj3
Zce4v2N+AMTfRCFgmSfo4+VH6pRm7G40IT2aFbTvnNvu0zEDByNvF/azUMZXWVIHKZzRqSlpG03f
ah2mThG7VU/QaJITScKnEZTaaNq+vMd/KIo+seT/ZEwywyBuOgX3qNPr4OuEDg7WJkz6M7kpU6dV
KQgUB5Ce7/HsDTtg5VVtvFvGPZDGx0HQzPXeFK5yfgR579CbEMlIOr5c/nUrFmvXfkxXDaMM0+xV
lpHzBWjS4jHjHaj/aG42Xi0rvt+u/dSzHzptluXHMZRdUqZ5dkPYPN37jYYqzDy0yYSHWHLdfM7z
/BiPLQb/xsK9p5TA7fWL68ezLud7SUm6xfOwtmhnc/7wEZBlkUm2TvnaqKbsYg/0vmHcBX4+xSGI
ILcC9BXvYBd9ZuPlvYAa072L2NKNCdDzwx6dY2hmubxY5xj8k5NJvf+dhyai4kMqnPuq9RfYhfsb
VHPNfRulaImWeov2Zo3Kxa79MDLWbWB6csz6SKP3MTfaobeAPYXug+cVS3RbkiIi6JbVZQlpuBRt
8zDJAbqlbOdoR4QtcDp1ih6kOfJmntTaZQBMB+gr96vXqxbDbvsbGmWAzWnY4xSiZuiJ3ttngFTG
Ppveovo6bAVcmu2UA0CpsqKvXlOZFyARRy/+Lam06XcCKKuNkP4PGPuTnbVrUnXnupnnFPV9mNdl
xMGqBGTjS8d01Mp4ygJW/K17NIkeQkiZNwKeR9QMjKJep7PYQ91S/PBA4jYdlkUXY7bLPIDjd7lT
ulzGrlOky35uzGD6B4mQfu5jQoqpflpqsAFDa4jmnUjvRYqq779BA3jSbqwAwPqJ5xewKnvDqcrZ
ISt4DVq+zJ+yt4oO0n2r+oZX6Y0DLVn1PFOwoVdJNELE7sBLcAt7Nz0KL9M/eqYeMMYun6R6xqPF
G9s960q3+F0sBBRuuzrtW/mDOn7es/1cd3n+t/D8nDwXvtOIf/zQi8QdCAioFHGo68Z7msY+dNSu
Nnhfg10na9QN78ErUSdUQi3mEdoTUfMdr1fuJ0HEw6ZM0kbTHDzWkRu0cQVZeO9+WYY0ekSyoaYm
mQZ/mP0bvxmKMThq8LjW7yVE5/hN01OXfg9nP1X9bupM694JLAAejVDWRjwJJF/a3xMiREp2kQPq
vSPw75Q/gi3HTw99Q/rue1dyoZt9K4ZeDwAezABRdH7pAOY9kSLrmiSce+dMPlE5y5dSeiJnUFQa
6/4Zr8hCgf0EZHF+FKfaYcD9ESWU2Dh/K57LJhInkdPxjtYGrVgF66BYhlnt0rDdkmBdcVx2nSkb
23TwlVu/DkWQJaz0vFvJeQ8VTzHe1hHQu5d9woqj/0O18cHR96AzdJY2He8jj9fsIPIsin6oiQoI
UiyiuioXzSK74qTR46MrOdUvjfJLZGAUePniIiu2RIr+UAF94g7sclPadV2gQylfopGHI7+T6FMt
vXfNyixDLw1HlxbeEBN463Ubg7uaa3yeBJUHEbuuKW8WmbeI403JZ/HvMEKP676vS66fJrCCuLsO
dwgEWTJX+F/w+h7yg0wjmv6okQ59pmk1LMfQAGN5bMDs5O14EYzzaxGazEN5ymTzl1S54EOKC6+s
0UhCQYVOdkCtAyeZ6GDMvHczkHZA5galrd3Uhqy/zxwp6vZmWFCeO9HzhF6pRN7qR+rlVILcqQff
XMIR/vntHaI7Jo5+BGA03RtI3YHUA4Bs48ZGt6NadhPuoj7bd8w5u5zO9H0dAy6ayRtwTg6iB/qY
9M2uwV10BpaIhdwXPGtH4Mq8pn3LQH6X9WA1Xmb/ReqBZDd1KRZUZCLlgSsl4yTQezyvC8SYmTTE
3NOwjnx1B+U6Wc4xQTVQH5qqBvnnXct713n0qhYA+z0FkE12+xzpjdo5EuqmoDPhIGWt446JsHyZ
UH6rfiNOVtFTOUrGf02NIWGP1YzcaEgYytZgy8nAHa6TrgYLgb4pmkjWbyECI9fscl6GZbBPKwAv
ulsUumuRBLVhej+A/hv00ssU6JI/jP1YanAy9K2A1D3u7nDcMLNPK0wsskEO5+1eRJ+T+35UCN1E
NBn2A+crl3fDMrqCn2nGQaueTL3B4ztWHC/cau+rvlJPly19zWOdg9cPlu6Cy6b2wDyI1oK0STqO
IADbqclVIAJM8ezJPozv5KwkaEpcjgHMJ0xSzxHlzrjpVn/i2u+34t4ClVpa6NJ5pgN0hgCFAC0d
lrCTaqNis7JHtqaAJ5wchCelfikEXC4JeZSUXvSlXPJwR/yhS/6AktzW/RoVabu7vCtrH7VmNSMf
nXV+lT/k0dg9eh7qzgZwriELYQRFQPmt43g0LXbtVKOXIvHY4s0MyfizBMI11Vw45/OKf9i5COAY
TxdKPEi/y/sHIYs53QsByoP95UmuvI/scnEkCtDGwJEeRcsN+131blD8VWddqk4tqCiEgcMcQzTQ
MlDiqeuqJHYNuXfGKcs0UkpLO/M8HgblBPFA0nQDdrVyHm0mma6aO+jEQiwKzwgOPdw8g3yDywCR
vLxof+7Gz640K46GEw+Ul4NNSffoZgu+DGjocEGmEXgm03uD2C7Ib0lEISCbZGOtuZdAfzp8gb76
JIO49IMGf2IFOKuKm8GtS9/sVJh2aJFw/Kw2N8iejOHf1RjM9RinuEgiAdBlS37MuIDycq+A7wfT
Ke6CVHqx10nwGPDIiaYhXugccbx0w869o8oTxT6nsyD3mlSV+1iZbgmXjXVYyRnbZWxvGOpQKeE9
A7WC63pIdTuTmDMiABTl3jIU94yUDvXunA75pSPEwQo1bZzclTDMrnKnYaXQBz51ryx0+mQaRX9n
QplBuBk58dobtlBkK4fJLnYz0/RBPfL2Few1uBHzOnpwotrbQGCtzcJyzTzDbSKcgj2yrHYOXsu+
pT1yMuUZsV976nT5wK59xXJl6VDMomgJe2z8WSdpAG6oEvope9IHd0jIblFQrZ0H/3+91VQzv6uX
rnnt+rLKdp5bhc2Rew3pZAwtYr/9QUti5L7piprP8RKEfbfhrNd2ycomgFhzmrIZFJFgl4j+Bbmw
CXeqwtNi46ivjW8lSztMAhx+Hn/OqpDflXpIvy4tnmOX92dtdMufTCHio6JTzSuC0+xu6vLmpmJz
t3HGzrv8ibeyWWcmyDUhhczzF+IE/levOCeMCgdMWiri4tflGax943wkPlxUXFWj03eFeAHNYP9u
ooUuaJl1zb89odlVagQsIlac5JVeHyqg3p8huFGHu2IAN/mhFTqrd1UR1eHh8lxWdsNmo0F/J6nR
lZC/eIoGj2ldGhL7eB18uzz8Hxqpz/bDskY+zDLKvSL7mvak98E/m7qG3DVeA/pn3BOVqB8awbpv
2tTpXIB8RYM3K5SDAmHiQMSZuYKrhVQ3VVssuokD169CkiwLl/oLKAN7ZBwv/9QVg7aZbADtSoVw
uuxl0GEYn2kh2DyqPY0mhpc7nHyrAwgxN1fJQWCDbQeClJWDVoPsBTR83WOXwjMViop9CuhV4lUQ
ShsrtkU6tLbNlstgA9QCZgGzKABu4DtoJ6OMw+Dst1KPa6tn+wwZ5DUe1eTZ+EVF54MBaCaP9oAb
MVOA8VVPIT+gVtUUHopV4Cs/91V45ZXZ6P+Q4QyCo7N3cJ/TIa/mRzNlS7jzHd+nt6oCtvfu8hn5
/G7hNgeOifqwnVRTvxJTOH9JINqARCgmHt6DFaElsQLl+5YX/jxa5TYFtVdmYefpgD4zNEzuU+qQ
O1N3f2sxec98Gt+g3Z1tPAtX8sbcpsgZxFIzKVX4LLXM9A8yd51OiE8r1kELtPJGsGDJjJhnb9C0
r5I89UtFb7DKvdhRNIOUP6QDRd8D6Pb91km4B12I+8Cb8+wqLBC3mXaY5nndaeW+liGixEYsBoLl
7YxMKhv2lzf3c7fObaKdAs05Eul5/YoHunNnZHn2V+A5vm0RUVw5jbN9frg6sKyoOqb/x9m1Ncep
K91fRJW4CfHK3OyxHceX7cR5oXK254AAAUIIEL/+W5P6Hry1zXBq3uKpioQuLbW6V69VtC/cy9SW
tDho2wmvuMIF7vbyML42dWazVLNu6EHmEHsvkBOZnzSIK38WTr2W6lyaJPsgAQd2jxJS88K6iu/4
BDxkSuGJIovOVtZh4c5gthJX42XuzIa2fBYK6mvpOHgb4SP5n56TqggFnf9gzrBPI4nbAff6VuT+
6c8/NCSqtgVJNzPO0hXrWDJ6y2FpKoJYEcgxX6AABiX4Uf8UoQoTmQcRSv6v3X42nUzDq4JJSb0X
Inow6SODc0+kQ8EhpKqVt+LC4tmMMmmIW3YMI/HCIMm7LQFyDG58Umd5MqQGRDOXN+DCfNmcMk0V
R/OYuemLZJA521ITO1CuUzniSWWUK+gF1TIPny53tjSk80d8MqjAzLIJaZ2+0H78Rpuyg84j7s++
pmscCQvnsE1xLGIAG6XW6QvgbHwvqgjlZnVPdqAFfJ4lZDvnyKzV6C+NxjoeAJeb6Fxm6QtzzG8Z
zOkhRrhyU8ekWjGuhdOBWV6HaGPEgXuVvqQGan8IkYIkdROXcdHfXLcg1gGB+nJKQYiZvgAighqb
EA88g8THZu6yNV9jaZYsX4PFMxGxV8fI7Elnr3IUpDBUHd713J1WRrG0hy2b16CLy3KmwifA3eqf
qAVlMgbftuZxtulJ3JJ3ZHaCeg35vzAim3OFdoC6DggSvzYpiuaBNEeIKCq6jZONZGXhv2atARv6
2XP7ZCmecKrBFD5/zWTXvqaNnLoDB2FYsVH+0DjQUMA5o6uK3LN8iuDXDGecxtC61cqcLg3SetGk
w4xwBbKcr6DjqO4y0Jow1cobQFleL2+9hb1tY90FiMTn2PX4K+vKLmk0y4+FX18lmYf5Ow/r0/wF
jsJFFAfTc1DQ9kPqoP+B8zTn2+s+/jyoT81rBCdNGnLz3Cgz/WK8aXddoPIrp8Yye+RvZ+2BmOo1
jUrwavVzA2xD0/Tlyu5aWlvL6nXm9yYmcfkKMZiy2mTjjOuEirlzk7xzgTy5bpJsy58bk1WVjJ9J
yaOtRNLnJqb6Sh/TZkihbgpfTGj/Wafa+Y8ulDqMIH9ooAiH4qvLI/D+QKr+/SJmNqodAhLcGTmj
z8Z1VXHfBGNdHzhHKrqCkh62wa+CuLJ85GkwVbcl7SMOkYPUifUOVPa+t0uRYSoOxAmCeItoZ2gS
xgNAD/mUE3omuAvbh6yQofOIB20cZzuQyRQjT9hsRH/rSiQXaYL8lNrFYub5HpcmknAm8pz0PgVn
1fvgdlN/w1CR8JfxS+Xdj2ERpHtEgxBVllLJ9lUWecnu1FgQAy4dDaBk0vgo84Ge6UjavxEAq+sd
rRxkvTO3BbMPQ+zd35usnO7gyvd/mzQS6W0WztU787nv7si5GmVPScMjwFbnxr1nNE+fvNxj06Fp
W8Lu4CRHJwfcW+N/9Mzb8of2QZV/IBVUisAqM0n6OOqoy/8j4j4wMhmpwOWmil7LnXDBCb6BGAXe
aqpM6Yb2UwnnhEfN3ygEndqjdDw8qFjUdfdUyPBBYcanF1WLsZM7L0XRz2vGq6oAP3o6O1uKOn7z
TiuvqQ4N6JO8YQf66rQ3G4V8KgQwIP/c3qS5iXWCSDkYjjyQtJpfTVQP4Xfqy/mJNs0c7zMBNvRD
5nMoKJo4DOd9WeJhmZRlVWQ3JI+Euw1iT3kJm+bOOZYs7VAKkZDcSL6fY3DzJRRSD9VtX0zmYcTb
KNiLAcjmNtGxnKVIdOGRaN5CqQOyGrqATNKBZX427EsBNQkNpaYplMg6KygN30+B7qadnJvmdzRN
A72RZ4BKUkOCiYKVD57CIQdLsXg0zLC/SrdA6ebk8/a/jPQz9gTW+4fTzb5zl4phnn83OuL6tqn8
sXxFLVgHcb1sSB3siN78GHI9f2io7gVJ6kw63Q75XLNkZIHznoHKpX1sdCnbDQVNeAHiEhxk97p3
M1AX9X1FEj6FTbulMvTiTYMCCP+QR3y6C0js+pvOU2C1N9EU3yNzy1G7CkkRYGM8I8F/An7q8ohL
SZLNhDL88e8WYI9+k6kO2xWak0V58GdoGPwNVQ75Efva2zgi5OLGa7PIPIIjKkTRy9xFePyA/6m8
Hc3opNtO1xiiaM9z1sVUdBAEzES8gU7QsClAxSyHrfGBE92HZ6jxJlQDQiLGoS0EOgF1BvdiX32f
gRGpf2at25ObEPz1AcY4Dw6oH89XdZ2DkD3J6FkwzVF4JeyaFiBmsFl17X9dHO1vrCJjfoxzPvMt
QuDBR5mN+CFVM7QCI153SQtspHfXpm5JNkEfoX6qLg26zySwCpszfea45SxofZH4KCw+diPPy29S
MPECrfB4wAehgPeuq/q62A2i1OUtYAaG7CeEdcEZ58z8JtC+L2Bjoprv29KpAy8pNcTrfnZx6A5J
KZBqv58rI1+c2VXeDlu+zrd+7JgiqQSpfkiRTVkyiIbNhzjXPViUR42YQgqAM+BRWesZgFQHfLyv
ZzfYSydWbxXvkJpMpafjbUYoUciHjZCFQWDY7d9c7VU/Ru5mbw6fVQwUPh/lJm8Azn417hldO8a1
OU6F8n5ELlRC4Uig3uHOccaUrlwCC7elXXGUhlpAckuy5yAs1bijnhP727IYW71HOZdYo6Fd8Ifs
uiNRkq4IgsJ/VtwFCbUHir14Q+urOC8pswuOggjsbkHexyjUCMcNarnZt9BxhyvnyHK3oENAVdzV
+Qs9VzKpFDhGpoEim/qoWHFalubHcrmUr8F3Nxb5S9qN7oGcX9yt8a/06W3CMBJpCOsFjf88eUH1
4mvtHPrYH+qNzvvsugf9v2jDcuW1pKz95yH02vYAm3KjUnx3xDyvidEsTZLlcqGWBFnyambPvteP
R+30/B6URXolthLDu/3KGbLeWSUFmrFsJ/Zs5nbYglZNKZxyrEaR8AjqWyClil3tO+9DzNYwxQtd
2sU/4KPzAHrUDBUN4xPFwhvtZxutApLgiDMbHC3bPkReNR9Bd3DZ61sweLvwh9fyDAJ1o2cRllwD
QjnWfdKwDHfB0NZ6LVK1sFah9cICSSgd6gKlUwp8MiohEY/8GweyjmviwEsdWNEWw1I37VkTPWei
BTRJKd9ptgNR88fleVpq3zL6IEwLWpoKtV8gk2k3jICNaZ9HBJqklztYCObYxT4pYVEUZJl+HcF+
t+MAa/5C1UnzBH1bfRDI68ntEEZ8pSJhadmtVxcN/bRJU43eQkDidT4MMKBMJFG2WlN4fr1/YUB2
+Yw2pYyjwdevLEs/1BAGqB4fO3UIegGhvXky22lsyaNLs+nKQVkHAjFTV9Sc61co0WiUdsNIdI/y
3Pzc7eVVWoi+2PU00FYG8UjYYFAiqHa67x4Ek9ENhEkfoJ1+pVHaRTXeKDgNB9a/ouRDJyz01dGd
hm8zzGV7eRwLR41dVYMynSCMKu0+e7hhgApg7YZIk/AzamMk9ZCwQD8xUx/qLF5JMCx1aR0BTVXX
upX8/7sk/vzbuGKT9ThV//QIabYuEW6XTNjnK0a1YLV23UkWVnXaxROSuJR75mhKztVODEgLrHSw
YEc225jxFJvGqhheswFsfZusCKfsOE/cg+48slbXFc+y4Dy+TyEY4ZY8K1jdv5IcjOgyCtt3MzPn
WM91vJJkXpoq60Rw8U6iDhBVT/Hoz9k3b4bzvgGmFxH/y1tu4TywK03Gup3oFA/zK+nhf0M3/UAh
Pb8tx/jNr+l93UbgWm4rZ3+5u6/ZxiizK07IqLpZ6VC+KjN24zNDDRKcwc5hxNyKbFagG8vB0vUy
QtWb/WbM98LH0tRA6CRZVLssiQIVOI+Xv2bhdLdLPrQA7IanGimUfPZvxaAeAjxtgeJ1+V3Fou/w
WFfMbGGa7bIPiWiAW/TCQxhdgVEok/dZg5n1Qu+U1ekGEa+HjqwxhCxsfxu120xFN1VIg70yUqZP
upfRexrH5sEZvfDl8swtdWEdG2yaPDeK9PiqNC++Ea0ADyBuaW7hKDVrIP+lELSNzeUDXNWIGfI6
R/JtZnOaoPbOefBqOeL5H7wGcZr0E7ZrXMzht75YI5JYuE9s8jLoizuyEYjmg8kVIsh8iMt5SwPq
InnNXV+Cd7kJ6PfLU7m0NaxTRKJ+MAX/MHlpJlEDkOltUJrrYjYdAMM8JCudMXyeSHwddJfZpcBQ
zkHUBoG4F4IKmaQsnA110PifHCUQ5vUGwpy73BtNAv7RcXt5kAu1ljDbf56VyksH1dXx9Iq8f1mT
DSJtAEInvA6BBE3iXuN9nmY98eMtMg3ufA8iqCZ7R1TMc+6qJm7yYQvV2MJEO0N9xp9YzeDrXf66
P7ILX3hFdtkKk2IWJWpInvWQcfXKfOpUD6OK8+hhViEiDYh+CPcXYrEyguRQy8Fb+rscOnzIcShS
eM0lAJ8U5QpFndVJ5KLQZkND0fxufc7HH7yNgRve1KMs+d+KdjWIxUMdZ0AwAeuLoMcRVafnVHUl
w9K55SDX0WRLu5Yj2paWBIGTrAehXpiAU2MIIOXSVWb4a5pRpoppS2f5Cl6YSm0hMNJUqJErQUyQ
SBeUqB+lUwUOIEkhXg6oNqCFF79kYciQxQUuDKSVumYdB5VXJBr/Fq9aT/4eoWDewup604IUZPaC
LvEYiciLZ7BSO11GqYluwKqTe/sStR+u2pUFoSgjStMcvDpbUVBvfPKiaPJ4QsIgUH8Jl2XIIKYN
sFivNGh6/gq0ru/8QLVEVpQbUWcT2Fm1rLxeJwXUJtsn4D/HMN4wpx/8uykqK/qTK9QDs0TIMqc3
TgR5IXpDjYOM5JYPqAvHl6YOqiURnooRD+2kLDqzlcMoskcEdTMv2I4sE962VEEfir1LiS8PuMs9
lW18UG7Ut03RT4NKQEs0RY9eGkPACsgFNnZ0lw8TSU+Xd93SKWO9ZSlpgzEitH4xDBSJBMcYqXsH
CBX90vrNmtjFggdhlzARKEAUnsujFxKSvoXgbtULcJF1Zbxi2gvDsEuYJFTX+EQMQhbAwM030E9o
vzeQNr5vICc83RSsWQN6LA3FunRKY+pyrAFHCCZEtKE9E0nnOLT+QFecoS87QAj47CR/cug86RPA
CT2FmmT6itMeGrQEdCKXl3up8fP5/6nx0qsF/Hs8GsYczgxhcLA6OBuXG//yPsaXW1PTjGkx+A7z
7spKs0MGSACYdRqeVOWU3V7uYun7z+v/6ful7FHjJY06ZlUZbZt0VJtM5jfXNX4e16fGuQIPjRNX
qB6DLk4S1Om7g0zG9nLjS5NzHtGnxlksOQ1Q+XjUk3uQfpXusr54RaXoGlHP0tRYXjoYtP9/9iHs
/QHPgG5yH1yhl79+qXHr5szCQci0zvsji6fqfpydd1VCuvhy40tTYz3OIRnS6mqOvbvULz5MDuyI
zLr/VOO4hoBc6sA65CRAHW1qsDGzuXpVUCa9TVvx5rqRWvGsF6bHhkGR9lwAzSp1JLMcNppG3bY9
L/Hl+Vlq3TLa1KmdWaZlf1Q6+0UpaC+ria9V+S81bhltBy62wqEVP9WdJDuRk0fVpPLKL7fM1QOQ
FhWY2rtrGmz+7dhz4KmQngleL8/MwsLaMCfC2mEOqPHvRN50G+EiOmCMAx4Ak39c18N52j6ZbRB4
Mupq6d+RWQXFRhQlEi9l6OJ90SOXeRXlaOjZCCdToSxppqN3p8sg24w0ff8ftIWWltgyXsDZS1LP
RYfa/ZRUtwMEjMimJFG7Vmb09YMan29ZcEeZRP2nN0BQLs+fpxYs10XpAvzY3c4qR61kym8qUbGN
orXc1n5Nzs7QyvGxNDzLusMSvFulZ1SW5FT1493MioLvHTma6nR5E5xt4V+eeejZSCc2OJ2j8ggT
CGHt6hbEvx+d376FHOy8KHj9Cbd5JdTypR+DnixTH6qh0A3YirIk1pCkyPu6SvpMsluon9wTUL2t
zNmC4diSmBnpSqpdV2cJJHYfS1lXx4q5fwV9bfaX52xhVWxcUzCkgzt5FXrATdFuNPOaLbhU0+su
JBvYVMd1jxC4i4nqMjpDGQkqVshekyubt8yeVr0GTDzA12fd9BeYmMy2L/Ta3CzNvnVVD4UY3WIK
0Xos9EOel/j2xnyb3FUprqXZt0y+SHM6ZjHUo1AXA3D7TjIn758DzwvEGrfh0iAsmxdOQ1teVBQ2
H9Db0C0ygEr9ajd5iI5ct4csywayAeTnskcXELGCF4/A44usUF15ufmFEdigpjpwp4wQ5gNJLIeA
J71zlvhzwtPsemtR4IWFsLPmFXNmwD+KKE96t/8J9I7zkGd4BV4ewVLr1uUNYv4OnE8oOE1kyj/O
+t8HP6vXnjpL82Pd3k3uF5GnGVrnM6qLasREd0qUDUgK8IhYS20ujeHc+6cbNh052HDzCcwO4VRN
946m4XcUNKxh/5eaP//+qXmVCS2giIIqZu5Wzy44hItE5GGwRsW31L5ly0yzjo2ND4KMQeENmBsm
k75LycqFsNS8Zcim9nMJev8gT1iO2gUCPBLxzFXA6tCzaTFjJXkIRwAf79feb4dBDKcd8jXihqX9
Y5lvGRYUgb4W3x5Ib4YCZMaPPOtuzxfade9ZOy8+sTpo+0Bh87TdDPyxW7NNipLr664BOwWeThow
Kv98AEUz3EpQFblbQvVVBWChZ6e+wVrSABnoph95KZoE/rdJKu1AISRHtfjlE2JhDWy+y0Yr6Bf6
YfpRmanfRm5a7CPTFIeg0d51N71NeunL3uFaE1iYp6rvre+HB2mmYsVTWTAAO/ktuVEC2l/YRD5h
96LS9TaAfuHK9Cx4draWlh/5AIdEGq2f/VWEnx9ADnqnHUQtxrk+COoeLq/D0jAsO856qBNDNu18
Upua7+NhQpJL6XFloy4ts3UZS2A8CSq3cZV5cqT3oG5r9ji4m32o1vIRS11Y1sw80EWVtR4BPsNl
oNPgF0EhRjKrPl8ZxMIc2bltyJwOjKkUg6ANNmqCxCnKzdK2fb5qDf6V2R4j4/og+vsQPHodUdR/
67JSrNRwL328dRXX5TCHHBkZ3ANI7yYkUxMwtFWFAsvLX/9lkjz07IR1AFDT0EBM9QhCqJsmN4kc
yQEFpLuRD3vkTlv8CZzI7nJvCw8RO3vNsmg0sQ+oXMJ6Jbc6i7/HZd7/hnCFt4MgX7gCzFiatvPv
n67nQA1IrQXQGEuIn5dbBFLOFA549VwexlLz1u1MUgkUJeqd8kR1bZEAsap3kKLm2+ua9/759RLZ
sgb46eEIegPEAlJP5O8BAldrPCZLn2+ZtWfK1FUt2DaTCloHSd2O1a7UEFu4/PkLJm2nnkUH/VrI
KgYIW4EFX2i3/Eug5trfAchk+HUnn5115inc3XKqxuNoAvW7DPxKbTpVmx9XjcHOM5f5LClTACnx
fqL3o9I/vZE7eyT4Xi93sLAGvmXYZdHLOJyFd2yGKN6AqdRsHIkQ4uXWF5bAzi4TVdK8QtTiSDPI
zjZ5jRyZ/uZP0xr101IH598/GRiLWxAC4DF+RIQEcJ4ZRS7gYoM4XEFz83J5EEtTdP79Ux9YTFR7
52Q4ilFlO6+MKuDawxW46FLjlgk3qGhGrtIMxyylz17lE4R5xPvlD1+aHMt+mc6RBimmdK9aXx9g
aezASfEM2Yw19vTzLvkidGQndY3XujnS6egBmoOAiqZ8uJEIPnshIhd5+Hx5HOfw0Fe9WHdzgxI1
x1eZ5Mn5cjjrwIGt5r4Ww85DUZzson03X5klsXN5kAcD/Mfj6Mttil3Xs9cI+vWXx7Gw1nYaLxLU
6+XoQPQ8m9IR7OM1QhfltHJFL6y2TVIGtkkEVrmcc1TI8zo5C01S+DBJCA7Ay9+/sNo2mTPRvZr7
xsX3d655EsFw45BqL8vymaLMqFDh7nI/SyM5//7Z4MK28PpmxEicyc02YWGAZZcB3dRiXivrXVoL
y6hrUaNYaGycDxDfgtCy1fLYO7L+ed0ILKuWovWaoJsxU42ADmtaj+qQD8oBYSG9zrWwScwC6vhi
QhEGFqOFZFAIkrhNlos1YqgFm7M5zESl6px4E5qXrt4JD2SqnD9lJL+JVB0mThvejSAdvTxdS4th
GbiWXQXOSg+dZR4q3MSAYiA6i7Wc88K+/RdP2MghcwQg8UcwTU4Sk0LvXdlJcGWMf5G8876DgPP7
5ZEsdXWezk9bNwSYJiQzBCTAFKPJX8qU5wh3Pm2Zyr3NMMhmn8lxDVm41Nv590+9+ajqNqZK0dts
ipvAZL9Atbg7n/GQ/d4R0l4XqbT1sPJs6MexkWWWkIacGtjOBmRUVwYR/3BOfBoFGLlQJYlqrSzp
tXE28Zy2GzdYe9gtuPo2tTWt0iDqQyc/iYmiOK1HgVOCEpn8FWkBucXGK/nKsbWwi//gsj6NQw+o
7HHFnJ0yTfzbvMRphQJPBznBy3trqX3rOodqIgPjeuAey7x4lF4zAj6De+py4wtn7p/c1z8+nviq
g9zOCTG59NCey3rKnNF9LMfoOiv/A0H81AUnA+REA/hq48jUMWX5/K0dkQ+8agA2yxiwio4fySk/
MQOQF5cy3Jr2TBEVir8v97BwJBLLtgNJUDtncFIh4Rf+qAt/kzbApvvD71hGr31Yv7liTVp5Ya1t
qrE58s5hG5qdcqPkLU5c/tL4db7iUC21fraVTythcgjcldA4yxLZciKzBDTfM3inoB4T0+uC98S6
xFGRT92MDuSYQpV27HPA29Wq37k0gPPvnwYA92xQbWbMUVbzvAmqHpEhihDm5YVeat3/Z+tygHII
WNHAWZnDbx6jmL84WUluLre+YGnEMmNWRc6Ey8BFYbMG2oTywJikiUDTlLhUyTUHZ6kb63GtCzAt
50FdnECDCxqzsdynYUyO9eReGV63Cb4IqIqzpu7rkwb7bqJriAYMU7kmQvP1Irg2UIyoFmEyo4uT
7EA2ZNSA1D5qlbeXF2GpdcuWmUvCkoJn52SgULqdIt88UVAyrTj6X8+9a0PFVA6hYa9o3KMgmbcF
c95bWrk/plGvRWa+vtRcm3rLK32wKmasPPVzypIOcZq7jgZ3NHWH73HVgE788jQtDeT8+yc7o1HL
20CW7jFT2ETNxPkONxqC+aNz1RvVjc8L9KmHwEWcLzAOOWrP1DvGnfkm8/1jGKM6/7oxWNbsNENf
9CizPzVF+tDH4BnojPvfeMrE7nIHS3vJMmhDUSTuxGVzwqOl+S16A7Ar9B6jNQbYpUWwLFkOHgsz
VGac/ggI8gZ2FskmPYAxSlzl4Lmx5YDzcm6bbFLVKWiawwxd7t3/kOP4A3v/9/sdLLv/XOPSBZv7
TIPp2Eh8+N5vkK5HNbkfjAj9ZWfVk6Oop3F+BusC2BxQZjpVBhI5Ud+1O+5ynXk7FwxJZXgYIS8h
8J84z6puM2jg1X+jZr+dv4XIpiN3TgoX8E8qyM+saFA7D20BSM9u3RhkO+98RlGcpyvnuYCmVfnT
BQrCbY4E7mB+8CCgNANlI8MpZDuHuxCVSoQ3uu1rVcwgMkhE18fFHsoYkbvyol5Y2j9g+U+7H4Ud
Sgx9U594pcMN1DS877JAWUDfqDW1sKUuzr9/7iJqwQ7i1O7RcE13xg9zkBW4QfuA+b0yk+gyy4rD
foy9zJDhNLMw3Y5++lYbCINeZV//Qo/V9UChnOMetR6/QfSi2tTTKmfw0vRYxgv2f4mqP+H+yTtI
H9RYYB24LSLIHlz++q91vELXRo/5UeNAWEtWWVLEpnySPP5O8onsi6p/kBkHoBL7bevLfNgBjz8l
oZwz0EoO88ah+WMtMF4yOBuQWrOdW9GtP4TPCrxRRxcc8NvLH7k0C7b91xPIW5GBOU21TpN2mtjB
ywfQPJCcr6T6F7qwUWYp9TvwZGhxgrLNG8RlwDZKeJtEPoLCVw3CRpdNLspgwQOiT5Uvsm9cwHyd
OafHQUVrXSzcuzawjIkqc52qaU56qKa7MKvvQsdjd1FVADyZAl9weSQLN4pNCghtoamKQdR0BE3H
M51ymah6/Ou6tq2YAa/kBC15VZ5ApmPwFIZkKN8X0MfJr4pouzY0jgF5FzUZvGeEDL6n52dq3EKF
7qqvt4Fxnu+hwoYPw0lFEMSSoSg2vXed5A3AjtYxFnR9MAwx0adgQF1w0PPHoEC1VkbXahSXjMDy
RSLgzB3U/ehT648+8ArTt2qUCuRK+rp3vBtZ51kqgkyN0oNjKyP2l1NH3o9Y5FhoJ6gAbbq8Cl/H
nVxbzpqVysxuPzWnMkX2lKbgX8yNoEdkuNsNp/1LPBH9cbmvBVuwGcACh0FRxpXiNAUdu4NOW0E2
cLHGaHdV+zZMDho5Yeg5Qp86w6N2C/mu6e+5aP3r/FsbIUcgHVSkTNWnyfXv8jyt9nUdf/yp/bv8
/QtbymaUCbymBiC4qk8lTz+CGCwddEDp27WhCNfmlOEDCVpUBItTwcL6EIaE3GaDWx0uf/7C8tr6
1a7MValTI05NT6LEi0HvPWVpur3c+tnD/MLzpOdePzk/Ko3GDsRI5sjIiJu3BZIeaEvR3dKieG7a
8BbIAt9clztyqWXdBmTFOZ7B3YmzFrco579q5b9eHsnSPFl2rUhUxnTAMod1/Rz55Qej0cflppd2
kPW+gKqbMJOaxCly1PAHJkqFcg/VUIrr3sPUci8Q1UCWsOPdSZS02RKJLPbQ8W3Umd+Xh7BwL9tA
uayRnYE3253IwB9zHTyHY//NA+bJCYMV/2VhAWywHAPFSt1xT578KILYTpxBvgJ6TNfda//CykF5
T4zTrE+e63k/aBmbpzkDCdfl6VlYYRsmN4VeH8RZKE98GPmW5vQtjoJxQ9NsDYmyYGg2Sg7IKejz
4DY4OblzgzvuJyplb+B4PWilb+aw+Zj8/n9Aay0txvn3T3Y9z21LQc0pTmVUTI9zS2KQP0OEcY2w
+8sLzg/slISCKOwkQ1e9tWn2qIasTCpoIAin2AM030IWM1x5AH65cdGRNRDUOkPbkIftW8z03ouG
lzjkz70s8UxN5YpDttSHdSwFmRE+2HPdN8q628qkdVJT/tjn9cZLx5Ud9uWCYBzW8QQluaDrauW+
sdEUjwoqn7uaBWrF9pZGYJ1QOmA6pkFK3niKSGOgweog5IOe67s+ItfEqzEC64xy/XlGoC5336oU
zzDQHc7VzUiVs3JCfWkggOGdf/+0Y3kGPkWw+5E3MHPcceE+NlMzJM047Huv3rpt+Msv+m9QvF1D
bn9p8+jQinByVjLi6ZC86SH0n2OkCeebBux5wx5IaygdXj5ZFgzFzlPA+qifg6niHSTT+6GM9o0c
n9w2up1a76iZeL7czfmj/3WPYzDnjfFp9thYophBY/ZQuv5skM1NhB/tfVQ4Fs70mObABtK1W3xp
4s6/f+qLj1A9E6ny3j3SHr2RvhYzvQ2IeL08lIW9bGuatAYqpdqX3jt0/m7zgD9rl36vJBS6hn4F
CbK0KJbBxyCMzVla1m9KiHvRjN/Kprqbg/gBtIoPTXsVAgGLYtm8NDGd+9aZ3xRE4u6QwWWHoudr
YJmlQVg230KsUWR1Rd6yrt6zDNpXhZyezssMJ7pMUGr5dHlBltbbMvy06wYlmmB+i8+KuP0o3EM6
aERfxnqNf+Tr09G3cxmNKEcayn5+C8Bq8T3tlXPbOv7aC+nrAfi2KkkcOmUbRfX81oVZvJ2JSkEo
O8i9Np7ZXp6jpQGcF+mTTch4BMrAGCz1kEJYCwW1exGG4+Fy61+bhG9nM/rM8dRYkfnNLQPEgGHd
OiAHCbFjfxa/LvexNEmWVbddUcBD0fNbGmfurk7puEGcAo5cOl71lPF9O5XBpnMKrHGat8mE/UPB
5U/SjuVK1nBpBSybHsU4gPXBnd5MCKBjA5Kyc63J5bn52tT82DLksovdgID/+r3v6+eSmgN80F9j
rPekmSFhPawcS0tLYFk0iU3EHF2yd07dRzc2j6ClevofAPZL28gyZBAnpKBQdqL3CJVK0I5K2gDM
0H19mLNmZacuzJSdyQj6HLVKnGRvs9+/AO/YqvpYDXw3a9C+6Hmll4WB2OE/CKYEYpyH7C2AMjxY
8JxEhcMTgytaD/HKfloayfn3TxadiUaCUxp9+Cb477kLnBu3YHG7dYnerV+mX1/c/r8SHMhnqywO
/fcx4o/j/Ipoxfa8sxosyxnVz5oVF3HBPuxaeUj6hcU5pfuejnQbxPX39X27tBznLj9NFUOYHQy9
GAN0x7b1GN04SiXeFIIVeU2Bd6kLy7pBaUyjs4DG+1w2R+wrA1V1FwzVrv/zsokv2B6zTHyKmor7
aZX+BSa6WzyeoIVpQKsUX3eC2DkOUCGxFLPk/ZkifP/5tRQO9KGAq17RNWdzaY0tA9cVCMDrMfPf
eek9mgZ4DycEruTyDH3toPt2fsIjfgs1ajm9Fx79HsfVxg/EIcBD7+z+5fF32UM6pYuuSbj6YFj7
554a22IachmIdw8VicHRq/2+finiwl0Dxi/sKDtTAZnCIY/jvHt36pZ7fPN/pH3dc5y4E+1fRBUg
EOIV5st27MT2JLbzQm2yWQECBAgh4K+/Z/a+5KcNw625+7C15dpCo49utbpPn1P65bQc6w4M+OAz
l56R6GyG5m3567blu/yO34wEKTuuqm7uP0ycpRUcMPS+9009J1Mx7nL4lFHj75tHYcWv2HUACvnz
0O1p+xHDkVx2SuCkyXlKTDMeGgSJZcxO12e2NpRl/tzTgOhMrP0A41JymR3ON3pWd/EkDhOIPIFy
2l0facUnR5YXyEhrIC8ftR+GmufZjw4UCQcSV7s6+JGDkf62USxXoFyHB23nth9oQL/rcaqXtjgE
LXuMBheVxnnDntaWzbrt4wH91V0wg6+zAwQWQ11IT8WYpUOMLEShDxmEtG6bkeUXoPrbG+FK+REv
cpfzr1CPv+NFlpbNz3IzubviH+w6gagdd8iArfmAYEFifHnM5gAgX7kbMpNc5sPgM0rM7/qcVpbP
rhuYbkJWqq/lh7pQ+JFmV1+eiLAhF/pr/19BjV1BQGrIjzyENt8a1z/xqDhE03jXgwxwyr29ctqN
XbrYy3/f8KB5+18PUSnlBZVP4veuCoe/coiF0KSTQdNtrNiKx7MrCcrrc9VLUX4IXNPKDe6503wZ
vPEpRr7/+qas3KJ2OUGbyCmK0cs/Mr+HeEsuj8qPvwG2sTGFf9N+f1oj8r9rBCm9ovAc5bz7wbIE
TTL6PKiKdChpoeWub3ykJVNkqiRFJ0HWNg+135Rxnfq+p50YjaVd2FUnqbmukBlRmXkPUJgb7qAJ
OG4pJazto+U/mlgT5USN/07jNmhPvQQZ/SFYUN/aWOUVN2i37cu470ovD913XRQZmk0DZwKRbQLw
fkmOOuzBYAhKGvStpVMEpZaNB+LatCwngqchb/s5nt4hHU3CT8CvevV5BDPjTSxaaBO/OJbfbsgu
5Atv8rF99/NW/qXh0L/zcQq+Xj+aKz/fLk/Qsa+mqgrVu2wbaF8veeepox7KkB2vD7CyK3aFwiBr
EcWxGt4doIYWz0s9GuwvpbSw9h8aOh6uD7NiYnapYglIvkT92L+TrCn0X76ZouyZEdDsfh+miPLX
68OszeYy/G+b4YOaPY6hqfxeEPlwuTaKoklJFjxc7g2w828Y9MqlYbf31zlE6xafyXdQaf7rxTnu
10KNTzXjSeZ6aYsgos9uDFVCy32IxoPuISQ5vvnZ8OOSIb1ERaoL9tC1euP8a+DPN2XLic1xHysI
emaGFO9xpeKzMnUOpvFFvlzfnRVXHlqxQ8v5QuFn8ncH67YTU7scIJJ48kWw7NTSbtH+rZ01y+S7
kcUF+k7y90ZTtSRYKGg5jbWjBCCiQ77V4rkyjN34P0E6NXC9nr2JKH7UZQX1hOjD5N2Gu1yx/P/0
/UsXKaG8Y2+Qx5kUaKhrwH+HrPGcLzftRnCxod9sBfLCgdB+Eb1B6/iRRw5CfH6algA9tlugpJVo
x+7+jxZIKDdtQ988ClaHrkKnTtb1GdBJsEbtsx06gy7NCjXZXZ/T2qJZ9s84yM20gzYOcKCbpxwS
c29QvB+3cGJrW34Z9rclkwytQGOfQ64IaJz+GKB87z3E3qiWfU4nsUWqvDYLy9657wS1KyG+Y8T0
7CtQdscM/7q+RCtGaNPW816hbluyEkye5nDZCNnr9zGI7vss3sgIrg1h2bn2JycOXDG8ZRCKfEMN
nGfkMMlyDpdkRPDrmi8idp2t5VobzrJ3qfyQBiPka0Q/si9Z5oOIOyu8+24A0oE3AfnnppWzOQEg
UI3iLVRcoYMFQs4Odb7Cl/fZ1D0u07RFfbOy9zYzgA9tYu7nJt9nE2LRDtJV6Wian9dnsPZxy+Qp
KGnccqblno3z10LjxQPG6K0H6Mo22KQAwGl2XT/h1FajgooUO7kB/3zJoLrxFupq7fdb5k0KgHMk
NJLecIHQv6C0mL8NQa5uIvUihFyG/c284WzBezZr8RZpYAMPTcUWnTYZ4Vs309oSWYatHa+NC1WK
N2gUvaGp7W9aupC+C+63wUorLspmi+9KKcuA0PJNcGEeg6UFg6lowmBOxsLrtnr+1iZiWTh0iCC/
ONHqUMgcwpHulyggexRz79nIb3RUxDJrRcnM417Xh7ju5Kkm1fDP2OriqMAJ2iVQRNyC0aycKpsb
oF6mxpMsrA4t+m+A02YmWYh7W8Ge2OwAUxHooGwAEJx4H/4IEQnrvQG/yxl6cVV5uMmwbZIAxacS
NPhxdVgkJLk9WUzHxUxbqhhrC3Q5Bb/ZhVeCEXduG+wERD+qkypV/h4YOgwbWdOVqN23zLrlw4ze
ESxR5uNB2Ji4gO5lUN3RiQNN1qgZ+SsTprctlWXkUcdBb49eqsPcl68hboe99FRwvO3jloG74Inp
wrDFPpTB53xuaTo1t4GkCbGpAaCtygs5CZwkIIHv9KzlgWr0wlz/6StvGpsZIPODqIIyKn9rIB+Z
tNr/NxMWQypXg6UuWRAtkOZnrrfeUCsuxLfMu14GStF+Vh2kF59M5YEHLyz3oLhORx5vkfmtTMqm
CADDSw2qW8PfIHZ76oJmR4P7rm12OXh3JYnPpXuew5vY0gjxLlHwb2ZSizjndCidM+UuEoiNkabe
Ve3o3pgQ9azrmwV+38VV7Hy7PDsvT85L2W1ehr1vhhTh9IYzWblCbFqAbgHpuFAs3weDzhOD6ENO
PZgPNsOQtV2x7N2rGu3qhjrfyqp5yI2XVogFodaXaqH30M88Zs1jV295lxXv9R8snqx42cZ+dUCa
FSbDJYdg8hiaKX69bjlr62UZfRPqbgpnPAC7aJlSbwzqAxiSyHEO+Rap6Yqx2Di8UFHakjmqDjzv
IxDAQX1XVRfBWuAME1a3N97rNl1ALCA0UjoQ1WDxosm9BwJJdgpCTVMeZPmHanMe/Li+amtTsuzf
a0di5g7eTGlmvo/TMjw1cWiclFWLD5SsE29pw61cLzZGL4Kmpl58VR763pSPvV+/FLTaZ12QH522
JEkUbcE+/yy7RMDt+L8uACWlXsZjHX3zkdqHFlHq4Yq/sKuEi3NElHHUnj5cSMRHtsV5tzY7yyn0
dVWDn6IHQ+ZSnlzOD4jDwUWYqc94RB6XMtrKYq8NdNnI39xbC64vyDm35QU+8lrpYUqhkZ6npOtO
VPXFIRtoubt+NtaGshxEqB06OITjGAr9C1G/AGy2fMii7OTEjZdE+XC+bSArGKCT8cg0CHEIM/7K
TPYLwufvavSPZPaahPTlP9fHWUmEuJaLQHNQJGPk9A9BtIikIcs3g8b3NhxPTI5flZqfITJwuD7W
ir+z8XvQP6ygrB6Jw0DizEc3UlmqfVX5zbi/bQAr+Jc+OmuwOfRbjQ7+oRcfWhQ37oflFKoohs6Q
I8sDaoyPUeUU0FWvn4aa7B1oKifgqvxyyxz+o1dToHncnZiDopgRgQPxKFY+Sq80Or3+/T+fYN8G
70VuN7RGuajzoqN7CRVoGiBbL6flbmGiS4eCbqDA/7zb/5GvGREK6mIyGKgnxQcl4/KhWBjfROJD
fBvDl2cGAlKOj/ZoqrSXgA+/nBK0HE/5TafVjy1Td0iDtxEM7eCYckbP2dwdENje+vMt+3bAVJLN
fIAt8Nz9IIMk9467QMzr+i7/+eb3Y8usdVkMWZGPqJMNzlNYgf84zM2B+dkW3GNtd/3/9bnODFWW
HHWzw8D6H6EYyPcIXe1bq/Nnr+THliE7RLiOQnP+IcTVMQn/CTnhLz7YM2qHnwbwvo2z3FLbWDMI
y7L90DGQPMnLA3OzT1OOXPaYL98g0nkICAQQzI1PMN/G8vnF4GHJivKQ55He1YIsB7xUvVvo2fCY
ty74OKRscT048kXXTXZacu481cMI7On1E3W5TP9bKfbZZfl+u2TnhhfBUsMvzSKPDryip9BtTj0T
7W4ZxEZ+dmUvbPTe4BkeRmFZHmi9IEsao4WnEMcRRGMJb6d3N4q2BC/WpmNZN3p3oHESCuy64z1M
S/Q9BLsgSCEOqLlvOMC1ISwTN0CriwDUWYe86z8hqk+y2eHpFMT7aY5er+/Kip3bVAUdlBU65E6L
Q9FU/Z7VnoeQR/afhrjTN07DsvQBbbASQrLlIe6bfUwxjVi801nfh0txU0XpP3o3QwPeaM1xuSqA
NPZQLx/2Qba8XV+iFU/FLPuG9pvHRjfLD0uho8+g6FhOXbH4WzC+lc/bML68ryFyOGN5WgE0vzIj
T91NHP/K9tqovYwUcUQMjpBo8pS36msJYNvUtBtF1ZUTamP2Rqcq88Kw/KAc8qMg9Jvvar9KWs+T
SReYbouSYm2cy99/8x10WIiOAkwjiMbHvFk+1+6AaXjvg5o33NP/bWz6g4OyEXrhVPOhdr3iK97S
AbuLingpjqA68X/FoRe+ytoh/lfaF0u/k6MnnR7VkrIYX7y46M1DP7sFPzhlKb7TBv+kGr1Y7LWi
YQGqIDxzs++RnvNsN9QO/pOHAsrWIK8p6C7OODmAuYg9ch1BXLNfTDfuxplqltYimNBlPITIEua9
4/Jj7zNEjEBU0Q4SlUPdvDe0cdoDy8aoSKN+CMUOBDOedwg96IhCQCLiZDc0zfI34Bzsw59Lr07G
rFfvS4D6ZNq5ZDpVzNBnwSFlkTK5tE+Vg47p3RRrw+LUXSq334UN4EPQOl+GxMxsdu64w5f81Rch
SHEMV46XVB2IBBNVxep5Af+p/AGFV+EcvBLkogc+k+FnIwZcMV2LB9ee+pAa3fkR0lUpbaPZTzjp
a++py7Ncvc9jzZyXfPSX8KH3PDGmQckyCn4cCP88wBM2n5fQAe9mYQJQ9TxB5G0OdBpWTjunjC4k
OyzgWhZHZ4S+xSkb+h5Eir5bVPxL1PbB9Mufe+E9q4Wg0TTFnpO0dCv9KeA00Lu4d/Wh8oA0NIVc
4h22II6ew7bLG7CikyYAHQ0lwamceQl8Cc3ZUH7UiyO8JwAiswoEl8CdpLSXzDwAvZFPwEeL2Uug
tMvdXYUs1JQQVCyxapAKBJ69iooiOkJft7l3PRD1BUk48Er+k/mVcSDLWsB11l4pwydaOGF0Yg0f
6yMD4GpokpJ02OWQCA+RmonyWOwz1bZgDy3dlrZL4vOWuPXB6eecfnZGyr7FoC5FBBGVakhn4jsz
KtjF/NN43fxqZkfdlRNXXxYeQmHNBXmgTPx+GMrEiRzx0iAARZE7D/r8xOMsJgcDPBs40YHMJ8Vf
eQkBzrd5MFn3TzNWPP61VJ0r06lyAXmN5oKoY0AGbGeEV90IlTizqCNvwT9/VxhHfXOQempemjBc
vBTCRgbytiPUGvUn6AATmjAZeHQ3IJP8kxI6hiCbiaARWZu8uUhoFfKHA4HHTwGb5+lTF4+QlxEc
svZ7KaBosMNBR7jcNfP3lpTzzwaKHNVDR6fOpMjdlPrOBZSxPFZL1Lgv7uTnA7RlJYxPYNGgEgVB
4Dbt25zpr0SLhiULdZaXqp6mHGq7kb8PzMJem1mo6YR7if5Vg5D+KRqH0T15kxO5KWWGfeXKDb8t
cxtmZ2PiaoHcbjt8HuaoL+5RhweNbeM33niCpEfmPRjQW3qfIFxRi/cJnLbVzhFTJx7rKMs1SPp7
OZ9RCBv6JydvPQ5iiNF971s3UHswULVF4qMjx31utJp14vgjI8fQBX0O+HIdrOAMLfs+UQEFrV8x
VFH+EORZ+wjeKfVFZTL+O4NA7JTCD/fzIffqHnXcsn3Jlhnq8wJlpq9Qah7CVCsnCPdRI7P+izeH
zJnSaKwi/aKLxYDecg6nuG8TWGNDjjQeeobdL+siyRcofqZDq/AzJn+EI3GUFz6qcZLPhcpj7wiJ
ewoSQi6WvxUWc0hKtCO6u1wOMU1ohyfksQuy+Yvn+aTbKYAk1I7OyilTYvCyT5xaxuep18NfYzyD
xiRBi244weHxIk/FNPCDHwzkH6zDoPYjb0h8CCHHHO5k3V1YGz2Js5MrymOd9HFVib/hvPoqpcpl
KqVjgFR/GLRigVZGnJPuBGoWOX42QUjJpSHbuMt+9EJaiX3oS0U/u1x34yur8ugDFwHOHXCtxfRp
0jV0h/sYCq5fjKiB8dFLXjfp0NVzvI8rdEfvi8iV+NGR8gPUkEKRPQz+5PMjOq7c5h4QR/rmoKML
yF9cKuoAoYUwm5M+gADNQUZ1Me3yyrTnfomRYq0hrO0cS2QuGTykFCoJSJ0dQQuYqyGp2qJy/US1
bASxsidDPPmzHL42KFFoX1LQHYaqxmWRD//AYBVEQqqMfjgRdee97wzVWeM2eUO8LKunOFCL+2xQ
4wnvzDTJdldDW8TftQ26je/mOuhwwzu9r4/c45CVRupNO4fYH9r5JYIE+/AQd0sJvCAjzaew8ucM
Ge+KsBMXXdQ+B0PWeW9BNpnUB6QoSComZxf94/HkI+HPp2+AoPjeDFcRO8Ohr6LOvEBDdRhSpyCT
f0S7gezunL5fgKwylVCQqqgIbp4ETcKsuKvQycYR3YwceiLGFCD1mXPwNe0gftlUL4sbmhZXajOG
CdIwOF1z3EU/m7GsgGars7YDCgnsJPl+XBb8nxmcvzy1PjDa+0aFvgBPMeiT7osya//J4wUAH9H2
nfgalnX7An29+lfvDXDykhDKPvQUD6BpFMBmgUvKjHdVJUM1pmjHofJxMni4szSGUthrUMZV9obC
7NLsL2CJGWS8Sgj+gg6x7EI5paN6n3GN27mvipnt0SXdm3vsf60eWR479yQnjO9D46mfuSyQL4WG
B7hKUgnxPLQXQahXpWVBwxyaZ52OWtxrgVP89Lgr633sLfIM6Y+4RQG0LPl94AreHa5H6CvhoY2/
nXQHURqWFV9DNj15bLiLPHV3Qa/M/U3KbsS3CUECyBFx0qoCZWgnO5YkqE55CZmr6xNYeQPYSFsG
NogMrAc5QjYp/spzACwT7MJtZB3Et7G2iPOGjvgkP7ggMJS4y3IagWe4qm5Dp/1HOUtMinqOY/JD
Rkj+xKkun5xik4ntj8tDmU3jzwpe8igs5KsikfcXL4ayfwFLoB43Xqh/fCXh+5e///a88PN4AGVQ
2D0HlYsothvbsXyCf6+zBLzGwZa8yx+PKYa5TO+3YWoa60nFfX42DUwUzWfsTkAZMs0ZdHIHvqmC
88fkF8axcncdn0TJgA4/Z50zXC6HBz30j8Itmx3SoAMuDfIw1aDKvn54/1jzxHDW+16T0ZjOradX
WCA0zKW6UGBG6ocs5U/U3AbEF2iqyUbi3vlVdOOgVoKvHopszAvPvM4guUHsIg6URV80kZ/wFMWL
pcnSS6tmLrZY2ddmaWUBOB6gLhCG5tVoPO4uA8pKftF8qnam4n1CUY2KePwYSvT6X1/YlWNpl/gl
EHl9U0bFOSt4dKgvDHVaBWAuW3rnlsQJZXZhPytqjAHK0Ncaz5eTmcPxCaqSW2/qlTWzq/ommyum
IMf46hbyJ9Pm3z1ClA1uyKH62QVIz2LTojDbqq6tWJhd31dFjJDHsPrMlrK8C3BhQVm851AIBsi0
jDbHWbEwm20HOoGlIaYdXoHAdX5wBPop3k4K5KugYaDN6N+b3D01BBZ3/Sj8Ma+JfbJchz87eZOh
v+YsjU92M8VYwcWe3S6IU/SXBNAn7rZwRGvnzvIfsuziSC0aNCWglNn9S/3pBtlHxaottODadCyX
AV2uCqXxdv5cdzxvfnB3JMEx7sIMMjCoLcVNs9MKvMQ7pRgLbqLQxiLaPqMcJyRsWHs2HqOp4b18
XmYcketbtHJJ2XQ8LlKprQc6tbPJh/YJVd3iUCkKGdvrn19ZMrvUD3JmZDkZArnZWyBIsGDLuwX0
dkqB3Xqi+hV8tt3GWCtTsWv9ohMOKYXbv2bhEH+rFy8Gc3Gcs63TvGKmNgfPPCIEJKOQ54xOkXuq
OVNALc1+3aN4YmYTtE2S95OWG2nKlQNtk/GYosl01zX6LGapJJqipYNsZSD+blwTvVzfn7U1s2KI
rAiLuKlU92rICMJHvLl4+COP+2k6Xx9g7QBcBv4tetAgQZu1bqszl65I6wbq16Iepn+1fxMiQWPv
5ZshxNqKWS6AKQ2NdV3FL7M7OCmutO7IVWh2OSR2Nm7wtQWzfIAAQdFCGlKdi0XT57qO9HiMig7P
h+vrtfZ9y9pdyJMBlJx1ZzEF1ZHxIa72DW/MFjZ/bYmsgGBeuKlqJDPPqkLryk72SCwlnctCdpjw
3CTp9Wn8edvRsPa/284L9LBENOTPrFuqTzXzTZq5eIBe2grv20p+a5og2NiSP9tlZJf2XaeYwXpo
gHtWuQkTkxcqu4dIfMQfZhHGzg7ZWG+r9evP+xPZkgNZ4QsTSxp9qQMTPqLRyz34M1Pn68v2592J
7Oq+GQpFUcIszzoq6BFvc3cnJxqfikpuaR2vrZZl8UCqzbQFF/F5diK2Mzn91EGJLQ3CkKSEO1sx
zdo6Xf7+u90XNHaJznKgqqE0fZoBVhKPhAGCtbHrawNYth6IWAZ1b4qzbkZ1VFM53IUDBAlv2wjL
zDXtlF8jgD27PgvcxB9BG18jHZfv+3aINx5wa1OwbF3QrDPBMDmviFPGLtELsidJNXZ8f30Sa1tt
2Tp46TpdQerh1R1phSs38O5Y0yZgEUs7I35cH2TF0u3yPuu8hamQ92cVDsCl79WCGuyBqrGhXRpU
wBR+JsJh4y+NZg6z1fi1snR22X9uGnSqId/wwjupwRztQ5lGQMqs3/BfK4Zol/2NRqoYAgH5uVPI
PkOiSZIgzYYmpvdLM5UbN/zaLC4b95uR0MUEDJ1k7AVKbEDusa5Gyn528IC/vjdr37dsHUhh1E2i
JXqRNSOfRT9xUCnUPeCI17//bwz6n+IjjWw9AjGOmeNSj3zRqiq9YxtnKJIkyD10jkrmpovjT74O
zPgODOSs38CzNJIhKWg7aFDLiZln5zJ2An6bQdmwACiD0VYgPfSKBk2WMjef7z28uXfXZ7u2mpZP
ENwr62YICJKS9Zx2i3A/teGNb9rIpvbJak+AcYyTVzzUwbLKxFQ++q24SSkRO2X5giIITTB7nf/K
Rget9tTB8xUJ9EYskMzbUu5acTg2KEBW6GQkoSGvWQ+9MT217qfO7x77qG/uPdLeeIXZ8ADKkStp
Y7QWgmTfrfYqENJ788t4IKdILF7+CE1A3t1CeEUjGyxgiKNaWWNfRMnjdyaVVx1Gt1jcDU+zcqps
Gv+BZgNbZs3/QRbbzz5HYKl9D0e033y76dTa+IAZssmOKqvipQhw39dF+B3Ih60n0YqbtIn8+dDX
ud+S/HWekIiZSTZR8NKXRO0HiCkdbpuBddMzzkVk6lGfqc7H5pDl/fA96L223ICQrU3CsmsgEsEX
q734VS9L8anIMu87ym/NPpSL+HrbFKybXqIVLCxY7HxS4OjeFYiM9p7XbOzwv5nYP3hhm7p/9uQC
aG7pfREeUeW9NhOuLBVWhfiAanZUPvJ87GWSI2IKdxkdWOpy1sR7OS6je7eIpafHqMKbUtdEtHcZ
oN7lZyp7wBy47vEsZGCXnutEF10L5v5ijMSxyDqCXBXvp/boETZ0u2mgof896iH0uQGLWzGN/1AB
td0EHFnGX1Sop09ao8DUhs3H9S1ZiVts4p+O9VoJh3PE8Hj1+BB8KbAj84hoT1XNF2+4TfKRRjbv
j5JtHecq1mdg+RbzBHXD3gXOyAtr4HTmauN2WvG9Nu2PBnGe54M19NEAs3i4kEDVWQ5Uiwf1zcW/
SUYMc7EiikB6hddWU/glY7p/CCCtnPKBmM8Tbbei1hVztMl/6AD1qLqKwi+G++Wju0RtSruGpZ0s
ig2PsrZWlkcJWAZic97yx3/NkY/6PeB4/nSMRElO4n5jS9bOr+VYQAXezSVEL55nRuv5TouuPph8
pMVGuLN2hC2v0lEIyqOU3p0Doua7AuR5PAtpKhTXD6odDzcnV1EC/99IdS5b37gkHM40LyJ9mofm
gkoKiIGbDLtyq+dxZcXsiqKKAsfvqoZBeKlwHygb2TkPx+h03eT/7VT+g6O0C4pibCaCikh8IX2r
F3FwGj0NaJ8twOnkggGKPfm+APscFYTWDwKeMTzxEbgUnkKeLAQDVZADdpAFMkt1Q6Q60RlNZUEq
2yqry11dUcb2AYCRAGU0UPG75xWb6VmAgAjlLLCy9vc8niQESnIQoYQQmogRJw9hSR65H0BIeGfk
YOShiDKVH+c6rsMnzqCGthGwr9iWzf/BKnRqkyISL+BkAORIzkQMKTXQcUoaZ4H89/WFXtnGwPIS
WdOPKEm2xQte6K04qSD3zNFxnBtjpuAy7m/vptmpUPwsZAuK8iqIwa/YIdioejfcyvKtOAibhEmh
EBOGU65eOnQSPsqsOtOZud9kUJ6X5jYhLRrZHEwgwMon6czZs1tHVQPtR8G/cyra+Klv1bThJFb2
wlaMUNDsQ2di3r9kMhL3deSEfzWOlrfFTjbxUoauHXcSRLxwtmQ7jtdX4oZTdeo5v0mWDqtkOevM
GVCoDfT4wmkRP1Gj1BPYSMPd9aO64kNDy0fzpiAF+rj5i8l1C3gBehNH8gaZXon+56UnIEAFRRH7
mAIAV+WGGa7tieW4DQIMwOR7gUGbpUqyphJNAoUqZ4ujb20Ay10bf3LpnIcxxFYrHkLIWg9Iuw7a
+3V91Vbsw6Za8tGRbiLD42fwCH1F4dD5BMUD/uSh3b5JIpmjV+/6QH8uWUY26RLLGHCbiwN1NhaO
d12r7uYA2oGmyoF6I9VHMIyHskc94fpwa/O6nJLfHIs7gOxv7mT9UqsLX01R1omvBwhDgysCkQFi
w+vjrOxPYJ3pbnSipTJ+8wLElZ8/zgMS5M+tmOl8owf2/3ciMlBOT/QcPwes4pA9pv0yJSB6u3Wh
rBM8hwbQvm6SL1IV+clwcwADdXxSPsp6ZQT02W3rZJ1jgI2pD0GP+kXH4MzUiA0/OX34ctPHbfqg
bBATHR3cIhy9DDutA7mDOKS/EWysbLHNG3RJdnJHQUo8APfRg4tI/w5NGOfbfrp1TucorDw/j/p/
RCjrv7XLpvwILCuCj9u+f7GP3+zARIyRApWos+Z4E+8ukljBQ1wAHbtxPlcCEWJFCJCVnZu47PlX
BTHZHYsgpwbcYXMX6UYdbpvDZWN+mwOdgfoew8l7pgwyWwnWqFVJXJO32z5vmbDrQFUzdJz8a+cZ
+kkCx3nUmtzoIGzWIIG4Zq7QeXtmfp8fmew9BbQ2aCA31n/F0RHLfmULjlNSLd1LpmbmpXNQQtNJ
Er8svoXd2OsErRtBv2Foa5ttWfGc903u6Ig9dz2rX3EvfRchKV4Xd0uWbGUAmzBILHgg4vj7zzry
uruu6cMUvU8B+lq8ZcMTrVxENmsQLfI8jqrOeTEarSXBIvY4T9MnyVp27KJcJT3j8aE1Zqs/888o
pMhmEBJ12OKNXZKzENPXrgIsLMloqB6FIfdLCx2BYBIpiZeSAtSNV9/1U702TcvwAbEVHgvb8cwo
QC0ZlPyMy/7WqEsmSCTqpNTB/eDhBr4+3B+dJNqRLCNCmwmd5Ky7XzIG/k5BPxOYfIfd+HXf8gCD
0y6s5xI6gU65D6BTJ9JYLpAkue3XW0bEpsZdeFY2vySkJv0Amtf/DzC6taWxjKZz4z4DNGK+L4Dm
TkQBkpk+rzdW5o8GE3p2/Na6eOBwCGL9AiBHpG6Bl5kw1c+5EsHGCCs/3w7cBtVIUS1B92sSgzxl
i3jpc1rdcrfi51vXH/dYpGQ3Qs57miBiE8fN0UFt5rZttR/JGvlTd3Gr7hdS2M2PqWziKiF6UwBh
bWWsq8+U4JgrIeL2K2+KrzqvkKvxypuQkViZy6C/XXrzRFRE/Gn4FYE6Kom0kEf0qjg3roxlrkBw
DIB7R92v2Qt/mQHUTUV9SzoWP9yyVTx9ZjQaxt2vmssPHbT3F5IW5Y7PINT5Ipxi4+RcTsh/MkAY
xjJZtwGzMnQ4u19AofGU5sGbqIZ3l4JOKRDj8wjGq5t8Q2Cb76LDCY0YPrqS4uJvI3r00LWjKbeI
tFZOkR28spyDIbbg7CBIrw4sHNwDeFm2bru1r1+uh9+OESBtOo7mqP0lJ+ThelXVjzIPvN1Na0Ms
852KzjWhDqtfUNFFTDZSjVyUWw7i/3B2Jc1x6lz0F1ElBAjYdjc9xnHsxE7yNqrkJWEQQszTr/8O
38pPsZoqNi5XLyQ03Ksr3XPP+bKtfe0Q64RPAKLI6t9BQxL5IAlqWm/JGIqnbe1rFozH46AvFfeP
aYJMF1NJd7Jy8ud+44YdqnNeDmwG3tOe6I0V/heZgoMv7c+pqH8uUO1yIKf73ZhWWDPlzM5VrEqr
+Z3jOTBd9DacbK8mOa0haEwdaAYduLiNqKKartPk/hat/8uOW2/lcHmf1smz/wpf/b6fwWDR/Eam
9J+WeuSnyPwhYq3iKOX05lvWAvHCrB/9oMTRyeIt5PXoV7NqOx85aqAh8Br6Fj1y1/IuXd293F+S
d2Nyz9ajWOWBkT2UTPxOVRNHo127Oyeo6G2KCWS8so0iwXokS+vAhYBkiuMNanwRle7vCmRphwbc
RCvLs9jBO05WD10tCiBWK3r48qBRGYq7rfEazrbV7vys7FawM+9jTzBdmpVnE3DETuwCgtsTHHGn
sqib4GXsAsW+heVYimPfQSh6/lqC5xoOJo9t1CQjzinrXIFXw0+9/Hm0rDFbu/Kbxq35BToiUQ2M
u/gdz0BqB3n4QJA53Vv9mmMz7ZDF1t645bBylM14IX4LB0j0F78Rfs73PugB028xaj1OXEzFsOJF
TaPRPERlDS4dZzVdOcjEdnES/oozvO4kbC1vbfAQegVOAL5aBzB5KD2T3EYNXh9HdrmW3jVNlXbQ
yyIBV2KRNr8b6aDukFnJaB8cDxnlg6iUTQ4taqJ/3jdc00A0rxBApr0IR7i6ioBQvcoSbC+1Rtlu
aFwvpynYQJrQ6dvfFsp7G2i9slgeA0c0VrTp6/VimkpWGQW5Gta5bIbdwIcXFoJw9H7jhtNMr6Wh
wB+OIHx3b4sK65KUVhDGTRP2pUr8T2Owiv03bFa9hCYdmO2VbhNCwTQPj6mLejHijmxXgtP5/khM
PSy/v7E9ArwDj5UXHheh18pGUUnTZF+ABVyT9jYt9PL7mw4mcB33YdXbtypWr80MUoLtt0lbM2Y1
SjhBH18fl21wkvaSRJHp2nXS9On0v58uWF9NagymW5ON9QdE1eq5VU2zEqoYTFkvgBEWy4Z2nMOj
KIsSD/Kpg8gdxAFRNcruaHdrLsO0VzUzRpU9LjdeO904KB6sQwcS18cBGd+vDQtZtZtAfz3uEgrm
hfs7yjAuvTaG8WCqOF6sbgB+qZtkiSd3ZQaaFSJ753HuWbmydQ3LoxfGgAJiAvGIY98oriJQZJ33
RSvWSG5MjS+z+WbbooLWDWXXurdgoVJBKP/Ka//T/Rkytb3M3Ju22TDK5eLEjxOx6ZmrITv18fzj
fuMGgyaaQYs4JWkiWXl1+2KBEDuzdQNgluQHJ/fl7/udmEaw/P5mBBMqFccQnCNH4BLZbqm73/vr
c28agmbVUzN0dqlGfoTCIbh1bO82IbA7WsmmFIln/0VdaROQOTQlB+2jQJAVkSzrs69j5XWQ5rw/
QyYr0A/qNEXdVN+Rm6wGCjnZLI3AS9DvGAr/d85SBHO/H9NKaNYd+JI7eQtO5qAOQXUw593RAzvH
4X7r768E0etd2GDZvlPz6aYy+ieNu+lAINsEqai1B3tTB9qNnLhJy/0qm64dXkz3bu89Dxyx5dZo
jOiFLanllAgkpXvjtTWcwLNiH+J6DRhs+nrNkMvWskq8ZQcpuH3HZAcKm+CGHLgC+wiXK0vw/gKD
e+C/pgYVNtrmZYg+KM0/9YMAnUlB12RA3t+mRBed5n3T1LNXxSc5BJ8Wqu8lkAncLKLBJs0ADyIc
/x2A9Jp6UrK1jgEoB609repZ7UOnW9MDMU2Qdkq7uOvEzVSDjKgfp0MReM8JWw3A3j88iU5dyWMr
LfFu2n2IQ798YAr4bwoW8RN164eYN0hf5T56vW9tppFotkxoysMkAfJql+SIk8amGFDEXP/c1Lpe
0UI8yNS0tETroC4KLmAUAX0hpP7295s32IJeuhK0bqdQNFpdQRM7HQcJ9gEJmq6PoPZuovtdGOZH
r16hOVi029p1bow2cN1jTffFvHYhMX2/Zsss5V2bScKBv4CgzwNzIXAdBUOR2x/JOPTDyhqbull+
f3NyghDJI75FcKlKqkfuA3Q1BDGkxtdIAN/Nr3lEL11h4AKK3STGKg9V6QIniwoit51+dFn9cxjc
52XCyq44WHOy8vb8/4vt3+8iRC9PGQblcFXG841ysJZCMSCr+/Y0wbFbe4un4NSArnoc4CUjmf6V
zcKiA9w1lKqVh6fso8LdhnwGUJ04vx3ue6CDzVHx9ghjnNUvxBllBSjcEiKrsgXNj5xD8EmARq4a
D3k+JPlDX7N+k7gC5k/zJtKq8PYiEo4bF3YwSxfxMFpmK3NlWn0tKlB5nTt09tNTRyqF90nwd6Xt
eAAZm51DNM4p6J9tpqK5Ep6Cny6NLevYKf9LE7NLRdvP95s2uES9GkZ6uWcHIIA/BVXnRkC0JnjH
9dVhgMoCqrlxSXJQYbDiVQwmr9fExA6uD0zw8Fi1OTsNE1dfwhwkUfeHYmpdC/JTm4MTKg6t46QK
sZMhjg0rH1/uN25Ya70Cxg3blHaDh3MPDDY7cJN9H1J49apZyy2Zvl5zJUM9l0WgsMYybb1DleH+
6MbuCgLStMpLp2/8lFR1m7Szbx0rEN/h/e9DPLhXOeTfuQVysazfZhC6ZnWVDLUz2ggOyJhPexd0
5WyhbEnjNc1d0yRp9pxaY9AOdlLcEHZMByEZ23O80WxbYs2cRd0Q+NbBOjYt/zUUob0DLek/ZTBs
yzYQvQQmYKToaO9nJwrujT0fEL1mWbry1GzYoHodylBPMZgJpXXkgNZHoh+fYqC7IgTiWzC6HtFr
UYaSFFQ4obzxqQB3OVBFe9mJtauDYWX1+hNU5/ZpnlfyFqgU4iQxMLrxtIZEM8TFetlJKiwrd5zM
Og7O+LI8jREIlHTMO5BxXLmom75fM9/Uj2nlxKg56hyIMqDM1wvTl9ITg7tx+jUTRj3c0LvDIG+k
ocChNSApqdmafzB9vRbVCx/MhODbkbepAxEtSVsSJYM43rcrU+Oa0XZI8geQmE/jHTgQsp8QNPtQ
Ana4KduFOt7/urYgqW2wMNvy5tZZ9pET1LqCjXFjEK+XlFQe6FOkH8BxhqreuzKvP9hTH69ImBls
Vq8k6TKZgWvRkTfWwyF0Nt7kgeOuIxtkn7v7k2/Y+no1iQvZb7CCOsWJiPyLG/Oz9MFwMdDpT1um
zkonhjBVr0QYvKZMkxizJFP1Ogw8PgPgEYAkqrd2XLr+zk785ux0LNzbde2tzJ7hUNMrEyTw9e3C
YIrbrn0C+95VDT0EM9rP4M+9WEBl3J9Bw/bVaxNQL8yHTM3qNAxImEkyTxFc4QqixNT48vubg5mr
mBS+rdSJ+v3nDvVLYJzapgrqER24FuC1Xtkj9IPwX4uXN/+X1W9ECKFq5b9fTmJ4uInO8ibVpPYT
GL4jiJv9uj/nJsPQjBrarykoD2HUKU/Bx8JwBFMfdW8osVwrRTTtWS2mbsDFbFE/UKfFKFKUbe6q
ys/3wN99TW3soYx9ACqv3/XzNqYxj+iANlYkec6mUJ0gPAudU9hG331G1erZFaD/GbalLImOauuq
uvSIVPNVtgiSeAJfQvi07Sqio9ok+MtIRcV8BZvxsyrSdmfxeI3F0WANOqgNFFISnNhxeYLo2gO0
HdXOaWe24qRMjWsntKSJl7QILk4sKbM9CcLXZF59+TQ1vvz+xo6brm572lrpZQDB2r5DLeUxF2Dx
vm8OBieuV2Iw2eaQDA/TCw/KDxXu+11fvIoyONug2F2ZHoM31bFtQVGMILYfyhOBVOBSabwozZIp
fJ0psvfpGnLINFGaZQuvsImMXSxxnj2SJVdfb98/mk1PGUqLWxpWN1o23VEQwJ5zkEBvWgQdzCb7
0U+nzK+vQ0dUfAKrMOI8sOnLobjURdw19cXyUL60pa7cI3ppBgt7qLICqHHtxDjRM1xggAcyIZw1
0RjDSugAN0AMERaPfom3HRCVE1ZkC+vdl/uTZWp82clv7GGiRc0h5IHdNIMnX8xwEZbnbmG7wNRo
lozKyqBilaxvA8ildxMRoKYB7Hvbly8jevPlbgjOzMki1U2FAYQVwJT9WtM+XznvDZbsaIE2G2iQ
l9Zc39SAuGUiuAoCpx4SuQ+XG/+2IWhHsxvHJRvrtr4JhPMnOUKsW4JOLbrfusFR6LA2EQhQm4K3
/LI4CuGyS8O+pDn4xWPnd03WXlZNG0gz5dgBi7us6/rWTNhAnZ3Hj2ULltb7YzDEF3+h2GaVeT1I
IHDf6VE51KaPEi9he7yvftvWQaDtor7FLkVi7QaNL4qoXsRgSquT+FeSjPllWx/LAr3dqa2DQ6wo
0os78/igguSR5/bXimXP99tfvvWdl2Aduxa4UFwN0xFxRI+Kjk58afDKjAL7aw2S/V6GD2289nBk
WG2dJXpyfRojX1XfuFuxCHxj/LHNl+r9+yMxLbdm07T2m6AKwQVBXPUJKqvtrhnD1z7BI8P9Dkzf
r5l16lMQNIdFfasChPFFY59qaBmdtjWumbPqVOOP3IG764ETFRwY4V09Zqvlq6aP145k5Mm9uney
5iYyC+ygjCbpsZ3Bb71xcjRTJuXUDYJ38xU61NMRQfZzMKXTiiUbHKqOPINAxwCrhaGR0Xvmgw+Z
Ku/i5/8iRb92uzXsnr+wZykX6dTa9Y3O6lUhf/sh9XCndaClss2l6gC0AKJOcUi9+tYBxrDDgnxe
8ipX8MrvETCFID8sN4Z5OgZNNOkIuFs/Xzlegl13fBmyBRFj1TthIVW/+aKg8zizKrfZ0DfVCRw9
WXsq0tj9M1akW3swNC28ZtOiKYoOfEDzdfIAKyFO/62r6VfICb0StabMa7AMHZAGSD5BlspJLhw6
HPuppf1lYaY7bLJrXZ5ZVrwFKn9OLpBezU+x6w4Hp10DgRtOaR2PNohyFOFAk4ucnK9yrvgO0fEZ
xM/fUEPs72YRbnuF0bmZ41aBLx4MSA9Ie73GvnubRnIaxv6Fh+Agb9Y44g1LoePQlGirYA7K6kSX
SjPJyOP6VjXMlQ49476jaqh6NFfBKBsgsZYE1n4AWWdEa5bGH5WVdjefzrbadnLrJM2NJYYGx2t6
UamVznvo5ThZ1M128xGCKh3d9nClUzNzS9SB57TNlTpTEQGm1nwqCZEr625akMVbvok+UIvRNn45
2BeFusL/x99ljwLMTaZBlk7fNN4Upag9UtsXwnK8G6PIG8JjCYRTVx6NDS5dV1Z27aCeQtbh4ydQ
ndHGJ1AZI+oQqMBeGcK7XThUZ52bS5e2FYN+nx8n3Q0CA+Gec8GehqZyjhtmCV1oUYcXt6PqbKgn
ermaoA+txIuTl3Jl+5gGoIUdU1YBzzhJcUTY1yTgdGftELV5YgloafVyTYn83X2EQWjRB8+8Ns+Y
nyBF332lRVwfggTXofszZBqDFnqklPUigwb00VIkP4cO/SPB/hCBGjNeWQNDD3raTdpMFkWzyL9U
XXauHCH3A0SVL06crmXN3z3poI+j3SUSsBxQMVrJsfVdckGlKmRN3IGeWN0W+2QsppU48103iH6W
398YHZtyPw4y8Jd17fzQJy04i6T9UCvI3YFoalyFmBhWXM/G4WYHUSkP40m9oTgkFhsuJJf+it29
e2vBKJaFejOKMAYHTtsWyRECRVeXs/AyFfVD4ZBDjVzR0RGgFxHEWfGCprXRHBVqPmc59xXGAuT6
YSL5RwJxpIOXlJdsXgt1TBOm2Xky+nk5hio5Qvsn2fm9KI5s7jZRUGDCNDsH3YGok3lKj0rx9uzk
UpbdDs+BfbnpAgCJpGXy3izJnPSD0+UQeLJZOFs70B+UeA6aQ7nmaw0TpKdo8nCC2KMzJ0cFnl4w
I8bsMPogLdvkRP6ij4rHeFQe1CpHCwoHodOWP0qftTsXgvZrN1SD7empGh4Lp29SuJGxTB7nBLpI
k6XOwOheMz94BBD4fH8sppnSFls6dQ+dTZIcC6i5gO2+VTvR4GHxfusGa/A0X96nyZSUOC6O4Dp7
TMb0efQHJBv75Jh5q/LppiFoPn2aQsF8cKuBpZABDZe5085ia5GZYR30FM2gssD3ZxIfeTM0N8n5
CZDdh0xN7a7lpThwtzzenyuDn9KzNAnpusqX0CUbXXFx8+qDO0cqEP9kaXlpyw4SmMW/23rS/HpJ
EqsMFgEx2YSXMPyn4f6tBhEBXhUiB2JLadZtCxn0/A2CZ7w9jsuYfN/bsyWf7dRCRpkC4HnbYDT3
3vNKlFCGQhfKfZYV3aNOfj+W9hkUQMd8evCbNamedxOEDnWX/ffGa/kJryDS0EF3rZgRujn7MRWP
LQ+ObeN+FKBg6q3wOfeSz/cHZtjWeo4nzpyE1wonCQFUi+4t1LnxHfBgzFsxfdPW1kyfphCly9LM
ioDc+QG+iMju3UUvts72WdlcM3cTUAgTp3mBscIJUtTSQqGk50dDLdoLkNfT8/15MgRcOmcBBfcm
QZ588ZSNyi+2BSnFfeDhrhvldIQo8/1uDMuhZ3uyuI7dtCM8AgDXBy8TLQ9eFo8rrRscpZ7cQVX7
YBcjghQFXrhTj2vZY5wO2cvE2gQq9IARbRuFZvqOAhyisQcelXZefAZqtN7HWVqvoApNc6Sd613i
u2MFQcUIZMt7d2y7ncP7tXI90xRphp4SMvd56cZHt0rUFaGbNfa7th/zdDehAEe2OyeVYuU+aBrJ
8vsbWxddmfiM4fiVUAIrX6sAnCEfE0cAzL1tIbQQbmYuip8orh55rPInr+H2sW6Et3EhNNPOVEus
kWMhYm7RD/M08f3QDcXL/W9/n8gAWpaaQQveQ33JrckrpKLz+MD9LreaI1QVrbKKEttubHlsesSl
yY4WOe/jEytlCoNkg+e53t6WAUtWhmowf/2pdJ7dGtmOjEfAIhZn5fbJmfbZcM7afONs6k+kbg2W
UAqYctSBDf0SJr24sniGvPL96TRsbP1hNPGGASwiKY/sdnQObpOfZaMubUp+t/a4xkdqOLx0UTuW
QQM9G8fwoPpuX7IO5XbOVdTiLFR/ROwR+cD5hSDtuD8mw9miU060Pg9amSseAQ8tP1he4n6EQlAQ
xW7N9wVl4572cg25Y5hAPXnHWqeOk5JYEbJq42H2cn6qs2p46Nw6PUARnEf3B2VwCjoHBQTGYtln
FY+KRKgj5JmSHdJ6a8exYSPr/BO2h8qadoTNBvVgXQZoc++hAeweXNtW28JxPYHnV3kAdpCGR+Mg
z33rVrt5hFZ4a4udNTk/ts3SMr43rrPp05CSSfJonu3iSAJ7fiw8V6xERaa11hyz7fVsxoOytdgi
23lJxZ9AW1HvqcT+rac+W3mRNa215p+5ZfGeFsyKUJnA95ZyCsiMF/HG1jX/nHqlAx3swYoE2PGe
UDIEbCQP1p4HTDtJc892CUrmzCmwT2voiIEDuH0AC6P4ODZuuOKzTNOj3bk8iJQzt8Eie4Wbf+Kh
b19SxdfKFg2t6zm8IIMqirccjsRSWTQ6lr2vOFijNm1QPX0XhrXvQQ2NRznOyK+dl7aXWAAGtq11
beNIOaDqroA3h7IxPYy2mx0Cy15jOjT4VT1FVEw+CaRE6zEJL1XQfQkAGY4km3Zjbdt7Qsc1rlzT
GmibCAyqRR2zmEeExqgzh6IMRNkzte180JNEmHkphjjhkeuIH2VVih2Pm++945xQMvWzTIGFvL8c
Bn+hp4lATA/5WApbwAEYfgWxvfhQNkFzAb5KRHZixxsfhfSckcp4HQ6FFUYQZk73kOKFsgyofvaJ
JGTbpOlZotwKQtv2JgsSKMknCgpUXNbE9zBpz4wBGlnF1RpI3LDN9EyR7XrSszybRwOUstt/wmJK
4qvMare45D33lgQV6kqKYKBrQZBhu+m8BgWD+kAjRyvyG3v8V/p2+cSD0Xq+vwtMrS+/vzmTSkj3
1k4bhpGVDeE+RusHmmX1SiVGgFb+wsU4VE8eOcDxzsRRaJ2Kz6IZ06gcpAVNvOHcWtO/BWjyT34x
rZwdph2tnR3wiE43AL2C0Ap1jBP4AY42GRrQWYOIvQJD8UbL0RwAXsu9Okf+8+BC2Y3HF27Ne8qP
jbOlPgmzph0hFGV/KKNH+zF9sIYPGY5v79P95X7/ALR1XoOc5DyzEzSdgJHMiaiV7LxiDdpjanzZ
BW/2UttJldatzQ5+9kLG01j966Qbv3sxxzdN58jIenaMppn7hYwfu+pM1o4l01cvu+lN09Sv85KH
Xhj5GWuPBaPhPuvouJPDsO0p2dapDKoZmwWi82HUycE/gAhw3ndz5W86V22dygC3hRGaonYYDWGF
q1fbTuGuCOf69f6Wed+qbJ3GoOV2HoD3jx1ar0WNXH5SQ7Kv5+KY1mLFcE1LoBku9JT6sKAjdqVT
RJ1d7KlLjxIQkvsjeN/H2TqXgTWACt5yBnaopbdv4289nl/ut/z+aYBK7f/unQIKjyUSjuzAA7Jz
FaIa0uOJRx0BLwSN3RrxsWF+dAaDOCGlJQCxOTjJyS/bfVhnO2avBcXvM++h8kSzWxehUw4aITTf
fy5A+hTHEc+Dz278x3ePvicj1EoeipgfIBe1MnGGTaUzGgjKHL+ve3YI635PivlaO/m+aOgtg37G
/bUxrHqg23XnSgl9SngjGSCF9jT6a8Lkpo9flumNx6i60C1Jg/lSzavXJ3s/3CvrEZHt4f6Xm9rX
zmTAL3Pwn+HLA7wIdZ5/RbJ5X47tLps36bxgybVYXMxuCl5SdFFN0zV2+AEWd8oSZwWRb7ALnUwg
IV4RQ28VJ5hjXwsUOHuzv/ft+qGeChRWbzRsXWNTCQIo0rLEI58PbASkbRPlJeZHM2wnYXXR8A7z
Yz9UINJ2Y4ibb3oGsHUeAVVV0p48tL2IAJS4PidiZdoNG+cv0gDfLlqEE8GBtfEFFvZ/rlnlxY9e
l/25vzcNrkiXzwyCogcXAT6+EZ9l90+vPgbF07aml1G9MSvF2j5FiRdOAY+BBPzVDz/34/f7bRuc
ga6aCalkYMam5bPHl6YLdmO+Rv9i2Oo6eAnUBs2CBoAzqH7187cwzy9KHX13OgZhsr//9aZ11ax1
DrKeCog+H+ZaXRP3HNDfPisOsf18v33TolJt5jvLF8THGOxhBMD1aVQfE7WG2DVNvRYt92HghH3d
oHGW7Kf6W7Wpvs6x/+IIsCHnxgPEPakjkmsy5fTkJHX8e9Oc6GilrPLywSsw5738noNZcfTKvRus
QLENE67jlDJWxz4kr+HhJ+hSOSG71P50zdXadje1v2zWN6YUE5zpIsCcl/5LGVwL0h5A2LByPJka
1+yUkrpAaANb4gSYpPz7rCLR0WjbtC+dvvnyuYREUNwQBLN59xOvEL9Sr1mAF+mXbe0vu/RN+34q
sjYNa5gSyCtsJ/IBBwR/8IqhGvY60wxVlnZAwx7zTqub5R/p+Pv+V5va1QzUjRmVfop2q6l5akv7
k+tvqm1zbJ0UwAG18yhyNC1J+JBU4b5x1qSWTRtFO0Rb8DD2YYq5dtzXGk/1XnPswjUAjaFxnRAg
7PrJDbJlIZ3XLvd3Mj8G1ZpkhKlxLSJ2urADjqliiHpvcTHv6HDDk/e2TaJTAKReABaACcYf2vI1
LUi6a5JhJbYwfbhmm53jZbgn4MP98XMYpucxfeB0G4DT1rFjtW+h/j5D4w4Tp3x6zcV15n50f4ub
vlwzzCZra1CxK0RFyx2wh8RIeBjYir812I+OGUv6RZITROIHWeTnsU+P1FszecPZrBf3t23oI1WE
pjPnNSu83Txlu8Z/Dqo1Ksr339BsHSkGIrakCyg6AHvaQ+7hkQ5XpnKs6x1eitudV4qfPtlEBufY
nmaycYr3fmWLMGJE8j0vhmwXpH5/CsW0lsII4Wn/fhP8S6umn4tySEqJtaiPfgCQZtEdvPC7SH5M
Jdkl7bjfxPPj2DpubMwCV0AWFvt1qC6D54OgbQa637fp6f6eNcR+eoV/A4ZQp/EydvD8RxmMF2/4
NDTfVPFjsLvz/S4MZqHjxJgr/Sx00UWTXbz5dXDAJLB2CTfsLF3WlY2t74ZgbzioybpCoL60ql1e
/szT/kDavRCbgL9/adjkQZvlg0Q3ffLDV8FuMe4MV3K5dhQYTFDHgwHegPAyAUeR7MtDTcKP89Rf
kpk9V6p6ub8MBgeil/xXyNm3tpWEkYzz8XHkefupG+dNQI2/RGyg5VgxkSChNMRd2R0qSCKKqJrs
YDxAJ2KNKMQ0S5ppA/5RWnRKgojHU3NKR5advSmmOyKt+YgvUJ/uT5VhV+lwMH/Iie8XThClFftH
zOF4ymjf73tfRnYn051L+HBrHHvlcc9ggzo+LJt75bveGESjkuc48/4NhvlbXDSn2R0+hsJee/Qx
GKLOASAylvpBqvwItENqnwakPoDWGPXKPYLV+zNn2GSOfniXQz+WRe5HKIitr64fuhdZ5tm2sEOn
AkgrkDsCHc8i4k/ko8fzsTtXeRhuQ2nYutBN7aRDXoG38GDV7T6zGJDN9IQKtG1H+F90AKRubCj2
QeGE1d0RpC3htZyt5Pe2qdcCbBTli5BmgRcFOTiyrqQcZzx5OumYrGxT09pqt2BFRgbs/eBFis7t
IcZ/N78m7Ov9zzfZnGbbtEGtvCt7L5py+zTxb6lSt9QHadvs3BxwC27UwXL+ErUB9bmyOtZ4UdxZ
8cGNwybyi02MJ2h8Gd6byxkkH8amoaEbuTwdof0AHvfxATfjnK14WoMP1JFEHfKb0PBywN6Z+SiY
k/9Sfz7Z0n50rPnP/aUwdaEbcQD6mSyx3CigPOBn0nf1h8nOreeZUueRxXXpnrf1tHiqN7PVZWzM
6hmzpez0kUEfRygQMXZz9pwt/2zrZNnPbzqZyl6UrpzcqOqaCyfdZxSOf8pU+rhVPRnLrt2aY0pH
ZGeoG8nR6z+lbqU+OPGIDMr9IRhMT9elUWSw28BH8zTnzU8B3rtvXj2Er/dbN623ZtjStsBTKYgb
sU44u9h2B5TClla2hxhOu08Cgb/betKMvA3nfpbgcP+MwPahab0r94Z4Jwv1gbj2yv3RcJrq+KIm
4Hzq/FF+DkTyD5fl1e6bz3jQeLYBhLQ9MJTeH4upH83SA+BnIEJXJZ87rz/T9On/TBNY8pPdNp9E
3a48iBuWXofAEoGQrWOKRpV0xLWqoedrxTg57g/CEBLo6FegeuOc9l77PLvz+GVG3BxlFqT1cIla
I8ExDUCzcanGuvLcoH0WSJCdJ4vG+5zhJnN/AO+2znydS8T15jFJ86b/ArUddYi9sT3kYfJrW+NL
p288B5UWsUUvnSdXQJPryCbF5CkPPLFieKaP17xGPY1zI0SXvfQlQrOHzip49S0uLRTcrhjcu6cq
pof+dwR4HuxSMDT2X0jl3WIvOQtAgndMQE0p6EDHZRUg1R17d6NINNVcyRTXnJXIUT9BOkN9GOKK
frQZtI+3rYfmPsBRzh2w4BfPIhidMt4paN51YVSAQwMqJpv60N1H2tgEJTNW8gDhUnpknuqOc65O
9xt/H1wPeUTNacQoFB/70Esfuq68Tm6JOrDhgAKRT7EVPMiFPhksi49eKL+H7SpD1LtGjk4XD/Zm
G8uRedOcze5Tlxfy6LaiOCzySEcfwkErs/auM0QXWsgwNAoSpuFgPZMK2p8A6lu7QIEgX4xBEw0W
/w4tNWclDjUNR3MoigXC7f22fiaWzR+bMhN/BpQ5fraIRdeQhcaF0kw/FrPkYIjuvtDBfmwq4Z0n
0lr72Jt+TAAJfQjiGGLURWnt3dC9WrxYuXoaXIJOQsJmtyGgQrafYgcVT/vKnu3+GbTtZbbylGHq
QPMI0PsZGyRX2BOd07Q+Qip0DiOC57nv97e4qX3NAwwWasFiMF8/kXEpp4tnNoen2Yq7P/fbN62+
5gMq1/V5TbPwaRGnHIFaiPPiGggb1fG1hxqeLccu83VoqYJksSiaxH0Kup5+rMAh8SUBcuhwfxDv
RlxoXXMDlSpxDYTszLN0M7nrsoZFYDb/B1sseS5yiBfc78awFjqm1J1IqeoSKHrS+t18jAVh6Ye6
5mW5chkxLIYOJcU7PRQNPaKeq4APpyYOf3HXK07zsOk6hYnSbJ13lQ1VlY48QXF0Cs8BIY57bge3
WtO0N41gmbo3vnHKqwzBO46UuE6sHy6FlxJtDRI3v5Lk27ZlcP7bR1qIYQQXr3pJ8R4y7yAUAy7J
3sPJe799g/PVJbEm6GAJBQ69f1HA2tfyaPlFauU7IaouuIbe5PNvdgPtz+RSpSEExDduYs3SGzd1
27Ys/KcAydnR3RVVYuf/+rZLnO+DSxsOAl+a0C2RKnaCZvekAF0P3jTUyxTO+SEFA/UtTj1nPwdj
sOIa398LTEeWMjseM1KM4xO8sHxw6USODZ/4DyjsDisBwPsWyULN8FO7VswZ4N67caDqq3S9PnyK
Q+WsoJVNQ9COesqI33syI08gg5rac+qGTfJKgtmpo3KGut+K3b/vv6A1+N8dDWFF5oHUSLykPKA3
t7BelYXIO/Ug9eYryNbc39imbjTrh75K3wmorjxVNpRXAvBzcpuEu6AOWnVIQaPeO7u696Y1WIBp
dTRnQHuwcgnfzl8Gntf+vutyT91yrNFahW6I+fkrccSYDkTtULpeUNxJX4L+f5x9SXOkONf1LyIC
xLyFTKezbFeVs2vq2hA91COEACGEEPDrv5P9bdxqK3kjdw4vUGq4V9LVGbjXFSZV62+oMevmpdo6
AECMRuUDmna9wvEpGr1HM6m9I41raVgbPywX4wS+2tWraLovmkt6rsfg05ZDKue+2bLyATGE4PLN
gtcsu+oIUb86GI21QMGt/m0meiebXkPlvTG0EgED51AGg+kvaziDhrEs8EGDnF2Ec3PdNAk2O86i
+uNad5oVjbcM8V1wzCT5D4bVh8htSun4NZl1FB9Wuum/wYOle1hAxwzZINaKNSSO+jB57YAgeY7U
1MclXPHyxzqcAfi6PUuONW7DVv0kh/4gm8LXpEPooKqgG3kc4f+1k6cd02NjVrsNRG7Ba9yf2ut5
eZgX2J97hRo5fegonw/Xd9MWm8ROf1yDZuWIatwaBaQ4vUBLbUuLiNHmnHGFHXyAuNLhvkGzEoOO
N4FrG99eiR+EYDpDfT/aSrw7phDCv93EPyyvd9a1jWdNpoTEWaAqXJ2rWV6yye9y2KIwnEnaYgWP
s/tAq5jkv0ZortQl/Nnm+gA+UsbOyusivEB31VB/Z16eTw+3f5NrrVgpI4OucKwrLHgdeeNrBP0x
U7Qk4/Gdw2plDBpKH86XY/4q1Si9g4TXWF3yheLp9r4OWLlCU5k3HpPjVwIg7Ae9Jvq4SbH8efvr
jqVno2BVBO2kviG4SsF3jOBuOI2i8CfJpzKGJ/YeWc/VzDXS3hxRzWi0CGAL96o22qfP8Gvzfpku
CKqneInU3l3B1Yp1cqDQp+RrK9AKqRfoU3h+uUId+zTJYIcT5FhNtqkW6bcxUnC5epVTSNYjHaoO
UM06DHamw3FasAGyuro68gTN+NX3FcQvazgLwcKrLn0T08NYz+3OGcvVj+v/38xHNfZ1X9cB+uFJ
Rh4YW+fk3Cz9Luz//fN8Yiv9ocabbDxMp6/EqPEpjxRMNyninWCb2/LttcaB0ZyGJOLbTiC6WrQC
3Sdr2lSxohftBdEPPF0NBa9WfqB+0B9YNbBnz6d30YsTFIv+PX7YQyu8Z/jRq2mDFJYVGYxLIDMB
G5f7wtIKelx08jyEyd0lgRNaiSFbH8XS0nLG/r3ThGMJ2MjaRHd5EiHPfkVNPviQdKv3Ek5heN8W
akNrOUiApo6W/hk1Nf8R9Bx57lqoK3XRADviNLkm/HEppnG3QviPdMM7m89/1AA9uEKnaTbgaDN6
06NqmrX+qvUC7EEih6yiRQJ7UDJr9hEuPPxlm9iZ1H4uQbrcoB0dE48eoWzcllHS8yOZZvGFwPi2
LRIDpc3OjDIpJFQG5UvigeX/oLdtaprCa1h6YAGZ68IzaRo+mhTCLB8XaGNNL/4MmaLfB52sEraq
Te2r02BgtPp4e524JtG6xPBUQs6GsPmr8bz8FaRXU589CM+QneukIx/Z2oSin9O26Un8yknrX1YD
nSdeq+xlvaqL/B+8eVztWPmIhS2tctXPX/2o/cLWRD1qobcy3FCXDNvt8+3RcuwPNi6YJyzvJpy8
Xwlu+/MD40qupaY4tBbB5sWn2624+mIlIt17Wwxn+/YCR6Duk2mT8MShTF8qwrG3Bhz+zLcbcnXH
SkI+gw5wuzLyKtQYe5/8NFIplCK7ZThFS2amO9eYlYvgLRjFFdS9n80AClFHU32c1B4DyrGAbfyw
ZhKsyVaHr0JH+sSGFXboiy+m8Hh7jFzftw4ehGR0U8EMcWcgEM9r5dGx8Hgc79WtHHNgo4jJ2E3U
MCQdI7ZwfSBJPpqzxtuO+LaFVKrX+7phxbme5SAamuWvQ+p3T2No2Pc2GtXOinVsnTaiOIlawiGB
xi8Rw1VHbOaBQqHjgeoZhAWY3YYh25MIcI2XFeiahkTn6zR/FcsUHVmdfzYebu81Db/fN1JWoRLv
JxFE1eL6EtE0+UkyECrLHFKwemdBuTpgRfda0T5iWc0vPG7bQkUQ2qmWWhUTFEnvbMKKazLgeK86
PD+sqeg+rls8NfDDEvnzOBHx8/YwOZKUjTBeh6lPR6FxPkuCT4wF3YvyWF+24bIWgQi9+/YPW53S
z2cSLwrTHdVG4K02I97wXfmjWE9CdmwtIcbjx1Vxu1OO0pSNfeuWMGjjqdIXMo4wN44jU8o4/iVa
8TnJBlZIkY4HcP4eIXjw1+0mHeNo4+Hkmq75wPrlYmRNFOriU2cOiQLg7qBYsi6lR2tv2+mfY+3Z
SGqSBfDiGZrtlWa6ao9RWg+FvxLqH2iS+/ftKjaaeh105kHKDhdaCAwdUen9uMI2+jxsck8R0zFm
NpiaNmQ1bKma3wQwIS9w2shZMTRB+8QAVHjZgqrb41S7Buz6/zfXHLQ0jXmNgiS8o5JSbOwR3iTr
2dsyerg9/64WrHymYtYIbInZq2rGejkm6ZR/g25l4J02tm177EZXK1ZSw8W2hexIHL76cRw/GT+J
n/gCbglV9V2ep0liQ6sTBvuFCMcw5E14dp1wdwb4q8y71l/3ZsOxzdgym0kLLIGgJPiDrd4YlJnu
EvbQ6EDE5SwT0ClU7Fd10eiO3lkNt7U3eZhJwCv88KlDgf+nMXKbvtVBQ/nOidJxvLBR1nxZ6iof
shA2QEvQmsIneRU+Ez9f0p0M6ph6G1htTMJ5PZjt1U8bER3oaMhHA7fJ5MB5dN9LMSjJ/46TDLjY
uusj9VVtfjwVopIVuJAMTozH22HiGifr/JK1dQ71BE2fsyYFohBylaIrly3eQ7s7UoqNqtZzsM0s
HasnSaL2iQOQsi4wq+aoOT14cbeT7F29sPZ+AtWcKVOo/ohlaH74Pvb+bE73LuSumba2fWhiVn60
Dcvr7LWq7GBId9SK+Z+Yp3d+v6sF6yQvx9GD+xbTr2DgqBIk8r7kIwyC56z6dtc820qHfl3HMuqb
4atCOOgDb7fku4jqac9v07HD29BknkPEzZ+F/xo1APRiIZumNEIv3q9sJlGCsz2eC2H3gIMHtD1V
2lP2fcqFVMN9C9mGLpNI6xHI6+lVb8hnRVZN6Xeu5mznUfIfjMw7RQxbAVGOSz8vYeW9+iRs9HmN
Wl/9L6pjeK5Ss/H4Z7eiSAfrlXjFESccQAb8jEcKLzvEY1MHOLxFkphjhTI8JMrSeajnnZ474ESo
5P87SUQetMZ9MpuLwaNg2YG9e/RzIOlp/iLz8JfgWf0ha6KkHIBPbqvA7BxIHLFNrC024WmUrWBq
vnbMm0o8abUlzJP8o8yIXyzhHlDS1Yy1x3Y99yR4vXjWFoOWr2SA3c2J0mT0j4Znff6yeTgC7czz
u5kkymwLA50D+jdNBgWo2DMnBjzmKZzjy+0gfLcn+LiVSLJhuFJYUN1agQGonkwMNYTqkbdLJUyJ
5cuFX9Ktvc+hC+1ZaYWlvZoSCFmfui44CZo8X83qVdp9Hmf+ZZr0b7e75Rgzu1TAWFTBjiHVj8Rr
+ulBhJtsTrnxNf1xuwHHuP3HebyegiHjPkyOkjT6ite+qUhCPI6tS+yfNxie7RzjXR2xdludZI0/
dJj8lXrNkc+9POQVMOS3e+H6+rV3b868PPBV5G+VftSL9qKy4iQVD6NXrzvT8O4mEmV2scCwXhmP
L/NZNsMCpyNvXo8sWZZHlMP3/EBdbVz79qYPKxsqqKM165lhv3rgEi/wsq//VkLtwTJco2RFe0LT
WqtwmU9RM3ld2S3t1oM/6u8S1VwNWGcFNUMrACrU8+PKk58ygx/42C5fb0+xa3isABcD0NB+lk64
4zbkUwb+VSmJfGlItXcJdP16K6QhkBbQEaS+s5iGpjBTkpf9Qve0nh1ft6sCoh4zwOlj/H5IbP5U
I0C211Rxe3BcH7cqfixNmyyM4+UMTQ+/WIc+K1O5C9x1fd2K3Y6AnlZn4BUnQUC+J0ICDOcpQr/d
9+Ot4PWrrTfRVnePWbT9ofsc1JWr0ft9H78upzdRhePDELa5Ws6cmx8kEaaI8+ieelKU2d4TdOs7
1ZIBb5ZeMxZr0FQeKKZrewwHlL7jCRe8nV44Fr9NM5ZwUYw54/IDTSv2RGnOPma1WopQLnvceNck
W7GbmAVohHETZ7YIwABhyg01P3JPOR0jZQXvldeTyXBYznKZ4wLg0xF0lX7eGR3HHmZfeHXOKThJ
43zWbXuRsMwqgFCoT7B4eomFvMtHIYJy0L9XUgWoeg585nZOSJpBXcxvQZYddt6m3y0T4ONWAOMm
XUdx282Pck78ghNdgtz7CWaKJ7zhfVpg1nhXONiXXl2zHETHdjlHA+MHn0bIcXLvQupYQjaJmLZD
m26MBk94pXmh6ZoUIwVr5b5fbgWyBA4pCGtPP3beuhZKZX4Zz+rP+z5+7dGbLKFgYy21H81nKK7w
8QQdyCp4imlNup2nYdfQWFsva+u6Tk1sztkApFVJ/UbHh1mDD3hfB6zo1X00BXO7GkQvkwXtlq96
gCPKfR+3opegShbPlcbuQq+IhoGrh9jr5sPtrzui13YlwFtLTWtFYC9XC3kSUFB+geUq/KWDqoEq
59Dcl4PsazqokkxJfzbnRHFg94mmRZrsgRsdCdq+owvdp2E/YfwBlPGfru/tz3rqGoiV7lZdHUvo
P7dwWeuAeL468yYfSpM2/qE36x+3J8H1cWsP5lNQhUBxotytYRSyDUfVE0X8lxiIj4H873YjjkGy
uRnYK0HN8uHRBpBsnpRE8vHIvaw5xNyvdhKcYzXZF3a56auE8WTOhjafkjr7nG3mK+n6b55/V0Us
yuy7uZFryPOIIxzmgDxWUMks/BSI9tuDdM34/ymG4OtWpvBN3TYDN9M5AtO96wCehs3YuqQPmce+
bKQqt7TfGSvXpFtJAyAlM6zSaOAul/b5Hwq3MWt459ftrAFDoE6ZejnrYRVl5lP+ULf32X1jmKzD
uh8yNXrhMp1FluUln9in1UuA32Ppl9vz4FisNp9QTaOfJfkEUfrVtJ9py8cigfQ2ZIindgeN5Fir
NqkQlKtFrManLyBD/aRc1SfccvLHQYO2MDGpH273xNVMam1uk0d0gDA4+zCWPosmSL6pRGcH1kgA
cwTv1p194t1CZZTZZMIuCqu4jrHJ8bjz0ydYrW4ffQCJ8wK1kqYtBRyDvaLL4FAh0lw3r161AL1x
u5eu+br+/80WHiV8ZIJKc0ZRqysoD0DYGbpvvYSH3n0tXMPoTQs0hARLMgmkLwrATrZUAB/13XCc
eTXcpe+OIbSin4QDIWbGPmJE1x+qSv8m1t48KJm91Lg/7vTEEfi2YQWOlVU/+WI+k3HRz4AEzXOx
DaO8s9Bg25pHsEpfI4OtCpa08kMXgrPg+Xt3XddytiI/0VUaidqoczcu64PY5vr0z1mz4yN92Za9
gqJjPdlUPwGTTMDHN3Vm+SyeCUAbazDFH2uz9/joasAKS86SsM9ygoq20vQnLHD7UzxnbTknnX+4
vWIdQ2XT/KIalVYBr88zlNzYEe5P+qEbqvHgL9iuDAHz53Y7rq5YsScbX+QLU+qsF3AHVKcyyOip
9jwO7Z47rWNbtL3GuRfLVA56Ond49CjlBC4ZIFppkSyAzKUqOddypMf8+q/bfXLEiO0fISA52Ed5
q85RuPGSpOQ7IId77EXXxFg7r85wYeV+b85Uka0QpgPeMsLEUBaYYzzLPXKCqxPWHqyjyVRkuJa0
PM8cmB83x5g2e+4qrl5YkUjaefD6lehHhrLZCxky9dhJIOXwuJ1/DnEd/HJ7Kt6f+9Tm92XLIhjP
9fpk1FroXjyJYH6gwLf1UpeB4JctuYvGDZmr6094k+NX7pEashrYJif6HdXAtYQHdrMTJu/PRppb
EY+XiW2h4Iid6cjhXOV3cwHzgeiuBZva3D4meNhWAvJzsqfpA0A68Qmazfddv1PbR8Jv/LCdJVx0
Cr8HBkxea/csmveODq6huf7/zbgbVjUVQ/H4vMLB6mMVB/zDvLA9fTDX161dtRuGYFwgEYaLx4pp
lRj4HkIpOwP/fvZLcyuYu7SC6VbdYOBpbMquwYtABajZERa7f98OANfvt8KYVdL3Gpg/PVXZ/Bvf
/K0A2u8uIhaWvBXFq5i7dK5XDA7GPy4YkE/HruW6aGuZHO/qgM3AS2JSBboKln9ey0BL6Aov8H6/
79t2yIpma3xZz2c+4MiUGejycpP+dd/HrZDNTMi8gcMOBG5weTmmywY/Q38vgTrm1ebc0Qr8t3WV
GPokh56AGfDm0+XTb/f9dmtXRuKPfPiHr2dTa8BOJ2yNqwx/3f74+7k/za5dehOwKFOiAif0ddUY
2ZSEBc1p7ZVXSj+ZvqfZvWntP/Q6RgKaZQYNreBmAbmu0sdwGe7CNkSpbRchRkF7eGrhUO/3Ego7
knwf/H5naToyg20SoVZwM9Kpx29nE2Ipm8Ok7LIaqz/t95SgXGvICt9OdJLOwXUihAimAzyFkHlA
cLwvudlcOTJ0qse5YT1LmX7pxBRfcSY1/FIY28kN798aQVb590oSwxLgYQ+FXZXTnySi4g8wtQJ1
ANozowWFj+xj1UIsr9Rq2abSy8NuZw07psc2lPCjWDVgSa4njZd80M2ysFy9Zj7cy0yPUps7F/VT
5Y2cMLz6zfVPRijU/BcM4u0gdMy9zZyDqkYPR90NuGIawCIHb6ITvOInsu1MjSPIbYMJ4SlY8/XB
eup08Alg4kcZkjKZBWKxah5u98HVhrU3r5mA7yYIeQw44o4XbOh/z3BugXTX/DrDa/31djPXhP3f
slqaWpu0JDFImCpfQbdIwTYe/D/WGYhvEXX9h6HBtWtAhO605Tiv2kQ5PkKbMt+q9URn9olHyfn6
ngPXhRPkYo8rDX9N07iDlHQ1ZUW/VkGwemGyniB1BEu14JP0O1QL/ZNm8ReIrj5M43yPsk6U2ty5
CIyPmqzxeoIFoChXeBkcxsbsDJkjFG3qHJGKr3W7AQlL+yosVRVOsOGigK4vAR3uUvFAF6zdnMIN
RC1Ajj1HWUsfpEd+4TS+RyhxBGNyXeBvdsSs2WB7HeDjEga41738B/b0u2DE+OXXcXvz8aqPtwqy
MGFd+DkkBuIvTOvfVi3PMzUPkNLbofo6llNi7eok5rMadOifBCQGlir8lXXxk5iip040l2zTr1Du
Ku8KSJuXRka+jp7ysFLBGtPAuDA9vhhhDnyIn/cDxDUrVtyvIOEucSyCkwyTnwnDhSUNAb243QfX
qrXO5SKCLLAWY3DKuh7UWx/uHn7B8BIdl7GX13sKIK4+WEGexDgAUaFxz07n30iXfNmGvbhzpEUb
XxY1MukXGV6Zo8sh4vzL9dk5yv9soWSXknknuh0dsEFmOh2HHkIM42M343USCoMNKCJ7tGHH+cFm
o5kcqEuVQlKcd+aBoDynIL8OAPkDa3AdYPNrl/VP3jbv7Feu5qwwpxVk0qgaCNBZK6BgV/hfJUgJ
+tDvkIX8dM27A3JweufTXGpjz/gy6TGrRPNIgn6GcET9N/T/9u6urpm5/v9NXknS1UCRMUDSGvLw
UlU0/eRlct6JcdfXrb1da7lE0dp1L8BhvpIgneFRNUc/bgff+7DhKLXtL+hcKT6MdfcieXAiV4FY
QFeSI4REZJFhOqK6+ZKpvilQlBoPBmK4i1Z/LutC4MOx+6zsyAGxlQM4IZuX4pj0wnlKvxKmCbwr
AlpGQ3+XOBQ6asU/4Rk0eWjlPfNumktprs+mWRKWE+gRx9uD6TiF2ei0VaVDkoukfdFLq4oa6K7v
ZBirYkXCpwcw/+lemcrV0nXrebPiKMp7Y5LW9IUJ/SdR2/o7Kojroe/oz8Ws687Ny5HXbEKXVHHl
JV7ToT/9QfL5qEGzOWVLMpRTjNLJnFBxvj10jgVgM7uiOGa6znP+TIOt/sIqRY5mM+GhHtjft1tw
7Mq2WQYHOqjJYM79YmLSvGR+7P1OxdaGDz3MGn/SWYrXcQpj2D7BqG1nQbh6ZSUG2EGgYhbBmLur
Z3XiXtOcO6+LD+BP3LmsbVAbnZIhhWkgfUGt0geiB7p6oEc1RU520QCuXli7P/VQlqs9xl86jtJW
1YKGrmpA21B22dPldK1nK/7JFHHjdzEecdspO1GenlF9Qq19bKrj0Cdfbi8BV0esFKDjofIHv8Ls
K54/yHBTf9I6+hA3AJrcbsERMTa8TS8+9DeCoX3xCeogLPf0EYBkds0FQQlYVBgewXHR2cPt5hxb
gw14W5txCfzEYGbCf8QqBEg55RyMSXa63YBjXmykW6Johl+d8BcK5h3uq3g87ZKcwD+4hQp36Adw
wLzdkmvkrr/gTUaLljHfFELlpdkmtALQOV2+KLy7FToKm/Al8IlH7uJQpDbnKxNNLinYvjguQ7QN
ixkPeW3AL7d74lhlNpdYdnwJJij+1gWPcZ6VAkIlmVj+GEayR2xxzbt1JFiaNgm6hHePPG3OsxIL
joPp3ruz6/db4d4tWbpSYGXrwgTiM+EDtE3m6DJEu7u96+db0c5oDEKniA3uqVHwP+AN5hJaL3sw
X9eataKcg+9agzXYPvIREvgmfRD1/MCh2tHy+fH2FDs6YKPg1EgpFAzTAVNcV8Efep09WDVOKb/z
kctGwsllTKs1g2J8Mic/g0hAkaipv97+8Y5IsyFwbFnyKOBB+0hgCUASoGUhIQjX2VPWZ4+CZDtj
9D7rK0ptQhrHni4I9tpnHpmDYXjEZmx4ruKGQxQRsOtx8ooa19VmWv8AmnbPmcCxfG3sGoE9WUin
+Brcm5i++Ny8imFILzmJft0eQNfsX///JlVlDTw1qkZCzr811zsL1IiGVny77+NWaPMVUpV9m+Pn
49ANMT84wz9u6MN9X7diG3DNdPaafwan2tjzinPyqfe9nd/uGnorrimDWMYyZ/jt4DnC+TpqNeBe
IynrRZqdfcI1+FZ0y2zGHWTFgaRQMkggQo5bQoBVdNf42Hg13gZ1o+DWWxfJdMXbcWg45feZdsPh
0zq1Z52ql8wnSBv0qgwJ6M1WCjarcjByT1XQkf1suXs/gAR5HwCwUkjSXoyOnlgTf2kAg2zaPVSP
Yw5siJpPq8nAmQP96Pi2FjgVYv/chZE7VlFw/f+b8FJ8hG4ych56MChTgAE+gBCC55KJgNVye55d
bVgh3LUB20DfQhtJwsUjWG9/Z81SHXQeJw+3m3ANkhXIEqoorKUSTfAtjZ8qGOidQbrdg5265tmK
ZBAaZkiN5t4p6qF7RUiZpdU3wePzALjb7R64BskKZ9WIdsxMix6oDmgF1tP5WKk+PjTZWh3ua8MK
50jlYTwNUY+JoFX6V1dHoTwtnYrNYeqEkffNtw2aJgp28GlSoytVgryncv0DBp/zxxj42p3E5Bgt
G+rWBlCb91rmPwR1/AjJ2nKU/SGo96BbjuVkq9m3oal0lTf+g4TEGVEojnlZmO7Mguvj10X2JuSy
LsLbV8gxPFnk85IyEFgbVt/H2vuPjr30CQQjCYaGCIGi/gT/lRGcsjt//LVTb358NCWS93xdH3Q2
F8s4nUTNd6oS7x6VwiCwPm1G0B2aqYfu4MpyeEP5fxiAv7Se24OfRMd9RtG7iwcNWclimvwpECyY
LjmkASGPB+YbDhf0HGpF7slHaMJKGFE4wXElbZdLncMye56zoJzzZk/c6t0VhK9buaLypVGNMehA
vCQFtAWGIs/I99tJ4t1ch49bSUJEOWp3W03g1LFC37R+NM38mpvxXLd3/v7/JIhujEespPwCZPLj
mvdV0e5D/ByDY6eGiW5LNQTVfBkgJFp2mo/lSnczg2Pt2JmhMhmuCoFUl5poYML7uS/TaNwewnXX
I9nVASs/sDQJFt9odYm8Z139Svk9r6FhYBtcTH0ETmyPwznNg//5SdIfmyXtj7dXjetHX///Ji8s
TcqXmlcYlyA55v300kR7ZRHXp61wJUm0QmXSx6fxPKVRCqf1HhLFNZtWmCp4JcqKL+MFmlNP4Wy+
MXjxFCTbE4Ry/XQrUGFHltWxzsZLjnfW9iXIJdGXsDfDXpHNEay2VYWUfdgtUz9ekiG5eL36YUC9
QbX4B2CuX2/P7Ptj5NtQVjrpwK+4Ly8sNh/NhMcJr03OU727l78/SL4NYFVj27QdKmqXBaKfkGbC
DU8FfKeq7vr4dbN5sy59yHx2ZhXjRQ35XLTK/ESFa4+p/f7o4xn73x8fqiYXzWjwcSiUnjw/F48r
UfrDmCeAG0TNuBNcrim4/v9NJzIvmaH7nUGpfZDtXG5xD80v0xP/r4hJog63J/r9/dfPr0P4ppU6
hCqWiIS+CI9/XIIQnqjkeyfleaHkKSR79xlXM1Y4U1iAs2AIo8s8xodEit9bM34Y8AoGZ1F6iMP0
4XZ3XINmxXYLm1elTLNcoAhyoNNcyE4c6nhPHcT1eSu0VQxq4ITqxAXWjG0BH0hSRnjtRPG5ZTs9
cC0vayeOITWlVTXIy5DKp6v/6tW9Mk3mB6yxr3cN0n9Qri0sT6KmXqDG/Tnxh6K53g2mveKgI/hs
lwmTxeCtJmq5/MP/lDGFrm56F7gnhI7Gv5drrMM+6HukjSDwIBpNVDR/VWGjdhKHY35toCu8Baer
45S8SCq+UdH+lU39qQ7mPVVg19hc230TbV2HN8RJVeTCgwrEkDaq8Qi7+/V3398wOFYs9+0wMz5m
4YXq9kuLJ7YZnLIwZkc+ZI8eaoE67C63l1COH/wfmBqasuI5XtcV9HZCLo3//7EFoB+UzRj9VAng
Y7l+rVj/TSC+72vOCmsDovUg5yi84F5wWdv5mIbyOZ3URzD4y396FugHxYbT7eZc02SFOQBX+bTN
1YATwoD+1SkTr5uKhz27XUeM26JMAMpAw7dL20vli29hph+vrsHX7oyTaIq7+mAjZiShQ9InKFAl
fDJFEGbdIdJw7br9dVegWFlqwksR8LBkuEw8/duI/G94mfYFy/jeLutowMbzwncilP0YINNuIEBU
EJiY6r7Edrg3Po4dyYbzTkFcD4PfyMsUTD/8IPrQbN0JF0Ra9IP6kEI47fZIudqxMpYHTFE4S4yU
AP4VDhLHDmW8tI0/xHH6f2jGsWRtAC/tvQrurHK4tCP2o0n7Q9ms215Od83G9f9v8harZlxkeyOQ
WVBVXVTVFwuH+tMWjPV9MWdjeOHoGUaLMcOl4eOfcz9Nh3oWe+LDjoCzHS/WJA5nwXt9ganXI8Fu
lBvzG0y7f7T9XXXt0LeBu1W7ToGJhbh4+cY/0KAbn/yO3YWgxtetjFS1cTXhaRvqyTr+FauJcYgc
inVPKtW1SK1wrkAZBmxa9xcx54/XI7+W/CFpMU4ZLGTDZc9qxjEPNjY3gT/s2kDn9YIbx7YULduC
n3yDTTte+Zrsi4KH4JfbYeeIBxuoqwJce6NabJd5HeMiWNusHNf6znOgDdBdgdqp1rYXl8QLTcmS
zYc5QhcVI2Piz9sdcIScDdMFJFfFed/0lwBak6VcwJSo4M5eZB3dAwS4ZsOK6njr5jGMx/6CUuGn
BMbvLI0PoNQ9XO969/XiOj1vEke94nyJo0J3MTjRNkJ+AATlWafx3k7qGiXrHNKkm4GkadVdwq1j
ZdrDQAq2VcMR6v53cWBDP7HOHnT2BlhrYJQG6n2epAIgm4pnFl1VxLv22+1xck2FFd9MJ74i2dBf
fALhrCWnA9CZtDpyUPUORBO293braMiGuEZtZzZAgdgF6epTQ1Hgi7fv10rr0JDydl8cc2IDXZNh
y5UaI3YJBhZ+hxshK/N89f7KM/jw3NfEtXdvl1XmwdI2JfUlTsMnEyy8xKm68DL8cbsBR/qwwawG
pntGiK2+LH74oc/nPxq+JxDoOKXHVkjM1G/ndPP9o06iwqyv9fI88mc2n3ETKOJeHm/3APJurrm2
giOuxwRIH28+Dnwhsjn0oNmR3zQcnxsFIOMc0eyAE5sfdmUfh/lICiquxkAw7euGlBQoQPhjU0gp
IloXOXj5kywp8Ir1elxkJehaCNXw6gR7OJMGB6ETAlekuB0x5Z1ak+DPdUXC/9sP48ajn3pqBg8u
noNakh/JoDr5cxXM4E1kHba2+otw6Jh8kJNZqCnqEHWzD364ZAwvlHM80KFkZlSLX8TxGhwnQfgH
I5O4ww+VvmJfiad7ORahF8ZXZ3AdLVcNWg1XiKiAaXle4eQClX7Usho8gs2fJ0a9Piygf9dnz1WW
rNO3UAcwV+PBCOViz2d/N90mzFLyNGvDFBjqwYOIajJFW3/mSbj1lxSMv207gtrZt39t9epLeSAk
XZbxI858mngl5PS9sT32c7L6a+HJLh4+gwrTTWNhOuQrUgaLIJQXbb7G9d9LvqDi3nAf5lunxNtY
+sNskZnj17lu8bhQZsvYr2C+jriAjYdwmtj4cVja3htAaWygrFzW4zhP39epXZMN10u4tf5Wh2Hi
/T4suQr7o4qqKF3Kuh2FHx2rxuNT9whmg47/p5ru/1F0JduR4kDwi3hPQmLRFajF5aW8te3pC89t
dyNACEkgEHz9hC9zmX7dVQVSRkZGRpAmKsZl7JIR20d5k51oJ3E5FcQhTiE9wf6aLnuBxNd6+OrG
RK8DQtjplkaVW3XK5YuQM6zVsjirzyIPoitiyKuR1Ru3a/Y8yX1Mz7RVXfdvoXknPgWp8VcdgfpS
0xcOGtgBng9KS/GwL8my/CacaJxBOY5iuuVmbkHr521cp0gtVKB37KVXHXI4jluk4LmPSequgOIF
zVpQuvDBSLYHIbE52R+jHXnPrpjqaPNvIW3Ehj+Xzenwn8TcwLoyIrC3+8oIb9fm0CSiTx8iingl
dUsSBNN8RlEz0+4YrfOS/F5HZXpeMDho02cEvvD51SoY792aIfxkaKUclqjHba2Z/XbYVjF9KY1W
Oy3WaMAjTPNoWa7woUGc6UFD05bC7suljZ2rvKN6fxGMS9YUXCke/phYKNncmaRe5P1g1pxsFa1J
O3WldhPbVEG1q7GxjBW7hAWEZek0p3eRhWkVOep8zPe71jgVr0UQdTu2Z9Jpm3/0ahVLfkyQxGbw
/Gsss+fSw3alQhyj9K9YLWb5f5Ff5MJv67jmfVYtIJ8jPFheZ+a65MgUvdFrR6aHdDLRgpzucZxv
lwUaHnfUWZRkdxbLX+JVSWzMvxOJBAtXiAmvWAJ9D2ZlBIme4aJUG0PfhQe40DcFe/X1I0N4Uo1l
9XjS9Quippn7o+XsZ1L4Saz1w1iLGC0ccpvTueCJoyuHqsdI+9jLSCKULdjZNFsJNfDmYMBNZT4c
tNis/M5jQB+NVGkzxWnhYavqP5uu7eVdHJa6XivbTvt+gd7cNL9Hze32LJHdO1euDdHUHZnbXX7N
gkZQC0atKr9gHQrTpyrI3U2/6limdzR2M3/wquODv9YZlDV44eZuD22hXNr2L5kYa/mSpAxZZCVy
eqkDTDV7x4rAYdSpyx1By+mJ4rWp1y/klBlGsCJtW0IKy6JpvU08xg0Npsow9/nGcyH2F3JeKXvL
137JKy15O1SMTmsD2/1lmEq/Utvfdb5nF9/gwuLFNmMbZChH1U7tkxRweDpC44XMD7Zw4vpihn5s
+MIWEU8sdtZXqbubLNmEuCL+0KWy0JBhoOHUYyunuprj2axfEeGRfFuSyOp/LXyg7dOYwji1KRAx
uI4X1id2/avbMZ3ebRq33T+bqy3/vUzUz/EBGIVQjJRq1xwXhVyKrRRwSCLviLki2LgTyKwJ8NSo
w/DsmYjIWERNkta2oIhrHh854bZ/AFkoEc6QT2yQZUQ3Hf417dyaZ53gp5sqwx2bn4d0zGZyyNnE
8hJG/6rlRRwQ1D0VarWG6sL3sekrqiU1FzeJWtSF3BeTfuscWe54Pddlna6t2E1/wnbPhsI4LKzt
HoYFzU45bIRvS0lgtpC/pOko1lvFYAv2gWzfbvywFmF4NxtT/UoLV/uF8COC6Vl4hLUgdnVubC3A
e4BpblW4xiRra1a1scoxMB9y4yArhCsntrVFq5E+isw7CGGwZMJoohFROcNjfz3VQ+xZfpRYe9/z
tw15ZK25n2L0Sd3dxKcQ4ttW+nyEiftCdro15crtz40oBtqFk8U6Ksc+uF/99pdODcsfECNJ860i
a+qzGw1Fsa8GHme2L2ynR3tqOuciWgJ0OPLdbg3iBooujpa4mPZ1/wz5sNCbidQct7TvEKAlT5B6
kvrVTrHzW8HhXseGIoWZzniasLjmqsXwejllOE1ZaWAZ1CaXTmiVxGULFqehxZAiZAiNUpr48G7q
bTghApJnhyZvR8MPO+49XrbxJgtFERORFI4A/+4FVrD2cApJPyfH3ady+y2GUbJS99nIl4sRa4Rz
ku77iHGC9vD5vwkLIf7ZGSwFm2IZNuidjpivYuJXjKznLi2mwH2wxcQibseLRzenRsCaYOa7ALle
shemydeVHfH4Nv8oJYiJPzKFO0eOorIofpkjLNRVWZ9ADnuoM4SvnJKs1uYPHpfl5uA02Qes80Uw
Fj82Ldn/y+t4+Ywp3BBlITcaFlsNLEvj+IgrY+/SUmcocc/QAtNxOMlo7dITIrXtcFcb1chrsyRw
oMcwNGxbh0sRP9td19ZNwJuAABpT7TlDcc033yyY2kVRh9+DjNv4wQ0L0DML78iZJDK9UIw/hSg0
YgcWgEhv9KqKBRhwACoJNcpUGbplyZqbpcNylyxTZj19gANUnJ6QD5mICugRy50V6oivH2k3Bn7t
BRBnX4mA0vslutq1Tw3yDORWSJ6v036wJHtfQ9ymL3gn5f4f22O2ZqUwXRZ4NTd1B9FNnvttRxTw
nOoRoUaU688McY1rVow8srkvsmbZ0Gcvq6HzPQKDp8vShnnix4GRZIlKFUe4R6BgmOYsHOom6WIN
7URGmr+LE4l9HWTf8fOqdqwM38QdlIrbUc8o5PI4d1kX/WkWMWzIceP9Vq+FELar76PFWP132kxs
psL2LRuXKk5g7BeXoo3GHCPSFG8bmTyjC7ACzh70mbEfkns9IyYTaeEa0BbRErBsJWfgp0H+G3ap
J/2gd5jPh4J2Q76HO5WFhh0QjmMmXkGBM4b1lPAmIdhCq6d8iYo5RbJmchPWNtYPChLK6DnWslXv
WxdoPxV6b2maVmHrvc5vUtyuwd4hm0rKp8iq/RZpmrkxhXR4ns+L3/Phrpk7CNErrIcY1t/ESEFk
w4lIbJ+bCzJnjfnjeIz2sepWQeH2J3KdeXdx+E+/lE7jyYxn1cXIxj6PdTrHywH1Vpr0pFrtvTkA
r0xmAbz3ietPCcJm1fKcb6mLxUEwz3voTjY+6wtGwkbupW4oEqiOdb19RjBnKYFANfZLJ6GT5SnX
c8fnIp4RgaVgcwyHFV9R1qIjAccw860t9x+401bdXhMIvOdcJIh82vt8bZpj71u0O8Ws171WwDkL
Al0RCMac/N4TZya8hLhHxDsuIzu8xT/OZ8hi7Xu2Lge5tAvu0XlVHDFVTmYwYLnJXYP+66YHCjf0
6JOJZQbC+2i2yxNcjxDHCcZO6Wks8H0W1DDNgAO7IomSKb9FggZdJJ5Kx7fHTK9T8r5TY/A4SYZC
LLsmVhv6MGGS4wbuLM2wZouj+jXNa9Z+ytQ3Mi/SrnUMh5muJrclfFXa/MvETrGnXO4AalWONabk
jTZrpx47Lyd1NZI07MMb0w/P/eTrmBxFv+bosNrdJXkPWSuGkWmhYFQd4V7OV6iaCk8x6c6quW57
BQNiIFzgF10vOSaVyTLOQzGHaJkeVIosG9hhqDEdEMn3gzlKExa+jFUcOtvoA4cfLXqjDaAoiisF
w6D8hCjiDA7rqibZLkqvEdz9seBm2P9TgIv+fYHZ79ZUUwDi+NXJXmAxjwWc9RauImszzi/bsvn+
tsnUzv8x4nk7FjtO/2jLMFCbysOSwfQCMaxzXBv+yBjeohV+2YPc+mJMoS7EjxlG0ZsybZsxfPMU
qV7yvGchRp0dRUII8kJVomuMT2WXdBRFCuLyLzvXyEGhc91E0AXjTq64gjtEMXQx4tuLXffBukr4
TASNRF++Jc2hH6N2/1r3dsU9njo7j7fwCGxr9xULJ1uKLlHrjSBGoA2TvWxt33JdzCABrHiQGIZN
F8PxpmE1yactfSV0GyaCr5r95OzgqmuH7wj+LnFa1m7ZVFI6uK90eVGz0eWvHUpHZ0oj8ZL80Anr
lJ80wr/az06ihv9HVjfGjztFb3JhgJI+FJlY1PyguXbxg3dQ589wwnJZdy/lthHkBGI1E9g9UYm5
RZ4XYmHgwNKCfUWaBmPdl80mvIlFCtJ/u3bWqwwoDqswyBljfMxvsX/jvDrBdo7v78DJDaJHBwPg
AvHk2s3Te8zh4ucLvjY5pCnKpgqt1UhoF/3Ohyj1v2thozF+gKKwjx4iDrTn0JYGYnVbIOyQNUmx
kPWXbz3NXrDI0q0LgvR2sz/h7Vxxv3dYwOemyLuc+vTWxFoA9+l0GKKoQCZ7+reOeoRA7QycyVY6
rNVhXT8GpcP8cRZRgpJnsbuvw8nA8QBNVISNmWw7DlLl863KZmWng/bWI9qxdui+E1hiC77Ygshl
GNMjoe1WfwlCe5hojfNOh+kmDCJA3balyqJrtLaPUZhxdib53vtl9KYyW2ajk9BRM71AQ7AncWHQ
1foiYfN6lXjtoFdvGEbPpOjymgpf4DOv0Wsf6m19m/Im+mGxpZ3cdQE55R523mb+v59hpRkKaQHu
3oeYz1NeAT+O6TOxuyZY8JskGrqio75BF9Ww0W7vOdq7+j6dNcHpCnjB3DO8KZGSVwZj0/lubiLT
nLKoHoAkp87X7TlpMFW8qt1GYaskAcOhSjZCpQz0ODdD/zBzOKxMZQ335O1O0zmO4ctMp+2k4Bm/
R2W6x8n0wqXc6ysUn0bIKqgWDvKFIjH+nmKn6Wzs+9jA/HMv6Ta3CzvlDvwGKigJcAhCf7yMzyv6
idpd5hltGQ5xnTmFXMywj5c9ndYtQSePCI6pSGlfA6PCtAfbwGBephz9GYURGhb3DNksfPhZnJGP
MYHZ8I6WQLMaPRlapJqXQ22ShoFyB8h7mbJBq7lEksU4/KHECOxEdADOkStCxGOelD9XjfMFQvhw
CPChQLWNJReO7rxoxGTjNxxFB9YjrWewF4XNxs2mpQOExQghwNn2OgI2tDCWgJ4xawqGKAKBUDkg
zv5rw3W+X0Zt++4qAZWxU70oLLziwXkOiFg7YY+5jxP6mCdwid8OJPdafrRpX4/5lYh6S+eDiQw6
8JOjg2i3CwxbZRcfZpfMyXCMIalOw4l75jewKRmshEdYMdZLqm8GCpeQEn9c/gKiRo0qEdwrbX5Y
AxLR6SmLOU26M85BCuHQkHu4hFYheLrYUjbUzLDXZKufXzUOO9FvxIRcoGIloETtTWdiWMCcI+z/
BPcyI5zqcQ5QxF/TNIrkWDKYHnUc8aNkkZ+jm+uQPnMxIlKsbMFUIabnJzgUIwyJaLFpga7ysLKt
VxC5j9DlQvnSpVsBV8x5Ggr0VwbDLN5N0X/YsI+PeTq9rDEJddmxXrFv7BKvfipaJwEji8xgf0Tf
LNKhK8ZlP4/qEc4yaftp9aLMBQHopLZljZwFHDTY7Fqwk6g93d4fR4pNtv9WB2iDfx77sNuCpNiG
Ri/r0sglxax5npQBF7d07IgSqGtz9iRal/oVm2hhfMXm2dx/YbQH9yTw9Hae//VzH+ODKBiKgjNL
yHSbJSiA4oBhEaSNh2Hs4/AQowDjdAkxz9wXBKVNbYeakcCa45gyGOqVYvS0+VRrlOT4OcY9bd0N
PjAu03JNmi2+IOFd2UPCEZT+sm4CQpIyTAl4LQaCBocP207ZH8jiEtxTWOrR/BfQ7Qr3jxF0gDvm
CYhbDK3sPp5MH+1sPzD4DSYb0nhpgw4qngFhBjQX9jqDOEjSwqDjbI5wd8CUq8TD4eojSUkQzwQc
YvsVD8u4PdtoHra5yNAYyHsebSx9M7oWzbftEUICSY3y6wIPrshu4kk0OGvveFn1BvYeoRz3IKD2
8S74Lnz2C+p5jZ572cVh8x7vIvBZJ8h9A6BCzg3LtuVT9QnKUIyl1roSXS9wj9fSdraqN8nhGI42
ZQFZBupEQRI2tXl4bxI0OrA4UiaAZwtbjARV3M0E3VuuEQlf+THd3D/v2jQ9WdG26SfZwY39inGJ
ePA1BPfVeqnjrGsxmlu6Ob8AANCXQc9NViEyFS6p1gEKF7vEstCBgXyMjpR4kpWRRk95h7DZYC94
Z/2R7bTFz9L8eOtJvqWhaGYECd826DzgGwxifipoTMetxBcelrLTy9QdhIj2j7rW/W8s2ONB9d7y
6La3TKSo93E0kUIZlv+Q726C73e6KMT6uey6ooW8ZRwb+didQUvBa68vzcAzUEOJm3+na8gRWz7E
72jR06+E7NtWCbIsZ6ewTwCuJUKpGqk+pcrUiNPEVT+fYNScEfyiEsQYqsvLMCQIua+ti3+7ZIMD
TOL9Hdbn8wkD38BBh9eBuRKjKH+kwCNHyQbzsNemZ4e1S9a/4L25eFHA3OkzqwEGbxBGTrtDvI7T
ctCNwaAHjLH5nGHgfCPYxgCB6x6c1NrsIim6ZdR/HImS+QtC/595IwIUlyNoZWOqHocFTIRY7XjS
eyTcad8k3S/5HElWNdvI+DmeKd434WtJLjh2Hqg2YV1c1bPVHyrZSHMaEe4O3iEdedE5AYeTGPzY
lwtkuzCOFOZiXxSzyIjw9ioo/IwBZMbkbWyn9I+OZiSSEqytd2WDGpIdfM/bj0SRfCy2rMF+80xt
PjxY4kVUsQnhsf02TUsZeNKze+FM8kJss+0FUb3S5w22ZvcgFeM/Hc1x5QEJYcl+wgEuWpguThbt
0p5k5wETCH12wXl7wEFMaSWQ9f3gMbVKH5IF+2ZlMqgklDHGMS9Gbx0CH+e40wWDovUSdXMnChgP
kxWwI4y/fBjwOIPqBwTZtKFLbrIGG66lgokjkuxgJ2ixY+mb6JDFjf/H99G7Kyh1azDOgckJ2pGN
Vw5Zi6rK4aT3Tk0279UOci6pZvQ0fQn3IivvUioCO80M+Pskkn4KoGeyPap4i3LGC/TFEppDsoeR
Fssmk9s2UD8UNCf0BSgX9czg9wLQlO0en/kP6XHQ6OQfpgTkdmWh62PlDs8YXwRw1vs5RKNOyjpe
8ewxjIeSt0my6bOfN1ArTbvE6oiBYTLdLD7e/rFFie6ydMRNZ4dJR1vorOvCfRP9/FQgL1wPa0jN
z3ArqPsyy5bsynjSPfehGfwxHjq8tRliaVLceCmCmpZooRw8LV+w8aG3KFS4BPBnxNir8e+UbfI1
5+lkqyZeHcNqFyyaS8HaNjl2axK20kai4Zcc++B3fMKLcpZAOPZp4i55UIgTS4/rnomnwTuJKUg6
AOWL1v9HO6jiy8Su7a35CQU7qRWV/7IHn/4U8QShpjMqtig5ib0u6x12o4Xq54w+5HrblzKe0SSg
QmNp5W0VoyRoIsY1AfWmrAWFgSHAEx+wLlu4sYsfZLI0N1vAFKOyopcYn/CI/mYaG/jnNM0neuC9
DS1+PFQ5THg4e6VLzV4bI8flbpUzD4jPoM6eqJvCK1TS+pqnMkkfG7biaCOWcu4OM5pB/OMWLhEn
o7yqdLOn+7VWCt8bmGl6jdegZOEMkP27HwT9K+HI8ye0Kbb0wWjIuLvOeevqA4iPlpQtcD4tuR0Y
R4BT7NZb2uu5vYDQXOv/vMPgodhNjYC5CXzvP+WXzFQ62xMP6wvHUZrmNDGwkVomCVVSFysc+XUn
/DXhMkVUA13I/LZG2YqiaSBH6y+dyTZoAbg0tIQYbpbVPDdSFXHW96rCtyTbX4NJwX4LKBLbR8SJ
Iaipc1OUlCvrHDzGfDN8YrKQ4McCZqIIpMCEuzC927a7NLAMlD5qNuZg+GikFIgAr182oL3tLBjI
s8IxOaFYLTx5GBjuc/ThPxc/qmMynNXAg79pSL+Zqv65vA4T9qF/mz3v/2uB8tx3b2D6ccbEklz3
YPGx4jHUe7HbnF33sa7dPUFGoi0cJ+l7GKW/jjwsH3TONRpoEY0A5Aiq5ac0J/LvMPUZGHbMhLsC
ZjwYpTZQNZcYPy0XdIARUi8m9BRIPmHThSeh1ccZCUffM4059o+TON31yTqaBMC/eqGXeWjUt4JW
6IkCC/GCWEHpccrhcn4bQ/Bz06AV11+jZQ4/gkniW+ytTc/bBA7zmI67SGGB1gryh/sldh8cZvLq
CH1bDmhiFbuHk9gsjxplBzPlfrbqwEeK4kfmHvUaUA1imNim4StF1OhUjbjo0R3NLhq+e41h6vcw
tGw69IPeSlqL5KmfhoEhfXgY9fNKMWg+YYiVdve1FX45RQ0z8hy8q9OzTVfE58Y72bJSYWPwSjD/
sudYQjWACAf8cvdbh8zO88D8zm9cPeGvdLDa7ir4kcTkjkVLl+EdaaL+MPlMDZVv4n6/q3uAFViH
Rn2LVNEETP8JKCRtyyZOEMoRIbjzMe/X/ouia8svW6gnVrYjZC7A+psM9/AMAYMKqUKKCxJdtbhO
AN/qdRnyFqsImZDdgLDabffClTxOsv3kIVCzf2KaCXMCiUz332Po0JZMmzBbYVw+3bWoPrDNcq7+
jWxmcyWgGdwt6AQUiWV01B6wsyo7dJFWYE2nayMKezLaSMylgNGs7nEb57Ue/81tPM7i5Ffl3Uee
y34yH5vncIC7hgT7BuvdrAgxnT+O0w5i+DvsWkvcL1alyUUhL2pbD2s2DhmcVlpumcdAe4vacMWY
XdOHNqFYp/QWuqJv5THcv0d73QPG5zlY7XSLkPiV92hdTJGQIZJXiEAiga0ZUGdl12u05zmwdFYB
x6i4msOPPh69bvNm4tqFalVIoi5TUXMU8oZKsMAYourblMmlAWPSR7yKbT65s9ideMQ6+J6d6mWf
HmK88/KQBLOBtmwIYl09BiNgF32nfbGPst0OY43mtETuKKKiqcr68VFDHA8dAxPjG5r8cM12ar9R
AfgHEbDKfRpMiq5czbOBEFZvDHN2uLd5aFNoMhd2Zrwrpn4M9AX0X+fPBLkDKZKedB6VycwUx3lu
4qZqEMB1GX/A863cZ/jkqCwxLwBXdX0YYpcNH37OZ1TNvE5fEmRWPE5jpNhBjfCmhe+/aYWVR8pM
ilI7dfquswsNuLjkRK5ex/3wMu3teAN/XDVchylz7UXYGiTHmgz1eoZMkupywkbCwkpoEPxyoLmL
YYcSUXwFwJh4r0z3cxSGASR4BTSqgKKylHWHLk0bdT+3eYZRzEJQ9UzTwnoT88d4LCZQ1v2NaeI4
KhSeU3fgM5xTK8fhNHRoNDQU55QtwDh717kXMJb5v61T4q5fiEKaRcAQ/bHrs/Qd682mf8sxkvrb
wYPnHsncmPpaHF1yH1HYGE4Fhomoe6qOp9cd84UckqSN7Xd6cLhLszqY6TRg+d2DTGjX/EMZx/ff
OqsRzlfi3W50Vq7x1OwHKAKa64Ak0XY8QBo06CumnF1TicxE2U1MZq/+omlcxHUjbAZ+WGdcbLSN
ODJ2QAWotznLRHTUcHSEbe7WgoBD+qt402QQ5h6OvuG3dNGyH6cobcIvs9G1/9OLQRHQ0TaLoOiC
81dOp5IMcf7mDEJBISuKKf1M105fAfTW+QRyCqFkcRqwaFwNe20XUzaCt/s1IPkxheOM9xhnhlWu
7LzCLmm8QfeCNIGdZ7I9Tj2z8U1N2MpOAREr2LjG/EWerMqB8+J1SllhxrztwCVoSg58Ja6pFMjr
X76hTXbTIqWpqWCEtXykdsm+cA3FwLIuj+bD5PDhShKZ+QZSggFZNwlUTWhN6wMaDiNuooBcxJM0
K5vGcvF5B/maBEthHyaT+b2CTbfzd7mFQUtbOACu9k5DodAdjIsad0iQdTU/riCqm88BPWJ0jer2
hyAcwTi92GDDbRSv5qEVOnxiHYxANrCu0DMv0ADNIKL3hV02Vu/zjVJ+z+5RovB/MSfHi7QD/N3z
sA3X3mR7ffBD7Z6g9hKXGCPxvGIdoazkuu62R+7q8deOX6UtV9PIyrAJjHEESPeHAR+f6Q7Z1GeL
t3I8BzTP6gDTaPc55Ct/XWvi7iBbFf8EbeZXmHOmT0bk4mVQg46KnTvykXaAuSC8+/0bjRzmCWjg
5OOqTPrI0XX/q1WnG7Deg3nb2lbkfzs02OxkdZLREoNE9NwgmJvvVW9gHL2B74PRLlt/aHP9sGPi
/A0VK/AZ8iDWauwJmolFwuk/B444NhZqhbMJbseIIkzpSNgRYT+jvSIleFoYGF+RZee85euBYiwb
Soxy7IiLZceoigBkobnaVH+EQ830Nud8e28EztuPXrapZrVgKGC6eTohIqnrYXJt17USPPRP+Wbr
J9yj0e2S1t2XwhLTDZ8DCNV5hYUl9LeY421IoL4xBACsUmTq2GUeJ7dcGp/57hz2fv5MW6SYeDOu
v8BN88NM2chBKXtP3n2LC1Ni1fprXrijR1jFo0HpdwYcDUSY7GfCmSYlBV8oKk5M0901kKtj8rE0
KP2YrPA3dFY/vC9HxtuhFqxJS7xxOcQtMpgDgxMdhr+gPx6StnXLoQHig89Npsbk6Jj23WVY5vZO
TnBfPIJ0RwwjyFaOaZLbt2o3cbMdemiQGozr0z05g54a3wxQCYjs1Q8ENoT9up+o1+7OrD/AD/Qi
ZGYqR2dEI2QUl7lK4WUxwg0vOcx1Jh8nsTRLiQ8mSUEIlpu4WZvvHhgqOgFEK3s3pjpeq40HxaoI
RiEvmF5319jkWj5gbIykN9daVh+he4IrZsiMH8++B/prdlqDw7cAMLmY5avL8OLFtdgehvXHLg/M
eXaODYEsu+kke1LQDl5gR0tfIXKJ14OcIowNiIEmtBsmN5QM6rq+YJNXd2KApRUUZU3TnUF0NuQG
1tbrUCrkmf3CzZhh8r53AJ/gnzR44tB94jGDuM4IjC1J8EAXZszw0ulII2H5h6qsmF3DWmIiIGg5
tDq5n0mcFdiYD2c8UhBdiLu4divYgiVqMjQN6Pl5Meyti35Go9mKfhbdIpwZGMA6xtUnDyUI6paN
NK2ana39axyU+taZk0/Y1eaHWIPjLm0Q+L5jD2+rMESummF//gsdgnZl3e4YgkZ91/8DJJ7ymxma
QlcZF3enIIbsb0vyXJ2RbTodcIRrX8TwVZyqekCI1UEoOpkiRsUE6I9h8kgHzNoqoobmZqo5LlaS
4xa69PXK8gt4wQQKo6H/ilJhJ8ygCG4YEJvRXNR9u98PMlumYptSuVRgDPF0IKkTd3nC2AljqO2Q
yA7YWK4NJGZcTP9zdGbNcSJrEP1FRFBAFcVr792SWrts6YWwPDL7WkABv/6evk8TE+Ox5W6oJfNk
fu21SEIctTAbf41+z20BjOtljkP3bbGquGRpHX0EAkmJU3Ww7ENuSnZrl95/yYqC82FbCyyLZlH6
OlaF952Vkyj+eq0TuMPGTEurt/gtml1iFsa5xHHXiK+aD245lSEXzK00FrxRVVnGqEt23umI2sJt
y/gtgzkURnK3YyET433iVGA0MtP9H2EKZECusf62azo8vGzUqryb6ijEma3D5gtC1D9LbMGUXbLi
IfAa3gMDTOLvLHzFXZXLFpKmktk9anv7d7wVhcdOHX7CHWcOUmubVodFSHwrpctYM7IXZegIZ1z8
pklP6m3htsV7j4hwK6DBgN4YptAEryjP8q6VYRZuA4e3ZYMXz1+iBoZcDxmVGsPZTbgvcukL/fUf
S1ybvyyydtUuiHVu73GUqv44iRu7q2g0PEJKj9k5XnozPRgnTfxTZATpTOhB++Nz3r8s3Tx86cIs
v9JuJtvCE+/FhyCain91Nlq1cfpsfDWL14SHdMqh3BbjJM9lEXbTifuc8XY0IIw+zHJpDdJsOTa7
FvVrBBdnBiYFU3N00MiQ+2pgSuwmHFkvYtTh74jPqNiVy2rpSqhgpESZV1c9mep1BIr+7U8UlW6S
LFzKbYyu1R/G1vLRMtEjqrcoS/4/PSF+Iyyo5S/48Pgrc+f8rwei2IFL1dwH2iSeLlWcT/WhHYyY
GdtQ3lihTNYr09DpQxah7MJTQgz7ObCOAjNUHmpyO7qWT1KMd5OO6l+9b6BDN/7iDtPflNdjOYSN
o8LTDYm4o8Rj2jYxP7hDG+OMBZlUZhfeioNtbovL6MfRK/un9xw3oXfXNswx8o3j7IMA993WGX54
cPuhMZndYRtM3DaybPYODv2qExfxnHGFUc7m6WTpEXsj5IA+p3lAuypkguo6aZ/iaK2/h6FAr3Oi
MZjwWYLhy4dpC44t80O4CpWV2k9OKPd6Xf+t0gpsTebVheeblFXuyFg7Z27GcPhjb9ki8eu8K9i9
+oqE04aHHgfgdXJm74tnIHiUbpd+GA8IGpzAIEJyroUUYi0efhnh9r+9wV3qXYnJvxvCEunFN5F8
WrBQ91MkoG56l0DsVpm0dFAAC/HVpHk/XtuYCyM6DYPBt5G3Wvhp/mjUXOV/F2u7vK4hCyyLKt/k
IsX021mC8ohYPmNVess9Yzvau1zK2yWhCpo/zTykPwWVEF/9gMC4ESrFm12yph+3ZecIihmxXA8p
4M07Ld9jf/Bcr11Og3GCT6ZfFdSmga0MHBR3nOTW5YC2ndW7qssFkxiLUQo+NxID27FKhm9vDqaC
jWeJ++3oVesz16T+zqD83snltvCTQgXbJgpXxbrZJeWA+D11nXkpFpHdQfD0euuYrmz2pLo5FCpI
gafJw9isZUuvJLhYugX+dDZda5I9n3IG8NsPPU9o0wT/XL+VascNJ0KOFrI9idrz+70HmFBsbDDL
33JO1Y+l9OPNePP42fdrdr2hG3ZT+XV3sGhkM96jJ/6UYmBWYrxET00ZtttYrCxdXSFPYO9yO5d9
zOli5OBX5ot/kXlkPliYV58i2DA+JugRZxx7i7ELJbVAWmfiw/oAKrvYgTTdueFC6YRmrf0xoGKs
/UMHozW1LqJ5Hdx8AWgtYIQgrZvvYHLV+BDCBV+JosSs847qf2gXyepv8BPTb1YVz/k25k97WGIT
750ydw5jocWu04pq77RqoqNNFQJD1pjgLcoqVMyYdABZBGCYfS+qBjOGw0O8jQt+9xlAfdi0S8HZ
ofXb8R4Guqs3ck37aSsqqoK3BXsevnqYDW8ouvkfJYDg8bEQ44fIrS9j26EisP5dC02xqVOvLP1D
sqAF5phE+7Ysh3d4++Yuzer4KYKBeHOA3Xjw3LY6jDCLj05d4sk4Q36yrWcAkJX67qKbPh2rGfqo
nub7zPdY7pa0GE5aF2NEB/OMNmmLSp54Za1/l4y9+HFrbhybnnWn3qe+hxY5MMSDKY89wqhQBYOb
FqvPHGFNtVe8dmbDLM3pv8BZgR5UR/O2dvrx03aJ8LbLyA4quGSz/0zl3m10QPfsMJ8ko74cJMGk
EFtqG7w9E87bvzIcnJ+IDctnLlde6G2Nwme3ZI6w5ly6zfrNVHQwLKEYzXteBpncO9YrmTKunOQH
7yT5F2Sl+5ISp6mu3E14pXQ3sSqkimspZYf2m/1UHCe/C36zvwf5ueNv9g4CmP/u4qV4pna7dY6m
nNV3qbnNMk0Vhj+KKv13rvq1PcxyzL8Hu5T7EWfrQTRulh4yZ0bYnlf6kHaJnP1zZll3NhHL0nZd
bHPqR8997Bp/7LdhNXcnA5JWkkNtEndXak7SZ0Op4KWZS33nAq28p5LY3NhVWU+OcU5TzO3S/T0Z
mI7Wt97e2Gq8892leQeUKT/TQk5PpWlRGglKnQA0bvN6MGQ8wOyGlFVBFU0/DtF9LHwdHxus6m4T
zJULLqVdPtMUKLTi0lPE9RY82Hi87wM+TVBzaaa1NhC7tEij3Txa1IN4anj2LMvooMf8AS/P+c56
a2hfTAfvgYVd7zrpd2dTOavY2nko/jVemvw3VLrc07V7mww4IRZbdgqEhtCcIqjFAxqtc0GcAm7B
EHc8ugrq7rNfEyTBKnGDaL9GkQFCXmJE78aLlD57HsjoxiJyvnHYHgwUSARNsca51pek4LSEXzaO
u0QN639zAtGBkQ5gzjRZ9WsSijsxH5x9KN00fHTjGvgN9wOxxef0UGzkGDb50engC++GEE8UOB57
0HMYKLnJ5TDQe+BL9dxVVefv6OiMH9zBt8GpDDpTcWrI+no+DCQWCtKb0spLNzXr8+r73rOPGnKg
8Vem+6XuIE8XjmnzFr06Rzj1ffeea0bSkz0YfOa0MDFT/DIcKGN+whC7xWHOZX6IIm9448w63+uF
ezn5O7Qrn0tWechC30Evqfl8g3Wy7xIxGtLGb8ywLWNHfAfkQ0BXiZ11zTT4fOoZD+bocvfAbBFl
8s4+FX1k2ZImCW5Y44TpVhb5jTRi3fWHBwAqFEjY9THbT63Reh+aJNNv4MqpeVotPvlM4dIM+pJ1
tuX0FxYknLZd1fG1hZOdnrw0rl5TxMfnsHKbXVVFzQtkm7ftnTVpTtz+J2rPtfx2i3YSdzIMhvR9
DpT7jjIeqn21dtysRyeS3plSZzGjloQ0jXMGSOJUXIJsGNSZZXkilmhbJmK7pGmEmNdNsTThC9GE
0n+UK5tPte9tMe8EKBVjSdNufFYJkC0VMPnj3M/tg8DKf2piYGg2t1Q3e4Qwv38GWAgLn2RDEUf3
ApAu3lPe2Yj8kWMuJ6icGQ7xIYqRN7c1olu0afj8y60BxhK7eCy98VgVwZrtsna0xRHiLrenEVPC
w0jNwSm45Zhk63Ciy7drslbDAaqs2bkkd6K98vLO5Y0X7jkLVP3Mj4/OPKxg25u0dvkBYo8JAqEJ
9G+5kiEjElri9099mGrWZDf+ihqHi2Y1r1dTO+biDJH9zvsMpKeX8UL9EPBFRlsFvwTA2AuzZ936
7Obu3I6PfhcuI3IIfW3HNip5J0Tok4mGJ1A/SepiTsgm7e/UpP8PjwxTtJX1yG8OFDFFu94nqb/p
XZ7kfZQvTgcDUsQaL86ryeNx5W43frlkQHmwFO9LwXSvGzIxNbi9fHp3StThXxpOyhOH1O5ROJOD
cXR7i2sOu+4pcJhSvXeUP+5NSzbjUDCA3XLPH6P4kqauPUAoYKw52ns21vMfM1zEQ7YUPCpCtOsV
fqy/Y4VNznWBYbIrG3dA+e+BYokMOeVhYnT0EeHIOyyI5lel0Zr9kSWHS6nqHrvUtw6O2ITP/FqO
/MYXM+vyjbYX2ljWNZfpKeXreZNNqK+mkxhqFezO/Syj5i20ubmO7ZhDy8UB34Zf8zE4JSbxBo9z
2MVwW5z/2NcwHAianpSrFW3ynK7vM0zBXw2i0JOGhQXK5EB4NkwA8WEXUXVpl01/hbTAPohEep9+
LpKPaACv4fzLl52WMv2ceeLvERbmr4knQOy8aRpm9vqb3OLxpDOkNsu8bw3vevH6COUPng5atxsb
HAJEO/FhYk1IvgiaJx4qfWfLOHvNSj6laO2wc0aP7OceAx1nth3Nkm4x7OW/1DQVyZ8pj+7bJHGO
tFCQGWLYdbqZPP25uNy4NmmDOkDWKBbfjhmwQGN/Gr7M0EYXm/rqMRyz6tQkc/yI2BzdA4XJp2qM
Ko4sgcXqW9zeObRVkL0Ova4ee6eNj0XWF/8Gep1DUJCs34c50ntFErIGECDc5hHSRQiScv6rvZ5n
qahTyBc7MA8Cp4R6S7yaQ4LyWXwGgTeYF+MOCEikhMqTYO48LKG12Lqp9sddMFQSzKAoE71vyOX8
SMx1+M2mJ5BC2oD3vFifKnjba8lteMuVlVe78T1mBGeRLH/SDHtU9X15DrVbH7XKgIUMY3A6Fw7u
1Dpe8ukN5c3A8W+HL4txz6UgpVofIDK5cxNj/jiZbshyQbU/ynIej05BqGEnpqXI/wQqH85Fwjg9
Jm5xSGUzgv7bSp94wKFE7PqYqpmsty6Ut/EzwayBnmRudEEtWMWL0N7ss9K0nC+RlLgzes1KxXEV
lPm0SUoGw+yNO4oIA6zzy8889y0mtlIhfIlaoubQ3Vj5e+iRsd/nbRUasiZ+v+wUQdhfdCq6zpX8
NMcCN+p0uOMiP/j7cJhmzaRRoBYxzQaPjw0w+tdZp59PKlXo6Ip02SZ3erLEa5Fl4Sly0oy0YKTT
8moqyZk/IARcb9b+hnsm4ainM7XcuXsa8KQvBQkKUpOdnPC++5V1WWj9X664lVEVXXBKKLo8iU8j
t2LE8Vi5AD65CyJU66V9gFgP/nOKJMqua1jF0V6M0md/imBrN24I5rPTHX3pD5l0ZUXQRdnv0OJY
7CpTJgQFICD6w3Q7D8BZWj5e+hzQryZOd/6GoILYhWuliUNPk/1hU5ymeywA8REukstTDvXhcHuM
c2Yjmuht1rXLZZS7CcmCJfhQdVRiXdmiaI91TQFWZwJL7n4puFQEUxvvdZHPOKjFHFToG5ELeOpr
J36tUsp17Mr4Fzg1iSqe5960XcLUvHEyTOcjhKt/TJaWcNqCOvHIwkPLPOPGY6atNQTOwd9mFLUE
Lj7Fnclz2oZN3vd3ed6kDEVLRnJKOirzO+xiLJ0a2jncuFar07R2N7VT3G4sHRzDtnGt3239tVM/
ju4L/Zgu0VruujkcHhdA46tqO285dgZFc+qA81kW57jaey3BOdK4PRx6QnctRBO/9QOqINfC1aPi
uqIIkDB+kDHEzZt6xaPeEczUPUbpvkzHMuOO0yGq2hbtueUM/8WUjO5ko2D4p/XUsrRA6v7piEGp
Z69pq58qHpfPGM69PQaL3zDPqivb8donNYmltAx3kReaBztYgpBpzL3bWfIA5TPJS5fFxe/xHFnk
ZlQmBM0zx9Mm+CZCHf1H0gSXjw064pMu+vY66irf0oHMFNaZrYalFkki2BrXFPI3SI701a5RWdeU
SB1D2pKUXDpKKGu/nLvPoUkNPnfni+CYED3KPmIqzVwnuzSsJ7V4gCAr++QeyAIZkC9hnG8N8BVd
Frpd4RFATuJTQzPnSxh1qrvBK32Fzls3RL2PYTz6/yZvKt67zkOpI+nd3MVr53Iqovc9ZN9LB+cs
Ui/UxOSG4osePXyrMSryw6qFHGuO1AWG/JKr+NdcV0bLnVdq7xBVwfKg+ql0P6B7VfBfYZBJHv14
6O+x1qtqBzeXfCUdceQNk2sjtjtIUju/OXlh5Q+dcBMbEzfFaWRFCx0/5EjKyLgNOWI0qigoVHcY
uSq4F4DCLDugNSY4hLN7w3rWtvnHTTe0j/UQiW7XpLG5uNJjv42157+UC+UGm0m7nWBB8OtjXqK2
aoL3v3k10Mc96y2fRGBv77vQ7J8mK7v/bmj0S0VjJ0M/sLGBi6sAYlzMmJUi6SPqVaN6ZGCiNrYR
pz5Y5nAnHLBcVHMNfEZyNgEWGojj7dn8ptrbdm6Qy73Aniyf6xvWXWydHPz3bqEr9w9AeNnsCqBp
fSWZqctdQx6SSU9VMaYvEYQzSRaaDKJNqgMQu7qEZtuTu6kDIvgkojcROMs9W0n7EE2LVx2ajLTi
hnYMvrzIFMmHpeGFdFLGU9Ciod9byxEJh5Y40anKHZG9ZFOk8zci+6K7FujBUC/8yzVkIsl9oBzE
Fj9JiwZJhUP0FuplusZ6NOqvHUuOCFMNFNJluopwvnOF5AAqcOHPX7mgRBqIle6M5hKS01x2YVWY
Hzk3Wh9a2ZvumLL/YjWCnpi7JudFxK7ivk1rghVcKLt8KKh4JP35NjgtU2X8QYJEbdaKHo7b5mrF
nOwdfzDtN+dQRNYNo9HIw7H5+8iQjSDp/5oTMDL36EhowUuoVX7fgdpMxE18M72C0a5qN4Xc+XYl
QEe/ZfOap6dkbSPuD/iE7ccIlPEiRFOq/WjybD6OsqXXIvDiBluX6P9Tbqz0EJuQvO60zpdojzuX
IQQIqNF9RwIUX7g1/lM3hMsZfruFdWXU8sVrSlALGhG6o6tX8c5S3VefbucAUJYKHewcBvBPZ0og
qpwjUbiEdwsX+ZYXvEj6rwhA5zSwBcenemSYHyFNRlJcWToMQJ1hhFj+vDhB/5wgOf5HiXiPTtmp
oL8HDUrRfxSBrWzXDGXzXWO5q91qzJg/16Q2MYIatSbHUjZuc00rd0IKpKVNzZ+892MYbGkKJrkx
aNowflI6H+13mQ28/BuPUev177RGf39C4VzcQ+rRJQ66LFuHc1zQ6yN+V4ipEoTW+PLoikmXL4J4
+yp2UhGUPlcRNsdzXmSCYZE2wA8J2PHri0c/S/iHu9IcDCi0DRQT+0sxJvKYEigLFjDp271ka+Nq
6pdtxvHHu3Y8BsGJeRB+8kVhguj/BQhBMsbnYuG93W3y0D+5xFXab827Yu7ypqoCXCMsm0/aLD20
e08bWnpqJkxW1aYMrKWOJanH8qlVZHDP6I6yug7LLLXY5w5obgZU89mkENHUtcu1ONN0gJ2Ohxb9
KwnoqXsLchUC73WD9b9a/LvbDXNag4Ae9q6LDnPSqfgyBWJY7hxslPTeGQaT/qwwBN7C180B/zMh
Ul0BKEDVVe8DnWH5R9j7nv6VG2P8eJPFLJIfXlIr2vqLwlsH7FDD2D97tgnLoTnlfjb2OcpfoaWz
76wqRfySpbkVdhuJsm4fBmuJfaQMoBvsMaHBNw1zxje6Nt3rKMqT09LRvKV3c0uKeaO5ewFx900X
HApRreuWCaFBy45YSU03FMrOEn30k5d+LmsS5nfRwCF/M0lO1O2xnDoe8QlJyJzz2swOTb71HL/f
+C1aM7I6TV6CXOA+7OI+qNEmXDcYwosXjoS8Nz2owPDegzENJ1x7NPXYNk7wy7UjmEayCHD5fvCi
aj9jYA6vANhh/dx2/eDfQZUxlhIrfikOqePp7JnPZH0i0RZke8pjuFXkOH0vcgllts2qguBlp7T/
Uji94dQsSkw8+IAoObUIvvYQy7BgaZBzdKpmZwBc6S3Qc+G3Q/UrtPzgnBdrV0RnPI8kPRpN7wto
PLLZVZVoVtfep9vpwTPFUp5cGKX10Wa0BfU7IcMm2WelP9tTprKYv/o0R1P7BBmXtzzm4uZwT8u6
xpsAvZV/AVo2AUu208ulONZhQKqeUoMK+wjlBbOSVVuK7MjwJWM0W6Hiurw3NfgS/xgaRb0QwITX
Dic7tlHxIKPWKkCoqu/D7WRUtt5PdTyvDoqzi9Maq5tyhX0NlRouPipczcyiY8Is1Z92JU1KrniK
w4e+rXCR6gxWj6eqg4paIsHJmlj/KwGSPtx4TgO3j2c3P9n6Ns+sMc76EHbg6RsThrahVGR2H13M
0HUfkT/hRNX7j3Vf+MvZrUKS5vPoZThf/oTvKJzI/eNRwAJxkPm13iwocfk+q7rsJ1YKEbqRQ/Ke
89LREqn6F4fKtD+C0xirTu5C14Zj0e3rfmKTXEq2221vFgy4vBvSo994gdjTMIC2RwVCVlzjkRby
g2gCLnliSJNDEJb5KwYQmLSMfKtItk3lr3ypR/AYi6hyG23G5YkhVRh67IjeX+7s472JQ8oRllkg
9YZlG30kNRjpNkpnkNJ1nQO6g9KkfelkBJkYzTc9TlUWyaxTfSXYYuN0T5GN94vCUKgs8vWkAfMJ
d94Xi1y3ZdE7fzqHRp69DRrnj57XMbsI/JaVFvWMJAcpNErhJ8dlciAD3HmjuFLbqHbJxy9YJEGU
3UAE/JR4k9Pt+U6pFKlfqlLEdEqc1j2VKFOvt3XxbjEtW2DignTSntU3Z1UmXCI5N5BYi6QMxCbG
93/HKa+uzUIIeF+Mtu3R19vyvIa9x/9NV+UOfktew8xFvkrHlqWvTuWmnMbknA3Nep0LqMeNBfqh
Mn+q4oSg5eya5o+iH8xteTPcYX4wcggZaTfSvrTHgkvN0ebsguXREsePWjLtAl2roOSkj85Srjpr
OWXWWfzsLl6XDdtxgXA/rFxWyhkXdliGI6JH4R50L439jDuV+BeDPTsd0mi2EcefccouQ1QRhytQ
qzEsq/pHpoMPZEDG7D5O5/CTCWLON0czPpOJPaTcLR0JSZz227k5sx5HpzieuZosK41zPGDG6Y+B
ghG/lL6js/d27iJcNk2umbd/TO2ZbDDPRNos+pxajrZgb9ASm8DNzW/URo7WwcpZl2Hngkq5lj1G
7LitsKtYOiya69o0iVe9AK4QU5vczk3KbbW6QjNTMq1n7yKhAoltF5BG6W+GdI/pQ6xuHu2+ME2E
BaUFIjTZEfDptKC2JiD8xN25WUJ78n2Cvf4zGtO4fqzhqBoIGxnXakcWpgJYsWNfHGTYaYEWPTZE
akObif5lKoholIvHOc1iclxbcKJiNzVJmB1Y/2HPusUFmoCW5T4nbYLbB97HcYkggZ1/AUJJgswB
gNkmbGnE25CKVuNdBtn5AU2emmszznY+RKWu7Kvldnxf58lqtiE9R+y1ymBHFN7U0eY2e2TrqtjV
wzFUg2N+JUHHRwBnG/hAyL4vzSX1R/IS01CtHKJ5i8GECqedv+wMQnIXd9T57FOex/pNl5zR9lkW
4y6ugRP8JtTBBxeudQlXpwSUXxUNbvM5zLm6N7ROTcfasSY7DiNq/SNLj3Hn7UpzHjla4IYK6jiI
1EFwdAWT5yj73zLEdLvxq22wc0YaOu55cJoWUzZtvGNADd/waQA3/jka3RYWYMmHbcwh/HPtJ6oz
dBDW4pR1S7G+u3mzrNtpcJQkHZM6ccT+FDTMl07a6UIqZ3EvKzTmRzD0Wbo1ETrFqSQ7rI96dfpP
PxnH32ih3Dz6ypE1adW8LQ+r10zzkW68luDOFL32tcDsG1HY8kMn8G93hGK6X9ivwb9VA5pujZpW
conddAt1ehgjS6yWz8paemDQAWHg0pswFxZBrXfemgQ10dRMZ39Q+bxnNafhcH+TqWgJnJse3pya
3/VMVtM/EvF1fkjdiXNH0bl9oFKC7LdpAEiNtyJEQhGhduYF2HXuj1VzCPDsLyZPILBlmdj6Sgyx
qTk3lQS9orAO2VTHmRMTJDXn07E3iCkovIoGLO7bt/IeFsEHVFhilOiSfDkR8XJ75t325GfcQFNs
wtgHYkOAYkujNS/6bbgXEdlAe0w261Bzsu3miv/IfptPFCc07ZVgcvMhHLm81o4SX7kjvb+hRI77
cVQWTeecWzwxQNLjhf2ObclxpBmKfD3e6liyHfHCCO62FFzglh6G51RQWYYRCa57nFOkP2Q4+txW
p3rMKHJYdrOrC//o0TsG7cKAI3BU6QYxevJtvldA99J5rILEpS7SU78IY4dih+2ovgQ9gNEhxUjw
bnVzLIQ5Z/435MvpJPM1+1now3oOKSN6oOh0+efknIsYD4c+uZ1uebhNmgSUEnhDEdMgRhHMg17l
+iK6zvnxU4ehinMjo+cE8vFdjVSybXDPk32fKO9vive8bvipb96prPz7FVObGwi7IMfeLD+1Xmpo
QuiSvVv4bIztmpjnyIv9x56QCjVkVNuQjC7xgLN28KqdGlX0dFNwwVq8wHV5ZXDRoxl+0k8QeJwa
qpCyqKT8ULzfwzmjcvJsBhqBoC5yfW2U4o5bGKnPBTWS90Veuy8jKatl3yXr7ShDiDfb1lVMpYNY
nQdqUexvaxjXAFOy9C4oZqpmnqYyffd9CtFIxGTIdGXqkm+vE/ketJQ/0JiZuL/9rhk9eg+bZdzQ
3wvxC0Mod103dtlmEJiLbd/Gjxn/xz6eawhrfl+Ph08y2PrCzz9/Bb0pPlLAUqz8Vc4cSnrtUnoz
97REnposD4Mdp8Kmv4vHhB9P0fWjD6oarXM7KqAl1rDbr02EZY9YW7zwaZJ6aSPHf6daaNolQQWk
YVJVeP81zc2yX8tKHChOzMF8wlvM0aeD4IX6Bu4gGzwe37mzoowOLpo9nTMrn86HR1KZuQ9JW2n4
WllegYLI9dOq5Q2PXKyy4jgsRZGjv3MLuRIcmSXLcdO+uANFUVtD0+u9RQ+g8C9ktArNhj5TcmsH
SgAV/7bul15ftYfAdn39lA/0oV7qfEhGtBG2lDO3UU5hA24xfXcyYimTKCH+Nq0nJMjNEClFd5Y0
Tiymo50CbO5Noqr2/5AflpreBHiz4o8zchLYyyK0w2nB0yWqMnmVOsAiy1ewbJkebBYrc0CLSTou
gAaU8qMnDzRPx0p3PTcs5fn/RqYgPEul4mYHrabTy2R1Mrw4eZKflZX4ZrjP9tvjTYs2HfDu86q9
/KGnH/k//nO97Hpxg9Q6aAK+w4lqiQ3x36J8AhHM4jdML8K6/JZO+Wzp8giPQKc23HM1ycENc1/V
5FpKsIC4NOYYD9QP7aiycb5tyIF+K2ptv2TM9X/FoFrq5NFNK7LVE+kFSFfuCHzOGdFvO8whmX0N
KMGiABMHfs+RVRWA34iHA8QljR5Nspu0Lws4yxrkKGDMd31Glg6g2QAh5G4cYhG+61ri+ICrvCv6
fg8Jcc1kT+SagHYTk0Y4UsoI9F/GbJUcl6KnkGhEzDW1wpythfVOjD6tx2NU0MR0O0zwLRXItlev
6AAeKKtxXjgexuGlgnX0z0onXIPrxmTNpRpDEpZJHLMTbIrMU5T6jCU9rVu+tOWTjrzoRBvLQvMb
bxrZ88GlhaohMkCQoynThx5RBRXVaCXuM/zEfuMOICEYToTWIDIlxkAXtkhDDrn+ZRMuFXp5DB/2
NqMSHPWQ1C5sLlm+fayS4S2kIWhr+rhrPwDy+QqjKpIfqWfy72rFhbONLvWxYPoxPWMqqF67MSvf
msDY8W9SLX73B3SLy1NPmM5s2FVuMZzYzMNxJaLdPGp0y+a+ysvxvseE2xOMqsKj7cIblDB4rfdC
n456Rr0uMYOqnEA7+MEk9yO/pNkW0xj/snrV5w45DB+D/qEDbpSvT0ViJfalR/Hpa+vHiT6Qw+7y
Y9BU8FBDMqzZJhgX82QA4Fi8+XDY73nCjnK2xNzrFp8dJ9vDjBlTt//TrZZ8B0gUDj9NO/4WlBKZ
Yuzz5e+8Ek8/dzDP2FzrpI6Ite2TNpmt728C+bzVGTnrLSFhqR9zPTIiKUS6GA7x1IoPJZb8mHt+
I+6BgDR6flVxqp3dzBQHiBSGfQiJ/PsXnoGTLKEU9cQ1trwFKyjGvehWW7Tm2iFg/JS6y3hUvosW
0PhVke1RpmrnboYDvxOIxU+LqWX9n7G1jXbKlUn9P47ObDluHAuiX8QIECRB8LX2klRaLNmS9cKw
bDUJ7hu4ff0cztNETHS3bBULvMibefK3k05ETLTNg2sOkLM6V+NQVeeAiKN5AMLG6gU6UP3Zgry8
Yj/Ck1LDcfT2jVO77WnpXTw/GhNiDlWTRNlxlba5Jf1maExN33bP/pSzcie8FxHtq3X6lgTo70QS
sIQdF0x//pWD2f9Pt1JhbCXpsWO1NosTyrY22PPpSMRnMednpF7AE7sE2PAv3J7ZeI5I6my50LDq
L2WQNC0gP0916p9kTgLjWXbuG/EA/w3fAwMTt6/EewwccFp72ceEb6OGFN792Nt+PGVmxcNWh73I
ro3xHZZyXobnP+FpH0nKLL5D5CrhpjP30i0e1USD7KloskzBlN5Gqs6ts4sJ0uIfYi1CkQUvj4so
6zj8HS+S79UaYV8cGcifpjzYdqzWFz+lGIhoxGNsMFVkcXLzI5SRL1uzqD2z9mbCtDkGgrsaqsA9
KBhWUaGqOnupvVUDKgxERmJrmZm8T+1K8wLgSwnWwG8ittkd/a0BtNWO2iWMAn1anfDStcUeHgNY
i1mkw5+GSLx+gkWmhifMcFBmffILJwWkHBm4navjRHKUeGFbhPeRyg0vEnCXZJpyLiRbZYl8WfIw
du+TiabsK9jDLQXDHU6RMxvUZnouIemoJTV4g4eQhHNfT9/Aqv03uLqEKvLEJ4edckR/mMDn+C6a
Zq0OuY155ZGQw/+K/zAZD0tGFqVGcl9309gWwzUz4Pz2edYgmcQyMOw2GqG7k8N6hQ+6nItr4q24
3EqFe60f8jA8LnEFsTMeWpYisccbBWxUyWQk6yT/DElRZlTTF8WzQKnE4klya0+cn5hH2zM3wyB2
7RnGtHwGqbo18IIcAew8EzXeBTE2A349PVb0CkzZS0NkAmuDBdCwU3r7uxruReyNFwhXO27hDsRa
dM8fyCqCKEUbFEfe9LhiJF0O726esV7Nm1j/216RYuf7o3qGgaMeiPSS7Aor4DNYDzevJ+ZPbNXZ
GSAsjmXGHt879kowyytR4TPgRVTUJzEPY3oUIk5KbFVF2p3KpE2eJq77L0kTT28mXJkp/dE2j5Ps
9M24nA5Y/hKwB57csBaInzQxYOQ2j3KEjneCVCn/6GRUEBNbJ3ktG5wjzMSS/9CCzUjdgpWd7cJK
9YhhNy4unJ9586jkqn8meen99jvsYZABl0364n52aTO2N3tRzCGxjy7hFzJNBGLAro/DY+w6GfpS
XRH9sBicj7HLtgd30BSRWvaJHjC2eSTKOIVufGjFb9PLLfXcMkXzNR/ljSOD5FgjM6wyQc2nAMKd
OBV5qy1DlVbxkQTvtoBpNrzLBLtyRmSc0/dlDAOyqD0HxN7MDbZhBl4mJfauPZvWymT7nEDUtfYK
zsEgsfgWStJf3wqAUHS0mccRbYM1ejX1kP4o57l4j0qTeDvThdvCfw3Nh103JIMcOv5Z3enqS4xQ
Efh3o186D4kQiE49aJY7n/HqR95h03G6fR3Cx90FLSvUFoPPK8O5ao6mcvkwuIGmL7FNI9xdTV/L
16WJHXOBWoMbzarNzpMox78YYSAFsH4v/rnDuAJ+YaPzKfoIQ0dfavNaE2P/LOkuaS8ahzVaMtpP
f8iDDBNCrZCYdiq0uCmTkoW9cSV/J9PrLtmrMMB47JS414hs8S3vF1uQBjIe9ook3h56HfB6yNeF
U64ERc4Lug2C8qyWPv1RdxtaGiADRyK4JSRlHL92VqwONCNSRmILhBrWwi3wF3d1Px995GrvqBK2
nYetDO43wwVnOzsIEr41x/LLJLGA4mLkT9MmOIFK3jn1Hm2d56TF//PpRAu3AONMeMsIkRhcfEv9
N+m6KgFl5csL1GD0u5h1MIUOwZA3x6Wpl79tH+H7M4AwcaILmewh/bOoHqK2uzed5lqnC2f4DUWW
BzwPHLBvQbp5zvFpExHjzkIEAh/iP7kqOhIg9Tbvtkeq4s+JpnhgHcIeox068TPO/exLEqSud5Nr
Mpeyn0ndJaRh17PmaSPr6jTeb2/OsRmJ0ucmlUOKrc6zN2FTxCAMpYSasTG9m+q5D3c2G/z0lPaY
2o69W0X5jkXtWNywtON87FZMWxcJkHi6q9oeEnvSlxOp4FWJ5epLQVYHnwzKBn85v8PxCXipH5TP
w2pG/i5iqDkeh2hE9yYR1V4BaeILrAe13rd4DtRpMcUU/2yGBfSUXjcBzw1EhyjZj8F0nSfOB+6J
/BkZovVVZ+z4D23NDQa9wmmAcSRbSV1ICc5VpJqRb1hWzoMWvyWWQU31wUMdWm85jQ2T0sLMmN3j
zugWvp6ZqS81V4MATwjGmvxBziavfhk+BfPks0DrXhqVoziCS9VynySMa9xUgka19yqIwtGiQoLc
vPo+INc7zpkqfeZrMHec7syGe+hGXfTkZwW2BPybvbjQ9NuYbg+cT4HqiSc+TWpnJ2AR7Kq/qUxT
FHURfTPIvo3lBwArSdPpoge3suJgRTmsw8WHFxpy1qQbWSSOw5GrYEcvxGNNGcqCZBhN+UF7rOTt
scQi1LUPlDXl8Y9p4WF9sm4PyNikEeot1k5e/tchYxvymIBsV/cTarJzBI3E9YZZJO/O1oWAV0Mi
nqYquct9voI+YgYGZ7CdtiXvSsKQlfkdwxLupr1URHvJF2UsUbtLMmEZ/ygx3SXkRzohL0B32g7n
SeSu9T+xCq79kmMy/2hlxer4WBRwa7DGJ0UnH4NyIECqVjxX+zIoLdB+MwPCOXF9kg5GRNsSArT8
5shzRpioMOpAQuJZ9XEhMzyMIx8/7KKI6wdGjZH9mmV+IFqSuKV4kL00yP7dXKUh5QLZHH/levvf
g/RyXRHJmEmXYuTJmzL4FA4MGUodaPg5jMqg3pt85DmGHiW9W9uMkHyT3DruTmaIxlgbFcTJ+3jO
A/0QYjUHJV8Pvn9XTMoP3XM2FFnwCWEr2lyWuNjIBnsLBjUSik117So+gM2dUcuYD4ms0XU0QdPc
+nK7mevGcsddclGB73PDVI2/oMaO5fPEUjr/L0EeQQtZ5nx98ls4wpelkTiq2bdJfSMrzzkiKlBY
L8kA8e0ZHFWJd1V0lX/rwZU71xHPAOjhyi/9V+W37vKcSB+VTEC2yXFJt0Oz83GetZcYqhNKMCnx
+ZSMmZe+1WWiqk8tmsVPj3nrMqRCFcTqgaEpepBpDW5gFCCkQi4F3Z6HdWmuc1iwU1yccEwPk0vJ
HwgHv/ln+Zrusa5M4wfvTpBHUaqHEi7DzE11B6OQJJIB6hxfbYWQhvStveUfHnGR2gPKTStgUW1O
7WGtVXnuMhfZiBj89MN62PT3xhP5T7R3BgyqtEiFxEpiP4amUKAlD0ofWOk49T8iwMH4hpLhIZng
XWI9lMfBQqVvwIcuvgZVKvunH70atjFFoUN5lqu7DsCypKef2IK5jJWSMoxfZVY1+TvyiEOsPqPw
xTkqjBgEEqxOVH0n52BYCTujqKBhW3Ledw1icX6aQpI3KZy06eBnYPY+ilkP8WUEFMk1tNTcZUGB
dW2LlTSBMk8aN+Eejg+c5Ryqb8pMsTAkEoxiYKny2t5rbvVLzBe8B63DVBZBw4Es1hB42dcTvoHx
0C7Wk+d4HlGfFiOT6X0hkQvcLzFt8pcgV5bcEQMlP7WVf+BtrlNmERDw5FBgMSQ3tjybt5DL8nCo
gZuUvElpghp3RLa8+QqZMXB+ycpgXTfc471hr5OYjQTrNxYNqRW8q7BcdgwjuCWAd0rdRcDKQnd5
6Ql8s+hzal5OkvK1+ltkjg3uONTaJ1pBqLswG5Cjy7cBHvgrCbnSrYTPIlnkefIDDEBTfZuqwIq4
sIAUL9x2MVL6lCdlJ7wCo3+3sHkHRgwXFuliHblGcCjqMyiwIU+4ly064NSu1bXk+0si2vfcL1MK
IR6T0Tq70ETl8LEAR6C2iiBD5vFIAjr/xjTXx3fMVEv9KOsJh85p6TCM8ODW/EZ/QPqSwRP3lPRU
A18cL4gGfOJ7HL5s+62b1Pql57etw53HUDqwcfUwJfjzmszQBUeDStJG3Gl3tHiE4X2TR7M9NIVQ
S3VEPh6WQ0nc07uiuMzNs7HlWvYP1CQo+2KmcoyKPctpoBm7uUnYeggWHlBfV6IQ6atFCWr+lX2M
pQ1yhIi7Z/oZNhIfZkq4pY5mY0Wuh9cuJDZkisQAkQToY1jHS+32G3F55SyRgDGXi80aItlCBcOz
D3pQ3Pdc/jvi2rprbzVh+i87gHy5JlxVuq9+7Tz9XkvaLg8a0G1/v4yYM19c6+gKWoa/vpE399zj
pNvFvStTOAEf0m3i+Sm10EZOHWkC0eNLkhymS70M3cXCA3IhagyEM+LY9vlNL8wO93SAkmxpbd+Y
z8lpnPxd6cVx/pvMyjTMvpGjQAIfCnaqy3w9YMhkb3tcA7zuWyHJFlDJ+vwb1BJ8hGwVR9nS0Pna
ynVcH2FWmxLLQ6UjD2sQga/iAhqK/xogpf6zheXNnqbI0Fv7kOsm9w9R+P0RcZtekV2Kan3zk6W1
p2kIglemavhtQvIn3Gu+GhJONErMXib4zw8TlBvzoioktQ8GxWIDZXlNexIIPB64zZT7E0yUZjnD
bMLbxgXbx2A/cn+ed1HmYXrK8y7iziP61kEAmWuy0jD4vIAvf7a8liIrnSffGWv94LsIYxz/VBNk
O8a5yv7EkpUjTm+oV5wHODTIDy3hi8nicLonjyBvxLLgfABVkURQ0JE4pxLqxLCQKZFY/w0HTDic
F1cDvfWXlbyMGE0bPdHpQ4QIRSWc3jLWXGr7CnlqB8Y/3nT7aPnyo2TkzluHHM05pNfuOI0S4IjP
3ijiUoC4e+oIFK8EzLc3A7jm0DkBu4sD9vimK5ZXxb9GaoqTY71zpCVf0NMC7vxJHJmzyZ1Y8V5W
PJhoKmTy7SGuF6N/q4QF28mF5hKc5pgl2UGrqNvWP1Fj7nuYJuFX7VP5xKIK1W+5I9Ln47mboJM7
RzLB7sFpgqE9NT1ZZsA7IMevZRujnvmAmOxuwif33kZt/TfsusgcFa7line3Z5o/8URny4JZEGc9
jxFpyNlHnDRTgX9mAAJ14IpVSmCGoIDPyDBzc4bpz4lGjZnjPfC8cggnFW7EmxoblmExcXVxV4fs
2OzsxMOpHV09E4NNjPModYmbyA5VNJzJJcGN9vuw7V+0wXl0b+3gpgwMkfvFrSB3v7Wb1+77RMg1
l6BRAXaWC86dY1nmCEmC8qf2wUwTYLPYY5q5qTJDM+PlPgvCOR48PEjWLp7LesnCQ6u8drjDPlz/
pbwL95jkiFzwlkkOm2bNU6JAUgQBxDF45Lt5XI3/GACgW684/7W5sXjJ24PGpoBhV63EC0iLC3Nx
IYYVZy4cxC+5Ic+u887aYig+BYhJdZ00kjuOcvTUn43j4v1O5r6bn4AKBK99U03qiLA2l28xrF92
BmXDK6QfR+ZG5ScRDoii7onPkPAA/7WmMiC3EyZVfUVIKpY7xdA7XTlns/aZewcX9mTAnBcT0Qpf
RdFyBcdNBWYiRhs9UL/HKkbnyeL9scFQVhddzRmX2HCD8S6CeUdzmRbsA/XExbSPyFsdWHwX8gKX
OU9vBN3j/sUSl2yrI+Ibb9GlaNhV2JXtIp+lw2K/xHuqLixZC6D5jixRrxbNc84OsKZSp8LDBwvf
TLY68WYnu0PQoI74aaR/zrbk//lWoFnCy2I1X9RYRUCB2Txzk+PtSubJLynkuUjtgVdo23D1/w7W
xfGfNB1Mr3qJBjrW2pVHJqSU/Ya5aREvA2DyTyyKfX/su4UJRMYlvp7d4tnJPRTYnjROl3XGylqv
2VPtjtzQFm8ir2tZzpV8G7T7hSF489vVcCkZqEvlNvve8eInAQWDBSlM3+6sl8mbH1kiKHGx2Fzs
gWYBp7j5VSuKM1508cTeKAnu06xh1DVcKP9N8+ZV5bT27Ee+9pl+guyKzI6aQx5eYI2qmOx7Xjql
tZn5MnFrHyZVEy7psn4N73N3M9DBVGEEVLqEnZe79VbvUg/o4ZhQTAwlbcvPaW9CLjFhwkWx/v/1
2k/Zc+8nx/ffrFL8I/BG+58JlVfOaxtI3npkwxWiMOay5mF2h7m5M2OX54hiMJQc1rTF9v4xM5o4
JJfCg/qFYtf34ihwqXCaZzrSe2bfeMBbOfV/PFwtIRexjJds4RXyI+LlT/yaoql3hntIPTYeoR7q
pCG/FIopgoE0ECKyGVUZO84y6oY9POzDMxMPKSjmKU8d5ejDdvYqxWW3Y0SyNw+yvvuQ1Nib4PnE
0/gpCTpsX5G5H94o5ynEa6bId7znzRAOtCmyuqahJ3ZYFSAkRvkToYMNJz0nxW0Fpn7eGvHUfSQj
pvfRYw/zWjUq8Jjeqanb8bXlwUGWQ3mFSQm/B6usjO97Jt71rlaZ+iY2A3FTdUGm7/GKpt8xGb70
RHGhK6jgqXhK2qwT/pXgqxu8LCUgsfecP/b4WIyzrO/mWK7tuyCopikrggm7NwBxg4PJFHvCfqB5
jQW4R63xeUtamEMvCFSCqUJcQ9jCefXKckbzpQvo7XuUDPrBubcSP5DEGY6/C+EOM74CsVCWRaR/
iXZ12vFY97GqnujC6tx/ozdV620c0sADoNRYSpi49A3f7joDtbM4eb1H1NKKW3U++SXu6y6coTfY
1jL010E7L0+9WbY0BeR+undm0ZaPgPJRkJawhkHPuRksn/7sI9trmKLFqY1IWe9UNYbiwg3X20D+
gcFXNfiQwEOT+P+x6VP+j1jAggRqCpSMC5ALd/YDK4sgUSHmYL4koZreyor0IFBHKXsGw9KcPGaR
/EysdZOckFf/sPYKhqecmys1qQOjxwHuqJTndtks0hy4aNuafo3/A7KJMmhfdh+JgwGBklPy0OLe
9NU4Xiusg/a5HJ2guKe6CilHuEmLxmSUDKLbNq0mNw4TYrRJBzPqYjJQ/pe6HHMgsk0MQxNG4mAP
U4NN9QD6aK4fMTquBebhNfJfjRyn4kpeFJMper/X0wQlhKuIZo5pFv7Naa7373gVsrjBd6C+hW6m
bwMzv3hsaALwj1RAZK8Ky2X6hgpe56ek8OP0SdObUTMHMzP5v3pFZ8przv7my7qu1+esGUvXOcbc
2CEdVCIxT67qOC9MLzbYfyZUdBNs+vm0+GHDy4Qvav5SPUIW3464SIcfdczEtteUzLgnTSFI84OL
EEFbXD1m0LiQPRfSg4cw8d/osbFCWXbX9a2BBjWzoYsy/WNB0gdA7nHe5j3uoqSjaNnssACyAGIx
DrFJRm4KliPk9vSD6GBaX0jBkG8d5mBsfi+onRpjFJGv9dBP2SDuheohq2NPQWSA4rkd5e42EJsw
He2BT2Fhi4D9NfxROu72VrWeN96RFOWomLzcTy9eBqX2VSyNAslaw2SEyQxI7Z+YGCXYGKxA83zi
58VxSsrJfY0WhQDoY4kKnrzS5+ya8AiHp6yY0WCF1yIsFbHVgjhkvqBn9jIO7tiWEHvw8SP4RBQ6
mzx1SnEkQ+VawjOae+nykgz6Mj1OKmF+b/0QUWbwyDYfgBAJcShVv73ONYzM9uAutLPs2IPD1tul
zUjchZd0tj7BxvVnZ29d6ggeS4V1pjnz316CBwzIy/pjkyN5rsoQ0r8dG3jfCE6aIkNSBbx7VJ7M
02Vh+dk/dE5Qui8yWFQGNyAJWS2pWgCvp0tveLZAXooHOeqcnRspfHWuNjWJXFmfhfMdPyuM7nSU
x+3dQBrlhwdP3zl7Jo9PKLMwA31+e9G3WNymOgjUtQlPy6geKBwhdtKLbSKbSweFkqre+b6YvbG9
s2nNYcL+PLuhI2xoNNlaNH3w0bk6Kiwom1++xWWOgxKdom42PC+toDjw6D1k4VEbA598Gtw+e2aI
JOlqynHKeNOS7/JPpvFteYBzkGIcUk0zfFod+Y17bI2tjssYM9tivYQPDhk+qfNDnpZz8l53cnBe
MiB43oVoG0qumEjyHwxmXTKXOeBYlnUer29ps2K8TnNjsRMakAWfliB8y89naY/oua5e5J1ywFoY
iDn6iDMuETVLx2m1M1kxJ8rFq53CyH5SdquerSbt/8oc6aePIa7g2b1UJfvgJ+Ya2390LbrpJddY
CjHBMRrtZ8JTsj0UXbbREsS0ZLeVi8YC44K7wCUdNbfNyRshS/d0UlEOmRVkfn1Cl0ggCsR5UsKm
/4JL2tdnK3jizzQl8x7grYIfB09aF9xMURLjooI5uG+Xelqod0kK1qvGEgTDmhmt+j72SYOdJ/7a
5srmkbzspCfUARbiqfebb20Qv7CI8km2E57rX9s6AjZsXJ/9uZPPXsA9tdHLo1hjz7wm2+F9BLCg
81vsQ5G826jPuCZ0CNwbYnMWnOUANg3g/6r9Zxop5Wdk4rp5qwfoGidrZRg9xzMR1R23/HTgM2eh
eEpKcAIvnSUoTZFsjlCr89H9wxIZ1yiBJVxwE7CJ4qrn3jM3TKxEmXPfn9TbOMeT/1RI3K5uNzrr
OWpnXuGi7e195c6mOKDaIjvPfsaITiCzHIBueyOFFaEEeuzRcYvhnDJGjfVC1rBTKKz6fzPL3KEg
jWNGaR3sC/aqedujpTSMQgrr/0yE05P4tQ+Mv/Rt7fClcZdr+c13+4RPCtjOQNgElC8mJAlyKQAl
RyQ/ln9H16n9Z44LKLICFKk5tmEftEccE708wtdrunudKYKgzGW8eOnKoz9q1wNeofw3bWkB6OeN
2ZzXQUHTxpTxMbCctJpapbItTrINYvO37FDZphDwyZ3ioH6CoMPjY7fGobcgoJkUgDabw+kqaEhg
mnARcz4Uct70TUsMm6Kuw0V17ITlSWBocBJLK2XPCswPUmN+YM5Q5hfaXs2DNVngUxmeqvRDNJA2
wCsy0IU9buAtPbKwT7QQhF4r3roBmo6EN0zqMmheaBHmoOJFUPMK7Yis0vWNwgJH/KhwmNbmPCGM
YX5Y57Crb651bfTY0oAR30D+ATszpGMxxYRjJ44hJPwSOnieqWdQMUtwZpMNI78En8HuP6gF1Kas
DQGTIan//97jSPLXupYMdPBzPYHA7Uy2LH/51EEH3nubO+CpG4+tpHRLVLRjnGNsB/kUal6EC1Y5
SceG29rXEs+8eQMjiUGcA85bn6AnsF7ZbWl4fLssleVh9NUM8Qwbyrtn+QIz/OThE40LmXtmiQGJ
YHIb7jABgR3ifA6D1Rt8HVytshtL/yamYKIuKWiKxt2hOvDNaghJ90dLFyzQg5ap7ILcGz0IZs/p
HacORzf6DuF8SCjekyYZtLaYA4MRwR1LMTQsjiwgV0PpjcsX50koXiuJWJaIISYrWRcC5sUqHOb3
kbh4+N6n2yo8pc7kl/LJiR/WKXVYa4UlkwMaOT6BQPrdcNfU3kzjtHRWnsukxUBywIHjyafQDWQw
7uA10zDJla7rLrkPn+BhjYoerBlYyePsdwhheOtCuvrgCuBmXxdRBUdgAYiyM2vlBKPB9v2/JGMv
nKsVrnlAokFsMt3qtg86K4e/vL0K99ljMUO9bmG84v+R6wCOtczpgOOe55JgZo0YWeL5IPZYO2Zg
O4KjRPRZvuD3qOy+Z2pnyNKbFNqH0o3/sRlAXIMkjuzRUVZp0nQgCD236gW8KkzPi1A+HzbfnYLH
Jh794i7EOuDuuSERqePimnSXMMwUWjYZjyRpL37ae93wvNHPglust7gd3Na6+lZYRsS940ztpQb8
lv6XLKW04LXJXjRb2sMdPwcK02nbxplsr8hJA1x7PQcJxJDRLdSPJAPtbXZaOwOzaTpvqrJakPZp
7lF9vOvhX28249Ln1152M3+wm1q7OmlOBE5RFtom4MwyqdY/SaP4ujpGs0IVrCRj4hceFyl/en7I
7WEdbe6gqvodzjQAumFJKUCc0tVDAVWifhUxu+xxT0EUAncbl/70NGI3La8zrbvOL9cW2G1qu5IT
ogI00i9kgFiICDWW36rZ3nTVgtp7VCOi03moYZSxeau8/AXbMU86K3yy7CM1A+sXjZ6UryxzNn1Q
JxnnD0U98XXypzQO36IoMN5bX1RgOwBRuG+4NJzoo62b4S0nrMpS1ylZ5UWlx6ZsWLP6kogGyVTP
fl7d0fyKr4r7EqZoVCn2a6hLs3sw9HAPnDhFwO24blfSCcwZdDG+YVbrqnqHgskaji0qYY1zPY6d
fYaSFPIz8taXv4OM5rHdQL8nqgWW/fqR7qCCNLrUpE5AoYH7pN9ZkFvFGRJr1dwPJdcAds9yq9tl
l8X+1TKdQId1sKbErNWbfR2tCV4p9sr1XT7Uo4cLZwFtdyxVE0XPPD3M+X04tvIcotlMJ8UbAuRn
1Fo8ALTcCkrrJ1l/9dgCsFQpgu9vdVbShkw/OJ4ZOnCReBfHiie8vOvoorOx7TmqgNf7rpKC923r
OvhVFZdK9r5RjlunZIG6picBITpi9ZGp6medpdlH2qOwkaN0QFkyjQ/Aub/Ix7v559KwtXuP9ARZ
9lAVFARLIJSU/RB2p0luOiF3e/O9Nn3UXDkd8cffzZPb/wSMt5T0fPnOSvdBWwdeUe8TxCEMIbi9
V0GNdzLBAkpt7kK8g1DfABCP/DohuTmn3O2AIPESjFn5LC8J0aL1dxnkBNwE6+6VqQBlh+xTGvyf
82hhkP7mjCyYPCBVrOKxQmDCTc90UnATg4uGfYiKJb46CDuZ98FjPCbfCWvPZp9PpHjeESrd5Qrb
daXVMq76FFf1Fl3goOymP8wtwE/ospHZTA1gxSz3HfFXiI8NEiyALQ8FNGupeq2i8TsmQVHtqAUy
038uPJvqOAQTzck7nDkbA5cpeGOWdOwVAPauyT5TfvltkwojWoYmGl4qnNL/cHuSt0+gPz0HzOzy
2ZHkUJ+29eS4c9wNsiAwhD96pg5KfA7SmF98PcsMaFogsbNiLF6m5ELZQY0taax6arAQoNFcY/Lq
dJrNzn2I4Zov+uzLF8Mbl69ixyR6HDuYnvf8emf7LyE9V9/5Pl8DcH6S2wMthqgvS7xJSbwFUw+Y
C3tc4fd8qiky2LQfYyuHGyvWtrmkIOzoIJYt0i8ZiFjdxRwOrL17CNtEcynhJtm76PVMgwvrfWMN
nXYdwdT+wW518+zQA18/sLkhJGUqmjB2YzBm3Q98k5jhIpPIT+FhLOL/rqyilW0TMdd+dUEzE4K+
d4YE61ySZvwkNxotG6bCZ2kR6AqoFu+4Tb4gbxuCmsyD6Yk1DyNU2ZVFsecKnetDkpCpAXA8DM0/
6ZCWuBrHRKCRSw0lBqsfy65rTgQMNKCta/mlvA4l5dwSAvxGR4z03TQl2ccqBoClpBN9WMwJzgas
poGRdyrxk+y7Ztnsqj1Zp4goDC+r0Q7Q/Ts3OdG0ReiJLj1OA11RdHJDmI3+67cfGZ+WmGKY57gH
yPzsjKHqaf3CKzWS2cX/Mv1jse3k+mfjI45evbIMo58+JhiUTbZnKx84snOvGX3LahT/YYgT+h7D
kRwqUDUrFi9sbXCwXlXTIeQeopg76x39at6Cx4ub/wxIjH1++l+eB6VJn7jAYoHY9z5FyXw7pjo2
P2c4U5rbOb9CyQ6+Sdb4MdE1AfBX6/jFvPCybuekfeJR2E4yl8+PQTVD99sumlGjI67kVQyGl+uZ
/UhH0ri3YliaIjqaMd6Oh9B0NN22M5gzusIaO19E1QcjrUK+Nw+Xhk4i5RwS8kYl8OWsbddnZi3P
+aOCrip474BcKtA4ML9jvWlCdwY8SUtPdV7z2uMpnrgPpH/YnoAo3S2pnMR7PEDWgfNZWxxJ+dgt
rxkc4frBBC3BNaXD7ZJa9mzqAy4v8TaDVrlwvgK+IZTtEJDFbwVU+1V1FMyzRbLecOTC2Z/5APTv
cHDL9o/SM/9FFpvfutsKhwRJJQBOlZSnKcGnjuVUoGIshRs80lhbcwMdBty5lCaGzY3XZgjdApr1
j6DYLLrE41lbma1OTwStPqMQeQ991mYfALEwzbXxiCMN/X7tnyiSCut9infkDojtWuypo4mpv8M+
odnZFAjXXMztpvuEFdDd/UZ0bA+YQmm5HAyrpDc3V8DZDpa+8MbucYZNAq7mHEq2x5HXRcT0w3Vg
eeRuqS0fdglYg9Yl0sDFZHK5YTCGvYbkn9cDCya45VkYuvF1YqOSHiU6IOV1nWD9UKcpnWTssBP3
LWYByGpxrdfwMelwhYPgnsIRM5+Tyb8asPZ8iUUe1RdB77M60UvYV7cGH0KAMXXNX0o8bjGtlRvv
OV06Qjz1Itxt6ze7mYXnNbZsjiL9lvSmN/cW64d+KXtvqR7aYgm6h3bMUrXPsbMWh9JPI3On9BoY
Fmhr+Jc3soOq5sR+dRVFt7Gfig1QEHtt8ZasTs88wz8+k37aWBvmAHE0argBsEGNIQ4EaOh0FKDe
rlzy/oF7QhvyM1yzyRDg8YYKhIYp8hbWqk1QRR+IPBDwj6NK/aEzrT1DBZmar252g3uedadDEBu8
/tCvpA5OvGNHsA5kztbyRtSBh6lpZgCJHQEKmJ9ZRntXLGbn5nfNnF5xRDX6AeMznwUm4eEvwc3+
q9bZzL1/dVivyTUKzVWn4OAf/QoZaA+JQ5/Z6PK31jxVT3WlpL+vB42FBzVf9hdglbb/VowtAOlk
iBH4Y8Tl+gveK4NgOQ68jiguB4bBrBo+BY0xdJQB/eCPuEwjmyTJtAgl2ZlV81177lD+yn0pf0N0
qy9EB/LmZbFu530lWJgGEg6liJGtsF3nyJm00mfdsS3kYg5qMsNnkvPeOQuvCX9MvCRfbKxIh2xw
4YmhdS1+13HQZ6izZeC95CDLwVo3c6h/SwMQ4zfszJZVhIMOLemHajxc10n2P5bOa7tOpN2iT8QY
ZIrbnZNysnTDkG2ZHKoKKODp/0mfc9vdVlt7Q9UX1pqLBrB2Ehx7Mhril9zoGA526gMZoxVH1vtf
78mICIWt5BGt/3ZJwBgFgKx5dnw7e0bPS6kgBSDx/SoYlJcqQEaJaHRdzbflyvzHhI2AopJRhk39
P+SmdihLLWSdKfxg9gStQuLQsne3f6/wMEO2QEyKke1zgsRqxSQVZUrFhIxDPgBKSMfHgvkl6ZXE
sA76DKhAZlekOxM2yaX2qSHBwhCIUaKA6fttlhaO95jzuY0opl2UGbtZga34g0F9nF5SvXS5w7FQ
ieJbz8nEmIHNZO3jiArKKfpaNQzctRADRH1urCklGDEOI+sKNIP3Egs+Jojfrgv86hf799Y6u8yT
PfbYthYDsXxpZj0lTL1PDrrnu4atZfAY4HpXx74uwG+mgpFpILzUPsPBJ5INDxYaQAE8GItAKUJm
PTFrZ6WYR510X9C0wMiEi+7W7OznCv4/g+S0NIfIqV15QJ02fHIdr3TDOeOFG/TwCciSh3xaiao3
JiopJt6FXWN9XKLMj89Owkt4KzjH2s+uW32SAkFWcJ+izrhEWW4/E8blu/vQq5yfmfgL8dQXIV+q
DUIWcF6as3mbE48JY4Qrbp21kA24wWqWvrvYgvJDBi/vQ6gob+6oNNy7KQIMuF5mLPVR7ls/C1Us
qto05QD2/Zo1DprhQebqGHVN/HeKMLztWoeahVnv0tN0jKH+jjrG20jAWSzvCsQjd3mXwJs18WoZ
iNBwHCAfUfMiZGNnEc6OJJq46riq2pJdzcYN4MsCHll3TSYrZcQt1FLete16HKQeum6UWOaB/1a/
iaTIToAHdfcSZXjSYPGTVsOn0pZGIgs3pO0ukmZ8045w84NkYn1gO9LHVGJZ0SMSTXSswcjbekv9
gKYiDrOUdk9FvYzfcvDWrwPiRHVhmTDGSO6tgPE+y7SE0WCCYFMSvZaRsbZHMY3qVMAV8emJh4UW
De1XQTD92JPKu81YSjWXuk/d3woCgjogYRv8PbcV/SNVEuhSjrqooTzJYrcX27gchf9c1DEISJ3g
J7kj6z2O9n7mYAsZBnRZNuALeAHgsspzgI+2R4uTW/0h6MQqMGbF1p6grPVx8Nhr1/cd8lsDwIo7
VsMDKGQfM+CWcyFVZ4orchS1dJPfrGgQlW7QEdf66iErqVfwshqSe6dZx0RzNhFjhTbXgKCH5hLE
WLR82FNXvWT0MeALYEaiPRtXgl+8UF256HPlgU6ofHOQOEUXW9u5Ofmynl9KPtOYLduk3LDYKK17
58zCEVHZCXNkR8BLbfjDASUUnkWKunlPAF+i7iDEVNWb1aRcrp2IMmc3Lbkh8Jn1THXDTYtWiwvF
TM6zPYwYgcgQa3XKN9YxBnrAm+jFP3GHRC7ehsFcxfe5HzSANYmH1hSeiNu89JT4bGf2iaaAu2Pw
56vnxR5gnrKC7zhz8ANyWknwBeIaxlZBOLLXY0lHRy0COhQ7LRkj7AZMcglsO4Lr5U9NJVz1RwH0
njRxHG3LTvaeoMsgGBvPJ9icqb7jsafSDHMHAZWoNdc8SI5aNzdmMOP4RA6xIxyuN/7ShFPQpGQb
hBBEycMnls6/tMoL/YcykmUuC9rSY28ocvt3VLcJmc4jKtNr2kfY2nM90lylkQvzkoEwRfhXDQvC
388CPUC0Sz07HZ/dHKv9nUTqOX9x33b3Qo+SBa5owhdjDeJOM5Q7MZdBHFCS0GTfELgE+XUK6CIe
QfqExSnrzGoz9oI+39cR/8AOi3RkKMO+7VIj8wTEVwDbQ5JQT9Fv2bNGbol+WhUYoYcwg8k9VolN
qYBGkHZIugdp6i11EvstMmUbcJVbUCjhzxTYgJlJv8g/G38M9BYJqNtflyjCohxErCq5azuqzNbB
6cRtx860LvGxAFfE59cOfe4BYyC5M/ddtIZyNAyMBttDUUXMcom/EXs7WQlikauUkgDtVeBHvUUa
zopPWmbiH0IP88fWF95q9ZXMWuq8Zy5ej/78GYtVwVZU5ZrMKFPyH0fyGuzTzF2m8U+7uDxFFLAJ
8ey1yWeWYn41bUHUTtMjfgLh5nEg2mJ0pmcbMWXzmMP+Mn/xZiF9KaHUqk8ciGvUCcsYpKjzKrRA
UO3e5UVXakJ9FlDDOC2gTGpdw6QbBjajs07MlTE1CwbKTsIp6mxRDlu9lvDdlJiE+wBvRX3s/htI
2kGcWsOBnjwlbXxumCjbeMKHHcz1uP/2CeRsMa7n7A/B0pphtRg0Tmgx0If/qjzzSBKpfYrY8iaH
LCjD6Dgm1hwe80VgcZl5U79XM2B6teVakcVO3X/hhGTbMTnK/+vVVtSUG9KFlHvj+rWbO8yUtEZm
WjLnB7muecvRp5RbPih6dxGG3EO2NcTFjR2K/qHS4/MWIU7UtuZA36ZeVWsi6K32eXYdtoSqdNSv
MC/Y3vuzDUY3qLtXbExGo0PKWFuFbFmg5Dk0KYCl4uClCAyrNwZg4hdqqEo81LnlPmKflgNCGxsq
Yg7ksB8PcxZF3NVB3PwCiNM+GSbSFOtwXV5TY1DSMmIxB79ukULWOvb8A7ac5iRrVQwv0ibiy+4d
vP+LyAz7ilUCxFIEvQmJZK58Z7RCkCM+56TOb2Ow6GfBQ4p1jWtAHBqbARDgFW8Zd0Rl0yW0OcGC
M0qLIdmiPSY544YQsgP0btuh+W2nE7NogoUhx9WbHvUsXzYA3BkfFEP1YzPhcQO/ZxCR+7XlUyOS
UTlunCCPaOdrxErgbYsXonMYfhong2lmFGq4Y95AyfkDNxTtPM5GbLg5Unu23rBz0U7asX7PmRvA
1CF0PsFaCu7X5/ptWYomjXduwwmLrYdYaptWfWTdr6bd4hgucQrrC3gCQn+40LzeTEqjf2yalHWy
dWhbezuyub63rmQd8Ea2UKY+bcVI/y20bLiBG16StgLkXok2TZ4YU6FQhdPTBFyW1eQM0K5Knf6b
eQYisctIlfDSG7MQ39xjmmPMhoa/gXCJxS682kUOXweRGZj/Z/awRdacWQNX3X2CUmF8YZDSKyKG
u7WSAwI7eVdmNZJ0BTbhfnHGVU8RgWTYse4JmbCG1cfuVD4/Ej7avBPZaI+PRgIy/AncAQA337WD
slE7M1ckDvXQmodnjlVbyU3YKzdH6Sg48h4DoiA0lRiisD+O7BI5v2oxY8PfjJ0rQ8ojKv03K82y
/BlK50RBzWgaGQcAkCC74fSsp0sPOw4eLjqD3KCM96tk3jZT4C4MC8fGvlEOsy8FOBap08IGeX5m
o062qvRgfm0NAR8Ak+EplgaVozvbYEtyZCN2EmCsRE02hYf1h0KtC2MTPDt2jjJ1ANUR3GbCo9wv
z+3mj7zqnfJExVcQGEDjF7TXJVQqu/YdcAiiE+quueJQgtXmuMNk/pUEljc7yDPMQfyFQUyNKnHV
ta3Gi2GpmGPAE6KstgEi9B+pZ1BXDVKFFxnHNERRUM/yDsNKobg1qEoQCSrwdOyQuzXnL4nVU4Zq
G5tRWaeHFhcuwjdSp1enU+9V8S+XrByv4VxaKAaUkyUnMTf2r1z4VUM+MuzDd3+pzG0CDuWuA4FA
/QRQh/j9MGqzwAlszONANt30gL8OQsUmmniZ8eUXf7iZoypaHRDRiFmGcTt7E98lbh09pSeKCJ0r
B1by1GRz1O8dq/TLkuAZtabISduJPjhknUMzdd1w38Qt7YnnWehaIRph8SbJnWUjY6aVPWVXeDRg
V1O64KpkRGM6bHmELpNIA5bYcr7qbPXQVg0+aTCjU0bgWkM6OiihuA5uRq0YnlSp1ZmdMEk6Qn9w
4hc+TnAl3SwI69W1L9TOy9nn7YdFIBCvgVtbmxpDh4YqxGjkYNV0GkCF7RdYrsj7SzXZ8yHFBRsf
Z2wd6UGGlEsHhj32d8pWCNsq2rmrkxYtVijh4PgVo+1/cOM5LhUJCcoO1TBWH/5H0k4kq6dpkuox
ZFj7s1TaeHDNWWzdpQHTw/t8BMa4SwLWY5sCKW8Md8p35KnqxmLlDBHNuHFdT//wmAb5MzzYRf4q
R1rVE6wEBEyYp3ijGQ4z1sfzIv2jCYqOcqL1gg44LHp1EC3wIXIPZ79o4ketlVMdETG49YMhPDN4
twngkFzpJZtlkB6WYGnMOiCV71LnCr1i70fMvdiQYKMuXUR1Qx651WXp0UAfKod65dmNDXKiDAio
vOkxhBjoWnA6Lh6yXnldMttx95nPbfAzzsR/BLAuuyX4O7MqyJ4Y7vmcZ0yDQaOUXT4eQI9ECtsi
nziEpHYm6BaHR3YhP4VSZQ40PH0mfBwWgx03XK6ZKhjmhvxWh3KpmRZw4MnkHoUNly7bpFnf0Clh
ooTMNeVI/RVVGHocAusTMFn2mfgR4Lx+WaFkBIk0wIaN9cDlsmQpuh/p2dH3QN3drZA30CMRu/MN
UmZZXl14QzQ8at36txDl5CXPiVi72UEBaWTApU2CvTL8W44QZv4ypmfelaqKvG2qvN492NojzhKi
9oLGtHYZb+DhXMUGUF1sRjG/iUnmTQLgHry7lhvcz0vFZ0WeBRMneC52/06dS4stU+Lu91jKxv64
MhM+2R1kPzxZ1I8Csfy36xXmWaiWh0MOEdokJsGEqxuGHFzEKC+tzQBlttyWcqJtRVaGeATI+X99
5ArEqXMb2VCLUJ9f1g14JGwSfjioVtb3JgOi9wf+IsuUEsLar4oZgIVosyiZNgTMr7Z+16ovoWVx
YaOWWTsoayEhrkCzUyYKySzZAsL3Yf4645zZwV5jRBbaC2JGBvWp+EhFqC8DXtX5msLt/YMUHo90
nngl95skUmzV7uGW0C45ZztE88xTDeDIp8QBcLFHfdZ1u7R06arqCSjNhiDd6DVHTCt26Kjw4iWu
tr74BcWbG8MiQNjLtYVOKZfNFbMeQj20pnAskDXxNyx7i4GqE+j32gTo7lC/ACeGIRv+tu1a+5ik
GIH757jy+GoQbNX1RRH4Cp7B6eD1DBHiwJZskrUZhge90QZ0KeMfFO4XGmPK9zYhr/QAcBqRr53M
aXRfeuAhtrBDSdcCpltdXagC+gyBn1afWJpxhIqL8BEbZ3yh2uRuTSwLO6AtfKpXaZArbtgCaELY
VGmzc+CnEy5fSOZwHHFPnT1RJmm3i29ADt0Pa+iw/kVUTP6j7bJA39lulwVP4Qh+BFDbCiiZc+wG
GDfXNCNIz9MNSkWF8aRHqxN6M+Y+6rLyMTE5EBFkDD4Sa3yiexAx/Bp6xrC5ox+Zp1vagxNYd6cz
3LFVsifdiu6ICY+/J5XPwEonx6o/CyTNRMMPIywnLDlU1tK2eH/8oqQsTiZJPlyC+Ot32rjWlfcE
qz2a5PApdCaawFbm6LNzAmSZ0DWm8R+5digaQ6S8EcjJDt+Gbpyg3/D86+ysssBKr3OsycgpDYuK
W4aECLoFOrJ0y8je+ZrxROw0I0ImwarACiem1cDDCY/Fbma74L8NudWZtzKPoaUVMXLemtjCM7bO
teogiIIyEkUTJyiBpC2cQ5hHf0qkgPV2GVv/TadF7H5GDWaIqzAieGEkUB6auODaFQIU4Kb0ito/
y9iGPeCi0uXbTWNkycnSmufCd5ng2zpz9vM8qYlPPxlHXvoOFwz6x2n66OXKIEw6dlIIkhYdHn1i
bCjusMzj4JiMDrbMkCu+ZV2tziDgVU9NilDuII0CROMTBeHxYlUJ+Rhwa/D+HgpGB+KDQRCRA2AR
YBlrC+PJjoVhcEIX0SFTznz5guGJi9zlgypfhhmN7f+zhxMjl38J5gLS0oahJD2a1ctxaBck70WM
JvtC6qM+ldV/XjqfjABU1x2COdw/Yc8JQiblmWQ9HIYWSwzCh0OCZO9TEHKSrrHoLwY5AR1A6YjH
il1DDygj9D6l46X3STRkr46ONMI2D/rE6l0cJnbxbfFb+pJA3GCyarHBsqE4wicnbhuWx2X4IPrF
6TZKMvs/J9qKH5FukBFTUcG8mBR0zXYYI0sQssLtQcGUxEecpjjFCcdp6IzwiiHfaGYEtVEYO+Z5
YcQI66QfQNBHqncmAD++QH56CpMK2VRUSnWLUZAND+488eFAfMj3kYvi6DAwx/Xv8QeO1sHVTj4R
8V6MiIp80NgEYvXuFyYZkzCLrqJi27XT+v4ALCDVl5gvg1ab4fsh8Kgru2JmQwtshkdFht30HRDu
QfhNlaOHiCt87iRQj5WFRdBnsfF/MeQAsPDXJMTVFRuQT867VsTWj3WN6ASLoWfD7vUaDbJo7Ai3
I3HibyoGazi3Y7g61tTE+mNqA6rpFqANFWM7UgIWOGs4lPO45six4DHM3HpXr2noJRHxWP0uZgC/
nAWL+R81DQh5u57V92EqclboHn6lj2geoaCAnXfav3FXNIxWyY+NPiK8IvxEviSmdnD6kgy+H2jR
c134Nkl9g9XGB3cO5IBqK0dNuE3wqOuLlfUd1xJApx4dKBZeXBd1EviIMD0dkeri5gpib0nHyQCS
JZzTvc0JSD1kKSj4Hq0Sv8TvyZnj6jsndI8hK1PZNVoh05k818jX3UslrJHtqCb3onzQnbeazaes
l+oypVHvljtU3CFjFm/xqmMO5ZngUI3RXqP248FhjM8Kr6SbLS94JzH8153J+SiJCSfCKCUvdTlp
VagOjhGZQebRtVcITWCvDriZA9IcITdWr1DqEHwIbSFR8ufR511GJpFdcob9EzlDiuGBTaE63dqB
unTfovVyn/2yR6bFzJJtu8/h9F7jS8XSVAQh2/UwGKqXhkl7/WoRHDB9hdhJP1qJ2owHjkp8tkiy
QD5ZDPKPbOzJ487MVeowiiKVmMNsgUrwr5amN/CD5woJ2Dns/JG0T74apT6GZLFDsVkjjDt7G2GI
t7cQ3QR1thpGVsYi0IBmwQqkb0k/aodhjSeX8sKz4D3UaWN6dYeZlOcrDDheqG2kEYjMWVWnRNlR
k8A0b1r0p7saaunBRtD4joaO2CSlXXkufAZKFVbRtPJeS9/ym682jknXBX9Z3NostFiwStxDrifD
yyDcyalPvqeh85PSw4RonzbRkp69brJAV7aFV39L35bRgZY3zn+jkmLgTHC71z03Qe+nbxWnlfms
VMRchO14HwIW7ZHZBW9ZBa0Hwt9arIrB5v+fSNrZf0zCYl9TU/QdAw65sAT9N4w0EcASNPJD0Bie
v0BUzMdShi+DwtTGTT1CO2ZmHGczrG3h9s+DFfX1r6GAbnLlKZp0vnPDlvCsragoXS8svtcRYxo4
ZGjIKnaIlYlTpvy5Q+LxwzANAsDOMEjzhiKismYk/Tw/1hbdSbHaamAzieFUMmaZWWoEbUiI1qIE
x9Noz5i3zCpbeWej0FpvRO/RguFo8PK/KV6GtGSlg5CD+WkKj8XF+pQgey7wPT8OoR/G5BXRE7TT
mSWayW1EbTrvPgHFMeBHZdSW9rPV1Y4KNq2olfW5pMoJ3e0SzimWCwJwkPjzwrSNdyA/LGjUztWu
aJ4sMidaSAMOKVxYaior4WWtILezkEsixqH7Be+FnA8E2KTCui2u4E/NAvK7v6uSJqhRWKFynoJN
jyfCzndZFhSfRW0vsHvo2V/SIstntE59+ynZVLjejZxU4VzqziGtp+FZvZUZ+tmNTVfmoEONsIaC
P4Eru9EyLuWRzm5s432WL6wpt450EfvvOw9F3FOvEOvfM1bvCTXCe2TGP+AmvflPE5J8eqNyWeJ/
roDruu1JR1DXjobTxlHDuXvJcQ2Bd40oK3hs8DHeavSp3b0mLUUdjAwMuz3dyefYH4nH1hDDIow5
DaTBLQjHGYtQjiz9zUmU+oejO/OfJrdYEGhqe64eEjQb3dZPQ6vAhkOI4yljZEtu+WLqm9VY9V9y
knR1JNzWhnyLs5eAWcNg6nFEMp+eJskt0mwLF/bqfaCZ9knGxXXmdrveD61v0p8dEm0UH+ELyeUU
a1u0i+jjBdZfwLyIq8Uh52UsfrNMC6o7xkI2xjwG4VQEdVoQH84gG6QneVpsTpROph/C7Sqc9BUl
E4lahUdWCTLI0SV62U8ZFG5ZJKk3O58Mz+DIFcGEivXjfSkULJUI/4R3xtA585UbspkopHSs/o11
MT2VHqvgiN2yI4Y9W9w4JlmCdKTkAV+Qir6wxknQdYmovgn8STRz69SKzUvBcxXwMNnWbDb9pMYQ
6DRf1yYeUbjf/GhJ5L2Z2dTdxqH2YEZCk49+cnZt3ms3UaegM01gbsQF5pZ4G1uRRI2YBuFDrMY2
4glfizKhjUNOfO6X2wqDIXqPMfZYKAQinrcYX9jcqHhAWDJUwNL50JwQ2hAa2DuMM/ZvKiy+rKop
U0BRLq8b0T9l/KtZXCwZyJiSYCOYcZoj0jxiVu3A8l/BEIkXbAE9A3Su5872zXcHyDfbNUhe9YGU
Bc+/jOjAyKlDP91sECNF6C88ZEqcA/OdJww0wQJULsnDNUQb7DrFcMdap/5k/GylQBkkdgQQnPU/
RAHztZViPOR0Oh9DmrePDBM1sjuYgQ7S23srrOL3UDneJ7y2jI25Dw2BCWNtXYvc774FBxrM/MRO
xcly/Rb3NbmHTMWs1I6od2FhbC3EOL9HLKk4/1mXoDqQfUOnIlmQsJnu0y+3kl64jfKsfF51CS9k
6dIyTS0jQ2JRyitRY2RZIBCghWr79L5qNPG/nkaYTvcIuic36BAM4Qb/3C7yrvBTKtxsKgUArmf1
DwvodKWYJ1xl0SQkUOs004/lDGm4zyVDIOLqEYW/+hH8S5ZmMpH8ZN4I3DlNUfOQexlzlI2yCDg4
Ec1rfmlvJLqJJ679ZtI6vsFDjVean4xBdIc+GV5ULu0+a9z2u7AHC1Fp6ZoHnM7iEdzyhCWGeiK8
X1QO6IJ4htnu3rgpRQNeJyTPe+cVLY9eGdGKYD3C1LEfAYHcY+Ks6ZTD9a81zkH1QN/nYKsLA3pP
Vm+m+DRj539mRnRXgqBR18lyHPVpwmODqyNzfYzfyCLOfK1ueqZGntxDjXfT/ArHKDuamXyME8GG
fbqpQuQTZ84Brz70nt1hhiP2on4c/NrO91Vk1dceSquGx0FW4sZnDI0TNfRVsWsFWp+NmyMuumVQ
0LJVB5fle+ASdbLlzwcvqvVrEJ51MzmHJPba4cygH5sJbi7mwc0swf1Jzjf7EmKEsRnqkmD3vISV
0Ge3cMIPeBldsiNknZODYV2DDpaW6MNgYaq4jDp0mxgvqmFLd53U50FHtf9nWTO0+A/LSDyibvTH
HWHwkX8Kq0JYe4sngfV3gRV5VQkR2EH2jA/+mghpj1+/TnWbeEfiQ8f6SlHg+OiMrErQUERzyc/6
bx/hO3X1iw07lAXT8HVZtkbS71m+fjNBFcYb0Yf2Xw820LdVOBbsj9QLvgG8DgBlFhSEbDmr+jMS
Dipi7H7YE0c0pBFeF1Fj4oSWQ3L10MmnIOiZRrXNwLI3dsVlUki6L0mJZHMfBz7lSuEintpDTOjZ
2zoIz1hsSct/KDvj/tYm7JsbNhmdv7Wytz4dy+naSxhM9T3dEmt2nL0ECkHZ8NFf0W4R89bORL6o
3iOQGtq/9YY6Rv2ZXapskmMtO725SnC8TZaccqolpKcoc6z625ZlXFKZ0qhBp2QXKvd5Tbu9Z61a
vwknk7xvpA/doqmbUnqELG6fe5OHEdnKFQDlEE/nkx6G7NKW9GM7q4+LN+QI6i2gEbvYNDfmFJOA
hCkIHUMC0bCzs9e4wc78B3tGM901KVswZrRBmewmd6kQB2Wpm7CE6DtEOxlCcedWxF7RvfWdU093
eFZb/VoWrYehuMs6UW1Yy8oWiSEg9COVN/GzCpKOex1GliLMSqqy+UYAVVqvBuPt9ODD9+kwaOOn
3GLkJwRQxE3POB3+d818bmrsuADAXtjLjr6Lzx+oXWtuuZ3V1d7JqtZikRPYrP2tyUrugP9b/jFH
uwkwM5+hXRFvyTyuYRcTndd2Un0WGEpiHx+pz4NfQkEGE2Zjv9waeA88O3xP4x05O7n7afAq6mkL
hicPyIpFY/FhO4zIdl0NZfjVWmhB3mOM5eKgSpNEn3ww0mf2Q/bGyYundH5jhxWbg2YfBvAKkbd7
xFpcYKZNqZLvsKI00WkxFA9b045BzONd5JgsojYqkoP2+8I/DlNsiTc81+h8N0zNTUGGaxJ8EMPk
kEHDvRPtCsP0EcsxaZFgmdK4zDYVgioyKSPs9xSEsQu8gaDw3WxPaX6LmSQ1exerQ3simFNXj1EU
Cn6CaWXkPTF/npGbuSWEgM/OjaSkrZ/baUu10TZvlR6q4ZKOfl1/Z0lr+YeiLlwV7JDbFBjFErtV
DxWGPPdxipx5uBvbrK0f8A5ECyubYmYDSG0fo4SwZXzpK1ZFH7MD03XPRoC4ad72dD4Q3Os2r0gN
3Rk8J9fxm4veNZu3te+TM0/tVLGNDXOEYH42Nj6uTuymbxWmoeDH6bMmelwJY/N+Xjo+pl0D99pH
NDQjHd0FYyajPauNukKplrK23E/AtFa6iZJPGW8vuySOIYo+9OL/QlJx+r1lsg7vsx1EX9MU1S8B
e5riUEViGHdDXiK0C8OM2WBg4Lsy3JtRZUxtLH8tdRgxW/IjjROqNANxF4xTAUUD0i53MaVKci+z
2L+XBV3DvpbW/JuYDI9KoRh6vEbhhJ19Rzhoib+FVd3GcE6jDXVj911hDeWeq6nucEcwi2eQhNFq
a3tz/tBR6a3ylUx/2ETIMMdlzXLtgFaMzN0d/dczxjFQrosednse6/Fku+yr4QKkRFRHHdl7EOjY
DsCxbDlqeH1YgdpTHKKsmmNmqMZ0hpCfVJXsxIgDYYTMfqs9dTGRjvtWMyXE9gGraN/Xeaz2c0U2
7RmOLxV1xrou2VI+qGgfR4FE0eixOLuS6SZRMDKIJ0G8XjeLVMbRlnX1KDbaq/L0AJYOC36AUorM
rbVxRQSV+eKgg0iRX9xxRWwgo7ofUcKYZe+hrPkCTW/+pcmAsBDICSkGWkiuXrfwK+/Cc9Z+jHk1
HxlQh8O+w0da7Bdd2f6Js8tG70Rj9OC0CXDlZS7cBTZeot4jX+n5XSJaHAlKt8z8JzcF9TtUSCgy
fLJmOpEUkt3DdXG6Z7ojMOBilrN35tpIPZYzApAIW1aNN2mDQFuae6SXbnsKAwg3gO2IUDkkJqYW
xN7h4o1R2srvcgsbxJbFeROfMkvNLb6yjhTHjchHkV2hwhfoFYahzRAi+OlvLPu+CwrWZNfCwJ+8
X4i/XO5iM/ThA1TDZQB+Sbu9Cywr/I6Ay6abQOUjF2Mrq/JUzqyn9hGAgvWf5Oq+QOt84eUavtIY
Wx5P/Fj+6tJSZA8Y9+PyTMicWg61DKJn4Dtm2hNohJ+HU9K0bwuzT2RAOINLfOGcIDR44YRMjRhT
voigsD5CGHrdFZtv0lzDOi8mPhFW/8io+55ZXtwkIcwrOewXfgyBGOB3UT5b4GXeQhcvN/wlJPYH
vjG1vNGjx+6OUImm40GS8zcSKPIjwzZzwMQDy68fx0EF3a0woSluSpTUbAv2yXYfL80A9LJH7AD/
idamqQf1vQSdGfcJacwjv1he87ItXoOVfFzmQ9hnfrRXs4joaojw9F69AMzJX6ezkbKyJy3M40LA
yLyzRt/rjlIxkzqKiltrw3k5EJQye0LsWrc2ETPmsSGMvOVEOZCs0b2Us9v/w6wN0w+jXviQSDRF
aNgGVPEmBKp/LlDomJMlrDzbjcxKh781s3PKyozlNogRo5KjxwTb2SGJh6ZezVH8mg4W6ksXgEZ1
GWurb86eHSp7x2rYGg+oqpj6BUHWdrc6wN0dEPsnNuOKe0FDmdy3xsUMDbr7x+lobCUAsHuPXfZx
FnU7fAf1UKEfGcWX6AgKVY0rj4FurLfRk4LuCUD6c5XP3UNAegXvPNy6Pa/EdGziqP3pCbld6WUO
oroqSaxt1UXuU8cE4FtzDh4W5OKXwB679pEawrn3Eyvyj15U0ph5oC5/apXFn5pR4wVrdQjK0J12
igXrC0eae8wzy6n3eOrDPYjb+gghYX7qRtvDANYA1vN0+JtZ3PjSZYStn+dlDP7MnMjX2Jmss+yT
5Qs2KmzWVkRyizOJ6aMmZ/JUKChGB3uY/IAbxI68Xddk+qXNpvCiNebobdmNiElzlshPFlgVDxpp
ER6ROeX7xiHTE3B2eCDaAbVMHY8XdKmDTTJ1F+b3YJuH/Ny4fsTTQCridrBg8HVFnpwzvczEVSLb
2+CDzX+pogDEajqPvFErR6+9AUOO7j3QXoaggpdnJA6VNS5z1N58wBrOJNGvGd2KFTquObUyUM9J
6rEwgD4I00ImIBrQujr13URWhew2mFWHv0R9ReCfNb0yrARb31k9hr5dwL4Br29RzqRzymahwNNz
gBkICslwwFw6gwj3nAfG9/EtK/ErY/tbPiMze2/EpCJg8AIwEUg04+jKZ5zlZ6LriuK1ZFnIsWrx
s2zp2p8TLkz7BPBwrY+Y6vVs0cYWK39fgiLiQUz1CVbOYm5zQzO5BSOD6QL+Ksujsz0VjD4oGOvq
2Ie19whlBArpWMmjY7S6wo/zjjZM6gcBSeu9lARrEOShDlT9+jmtGqWPIo+hUihaNk5h4ffq6pbI
aj0wlL7ceLmwWHy0GPh3pDjNTBlSFbg74uzgXnWOHxpUyvgS3tMKurWUpn5pZ+3eMbUj8VPDn3k3
i2zJB5OCtZ9AjuywBQnHpj0J/FWET5PvCxkTLAnZ6aOWlIaN6bi8kxiKPAm8fIWIW9j2ktWR7NNu
Ke4GTVPBLcC8SPKpQcOCAPEEt3c6qc4xv1iiQvFbEvs7J/jhnPhzcMKW1Jxx/hTzPkrxle1MtVjl
2adwrr8sCVfx4DWlQTtJKqe/tbtYheeUzq/cIqJzin1asBg7IXInhanAqchwXkHRFSEsykbhnB2x
OBJtKk3Lt93T2REWuUzHXJWjRkydL8kVn8ASv8WCYKRXyXlLaRBowivnQiTVDcb88D/OzqM5biVr
03/li14PYuDNxPQsytGUKBYpUm6DIKUreO/x6+eBekOlCKADu3sZCmSlOWnOeQ0uK9TZydVJOLvI
Fj72ip0HryFr82x5tX4GH40idakZFwBZPZcz/pZnbQxUs1CgH+dFSMaxaX52CoHqpGUxXGvmVDQu
UXLAjxSiYn8we3fEFRrY8lVbjhBfc/yv3HscEtP6gMZP9BERrvAeIzlnADQWlLdt3X9CKCbUP8px
CKmDVATwIixHAuSZ0Bg6hDq+UKcaJV0UDIqx7EhRSG11C2pOqXhS6QZU4SBPR0JVo1ITIIBLFbd5
HiRSShwICnzS4CpEfUTBec/BadeHgM+1yL0H2z1K/UECL9lcjTBJeR1KRu4kTwA5laA+JJVs2NUJ
GUFsTaHdATvp6uxiVVBMulQqUH7EzhBNr2NS8w6uD4EyShg9Dk2l59VB4qneZB/wER7jZ9yHpfzL
0FUtvyqvVb2/NZSKWudNWVgUcg42Oh7lC/jFFoJdhrUw9YIO+qxPkMPW9g4GuelpyZlWTSkKRcZh
Lzm682hjf8G9AKUHabg1ObOjf5o616kd2ZVc6lQ+K3+c0llho15UxZDkm3/9z//+f//3R/9/vH8y
uO+Dl6X/kzbJBShuXf37X/q//if/z19vfv77XxJWBZZuUlxR+fuPl8eAl/K//6X8L1vNJYNfaL8A
ZuJdbaNpbMFX3S9/3Zr5uvLn15G38TVNlayXJNPcKy82STng1scBaRn+owXS6kshKebLcmvGTGuy
0FodjZSzOvkBLKp88owoO3XhdMnmwDotN/F7XN4ZL8X5sw3UqFwF5Wf7wZZCf/jsmhj6TmbEOBrw
njEGOAO5lTbGN5NhhAWLAEhwgwxf0Xx046Bw0eR0E+SVwGJAn4RVEaRJvuOKafdXNk9PBfRQGePd
rTZloH3mzQ21k1fA4L+qkqJh0mJbfWH2J2lAPO92uVczi0Cx/+xUFZoU4pJ0eMRDHjCNHIRBf8iR
EDWvtzUwrY83q0wynK7ixan/9Ek/ag/Iu+UBlU6IBHW2W25iZqkp5p9NRFHbo6pj9Y+F0XyqyMLt
CxtUDJblB4V73z515XilNzPrTJn+/qY3aEd4oI4q66WE9HsVOgqaq9hsOHX+YbkvyhR9762yaaLe
tBA5OnI19jg8Vpryq0NhF+9d+WYYKOpWDqDJooV4BTEOusPTqBf9B0w3cEiN9ZUFMQ3ae+1rf7Zf
+KatSbgmgjXsNRQOPd4eFeJ4CWL2z27jSv3LqDbaSnfnWhP2oEYqkkqySv0lauOB87XZU5iENx+W
l6JzrJUFMrfIhb0oCsKsrjWnfvZiwzjj4jZet007/lyesrk1Iew9XVfyGOCe+yJzmpEd4Eml5uqx
TYP75QZmfr4sbDwyKKxR11LjpWsLz50oPnX+ycpqXd42C7KwCZTpiKoRQLQXeCE1KjAUSfwYVpYP
5v0Yow+ybR5kYS/IbJcs61g7D24IPZ36GBcQAH3Bx+VxmpkIWdgHGiqj+Agb+kvhghvrR+knAEbt
CN4pXjnU5mZCCH+wtlrrB0nwQOE3fB0o2N1VaLSdl3//3Nenv78JfRQ4FcSsquFRV1SkP1wubGSA
RwWd620NCLGtwwfGYzG2X6K8LD/UPNWvCyAen5e/PhPLshjLDcI5Vh1X565B+2GnWl51CIYggXOI
z8NOS/18ZR1NC/+dPUoW4rmQB4NMvi1d3IRLCzcpJLERB1OxatkN6HrtSUuRucxR2dHTdqXRudkR
wtxB/8MJ3dp66fHO6J9K7r1AU/FSGa+Wx+/9Y8xwhDBHHwNqptlHL44eQ6PPu4+WG1EobW0ghJl5
QQTmcbml98fPcIR4R107i+EKuZciIcOL88AxibEOVEdMl7QS2RuKpX1S3o2c3SuR835scib9ubYL
L25BEUU06RnyM0h6H2zJkF3AEayF//sTZDhC+AMjJoOCms1DVpb5E+KE/tPIg2SlA3NfF0Jftpuu
g8roPeDvDRezaFHvO9cYS0SH5Ul5P3wMZ2r4TfTHcLNC+Lw6mlO1cQjtsuVFXdn7KpfuEONSN/ZD
2AMgmQC78QL7xY56cDBJZX5AJttdCZK5aVb/7ITe2EB6/b4+qyQD6ls7azAdLl0i31UaPCOWh2pu
LoT4zyyQslQcG7Dosg+gs6K0jeWzE+rj3XILc5MhBDvkcwsBTWALhZeCrx7M7yg8App2yQ+mRfew
3MpMP2wh4ivQJ5DOXP/Rc6vhRnXK8BX6VrByqs/MhS1Eeab3Jt7OlvsAqFNvwaArMiA+KnS4Fys3
vh7Cr1vux/TFv/djwxaC2/PUSY7OjR+YfTzGnImZfqlkkve/t2T4+zmO8NHTcmtzoybEOTIkidQ3
TfyghhlADuSFOSA13HTSlcmfGzgh1GHv9IjmNd2ZnkCIzxwgonlBnRNP7m1dmLr2JtYjRbF6U/Xi
B9MhUZrorXrBeXHjQWILIa7GToNpjRo9oBQxgboQWPe6h86siBTV+QwH4bKtG0K0d3oB+l2umwdd
GaG0+1F6sGRUT5e/PreqxCgP8dDpPezapx6YeNnsml6Br1y9Ij0CU3Cg4JeWK3M+t6iEgHcp0eQk
1ZrnrpUxqTF7zqlzLZdoQ2zqjSXEuq3DwKxjt37IAILv9J6biu0hQa2hfk21vDpJpfFIDi1f6ZAy
/fJ3gtISwr/QAzRSA/yfgrI0jwN0zUNDSewaxu9+cHgfD8WUOk2HGP3KGikt+P4rMzfbtrAhBKUf
mCbaH7Bf7MugJHtXysK9jrTnAZ+act/o432PQPO+TPiThLTHtp3IEvYGqlp64g62/6Cr5oeo9BVo
AvZTJpPWAq+CHvTg1nuDy87ypM52VNgqKBHIaO/ryJGFg/wV3cQ4da86Bxe7lwJ5/facjH0AhtVA
ZRhAlGxW3RWE19I9eL4lg+Tf+DuEDWWAGwUcqK9YssFw1WMPBbBE+eVKDeVI66LrkofVUTigsSLD
3IidlVU2c2e1xK0GxzBHxgH6IetK57YbnxLbupg2lJbfR6UrJYflHs4cyJaw1RSWUwOwrtvnGlGX
i2+WxRU4+2TH8Zn+7D2/OC63M7P3W8Km42L0IJMyb18KozKPiQwg2uuMD23qKCtzNbPTWOJOU4cw
dbwiv68MxDcOdWe7XyjUSK/LHZj5vCnsM2YemlgAh8UZfGphREcMiGysOqgohN5puYmZjdkUdhbs
BVDRw7v1kuU52X6SNpWHaz0M8eIgZc0eUcJLqwBRXW5uZkpMcTOBhqKahgplxvCN4E7WJBQWwOoa
9ReqF6228vqeeRSZwtZReKWs6CC2H0ytvMHcHUPp9gdXjHMTTr7l0+6hyM2xnK41yx2bWdPm1OE3
t4AArZoEnC2OAomhkNZHRobi4i5Lc8nH+iFKAutcekYXDRu7KOwS0NebduAl9gzd7Itqa9Y3O9dI
WTUYshBHt2AbPvWGQR44RVJppZdzC1LYImSHIggM++yhaJBrupLzSeUbpoX+dXkUZ7YgU/1zFJHU
tWsFwZ7nakIsVwqZdZjE167B3bCmoJ7a5sq6n+uJsDdAYgwQ+w/ih8Fs4icXmb6HFOGx5W7MfVzY
FlAOpP4JYOceKgxS8JBxVOs0qqhiH5YbmAkjQ9gYKvywUP1X4wdXcn3jjI5AjLRhSboXIQQKprBB
tzUkbA8R0lRgphimBrh6BDDSi2UE4uPybEhKe7PcyEye3DCEXUFFPkmhNJ6dgW/BWwYRCAVtHPeB
3H30KuKHyw/E1kTujphWhFdZ/VRn5Z3UJj+Wf8HMhBnCfiEN2LQgsGF915wYjfwg8q/woLE3DqKw
N1RGaQ94BSbPwHMBexWjdmjQkrsDTpG9LHdgZsMzpo692X7M1ICgp0fSZRKxgYJav1YYPGMfdaci
wAYsU0GSICEB5a3dFuaGTNgKktD2B0O1zO+mC3DuxtQzyTtEwHy6z8tdmlvjwl6gdppmILXnXhIF
GRtSkPn4gD0G1y181ta27blxE7aBZsywyhgT9wJwFvJIkF8m+6RdU3Ed6YzxF2oe9xC9fsaj/s+2
bgl7g6OYJfRXL3otlBr7VM1E4a1ChhQGlbRfbmKmU/r09zeLwZP9wOhVXbokdQAMrwOH6OPoiGXI
RKowL00uX2Fa8wiuz19Z4nMhrAsbhV6hxqUr5fAzcQvvPhgMb5/IfnblSXEKP7RGW9ZF8R42qHsl
dYm6rypwH27lfLPAfqxsizNrUhf2EReJLi0Ik+FFro3s2e0gegJGSq+Wh3VmQerCJuGBbQsbM/Ff
B3wSTiTc0YmKAtTXVAJ6WxPCToHOooUheue/ouT8IVBa96q2EE8Hl5WvrI25TkxD92ZtAOrvQBX1
6cUOsuJKbpLhNukhINY1IOzlTkxT/s5jVRd2BkT+rRZssnXJWrItLjpXkOdOrjW9kDPoUBWePJv3
IV3YJjoQYzJIdP8VZnp9RCQ//xiq8A+X+zK3ooT9oTMCHhB6VV505Jpx2ECPp+Kh6yMTtdzA3GAJ
20FTuLlDdtu6VJr5oRvdO1tF3u33OKHjfIPW4P1/EaYzs68JOwPCp1kMlTe/wB3Qj5i9tTdmxexL
ZpiuLOGZEdOEjaBBMr1FLwuVqiJGP4vEmAwSzx1+LY/XXA+EEB/8VJKMyKsuUUUimhx7e6dmxhMa
5O3X5RZmZkQTwhy9ad8b8cm9qD3ws6Cxnky5ek18BydHwBq/X0T9lO5Zbm5uvKaOvglIK0YvGo/6
8aWGtxadZUwxqRh5qK/6K3eDuSGbWn7TgpqQQqzdPPnP3YCbO74jUAxwy3ja1gUx4K0M+SMjc/A+
kRSkdjX7ZlQ6+bj89bmfLwY4iqYJxiLJJUEZMkA5AAtfxHEwtHs0kFMcNs6DEOkchallaulwGSzt
iwu1BV7u1oKTJkS5LeMJ4pnVcCnC8GdjdsMOOMbaFjItzHf2W1UIanuUIABKw3CBn17cylaKAgi+
chfQuNlea1afuDMrVRUju+rqxohQ0q/Az2Ht2jvar6hK1ZX829znhcgGumhEUtdGr73ev2DFUx7y
nmvD8iKaPvLeGAlBjdaMbwbc9S7VpLuIhBF+AhiR4aVry/uUcwoyXLuSR5tZsOr09zfx5sJ+x2ZJ
x/xRG5G0GFWwNlof3cK27Z6XuzPXxDSGb5qIatYS5PKOJtJq3EUY9CXo7CkNEE4sWfOnbc0Ige1C
KvASB+o4ft6gIgNKpjv0QYIT+cn0dbmNuWkXwnvif0qw14aLCgXjAwZV1Utd2N2281sVolqFmI0j
XdZcMhQtd4VtXvqA0F7+6XOBJ0Q1ekQhMjdxe4G0SGERLj5CqpymPjyxXQiFdWVrmpltEaw4PVJ0
NbKbS+Ea/8BBhsPb1l9J7qxhqmY6IgIHfcCjedsP3ivC+Ohilm0F2Up7xNUgOGeatVLDnJlpRQjw
REZCD4hqcUlGiF2K56CAZXxfnoq5bwvxreel0qFqw7fjTiU7Tvkjgu+3MgEzVwIRKRghPR4ajZr8
mH65Hhi38ACvULL88Luh0W6/oiSTrayqua5Mf38T226nxEqH2jBXzqo4qNOjzXXib9vGSYhovF9l
zRrJsxaK1F2hj2d8ckpn7YU099OFWMbdVWpKJykuWakg1l5lveIdsB3ZBqpC0+XPoYFB55dNY+ff
bfbSM87I4yO6vN5heWym8/KdM+J3XejNwGOF06GZ2+XfM2iRpbJD2MJUyqOj9ENunlBZt+qzDR2n
hsZgxkZHttwdXRtfSKt2N82PbguTr/t+Wed1ob4Edu7uPDhlhzpExnS5h+/PD9rgf44fHDOtN+3A
uB/MAPehyoDFdMirErXCbQ0IC8C3dVxNUOh6CfENkC9y2GkfRnigxsq5NzNFInpS69wIw+Ay+gGp
E5BTnyanynxK+uZT2Pk9bPkCaVg5eBr6YtumJcIpEYrOIiW0ox/g7TDFlUKc1WXqnFvGyxBBlFFj
hD4EBetexWpK35P0RGpQh+N8vfz9mWuPiKLMBsxTfCm30LsClNJ48ePvmy3prUkqof60HQYhT4fX
m+gxfa2t684c8flxrgsL+JmDY/nGcRLCwjQNiVcS1MJJmyS6a5RJbn4g22NuWriGLEQGBE0UAMMm
vmDiUB9dwKGvHChISSzPw8wB+xecMpBDT63H5odi87grkPXeR9P9IMRuEc2B0t923RHBlLKP7DAc
VoSvKjny7zI0atGyd9sgPG7riHDlQeioa+ISOU4gYR2MHg7xRoOfPFiAADRrG51FF+GTGTrDvVTF
MW8+c7TuPPJfzUnFKy/YdMjqImoyqTxsXNoguHc9hcBrGsORD0gKDcnKQM1stSJGMqkaHVEkOb4E
XmbeVLrifTb80FpDkU8n3t9nFdTCP6NNphKmaDXJabmzAkyfsNxo/gnKPq+ufSOeXOTGxnKvR03v
JBQxQul7j9R1c8KJTv3idag/IUShFy2Ct4WCpnEXeMqIF/hY8N9YqQW4uNcq+WlyyZCfRitr7qB5
xPmV6ydYkKrqoDl7ZEfj9M5ASZwTJI/sysdQXTWRY9azVrlLDLxnv+qQbilLoabh8K9InBTOPbhC
/A3HCFHdax1+Y4RhQ+hWD4QDKv3qqOjRP2hR6tx9KgeFGZIjree+SiF0vDVgy7Qx/TWEOkr8fw6h
G2NmVPUebjLkiFG7VuVfDcyFg+WtVhfeXQQ0IRyHkhL7Gqai4ynFGWbUUQt0u5vlQJz7tHAVakB/
57lWQ2jXolPfVzdDUa8s3Xc3K361EOOJVrs2Nl/jScv6K2n8UFXYbfNqTtfqfe//dvOv6MaLqOyS
YcB3pzoFinXFcbGy0c59WshR6AB5EYEpxhMvM/SSvjlmtlJv/33J/Hu94Ib053pp0WXx7ILJRLff
Oeo7c6ftrVt0Mw4SvOGVA/v9RWmKcW24qaQ4cjMitVQ/Gp1Eiss4aVK5cr18f2rx9f2zDw6GFtUk
6HxCDO2qlzEPjZpbvyJ3UCYr4zTXg2lm3twD8hpzOMQjxpNpavpBSjJ1n/dYkaYor65M8ru3GmQU
hcgt4sTRUSihiQzIuw7N7Qhu1D1Wml0d/cb4rqixt7bT8rPfm3UhhNW69P3EYK22wXBEDeOmy9Zq
j3OTIYSwjiyZK0v5eCommXJohDFFZ1/CD1FydxAUs5V4nosJIZ6LoZdRikQGohmfUcU4Olm0slrf
vY7rpoh51jE44iWkpz4VHi88I/PdfEM7KePql3lYRw+/sobinunL93jZRCvoy5kV9hcWGqkpm1st
rSJShux+qdybbplOioC/ljfXmQUmYqBrFN/RIm6HExIy4c7xlAOyNrtUto6koh+5sW+5hTB+08p4
Eyuu33q+q3vKCWVjTmLPg6wdRtFpuRcz824LwY7BVexhvcTp07ffBlQUzOrT8pdnVq74SlUw6Ax9
yWAGjCz7WkjWSenbr7g0P2Hbs5IOnmtDDPKmtlsp1IdTiPx/KoUnGd8RRx++IFG75bbM8AuxDQWo
w/jWH9Fk8a4QJ36ofWMl5ubWqBDbcoKYkuqZrCDUc+X6EMq3VrCyw87NqxDPaj6ESCr4XFyylBqu
mVDMgcy/smqmk/KdDU/ENqupESXtEKtXqBJce6H16AbttVrWn8I6uNca/TbMu8OmZSSimi3HA0Ci
MEgaLlK7IuluulE5+h2aEarxa7mNmcGyhFObio5f8sXhFNVZ8APVkVLFgDXPN13DkD75M4IxGw6N
DoWPU6aPL8hNjfgcg8Jb/u0z25AlBLADgRy9SGs41VGkHDC9Ch+HsPpWRzy9AsqsOzUv422LyprG
781WhHyaKxWOL5/cGgUs7G4w9LsdMbwqV9bVTESI6GJYfD72PZFyCmxPuUU1FPHOEllBxdCSlW1p
bq6FeMYXXAtBJ4JerRHVkvvcvmqzbu0COPd1IaQDrxogveL8g8q8e1THoH/RwF19Xp7rua8LQR2l
eM0YsoxwL3gd6c52e6D8vVWvnDQzoy8iiYMxTRzDZWgSoDF7LLjSK88hP966q6t1rgnh6j34Up9j
GSqfcAB7HjTzqajqTxv5VWhciIGs4xtbaJV8UgtbvZhcxbD/wshkrQYyMwEiZBhgz6DxHuFMA9ff
FbeVG6nuTTMq1iaGDT0QwtkcequveGaeXA3+xlC18Q0yqenKDE87zjv7tjn1600A895HnKtp+Xph
PVUc/af/xBikNxS7QnPbhmcKx3IXZjnupwhxRJH8wjP+Jx6swcq9fm4KhPjtVNvpy5pFGkm4zSCA
j+5P0PQrX59bn0L8VnbXYQOa8PXYxUFJiZ48gB5XcH/XCghzv1+I4bGQ/AR0n3IacwzTWnTZj6Wq
+cflHWLm94uYXyDk2OSSDjvJCGNeqTYIRV2dHjz4gq2soZkOGEIIB1UCySjz5FOg4m2lh9RijVJF
P3y5B3OfF0IYiVmj7AzJPqvO4HzOshIzZ6XSnMu2zwtnsaugFAY2xDlXDZK9qt54/X/z+bnxn/7+
JsBkKSiKKYV31pXObG6RxGzSEzo+cn+qFUpfWwoOuikieRszCiLH6KxzI+cqSU8LG7Z9BZp8JQUw
1w0hgElxqTp2XvY5GsxHt0W+Hmu74lTqAOeW52GuBSGM5bp13AEoJoYIXFTs1MOWtw7MGy1Bpn9b
E0IsF5KKxJ/h22dP9vzrpqcSbmgI1I9IVh+Wm5jZTw0hmLG1HakFTsZtivWUhPltEJWv7aif+3Dt
qj0TDyJOt0ObMnb7qDsnUYiUummhNhznvbryOp/7vBDNeO5ZeB0HNqTBFBfW2Hg0Ys+8Wh6emUkW
obYqNlUehqHayY2zz0OCrI3aNB/7FDfW5Qbmfr0QzV0P5zBJ9e7swjTAgpSkLNYX3nH56zOzq0/d
ehPMEZqDPU6V2qnR81tTYi8tFJT1cvsOXb5NBHrd1KeuvWlEBnNSpJ7NiQO8cie7ifG5bEv1Yxri
dLvcj7lREqK5Krq4doJGO+lyfvl9HKNOt7Jdz2R3RGRtUOsZFmldex7Cpvn0u+TeIC+NP+GITYIZ
3HRtZd91YftQVvbP5f7MzYsQ2F2MgwFXDPVkZwF6WkmjHvUcPhoixv4V5QRrjdgyN3BCeJs12U8U
4bVTF2U/IizkD2XtryUoZz4uwmxx88W9zvD7s+yPUflYYa/nofsZYTO+En5zLQixHVg6Cnt+hGFC
2+BdMbi5Oe4xgTVXTqHpSH7nNqkJR3VlxBBbo268aqwkgg7BRj6leXQzueAzP+xz/md5xmc2EhFu
KztIfuHuap2jPsNfFiLWjT5kxcGRKPlta0IIduwY0cG3Mkx0/Ka4Vh3IZAjMcksD/L7cwtx0TH9/
E+mNg7WxG8kdjsoSc0wK1JHP2BiW6a/lBuZGSYjzQW5RiocfeWo0alWVy7Nh0rc/+2WxJhw114Rw
bCPfqCClX2gc2yGskTZKToOkfPE5lo7bOiEEt+pbGlBqniierZMWRgiLG5qEX7W5w5XYWqO/zE2G
ENpZbuF1EHHD0dEe/uYmJO2Rie5fNnVCRNsObtHj0MhUFzZeUxDwH4YSzN8YU+Hd1oIQ25lFaicp
bevshuZ3tDKx+sqiaDdq1sbEmypGt447VYlpMXXa7iFIuB1kfnuy4u4Bmfsvy72YmQXV/DMkkB13
Ai+M7bPteu41RrTS2RrtbuV2MLM/iRhbzNMQ11M5WmUzx9svR4cc3RL1kFYa9TgMi/HDwyN0W1eE
6NZNGalcP+nPiED34V7u6qI9GNyf+5WTdm6shOh22ygtwQp05yhA83tvdzXOPZirr+kdzYS2qA6q
RyN2tziB/b7zZxzid8pofMemIdx21RRhtmheKJacTC9fXX3x7FG5x3PTXXnXzf16IZ6pgJIFsMib
2EPyAY+SAUNkrT9Kdh5va0EE2HpOjXCxZcknrUSZU8cn60AK8ZPrYdK4aQmJCFvPtF1ULDz91AzG
98TA1i1s002ket0UgbXortcDBEXrjE+bY+912cuQ4x2R4EYSeKyNjX0QIroYcWtp7XFKUbIF7s3A
VA5lzOtu2xBN0//mDB2KxiTDZ3VnDO8cA3+huggOTlvT3rYGhDCmApYEelIaVyihQxVLUilLfjg5
ILI19ME0Eu/cmhQhjvW28O0hGNi5Y2S/kNn+MIzmpUJMfSeFzrZY+83AfDNOrubgs1WiK76jBh7v
K4c0mU8B9LA8SjPR9jfGViIrhlUin8/R4huqfsBPCdMkI6uNlZmYa0OIaGjQv00Lu/Nv5I1bDPGh
sob4WirAky13Y2YqRKRoVg84s7r4Zwy1ch+U8SN+Fjg3a4i1l2sLaqYbf2FDPa+e7CDacxVF1sGr
pcnbHEJoK63yamdOBhEg2uUZMHMo+GcP9tM3NJoUfHcMSfdXZnvu+0JMZy0mG9xTrXOh9oGBlXjd
B/djIxdrxcqZg1qEhcpeg7RpmcvnpoqrSefJxvkT42xMKJpjqKnxdY4ZytflSZ9uSO/Enzz18k1o
ZCFqzmh3y+cCyNkjvg4tnrTsUrILlM1rehNvpjDda0q9Maksgsgyt8PYYCh5vUR1dZGb0qadot3D
JivXJJHn5ki4mDfUd5VQl4xz49vx3ssaF9+e1lrZTuYmSLiU4zRiZXXomLhZ69kzPoOfzJCPe9MD
f3AQE/kvtKTmAkaIez03evzPZNrqpTJ6NlMVaWq3UkAMsUEikb7Sp/dH7C/1zUBFME3OW/PsVTkG
811aXRme1RyXV9nc16fV92aVYRHTdbUtmechMr+rMv5EZUKpcfnj7w/RX9qa+BH7fWdn5rnTYOja
Kuy9SK3lU6tRMF1uYu73CzHfBXkeY2oin1VrKvU2RgIuE+OgtS7MfX/q2pvx0ftRmaxEzXPA+2uH
vbZ0U2retpvUX9KaqjQm/qhgIJCl+Nc+9oWRxB9tBMiLlUr43AwIhzgebbjJlY1xcrFfPXth1l53
TqDeGbG6hmCaGyEhok2Sm5hxxuZZldTCRB1IHoJDqNj2pvQ4zmB/zkDlN94wJJGMW1EbXid9T75R
D5rwrvVx1d24jIRgbszMYpsNTJyiUQSOMIC5sdo83xZkIrRsCKVa8qvKPFed2v2j1h30Pcd15E0J
G0PEkOFlr5n4hrdnXMZAb2K6ulOH1ezyzBIS8WNj2w2dk3vaKc1yeVdZkr8HL/0do6j+tBzDcy0I
MWxjdmSGeWqe9c7HclGVjCt0oJqjlkC+Xm5iZpGK8LEiReLOSnBEwPKnuqvyBHPXLNBWVs9cB6ZW
32wSjQq1NEXa+xz0GEu5bVk9D4k/HDtSBitNzHVACOTBaFosYiLj7EbKVVYh0mFEpbHptWKI2DG9
KOskxr34XJl1VOwyTKmbfVi08UoCdu7HCyHMnShu8N1k9KvMuC0kXO0MbZW5Ovd1IXZlp9fsNNeN
c6FJFSaCqn7Em2qTaIZuiBAy0IGKm7e2cVZJ6t0N+Fd+sA39cdOyFEFjQVzKGvILDMwETpNhYH5o
ra59WP76zLIU4WLeCHVbzdJp0TdDti9kzzs7FNz3Sp9u3DhFzJiNolWRkQk9I9X2U42q6grD93AL
+Zyxnzr2Jq6K0kGXX47VE2JQys4b4uzklppMiqzcll81/oKKqQaEeXRpziBNomcUCbtwP7YDQmfL
c/D+jdQQkWJVoGOwXiJrhiShfNArJG/9Jv42aPUnBPusA2WgZGUbnYkDS/1ztDIczL02kPWzqho6
Jm/dqGo3VpDDf1nuy1wDQhgnZdI2bqKO50TvuGWpamdJt3hySJsot8y3EMmFrWt175b6GYM5C/N1
SzHMfVyF40pAzHRABI5FEDrj0JNlcp+B82QicfuTS0TjrGyjM/Emyk8qsO4MICbyeawqZed6ySMG
xy4OYf1KPMz9/mmRvY2HSEJ8La+Vc4Nb3VdIoiauw1awRiKa+7xwDhdpDGXJUEZuWmlTHLwc1Owh
91sjWQmGuQbEeMY0sg6T3DjrwDUGCzFW/Ou2oQINETMWaKYRZ5XL4iGkdhUS3Dt0zNsHxYmlbdu1
iBfLfM8paxULs+K3HTZgImW4amGLKtsiTJSM7NxaiyypVc743IT7jAT0LtW2PsdMIX6xy/MNf4h1
bKNbY+f2UvxB0bBU+S+ek3MhIEawZxspKkA0gX/xxR1H9wpBq+yUWtsEJHRDhI5ltmpGeRKppyGQ
TAlV0njo1UOEA2Hw1Q/UNNg4GSKAzPRTUy+Mtj/bsV57HxMTSOuO0y51vi7vp1Nc/Z3h+UspElcV
rM78gHyY630PjNw86nbXf6/zklx3GkW/lpuZnvLvNSOEtQ1lptB0CmS25u71pDt1QzjsI719+F0o
U5HgGFNjJURmFoAhhLgZK4kTccyeK0TL95BqvM9Ra2j7MZa95+X+zOwiIqjM9Gs9zBzc1NS6H06J
D/0be9qVWtzc7xfu2ajamK6WS8PZk+BOw8GneB8Ow0HZWjk2DOGcTnowxUPv6GfwXdHec/pob1pJ
uO878GvbhkiI9Eb3DE9qrPHsaV32MHD7+2HUGyEIhogmQ4wxjgFrjucutewb2zYQVmndb6VNT5Z/
/7uRYeoitU+Pa9sZMye6qImvPBXlZAaTR086kOPnzmpXFtKMSLouOpuUth5T7AukH3UeK0e5Ut1D
2defjALbQR/5rD3mKtW+lwZn7zjpQa2dtTTou8uMDgrLrCPvhm0ZHeR6bvxHPyYBQopP36oW29wY
isvMt+tISiz/1TPMR6WObaiLmXuUiZ1TkNtrD9O5ZoSl5lTgv9KOMbSkMkSREw1/Jah2vwtqmZes
3dPnmhEOFrNvytZXs/5ctk24d/zsgxXpCOj23hHX+pVl9+5l3dTFPE1sIyiZgd74MTrutSNJxa7u
tH1c1h/xcESEx0lXMjYz0y9mbDp8mgYdbb57FQK5feyw8Izu7SLoooe8SAMwJMtx9O5WSYeEC2MF
y7dLypZa/Gj3+9z1+kMjy1+2fXyaqje30R6L69aQguh1HDIt2attmHw0yB383Pb5aezefB6knJ5Y
GK8+Dz6o8Fvb6VTliHtp+H3b94WFa9S4AajxqL0oVebe52bdJB9qrUnSlbz9zIq1hRXLazXsBtdN
XqLMcfBF99N9OuEAUVS7LdjdVtbszFIS8xOujHxaKdXGfdT7wT5gSnZZ7RVXiF9dLQ/UTEfEJIVn
9RThnTR9scrYPPb6JIZkIpgQ5sr3KJc2ZfJNVAr+nG8PF3kT2KJxTxHCiXYyNk01psK+sTIfcwMl
LFd7VP2usoL0xXPNx7p29RNEklPeVMrKOM01ICzYZlDSOlNi/X563Ux25CDF9fCoWHmzkkd79ybH
EE1h/iYkfMcZvNKu0pfUD7vHUI5+anjwURf0TChQ5aAfK6scDl6W9CvXoWnw/7o70qJwTiX9hOTp
xuTVLs3HypN/DRpiOFFk3wWIoaJcaXkb17F4XCWjNPRhrd53NrWizuf5FgGx22t5/7y8juf6IgR8
OVA0wHkieU0dY9zJKSrSfcHjObWRJqtaFrLWr95gZnZeMZVBAToNOs0ybisJhwjMWK1B2o/6OG7i
F5kIB/y5Frre8cqmb/xXxUkfe1jkGGH3m7jcfHxagG8WmqpIStcA937FMU3a9WOo3Uu5F6ycfjNj
I7Lf9DhNShljDvSs86o9wtPxq+ewdtN2W6iL9DcvGYLCtxrphTKXyplBqlmxOcApvGwpSjFAQqyr
bpPBYlGt+0xGUu0gMx0aCg4e79E+9av+sLxk50Zq+vubeWjipE39punv8cZIk1tspkqFaJfGaEtd
hH4I8W322mD1bTPcm3X3UQ0nNUyr7E7Lv35mQxSzGVXfygiNJOp/jqakaa8DaEZojCvr+dW5NoSg
ruCOUwIe9HsEirxDFrvfCln5YrhduLKrz02BeIwbITKAZSTfm0nclNeoDGUJr2gfPNqmURLzGZHi
SRKuV/p91GFaAxUUdDrP0P2ITsDKMvptOP3ONi6mMv4/Z1fWHKfObX8RVUKAEK/04KHttJPYyUle
VBmFmCcB4tffRe6Lo5jmq345p8qpgkbS3pL2XoMiblD7fMByLYtQnrspn8ZPOgzK8Wni3gSfCtMm
A1SJu47Xj0VRFuXnsU5YwHcMtPBiZzruhv9FHXzGvxMcxqdyP8D1Rn0uOJ1nEru8M7TcGJGVIbcd
NNTEHDx62UgJvJcrCj/FQbX+4fJ4rz3dOgeggtd0YiDFN9fXD3+UsKEE21/50628UIBAl0NwzZwJ
dSE+VQyd2pUBATfwuh+/fNSrhEDUQIMpc/2zhgsrfI3QyYem5jXlZeYHVjJwTNdXwP8U3xKlil1t
gCZEm7on1650+vePHwvHg6JWRM4S5Q/6gCY+zY9Qml1UjGun01tl5je5PvgOKycooGPSbiroPVTV
4ZhHukfw6x4yqBJCCqA8VVPwEOIP20SflSRkF0T4HHkg1JvxLNoB99+Q3BSqde5ctN02UunKorXZ
ddXIgXmuyXj2PVCK2Ry4+4mz58uLauXn23YXC5+R+2ODk/dYwVEBvUjP7XTcld1YQSCyauotNMqS
NN/IQzbRrkwJcosx5kc28QzmNK6ndKLiQok0jU4Ji1T2YfRgclnvWyeL9NlU1dT5qIQ3zH2qBPbD
cR9pmtLbuZ078ayTjgzRYwggmZnArvJVfRMpHrrvh9Rz/I8t9iB6hv+5aKJYzbXhABNDLu9sHAhr
OXud4U4wxnWQlLmJdcbT72XpBN9k305n8J+pOlYJhjyeIe2hPoSDCIuvE5OTBkNp9rp5iksdVdFN
4A0m/Digx9o91nPpkXQXROh1vHd4X7jvlFBNDmkQQZvfPHJ1+o17tCgPgOUE3c+xUZA2ZE46q+iL
DJyp50fcUkrfu4myAme/O5J5De03rhEr8WF7f1Tgqsy1TOYf4MNluySMngv4a4Gs7t6E8AyK3TL9
KWG7E7MexNfLa2zl6mJzFDtgdZjHgxkVD0r8u4xCle3OB6ztazP1cwBEbsiqqD1w5pIStRcG7b7L
b14LneXvr1LmCLCHZI1k98qU8+M4Dt4dHYMt/Nxa7Fg5EwKByUgKfFeVB/yuGJL5nd93HrwuHFjC
XP6CFT8a3yYvmrozIQ0UvSepuv1DRP7jgyOG9ziZ3nVwjgIm/xZyWC+GubvFrzOXyVapEp2+lai1
8mm1GG3As8/5qsjMxX1iUI99DieROPmB+84Y3DSQ1auOEO9hzUnwXPpxHmQlV/EwCfMUlI3fPkTA
q7CdM4gOLVGGLLBnsui73Th5hXyhXTibe9miw/bEdAl9oYJE+OyXMS2USW9MW7FsX/Udn1+UKdLp
puhhTA17dTVlPyI50fK+TbpyBJ5/hJ5JLOCQ6hyJRk9cxii+YLmJEVTxHbSM8DvmqQxG75Bmcih+
ExjApWrxBJ6iWwiVROV7kcE/9sPYg23ymLEB14imnUbzPXOxH76be4hLvvBMt/N/DRQezSPPu7r8
1QGtCQVO2fMxCGL0/Uv4ZKdJXTpn03LqfExoAPCI1zAJ968+zbz3FfSx/V1b9vRjMTgL+sD0mdwx
UlD3ORknpT4lTta5D9GYJ9FLPTot/FJJCyK90K0SNwEzc6tjl/U9v2P4b3PjDYnH9jWsCPmhbGEz
BcSoAxOjCEeedlfqXKfvIPDoL3jJxoG1Vuc6d7JzTPaL1XSuY1aJTp9pW0feA0Q+Bn6kOZQIb0rl
B/JhgDZmUMeZR333FgiTyInxJUH3HRq5fp3FE8pD3WFAbuN3aQPnwEc5hEP5UILJVsTMG3txo7sq
q37PdThwdfDTcWhvchf18LaMouxBwz6kimWHEzfZ9WFHUYYFXbMU38vGkOA96ccZerYiVyk/eqB3
hnFfgJXSHWox+dUcozMxZM8hzjjB+wBaGZJDXyU1w9OQBCHqZH6qOMaRzUqUP5qhwK1EVKGv4rCP
ovCXgeWUfD8GaeDdGxml37GONPyLtAxhYSMUm/sjVufgdV8A5yj9z2lSgEisXBmOOyO6HvbGdRWB
7AvzE+rD4C1yxd6DpUW+h6uPyA6DVpTc8BH2E3eKoNSMCkQEHVrUJfr2YYZlquvGeZ5DLWlXuonT
3LeGivOky27YiUQOzX3KWmc6Cu1WYteSzHz0AjPw/zw45kGmbpLcOSYwq2G3KGoi5qCCNFefZQh5
4H3pyELuATzq6KH0+t67Hbsy747Mq9qqiivcFg6yA6LtCEyVZLuMhXV6N6K/zu+jHkqd+y6NSn2q
FcTqb1hV+/QQuIY3p7xV9TOTESzuSldmPzps1uN7FA4T0NJn1iwLqh80u59kFur7kBewcIrRWcUS
1nSGentY1Kx+rKCUKiG4EDY0UXs6OUGDrjsQTTusupp+EMarxvcQ3PJIhCQQadQpFLQa9S5JfPLC
2w68sxhmoIOYYLc2RA6GpKbi6JYO+5aLYcgfw4CK+iUL6iDap42O9LuqyPv8o0N97OgFtBiLc14P
FX2Hc/0cfWzIVKY3KYrq7deuMjVEqwaTFOPvHND/5LmoRjPfQ8PWDWIV8jy4CRopnYPEANN9AvnU
9CavjGR74Kwr9GU8dLcPCCmm7olIGwca5p7kNxJKseI2c0tW3gVzjhUFRrfb/o6yunfu4X8ZwoSq
Vk6YxG1ej8n9LGA9+qRDP+1vyyota3VELThpvzCng7m5wwfwOPKW8heRe8N/c9GGQsVjpTuxH0yp
u73rkmT6D0/TGim1VyjwHSGri1vYPhJzvlWCXduKrbv0GIrJozJpz8U8otcG/9SsgplpstXpXnm+
TVVvWOCURU+c50ybtj8VoLGyHZ2aUFxXubL9oMAjSLtx4u456JhBd6goU3rvQO03Omxs9cu54Y0T
ss1Vh9tKHuIkUZwILBwB40XWlkp+VgSrJqoeOp3cwjMZCg9ppuNqDH8qT98mMIN1An5d9cwmsfvg
fkMZlk9n30VBAlUcJzYpvKJ6PV1ZVPGW09SrM1mjqeoclsxnrWT0grzO8z12n02O6HKXf2sUrTMf
Nv0ob3U6nNmEwihgv92+y/m4L4hu7qZs+Hh5tlYO0p51+CMQ80h9qYoTd/M+9qPphefVU9MlP5fz
GOxlUeHU78qF93D5hSunTc+6QVdSRyxFZXMxB+AHFiJnAE1uDmmxaTu4NnTWYU/RuaRTqobzPMM+
JSyCvepzfUw9vY+Is1XtX6nF2x5SRePC2DWppme/hI5erEXO4H9G+M2YtfK9zMOfE9zBLw/aSlaw
Se4+L5IpgTbwmQ8gVrAYMkV0CV5OvC2b85WFYLtJFfgKzxtbck+IOkv4TvMK8I5sEZRPqntSCgQP
XFzaTY/XlYVgk96rfo6GTpPh3LQiPYCJ5sMnGVIQ6bRliboGjrA57/DALETdh/mJFRDM0Cl0Ao1s
7uFb1hxlEjzQQJt9Y0CqyhP+lOMAu7s8X2uDaSWHzCsck0dseIfjW1RAMBqzxWPhAON921WVj1Yn
Lvsz7pDSj+4mQQF2rX2ndfnGD1hbMFb2GIEjdEQGNUpKIEV6IzwjkjsvCfOt9srq2FqJAxwlVWbh
5N77Hawf1PhOh/xJu3Q38uDhz31u4fdNbrELF23J68bVSh6oGg6zUxHQgLBI4e0EgCFUFHd/JERY
ETz7M39MI7wughLe5VeuhLlNpVd1lOreLCMZurjDDS7uxAV2lCBmaeB+9apZzbgSwnT+yqmzThiV
FI7bSO6iVZIRtZMJ6au9WyoAiC5/0crasNn1CujMHBUK/axRRXZiVKqA2qtd6lz5fKvzltFKojZt
ZgQ2frNo+SLXHG15P62Elk2ubyDr1GeCmTOQFUnI44aiun476JBFEKDOB3+6g916CsY6Gcc2+E+V
dT6oONXQZ7nudPGnRfFq6+dpbmAcHw5nkE3JwYBGueeQ9Nq5Ea32l+doJTnaDlcj8eD0wOcRdea8
zXEdTwEbQfEgmNvhZxiFov59+UUry9u1EkXBXdfXbqHPAryfF+L0+QMvwGDvk6naoUaRn9xwGDbO
nmsvs3IGnYdhkoVbnHQNpryex3cKx76mAXJwNOXTUPkbL1obPitPyCb3SlJjb+FpDXwai3Zi7Cto
kLBuYw2s5b9/ePmZF7qwUSb3/nJTluBMG+Q6xsgZ9YVbOSS3zdiq/ZxFj64oN6rPa6Fr5QZfgJLV
yqk5CwA0AICdnczbJWaO5o0XLDH6xqnTpunDJgVQZ+5mpz++jMTHjRQzZHCfQp8JDbOEPdRetSUE
tfI5NmG/qOeBQKRBndAtY3KXVZma9sHQhl8uL+6Vg+A/bP1moU43qj/DM2rGHT3SIoTBD9UBCgsj
pZDSPpZ8luVWl/LNdecHdo+DcqncRk3uURrQAA2ME3d/lNlyXP5vLn/Tm2OGV1jZVcDXKRzHdD41
ReWHDxXnTL/vYfZ+JQfHbnCQua8LlDLcI3b4s+94ABnNfrcRmG9mb/z6ZaZepU4VGJdSXGNujD+o
vTLE7H0aPRruf1Uz0oAcoxSm5JBQc8lVh2e80zqMFTn0ZHBSdmF5bXDOAiPEIFWb9tflCVmbcyuD
0gp7HcsizDlAWWQRvBywDHbOpgbf2oxbWZM5RUJmFzPue864z0w4nhelrk/X/XwrVTZ950d1jiUL
KeHuKFDaOw5y/gbJ0GADaLL2++3rWJnPzIl894jZNnETGn4ammzeiIc3MxZm10qJBtK+7SBHcfI7
97dhwa8xn7/BjvidkPUYd9S77xVwM1cNll2dKQKpiZ/M5lS7c+Puo3FOShP7oW5CbC46hFHI5Re9
mblQ4rWiHO29IipKd1lU8qvICufI8oodcjl8nOimquDK2NmVmg5tGg/tfnGq/OE/kv2QJeRAQLjf
M8GOble0u6mA5dPlT3pz88cnWaHf9FK0henGm6xZykJO+WkRJB9dD4TOYhfB1eDye1bi0S7MGFF4
us6ZkDFxSnry04Aeotkb7yKKCv3ld6wsac+KedxVE+weJT2Cv3MnPCbukjGgG3vw2sOteAdeSizN
Te9EDOWPBQxtgS3IebJRS1hJwXYBRuazFjToMT4Nq+81tA4OBMiZuCjhJow+0R69QGB9o+HkkM2q
z9p6tnIAQ5bs1CDosWjAXecQelQBrBvHubwpXZBJL0/L2tRbuQD81DTUg0+PEOcw5b4P51/an2E9
ENI6vOZ65gd2KQbGbC0Z58lAB9ftXqowM3duEvRbN9yVybfLMGaYuwkNHXOqJJrv4I8WbnZwFFQ2
NsJw7QVLeL7egcWyuee+OelAo9yguRqbHS/C9MflOVh7vhXm4JsVS6fMOxk4/+5MFVBoApbV+8tP
X1lHts4g2k5BWSWVdwJcWB4BJszRAkKdAR0IF05x7u/Lr1lZSHT5uFeDBOdonRMXrG05wb29kuUP
1KeavUeuFAoOqBXkstEZhfKLdxJaf0d/yRwGUnbHyz9/bQ7o3z9fl8XYtInjngpRzO9GX2W/c1Sg
7q57uhXLBqfnEmp2+OmL1DRUlPfgmsjrsje1Qhj4Bh9uT4l3qlLxWDAg2xvW0F3qNd4GdGRlbu3y
Bxj5lVuAl31c3iCXX14PwdeJoxt91fj8oy0Yho4fUoX83Qzegylw9G/Q5Loufu36RyanGbyuFJkU
vg87qtBD8eSmdOHKyrFLGw2cObMoiugJzhvtIVOh+s+lm+D/tacvU/I6rAD5mJQ70aPOIhTQaFiE
ZOc02bSlMreyt9nVDIktWfO8jrDwh3eF5302pZEQGYMmfd8++jBSjIu8C2JXbF0u1laTFcdFA24q
qAwR7siMpoAheMNdNYOBGQ9puHVrWnuJHc+pYuPSopNQ4IbrserH8FYVboW7MirZl1ft2jvsqCae
F3ktZzcNWjS7imNJAXEEBZu53HKjXjkB/imlvJp+PfulmQqXHhmOsb5yPVwvGTa2apEAdNEJvB0A
QdsikK68zS5ljLRE0wL08yPD0wF/+Qw8FjqRmf8BSuDzzhP8qpKkH9hlDJ6zGeU/HYEEHQQnEgGc
0XRY30Dqfcgg86/7vvvOtFNCZNTfOCSubIR2aaOJ+tpt8zICA1ezJ3hHV9leCJgKQiy1EUcUja/T
oQ5sz+q0YUZjTcAoKqXeHEsXXf2YlXPzMM2y+nR59a19jpUZFlTJUAAvdGyGcvoWYht4V/PQa08j
+oXqcfSLYOMEsZKDbE1CVrVcTZNHjqmf8AfZiuHBD53/Ln/G2sOtbNColqIjiFIDMJnRPa0qZycA
zd7YWNZWtJUGMs2BbyZYZ0qhIbETNFdPHIAREhOakA8FaWANox0abeEOV3KCbV9NQVesxgazosfq
i4EOOZo7Tn8KPVO9XDdg1nYP65O2TRMUT7IAwhqwPvHcj1Mfhf3+muf/Y1wNa7ChGqomOvEgqT/x
Lkx/wyLGu7n89LfH5x/Xajpl1AjkTaDz4IZ1I53iBwt7tOfbyVz5ActaeJ0zCw54GQ9x0yRAAIyd
X+963D6uOkz8Y1stKmfI4G4Ly9M61I8DJO3hhu6J62LtHw68HqFW40LC/IhQJmRfKUOdzzM6eN3G
We7tePuH/V5RBtxKzvlJdJnzmWWLQXXLc72RZP8ce/4ph/v/cNzhsFoHAEIu+G7tnqnov3MJVwoR
+l/h0DfuBacfTd9/RIH8EBbVDXBNNxF3ozifpYmdeTgmSf5h+f/lBbf2vVYGMCEjk6xn/J5KUhaD
g1YtkszXnVx9W6cQliKDzrHzw7GpyGOaJF0MktAWzfftw5kfWbHOowE8UkXDE/PL4sjApVrQZoDq
F2lcBP1B99XDMD9DhW5LuertXeUfMrwvIE8ApCc9domffmN+8lNwnP5Glk8PDpBPG3n5j570G8vE
5sIzEY0JqPD8xHDsFFp1e2CBSdwE7SMg917MIv+ryYNnFgGDxNSQ3gwoUoL19QDo7xY8fe1jrUxR
8CbpoCPqHaEQpU9NqhDKxVz9mKemPkAjIr2Kke/7tktuV5MOIhbNfGOo91kHQ7WDpdQWPGhlhdsq
hyjcQsMiF/Cw+3N0F9B93zvZpiXcimu4b1vlQnZw6NLaIIKEBjAtdcohJm128HvopwX6YxXNvxvj
hbGeik+kDR5Sf9g4eaxNkH04AO3cVelCFuGyhWMP/2IGHBDSCLCapLmq9YnZsVKEgwMBBI/nVsEC
g6jYh8pzNpU/PO41G1vS2ndYNwUG1LEP6Xl8h8+zal+0HoawFI9jMAjAWbOvl3PdyuZqiw/wsPbL
ul2GS5sMBWJf3U4teUhDAD4uv2Flrdm6A0VN2oi1y1pYMrsS0HTE/WNLAGbt6UvR/dXOjYWEpo3u
l+nuBXB7HnAQi83Ddb/dinbKJ9CzgYBQsVKseMwmaBLTxXrouscvc//qx+s6nIBQghocLs9Tc4tT
uIAb15WRYIsi0ryDAvhQ+0fo4QaINBR5wmqEPk75BImfw+VPWEbijaRsKw00phSkzAv/uMhCm6JT
sYREFABz77Pc+QIQ/cZ7VsLB1heoPADdw355T909Ntlw8Nn40kzNYw8FgCunwwpqlicVkePoHykg
cgfRgLrV9s6nywO19gFWPOuOSLfOjf/HM3lMyh/LHXko4S59pbO0b0sJFAUfjOpnjBF4GAIKwjt0
BB5Anah3U9Z9v/wdKwFnywmwtKEaEBL/iNUl9x2HEALE9DYGae3hVjSDfzHOaaH9o2z7+lBF/Cfv
8i1vw7WHW8FceK0DlH/rH9WcNLFKii/ptVUX+Nz+Hcoj6wvtOI5/bGCQ1Ip+B2OvJ/QQn5uh/X61
W+w/egLjDHxowbGMNHQpYpmbbzXYB9cFgK2M6HOkUuioYAHBCiEm2v/gDtg2r1s41sZMCRRU24AA
BioWdo8/o2AUlFdmaltCwAdbL6vmzEERSuHpmqL4hPL5Fl17Jc3Ziog6AZRedQzRG4zv4WlsYlLA
Shc2nBSk97Df3M9W9mNmHd9BsnCEbpC0dcVI7BOH7EC1gE660VdVT4CM/XulShY5GsK18IWL8ues
gsC1k1fDdZNs6wdoSN7nI8CDuEhDSFj48FryAAa/vbyEVgbH5vujYScFqD3IPQ5I8wa8ZviDsEPb
b2GZ115gR3HWwEh9mL1jU9YuVlLw1cxF9QB2nXNz+RNWFpIte2hG7SlVMg8hxp9GpH+YWcKldPqW
Qd8UgNENOZ6VXPeP9CEMo4YZPLUjmoKfOoPDXN4C3nD5G9YebkVylQammhqKLL1QTzSu4jhyIaVe
fvraHNC/1+cYsD7oAuzCnSiKDltYyuGal825uWsHJ+kPl1+z9hHWfgwFXt8nnQ/jvzoYd00K0/k5
iX5efvjaN1hRzBxwpSZ/8o88MdEDddT8fmwAaZ7SK6XYUTX5e5hU1nRurSeIyYC/tjMRzLU6wq8R
ePBxv/n74Vky5SlKVvC5DYDm102hwfIqf1wenJWRt6FvReAlcOlaTHRBV4WeCHwEIfTy7bqHWxEM
QyWjum7AyLMK4grSiyf/Sg1z38a4McgPRHpC/jHQmDtkGgA046h2Y0WupAbbONewvGswGN4x6xy5
18bIO8g5yD0BzeA9vAK+D4M3brxrbQ6sEGZt5usBXitHAQzUO8Ln7kNTN1s2ASvL36ahR3lTZ8Hi
M1yCULpwQnExozhNj0Hi7q+bZyt8CXrj0P5EHi169B7ZgKZTS7i3u+7pVvyqoWybfOq84x++VgZF
qx0pnS9XPdyGt3XEh9gUeLhL8WX8OCayjPsO563rnm6FrmGtVwqaBkdYprox3OFpnEDPbOPpKzNr
Y9lk6gD8M8JAWISofUhZmXtI73yr/XS+Csfo2wA2mqJixGeBvDZUXzicpnZBt1l6XQkxG7UGAhAb
XfibH7OKfVBu/kEkMMIm7En26XNUVxsV7bVRWqLu1b1ehVEH7jeWjwbLGTfvIIQhfPEjzTeFmlbi
1yYUdimhJY5a3lGO5Fs3w94rTCFTd90SsnZgqReRhApGLpUa/xvVzEB23zzgrv1yK3Bl5CdSTAx4
pR6kUZmVP3hTbBmDrw28FbcccgZeWxqKTR2XAMKgJd506Ag743WKd4BuWvsumbqplfBvBhsBAL8d
J7DoLgfz66qht4FpcFaD2ERd5jLuvAmQugp0TeS2LbfJZRd8o1pjswE1QNl5mQ9Lq3H4SMv6QdTZ
B4EqSsm3stvbGiQYIGsHJpUmc9EPcxKPU0Xls3RUyH5oPWT1b18KL92FgUh/GLCH5idTeskwQUYi
52F6zioXEn+7Pmoy0+xgUmkivQGJX1l2NqSNhFD+7pwWX96Dz1YEEE/zRrGFTVh7+vL3VwEvQ9iz
8ADg64a0j1k+evsJJfXrjts2iE2FJCUsAkwOeKpnAAPyQ+LhdnvdgrNiXdCJMN9QwMZxm6Iu5KJC
PeuNy85KONqsvlaBAFD4OEb21QixuhFWmqATBnEGh/j9db/fingoUuLCGbXukfvzN08GwY6BgHBd
IrRBbBXIOBVMeNE3L9F6YZCTgGwIvHGu+uk2gg0+Tcmogwro83RIYDmatQc3ydXGqln2+zdC3Uaw
gR2oMJEgmOjIHOGpFw7vddo+hmgk9V0cRnDnuvwZK5Nsg9l4FI0D7M3/H0RfwZZlP3qQkWgb8MEu
v2Elumya3nLtr6sGttdU4qxnRvD/0hle8Nc93YrdzisbVyzIm1EDC+lG7X6KcnG47uHe34mhgG0f
JWWBFdRVT9IbyCF1hLq7/PCV04ztiav7KXUCAf9pmUEE1zTZhw5OprHXRY/ectToMd+X37Q2A9am
LVjuoNfV4E2U+S9+ytSJQwD/uhi2EWtGu8PQVRgkAtW2458pqIv++1U/3QaoFT0uClOOQRoTt9uR
tvIPs2HsusVjg9IklGbSrutdSLo2DxmDCYBbbJoSr4y6jT7rpsQxQ4EEQULgo/nY1O/mEFSbywOz
snpsxFk1uz4clKboSOETnPnsjkEI3FD6ixP/Q27CjTy09hFL2ni1NRY4jtUQkMLSAYkDMtA53AV6
tbFyljPFG0nOhplJMKpoEg0RquHueWGGQgL0HbSHbreJLmu/34pgaHFN8KmvMUzzOOMc3/ewIc6j
evxweRrWPsHagJkqJPTCsAFXHY55RT68o+F8s1SV8/xK81aM9t+TkLnQl3eEwWbgkO5dB2+ohbeB
NsXGJK/sAcTahZUX9qC6L2HAQTlucAOFxhL9NQkoh10eprff4EXWsVsxKUFt8UAvdMoWwE+Ufl3A
+eGOsNHqfXse4Bj/9xBVcFpBravEC3wdxDJiD5U7HKlCXRDCtxtf8fZi8qIlFl8FA6nbRYUOlVMS
RVB9H9TPJoQi++UhenvHhyH63w8f8ywoeI+jkF8G9yRIbuWEW09VASylq1OfBl9Lk2zUl9emw4pq
6OD2uoE63RH6VbULRhNtMg9+qAFV5REtqrrZKAesvWgZyVcjRnlRUYcgB2aTeVEB9MAi8CFK5Wxt
omtTYse3rqEZGmLes1pF//GgSj6DerRVCVh7uhXddMjTaKB4uplUBV+QGvoFm+iEtbGxozoby1E6
NTDDEqhFhaLtvnCDfJdHV7IsPBtNpnUyE1FkCOzIH3fcgcAEBXpjf3nFrtH77T0o67gzqLLMTlXf
DrdC+b90FD7JoLrJltZstTirQOenjR05vbQT/3n5vW/OCvNte3ZGnDqJQg0ZXl/OVMVMZE1Q7ecW
Cmi/rnvF8upX67ZYYpH4GqR7cH9vZJhkxyklYiPU1z7AWrR+2AsIvZVQKMhn9DkHSAoGEkTS6367
tWhVjYtJM0l2HolJnjN4sn4JE+hWXfd0a9XCrAny8f2Ap/MGmGovbA9z0rbXYFUxtdZOJEvw4iCm
l5+KqGYhCLAOrU9QIiTyqqH/ZyMadTfXfjunJ6WR/2IO+tEt+HKwsr48PG8GNdxRrH0oI1mYMbcb
ztpw/iwT1TQnA4mFgwMKOdvYr5f95p9zE16y/P3V6tSzzFU++clLBlmhrPFPxIWcjwnncw5pjVld
Vy3Di6w9SfPO8SBECaULQZwT4Of142g2ER1rn7GM4avPIAs8NwJQ96Vg/EnCS66pUWolkTwnWfkF
RYctVvXapFjRPGYiYG0UQem5cNIDDYBhqybgF8posyOz9gorpJluGzdtgulMu/pBseZ7l5dPWApX
3VQwE3ZQj3CoyoJsOPtwY21iArM/eedRKJceLi/cNw9QeIEV18RRvpSa9melaueYReKTmFADGwFJ
isvt71gbJyvA1Tw0A2Sw9VlRYG/N3H2nECN9Qv/T+3D5Q1beYJt7LfK2EGv205PfqjG4T00uvwfV
5M1f6tnx0o3L+8re59lw5sozYz3QFot3aeDSpBFxB788wFadT+ChJXEB4ZnHkYY/Sxk9RulVAC5I
aVux3yQpJEe6Wp2aEaaFsdIBBM1DKPRuKV+9eQ7FC6yY5wISuEQL+VL4sJHLHBjQQnJoDAD5demv
ZkyKeNGhvDxZb++EKLL+nQIEqst9mGXlcxb4J465OoQRqiyXH762Eqyw10C4qdSMUIeU9acOIs0x
JemH/wE6v/brraCvAJRP3MKXL1oXzf2fwrFy0K+47udbIa9bWUdu1wznLsLu3QjUzUzepzeQDA6u
HH4r6H1oF0G8IphfOh2CSK8kCd6ZYeIvl79gbXysYGcDGMRlOfVnXvH6M5HoLMRQ4NZb/aKV59vY
ZFzsUi2HQb4okBVORlUC8FUe3V7+9SsZ0fZD88FSHco81bCcaTr6iU7jVD64lIvPdISd9BH/tAnd
W3uXFdUyMp2XemZ+4VDu29M0rWLqos4C6wy+771NdM7aiFnBrZ0+xKT7I05v5HeVgVTiwXZg4+C5
Em82YhkErKBgBR/PU5VMtw7wDrEC6edzBAvw62LCxiuPCXLEBDzOS8NmA8VSn56wTX10zZXubp6N
VO7yKCE5C6Znrkd4/2QZdc1t4dfhl17QhG5U795uszHPNnGXEMgmXa3Ni0EPXe40nEXMgU2dFnFm
aI1uEZSts5vamdR047fFTO6rKc/k3nfqaryFnj100QMhWbKRLNdWhpUKuOsnLvTZ9RmHMLlTORS6
HdgBbszbyqZiY5tFlEAdDUrjz9SrmiOXwX22yESMYv491oJB8P85aUACuhy5KwvRBjl3QajcsnDw
LWYOb5ueBBOkZ3v+Uk8aTgSXX7LySbZ3mtDT4AUePkk1KJplef2k1Ps/J9guQ0PfZBAdgBtkuL/8
urVvsjKEaOsSqEDSnoUzlQdlgDfMtNPdeeNmv28lCdkgaGgCVQxuyPKUhcF4yNzkK2nxBhIBiZLW
13VsGOza/97zmedogOug00uLgMRdBwn5etncLo/Tyjq2QdBdpmdIqifTPZJ2sKvSLH8KUDy9psyI
327t+CYsm6HhOL52qK3cdI6KwAAEXLyCYMP7RFyHtsZ7rL3fgBrhjEU1nLMBGM2qWQTTvM0ZWJto
K9YJSgSQtSHOPURn5B9JNt4AByGNU8X/g4r1WoRY23+DknXFm2G6H0FjiSH4cAQ7+JYjme6WpA1H
nO9OtoUcXIkPGxfNIGqRRIHBbt2h24LrEjn4qM3HTg0AzOWltXJftdHRUMigKGEn+gz9vXBPfPEz
qsL8gPaUh7Z1lsURgSPy5XetTJGNlTamNz1oaVgAvhpbNy5GN09iWgx+CxcIWLrVJQjtmceeLr9v
JWwC62BgtHZYhcrFGT6z3o2udf65V+F4c93TrZBXAJ4N0HmE7OeiA9ql6HdW9fz78sPXhmr5pFdl
hG5uXRiOCZRcIvQWRAGYQjMgnyyH/RB+Y4fLr1lbYFboi7mPitm0LkwNBueuKdieV5A7Gl0oK11+
w9qHWEEvXe7Q3AgXgvyz2JuMAHK53CR5OQWnaIJO5uX3rB0+Aiv+TQOLpLAvzf3/cfZlS27jTLNP
xAgQJEHyVlJL3e1F3say5wbhmbFBEATBfXv6P+n5TkQPbIgneOMI9wUhLIUqVGVlggrwT4nFgpZ3
24No7JOE9gBvyKUmHX1cMWpH5YVoA/YOEGDcgoi7zpp9L6iyUEB5EdDpFh+0kfW5EYDF3J/cWlH6
TW7MBlaDbLjJl8SHxlBtLgxt76cxNheg+eLDnAp9GH3+FfnL8/aL3JUKsOHWc1xzDJlgOYV/EWn6
hoX+VXbtk0qj16wFY2cyBK+A2H0PFY4tKKfjsNgw7B4ivUMFZYLnOUd7oB6QPoZ4nPeqi3UPnRXJ
NhIdjmNvk5GCSDOEiD0h197EMdp+RrRtYy0hD3y6v2GuiawDvzBfxSaAOg0G4LTskcREck6BY+Ec
g1Bs4XqL7stxedvw7CSFyxFi+X9XUMdeKxmGn0ixgi/BfeRNwRaGznG+Q+umUKgY0aDpyfUntxVj
c/ahahHq3F+vnyxfvzvh1jUxiqSrAt7En6Cs5C/m1HdqqE45GPMPwMSW9Z91D//+2BswxH7pmy6s
P/CIjDPkgGYwthVPAelSljxAFTTwPibxRMK3CZupHg9iUD35MeARh+60Mk9Y0xxRjRIDPTSZNBmB
FEqg6S7sDgsC+x5CSaXIKsKf597Mf0soxKnDuAz5BuzFcXRt8YlZTBGgnnlzpYGsPoxV9U5Dt/6s
srnYSBE4dtpGk8pAhfCXEoqK3jD9VWepB7i2RsLj/lY7JmDDSfkCvSxTBNV1TpR4RRq81GVdydfx
AtHx+0M4ZhBaWwCRHtBAsppc2VJOKARDcEuC13wsH/Z937rrCcjGpqms6FVXUQMkG8Bm4lORGCM2
KkaONbLh+D0QqLkPUqcrBR5crFq6Yz68nzpUU+/PwDXAGt2+uJ9ExcgS5A1/BmE/OUNBjB4168Uh
TrotCg7HJtiwfGQaEiSryXIFVB5Se8nofS2jJNsqf7g+v968L2ZQp8Cs9X4ZXUeeTZDKIckPf5zo
hg04HK4Nyk9yUPtTpqJrq6JXq74FPHoA1hXogEHjzDvgaR/gUul69Jnt25F1ni/mAya86V9xXB2B
f58u/ceexNm71Nvk/P09pw1uJusK54lXg8EB+hkGkbG+sJwuBXLh0Jw6JZRn6i2pcvlcQYJtPo5k
KZPHHApl3lto27A/ww5l/U/Gm7X6UvOx7j+3ZVqOXyTKT/WbAE3Swc5Mh81TOy98kGMX8rdg3czy
29KAZbtD4R2qc39XC+2SasPrOKzAhp6zMV6akFb1v2FADURKm8Th4//HTeQawTqlyTTIqjG0vpJq
/oMjN3lWcg4uFdQCPu06NzaIXCZD5VG08V8Zx7mBOPR7Jcn4AJnXLQoC1xzsk0m7MEBm1VyRLKYP
usOBDPHQPuZiE/fnCJdsOLlZGo1+09i/iiGtjgb0Ms9asugQ+uwjCBDUH/fXav3FvwkyqBVkkIQL
qEG0/pVzNLIl/QS3UCjZbWyFaxa220HWGQJXM72GcZMA3ZzPxxC04ec4KcmpRPn3dH8ajqjPZkqV
g++xuA3wpAoWBQlSfLhHwQ4CSnr5NnTV/NQNmzehY/dtvHkdDhrNSSl2v1yKJ+L3wZNM4CkGDv6c
+/NxbIsNOlcqIL3iRXMdIQgYnNjkxagUxG27se2OlI0NO0c7JG/moqBXVaJ/Ras+/gqhzT/R08vO
aW0+T/nInjNvH0CJBTb6fOYiCqQ/I8JZZvmadT3eMjGqK7d9y7Xu1AtPoed+bOKZV1fD5BXPXn2Y
UHG+/23HEbZpVKXqWj4PeOkJVagzUQTcUckQfsDDOgHPmdpMC7iOleWLxilPRdkK/1onQ2HAPE6L
+KFFd0ZymHgPRdN987EsPky9An5c0utMgKBc0cR13LSXtiPhORqWXUIH2HHL8kPQFkzQNPOvhuv+
xygmdBQtRJKNaMS1WFa82UYDkpgAwl3nHE+YPtXsWxdj3yvF2o1nheNOsSHpYR8TM1a4u5II0U2D
9KJcDWJ9Ecfr/6qVC+D+njhmY+PTeTw2XgehPpxdvOrRaUdOETZmWTappB0Xig1SD0OAowmKXFdo
5XxIsp5fgxn/3P/5ro9bLh3sfzkYwjp6FTJowKCfafFPntaZ3lge1/ct8w59Py5AVU2uAGAP78mU
UlAWIYK+/+tdi7+O+uLyCNHF2paeDq4gvfIvfPBl8DmneRqfvCqQw+X+KK45WNYNqmI6z1GaPsuM
5H+popmhB5zUzUaF33VYLasmY4fzk0V4f6EN56n2faPBNy9iEAwtOT0FeHA85oPXNud907HMW5fl
0jBEOxCVKskXDnA8O0Ykp1s9aa7lsuybpSrUdUARl2QdOt/HZsrPmVHhFq7n97c6tYHqtB41KWgV
/FtGgMr1pySZxj/WF8wC0e+N8q9rFOtNacB1BtHrLLhCXBEYAtWUE33mUe5/T8VMHyOVF+OnPRtC
bazgOCeGLmGX30TJgVn3wE/LY3BW3v/6722E2gBB6s1jLI3BbS7D9lvrUf19LsL+ISvQDnd/iN+f
YJquQ780Q1Cf5ylvy2sNRefqFeTgg/6Bg16Xf5fQhywhGSmzgJ4msBYGW0nJ3x8zmq5/fzFoEgxL
blJ0pShTmbOuaN4eIi9Jftyfk2vZLKMHsdQo6jEP/s15qgTPqUHIR2hnbzGVuyZg2T0vu9ko4csb
T7IYAG1UxINjn+VevXH3uqZgGXo/lB0HYxm8YCerw6jAEkQ7rzp0dZ1v+HKXlVi2PkITqYgKH94P
ZYpxTCEWbuanMOZfKx/whPtb4VgoGy7YQq0tGyBWck1QQYQEXuAFKOSZcm5O9wdwnF8bKEh7GpeT
wk78jEjGvA1eryF1qFFs9SMUq7pxUzvQsSk2ONAY1hUegaokof9jWPqZ34aUya76N7XBgbr1s7qE
fvs1CZrhZ+pl9kd6rlANgwLPlrCTa08sk9eZWvJMeThbcT8/8Ywt/FAYkW5BN1zfX//+wrprjjZg
o6LlatIsfStn03/sapZsbLjr65ZxG89PeNOr/DanHEJOEjqU56LmPt/5fcu0wV+eFSOZcDdBhar/
owcHPEAtBevELo4xRhPLtina70yMyOEmkFB6BkFuWSGqJebv+xbhsGubtLQv4yJG399yDYKJPSz1
9G0kaHwN8Wq+RJBw3vBNjn2w0YFtjupR0xToLNT1zEDcyIbmzeS1gFvdn4drAMuLt6Wfa9+ruhuM
DbTGjDbvwZe/D/BD4/U+eXFIpd8syDNH7a3Vevocog//iU4mOhZdtRGFOG6LeN2flyPU6NUNEXZe
5VzxQ9+C0WwR9SWO2ZZMr2sEy5DRPxUK2tfJs6na6qGuy69UZ81DkGydVNcA69a8nMKkkkTFvLnx
wvNP3NCjmCDNhmLYPvdgwwHHrOE8Sar+hvR1IY9GDml/gFBX+u7+GXJNwDLmuZdxPgSkufXUp49I
GrxOSlO8RmPk9/sDrIfx10Qe9Jf/u0JjktcjHVoMgGTRU2holL0dhyLKPlHoFNQnHc0k/gM8oF55
yRqylUj6rW2Ege1WgcIAnGwY0Y/Z5PKdafP0OQIEb8PyfnuD4OuW5WkSIvnSAiVJSPQqAflJIlFc
Bx3f7hZJ25UmzeJhBgJcNGCDO4h5JOd2GN4X0yZSzUGz/QvSXmbL2PZjFp0phSJ46n3tl/jMKlC+
r62rqX/Mo+hDvoTPXQaS3GozKeraG8sq+dx5qjJo9x1nDw2BFfpsskr+c/+8uT6+/v2FRfI69LxC
R+hVXpla5FhGJ2g/7CpDYOMt3zr0FFoxy0rfkzDQIw6J9l4NZZ0fvJU64f4MfmuSGMMySZlWrY9n
GQXAm3xq0yY/8Kp8aui+JC4GsE0y91pgiSCMGGaFhuhy0R98WuiNqPm38Sa+bkXNpgXTKbjHw/Po
90cxD96hHVZxH/rOI0AQbrdcO3ba9q8cDy4jy7pCs6cijySDDmI87XN/YWCj70FBDWFyr4ZxqKVu
L8aj2SfSNky+LvqsXTb22jUHy8n2yYQMIV+iMw9G83pmabMcSqLFrsouZmG5WJMlgwFLJa7BZS4f
ZrS7K7nJauv68ZYdGyiFEi8DNwNtenBI0hj+e1OvyXHF2kj7GYJywLsX1aUPgxs3S3etwf11ajq0
/5B0VykX62PZs6zCQHdEQvwkzT70EolTCmJnLyLi4b4xu9bIMuaW9XHZ8BZMqm30vS2HL7QdtsiX
XEtk2bGs87ZpBxGde2Q8gBN43QfmNewsU/tokQMbNu+BA2gqENmcIx4NxzGAdYWFNPvWxobJM88s
wCZB1TgBPuYwM4BXCxl9v7/wjmvIhsfLsmnh3wo05oPF829sr39MfGTHGYAOV0pH/aahm1f2b4Mc
NExYZsxFUFEIyKPPfVFnngwff/brJ0Ac9z5710ZQZW+KXYg4DGbZNFDZcx5IRAa6q9iDnoDvG6f0
bQFByQ3MnWvtLMNmC+kyHY3VJYnKv1WvHkAs+pSo4u9VQieQWw1ODtv4BSrvJ6xN0Tl4bkP40lWo
UvuN2JiD6+OWZSdLGSDTD7LVEIIrj0KP9O+42BTkdn3dMmuaeRUSHSt3wgiKxjEE6EHP4VaXkevr
lmEzEVITRBmUTaN5ehA4A8e8Xz7eNwzXxy3/LERE6jAFyWGds+9jBD3TNGrby/2Pryfkl2g/DGwU
vBnQmxBMiL6Ip6JHUwBoLTM1fkizKd8YwnHr/YKCz1TDig4U9m1f0/QVWVHQ7NDWFfT1DpNkfiiP
lR+FWxUF15Qs22YlOhKYBi8KvLK5EPgelFkhW1ABkLgvCrDB7yOotoe2VGBtDxf5Oim89H0HbPI+
S7A5wytpaFdlPbJkHRkOs4SwAx+Src4q1/Ksx+xFvM2E30GaFQREulvYM5YKIF0/CM85uG9O+w6V
ZcoAGIeTJqAfAtnzqqYaAHM6leKhCMd55xCWPcdLrupiTvzzkM7vlZFXhgKICcKv92fgsDkb8C5k
79VjuL4Xi3Z5B85kcS0M2qj2fd2y6LDsBKlWBTeDUuqRJyCn7JOdWraBDWg3EaRfPA4vrUw74LWg
BRBLm30mjpWxseu1v6pymhysQ5nuDv2Cw1lRnKH7K+M4nDZIPTR94bUtiOfQJeGBy7UcTiFKkqdK
bRImu4awvLGSSebJDPJlOJx/toBqnpD/Xg5ekG7RYbuWaB35hYVpcPX2kEqvLiav8oMy4PSOg03s
p+v3r6O++LrhS1zrEex5bAFFT5i1X9FBkB9WmqT7e+AIJmw0et1EUd9E4B+tmwqyPlMUzAcKtqny
EIeh/p4wljwvbBGn+8O55mNZMlMxesl9HChedxF6BcDFKFv0RqF6vtXi5xrCcs/gfaVIWmNGVcjb
11Ecfw8noc5qPVn3J+HacsuiVaciQOkQAKgZNqcVWm+iad6FKA4hffnfLVesnEHRAlameoZHE8EY
IYchr+maCNj1+wMrPwbg6TSFA8IjXS/iSTB010B1hp7vf90RAdhw5X7iHeUM0bbMhHpIUmY+AxBd
H7Ks8y8VWIce7o/j2AWbS7xaxXJaBBTnYozScxuPf/g6Dnd+fD1cL+xON4zXjb/m9/L+L5OVw3HK
NlUcXb98/fuLjwN2Zqa8wgrRAM3UaAcejpEs9zkzG5ssJuBFdIbUKjaiONKejMcBycP7a+6wLRtQ
LIYmgprc+ssXiIHROF+FhsfgyRPASt4fwrU4lvnqcI69TuLZMcocnHNQG3hoVFNt7KvjurObPkB5
FZM5x7tz9NPHlR9etiiqN033WsUoDyxz8s+uadi9H6oLOjXrvLqIHMnoU82QVX9TmXLxdg5gGXE4
Ul01MTxDXRQByPqFfKgICDj3/XwrrKYESld+k5hLWJu/xyhX54Bt9ko6tvgXEvGp8Rc8B6AzoILx
uGp1/cw97vvlluXKTolYVD0uN93/1foo90xDtKt4GwZ0ndELyx27BgpF1QhhiiIvjpCo/1pMcisc
cpxNG7s9llA3kRGuZcVBdoUXx0Ej2/+zLRGBy6tJblX2XOtvO2Exz1Pj4VHAas+/tDQfHmMWfNu3
/pb9msqf5gDs85ex88nDmLD00Ru9YQNd6frptutNNS+6XiFUr6YQRUmIf5ZevQvkiryr5Xp5PRQe
tGv4DxmNb8NF/93W5TuItX9uePlu1/LYEO2xbrsobDv+g5Xyn7HqvnQ9QB77vm0ZrWIG5Yo8+59f
6Q1BFm3K5EY92LH0NhibJYlEH65HzihLZYcwBfsHEkMf7v90R9Bgs4AnKZ1D7uGnMy95Rw0Y8EeT
PBamGQ8d0qb3B3F4LxuTTZnJFk2n6lJzNKsyWokH0Yzq2NT1lrCra5GsxzBvuCgoJF0vADjGfCVA
xJMjbupg5xQs0w15ZphPTPoD/GEzkIEwXeiWIseViK22S8c1ZEOw9RJBrXtoKiRTxJ9txJ6A6rky
k38Y5XCeJnK5vxmulbIsGeWDieHAmkvvAT2XFON7Wg37uP0DG4QN5qLSj3VKzklUDYeRzt9GH0o8
u365DbseC7S8NjnaxkkaPZgqyU/BVG0FKI4zaiOudRyVQRM2+Dgrgq8ta6b+YKIm8K6ljKJqw9wc
GXGbmlXKMAV3S1dd2nI8E388SUIuYxC9Bs/DeeqHtxPKRftWy/LHYdEEGY28/+2zGROOElEhvA3I
meMY2SThYIE0eAd0Keiq8vKAViFw7C3RRizq2gzLmhnvinBI1ioFlMFey868Ckv0O9TDvpawMCCW
PaMB2TRlBSsYY7C4AS0nDmuP2JuC1Oz9/Q1w2LNNDx5CoSBEoai66KFNjghDy5NAc8XX3gcFUZhw
c8iLku8THw9silYGFqdKZOvrNcBomkF2rOnFxmb/fj9+gV8TNjXBXPjJj1qCUBHcJ/JhDqAHP3g7
7Y/+wtCK/HhLGl1dQMgwnkG+W4J9C8Q9UbjZou+aheWmx2ws9DTmsIguGtgb1YrAg8A45FleV3Pb
y41rag1afk32/wK+FkKrrF/q8sLBNXvKErC1m6Fqz8D4tB8gEQQq+np47vsof9CFqDeiBNfk1r+/
iJDraDH/ll5YBdQbHzLzKCiIUPIZ1b37B/r3Jv8L+loEKfBCyIBd5sgjaKSbgks2qo3shev3WyZf
w2kolYnqItGocORpaj6UMaTnFpmZjVvl9wZJbbJWvKZidCVzvK1A5W7G/guihPG0eldgoJqTvyJu
9q2UFYvzaDTBkiCqmivRnihD+5wBJfZG88jvnQi16cN5r3sdtU0JUhP/B/qZv7WF+tT79VPDwldZ
5l+bZdi3K7/gxURSgA0aVok+G3qWEyfPg5rqj95e2A39BTTWTSaNh668jLqOshNK0kH3sHQx3Soj
OU5WYpk9GZr/hbjCD4oLeG7p2Z+Gt4OAPOP97XYcLBt+nYRoywxqQ84iHN8ngbjpRn1gnJ0TaHgP
UD3fN4xl4u2ywPhYChp30FA9izF8bhk6+ccKqZoMTCLnLFBbQkeuRVvvgBfXCYPW5GJmXGIrAbSm
rH8AbcnnuILB3J+M4zKxIWMcqtJTRQeCdJl/odz7OyBggt33bfrfH488U6kyM5aXvjbiKoo2/APU
9MUuHHz4Cw7b8GxI+qiCchLHZfW3FKZYXou2K+LL/d/vWnwrRE/mRrTVgI2uPbzDWJaAwzBuThly
jBsr9PtnH7VBYkAAiKKMEUqvMAYmCygpkEvoF3+XuBbvT8I1hJUnY14fjROEanChFx8oJxdt+gdT
hB/Wg7RvCMuyw3RI1LLE5GwM6PjaThUHjjP7ZREzP6U1KTYuXMdZteFislnCOqzh+EQqokfP6PLo
eZuQLsdu2/ysLOgWiGWg5AAMmjqJAf66j6bpMQP/y8br1TWB9e8vrLnmQZcaQAIuM4oCnKJ/ODeF
2OcjbLAYOLahrCh1eVFtZf6ak5id+2Tkl8AIddq30ZZBQzlW+pRH5SUEgpyDLSqBGlEzhM9ZuC9H
8QsgmzUVFIKQPLjIbp4PcwdJaTHw5UvQtdmn+7Nw7YJl1ngnZUFJMQMQQ4kzMTW/Qvl1XwYEFP3/
3WPjp4bTQSK61eYrF+jXaIy3YWiOX26jxjR4ccF0KPBthspDHgDzXJlma+ldX7fNuOF9l6LoedFR
345PMzS4y6PSsSCnXQtvQ8PIYCZIY6TeD+ZXkznUZY1gP5+gPnj/+w7/b1OnhpGPYG+C5JCm8YNp
ePFvjousOS4Wc3ZQ9bJxFTluVRscNs8t6DQ18lxL9rqQ+SkJwNcbzOTPUsa3+7NxbYcViVOPDiXJ
0HegwA38JKgAfaNXM7MFFndNwTLmumpZmw8xwM8UKj5Yr/yzydrPtJ2PxCNbJOSOIJlZIbhqilJK
yKtfkipTp7HNCuTEvVc6LpojFf186lX8jjHxz/1Fc03Ksm3RyyUaPU9fItBZHKeKH1UGFQukcwBD
xHG77BrGBpIpAFtjroi+jCE/8mz8CJ6nV0BKXxYhN9gBHDOxgWS96qFS45dgaZyT6TL2EwiNI3Iq
GnTY1GjKfNg3E8voW9yrLSQG4FN7oOFEjOcyrd/gCXv1NnP+rqmsf3/h9uYxbWdwkJJzmIg/0Z5+
ZEoBUQP62bhVn+7Pw2EtNoxsRrqFmAmklmYWN94CkuB3xVaTtevj699fTKCNcwC7aYsAJ13a4yyI
OVVyMx/i+rpl6DpeaJOA8+1iwuFLMiGpU6b7lFFCGllWrn0adbpHPpVRRsBbglSOkZsNJ44b10aO
QaImW5ZgTfdH4/u5McNpfc+vT/m05f5pG4zrCM4iy66XYZky8AfR8yLozXTe13oaBPqquy2qMMcm
2DiysKp7kLDj/FDe/QUOT3Fscn+rj8Lx620YGQcUMDEgrEauvxpOtGvLLyD9leeU742NbSwZGqfj
ySugPD6rTHOkNL2cHeqmz5PzLgOzmU4VqJtiaIviJaoDIHHIHIvw0BCS7Ss+0nBdvBdGRnjsIaMZ
oGaB1+KZTYCbGKD5IR3JP0fFFi+RayssU2ZmSsK8SgFsEf33tkZXTtIO76M+4Mf76+QawLLmtUio
WNRhGmLV/ibtG4VA51T4OzF9NLRM2oS0V0p04N1roK1DSFh8TVDyP8hIhGojlHKZg+W2Sy/kYtR4
ak1iotFTky4VGM7SfNwHMKKhZdAMIm9xBo4HwFxmCWkVkCJOMVMbm+D4+TaGDFK7RCQ+GG3xap/k
SUPDHo1LeJfe32PX5603tVdmbEw67UPYWoQ3H6jZI/X8LaEQ19ctl2yadA7axicZhKx1c8hYY86g
Uh0f9v142xu3eUdFu668nzc1Ihg9PC6D3owoHD7BZrwMy0oGdFi88zihrIMAZu3VnEl+niBhG+2U
3qXBunovrotxHPyy8YFV6MFRdwhHMRyXVSl63yJZVuypqWd+EBcXYChPJQfbYrBsVAhc22uZb290
QPwGn4YzOFBVXqbNNLHr05bVgliP6zKBlxSd/47NNT3Gbbrz8W9Dx5K5iHlcACbZ9ubSKPo4DZoc
uKdPUb4J4XDcnjZsLIR+hBrDaDkz6BUdxgYmywTwsUGbbb17XENYxpuA/IUEY7ucs3ioPy2aj3+I
NPscD6W37/DYbKCEgcpr1JqcZdH91U5gMvnZorzrZNrgsSgEIFpp1DSWjCqIHCDpHNdkKwxyhOo2
CWg/USSREOWeBaRvjyv+CioV8mDy7Bqj7fr+FFyDWKYbBrjcuhDhtGzXGinSnmtEx9ZLeqL78BXU
RpMlPqSUZ4FNILUuDq3i2TEuzS6myRAd6P+9fRJp6gjwOOSevRY47gVt70Mzvr+/Pg4zppYZcyWE
lyVIbAs5e4CGgCuxnDch9b9vrGfUbpvkmTfgVR6obzRcyu7MGaSHrnUm1dAC0gEuuhpJmdFD+qRq
ctYG5y72+/BbEuoRie+4JSR5FWmA/Lfw2L+1SLxDrJQZWuwn4uV+f4O4ORvxPqmKD/MQ8D+rpe43
ztxv1xRj2FafkKJTo0+uqkGS9wAFgLw/ltT3v+3YM3zfctrjVDT1EA/DLVxMix4akDA/Tbye2w2p
6N96VXx/taUX7m4eEG00NZF/9jSX2bMphrliz5En0B13yKhu6WufRzSczzzX0q9O+6a1btmLYfsh
62gow/7WNmsBnfAmfBAB67bSQ66tt64Cxkr8aN1gW8A4C8nn9uxx8gOHcysr7tp3y5FL39Mg1Qzr
b0L3xYeu8co/OLzkxk3v+vnWNQAyhARqAVN3Y2Eik/PsIyv0wEqPfK7amOypl2Prresg7Odu6Buu
b/WqbTWA7fTcZ5DQAuHwGVnO5CBNbzYCZ9eErLC85WmSJiqNn0mAdF09IiwHDh28CHyTtdOxI3bu
jLJJ8yTm5iqRRYse2gyZx+cKveJ0Yw6uAWxTT/sOevBE30ibts+z5MXbzt+kjvut82L0F+khL6mm
jmXylugsCR4VVVK9DUudRG+Y9NQ/E+3Y1pvbsRt256WROR4yhexufEK/JVt59QVppwMyLulGNOoa
Yv37SwM3fldXS9/efmJCE+iAXnCmsuPUg2L8/h3iuLoiy8aTOIZQtVpJfDq56DcUqRv5ScXoAjmT
ptLtZ6gDqwy8nhDwBZXZ/UFdh8Cy+2QYsiVnQt9ylvOnogr8B2D6P9//uOsMWGbfwi2ZmRX61ool
eKpJ/3FcrVIu/XKMM3TA7RvGMnwZdb2v0R5wEx1dJoBppzo+hmHy2OXl12jOdmGWcKQto4dorciI
oOaGzusO0ny9eIoaQJAzdG0+3p+K45jZ6bW6LTq/CPzyX57NHjKbh58a01EB8Ou+ISyzh8aIP8lO
ljeFeIIdQuCX/kgCnspDG2Zg8rk/imPrf8mzeapkyu+b209WMAnclVKefKoFOlpTiQ6v+8O41msd
/oVZwoEnneJdeQslkmEtAbVFP0A7N91WynFYiJ1vC+sZ3KSK17eZRvNXgcTYG9xfWwybrglYRk+G
Gf16UVni6gIFQVgil2qQ8j9HovH23fN26yahHZQsW1XdAAU3BeQ0ZmCdg5DsI9P9Jc/GKkDrQNNr
bvM0stfE8PSRMb1xhbjWx7Jt0NGklQ4oVr+FwJi30pUvFBIzQbuZpXINYZk1Rx8KL5gE+1sDCU5c
UONZNYqcJgOU3f1j6jhDdp5NTnMZTX1T3UIvoe9VmC6vTKjonmYXRu0+TR5VWnZLW94IcLT9ueZe
dGGjbqaHfb/eitmRbGZ+idDqRj3w9jMd+H81aie7PrX7M5EGlrTzQ3MbWeGXB95BmurQpY3aitUc
V5GdaFMFnLVO5/ymOZg0Zw+g7D6t40c61m+WdNxJqGkn2hLAaMcUhLzXEMQD4ERsTuluflm7WxNc
VQY1wEXdwI7bPo5Z15ADdDrAqHl/i11rZHlqMMUw3NiqBj2TeTV6eXdok/Fbk5t3E9CaG4M4Ahxb
qIuycExNa/RNZTl/1CtHJ3oLqgeuwHwUJ9GHpkDBc9+ELKNWZSSnOJnyW0iK+diK9B/SZ/Nz3snr
z5fB/VEcV4edhpPArqBduatB+5uMp9nzuuARAKMBfCkQcdhihnCNYnlsRqa8A0U2DnC0IvNrgBoN
XPihYlC5uz8RxwVlp+ISsLEIPwTbLGiWVqIFwMWg3gCS3i2UuWuA9eC9cNQCsKRi8pcaSqSgjyM6
et0M1bDx6x2n187GER0svtJM3WaAlADTaKM3clWdlAIVOPB5Rx/vr9KaaPkFKs+o3dZZ+97iDZSy
j1pOTXHUgLgetReZk/AQFFQxz499HrSPaxowa9in+6M6zOaXDB0U42eVEjw95lKeJRiNX40dRNx+
vnPmypvfg/pzqwTr2ifrIgByFgxRk9Tf+mWIH8mgq4fJmGJjKq6vW95c56Y2kyH5DYodYXSUbQU5
Wk5Jsqu1ETtkmX0yi1KrpC5uc4By4lVwj/CndAiDLf1Wx2bYrZ8k8j2fM61vCTzgCjm64n5U555K
/hBP6T9FsfmCdiyW3QKKvswlzUMBzn0vmP6EtmJ7DFOyNydji/SAyB8nuafNM+fms8xRdqVoFj93
1bCLsohRuxNUTmDN83nWPoNk9dUogGOJkIzZ50zsTlCoFpdtzql/g3jVclAib9LXRK7osjZ6WJIy
fc7pwHextWEq6x69uL7mZawHT2UFYohsHA41H8IveuqTV1PkZd/v27lrv4P/jgERFYFexFzeDB74
0Qms+HOOJrV22tMVhTnYpl0bHSMnOsA2So2e7uFtm9f1YzzvA7JjBMu84WknTEA1z8Lzi68sMyHK
sp3S+3K7P5VzX2wCSJOR+FZmvPUKuNF5Zp8MAYVXP+UN2FVAHTIY1W0kEx0+1+4MFQAHTwMf9E0W
fFm+kR4cCk9J0kby45QDO//Xrj23e0RZ0BTJ7LP6GQQlV+mDCSuvIT55/+OuOVhxu6YBEpPDTG51
DfGcpM4uhSo+NBIpmPsDOE6s3R7aLt44jWMsbmROygWqqyH4E18R4slxXz6ErFN7seWJr2kveDrc
AHOOv9JOD6e5rtkzaqo7qyp2ZyhggzHHM3P5CD2VN30IuNFUon5T5rhL9i2TZdgQwJ4aAUW09X3W
548hNkafEqH6r/e/7/BJdnMo5OLaQhZCfTNx+k82Rq8TCryO9v1/fDp89P1Obhwo135b9m2yWcxx
06lbmFV9+8FoRSFNkBe9/nF/Jq4Ta7nvnvRJutB2+Th643vUiYojsNXjuUOSak9rAfNtZR5OQfAI
JeLs1qLo9Fz3ERtAVRbHuwqe+L4Vq3NZsDjh03Crc1lgCoH6DN3znU7b/0WHp1/mLDLd/FHX7M8a
RejskCL7cklJP2xkun+/yb4txlNnM5mZz+aPIlkUPYZEzv5zoP2Bbdi0awDLput+AjFBigGkKdoD
74ESBWCObbwFXF9f//7ixuBB5fkdaLxvPDBZfSRNnDYHPPd3Ubtggy1jBuJxEnoK0TRXzHgDtBxQ
6kuWDfG+UqJvt32S2iN5ypb5I4PS61u9iPAfxDn6+x4L81PLhOewiA1wrvNHuuDxknhTd9JoLD78
H2dX1iQnzi1/ERFCCCFeoZau3rvdq18UttsjQGxCiO3X36x58se4um50TMTEzMQYKEnn6Cx5MgN6
djT61A6sjLghc0PbLlOvDfXaIjW8dTs69V90p/56yBOFENL1ZnS3soKfrjybbxaiztGX/N0F+ev5
znFcfAJdA3drM3nDy8htcxPtEGvOZw7o35NIfz3fWUXIrBxwfbe50SC08Kg41HFgTdKKqdo2sXsI
rZt3jY7v+l6q/Mxr/54jg5T3f+2icnPdFJ7yX/kImQ7agofONG131cTFU1hiUPbz83Vi88XKuIH3
8wvYBUKCY1PRNoDm42zN/Ey8dGp31tY91kbmILx7UyZw+0ZhfjUfbHocXP3a96/MW8patiigcqQV
x4hGtEMUHRYxuWX3tResonCjmpCIwZOvOmo5u3GQj1U/YgMOrTPu9dQSrS18pNmkApwvQMEKAC8R
KP0bNw392eLaqVesLNx1A/Ggeju/KsOhMTgGrvO2hICitko6o86qjpw4s+uxz6oMmF+30fIKFgSz
N1n7nmPM9x4Am2evRBnp8x35e/jkrzUC3FQW/szG7A1z7xiVVDz3U+W8/p11lm0N6c1BIyj5moGs
BXkEFCdiNHck7qdef8/DcsiSYdDL/vMfc8L+1rOfbilGr8wYrr+290U6Q2iy3xT1Is70Gk5s/Xr6
U9at52Wmzd4qEbyi6YoSbtyYb0VfhWcs8NQbVibuzzWmAPrQ3S6yM+GGtY7Ln6O0XpwSJPndx9cW
amXoghCfVX6l3ghpufmWg+WieC/HNsy+ZujRytBp008jqsDZG41AqqD8gmx8d04Y55RlrIzcdFFd
4EpVr5g0eDctuCfrI6t/XDIAz1Ab/Noarew8X7o+L7vOe7FHIPS2QQd3SCMfEsibz19wjIr/W1D1
14g2RuBAQHEhvzHr/5N7KEugJHh9bN1DX+tiBj5057PuzNE9YRpraNtcgBKuIkXwKjwQkznFfk/e
1yg0EB6vcm3tGz/K/Dp4VYO/fAgS2EvtyXMAl1OffjwGfwS1RKIVafymv62qSDxDV60P0rqQ7TlM
wKl9ONriH89vDMjrSKOzp8ZrWKLz8LLyukRNqAw5ZDTb2ssuhhIiMJ9v+wkTX0+Fcl+FMdr29NVa
0EVjS8YtA7w1KdqzeJ1TK7Yyb1u2VHdNnz3lLdeXle28Qzefhb2f+gEr29ZVo8oBaoxvIAtoLqh0
/DLAnDeqdfm5ssQJC1+j2ZQOoxoky96LKobuugnkuJHxOF3MHWbVI4hVfW0rViaunedKo3r2mns0
rBIBJPCbbHpeg/s6FG+fv+TEDbuGssm8grzjkgHNhEmlLeEYwglHGu6WfriajNr7gzwXXZ9YtvU4
qHZsGocRO8MNvK5fDFCP4oHYe2FepP8PypwTJ2ANb2MWcOBSNvmboQA2z7N024WjohDH7OPzRTv1
hpXNG9hkQ2jsbhuLJEB40Xg3TJAtWFi53H/tFcdX/2H2VUO8DtLU4Sst0AHej9m8uBSMFFObFuWS
vX7+llNbcjTRP94yl50ELMvP3jogzLcBTsNmPo64ODenETo2ZyKfU+u1snjA5YBazWz+FjRdvgU+
W1x5Y/iIXO4c6P/fQvNfrqv1kCgt49aEE2gKrIUEEEUBvVXjjYjRCYIOQJEY54WHWvn/gBG6uukt
FOM/X8IT3mw9PyoiCBqTUg+3cgzAayShRx/F4tyQ/qmnr3yAKbpFEU8Vb2YEgCcrs2FTFP05ood/
2z1/WbU1pq1yfMzjkdSX/6orjtFCtqzTwfvSkeAO8rz5JRuKBVwoIEM5SBdGiZDG/iAZ+MZVWELo
1hblkz/yJ7vUkBiKlfc1XI6/HjgdY993S+bzV4rEok1wS4BNt0dOc86Ln1jaNQwu73tIUMyiv+UB
1N9VHPhD4keAi3/tYKynTaswU80Qd/lbhRdFiV2CJTFRa8YzEeCJwGANfuMlZHMzzKm9qpJgziKA
/hLvumFjyp6mps4+nB/1KVKk7IwVn1qw43//w1n4ueoDMRTFW1sVIdpfgav1TlTQ0T7zi07cRWs0
nCYC6atiKL8cNX9k6L6porb32g0PNWZ1NwuGjc+86tRvWUUJJDJlFkLe9Y2UOPORyjBKkQMPe84f
nXr+KglwKAuOYoq8F4GRacbC4RZqk/HDF1wOJndWTsHZ3g9NgU2nXXyvp8jHlf01f4am0LE29scu
g/oIB6jJoYzQ5nqT543dZwEM//NP/+uFg6cfD/MfT58h6h6qMgp2bPGulFouEZvfQ770+ctTlf9p
nnMg2ZnOwXSAJUr0AA64gpTmjBH89SrDD1hd/ZoXdUcWELSN+aJTA3BR2kf6MQLL1leOJt6wuvnp
XNV8ctLfNYBdNRkmFwaDKPzz9f/rucTDVzYsBIMMzHjksXDxxxwAjuvrr+kx4+HB/24ub7VrF04o
Gtigq4THLsAxAW3Vr336ymSroJiKLD8SAh/F7I5zidJrxBcXfWWvGpjbsoRcxE4tPioOEDK748PZ
6OTUqq8MloBbuAxziEQ2YBC8nAHke0TV0hw+X5gTR3LdD0clg5Bah8Gu8YDbn/vG3/c+9GQXIGfP
cAWd+AHrXvhMhABTfkd2cz1+a0r0IzBZPJ4xqVMPP14Hf/gEGTblxDr4hNHzg7tg0nMahF+bnmL0
P43wvBMY7oWYQEHLKV0it3MDJGs/X/pTn76yVYyfW9oUUP4ymulLw62PwUNCMOPwtecf3/vH0hCQ
VEPFfjmStXe8+HEkg6yiqXz9/OmnDs7KXg0rGTRAGLQ5jxbFvLnfuAANJwzvn1PyObVAK6O1bQ+l
HYKrigC5ihn64tgWxcXCvsgku6ZGFqOaQ+YLghkG8qPSUbENDRpDny/Qqa9f2a3rNDMdP359D1Ss
luh3L857+fzhf1/9/7S7WTCxDHRfwY7OUI6txESel2z0EnDplGcs62hB/wnv2X863pQvnfU4BEZU
AWZtvpSPEjqTOZjueF9fgR75TEDy91v9P63vRWkOYGcOxcCMPi4TksjG3MiMIKo+19s9tVqre5eH
Eee6Y8FOuPzCgLevdfVm8c5xeZx6/PG//2ForMho7R2vLkh4xNd5VeY70Jw3T+F4lgf174fJj1e2
bCqgfJYYwn3AcdKHeZTzPyEmcM70Lk5t9cqW86UlWQu+hx3ou29yK3aNajd5VTzOS5cEjp15zakf
sbJnTA6B0y3wEL85zCM1FODWZTlbuzv19NUtLOqgrp3lDLFn5v1QNO5UMjDQA3xucacevzJn0MXV
UxTj46uYPwmQum0zCSTt5w8/YQPr1jcUsmfwi/tsF/nLHXP6ycj6UrThYQyDr3mMdf8bcmtLE1Qg
/lEtY91WB2h9XzLIGESbrqh0+xUcDnzn8Yj9YQtjiFE96Ra2w9j0BzAUVVIjifnaKq3MWJDOD1UG
9Z3jMSXkKPc5gGee3wfLOTrgE6a8bnM3AFU1Y0chvm5VcUuD3H8xoqPbQg/ll0bosEQrW6ZmxIR6
BWvT0fig618WpFLHX5HlX92ElT2znJtFuJHtRFktILyd4m9ZKb+GhcIPWNlxjnHVuJUZnFFhrsc6
+giX+oundGXEkLvoZEHhSmnUvDcRrEzkwLzFmP/dfH6ITu3wyo6ZKYCmU7hu5Nxe887fj5pd2UGc
seQTbmLd2l4W4w1NyNiuy2JQOYTIr+UQF2dCuhOOet3SVkNtqzGn2Ng827usvaYzsusqrq+PXnro
u3NgpRMOad3NdihpjNEMM1a+9yzrhv+oItCqQYOKbzvV9V9zqv/paksauV4GwS4P0XVusw+v+BqJ
iP+fhnYAXVpMSOJSJpBdBQi7SCI/P0ftfWojVjaMefpcjxP0q02cv8eTvhuXJx2LGycLd9RyOJOd
ndqGlSHzifj5BKWrnS6r/VRGvwNo8vQy++irc4Rwp37JypgVR0BNj78E8dB1EEOZk2boc4Ifu+Kb
4qsxUrQy7KoU4zBEKtyNHc9SY6Z5I0quILweZF88TCvLnqBV3+R8YBD+nJetdOqjivS5rv8Jt7Hu
aFMJyvC66Ngur6NbPYoPgPh3cWyfPvdKJ9zGuoc9kqEHmwLcBvgjjz1s0D7/P5rYJ/Z43cQmYebT
xSuxxyV5D3N7PK28Ro+cm+YuRqHr8x9xao1W93OLoCiOIBm/K7Lym4SIbNIghBEZef3a81dGV42Z
86HOFiCjQnu5kY3Y90F3U0bluantU9uwsjc6jbUQEZwGqTF8MvcYFG7J15Q5fb6yNJcX/pEqj++I
m59zlVWJ37Hfny/NqQ9fmdeiazUSvw13QUh+QgH39xhZ/8ylc2pbV3alNFp7Be40hO3zXgzNKzWl
SsK6OQcbOOHl1m1kfUS9WAbDFcb9AP4IIuLoiJXudsi+BA9n/rp9bCjUfGwDEW6G6GUjWfhU+l+s
S+PP/W/M66DZ3gRZz3Y9cdeGzLvFlzlw+sXu/NzrCRNeU6FIr8fN0nThjreQrmPVTohWp5SaQ+xF
90Cevn3pIK15hEeadxC7R+jIZh1thBn6zRB99eErA7YLVIDGEAZcRc0LW1D17hcw7Hz+5ccuwF/q
FeHKdklsiS5Gy3blMpsE3IU7DWm2BqxtVRhEiS6GnYcKz+cvO2Fv644xGJ0HqLsGIA8f/YyqhAbj
/F66SE6bz19wyiZWBs1qrwY/ogl36Nf8Y1CuGD37xhw0Ec+iPU/9hpVduzhCZqPjYGfl9GwJb9Oh
P0sQd+K8rpvDHZDuqphsuMO19r1yGorBuG8qB9biiEOOL8q/thPrVq/N6hLd+izcVU2+0dK+Rj07
U7j2g39Fq/9yqNaU+kbnFQutPBKpejT6BWAh15AtH8W4A3K8vOek8h4FqaIulSiJzQlv5iVKxr6f
vvuOkOc+MhT/LjhktmgwDUCGC0hX7zAQA+45qspqxzqIL8i28naWiaxKx7B1/5A6RkuZRR57mWvb
XIOEaqiTMQPFB4DM/NIAWvOgIe8VbxsfVSejub1gpR9s9EDxkAiM2m9B2Yb3XAQk6bwp1mDjde66
iTUByCFvLo4EtwfKC2b2Og7H5y5u6a0wrP2o8Yu9jeagqE2g9VMED4qCS2aH/EwGGxaqwfyyce3U
b0FrsCWpKlczSEgxG7Oxuo8sKFs83W4VH9y+sy56XIK6faooJElBsgPZ5bqerlwu/J9c1z3m/Uq9
U7OugsT0dQFAaIGiMuZ5bJ9CmLlHC79twZkztjPLoE3iQ5OBRmhTkHZGi45lffHmSoeeL63inWOj
FikvIWsPzNuygAHHjz2VCAyObvTEh1uIMqtla7qyB0VxBR7AO9ExrK83T/OY6lBPT+hX978yDUh3
olvZGMhwFHk6Y3yQwXX5oOOU1ch/YCB1ueIeo/L7XM+dvqEZK69QJQW1lxqxtClAWMElif3gMicZ
3VShz96IP1Oza7PcPs1BPA6bsgYm87IiS3kAASEY4mOtrjBuwdyG9zkmU6200L1Qlc30VoE2snzE
/ye9hI+8klc8tMWFVwxzlxCws78Ang8iyRmA6hw1z6liqe+BquSlC4yiCYj1e6wrhxKgYVU1J/EY
5wjWVGe+yRK15MQ2YgFozI/YM/NaGsLLTe1NMzuxz30bqQQYWGAdrAnjBwx/I0Mnuscu1UyxItXS
l/NjPjfj4+zwYbOJ8uWCYhnNjWhQX0zplGf1hnbOVQlEqy3dYhpJfTQcQxM6ovIO0ApgRMsOf6Vt
PmjgFRnB3Dr1liDBqpqNLRpHN6Sfev9QD5YOW72w4pdnPdT9qG3xkdAi8X8QJtmzgml2CXNhcFny
uJguJoHO+DdtgyDYOhw+viUD1ewglj4Ptug+jnc5L2fwuwaifIUKRVRcxG5mb6YLpwsbduoDWpO8
faQoCT5CXWG0iS1LR341hnl2wye7QM9x8aBVKAL8o4EqdSpa011bH6erWph3k0V+83u2jfsOSHR5
XWSd2I8YHVVJp2iwpz0WKOmKvnlAYJ2FVzGrcF6Xtq8v+6BiH8IgKJs7Jq7mWkA4rm4bmSrTg9C1
6Mp7pQb+s9egt7z088HfO4wMuM1o+jJIh2ZE4VXOJRI/vUzzAmalWPzjLaZ0GzaCdOuhJB12J8Af
umrykd7CGYCxHeioA5lEfTjyPO5YMAUbKbJM7keJmJx2R9Wa3B+qb5UdQ7BlaInmUOZ6ftk2tvTv
867v9JKoFm4g36BT1+W3LQO/zZUyjfunKqiHAxRMkGDTs2l0MhvP/84m0LKmSup5OcwTxeugw03H
rZorsL5IAyhoznusVtAUMUj4tUCithR5/2gM4XOah3X/osI+epSF0M/Qa4rqn63QOPvgmFZiDxV7
czE1iwCaMJt9s6Qgdi9ughEA/owWs8oTR6NQpvNc5r8tBFp/Qp6yuXfGi+8rGPajyEKsovaOx28s
Bv0PQITNBQGPoNpJJUt8Js7SE5+p/9PZudhPcJMX0kTNBiS2gXpBGBkU+6P2bripIurJGwm/9rQE
xzPTyq4Okmyci+XQgd572rOiO3Kra1JnG8s5NRtWA6RYpeXU01fP1WT6rfMRSKx57MMdreM52qtB
DLdCheMTei6GJzK3/V2QAfOY5mNZDIkIRT1vGoLDcaREiNOKavqN4y4akryntkvqwMbXMaQaDnxp
+u+O5NUOFc0GtDihsjSRIytfa8iQtNuxxaRyisq55z3ncWHdXdD7tUgatGEIuEK67hpae3284Tbu
xxupwO8BCn/xPIPR6h2DTXYf5RFPGY+AiGbtVN6PmEW5YZzZRy8coASiIRHzpBUL9gCjmXdedPwB
V9e4obPv9QkAcNOTnIowT3hUkWGjvSBgFxNrFn07KgheAYrkCrI8UWigcgNndARfM6D661+Me7g9
I5w3npJShviQWQR3qAR7FQK+xnukwFGRgwWEs9dggq5NuRPj5LW7pg1wEzZ28LMbrsyYVCWhZOsK
D4wYYx4NN9oPUHmnw9TYizYG2niHjhGmVwGMq90Fi7s5f0dK5KukrIDlODgxtNFjG7UYvdcK3MRE
gqg4oVloYDXgEHqumaG3ED8o74t4Yc8OxAzets4zf/o5hzG4RbpxLlNMTLZuTDJi+upd4fT4zwbD
chCGnAz/jTZT99uTsGzCuPgQ9EgsFgCZsUXoUrFEIZm/gihmhy2jQ7Zh1BtuwVw1RwnYPyr/1prW
j69Y40Ka0EiLfiPV4D3OhQvNVadn/t2GXv4GaR8Xblu3uA8ez/VbnBUmTiy4JAEddZLOIEvn9Apj
jN47SCBhjpiwDrsr0Xb4eE6H5roH7eBHq6qZpiFpC50ilFpIKgncYcnD6q5pPKNT6FLSIoE/6OGD
ca35KdZ9lKmhMngclwmXEQcvQ4ic0PIf89C4b5HFmcN8FcQExlEVBw9322FsmP0RQhiqT0eJvKKQ
FenTFmLZG95WLt5kUcx3bWxKkhQBmOuQxI7NNdSpcHvGcYarWsUkOPQ5q74xv6vB2Z477qkNSmMe
TVSl+O9RwokghJT2puJx8DjPrPkHs9nFPgA6ddrxfuL2agGadz/nuIiSMVBWJUt0hFmKnvLvJMMQ
zxUbSuzb6MQMfYR5khFEuGjJCQfRWmQy0GYT3GDJ5HKsOlyIrm/gkoQtE6gDE7Lxci82RRKXcOQ3
Fq633wSRxZZiFkJPt0PMVbnt8YkLJjRrLr6Vfm4ux6kbHqBIspDNgj603fOY2xe9DKxNQOCAC3jK
ybzV4eDrNI4xQtoMUFP2a09+D/VS3S4sL68BJ8jTseLQ1SiIx+ZEBYXNU2648S5mMYsmAcKpL0AK
4ftZqrGqOintFNBNLWpZbjsaG3qoIyYOUz/N71HZzq9NWPh8owpnNgqXIwM7TaE6jEpmtdlh5aDI
FIOz+IrDQ3opn2aE4Ab9sjua5fCTGhGn3roS2GM2KPAE2Wy6oi6Y32Vclx8t1H3urR3ry7KFWN4E
ydVL0xRtlsKJFjeiK8v72BtBVhOTxQSbAZHn/Sgxz5UEpYUDH8JxntI6mJvvKudxloImDZHP4KYs
A0tzAKdJOobFiMqirZLceOrdFqTx9gTSFywR1aCe+8zPHsH2qR8ieFuXmmBBy4cgh1lS2TIFigVf
FNsx5G2L+WYhf0Bx3b1zacofgjTtrZEOV6gyBI7FlpAv2PUzLV8RjC8/DODjUQo6YQSKDhf5JaQU
MVeQA2m+IK84HiThdRUYs6ZKg7EjNNkD1Vl+X0AddoDymMVVgGRc1CkLjk3HHLlPeAFoJmboZ4D6
g6RGkPndTAX/wepufA4lGHc0OH/B0x3GH1Uu+I4HTb4zIkNsnC3N8+hmnnjR3CfTKOL3PIv0A2o7
Ki1cPD5ZBe0fHBOh0h7DZiRl3oK1xtMQoM9xDwvR1fSSl5W6a+ph+omEJnDIzzRSiophlFNx8GPT
gU9gPgwQAacS0/+Iav6lN3KoQuLHFLT4lVl8atP286HQI0Eg2kJ8Rs7DcKnCZtxxzvpXMTXhi2uR
Bmo7elcMuduFb4rqVoSq+KYAm5w3HeotKWpt4FOlQGM5DrWcuR7UAYg+AThlH95EObCDwPJPw6Wt
GghjNBDByztAXgkD5V0+1QtNslapqy4YUY2Y/MB/yVBuT5A5jDcZ5jXytAvQFmzQ5H9qF384CAqH
dwRhbLjo8cdtQOIiQRGd3s5QmZwTURt+z1wFLzOSdtnLkSL4crW1twLKXMUO9Wrgf0gctakL4u5B
mwhGH7aguwUuF4uOuRpyoWszvciq4AcTdxiuaBV7XLx4uDG6b64Nbcwlohad5kO5PHSi6BM3Gf3d
74jcS0ex2jJCwSuXrNmgJOJeyTE2kijAbBQn0SNra/2Lz30Vp1kPHeIQ3AaXYKaqLzvSzK8Ue3oz
GsDrAZWRd46zYttbuCFUMouNaut6M2ERwI2u3DtF1DQluWvthLtOLuWWkbl8B0qLFptugsvYFDbL
0waA10sT1fUNGhw4bm4msZdUNfxDEyKp1VDceYlleOx3BCXWb9JHBx1Y56NZVLldpQu+98kIlHfd
1jDHnJPER7x/rwy4rdH4RK0PlPOHOVBlDj4ccMkojupxKimGTpFW0bG8mHs6vJnIuA/oLFmE4KqS
Ww3++As249rZCBK1NxLwi3sj+HfaKId2WCnVhWuaCmn0FAV3sM4iTihFzlKBlvhB8b68xo0cXPM5
HA49zOfbwBTc85GvONjkbQgUK4uBIQQriRcGmMuJMuit7pEuES+ZBWj0SFJmJA+edDZ75oJkBckv
at/w+nvPUCXdK8+zGqL37Yh5bKS/yDZ437NpIyZF3jR6agcrj+RYPKTFT0psjSttGfzH3pdkSiBU
cj2TLrYoqBucVMRZU7Bz4+yJbwTqmR6SZYO7kDVVP1YJShkMLmKRIHyagqn8x42+thtDGuR3x2So
SKiDBuoFA6+4vYRMJowtJt3ENkUGSS90ZgQ2ytRcsUvZ+MhVoGLqy98SY2nh3kVVxlPR8ai7CJa6
aDZe44L6UmklLyCQgzs3A6fnTkF58xhNhoi1rQWB4TeNSBRpaVkrnX8D0UWWDwlQPtCKtDWonLc5
8zXOKAhTmmTOQEv+EnpwAawmuBuRjgIe10QSyyTnrOD3Fe0ResH1uvCSwXVZuOggHDc69OgDa3TE
fwSTh7QZArIWMRdtkBddLXntqXtEF3HEcYH6zTMGmFWWaD5F9pJyqJUebANFtUTo2jWbeqajd8Ot
7lCvqnDw9x0FL8cFuAL66JLlSyeey9gCtOcyRQGMhWB4QniJq13JCSsgJ0TEO4lTUSZw3iPWzq+Q
esooGqPt3MYabMa5bNqbWHTjI8EMvwXPrWrp/ujozIXN+tHbCW/WajPOGtQjS4Cwn1PGmy1fclvi
WUGZ7xlilg6QJhF7mzrG8U6COoPKQo8Q552WkFy9r7qw/kHjAubQIG7P0jxzRbareB8RhBlwn7cV
q8BDPoG6Bu25ntMbzPqXwyvMqcq2FUqoxQXsDGHwbGuAFPOYD3pfjw2/BzUvqL0RbfQvEoTyiFhI
dcw38qaWW4/3ekJ42o59DV571apJJjMm6S4YWu12U1V6GL8DOQdOGwo1pF+Yuav8HwGUHdkVq4IM
VVsZUAAnvMMyIMU72JEBwTV3yFC58DNy4Mh1aYIui4egvxf7hoLXEnHmRD5c1UfNVlUCbkMOlpdp
EVCEp32HKgD04ntRQwkYynnpGHcLgqOB2FvrivaF9Rb1KXEcrsfwxdg8zjkRTxKiAGmOBHtPZE4u
wLHMDyjMQz+rcgqVIil5N2zLAShpX2KmfVtMtfqwngkhtJJPk4gvzTJAGLOGfiGyDFig0CES0sHN
OrUDia/DuIXlHc9NdpA98L6wRd3723GBN8TluKDoQKXpn1TXLB8joeolYmO/gVaJuw4I4MG9yP2H
goymvXT1ZG+disJbyTFCks7g0VYbksfVPkJUGmBWJQxSVuNukxOcTiJ12Ou0jDApkxXqWBoQvOqK
K4fQu9wLHzQviZ1QN0SeUt3oWE9x4pbW5VsbIii18Nr5rkIX/x65bngLgL44qKj5BbeBbMAXHnjh
QVHQpVCk9JGNcU9uOhJxmaA3hl8mHSyfsglkmKRAicE3YksmMn0nQ1j8kBPqqZBp5NcLaVy2KyLM
vdglRCZZlYZfO0qaXxlmtK79qfaWiwC16l8COg64XBG7lhDW2MUsyv1d51gJK6AhA7m0h2T2is0u
2+eOqpT7RYDaIzTTRdws96zJUICS4OUDJ2spujdS9aBYKDFklPAcZfCsR9ESFdMofGYWnnUWAwF4
hQ6XjXec/RLEuKt+RgEAJI8DtK2PEQjkj+xu6rriApd4e9ubIg4TNfTelc3ARAfBtBI5moI/eKpb
7HGM6uYW3mh4kHDlfJ/1ID+sSuWOK4lL2WsjKJb1Q5NagepTMi4gRd3PVRZ/ULnE96Kry0c2MqS0
HNXHrquKN7lw/7trayT4KOcjT8b9N1+iXgE4mJoh2pCY0CAnh07WuPMHG72rGBh0yXrECchHXlpe
LzViBYl2KQKN8Q42ru68pm2fcojl3Y1skhnE2QI1/vSVimkaIFp57uPQ3lAWyVcBgEzKx5JIBJ4E
DQTJJFRK+2FJg4qWS2KP9XUw5wVN6voA7tcFHksYJj+TCYiXhyicdQ05xypscZepIylQj7lzhPGY
ZN8ajsGoxMQ+5rT9sqDfoY+WvToRdQqibgBtJJNF1sb0mO2jsKmqTb04sHUPFKXvrZ4LUiUDmv4t
ql42HHYTqphp5UAxtVlEOTbbMNLFfF2BzM9LO/QGug0BlVO5QxNl+saJjrqDAFu6ftKwbe9gMC+A
WtlI4pcRfInVSw76bv0OEgFvp30o8gAHA+ZBWyp+7wFFtxnLHHl/H8z9Xa4w0+F1YXPcJq1/TTnD
UXV03mZzXjabLEYOYV0OXk+3gGM5D33xTPuRj6lDOQxFZhcHHPl7mz3AVzb9dpkWR7ayp818IRHP
LbjGuwH+NliQSettS+cofAqtr0AmomTuDnWfm/pYnZ4knMbAnvtad/PO0zNKDQVt8a1o8KASU/sR
fHsds+BO+SjYWAmJO2ciUW07oWATTY+/KRLXalt1yL9hScfyET8KH6ilW4p/bLn4Km3FiEwYhTnf
/hCux4RlrNzVHBTm3dIWl23VzsiXw7Zwr24KLTKe3n2A62r6lUuIg9gFRdwJqiRbBOxE4xd4JG0W
FJImHyKU3ixicpeBGSa4RlkyvzUNPXoh7/84+7YeOXWm61+EZIwBc9unOWeSSdLp5AbtTHY4GgPm
ZH79u8ijT5rtjOFTX43UI9n4UGW7atVaoCdLKhxYLniMbwop1MdWj9iJoRv8iLmLsz5HgeivFHju
k0Rs82nMlyuFx8RXR+HeuWsGEG1i3477mE+pg0sr1b+rcgn1ItaKdAxOHvkDDh/3msbvyy8O6vvU
Aa8t50W2FWJ37aiQa/Jl0z+qAMote933iLTIGEUmTeHgqSMLSV76JK9fqrHKLx5r6QdaZ0GyL5Xj
fk7hPOov6TxW3a7Dxa2/TfMu/N4lHUFEH7GFXB116elPqE9a+Aa4T+56X7pncLG7P5D8m1/GPlJH
Af6f4tDh8uHdVgJBx7QB7TnChNXCjzV1HunuIlKqzD80MxgPvX55xtGmqAUefHRocI/2OGYIL8AD
LbsMF3u3DdsHltD+pnE0UhGogMdLCqzq+XirQdb+L/LDOGr6qgbfVOKw+cGJ2pAdEJly9K71QRcC
6fj8N6S5kzP4RAa8XAuVA5GLy9f3luBQ3aeMNo9JiFfsrU5FfitYDAWMKfbvkBhi1R1UUcRznw+e
OKVOm+VHJ6z4cIOECF5HtVjyc+v5bgvIxCyo1aRvMpTBs5OIgf0Qi83COFGsnAIIsoEQsPVh4JOE
H5RlPQAkg9xDfwxGuNFsButCtKDR1odhSduzpes38GfZQ2tDCuKd9IRFEZH4viB7kdR5cPv+83of
lrw9W35/04fOkjjvaqAosjlEaTDBnSoQZEN229a4gaIYfJ+C6x5hOVyYu72M2uoeOkVbqAZb6wYE
ShAkKl138k/gdbsFm6LcTxUiqOvzYlteAzKBSVZ4jHvBKcbTbicjVMIop7vUcTBvwDFtn28gJggK
EkPVseCko6jcFeNQ7L0q/7r++ZatY2pJ4BXZToTj8yV1catnuLUA5Blptqu79CrNEOaakhKqLnhZ
SeSDMhX/08QI9PkluU40FEV8/92YysmroEZGFZWK+ms/LKs7gelpfXosq2vKSYi+gZBZgIqnpf6i
iPPqgEfosPNZv0XHb1sAw3Z1pEKayPZ/n8+BIlmQ4VkvH+tUbsky2Uax7Kw3tjsqwWotgLkpxFJU
FWGO9AjVJKdE3HB9omzDMCxYuXXo5470l4TSx0FPh7YtfjGgVXEGbdETWNA9nmHHsQpd8KwO3ilW
5Qut6B5cu+cYtSvD/KWGJ99w2BZ7M4UlCsZ5nqG89hSzwfnXL6LqlVZJuQHVt62FYc0qHVLACZaJ
ijTC/9XjUnRW+cPH9XWwfLypIUFxb2o1aQCviko87gngT4gL/byu8QUE92YfxZ7Gs0bAGjIf2jYF
gqUHdwFYXde6acgi6csgR+tETZ+SGjUMYQuGmvXGLdNuCrhmUZeiJhWymg0S/js8vrp9Azzm1Gwq
7Fl2pykbMYJ1hCSl9k9tMD7MHt7NOIdJFO1DlCKVzpVgYVM1wgtAU8lTB4WLAogMxHXBmReqrdZt
02SYcdbWPmBqOvrjTBfAuQjdb528eo3pf3dQVoYD3rYzP+F6fUEZSYmobrjFa2PxQaaCq0Z8Jk2g
6QQctXjUWfMYLDehGi8lQT5dt40M681EEmkObNoJQafyACDsuCtiL9ojxr2FS7ZYsMlmwQbSh4iT
oba8QNBbtxmURjdZ6yxTZJJZINSXoy4+B07F4wjSERSzpbcyqz5uw20tiFiTzAIZJSRcIG+OounE
+Rjz+pE41cfUY7/qqDqQJEeII96vL4dtrpZhvnFI8GyIW6kWJ0ziZuktIvbqNAfFl+taX4zkTetJ
pyvXK0MOkKde0F1lfKwQ2Dld1/oypjet513uuA2b8O0u9K+OdROFxzAlP9Zbt3gjk9iCKmSh+4qj
rEMIfgqz/rM39V/r1jsiGvGj9MKN8+Z9XWPmmjoQGZVp0foLB+LgIMxR6JuxE6e6cf/9X2f14+iN
Bz7nzx4McRbf18dnW3nj2i3yBgGY0uc4RlV03w9Isrm62GK9tbVumnkQ1/OYpyh0j5AXQ5w9PNRJ
v8VTaWndZL8ASdkQOwoWnpHuJ7jp44PLry0LMHkv4jz369QPvFPeDMXO5X255z57SVLPw4k3Xrd5
iXFW+1UdyJl14ckrqq9BAzcIIMdV8lHMJYZV84R0Y+T4qDognY+AO94Lw3hlhZ6pARHMXT53KglO
UPT6kqFwcj+PQCZctStN9Qc5+ghhxj07IcTPdhlQytf7bmKczTni8GIGOzISW8DqZq246ZoqQ9aW
3odIRGxclJZJfgd7bso/IL4YAkEcM+CZvW/NcqteYgktGQ/QJf123TQZxkuQc4qjXgBZAcTNERfK
8cYrNkdgMy/DeHNPDA1rZoV5qrqPkzdPj7SV+TW8rwz3t/+67bhrOABSPVpvXO8b1W37MDhItF4z
M8QUfCCaTKBgk2id97K7Q64jO/R+TM7rzb9/KgAZ8d+PZ6BznpGfQwHJHCViN0FsTPuNv68a+TNi
aty5tN56Or+/DMRUfhiROgIkiaGvpKTeoUp4dMTb9sv6SN7fpiQyzuYS+sxQMYzRulvyf0PgevZT
4QEiGvwIHG/jEH3/KgPB8v9OV0eSeY4CZ+lkKIojBfUM0j/xB6CFIAfnd3JPEUllZXHVoUZMNQiA
CGSJ/mpcnYBLAbvbDAiKKre4E20rYly+p8ajBcQsGsDQkhABYqdTLSDHU1p/XV8UWweGXfOhCYOC
B5ivjuJtiLQRYMbVvBEkfJ8wE6ZnGHacgIsN9J9oPvP7I8LvezHyk3LZQ5iKjxFumoN+4nXwgFqP
q2JvxKTIoG4SVZoAeIdsq7xBKBoge8/Xx/X5suwvkx0jHlo8uHiF1hMKlI7r/ITBHJypfnBTSA/2
Cb0BeuGy3pllcbhh+1koh9CBnNYvIvppB00KlJEjY3md4+LGmc0aILLLYWh/VdHA94Mrf6KW1Ttc
9+mGsQOukQoFIb5fahgvjAOglEcAb6w3vjTy94FHTGIMhMYAHvRc5zXrcnmT98J5CMMivk1rGm1d
khcLe68P4+guW9QTNIQnAOmP7m8nbPwdGKpPjb+EZ2Q77miOgLRm3RFk9fso9b5Fcz3BG8urSHCI
SZ4x5EU0aiDufy/Hyx6AJCTv82JLDcRyrHDD7uUEdDfxafaKCrVDiYgKtsIHlMd9Wfghtgdh68aw
/6Ifo8gD4OV3n6k77fSfySKUqfvbxQvPDnig13eExVJMNo0eZxZyQq3+ORGdIC0a4e7TBtfxSRKT
TaOUbM50V7BXNccnN2BHRBKA+S7S58CP5JVDMIy9huhSBuoV/2dJgOsd2+oVZAtbSnAWt2XyZ8i0
n1XUU+enrnE/93t37wziJfJlukM+EGiZdNgrxraSdLblMKw/mRooLouEvMYF4N7O+M8iQH7lPC19
vnmES1GVQYG6idegGz+M9aT2HUCNV70GSGhYPVwNp5kv9SvxanIIlq8O5qK9svXF17z59AyU3g6N
Bu81TQVigAtwFdwWGx7LNueGRUMOQutB49NnRJDDA3DPUQTCt0plVzE2kdCw5T4InJBWM3mFYKF3
BxgiyOqAk77mNApcZrQObEouoqzuPzDwM94ssa0/bLxXuAfwkxkvAJbnSiccjyHohT4LCKPcoFT2
OhHEv1JlRSlHRyDodyGDkz0IHn7sa+lcc5vBlxteoUhAyiTA+f1NdcO0S0aUQuUTak3W5+XdgxSt
G1eADOpfQSIj/ymZkO37nUR+wd1TpDK3QGVN0YKp/xqrRU+GR+g4CqTrKPb+AXTXv/XTFCAaVGDW
zZXtG14hBg92i7pB+q0gPooD8gYFCu7kiK3vf/fxgu83HEPPUXIjI8h7oEoAyGSRjJ13DNx57u46
B8ClQzryZLpyMKaf4DSGqlXlfBV1AHwDKetpvo1oDajU+rq/fy/HcAxn0QOBRWdUrzypwO1eUYDU
eALAf42CKjrNES4cTRaBRJx33EvAa1/zCIDYAjDWfNwPFdjgNlyibQcaZh9HqN1k4+B+E8DU5Ycw
Lvr7qez8cR/FKOxaH65l8cwMGwjORJdhTh955QZAfI0pIKBQzNx1KNrHy00T1Cuud/WuFw5cuhzA
b1y8ImJCoVrkfgMslIWPLO9bfdTTAITRdR0YDoGhOAD4m9I5064C3CJ2wC2YN3VMTuvtWxbEzLol
SZ2lY8UKlJ4T4CcpcB1dGzpHSMhuhdxsXRi+gAUEl+uM8y88cPkT8QCSfx5iBL9Rhqn7q4IZWAnD
I5T9gJgbMIUXBPfUiUIE9eh4aXTlOhv+ADBXApnDtoD8hwDgMg9noI/CJtriDbPtI8MF0Az4Qshk
Yh9BtGB8CIYSNb/J2KM2Yn2dbR0YHoBTSVHw7sl75o7eYyaZfHHrzaThu/dNTL5h1uBPqAOVcTDf
s0qefBBtnUIkP4/xQOUBpTDTYwFe4B3goP+uD8eyp8wUXJL7UREMU/yV9MCjP/S1QCmv9lzif3J0
Bpad67oxzFvGZRannpIQNgzlD8IYf0o64T0miRv/c10XhoHns06wGFN+AYix/iL7sLxJEgKWhbzN
N8IyFn9o0svzxgmQ7cnKC4ojshNwzc0O9TLNoYEfLtNpKylgWxPDzoFpyFCL2JQXUBw0IHATKEDj
5fd+dq/twbDxsUDlsGjq/FJ2qGCN5+LFozxAemArn2gbgmHmnPm8S8Ihv7gZZ/09EpWIIAYOkfEx
cLJ52nC6tgUxrL0AzrB0u0DeQ514fEhqMR2DXvOHGPp0AF5XG+egbTSGzeN4rxWqRvMLBZf7nUA9
+3GY2+E2cbuty7BtJIbhO7l2C+Y6xYX7noOS/iLe5wB4IbDo/Y7adouQ2zISMx9H6RxO6TCXF+B+
6AD3C/e4rwkKNmtSOi/rlmhxkWZerpmbjEyoloGPH5w7HfSfFeXpNeGdwDXTcZTRNI+dNnxMdN12
wG+j8j37rBwgtbecle37lzV6cxcRgwduQ6fDGRWpztuVXevXu2H2VbHhDS1e3kzMQfcohjIRCrKZ
hxhCzz+iJPVBjoAnlPF3Jhy5Q5Auve7iYybqCgbt2qlW4gNQz6gbUkny7DVsS5XTtqEMQ586x2Uj
Sigv0Vx2t1nZZ4+0d79xt/65vplsHRgmjgqaeXSGSVxckn6rxezs/lyrJBnpRpprOSD+ilhiRxnW
TQeel3HFxAV63TctakZ3vO7ucvJlxEW0Ta/D9KEfw8RRHllFdSXFBW+DCfXeS7lCUQ7gE9H0m0zI
iMLl9KqQSfBX7o4TN5FlKcSlLYcG1RS56/ybFSgGvGZV/kreKVRleCzCnDFn/CoKkAdPpHhpI6hi
r3fw/qL8lb4juveWwKT3D2+RBYY4+WObEbkv3Ubto+QLCFHYhjFa3nR/Ze+aEHzIPWPxufGmZEf6
VqKquBSePo0yiVBISMLXFlgDvfMRQSh2QBugNqrOtq5g77ubv/J72vH7Kp6T/oOmvD+O3eA9uyj8
/bo+ke/bz1+JPQleNAGiEnGZmahQktxlOwfviF3vu1tqp7YuDB+gYq8twzbuPwQgBttrnzwTkDHd
gulzC9JomyLDCYhZoVwP4j4XCWXKT9L1H1BElpzXZ8jWuGH/rIycrnSS4gPVJME7V6Bm2WtBbhWg
hO26LgzTD7OcpFXKxaWHMuu/aS6Ce+gwqw/rrf95j//twf5K3QF4NqO8vSH/UOiYoSaatqhP3CE7
NXNwC0ycyQsKnqWC9inYDCTdgRitD44oWANnRQ/J1TYF81wTj+FdI9OmGB8R5WP+bxG1DFpipTu2
6beMUs//1NQkyD6FTgt6NTAOjc8oSqv0rkucPPFvBlzuyvkG+3gmqDgGOVNRHMphHptmT+MK3Dhg
7PZcWr2UVSem9DUJQIeXbvgMy0KaOUahlTONaSQuiGujuiVQ+ih672V9kt+/oIH147+XgswZfGgO
gYddgl9wT3PlopIY94RdWYM9oVZgudrYLBZzMvOLcSlA2SRZcdZe8AWXkRCMIaDWTMDJtj4Ui281
Ofg1d1Lo4qjyewJ2nz0qMZ0TqvRRP1zrOQIFSaBea9knG7FS28Qtq/XmNsVQZZ7UqKM9N4P/r079
H/FQKjCGgFjY6Qh4PNYHZVt8wwlJX4UVaE6Ks0A+HsxYIC6Zai+56hL1V1KRzKEfqV6UZxAfuLsi
ktMPB7K4Gz7atiCGByIl8QKIPYKytZpQRkvUzziL3J+qqthxsdgDWKno63XzZLiiYKDa6aJZXJJp
7EPEDAehPweZ0tdFqYiZUqTwNFHsevmZ8TnYEQ8XWeAYBHSLNreUxULMvGKWd26WexWkYBYpQtSU
fwBdf3Vwws1Ls60Hw9pZySkAq0Rc/FD3pzD3QRUAChvQ+gEfedVCmKnFPuzCORqy6HHhrkAhe3IE
c+KWPqdlR5nk/KjrcBFoSeoz1XUMciD/hVBHTCitl0ABBrnez/2IytXrhmKYeFOAKhT0qOQp8ElM
XmhXJ/rIHQg1HNc7sPgQM72oRV0u7IP1OXPcZ0i6guwPdHrxrmrGT+XgX5lAIKb0PKihwA4AFsFH
mar546hAprkLSTxsvDRsu8qwc9AL0a6ghTxTvOiPIOp/LAjqrECBu4HisjhBM9UYuBK4IdoW5wRA
dA6CsoW2MG/irRibpf2/SPqbdo6B0yvOTV9kHzWAyeE+bxUYzdbX2TJBJkt/PDAw6rKoOgcdKQEJ
XPAVCo+WEi5xvQfbCEzDrtPU7UgaPY4KSUdSjc53rxq8jbPO1vqyf9+cdSopHFSSLzeQcCGSCLsu
BmenP10lEAk6uWXe3rQvZUb8IW7zM+gV8HxsJrdvUU18XXEq2l/G9ab9sKRKzo4rLp5uXsFos3CO
lRu3VIsNB8YBDTZF7aCyXp7B8NvcJr5zB/ZBeYTG2oeAb6ng2jYQ/e8AOHOK0SeiOjcjF5/7dC4+
sQWXCdKWX9dtIMOG2RBoWaRJhTwPaEFYXtYfhrHYEjB9PzJEAuN05n2NyKxbsqfMTzMHBM0d2Frw
GxguYl2kjjq5btEWx8AH2+R36nUF2VI2tayPKRIAmikOTptJXhKBgHNHURiVTsOhC7Jh7/BNbV/L
CplCAYFSrRjmnD0R1A9/J21wx5u5/tWOm3EWixGaagFxICMAf0l6ZoiuRPuiV9P0CFKEeKuu0daB
YeW9iMBh7A/szHGFYseiAO3FXvJ2K8VkmyLDynUSpJSDM+iSOXhPg5JWg2qwAvXQQvezvotti20Y
elYkTgwppfSsCigsNwMSWNQH3W3YyI8Vy4vTeje2mTJsXiH73xPppeckUNV94/nkPgLv+oYvt82T
YewaXIFOhar0JwbN4meOwgkQuUW63IHiYuO2bLlHmfrxyp39TKKM/jL66fTcLOx4ZKybWzA7yR/g
Lf3it2BNX58si+37pu3TotE8H6JHyuXDcilsavnQA065B3wFVDNAAYZuIa9bGlM/YMwnKGZKNzs3
ACXoW/Dc1+M/eRRHxQbsybLFTN0AmlS+AG+yey6i6BfuCy/w8vMThLbPIRiLNvaxZYOZrBaMFV3b
+Qk7C97lt3/uhLyY540VsQ1h+f3NcajnvBBhRORFhrWLanLG/nXHZr6JINn2SFm/cTJa9rHJaRE0
MchnSVxdlO/R6VgDknN0BJgz46bixX59d9k6MSxeObTHXsr9M1gthdqzVLkLByBY5o9e6TBx5YIY
Fl+EYQz2A9c/4wAD719Zuzf5vImOtpgjMywexLMCk6XBvz8O1T3kDYaPQVOfR6QIvkPrQD25oKS7
cvGNgz4JQq+J8yG9J1kwHjm0G54AvJo/0inOf4BEhX9dXxjbFjbMPuk1ONqEkmdkGSt+TMDfp0CZ
3MXJYb0Dy8qbIL4EKgpe2kfumfYOyJVFAWYN8ObtoUixFbKyjMFkvWjcoamUP3tnVMohes44Ytqf
ZkBTuuu2lQnnA2F8kU20989cT+SC0xBU6hFoBejGYtvmyLD0pOATQ6zTP4MTUoC4b9agR9MdiGuO
uR61vs4ITTQfFaWHqo68Psdge9prF7pafGAvXg+lnvXFtrgszzBzyDlrIQtYiGY6uA+qAtmsIZw+
x0TkYAvh7samsvVj2Ln0IujmtWX9PyhEH8jvRQ+yuwqIaQC8t6qEbL0Y9s5LcI3RkvsIuoJtTORw
KWMe5kDFoywwh4zr+qTZVt8wdTQ5zlVJ3TNssdsnE+rzGjCO7fNcbmWZbF0YVh645ZzWAL1funjy
9zm4bneqCH85Pvm9PgaLCZpYPQkSRGg8K/esaB89QnxOfAZ1Pbg615u3fL+JzxO9anOoF9UXlaXJ
E83YdFfVrYCIh7eV2bd1YTzNwVsft1IXwVmDsfZHABrwG+GUoNOaKjAarw/DsqFMlF4WQWJNp1N1
SXQQfItywr5IMNGCabEYf3pwlDfr/djGsvz+5uYAtRE3cdqenAnANXta+sUnXvGnLgY4Zb0H23ov
v7/pocm8kIFxFrEkHwwlB5qXrrh3csQfNjyJrQPDwsdQKnB0QjsgQERDP0joGuRAt/qi+HbdCAzj
BgpIgwmgDM6BBsVKnDg+SpLAqXZd64ZNCzeSrQLN373ycZJmU6NPZQbA1nrrtn1kmDMRkNhIiKgv
f5RbMk7Ec0lRP09ysPBXU/VpvZs/1ALvZPZMeF5QeUGIVHR9AUshyATHj+Mk7sZiiiHuKT+SBkJf
ZUEOoIG+aQDs4FH6I8zx3/XuLaM0KTS05yf9OOP1g1pdfcognxz4zXCPIMUJ8ldXJndNFo1xaJFx
TevsHhR63+Ne3SUxLHJ9BJZNbCL2fB7Omcx4fck99nvos+7o0M0kga1xw8gZqLJ1XnF57pNFsokL
DeMD6Sv7dd3HL/2+MXE1CG/mfuufR1lEJz47+iZ0r6qRDIjJmqFDGpZQNirPLCXxc9aCSX7iwZfr
vtwwbQHBkkCiuvfyB+USUchLeYxvYXwtzvUPP8ebeQnmEJwfoHq+NJ2H48FJodwTp+MAQmi6WVZm
NT3DxAXSCgxcocV5hJhI4B+DGmmNx3H4Q8Bd+kE975DWhy4Y+GFFC9FIUKaB7hW4N5U/Jq2qyMtQ
pqnzedQg+T6sT+y7FumjBvC/W4Lkk1+mIEA+szbwH+KuL5wTzbyh/j6VNFafJon09IbtWB5bJlYQ
2W7AHZ26unAPxD83QVP5LaQMazCETj2NHp2+4c6BBLj2rQ/OhsQxgYPJnMQC9ZTyolI670gaBt+c
IIzLXRgzffR4f/kTfGlYl9+IoAoe4w5yAuudWzaViStM45ED/pHWl1Al802pQ3aqinhHkBFf72Cx
2ndcuUn10ZT+5E6CygtPoZ204CC+EFCZb8H8bN9vOCN/9tsKYb3q0rKg/iCHqvwu4+S5aaP8tD6A
d/deQEwgIa38TvteL85BONAjdcsX6AZBbqaDt56KfOvdzS3zZGxxkWqOq3LaXIIZvOOyAI0fdaEr
OkKfs89Yf1Qi3qfVsBF8se1yw1UxUMdEyaTqM0w9PAQlIGDQV+F7AjHt27mObiETqo7rM2jbAsad
BBRavbNQPJ/7BmTLFIGM1zlxkai7rnnDY6XB2EsgxyFL6YfeIYAgxBPjEGpcb/3dDQbXE/3X9UDr
AncqCNNd4tHrvL1OgaT7NAMWQ0CbPrhbdvjuHKGbZVu8ce4xgqoMZE703I9DdoBSSPY4NEGwMQhb
68sueNM682lRFrKvzuB9gaIBhoISeFRai2vQyfj6xXbetF8AQZ+UwNZfIJfzq3FlDsRi8bK+AO/a
H9o2LJxObUPBJI1XKuIG99rjqn/B7k29+5i5XJ3nLI02TN02Tcvvb4bBykz5YEwg5z4spgeyZDX3
dTyAo319KLb2DaMLSm9RQMhrOKs4fgbYsjrj9txvLDJdXMVfrhYzZdhZDzq5qqpH8igK2j0LBzH0
Wzd3Iu85BWkH+91XweTPNxOEXPpv/ZiA5+KWUqZ+Qjpj0eTrO6HL33EcTig/401UsK80cnH6BXma
6qPjQI/6U4Dk0lSBUHyIexdzpDP5WUz9WH/x3MRjkPObvbq9p1MahxsDs02bYeBc9C0UAhCIbLyR
HlXtJmeXQFzpqkUxCUAW6mpddo17BhrJuwFfexlc8Pye3ct6+4ujeGdVTHjeGOpikKiahUAnEHQj
A/n6GKXPvCLzDkKU0A6c+a0X+HcduYo6zY9M0J5CmCINnLy5yKhpnuNG+U96GMvD+oAsHtEE6iWx
AnVq7NMzVAtzBk2DeExuyQCypH0LZsCNZbH1Ypj97IwKr/AkPCN85JwSFzy22JjDXZKXWxRnti4M
c09kzQGwCeqnIcAzeajSf6Fri7pWsZnSfPeUxUIslvrGoUA7vFVMaMR2fOhacHD+XxSPkxNlY38X
+05934WbPNUWMzEZQPyUQNaP4OLqTsgq3/pVFQafcygnTsf1hbd1YPgX4pOkGD2vhpYGqhJ2hejS
L9DxgizBevs2SzHs3IXi9ijDHu4xBkd4MYAlmYTDEbKc3S10peH764dag3Ft7sDBvd6nZUwmbK/n
Iq7cKXTPTfWAWu1vupp+rrds2V0mWs/3hIbKC271TROx79zhEOKjUCeYm9H7td6F7eONY12VKKRQ
UCdEgRYU+H5Ljwf9pwacT1tHiq0D41yPqzoPCUkoagQ0jQ9UKJwMjkjzjVuorX3DyDNoiA/dVNUX
3K8Hegjd0BefHS++Li/nR+HS8RsDDOICwC05zP870XUKnY6x3EyU2pbYMO8gH6tQ1D7uhnIc0wOI
w/guKua0PaY4XjcuDe8/DzEG49ZQNJ4X0KJVT1og1Nb4yG1kFAdh4Xn9jYKi7IGB4n2nJiE/adf9
Vul0K+RgscjQsPg5EB3phra+jI1bfImhcAVtoPoep8vHamrj3Rj70R48PVCPGSvUKF23rQ0/APXE
mDW9DM6yQxLvWDDwSxzbCSrW6+1bbpQmnK/PIwgTQi333LTet2Qkv2UELnBRyUcoMScbr3rL3vgL
09eIiEBopbqMeFvtUWAR7WkHhXqIE26N490nox8FhvknBDTaRdroc0EUqnFFcBAJtKGLDMTamZe3
ey9zzq4O1MaQLNYaGN4gAxSYJJ1CnALkcv4+80rXOUKQBIoq6wtj68BwB6xt52hkyBY1HHDIHbZ7
DqdAxFbJm82UTKCfngDDykfsZ0/35FAuJYciQtEEuEgfprCfdwMEHT+Pbvwd98D7/49gr203GJ6C
js0wDCgFuWjtiGcCAsh8V/echbtRNOmVF+XA9BRcuH0ElaFLXyhU00L99C6P6mkD2WJbHcMZCNkL
qL0qBeVpBFt2vSCgY6nazN/YXrbtbJh9E4ARHvp/6kkWoFYtyvpj4pL40OfVdwkK4tM4Q2mwBqLm
qs1mAv+gm93EkPSUl6hqqueWp/VrDuDJcb11y2BMvB/wktDR7al6Utl4YgzU1SPtLwKMM5BxetCq
zQ5TvRXMsewuE/qXgS0+lgznEFSMyTO0YghqOQV5EJ7aKky0LL5v2D609Dzc94AJon7tlruZ9Hdp
Gs+/12fL1rph+B3iaMmc1/JCnIzvFbSWbj0Xyq/rrVv8vb/0+uYSgLiHLFAZo57A9bAIa6a/mlze
J7S7RMlmasy2BoaF60LNAMsNzVNfgXMVyDVIBeYQrXQKFLKsj8M2S4Z56ziIKieH/81q1Z/6EuWn
i6u6rnHDuhtoRxcQlxMfei+DrAdqWJp+S/zHZgyGZeP53sysCfWjCiHvFLQ4kZJRvMokQYKkBAI2
qiZ6OyyXifXBWDo0UX6UcfRUa4QER/4yDxCOVg1qWrkGVV49BdAxFMNhm6rc1t3y+5sN1gMkmboh
YtwBzX5pqXaSg+sPTOh4Lt3HjliEfX+tj2w529+JJpjIPyH9tAkjV3xY7mEQCT8sLBbwl/d9Sr/l
+LvejeXixwxzd3UZiNCDc2S5W+5LDW7cFqAQJ+KL3AIkO2nETwspI034FhDUsr1NPKB0oqyKu659
+uMu+xFvciQyT+sDss3b0umbJQJco6tpWakn1LZEkANNoXerwlOc1KBE7iCkiADMek+2zWA4gsRL
3UYgdvGoW6BqZDl+alT6i8jyNZ66zxV2Rsm2Cl9sfRkeoelkO2Q+PEI+y0c/nsZ9K/iZBfRGsvx5
nDukZ5EbXx+YbQoND0E8BKQbHasnUcf9UZTBv8oHIycU1prbLiJIHoHlcr0r21YwHUbfTjoTAp6O
ZHLHQqHv60Gpm/XWLbNmIgPjYggVak31Y8N6aNctpDZLsGExWBl7wZ7U7GXZ2+u9WcZiggQzzWsI
v+Ja8+dggL74YWz6LaiCrfFlrd5sa5l3FSAeoNTQBY1vUI077NIUSZb1T7ccnCbfXxikk8/iAPcK
kMYf3SBp9h2IAuDOOiV2Ih/d83UdGee/ZK2TjNGonoji0T6A1f+/UxpStBv3PcsBbUIEwWnAC9Us
U1VB6yOAyNchiJxqV9MuO6wPw9aFYfqxG49tNzjtk5A19I6TFnLwKMZIzo1O5o1iuj9IhXdOAFMj
S7eNOyYzaZ/icqD9ici0EvdinF2QTE8KTBFfUQ6fI3sMWc8xBgmkSlj+ShpoLpydso6b+EBAf9Me
oXkSOvscYtnuBjjLNn7DQwRO4euUjeLDqDsIZYIqIvGq+nglZ4QfeYZfADQZ+X8nAmQcD1GUpYK7
699q8sev6+tn2e9/gQlJhahz6VYXJ/UgME/j1z4l5MswI6Ay1XW/8ZCy+B8TVBiTQo0d+AMuhA+X
CRHbfTRPoGouaqiSnJbMGWjDuNqXaT3XG6ZscRTUcBTgJsKSF7hh+x1R91zH8bzDlQxM8etTZ3ta
mxDDItRh5RR4ICyQrarRF+jFP4AmjD7146gRLMZbO9T+i++6020IWqnr3KspylVEZeP03SA+8EXW
lrm4YIJdYcPYbLO2/P7GvUJqNYnK2qsuAJ9EnzoWc2fneyCE3HAYtvYNh+E3ddKlEFi5DGXlH7Ii
lbe8KLfIJS2XOGrcDlqHFaTqKFCflez3Tj0nCBLyX8s5pyn9N22j/Z8rgmTkyjucKdAVJC6NWq+t
LgVNsz0dAa8qQ8C91zeZbUCG+Tcd9fMZAl2PPIx+qRI04VOiX2OwQx5YNZc3OUedkFZz8pTCUWxY
q2WNTCwiCmf9iXRBcRmgGP1Dhm3X7WTqe7frY7L4TBNsqCI+MsCw0w9jWn5ZbouyV+Wjk1B/wynb
vt+wfF62UNaNM+wxhUoRzyndn0CYbNVT2T5/caVvLIQSsMbE0Ib6gCzqV7Ap1EdZ592dp3x++T/O
vqU5Th7a9g8dqnhKMKUfdttux3HipJMJFecBAiTxFvDr7yLnDhx9VnOKgSftKgltaW9JW2uvtc1A
S89veqCKdFCcBH+U5Tke+1r7qNp7BQVrOj4kPcStn7Z1s5jvTTcTU0KAbwcXq2FR2C0HMALXUPze
O6Ko/lzvwzQVmrtzmlhhZvfFBeKBxZ0KneREZhvF9tua1/yddzwNKRXYVwrbj05jJVj5QkIZbOJI
DSIdgcitlpcODTHZAYqAucOSQ4Tb9PWvNzj3343lzQS0Ikgk3hTquyVjlrLkrEgaHX1kam+Qrn/q
UEKyW/4lIC+7zfd0qB+Ka1QkGeUXVFjkMbMqKHSEoM+JSLl2hDb4x3+wfcEEkXdoplzaNiv2jpU3
v5FaDnYElb/bVpUO4aPSxw6Fk99laFSQvoT2ACZNCDQEKf14fWpMg9CcvA3LYuxAF3dJlguT2zdn
nFr4GaU2a5fmpaV3DrU6NaDkOSSjOqe4IGfd7tksZbJDQVj+GtKsvdj1bItt5wUdzleAX012UKW/
gEDD2ylnxsynVUi+bTOV5uJgHIS040DKiz3WYRpPKSq2Klpau0Za/Pf1PgxhRBfwoiTtm1JMC5dN
+gxQ6HzjwfNXtgvTTGhneFZ3PWShu/JSdOS5KFDDOOEN+CSwM1XUkyvR1jQEbSeX9diTFFLFlzEf
fhV+EtPV4oH3FyuIxv8N5BVOg2mpwFo6EnDYAFwrT3YyAVeLc8GmNRTqYD3BJOlaKBJd8soBnWgd
tGTYFRNf444yDUHbsu1ClsXs0xKIxqA9BG7jfavmgh3HqhYru+r7ExDqiD2/4BmHLAnWKR9foE4Z
7HpcE2+uL9C/G8J/3TnUMXtsBvmwaFK8FCJgL7pKISDGcTc39c1IuHuYlzuC7++HftHjCLC+MlCu
76/3brLeMuQ3G8nsC89x8DJ6Gbyg22dOQhlkyTmFgoADiOL1Tkz20/zcxU5eiS4pLgVV9aciQ233
ThTZKq96+G5ADCNtL7fmBkyFjZAXp7V+tgvDE2BwlyUztdwP5cyKOPOqbSDXUEcOuuD/EXlmlxfl
O95+Vr0isZysJga+ulqJjCaLaS7fOsC5BaUPsIqHxGjsul35lVaVnLZNu47jk7bfU2gnL1ePpkPC
XzbVrQwD55b4iVq75hrWlg7mm6gS7cz97NHuoa+RuODAS2xb7agv1iiRTV1ozi9De0ahLwKwO6A+
rAzoQ9f5040zV+lh09rVAXw5ywnz8Jp7KZGJuBG4lLesXUMHGqZZZ9lLiQVdoB45FNaLb6Gi6kNU
NNGXbV++dPrGtSV4mCLPEwiMVn5rBVTug5r2K2YxGV5zabugPE88XDSCERmKwi33eVUcclA8rqzQ
90+4oQ7Q42EfIs+MWoVwJCefjXu1JJbkCIn7rj5NQX+bQj4BYXlauRC8v5ejNO1fc/EAUBdkVLHL
ivC3mpsirio73aPcpAQRarMSCg2pnzDUPDtxiqIAIwk8D0eGfgSEMpQQH2RALX2pU/kwFzg74A0E
IN7mgXbFmr6yYcJ07J7EfDktOrm0XT3sVO7YX0o7zyFO56Myf8WGi9u9s5XpMD5IqnSsLj1+aYGu
++uOXjm0d44X1nGT+U91Pua311e3aTya56fW5LEOf49ttGhsjVTtVVSR17xI3Y1oslDn35Mk+v/+
uUD1aZc/j8srUTJb5dmKWv4jsCgwihJi51md2V9U1BYrb4qGyKCT8wVWVjoD8qsX6jsJakZ76Eju
cYn0n6+bz9S+FhzszgrgwOCSL3ImTzMqqb/5gRf8uN66wXl1Lr7WSmepUiTTlvfxGgKe6RT+6ho1
AbfNfubtz4kVv8qarZVsm0ajHQBU7wEPYeG8wkFTT+OqIFVyBFmmNa4sbFMHWnCQgNb5IHnhl7Br
xgcICeBZN6s7Wu2vG8zUvhYVPDngadJHNqKya3ITpKy+pW65kpQzeKUO4YN0hwzIXOExJxmdG5QA
ts4BYBcPhFdtS6GI3rI9BInWvMZwGtPBfFEFMaUwGQWy5+Uvd8F2/lVuHeBC9vR1yKMaagJkbSMy
DU6LA77nENG2U/GY4rnV6uOCTW7xnQsUHsqjC31JJzlDChd38B3ezJzOX9kADTOmUxfJto3KXqro
lGSjeg6Bg39w6u71+nIwDWrZo95s3YVdZ3VP6hKcpUE0nKaiso4+HQtc8yfpPIAx66MHordtQ9EZ
A8XMULCJR8qL4M5wCeeCe/Eko3LTJTnUcYSsj5qyxHPH4zT70zeAOyEnQljGo12Vzu2jQ7u2WxmJ
aXfVCQQ59VkXeTQ9txIbkIpQzL1wjU8hJEZlPv6Y5r7cQ/7r3umKZwfgpuvzZVgMOpZQtRm0qOoA
WaWSBvUhnfuovK0tUdPP1zsw+ZQWfwrQ2NiWY6dnG7i+g5o/L6NySf2qOkj9QOH75IhN9JdBqPML
limZG9D78YubQ9yJ1y55GpKNNQShjiSckMIfhgmn0qaZqm91SG3/xrZtKAlft5ThXKBjCcNB8Gnw
OohNTMiDClo+oWbTPtmQZlnpwbTIdAShbYEOvYkyceEg5dplKL/IxfgHSTl+ZCJi5zJsTm2p9lHC
xh/risWmRIEOK3T6ySdB72ITqp0/DVB5fvA5WeoH0wZ4LUBOit2Cn3KovON58atSkM26blTD+g4W
Y7+JR6xKsKKDtLxk4LM4JCPNngAzlzfXWzecvHXIYegQlURWDuZ7ZOShN5OW4G2q6xvwGX6psqo/
Xu/GNAjtypKIBMwuznKj4FGFkr3lDawvt6VKw0A7giRZUls4FvAL6UWBzHhEb6RyyMq3G/xf5xgE
iUDh4wyCg3WWnP/mh5YTFc/SX1DAiHtS8rgMMm9luo0rXDuOWEEp5kaW4iLQg+wklIyzJk6AURiG
tjoAObO30vFlHq1vyrO3HRp1HKJgTOQg8IL2SRo81IW8zz1pfaVjVe5nO7ttIAx9zDrQ/fqRY69s
GIY1oSMEpwJk0SryohN3RvKxKFzvzzjgzX3TivsPMBBKdtLrRoyIQTR957p1X33rCwfKeSszZfp+
zTGrZEoqSDzCMT0XShRQ+BMqZnU2bLTP0u8bxycJOK7bAY5fiSxw4zYRzfCxdbyhPF030fKh79wY
fd0praJuWsY4ni0q5xOUp6aXiduYj0lUK1cpQ3jRCQHbhDZgdHbLCwAwjO3K1uXPqGXsXzJW+dY+
8N3w87bBaLs04ZXtUuGk5ymbygwk/Yl9p8gM+SwoeaRraTVDLNDVfHmK+3olkJECV40bW8gZlD7I
U6AH85VE9avv5AfHWQNNGhaYDv8jZYjChQraTUC2Nbs66Ic7r1wlDzK1vgzxzfIqAPzux4EGZyKY
c1e3oNVjJV87Cpha164GNtjfKbO89MysNti3A8QxagcSFtcn2zANOt4vDIYw7OogPRcs+RWOPbDa
ATn2LW6GfjV8HBL1QhPAzK73ZljEOitgC7n6TgXQ+/v7qohDbreDJgf/AEQPqBpHtkkTOQh14F9f
VmTOIwFlz+X10kYOd7/OTmBwdl3od3Ktxqn7vLhMQj16SLeAgKLpPkAxt/p63UymKXf/XVA2SH6z
MGpzkKvT4ammSKrl/qooiun7Nf+uHZwgIjHnl7/05GXhpLEAqPiWc+/3tu/XNt68QxKYTXiOcQI3
fMxb0iG76hBODtfbN4xAB+3VQM8EXS+zc577nncElTfJPw5dZVVHFBPNa2/ghmnQQXutJ8euwMvi
JWyKJp5CkLjFldN6G8+jOkCvFemQgvFPXHxfZR/RcAmCkVlNP69byfT5ixO+CUvS4UlUejI5uXj6
i9nQikO+3L63tb7MzZvWC8EL7kd4c+VZaJF9DuhI+JQKcHivHBYNsUJX503YlI4hA4wCoFVoD9md
e3RcPj8uz9I4iZTbfO0vs8abcdh1o6qmg68pHviQ045o9buaHDzzXbeTaRiaLzPkPrJaFOxCOrzt
MCyq/QjKIkgClOpUuBUEF7d1pLu1XeHYkSl2ScY63yWsCXZ1k9V3c4lyDldw/+V6P6ZlpTn3VPYz
4NR5cmqrIbxJizn5QRORfbzeusFcOvTOt0CYMvoeA6bU+cMHK7JiWfvPOTajnYMT2xr3kmEUOgav
8YXyoKKE5duKrN7JoBPFMUoUsBvXB2JIHutcf6DHkTkHRc7FmYdSoXJ26J/A1FJ/yCE/+r2irfuV
OqKy93QC6bKNELPN7XUiwKmYeTlFbXaRY+l9ay07/UKbtNhfH5bJbprb4yWfZFIU2DzcsXyAenLi
xKSTazgXQ2R3lm7feGOVqDLHXJSXQIzyEQlRfudmFJoDoORZCVymLrx/u2h7UlW8n6PTX8EgLoLv
bPRoDNjF63UTmZaw5vHOwIbJ7RJ2oYBEu2FiufEimzxMFjvVrtwk5heEOjKPcCsavMHKLvakoOJY
hTdDIKdtF5q/V+o38yDLqpstmucXCQXlvUBQPDY9eR6HgK74h2EadCCenQapIsGQgSTOLw+km9x9
MpBiP/sAlG6aCB2IF6o2dby+ZX/TDVNkhy92szyrAfmwtzuUMW/zCR2Nt4CaJpT3Rid7Tn61VQbJ
qXGVj8HgcDqZnp9ym1lzkl1qZE4+tqMizr7DcZmtuIOp/WV+3sw0ivvBjekh6ev4WbSXvdOk4Hgo
ok/X58DU/PL7m+Z7qDSCQybILqQauw9lVoQXhdTBGizLlE20NW/mOOH049QMZ+i6sYfloS61IaPa
Z2Jno7o8Vh4EJWwpygef8xyCoKgnx7v0tsHpni5mJ+3Kkl2CKCVPiV1Jvqsz11oJJCbbaTu66xOe
dCmSzEHRVdGNmPume6ggdKU2zr22lRPQ+0SsxNxPbTDeplEjUe01O9MaGGG5ov43LUJ1XN6UgsKL
AdJ54SooXgTuGw/dJJ7JlKNeCPyXL1G0iUE2oDo+r+eZn3tzBlVxKSIBaccwVYeol2tzYUgm0ki7
hnPiJVbVIV/h9vJLBb7JhRFldIpgTxf0xsJLjEzMg4MixnjrCqM6Zs/zAscr6wB7SR6UJ8upq8/N
EPTlShB+f6uiOmiPRwElUzBiD7Gb6G7Kllp5MsidDIU62tCZWOnn/WBPIz0KyEh5PgRW8RhT37F0
uUKRcP4QTUG5pmtgWmtaIBgH6Llag0IXk/JjKfh9NnGPxG5nIQoQp91R0Mduy1hSHavnJWymQ9Jl
F/Bb+vxYWtIZT2HDg7VMyft5GZR3/xs33WxG5RvA8Q9yVjxOh3KKJaUQA/6UpijU93PW34uuXnsH
NllPiwQsVFmaRtgqO2u0QPfUoSxzYf1q/GonXfGU4z1qJZFpCNlUR+3NnVVENVj7LxQvz/FcuD+i
qP+YufxzIBM3JhU0zdqlSlOWTyBvvlOVtSleg8vlX6Omwu+KENXaF7fy20eZDSRBwnHqV5o3GFHn
4PMnz679EgMDGi6LsWnzmLguVIrH+QdYoou4dxK+37L1UB3Qh9xBE0CXDXhklIGPpWR75CjWVsPi
lu/EbR3QhxduX4X5gFegWn5rWwCDKgHy0+tfbljZ4dLpmxNBzedAWsEUnWWenFGYfWCyZrEcvPto
lvc0JQ9lt0YBYFxrWlTAQyaI3X1R36kJ+LtBjfFE+k89rxU0T7DGCHV2M80+OAvAIw+nH8uz4/Vx
mozo/jtOm/tpAjkBoOrdqJxjWSZ8jPPCX1NIfP+CSXWk38SjscyrBNkpvKMu1BAu++hy/7cS/aWn
kGuuwd4w9tuEgQOqQ/4oqOppa3n/258zzuEeQqtrdYum7VUH9rnIQuYT78tL2TUPApupLaBNgmrG
P5UFYl8ILX2ofODhq1DeNV6+JvZh2AB1qF/P5tYeUjc8JRVOPSyhR79AotW1EJn+lh9dXwuG/Y9q
h4c2aAUfWd48gvyufWqbpnA/5ExYc2yRxrdur/diWHE6zi+psiEvahmdFYd3LWIfwgNV3PXGTZbS
7gk1eDo8y5LhCdDIIdwTNaS34DVrD2zAac7t7OjpekemUSy/v4kPSSsa7tYoBqv70DoD/qae84ix
w7bWtYDALeoPWQdYSFOm1nMDDaHx2HnBuA2STnXmPmiJOLZiY3hSdfbdHwAkdico+OAEv3bbNK0l
7WSQzJDopkOZnFHikg+7Og9xymHDODxB5G6T8GNA/yOvGznEE65VIs2TOPOupISf6+XMs3LzMAxC
B/PJqqj6wa3Dk5TpV2ZDrKmNhhfgDdZkoU0daFu9X/ROX04JPRVJM+x8Nzr7gka3/4eLucEh/kPF
l4yDh8wuPRcdRfxAUeQ0gn0tDJJvuZx+XF+upk6W3984g0RpZ5KBswTvTGMe44UpjcG7fKkj4h2c
COWR17sx+JyOnZumIAzn1ukf+dS98iQUN3Rz5NCRc3ZWOb4KAnqyB5FfGHfKr+D8qz/VnINGcJ6K
VTZZ0y6iA+fshKV5BTT6xbKmj01Rtx/bZCHkqEC8TBeygAJvy5+aYcrPCS9+MbIGiDcZUNvsfaA+
+lGC3U22SfTR7vDyElOrmrYhaynRnB6psrG13Yac/QhPtFy0DBebjB+3Tb92+pdzyNp5SNpXXGbA
fG6jTucbKzfirqgOlgO3stum0AZ5nAg0C8G2jXMJWWUIMJheh8r1rVcruyTDI0q9qh0Y4/M8BqXq
cLluG8OhXofJoTaYzzNJ1aPqwVODo1yzkz1whC0LTrgnZfH20K5D45iX+ZMYRPvoivxXOKFqgjVD
Cmj+aqWRyVhLuHwTT6aI9AlwheoRCKzbtoBo1NwraxNEluoIuBR3Ei7YaJ+nGYIGdpg5O2bb0yEZ
+vZxPb9uGoO+hWcJtNPcuXl06yj5Cnb9jIFGeIw2KZoFVMfAKdLWftb7zjmpw/bVFqhrAf6bfxqy
YlqJt6Z7iY6EIyXJF4p459yGNhsGUAZNXnLvsAr7VuzM0RB2MevxjnCrQCbeeUegi3oJai/bGkJ2
50dFWxJwswVQdbi+zg1W1aEZshVtlIaeffYt9dIPOP+W48byM6rjMewm7wBSDLtz2BIAsMIIV4eY
ula0cvI17Pa6oHAyj2FnTY1zdsPwKWwBh+xBdfKpIapd2YgN5tFhfdKZGvDFlc7ZFk635xHKorMA
ih2bjK/D8MvUi3jbIHvJFHSXU5WgFJ6JtcuV6du120c/qrCRA58eVTVa9yUkHXYBqAv3275dO6L4
xTiptGHFxbcAqmzD2jtZS8pgW+tawKobG0X0oOx/HQs+7vLZo7cZr/2VbzcdGPzFZG/ioYP3gyQZ
OJCByOjabvAMgbPoS9CREIr0oOoVZXTmUEg92lNQ3c1qfN02LC2GtWRKGCcMC1Y0Fmrube/DpJyv
1xs3eIMOFZRVwyDSgQDJwOF6KYrxJU3ofN8TKE9s60E7jijfRvAaCTn1ZPhkR0V9wyqexIK5a0HY
kN3Q4YGlj4LYMo+sHxlwgscctQ5sdO6bAoRGDvbjHTKivyxa3tt2tW1KdIyg6wd4lqCVewYsfgoP
SSBJep+5NUhhrhvNcJb/Dyvg7LDIaVz7/PdKwhT57Ldzg9ro9Nc8TGuEZobJ1/WDFd7Z8PiRY2cp
q+lT2ifqM+j8gy5uON53VvYvUyeaz7vEwo3B6ewzSIaK2F3ub6zw7FOZOMNKGsCwAHSU3cDUkKSe
Ki5pE7rx6JUy7nP2K5Ht65SlXpxaFgcncXBvkXyNt9E0LPffaFBHVtEFDDMkF4Wsv8PyG+EfHK91
bq4vgiWwvJNa9TTPkUkg0snp7TMk1rPnmrgWuK/FGujENADtII+6qjr3+qQ7w9X9XywMoqc6IyAb
H7Oq/LxpBDr4jnQZbUSHEdRU9ADtg7ybyHolsBjMo0PuuJpG2QP+eGYRd7+TVtHhXoDieloxv8EH
dcgdo0UUgemPnFzK6niKkB21rdq6F9Hc31iLsMI2I2kOIluUZJCusvGMMpQPKLOTH2nYt2uPXSYz
LfP/ZtsKuc8rT9nklNSBAiEvILuiA6/Gto9fen3Tup2WYggigdaHxDpPtWedkZYPPm1r/d+t73ob
hnWu09y5kxV4FIyCkAZaeON9pzz0CWSsy0XM53oXpqOBzmuH6sR8GpORvSoLgrQLe7Cyiuqzu+So
RI26PM+KmriqkTocEie4BwnwGn+baZVqbhwOPTjvPCs48W5Rqxhf/iYScZX6MwZ8jabKsIZ0pF3a
lnVPaUZOrZ+m38k0y59R5mbP181nal3Lv9XC5iKbZ/d/4xye8aDQh417ZXIMm4MOroOeYGn1avJP
C61CYc1/bIf/tENlHxea9y6UD7nT1bce/rNtOJo/T1Xk4PHYDk4JyeUtXpfdR2BZ+IomjmE5O7o7
j5Lb+WyzVzDHAtkvZAK2lBz0+5/nga9C/U1Tork1m12G6oqMvRJG2hc8RLk/S+AQt13BdJVdSMiB
xgCajycZJmqPjKId+6VPdlGbrCH33h2Aj1rHf+OSH9heCmUw/ifMUPrmlyDz2qgSjMa1BcvzCMSS
fmP/FK3sfpTEqZAjIeHKDL9/4Ufz2h1sHDIfueek+BPhFryko0leD/t2xEWptDiLhyo5B2Nz7uu0
jscs+F4Pm+hS0bW2dskkfFtNIXlNWxQS85x5f1MLK65omhRt7fqgJUvTYfBfLZn7O7sWwy4pNwn1
4dO1JeuyeQ4nWfmvqFEZ4hmVerHdsO8bfBqN/7sR/Y8bMEgONTL9MxUEWU8+QaljkSZYOWqYDOP+
u1pBjz5NydxEv62Oi3gYAycuM/Zz27drx0gvgy5EMRHymtm4nyROJ3e8HjeFV1hG23/mfA6jmc7u
azsDyCBC+pvgwXc3efyb2/P8dm5wNphxFcsURBw2jUhPElcQM2kH4o4/Kz8oWMzTuT41TS1frze/
uPF/zt2+rWeJK6o8cN5a5PfgW2dk64GNb05CqXMODoeyq+5AjrZyc1lc+r2uNFeHkFEf5KB7/imL
7HvTiV0puoMNGq8IYIepXitqfHfTwIg0t6aNl85K8e5nVBfRXWMV4w2QQUgXWwOqXK9bzdSH5txW
YLOGUzUe+CzipnfjlH93py1JLwxAc27SZyytekgVOhUwYaAHk9bu+mcbXC/QPBtK2goAkxEtFx+c
5tjlX7a1q7m0W4JlLg3RbhMkCoiO7ocqSbDy0cu8vbdsNJeeoK/Rg1NgPFjkdlKHcWBx03yRalvE
0FOkPWfN6Dr1eOjT6jTO1Wta0xXK7L+3s3c+XU+O8tCZBubb4wEJswfALuNu3x6a/bSTcbYP99Xh
keyz/eeffuzsQHC0Hw/prolV/EWuBA+D7fT8aTNNc+Ti7nhAvXXqVHFPv2TkM+vXqkUMfqAXWDdZ
OLtRAuM1Un4oe3FngQPGFdnX6+vK9PnL728uXKiqrYd8bkYAVgWLyyQ7YR96FJ7Yz4JvEnb0bV1r
JWs53hNsTNJoizLOpVvFDUrhr4/A4HF6HrUe64iFZMbEpk7c0e5IXLWyj5psrzuzhYcJgtdVxKCq
3wPUV36UqsfDCOm8FaiWyf6aX2dNUnRZB9PkwU/QcsvqHEQglhcrq9NkHM2zo6hIKatauMc4ceSV
x9/ulK7JgZjMo+3Vou/DFrQ9iHUjgf7DEHvoI6ijw6aJ/U9WFK/aoG1F81b9WQ5fffflervOYtt3
YoaeDfXz3mYThUupL+KzfXDu3Twuv/qQF9qXZ7FLX6/3Y7C9ng61BjH5bYAdjObVbujFMRrWTGOw
vF46PTSFJLPACEb+0thlnMnXJvyy7bOXPt9EBF+SitFgGA9+VQ9/wrbzxS7Ihaq3bTZ6AmWKaikD
yseD7dODW9EdEINNjBLRTyED98KmQegZlAjv8ROUF+FWU/SSWjXKHwGXXhmByfrLhL+xkNe7hT0q
OR7mpIei45+gKOIkX6MANC0bLegEAUERWoBlL+gp7WVc2M/XbWK6COpaLk3Du7kK0XKO+8BrcH4a
d93Np+Io9/0mTUjf1nPMrQ0BLzrCNCIE0XUk9zLaGG10NZY5nWq7nwTCwXis1YmpKp7qbGVKDUb/
T2Y5iNoIiCc0nh8n6zvZePTRk8qgSIcAd4r4m+HxcHqO1vCW76cIfbBi/LsG22SIKpkhAni0w9rm
z4Uzfh7a4BS67k+n6I9z731y2nnXWv6KTxm2Kl1zRfheCn0kjMXPvw5OvUtBV8pIzNfqXExzoAWe
GTdhL4V+7YFmh47fN2uyz4tJ3gn3ejW3HACVA5HMeCAT+41S62c1iUNpTY9+kZz60N2CYsCMaH47
VSQI/BEz4nYPbLwr2coJwTjV+jaLgk7kUeC2pE3iDpo94MKJHTxBeX51svwQqu4lBIsp6r/WimYM
JtMTtJYnQKc6IHyCSmrPiQP1rSPLwjghH9QaxYEhiupl0M6QVd0wYjmNCoAPpz0FePlOGV+5GRhW
k56njUKnyrmy1AEauCiRkvejvUlExbf1MudaTR6o6vDlYffgq4+kOVXJyuZr8DE9HUua1knKFk17
DLzlXbMbgmbXsWKfuWKlC5Nhlt/f7F7ZEFoQVcVyCgV2rj+q+Hx9ezG1q61/W6CeeVAIoSktjrWX
fKJlse0U+/cg9+aTx7BRTuDBtWiZ7EZr2Hlq7d3V9NXaAXnyFQl7imVSld+d5nkMVrKupnY1p00F
itS7ZfnZoDOsg3FvFe62vUovX+45OKQ4NNgPTs9uoqEAv8xaYYdh+elly6M/tWpWMLSQ2dGHWKVs
f/h2tpvatUS6wev1guXaZ9z1ohw9eL+r4HtRgo9gW1JHL1duhlw4sl5MbiW7FhrlY7pGVWQ6OumK
IQIq8T6KMJHC6Kc9qsRmRxwrQXYCSt72ubTKuzas9nN9Dwrl/SZ/0qVDxhTyAQCWjYfAKmPL8+Kh
W4ODGBanXrmcON4ohxCu2pYn1nxs6GHbJ7v/hhblz1kfzmg3sryYQgcXObttLWtuWsqgH2cXcbFq
b8vxwdu4aduamwZzRTnU0JbszaPb7xlZOWu/a2Ev0suPi36CYgOj6lDbt2zAYj9et8P7d1c0vCSZ
34RChfXl5ikanu4gnnzDzr+dj8HuznpK92t3p3eDALrQjpZuD00AP8Q5jIzfR9EcCq+OUf850uDm
+iBMxlk6fjMGL88q1/dAPeJ4biymaEeztbLvv7fI/xz28PHaIbKM0qQtZ1S6TTtyA27RfX6U5+wI
zvHP04cH78bb7bL4E55nY//5Pv26bUDLQN8MKGj6gVIKi5XtiaqHMdwS0TAYbUvtweVYRwUiWlC7
J4SCuyTcFALQtOaqSyq5hMKgOngl3S/c75Ss3U1M60fz1Qau2qJ6Th3Cuj2HnH4VeXKw2bjDm9pa
QH53G8Hna36L+uTA70HGdQDdzA7SR+eoAkK+WkvqGlaoXiesmiITpMC2OgXeQgDVFgeVyk2wVS/S
a4EJWPUaz4OBZPSYWgDZb8K3oGHNc7kCFaRyZ0xqJOKQ3nKE4OsrfGnhHbfSa377mYV9hXrww9g1
d+0MiIBTvoy4R7n9+DOYIYhwvZ+/Z+j3OtL8d9G/LMoStiEfq2Nxl36nj0N8Y714d/KY34XP8v42
+Hy9L9Mka147FNSrGoGuag7R2A/uWngzrM1Q81qRRSK0mhTpRdCA50Gyy7NLZ7srO4Cpdc1xGdBH
OSrJkXwKnlnxs2bP9prKkKlpzXFngooAp0TTkIKJ6/qH72W7nm38bs1jLdFElYgQyyxfHAbV3ORT
vwuzTdc9L9KLeDvHK3jdYF+s+vCRevzgDWuV3IZ1ohfqcsXHKk8Qa9yRx0AExE2+yhO8bNvvLHe9
OjfIRxYATqoOzUXtku/FbXdr7egh2s2PT/yBPwS7j/T0i79eX/F/7+/vdaftvOPg5sJebjv2Wf1O
nlwVkycbHBVHEavXP8mjOFdn65Sf6T75scZXYdgOdCGOPrU4DuWIpRFiB6rQ7QhMy9UHMiyXgJ6v
UQWbLKl5cwUCtW5EgcGhDF/S+oGHYBSqPybOC1M3Qb2WAzPFJ12Yw4qkTdvJU4eUqV0QzKc+Sm7c
uY/Dvt9HofuhgsPX0QB5gfFBhMm9m4S7WcidEO6BFPOHcbIO12fTZFgtEqDaF1XKCT7F7V/ydN9m
T6n9VLMP11s3rXotGCQjz3E0qNWB2xwSleqIq/LKdd704Voo6PKS9X2qcEBgZbSvLW8PQsePqrob
wY+2spEYYpkO2Opb2llNguCeWuSBZFkdy4Tf23m6JdvnRTpmK0gbChZFxMowBIwXgiMr2T6DbXSw
VtC6uMJyeMuQ7V12K9MfeXjo65WTt8kqS69vDqoeijMkKTt1SPwEpPfVByXd4yjKleYNPqjX8kom
2zCplw1kYUxE7v8hmEB00d5bU0zUyqHYcBTRgVnD7HJnzhfL592TW3Wf59q/aaR37jngkbWzv77+
TabSdvGqbBkqMtBNNt1z+sDmI8tXXMvUtOa4xZS2/ViMCPqQqIs5no+OdAILcUiK8nj96w3eqxft
4hA42QMoXg9q/A5I+zhutIrmulUuSq9dzjaj/zxFX1R9BoL9+icbrKKjsLzS7yBygr2pbR8sD/Uc
T+WmzJAX6QisXgZtAYz2eJjGfWQ9tJte19HuskTfuBMbc1b6i5Vdz49J8pOSLdlDNKz5aQkV5dqa
0XDAwK/edLiCbDzN6EoUPMmEGkY07U+H0vtgl1vy7fjkZSW+sYVKq9yZApySqpQfndC5m1HKf31l
GDxex1Qhyia+FWVI0rgf8/mE0k0r/EbVi9OvZYFNa0/zyE7S/8fZlTVHijPbX0QECEmIV2pzldvT
bvfqeSFmqqfZESDE9uvvqf5ePBqruMGbo8IhoZQylcrlnKl0RjgPtSt/0Gz5Q8n4ly6mjdtp3KWU
xTdtxAIIuitTHu/Gbq1MziYbQyGrooirumzwMAMAYOygYbhvCTA59B9j3u7Bd7KW9LZcTGahFVAN
86oOC0yUk2NWzifOv3rZgq736P4uW0yWWUglaZAUGcfB5Kn6hjLCup6+3B/ZsrtmCVWMCv0AwOmI
N8ngZw9k3J2boYB+AkzH1/sz2IRj6CsfHBqjC2REyoa7B6cq9YOzFN2eozH9kE7VGouJRUbktsI3
SubkAiQsi8DrGIxjtY4PqAvc31/Cu30NfmhmSTut0VXQ/I4d5PrYew7dTR4HCQMb4/pYJsTd+4h4
PxdN4e9rNCWc789rWZJZG0bmXNVtgbeAR3ZhcQnXaM0svohZFgaq7TqlBc4rqU4l4k5ZAiSn8SRJ
G/lT8jzkf9//fosCmvwbfdEAISjF1gfocmZO/JQEzQ4loM8yLR6yaliZxiYmw0JRdGl3LaDCDn4b
/oli+gqg8GITEKsfUsM+yZYAX4vBPg1eukNvObiTV0y3TfUM84QepikJJj4cGj/yc28fDq8dEMnu
i94iE7NArAE6c0wmfLZMJ0AUFhFO77aRb4fqjZ4Nmo0joTeDXT8q/dBNK68Si5KZJWGyIs1QNtlt
XBWVy4cU0cUcddNat/uSfC69T+W0BnZnsUlmjZjX9f4owK13YMG4QxIvqoovIXuka/U4v3PS7wQT
TNiGEl29YdrfxP/tb7UTzy/z8yl4+uDu5+izgwL3lV22HCETwGGitTv52OFDoC5EfRtJGvFNvOQ+
yHz/vc9NCdhHP8PYhXtOpku6FoywnUxDW70J6KnlgnFVdw3dPBq6eEUatpENVQ0Vv/UfVniWA1IY
bkvUM3ncdugNXfURk/7fR8/zx6U+L2slrpYNNGurZnTsZ24A3YznT4HsAQ54DpTYJg+zwKpP49wJ
wcuAqoN0eJb1/NnvV/0225ffbP4bMxBMI3q/YcIOVfNcOA9F+lLWL5uEbRZT4UC4ftti6IZ+kOwl
XuNoe/c6QsGR8ck6gEM4oNf46jujG0cZAFFypALkEKmBDNXOCbrmj4HwZC0i9q6MMKHh+oQK7V1F
JYvrALRlHHR0AvklWaJ49JP9fVm9a8kwxW3qN9uQ9LhS55mzV5c7zVPZJQF9AifmTPd00EO6K8G6
2a7EX2zLuendm7lEFg9B4WE5PM5VNIz855xR0IaC8ur+Yt5VYCzGMDloDwrSifv5tVUjamr11MXT
3s9kIlc0wrYC8u8VNI0DXpGU8FcfizkQqj+PYdKexNBt3XLDBlEQpmWB4xdXmcQ/Kwl+Qe74fw4J
5yvXpE1GhiUicVEuyL9l16TWTJ5kyWj6EDSFSlZkZJnA9Bx80RYLR7P5FUCG7sXJZPFJLHKt4NBy
Xs368qRtAKCczOVV4mB+mvMWegig/h8NT9JTq/I1kgHbKgxdZ21coxu9pK9VkybdXiXak2cAAcri
+6azaroQxEuSdGFpfgUUSXKoqWxebp2FaxDglpNqOhBM1t0kqo6/xr4SL21fkjpKJzH+iW6ReW2S
d10uxkz3gXutH5QqdM9jWn65QfGiwm6HMOhzOwbPutd/CPVUJ+OnbRIztBtZrqAqyJxeGTCSa7zD
yyGNAHHN9vfHtx0tQ7lBvNGzwaPllcwEMNIjfwE447yrFqX+zp1hG6sjM8u4c0CmF7Cq/mvhArmw
Q0PbRffJsBL/t51bQ71h+ICpAhSyqwjQZbtTk1omVH6W4TYbbjociRtkxVQW/isIXa9gBtfHMq10
FJSr9B6WW9b0OirN4qSsUv8sl+WvZGIvoGo/xWI5aeHtkJhfEZRlt80ib91VgyYDS68xasE+M7E4
0Zzwb84k+7M3NSsBdct2mK4IBVFpJVPFXhOlHASR8PLhp6kHPffKobVNYNzfLQATWhCnl69doJIz
as/INYzTbZ2ijJmRC4GGf2Ay1B38HOyGbGr1XFfytIg4W4lRvBtLwAyGVuOVmZZB6eRXPgyxvwep
XPrJ8XD/paEXCSG9M5OMzXuR0ZUjbDtghp7faPjGEUzfZ1IEX5Iszc/zrEFdMPL4FW3E+RUY/c2W
yC1WZ1znHjJC0qG4DNs5dcFVIFiTRn2NPPp9m2XbfkPdQ9GVPGiL6urlSfsRsOsIUnIt29dNw5u1
6hw4yjwFK83Va0pv2JdhVjhHsKW3K9kay+ebdeqDM6eFznHLFmmObUh58ashbbsifMsdaJapK0Cb
DxVFIQcrmTccQBIwdLsgUZS+kGFa2wKLITEr1jm49wKiefDqj1Ik3i4E5MpYRNjoFrhDRbp4FEXy
S+Mm4YrKWKTmGocKBO7aBd8VO4+xoy68dKdmV5YzF/v7u26Rm1m4GbZzAWOikqurXPlQirJ8lonI
f5U9GPu2TAFCwX870kNXi2H2lvQKYnLVftK8DPRDnIihDaKY5P4aMJRFVGbNf+35SwtgxOyax/Ec
RDLsQd3N0W3ar8jKNsHt9zdvGql6KXjX48kxtksTuawfjyjLiPMVd92yFyb+SheEdbBQWb1OGXXO
4Fht2h1N6uabENMaX9BN6P8JNjFmtgDorEoDt5yKV9qDLuZm6CnRu7aX/CB9P9ypdPorA1SfMzob
7YpxgsH6NymPDz4KL+U3VQq8mEOAo66RWNqEZljFopsZcrQLHJSefeluj4IYWI//j0eURefNNoHA
81ifIyt0pSFxdl3Nvgdh13wvC7Az1o1eS0lY1mG2DMDpmcC8SatXRI++4z4kj1U/8l02Lmv6YbkL
/9MyEMJ4dR38kxABjPrQs1k98D4G3E8t+Rgp0k8R4L3BrnZf7y3qYvYRVKk3eEk7JVeCNigHlG39
efBbvZZIsw1/E+QbbSS4x2stFX+lk5d/TGSffnFAUrTf9vGGrlPAzi6Sxf45E0R8VaoOL31cLsFG
2ZieUNlOUjWEn6uk+UYUMOyCJA1XBrcdJfJvyVAfiAMMrKQ5nsuph2JnYIQVh5oANHra1/Dpt01E
zSJ61c9uHrZZfVWu+1cWt+G3kPAvfjpuQlVg1Cyh71wn1Vp22TXNK3GiPK+j2OX9TnOpTqou1ohX
3z9L1OToGvEGGbu0F6+88fiFxy6DKuDf1qLN79sQalbTd7IOXJLG/JWgR/sRJCl5FCdzsq90V+/z
setXHjrv7zw1SboU2N1pKUP2ulQkPamh+DK4JH+qFdD1tugFNUvp46CkokUSOIsAMC3hU4N1pdn3
acPaeuX42jbDOL4uS4I4k5qduTfLDyjDroF8GvfLRsJBahJzZc1Q+6JCCCMb5fJEmx4w+TIdAeY1
5k7h79Js9NBzgzseUAwdQZ5tRuj0mAZ9XoFhqCLTijBtx8K8u0gvBNbnPY3ZUuzEmC8npfN6t1Th
T6fR8SbPm5pV+MpPl87LC/46VQDhiDyunb+7zs1XXG/Lfpll+A4S221I+/oKSA+55FE4ZVz/qQCG
16yFayzn2izI104BKCtO62vdBI9oCZz3dS0gtoD3a50QtlXc9ujNddLyGZuRzYAHdNGro/qiBI1Z
tkbPYNlpk46LzKpKtcQCOPU+wltpT+2o2vYogvpCmNbidF89bYK6re7NKoBv7yD44NdXlMc2O3Qc
D2eNWpx9MmfeGq+dTVLG3ZUgE7LklLHXptbDuPcK9CFFFA7My/012MY39B+kdXma5J14HWNwKwsv
zUBnJ2fPX3Gz33eBqcm6xSsAotBhQUwgp+prhVbb7i89TBx1yPNUjXsRzC7ZtUAtn4FXh0zMR5Tr
BXqlPM+2OkPnXQkKppnC69J+UHzlA5iGTvkAFPPjfem97+VRs4AfiFxjNtaAuUwoukk0TfovbVm9
KNydYHiX6ujEDtoS7k9mOdZmSf8InGp3WZybKNUYZSDPzJKiO8yV/OCUIOG6P4tFZGZxv8o0wMPD
2xs4mP+q8J7boQYxX9EY2xJuv7/RmBLl2Xm4DOLVz5l7qIeSHlKYyWgsRkBgoVRkxdbb9uWmsW/m
EfFQVqBGl1cFKsG4qtDKRai69EMV7Gcnrp78HlQe9wVmsQLBTZBv58IbUjmcwuCDyvhUuq1/QpOa
RGnEanbMtieGEWgQmKjQpc5e59JHzKNMuxsPia7X6IxsSzCNgEMLHpCAv47h8jmh3p/1QEBs625z
wGlgvErbbnCSjIX8dQ6bYa9dkGUoJrbdiCb1lhqrjlXTQl8VABOOHNCdke6HeUXpLKI3S/InR7qC
5kj3jOFQ+cdQ0bh6jtu4KM73j8/7YVpq1uSnrC+0nBl/9fLqJxdD8DAO+SHu5UXp4cAdMHzSvN+6
nJvCvDms9aR0PTmevNYhqOijsaG+81x57lD8vL8cm7wMDS9AQziTsvlfDFjKGrH5Bn4y37gdpmI7
TIEHQvNXBo6LHrHAxJH7bnToVgHd1vVGQLpGkwQY4uTVxVEFsvBY/qwICzaFZ6gJoVqVyVIXFV6i
UoB7aY4BjR0W1aamJRQ1GGo89G5F6ljD6lWoZRjCnkbUH4dPsbw94FS81nJn22NDnUkw5JrXcOmL
IQujdgKmKfDs1noYLHeECabagsbAG0EzdCbg6Czqrt2LRX9KuHgK234NjsIyiVm3T3XlTCpUwbml
TRy5ORKeMWjO49Yddx4gHu4rg8WumiX8Lu9i8Bx7wVnl89ffxEjx1D6h/oxtUwezlj8GoW1RNUNw
Rljm1xymfpTyTZArqF8xNFlmQOuoKxV/1wvyeFmb9j4gTTfybsCD/beiIX6qU0bG+Psk0vTTKCb3
SFjflxFe7cun+/K3HFSzvB8c50RKZxTnpJH1FMUpn5KDhz7vb/fHt+2vcS/TJUtjIBvgbZvT77/3
t6qSn7leZd+0HVNDo0FvNSZgsr1Frm5x/GpIyvDRryChI69Jzf7wMrDJrLxcbasx1LrlI2KuyHM+
8RZcD2Tif3K+xKc0XNU6234Y7jhVPsmyRIhz4S1qR2CsIi8YNmXs6H9q/X0UWzmyTH6khJX7spt9
uisJE2smwyIes9Sf0i5vXCkYamtd98hbUlxEy5M9kqxrfphFPmYdHElp1oL7gjxpPmAHerCoDIEz
HzadVrPoTQm2UKBykScsoEdGJa6XZz12Y76bJk983TbJTXpv7k+Z5F4yAwz7DHJH2NQqrE+LN2ZR
L4Jlf38Km5Ruv7+dYukZCG5H5/uYe/HHJkvdDwAIbI/bRjd0WmlRxGEWO9/hcDvnRQaPiFGwFV/V
doYMfU4KVG7NCw/O4nb//ybyzmL6pfPAi7jt8w0llsC1HioF/yvrvI8xATg+0gAb34YmyRTI2UkK
ph+G+6xwODjI63kEHfjGpD7aA/69s3WBbp0y1873bsiqk87y9ugy9fm+ZN4v/UYN480Df3NugDeY
elVG/Q+42XBhgvK5dvUp5sHzmFfyGBOgtU+12PGYH6fAPfUjOEzSHI7NkpTJcfKG+tBU3YrfbzkK
ZlU90DlirYa0+gmsFBLhzphOwQhGeidbrUi0TWHc4EoAa29qwuLnnOcejdp++IMHFLCipcfWnnaW
G8osh8sYyHyzLql+ou4nL6LRj7/hZhL7mC7+iwdQ6fubZ5vG0PkKXTCFADXTGdwDT1XnH1wBJoik
iV8XB5m0bZMYqh9XQce6tG6uKog9UN9y+W0utDtGjjPF+7TrlzU+MIsJM0FN27DMp34Z6CNx4QtW
qGuIlgoe0P11/M5h/zfvTM1KuJjgGlSN659pHAQ5uKFcRpJdG4g+Q09ROKb8G3GTNpOPHQBKu8ck
rOM5jWQRoLRiXwqKDiDehlU5gz5iBFX5IS7YwFcU0bZ4wwtIg5Jp4VfxzzwvYuA46FK/BmiOXlEs
y/BmIZ0OFG1koeljNftzt9fp1HlgPyNqW7zHLKNrJYprgDhCH0XgiLqOik4v8gsIrMYiiJYCHFkr
2/juQnxh5sK1hzgfoLz7QxP3hzHQJ9QMrJx029CGKSycdvEXhv4vQmU0NQVCDCtO5LuKio82AgwL
b/1UFqw/ZMXnafngzlMUABOHrQjf9uG3ad/YcIT0+poJDD+hzWHnhGo6TjpND/cVx/bxN0P6ZvQy
A1BZnaCjtpnkvs9gv76HS7Jn+f7++Lavv/3+Zvym50mDQv3xkAJpMm3ZR4d/3zayYboCwNNrNP4P
QHYIwn3jVyTSjtevnMR3w6nYVMNtKXAMx0Liu5XipxuZs+8kp76cIpIve7/1VsRvE4/hu3RjUuXL
rSvRcz4qNwF+67hy3t+9CbEAw+SgzIJ4KN7VwPiLo2Ro3Siup2PZqJ9bxB+YVVco3G0n/vvLvb3K
H+W4Ivj3JRKYOf+gQgXatCz6kLrDvp3htSM8slbM8/6uBma+f8x1WogUiCYggZhaEeXTc9p0O80U
CtpX9NU2h6GvXtZO7pRX+jA0T0KAByQ59ngRxF1E6Rrz3PubG5j5fqTI/bATtT5ooEuNvjjzWEVo
+l7Lu9g24fb7G60tM1mV4DzsD4EEV8NUPizCf75/bt43OChS/ffQSZ/RBG4lPp3HX8Gq8wIg8ihh
495twpWQo0U6wvj6FKWaxYIcy6EHkFFSvTTzec7DFb2yfb9hdjK3YYp5mT4kVANC+qf00890CI9O
KVZCOLbPN0zPooag9wtcgNwdntSsf4C4+lPtryVvLOfTTE/KcpFZWuJ8js7wMNP0yNTPSjgPSx8c
5Fyd7m+zbRGG+Rk7f5AexSyEdE9B6e36sTnWufdyf3jLATWzkLNfJIMQ6FVkXrqnYjiMZM1RtWyw
mXNs2kAzxy31ofA+Dao/yIQdBF12ACQ43v94i2zMfGMeNo47gc730IG3GPV3h7FOdrxfY228PR3/
4wqD4/K2sDfKq/uAL0kH2ZTV9AheGnSKg9ciLXcpcFl1XER9PkdBt6lrANPdVvlmutzLANkicNG4
rA53YgrkcRnzNRShd3NFGN3Q5VE7VeWgSvwKk9pGYJsad4UKn8ai/9Ew/wxEzGzf4D17f2csumGi
hi0plWGNUNGBhR9bZ4ro7D6U/RGQ+jsY4f39SWxn19BvMQAcVieJPnQuIECQa8t2IgDYxbbRDY8C
nMjZHIoF55ZkV/i8z0jXb/xwQ6dZWYyoasKH9/0YtaPeJ/6y7avNnGOgPV7IrsHQqXvw2XwWOl4p
iLBom5ltzBBHlkSJ/tB1/S9dyu8ouD0041oM1jb87Si9Of6sisMkYBCKkt/AVbMPllNMV5IplpNi
0jKKNmjcAVjNh1yziAVONE3b+rEDEwIsHvEgLSbgrvnBcpDudKRyE0eHH5jAX3QOMqfzbzdk5fzh
x8tT0fUrwUSLbTaTiQHurcYtIeyUfKizE+rbUK/5XAdrl7ttMw3VnGaWjW0Dv6ePvWof9AtK171R
7bolX2vZs01h6CdSlPOsOjxxO0aAF8XLCIzEYSRItiIjiw0zk4nuAK0kqGk5hPLTGO6AhhX56iWl
n5x4LeJq2QYzlZjNbQJmaZjJBITKxAt/iCr9id6bfKf1WreTRU5mIlEXfQWKRGx1w7oIoCpR1j+k
tTrct5K20Q2tDVGf2SkNzUoXuS/mfBcvj+2qDbaNbtzAY+DrFrXF/aHt6EMZh8+u4BdC9Lf7H28x
C2YeMY+B1gcWk/5Q6XLXhHqvnU1g9n5gpg+HGaGeGyUTUHLc0P3qgFD6SysnZy3hZvt04wpp+q7p
84Bk/9Ci0Y9JgnpI5bVr1QCWo2/mw8oZFi0ccfe1MQX/nnfMmvaYNCD9zrIdL37cF7/FJTGzYiRl
hUx40B/q0R8eWQxk37Cc9mSWz6A49A7EQfy0nFgf3Z/PIjMzRTbqPPRdifdAT/lfZEiPqnW/bxva
OKgdUWQgSMUcEtE98j75uxf+Wk26RUwmGlzQxnBWC2yGN+kSeLynQfu/hJyPYBAv9nNHDhkP+xV9
fp98BwfXsNxU5UKV7CYkmR7a5lrEBLjmYDq9FQzPc1T32a4hEmQqa1VMNiNoGPKeeHmAjms808Y/
q3jeLV25i/mpl1+37c3NuLxxLPqpB179LazIFr4r6nlfOGug8pYXgom5hSazgYczq3+6ffbg6mvd
DYdw7h9QvHRCWVkEL2lPxjXuBttsxou5LPBEUWiIP7AuPPr+R8RI/SaDhUkipQ8cVQph8nBfZpYz
R41TkDhNVmc5ppqrx5T+GstnnnzT7ReffvL5ljZsPzBBuAQLStSv8eqnpCm4SvVcHpbK/bVtAYZ9
ZKzu01xQkAHT+UJ0ETUCEC2L2KnEhalnu7Rfw1K0nF8z85hVrZ5cgVhYJeO/UO/lfJy08vYeQzxm
YTxfOca2aW5b9eYY+/kQUsAcDgcv7B7Y4p3J4n5kpDqWRbziJtumMC7zsmo9UA/M9c+eAa4r6Yov
TTj8cv3w2BF2vr8xv3Md77yqTYyNcrrRg0sFMGSgcTf0Z+EwcFu70SD+GRIWTaheQOZiVyNgtjT+
i9Sf6uSjQIdPmjQnX3j70fmnzkFdMqMKuPtGOnGgbXqoWL8XxI/G/Hsw0Iil7qesWmPdtQnGMCEh
6ZKS9DN8TWAqK8Y+zPVXrivgX7Nf98Vim+F2Z73Z3covUW03wciDBqc85hkitbMfxOexpnwXoqj6
27Z5DBsifA9ZprCBYk9kr8s+QlWhA0GXIFdz15KhlovWTFE2TGr0VmOSBlC/e5R//R1nw1oZ503m
750f47pIR16PbjoPB3d0f/nBF9osL2m/iWjUD0zSxb51RdouGF3ewFYzd/QuCXK3Ue53fH9/CywL
MJOMVHuFmybTcIgd9zQ25amK84chiVdqmWzDG3ZiUVPtA5Z2OKiMR97cXxK32LngUd729YaN8Goe
lnEJAakAWBC+yJ2oacOfdOnX0K8s15wJzzE7JXqrBmADkA6tXHLnT/FH3b+y/BwHyZG5D5ytZRxt
Uxl6ncih7SsgGoMW3dmLbj51bf0c+sMXvSznOW6vZRt8CFN23CY7Q8kb16NTMQMcsvCKgxO72a4i
Iajj9FpFhUXxTNwOtDsvnszJcFh02H4dhOThS8/Hdq1612KlTCrbxQkZ69ME1Aa0QrSDyGM/hQ9o
vdlpx89XbgjbATYUHOAMSzuFOGGDukj/UTh/znolLPm72ugd40EMt4B4XlFrirGXD+U+O2TR+cv0
ofmSPLan9Fjtkq8v/h/uR+9yWA717pcbff7cnYojCJTwZ7F/iP94KJ9uxFN+tBZktjy1TDSPhSxe
qnsXXxRcdAmCWvYI8qw2HEEsvXKtW06FCegxKZElCcei29JDV0B5mZXeZsv+g+bh1WXBKny9i5B1
O8yHMEt3gPfYOPztHL65FWk4+LEu4POk/M+m/AUwwkm9btJFE4TCbSZSj6QfDrMboF3igdYh8orJ
iqbbRH77/c2Hc1bJuS/n7KrnAjTkWaFRU78JqMEPTPgJLprYychwM5Bx1keNJqn3cEM0clfUxKKB
v0kB33z9wusmxWsZREG77Cx2a5UjtmEN5UucZVHlkAFR2zlmwxB59X7IVj7Z8mAxC15k3k0ZESq9
jorDZ8weeMz2Cl4rEeWrBGdCTbeFwU38B6G7rEzTeMC7KyNADnZ8p/jVpm3rAzVzXDVVFmGZxTA6
m7maUVd9WPbkQK/tytdbDqaJ9TB5qaPA7rMcljEQu7KvPmayyVYCLLZvvv3+5txIPN8CiSDBQVFS
RVUzOcBvGkFFXuRbpzAUyxNLFkqBeGPn8h33v6MGbaeHX/dtguV6M2kinXleasUQ8e3x3Gi9H7X8
nrfPWfVp2/DGo7pJ2jilHYYnGhkI5zLTZ8lRJrdWZW7bW+PiHIka097B+HWtTlPBd+28Fs+3DW2o
bp+BLoDGEHtPEKe50ZwPKwfy/TPDzfIXRhwHsLMYGcHACJDoIlG7xfnnvsTf/2xu1sAMToxq4xwp
1ZLGkaTk6E4rR8U2suEG52kAz7GHrCVpPpSa/Jn1a/Gw951SbmJcDNInRZdi6Bb8Pe2MfBUoZei3
QRz97ojDMtEVm2lbg6GuQGZ1pqqF6AcxR42XHAexqdobV5Rx1FsRN6HIlgFZMXeO5A2+uSiuGzaV
URMkULkBq3wCe95WbHoYS3A5Zmm14ha8KxMMfjMNb0wY0Mnw9KY5feRL+ZJ1ZDgj/7AGq2cb3BC4
vqWrKhU2wKVyAm9HUSxbn9JKeNnLfdG8ewvi628Tv/l6ugjqTcswA1AGXbPPUsZPKnPjj/NQvMjQ
D9OdXLISVZUogL4/o21JRjxBc9Iu3Vx4/zAvJggT5eyhrEE+tW104xj54DTwu5CTf+CxJuMfYVIg
1rnopttEtA2BGSZT5nVYzxUhV53SlkdEyEBFYFXehhxMzfeGblQzu03jXRleNZFbOs6+czx/D7j9
cstziVHzAQEIAeBG9MK79pUr0RPaBITtGqcDeLyTrb36fwcn/vNwwixGVCGQbPDRWQRo96kYuuQL
WkWb+IDdb2UTFSH35Ksaqrz0vs8+mUZ2AByTdPMTqYehQ7MTahLcB8ANyHhH6278p5qoLPZJ0QfL
V+INjv+YeHnvoWlmyLsXQucOyHzIPkkMj1oJtNbuABlWViNYvFQaLwB86LrkUSc05wDRleBLlydG
4m4ejkrQkh9H1YzO0XNy7j/cP43vugeQgXFYMlT4L3iQkMfYW/hlzlB+X3givUiaH5x2Fd7TNo15
1wLBHA640//DmrYOD0vnjGE0L4U/5Ls+lyJ8hnfVfLu/Jov+mn5zkQqAQQSuD9o+5s2nIiwU8juo
FNIrWfT3CZwZNf1ll88a9mYBVroMRlm0iNvlLYzQXLW+8Pe+v4T8B5zq0ckeirAEB/DRHWSa0DMy
sx3XjwJ9+Tzb+1OZ5sUO75xMHLct3rjECcq/4xhU22e18Je4B7gXq5o1kECbZG/b+8YWByAuReCl
Kn5QNf+tGexK6WKGbV9u3CSKaCq5dKtLW3b5TgEMIwJ20MqW2b789vubLwfEQuHQpgvP4wIw5Nij
Yo8+7TVgQ9voxo0xl25XCs75o1QxQim9u0TjSFcuwNv63zFT/6k2pxrxScrbi8ib53gCCW25DA9d
y8ONgjdsAJgKaVyOHvlHJcNAkAfIGDmHPBgQI76/tTb1Nw7lGOOgi2Lkjy40E80Vzi5r9Oes8L7X
XrpiySxi+g88qoAdAcQnf5wlHXco/zyqEZD5nmzX3mmWXTbDKxli6NnEYCurMtT0L9VTRQ5VmgSb
+CRgjI1DylmGneV9f0XbdCAPWVXX88Mwgf7v/jbYFmAc06IaBi56Th7VooFoPo7z/v/R+mYb3XBs
8kDrMRaz/LFkw9eh93jUgd1x5QRZdtfsWKCLDAeGZtQzafu/kwod5SKmL6wqNlEbM6QE/20giF+B
LYt2HAgIAKCQ2fijqOCFM6b+vi/891cA/PB/TyBBvAaSTlJeQI2WHFyv+AKuSwbM07UgzvvyB33y
vydIvCzte/AhXObR8fZu1wy7KlyDOLYNblh+EuekmqesuohY4BHO3emhRw/WYZtsbjJ7Y52zXlEt
i5z8I+dugFPEngULnW/d6K3hxNmkf1vXmxm4Tga5tEF6UROwOtHQiPdE5w6hjjo6bp3E0C+k5MOq
LYcY/cDDFAl4VGjJnKAHaJJb0QPbPhhKxps41E1Ai8sYqnav5thFbQlfcbttgxsXQVyh8d0bJ3mR
8PEPtELnLWD+/9q2x4YLOLvj4qhqTi6aAGJEJMC4o8A3i6Z6mrcJx8QalKKvWw7SgwtH1XckvflX
07BtYNW+iTRIfFa3mSPhGt961YkewfhVBf1uyNfqOyxn1AQadP3OQZg6hwM0yG/E418I13Pk+dmm
ziDmC0OJ57Z18rrX7WXO6yJysxmcOEWqolzipN7fZcsRMjt4KkUD8KnmzaWtgJlVoMhrp8FouXF0
Q4sz3gLwEyXEF5c0z7+lD2axtZo026cb2lu1gk6Dy8qLO49HThcg36StWPGxbHtr6K1Ol0a7c11d
NM1khAJWFsV5UUSeM6z1pti+39BeMbbKGz2/vKgO8AmVWD42Q6Y2St7Q3mqpKg0WjuZCwgDI6b4u
9wuvrvcPjUU4ZsOOigunKBMIBwmaDncvbvekYh/8mwHaNoNx+aowH4ME0U2Y/+FHMlJ6vF2Nk4v6
520TGJevmquF+eWUXkSKZxeAiF06xvs+DvLD/Qksu2s27iSIyTbJKJuL9hK1B60123fl9PX+4LYN
uP3+5nZEAqJBWfIE8cwwy0IkqFhURR+hlGBT/QxDady/p+BZ21XSKapLIeRJJzXbl8lW/8FszUnQ
1Dc6AttLcv03BzjwbgyGr93tdrwvIJv0DfUFIIBeeuTDLryWGnbfFV+7iosf90e3id/Q3DZTKdog
nPSiJ3EkN6MD3LhTvn78bZ9vaK8QGhA08W1/a8A47FpoGOyPqvjh/gIs45sdOmidXTo8Uv+Ps69r
khNnlv5FRAghBNwC/THd8z0e2+Mbwl7bAoQQQiAQv/7N9nvznD7P7Jzw3ezGbjctJFVVVlYmPn/R
//jV0GLwH+IC76zO/57RyUZYik/9SXj3lUnyW0brVPaY8tv/3dNfnV3ahTYO2g5xVxpYJEG+aCR1
Uv7dh1/F3Jku4agda08soluUC9Yb9yVq+4B+RGx/b/GvDm/lZG/nGVdztAxBkfBEPK0Tyut/f/73
Vv/yrf9xNQgJwa20TdRJxVtX8iXd/zlfKAie/+4Lov/5BSTTgkIkYjjxEHmhxkY6sSG9CylcIf79
Gy5L/b8BlOhaB3DJwnU1IQROYYElcr9AvyuFlsT+ohffzaM9/PvXvLdSV6cYhkIEo5soMWDPspSX
IUQ2uX30saHXZT/+t99xdYoxd60nXD0KXBdzOy8Q3CKXSOYJZBNbuWVtHmrl/m7fXo/x6DadAAGl
eC3CvWDOaUOd8aEiyztLdT2/o5t5itqA4pdcStV5Gu/4RfOl4v0HHdh3zsS1EKCdo4kasCpPSwC/
sD/BIIOOxb+/6Pc+/OpIm9V0cZrB55oBBM6hiAPkHuX83334Zcn+47zNSdyiCjPdKQWl+ESSPrt1
ad/+XZpyPcJToQURw3K8P5nINX8WXrCIF9H8kefVe2tzdZrnKmNL7aU+zR55op4nc5y6aiz/bnGu
wrCCnyRaZ6k8VQTq/z6BXL5ePxozfW9TXp1fs1UxDGhEf5orvxXa6MeKQLJY1B+tzXtfcHV+zcKq
TNYZKkgJLTg1wMMFeukXhoD6O7W26HrIifh6yyRyFCx/MBV/buoEP+SvVv96tsm7ppF+bgXaRF5f
Zh+3AnHs8999+FUQFsOwub7q+pPv3O7Pqw35h8nzOyt/LfVHoqRf2pqaEw3HJlfN6ksfTS+TbD7i
gb0TY67tbZVTgD7pip0p4vqZwlhwT6UI4OwY305m+og8+M7xuh7OqeJYy8Vd0pQWRgHVuMnXpP+w
lx/Gf9DI/xJjrp1t06V2SLVQZpA11d/AQTDDy4y4+XneWBjsKLyTfsKxq+33dGX2aEEXaat841va
9blaRtKBeRFOK9/RdejqHGyAYdfMWJu8bXqgtXTJJC1tUzfhDmAlVQ/hptfhpDFbK4+pmGWq0Dyh
noldgydO1Rflx36VhU38OueyxyPuF3hy0FJHa10XlLCm3rNEtPe6IVNbQjd1G/baKHpnKFN3dNTm
ZGEcspwX5Nk3UFdv1kLVQbvLknh4Q/npvhJd19tOVFv4nZi5fkooiR7MWoWlz2j07Gu9PZGoal6E
68lxjpTCt9E5KxY388e5bwOSY8Ko/cpYFx9pGii5U9U07xclNwKYF7qGoV+SY9q7Ze90rH5xJfkN
QbLjDvA2bSH7b7P0txw7qAjyWE54wdlq72dJLytWV+DJqKpnP61mEP/dACnAzArs7hsdb+s3DtWA
LyiE+NMcZnzvY0iQoJGNd8C5gg6/X0SUp/040Z3glwIYXeYnaOSKM4QMhqGwocI4HBROp6LLeh7l
tq2WT6LuxZ7SaJvQrg27c12h51GlNlhLk2BbLxKszVxEeO8s6prdZnhzxvwK63IS9QmDuvk474kx
NslZsOgnMWB6KSdbNuyhyuy/jVAQ5xA9kw0SQMh8AmCYcDvawYYWKKFZb0m2wSNlrtbpQQ8ecjYU
JZiasoiWMpFmPtg1Za8wTeogOsDlfCasSxjU2zB0fDSZZl/hKA4fFeHWkO2rQM1fMqxCeERxDhlA
R7z9TqZuiPM0qMP0rCy3r3IGtRV1pQCFvhr0uefrWC7RUr8pO4W/RBiu4mQaufVlpw2Ly0jDLe0W
PBH0zImFH0UbBxnZi66PjysP5E9pzPw2b0o8VDOkEvJ5WPtdp7tgD5M9cVNDVvhVQwu+zUkYIq9Y
lrg7BpPDVp3bLU3zLZU+PFkRpRB+ISx6IhtaUo+NdHy8gSJj6I9GVNUvHYSXvlQ2weWSmtRq+NDh
smjWDAyZ1LTLXZIBJypGXaX3hkx4lgCWX5gH8dDIw/BlYnxBJVouhd+y+tEqFsJ5HCw5CIwTl/zT
b39saUxtWQm/pYt61OTlcEMasEAgmjtVd7zbmISQn9hojonOCVO3A1rmJfML+E02lF2ya+Mq7e8C
tgztXogGZxtc19Cf5pqTV2iPNXZHJa6DYpIefzfdipZhmM6YjI8NDu8zsaZWT60XqoJa/NxHBQar
K1YAJNT2qLjl/TNbsYPiRc8vKoC+Xp65CsBtg9SQ5US2af9jCXBsixRV6yiLqfFsO4bJUNV3YL6G
M1LfabSlreJIPJOYw1sTJhOizucxjGWpUOeqQg3ThNdWWZhbwep1SXZJtiY9huwhYXngdMJapPEI
c7OqSog4pFD16g6LxMUEhTwG/bDWWJpD7Z4eNxhCD/vAxMkIRk0/kAMedjI234RQzBUV4xW9b5Rq
koJM0CvMkyiS/avvBoXxv3lu4y3n3RSz3RxtYQ9FFBNiDJyQZurvl1g1KHNpxU8swzz+SxMBGMsX
tazTsSPLEN6ufh3iOg9c3EKnNpl8PL6ls6BrOSsa0H+EEe2K/qqf5zHnUvTZV5Ane9QgJIBF4VeI
E83uVvgN85tB0/L0Zq3BSfK7OHExd/lGwzX4BrAVsRjHnC/LrQ7Die5Fs63s3GQSihO7xbFOupxi
+d0+gEAW+S7RP3A/pehqcwK+D4m3fAnapbO5hzbtjKgxC/5CoqnB8LsnY31sNt9lgLhHud2wcPNq
R1Vr56JOsiHcuzC0aaGst7yMx3jhbxjosvdy2bLtSToDIUgUXNLmckig9aBcYNZdjAt2KSxtOlOC
XiXcI68T1Re28RW/CV3CtjviKl5owajYs3DYDnWCbfDdD9vsbpbMm3mPiqeCmTWpWyh3TtBxP6t+
jWw5dVOUDDnsJkbyGG5V5j+3I+SYDhnLZLPuMlUN9jERkPjCjQgZJcTWYKjIGVSkMftdx4GKHqtK
ZPw34WkQwk2xrtV+qTKExWTLGneAmyBfboJahf2GcyS38ZcXWSJegTbJZQ9CkPBwB2mbJU+9aOdP
4D3Xn9Da8uR1ypRrwzybW2p71NDgE2J0vpmzOG9iyeUZtYRJitiLbloKJUO1fKrCRfXHxkJKey2X
DlKckLhcDTzhJsWz+rvIFAJIslQNKaCxSZNXuS5Vt/Nuw6GvPMZ2D8TFI8kbXItD6fXUfQJjKY2h
yy1rfmzHua/LOWvX6CBwsfi7xbR6vE3C2CE5CGh3A60+MwzANdO5PcJfDWUmYbj5CpB2TF/S1FtR
YJcYejM0jJmdn0O33PGZqHYP+7TAP4PR2A43Nl3D75TbmG95NHXd+Lq17WLPFJZNWxk4hyeJZbSN
KtewALjtZIrBIj6myJgK0riqx1nrLCMkX0V7ucKiwbI0F3aZ5IobBLpC+2522XaOU9/+qCdSxQcF
1oTFpLzD8C1ba2d2vFk3+8anMMnuttF12Q+WDVm4lKpNHD/P7ZxE+zGyVXd0rFdkn3JYG383PNyy
3TxtNmGFT/vBjzvJwWQ9dUuULb81maJbl/RzeFdhU4sbzIPWb1jCtYkOTRVN0bo3DDS/KEcdE6/p
Abo8W/LUwNXTfKEJBmeeJGHCf67aAHUIxLdEMD+kS9f3JQwk6IC6agpM9iDl0upb+KCN8tmAzZbt
aJ/Gc4XD2rfrgaiw0nPB+2nYYHWg5IjnHTBE/4tRaiDDquvBN28M0I559HXHRsg78mn5lnqO7ILH
mQoFnpEl7uAbHskXgXLa3HPeC3a2K+U0zHGuBvMDst/TP7EAy/RRCVWDqBXyIFowKznBp9LUXdxG
OXyTiD9WfJiz0m6Xi9Q0M6M3qxvh02QigYmxjqHLsDfrpLP7GXMboNvLtSf+hktoy94ophNUlN26
+K9VmIwLtC2gSavgd7265MfUbROCRD1oMcE5MYsnWxAIBaZ7XVfxmaU9C46s7da09J224U5t8G4r
aRXWiAO80RJy/jD6KxoK6e8OEQbeB85JsUsJ69kLuczS3JtIr0tWilHrH+A1ZvVNpFj3bCtX61uF
fji/SVW0xOd5WTt/8mBFpBqIWYOuPHDAavzZgbpnMOJng/EhDKKo+jZYgt1peT1CqDKVMEii2dB9
WmMX34mg1k5D3wG5z3mqPYLuGrQ0uw+siM9LNDB1nEFBoXuaAZmuy2pRbaZyjwYZLhopO4kpo9VL
lk6wdovWaN+Q2TOX6yXtfV2KoVXsjZmlD183VwdgtUCKu31kAhbiZ4NFiz9b7sZW59HWV3UhB4o8
aekppJhwE3uSJ1pCZYC0NsPT0SQQ/Agb+zD4vgTGpifokTSn1Rs07/JuNIi6bG4kQtNMV1Olhekr
3txAIZ2wfCPjGr+i0oyq/dRulOwgF6e/qXQcxHcMeCC3S6FtIUqf+r4f87Tp109z3TfmUamxdr9U
E43p72XgqnkKOxerPPBr2t5mtuZdoeNJrLsGvpT1HrmtVW+8YTHGxHHOyS/KQMApEQM3cUe7yAJr
tlVU34sWbyhP134cb7yl4OzRXm3JCw2jdPyR1lE77jCR1rEbxgY/7dNO+7VgmPUydzSu+fJLGix2
mYxmNruuX507GL2o5tWmSSQw6kmoLYlZrf2CKa5KHIOwRiLEYzei+IB3Ihv3Jm2QiR4Ym9Zv44gY
/EO4LhI8d3XKmz3S/El8WuaMDc9RoqbtnHWjhcY4NCDDW/ykir3ESPgJLq81QFpCfDVXhyVMmhcI
INj6oaEcR4p1UaO/zmJKod9Zcx01u9436S+xhOCbUgOl88K7zo9zThnqp33M6nj+1BgEm0K005De
Zlj3TeQtZtQXYHtLfYh8PdjbSG6m39UuIkUYxIiPucn8uGFOP1i3nFZuiQ5LlglVyKlHbUricZmL
cbV1g5i7OVVy2yLVmpGsQBQ1pkacY93C1FXXciE3MWhrP1WY4v3AzzDALO0y+jBffI8Ub0RGj/Gm
OBu+qM3R9jCjMD6TYUGSCNr9hjOHS4jcSChbh7cVmdNX3w64FWFv1E1FCmUsdeYowveiZ04VKIrs
D9jcMXaUoc1GmSMCYhwDNrnufp149yUjyVB/qes4ek5cOmrUIHq+beuVVucwHPm2nxLm5EEJgRti
UUlWsPpCqlEYaB73zA0X6MxlGt0mfCrGdi7m4R49IrBjRoJqA0LbGSnJvCTPacqF3FUYTGaPSBpw
ogmrEZjZahNQpboWf8NdFwStImU83Z68DhuJC3yMy0xUyVRma531n2AKGn/W0YRCRfcMgYCF1AV7
kVB3n24R9yWesXmRibHffcj04+zIwB+A+snuXoPu/AXxc7Zfl3SGYkMiL/9tb5g+ID8W45MKeIKq
fxsSmFG4Bg6KdQ/jqwsJdsSN3FcR6iS0Z7e7Tdp2OZJQJGHpPN+C0lgcYMO6BZhf1YRFhW0Ical1
6/udbBD6vk4D1/2DrjggjRmlVXrfJwvZkUD6MVewAKrzqPZgMrMk5V/oCDbHDxy6zBYLG6JbOUTt
XZDRNd3NEtnWDqcMp3PrwRP6E82hNhusy69KXaJENRm4zHLEZ4yaBWvdlBpeZ0E5MwsTQlAQ559V
s2EvAicWoDKJMUxzJcgw4ll0p9VOuHirdmmICmrW0bwd0JDQocqh+sX5s0X1lhYQ1e6i/QrH7a/E
XeCdiHmcKhrY7ob0l2UgXlh/njJibmbiWgcdYonUtooiZ/dkgYv6DoTx+k3COOsXwqw0JUxH0JRG
cYLCq+tx/X5zTTLJXZK4BQc9zmQeIbm60ShGmgLoCxt3kKua0r0NJmwnO6yIVKyrbLyXYL1f7smw
/rTFPpgBX8igQ6pBMMGc63TDxm+atU73HscRp3G1OJNgsFe/TAbJbQsTbostV4/4WXFyMW1cAoWq
bsRexd/JgDS6H8botkISdM4a8FNzufjuCJFHg10UBuoBGvtbUkg/tQ+8i5PqVAV0MiVTMY4T8uJQ
FgJKDT90TNoZUL3aunzsElybmdpCd1yiaQkP5iKaZPstRI3ilAmQ53bYlAy6LXiQCN5Cuc+A2Ak4
56liCokdITCHSHOohtB9XeoI+4SOw6o+6VWgXBApE/VBcAJlOG4g3Xm3eMA0nwwf+S0sqcb2BKlY
CNbPDRR1S7+0CFfNBHhJUQ+4r0/B/aGJ5ydpq7ZUiwb+5FI4S6SouW6CqpsZqkwLYAjchrDPL3v5
s0cqWVJFUFjARNCeZtfyQwaW0tvllJzhk0vvoXgFeAlsF1jGd+kCsVId0C0oGBjYPwj4fOsOmnNN
f9bwhxRQGvH2npERdqEe+a98kJXAnkBaSO0Nq4fIFILjpM16dhcME6uxWrXdIamnVdnLpf4iqBOf
ZWu6R2SHl0iSWfkqU2uOM1/c48YBwZqAuRhZQR2Qs0TdO+w4iqUTX5tkPPcIswhbVeQ6+NcFPZJm
PSIy32JMIbqDK+f8yaitH/LaN93PLvHjLxyVpL2FKAh8f62vzeUtIKkT60pqlKQe2kWQS/thKje/
SGEWeP1NwfLd9Lgz86lO1YOFrL3D2AwTRRpi/ATtGErHIknV9kizJQELu0b3E7ZQ6oVbILGqHrPP
BNjHyWU13kiP3PMogNIBN5Gh3/UEdt4lY9H6rbNBi+RHd8lWNKKCWTwHvRhBbm7JA3dJHeR9Q+wz
R8/mduHVOiA6Rs09i9OkKTd52ZUcxjW7DB5j/SlCCQYYJV2+1+sAk2rM2p20CyddYsPwX9NQba4U
LLW7lkFEFlaZ0VBUtcVdAS4b4BUoeLTHgeCqSG2Ez15rPrxR8I9tkVXebAWhEpjX5qHcjigQ1MWS
EYCCEhzlf5YmdfcEfe69djjTYT/TArdnzItVCX1Iwzg+43wur90gZIMBGb4pqPFU9jMBB/w5qrk9
NZlDAt93ZCo91IC/pdOqfnnfbL/HdWm/E0B2SNRwURVQH8ORqkDOuv3zn29+Xb+lmVx/qKUBsu/Z
chi2RUAMySdHl5h5yfnYBj9mqKY9a5q15bLgVio9b4AZMI9UrdSNSvvdvEp1D5+TWmAwxfYniEUB
RbV9tvwahjr4Bj+li7BeMPRg/2H4jK2EvS51iOfB2XY2x9Dq+JXXqyEFZldaTCYpkzzHxrkTChP+
BVCBPM1BQj7jR8SHpk3Wf+gwqnuCKbY6J6RbP3nglPQIId7qO0NZ3OVNN3afJOv1E6vI+LVaNG4N
5DiXMIi5UA3ZozSSuRFrkt2Krmu3tQBahsO41UPQljpEyZgb3NBTXsESGxYNBKYZx81twCshgr39
xP1UHcYooaxAh2I+NwlGbgbsl/qBqHRK75STGkkM6VKHzhsw7j7T3XNHBz6ezczHXzPhotBDDENx
XnVtm1N0Wr4CasHmD5MKZfzF3fiR8MDIV5hG8idc0+4RRCfIT6qQIqWcEQY1TBgMLHUylp6zhMw/
AbtPn4ehiWqgk3Fy6LaFAATTIRbTAfUrKofECkP2tTrAxkmkB6jQtTdwI7FVqTg0h/J0qMk5GJuG
lyTF5CPQZDgm6qTGciSXOYpKbqhCIavdHvyUpcG+UyAK5BRojN9HQJlekqCJgtytCDLlNK7o3m0Z
4hn+NXkOepKlBYZhsOALk9l9CyqVLWGttr5gT8s9osF042mtctenFXC23mPDrFajekrjwLuCETGg
kKnabwm6BBH2TipeOWwAbnoJe9li7KWBv1OCl4SaTN0hAg8T2HFh9mjSi4ebchPky3D1IgMIYK9L
6bI8O6LdsRlxRSFOs33YZBixMjyFJTvdcOt1vJ4+wYIMXNY1GoJnAv7sEeAiAF7cqNFvYOvTG3Ez
0sE1DYG7Wie2wwD7rQH8sAVX4TgYjztg5SqCzbpMF2ADarkDAmv2IZSS4UWzXvDihM7muLoAWb/o
WPPSa2jBFqB7tA8W2Gcxpah4GwcD2kuGcMNb7mIAY0H8HYfrd2osTgEd0lTtIEPYhIfUB/VuREYc
HPo5w5KqIElfq6rF2xawGBd5VkOSCP/PIB6ISEDtwMAAOQ6tbX80XQbcr60J4D1YJHzC+JxAeszm
Qw0pmFfCCMtKTUz3jN+8/YZ9VyAw/ymAVoczDhK6ZtHDPBokAAyBBnuBU/9bx4t9Buujv4kV4kFV
0/T3zEX3k/fd8nzJSI54C+BdJUF25F0dPAfJIIdbwRQSVhFkw/icUK5H8MpWv9vSzT4DZ0Ye3YMl
UcSrDvbMVLh5OCGDyQfKQVUdA4FFw9R2/OIpWiOjQddt9hoKcEvPv/ddTJ+wlwE/dBAB+II5oug5
MwrgaRNlGMRpA2Sn3jqIasKJ4GIUsLiqHLoVoTiKDV6xFpn4zGuOnlKKFsxD2kTNuZ4V+1lBivgb
VROU2KgFfpKQVIevK2kjd4ztlDWo6oABVzCWf0Qvuv6FI4ShyAi5JSQSw+pGaKBCTyoEdAOlYVqR
PLZqoo8s0PNZAZidyiC8bBRrtnY8qLhHtqWXOvtpdNLi9qRUtmgcxbhivLHkIRtroN06HO2+H2N7
SrpeWkAjdkpuUOsC0SBBOHzRTeDqHdhLCfJAZ14mtybHjkoUFOFqyW028jA9DgrKlj7AxiQDaXlO
ZjVnl9E3Kb+NjqU3GGZHQSUNIeImajn7NM9+eFvbkWMGNsP8djiiuC2kGsxLn4INmhnYeqx522IW
p6w4J6c+wGySh3noDwmmyg8Rs2krV0vr5w0w8nCQcKnasQwdvpcNBfsDuh/VAdEXVwLm9I09wwg5
mU6IzMtDbZd+VwHP15gLSIOqFAsMYXMGPgzPO9pDQbOZWNgWeoFazI7w0P90SzY+YSAZcp6W62/a
6tpBsnBE0YgK9xnc8PSeI925Y7rRN6jd57iEVpLVqMcoSvvGZephc00dla0JtnOySUSxYazQKTPx
hNAggHVm4WTWYqQRfaJDM+5oPc8vUByx0KhUl8IcJ19jHCxGoUaDWn5z6yXsdY0FXAjQi3+XmjX3
G7rjUYkoJkXJQ6L/ES3y1WBtkIxCj0t+RvcF1YVwLXLfNREsb1ALLjswduSe1zr40ekZngMZidiW
DyIGi0EvLrrdUoCneSyile9DUXMYI3Xbz5Fgvx8DOFm10P2A5feAdxzmQcKnep8iuN8bePvKHfUT
kiTEFEARqlftMYW6xFcacP0PZGDUWKQj3N6qMTKk9JVO5vO8bsObnPHPyJma+z9dUiRa9SeNwUcE
UXBlA2T+7j5p+PAFXjMtTDNTe+zF0nhUq7w7Yquh2Lvg9BhSkj39MWYO7ds1cYndd2sjmx1k0hhm
/lHWYDyapV+DtIrY0blIy6OKY1QAAVxUAS8kFVxSh76mzXNQMYq+DPpNmMwdYHeVGx/WuNYUeWZK
4ZCDqto9uw0PFwVAHvMp5mg/uFBuPzW22PJAt4o8kzZUXwhq1Zc4SeznIRjSOa+TtA7AO22DLYcM
BLLuhnZQpIuariR2nQ9o2tjXhfTmMMYDugtC1PgzQLbdDat/Y46G9Z0WaHnltpn8jQKZ4xvFS36O
Oo+OLxORPrsV0b5sVhnskVGiuQ8EHa/RxO5+QAJsQPL70wiQq96ib6LFjV2m6H7+RvJkxHe9NrCU
4YQGB9luMLIJGv/PspmJ7bQMXdXmlqfsODmTbMjXsqD/YZP6WxXOfXYQDg88aBU8o9TfUJJ6BQDC
LJ28RKJqh1ps+CI21SDAZjMa0yZx6sU3sT2Gtq3fAE+bF1wn4tvAQ3RE0Werf8FkEHWBTdougmiO
AMQx9aScUWizN7Ts/Qmtdh3kkIRy6QG4ZezLoANNp8urlcvXVBBzVJUFWMeXYFmOtg2hOlCjasmt
w8D9UXuK0AcZAlOK1ZrhaAe44ZXrDMNkgNpZA5Ffy0FeyQRZH1xbD/JOUcbbT0Edh8sBjdDumdXC
pC81hPqyQs1h90W2HTYkkmK4Hy5TMJEzhf1sXKJNRO+6pmbtTbK5av6KjwinY+QTsaEvQ0DVIHHV
pZ+TqV9/9onsi2DgrdhVekGXKatJld0DiaF9kU0z/dJvG4GaE6AjfcwgYtSUgd/QO8aR1ssBdRPw
GCDkjbjPWIf7BFUnWv9Z7dkAmawNu/ERRIv5LZ55B5ogQFo2f0BLf49sdMW2o6Tnfphn8f8nnjTA
mOMWbNHfcfn+l1SuHDUPo0qfJIDyvdkut1Cd4Kr94PPf43xdse1o1Q1QyhkwDnlh/TaRiQtDp5fQ
M/IBmfKd9bkWyZ1VvDgDMAeKfiDZnT1IDwQwBuhE/d+9gWuLTo1ImqIA0ycfYCLs8hPgX+j/bqbh
2nGzYWYNFMMCsbZ5QGCz+f+BqXkZrPkvPLJrRVxkf02Gegc8shjuwNTU/YQYtoYHWkdaYWhurZHN
JahBYF7E+N8xFK/dN8lF0mlaUwXeLGb0Fs2HIumWp39nKL6zoaLLNvgPZm4VWpDDWi1OCAy8AAPt
DXfO4xSl5oMX8t4XXHFnOUo8SjExd8K4KH+CO6vfaZJGv4MqS/9GSDWOrlVs0R9wEVqJGOONBmD1
DC0kOsb/l0Ht9w7FFYtWrtml3ZbgUDAUuq88cC17CoNNfzCj+g7RMro+1kbVcDdOwjOJAHQcCbqu
KgTZy6NG6r1I/D+AWjaQEf/qpV8L2wInRwGbgGqP3OnBX+bF5q19/j8M1r3z0q/tM8kSzDHjQXDD
PGbyF1b3yCHNj0yqjwTd3/uGK2YtbE5Fx+MOTH40OnRuoaBTODFnt2uru0//vkzvvPVriSmGnFzA
+KA70WzlJ6jtI41e+ZzMHxyNd946vfy2/zh7QqLfxycGRCsOcobXW5BFgChjAIgjivzdBMe11JRG
Qmz8CvK6CQewWSIou42PfgEWl5SbRWXyEY/9nVdyLekh2JRlwWT8LSOwd6EtBFr8DDGApEVq9O9v
5J0VI1fnkEDR25oeLq8mg85QmiignAqEKjbfJ+pvx32vZRl4G3RB1Sb4Ft3+TNE+LiEH7D/4Ce+s
0rXyr5iVIXpV+kQQTJCB9m9QhsFl9eHY43u79irB0VMUr3UokIJUG4LUZeJIqejXv7+A957+6gWg
G1+HJuhxm2NWAbV/lZN1/d6OH05U/ndbixjd7/95KAyTkWFV7xBjxTcRNw8s/iTgNgCyxQvYsG/C
1Md+8d832v/dAbnW5eJOhIMIMJwCwUpXXuakFdibR4c7+YP79p1Xcq3JJecQNNpJOUwqVkjUaCIB
7teC0OO/v5X3Pv/qMiRVx9GmDS9O03CZDOwPTfsPko93Xvi1AA36UFVoxjY6e5vSxxRiXu5M0AoD
lD7FwN3+/Qe8c66vRWhSWvf12kb0LOuQ7EENEzH6g3QZ16fJDHoBH5To4f+R9m3LceNKtr8y0e/c
QxIECJyYvR9YVVKVZNmSbFmyXxi+yLwTBO/k159F9T4zMiwUJ3gi+qEt2QAIIIFE5sq11qoXTd+0
TOOrc1eNCD64EIu+nggKJ7JIxnchnOi6DftNxExEJ/5VYYKDqq2xid2Q7CZYYxDn7ffzk7WQt7zh
heqUjQyPf6uiSXvViRqkHCPYc/nPyCL3A1RFvMQKEAi7yl30eb4/0+7SbB6onqmZPNleDSLPkS32
qp2Vr9FDmBrXzT3qw1k0U3vVcBRpK4Qg93m2SlBgOk101jToXaUD85PuCqk5ZBNwniMh/nGZLOji
9ogdF5+BHz36vLws641PTJ1Izas7AjyfixAgh25DwUErAzBGcXF+ORajfmP5db5hRN5EaYUjPmke
3ocdiKCiEv6V8tUN3u5W4KxWyRqeOzoFcTFWXR5Bs+2Fo6tDpTgoHrpD0auTzdrdiNehP22iyqbE
Xmz1lU0y5Pxtq3LaKy+ZHhQqcPZQ8djEt4vGNYNHCj3xSVJ2V3wEZ43b1d9zguqL8+thOE10LuLI
ZiEo9VV3lfnWZ+QigWZvIBI3hqtVq2+ejvDPtOHXSNqg4LppgJSeDnlCo6DvUHVQ+hduQTbdUehE
f6cB+SfLhYEXeJJ96Cukwe/OT5Bp+O7vS0utvi0qd2E7Body512nqM1wXKh1rJTFmtrXzieGgCtA
KzUKKwDAqsAOz6fbNrqrmrXn0pt2gKnRzijhVKAWQHnvwZpuAYKMAWwPf4JvmrDbVYrfN3cRYTrL
T90Bg1oXmP52fmygChr5P7OQ7c+vgKnx5cNeGReqS4EKAD7sMHpj4HtXbh1BWul5W+Oa88Fy4aZh
9TcLMgY/2lgE52lb28uSvxp4Mdh16koQHze0vxJDDlpouS/Bgne++TcvH0z6Ml+vmo+GckS1kz0d
XNp/DStyDAeysilNU67ZbD5TXyUeBBGHbg48ieD6xHYUCj7bRq5ZaznVsQ9kMBTGemdPULDXrN32
b14vmBPNWqWwCID9CPvGGfEBNPWba6R/dy3YXK+GmUUXiVzz+kxdaYZbDDOZRI6dY1MIjk4XUXa9
7B7o4gaUPG6bKM12O+ZniG55EyQ1UOzHiqNfRiuusWH4OsFPpDD0ftHBXc61pHjsxDNPHirnEufC
psHrwtwDUPrwsrHKC++3ZGo/RZt4SQnTFbkdPBOdGoImB6emp6q5VX66zah0Tp8B+ZzeiaFL6Izp
cW6di9bbZlO67nYIhspUxDgjkSsPYnBuujxEgcDGG1An87HA8ZUCXI3MZ0mvlXA+UoC7zy+k4YrS
qXwAgYIeIIg8Ace7zsMy8OJr4CZAt75xZjSjHVDiAVjZspouUKTtMyfPfTFvO2t8zUzDPnKjMce0
J62/a3rUCvo/t02LZpwltYBdUrAgTIRPntPirqcUzW9SwGI6gU85h3LMEJI6ZOqWgpsfVzZmaWVW
DAe8TuAD1A7KnFAmtjS+SDjAoylhoecnxnAxseXIeXUxhTNgo6g4hbYnCm6Ez/YCBSfnmzZsRV1h
Ow5R/WTZy5XKH+HMTN5tOG1VzmC6yPbgYdRATraH2Xl2yicA9DEvW89Dpl2qFdj3wK64nLjQzfBZ
tV/diYazXJfZdlCOGjne37MCwY/lcPl77DF7PD/vpiXVTFRmrbJQYAQN3ZTu5g7VmVudAaYZaEMI
wOrLPTqo56FS+1GsRUpMg9YM1O6zCc99LKc33xVQ5lj06s9Ph8F8dCae0U+KRAxouccOt63nBpqG
qy8CU+Oav5vTkkzziNWEbYLKf/FHtzrqOgkP6kZTlhRkOqRRPTyEqJpWQQ7s853sBXDx52fHMO90
Md5X9t8hYM8yx5oOfjQ9laiwlX61chWZml7m7FXTM+kZKuggGOsBAOOU9GNSDSu3kKnp5eevmo5p
jbJ7BvN00TS0l4D1WDu1TE3r/m7UyqpWLma9kU/tEN/NqzTeps2iGWZSlhGKNGA9eLyQ9hmXhIe7
Yts6apYZk4gC1Czwai/mE+rKHlAgt5IyNA1bM82Mcw98bqRCVTgCmgHPXRSo+460il0Fnpy1p6Ph
utC5dyYUHDtTiWOr7a9hTfUiLC2fV4WcDOuqs+9ES3Q5GXEMjK56ORXX3RbTyLU7dEzSyZoHrCsu
unx85OSxx1Ns9S4yNa+ZKJI39uSVaB7XBdiRgwkMqJBDEoicbNo7OvlOWWRdyTwY6uJ2xQLgOFru
tzWtGaqlBpSkhph1XBhlhKoRp145XQyhEp1pBxpJzJ8Ubw88OUIUUj7baRtYKcozw4tVsahlBf+I
gBLmaRYbt6gWYB1mZsJrsXRu6/bWL29p+ug4F9smSLNblHKGzpiAcqECgSjZOagPPyLvSOqVc8G0
eTTjjQig8i0fGsA682uWqwOpfpUcCa419TjDOugoHjdRGbDP2J2Qphrk9VyCtg9zJZ//P65CHcjT
1gXKABdZqpK2p1DUH3pwjnRhdXt+Ed7McxCmQ3mAW+x6gBPBspL/moEHD2DCZXhbF96uUtZ7l1ZQ
m3w835fhNNWRPTjg/HyccHWlJerccMjBs/TXYhCG1dYBPIq4gxUSNN6REgwLz573E8eQ1z6fH7vh
DNUhPKNqRVmAGQfsEpW99xgYTEKoaq9sVVPr+s0r/KlolvBebTPQK9D/RQzCNC+6HXsFeIBazIvo
Hnm6ELbMASjAgs1RDqLZsZO1dtk3y+AhsLec0Nub1kwY5EsZT16i2lmF2AzYn8r2cH5BDeebDs9x
LIgopUhaHfAm7vtfy+2Cww3qhomoVm4AUxeah9yh5OnvUApe3iBNCfD0tvJnvNXsTSg/0JMuPb9y
BkGaAD6KClEDuyLjA2uy+Xs9K7rGa2g44HRsTrJwa4Mi7SV0EMNm44kf8ZbFPInEP4r41/mlMJwL
OkRnYeDpO1R2HpTzBUKuQc4houWtUdcbbEuH5rRFqFxcmd2PqkQdGcqBx0dZkvzd+bGbWtcst4sj
aPqRsjlUXczHg/LBNHTBHQXOh20daPab253gHkUH9aI1mUxgc/KP55s2HA263FuGQUYlcNSHWSaP
HbE/QMf1kiXxsY7ltteKDjQBc2Ld2i5G343+joTqsoCdnR+9YdfoiJIxAk/92CvUlkqyE2O2p1W9
zwZvm2eow0mqkg5zHsvpQASS/7zcdQlZado0cs1qUSKeC1CuNAfIyF1lYCYao/EO1QMbJ2ZZ7leH
ggLjIbgbUElVV4X3pNq07j+iSo6Ja8dHsmTlcDNsfB1N0tkZ6tuaSR4ihduE+0CQR9aacJVhZ+py
RqpIvbqg+QRpeBqBI0mJXevRq6KtqgcX6mfnd5DhfNYBJBPcBdHX4BfzWyfwkjqYIHmfzzs3zAIU
BZ7vxDRPmv2OdeuhnAc55UHR68me913FVxb6beAF0IrazWthqeduTECQ1qOaHyU0e1TtXvJxuGhH
54S62p1EJfyHgX52KVm5N03fo13JbRcmokWV4su7YMm52YiGn58qw3Wj40i4tJLIG0GqhCjPMYzV
OxAHvkckcgicmT4XDshVnMJ7Pt+ZwQh1/Eiv3GSswd+OR5R3rMEzDJZycONsUu0gTAeQZNxOx6ol
qLkKIZ6c3Ba22oFMcWWmDIugg0ZaUDKBsGZsDpHtXEFg4xdr53rldDK1vUzYq+Oj76N+JgOeTSh1
f5eMMt1lZbEW6TDN+tLpq8bnugOhYofG05buI9cOSpY/5HX16fyiGixah4kw0MpJu8O8JBniqPIO
zkpMyj0KH1ZDk6bp0ewZxIByFE7fHFCfDGbMGnawSYQIe0Y357iQE8kxOUuuE8Lbt1ZGVgJZplFr
VhvX/kT6FryudT1+BIvcjQjvz0/520c1/UP9rPcdPE8x5YgRRDGYJ9vncOwPjXo83/7bI/+bbvjV
jkFVj9ukNSbFL+mj3zRBBbjZihmZxq5dxFGeZtAzRtsIXWG3QCQlEHDc4IMezg/e1MHy81eDZ5YA
CnkZPEAtVX/N2K0SV1WzBlAwNa+ZKgpjadU2aD7EqMEAsAPsZLCuRsC2z4//bXuif4Ciojku6BJC
SegFipJBnhEuqCIoD4EINVyZJNMKk98nqS4y30FhLIAzbfo+UxCDr/OV6Iapac1YUdXfyKRG05MM
gxQjBrfW5fmpefsko0Iz1tjpGAXfaXPIgLRS/kUpH+NiZc+b1lWzVtzZfSwGYNEqcYUn5B6BNxxh
YJVZWVbD2HUcFE2Bm51KgLlAzHgPlpSTN2Qf4nzY9Caiut4ZGxDpwVnWHAYkmrknwLHwdH7SDRPD
NYMFURPtB5AiHLohOaDu1cINQmd6gIbuytQYdrwudDajOre0HIzdiq0l6uw6F0jPBTXAEKspc9NX
aGa7cHeA7gD+f2Lf0e5yOXbwpB7px22TtBjDq0NnUCBhB8zw5dDJQVw4OGDy8PYRIBHnOzBtH81g
yVA3lmMX2J5OA0qmj1CXuozaTTcV1aFRlZ/4lgdpucMIOA61/SOp6cX5cb/tX1KumawNIjgbrHOg
nMx/UVleYnmBhhrcnxkIAOkansg0O5rxAg9BGxTivvRSTDIogBteDZUYDjQdDgVaMw/8x7w+eJW3
H1y2sxJvf352TE0vs/Zq23hJMZWp7deHykuP1jBdoNJo24bRcVA2tUiIQ6E50LG9KuzoA4BuO1Bg
ftk28sXOXo1cJaywwVWC9zSme0L5FRhwt9mSjoYC+0wvwf8P78N3iz0IQb5OjTiMsS2P1Zx/2DZ+
zWB77PactmHzArka3OimyrfFX6iOiaKTl4xFypB9svMBlHzZVxmnK7eUacNol+uUoLS+pKQ+9H1T
gc8CqtJZJbbFX6gOiGrYFM09abwvXKLeNAG7/Y7Oa48/09A1G7Vo2Dpx1XtfcgHSkIoU4OCr2edN
y6kjohqOevo+7rwvaROrXUuHJ3AO/NjWtmakGVhvKhCIe198VPYGDXg7QGiU97ttrWvXa1bVMUOi
w/pqUXDM+gleNlUF0vHzrRsORh0UJWXVTgAvWF95CYVnkEDMu1EqCHeN2drNZFhXHRnFZhVLSChO
P4D9UUcGtpdPTRG19+c/wNT68vNX54wAx0DSlIP3xbLB4s1RyuKCYXTljDQ1rl2qRQQtNmA7pu8L
TCooaQP6xyZaO4FNrWu2CqUHUGgJ0HUMXQ3yn0k4Aogd6Bqv3NrLUftntpjq6KgQwN/MAyH7D3DO
PpU9qJfF5L9roybbjU6xsj1NG0izWijB92KkWfWVAgBz4iC5PyIyDr5L7m0qryVUR0xxpaq8Luzq
KyqSPykCyQrqoioVEOrk4/lNZHAwdQGzplFRViGr+6PPWf1uSIV3Mc4c7Dp9koIwJyvANpVu0q/D
52gGPYGnNwF/ZfED1P2PdVvupE/fgUD7na82InrBm/O7VcyW6tMuGtNvpJr6UwdKiAsn6x7Oz5Zh
39JlK7wyuXLIRZFnTfStjVANNQFHDc4uEu23tb70+qr1AexdjNQ478AK+mlK3AFEcquKYwZvk2oG
bbMuF+DYrp+wjT6OdbEj4J5COBhR7PQ+nfJdYa3FZA3WRzXrxgk3gmDYV08e2EWDfnLepRZiwLZK
d/DoVg4o8baJU817Bhexg2A8UU9qII918aBYd6AohIwyaMOk7RPx2GlI0+P5pTGZiWbrZdwl1gwv
9Mnt2d7x26NIkq+0JYdmCI9gsXs6341hf+nIqwpyT4lNCveJtRFqIq0s8KDWsDJjhm/QcVfQOQjB
KqHcJwJmYFxGt0NMIUzjPCpYogUmyfPfYNhonmbkiJw44Nhj1ZOI+XPiVu+SVl53sr4BO99zlsbH
Rq4lzQ0nsK6GxmpQwcmmKb+1Ihzo5Tgo/gD+KhCjMrfokpV5M/WiGb1feN1EcUV9oUSiTpzQ7E7Z
eIAPPvhez8+Zad01y6+hIAn10Lz8VrfOsAPV/gBiqMhfWRHTwmum3xOwLrttVH6zhbhB6MgOOo5K
YVF137MshRhDuQ3DSnWUlgBdMy6orv0qIHuxj2rwJUbV2qVuyC9RnWgJYQSQguZp/i1r2T23p4cI
nLbLzlp2VTSln3yaXCRhgtIZui125Gl2j4QuzdPBLb4tNbEouir6W7C3WSvLbthZOmIL3GiVbYdV
9dXxCi+gRQ69ZEQIIRfRrfnQL8m3N1whHbBlQzQFOAxPfB15DjH4q6omv0Lm38YuO8Y4zNyqgIwy
fUzC9q6mfOW8NGxoHcel/KTxxdIrRH+qIE+rcl9O2yhBCNWRW1HmAMoSuvOXhFaR+8x9cDB5fiwV
iBVBPOwxaVsrPEOGu+wPHFfWYG1GGX5BTLLwD9x3Rom6LDcHY2jbSy4hVIIE0srT22CpOqzLg2KZ
1U8k/A6Ied5BVDO+j1OZ7FOI+j3UKh9iqNutRuZMvWnnQgTugNKqu/pHbA3HxR2LrP5OgT09tT9B
l+p209n2B1MTGGGtwmnF9xdqXM+KkwMkltbcANNG09yAYaSqWGQEH8mQPYFTx4YACjLQ54dumiDN
+gdg2SE5Jvj3yAP3tzXcdUP/PpHdsVH9ndVuzJvo2K++FVBo4DN/hKDgYxPiNarABkoSK9qrPFxZ
hhewwhsHgc7PVPAw6iovtL6PjnTydFcrkJbZOwWWzA4CE9NYlM5FA1mw/KMH+aaJBAngmGCW4DUI
zx8gWlmCS7hr+2wICIoVJLlOiJ2BXTbjNHE+nZ9yw3rqELJUhS2u8mz47ow1u1ShE14u2gPbrFlH
kJHW5l1WzNN3cB+3AQRP0ku/puSS9wUgpygMvtj2FZrLIGYKxuCEjd+Zy+yAuAKEIF6+BiF7c1uC
dU7zr8EMbNegpHdOYZv+BGdleumBl3kO6rhqUG8MkSoQfUMM5/y3vHlJoTfNwhiqg1OoG7inYexi
cOwL6FwPoONOvSRZ6eLNRUcXmp0VBc+bbGidE6C/XnQP0T9weCZZwzfVp3pCzwoXrqugpOOjAwgc
XIfINV1C9GPN431z+Gh98YRfvdsUA+9ZDCbNE0PEF4JDIEsR1trx+eYFhMaXTfCqcVaEDqpHQ3ad
UOghgUyo2uF5m+8LC3oELaBxK16u6SOW/l/1Y7cyB1lsHp8a5tT2DdCt7BlcdM30cH4bmdpftter
9vEkm9MC9CJXQy1uQkCqwCCq6H5b40unrxq3srQc7XH2TjWoDbM9qmPAqgttVP/b+fZfeHb+ODyx
CtpVWfDKAZADS+xVOJ5tEjtQsI2afYZXppyHh8Qv4btB/20H1NAnj9aQmrHJdW9D2fv8EN58VmEE
mtE33eymcy2mK1bwC6gnvsvscIdq8QOLyXMsbkm1pu5tWind4FN3zIVU5MRb2t9FSQ+hUwsSn2te
r2lHa9Y+MbDwlIS2125dJjRoao/U1m4KLajPBhYfSdcfUoj4FO22ra3nl6eFtdwGpv0qQQIlYES5
O98NP59fF8Ns/ZFdVmM9eE0DpbnI+ZDFUEGnEpGbbY1rxj/J2C0HJuk16d3nHndXkMn847a2NYPv
IFAo6glMACgcgyalQECLCMAmz7duWGSdZsMObatXUHo9dSOth6sp5OKASrXqJh3AzYz0pr3iMpvm
XzP9qalIJmKXnlhTyOM0xm52LFvbFpfnP8TUvmb5jpUpkPvmUxTQ0unfxwVEG5I5zbc8lDyh55cL
u47CEVJ9p3ywq/qBtHMh73qLOJbcuId0c65UBt1GSC8qy4HCmUuFzXepBLfbxg40ew7BMp12BbGO
RZoqKB7iAdun4uem6dczzE2XTiDIX4iPX87bENTRFyTbxETmCZ1sA8iHtsojF0zw1fA+kxA9jyEA
/rht6JrxFjYEN1IBee0AdPHZvvOjBsjRckuWGUPXzHcgIWkKIugp6vBOCDOa73IbJPfbxq7d1sMI
SagCKslHe3IoRCFQh/jNbcFgv615zWghQEgdBvmWCKrRtbjIfFQMztLONjZPfncH7AqCl7mToPla
2t5hnMPhkgI9v3K2GY4EX7uKJWjWs1BJ6wjty/l91EBuE5THa2UQptY1ewUdPmZ+gKZWUPTNjTeD
HTYGfH5l7MsCvuHI+JqxgumS93WIsduilB404QloHUMogl3E27DMntAzzgkfkS4M8wEakVU6PM2J
P+xqXlo3Qsltt67OxOGKDKKmM2hKAjk3yGMgDxrkMN39+f1pmCWdi0OG0K8MYygGQt8Arl4I/QHe
cXsn8D/ne1gOgTfWQc8+K6iV+/CI2XVROJdDAv9HUhtaV/xmjkCfnLZrxISmjjRLzkhrUZ4rerQB
+F98Rr64q3157bSQQl11gwzuqU7TAaWbLPQg3HAFye53g9tfAI+4HyQ/LtR1UHqDrsEajYTBQHTe
jokw8DpWozjJckQYG6+WOAosq9nEEIbtq5l3NzsKZITZcM0nUIIMHcw7jeeVl4RpOTTrlunYDx4E
nq9VBh1H9qlJ2TuWsU9exW9qCDOtmLlpjjQzn2gMhdKWNJdS9ZDH7CDBtNnl0rPSkz9IwEgWFdwC
CWPUWDZQeW3nbPpx3jYMg9dz0uAdFRGNGnrM8hRVMDKpgI+Lu8dtrS8r8+qtGDl1NEruqyuJUqSg
GTwQsMNrP9+4YXn17HOmFtXipGyjwHPF0Z2y+wgabIEt6clvvKtWVJuyUp7QU9FQkrKnwkqHa8+u
bqGEwlFsBqmROJvW8i2mZVh+/mqi3KlvCLT32kvVVu+mHA7GXKtNbEcYvnZFF9Cgc63Z8U+qEbdu
16rTbEHu7vwqGI5vPQEd8nh2GNRnTjyEb2QLZ5GsLEEwKt8R6lXVNt9dT0GHKXRvIMKCCaL0Octo
tI/xg20+DNUsmCfS6yE6Fh69DOIl0Efn0ISDjPkQPpyfJMPy6rlm4MTD3s9bekygwsV3nuXfUb5o
z2xrfrkoXu0eWdkizV2PIjEHqVKUSbjFDeqbnMttzWtWPEE4KapZVF+5cwatXhcBF+rC4zjfumED
6YlliIgDfooUSBKofJ53hcCRAelKz72u2kX++XwvhjeyzvaRtAoBELdvL206ZzuPetfQIkPdZcqh
g+fM4fTrfD+mldYMWdlCQjgphfQDJBoCkNN8mLJy4z7V2T9ALVYuMkHjdQZ19WJn1xUTD6QvLDdb
WQzT8N3fdxLnCsrRMuIJtFEhIcv74Q4iU2tF5abWtQt5aCBnVAHOc2QjhFAvy7CJL8fQZmuYJ9NW
0uw4ybE1LZKwY0Th13UeDghWF5/9GdIrm5b3jyxyUfbVjMTMpU36p6yDrhFkk9fyx4YLTU8fKxZ3
EaBg7MV9nHyQXwbQr1DTDgoG3wWk5/2dhTJSsrLWL/GhN/xiPXGMlBsduXDYEdqcdRGozkckdxx7
RqBVPMTlHtK+811aQYMSxA4KOn1QQvOGg1Vhg18yy8msWzdj5L5UUKZH/qyOa9RkQLVMOaWdvQ8T
/G8Eh4jsXDErOEiTCz6sAjWMh6xKRXhMQQn5BDEzXt6DxgBq1XJm5YXnUusLAijJ+xAy3mPgJA4k
ez0wfqMubhDuFza0fr+b5aJS18WMgJJYlHZz08+xjA6D9OaQB4yVjLLghYt+r1ibJXg6VtAudiEL
aaHwAi8BX4F3Js28+APQDl0GoeRy6FCqyUYLvzvwFIm6T94MAcxPDCqqHMrgSLfvCm/mzc5NXQih
s7qGmnrXJIj34AchlGudub9ldYwfF5lN7uesb9PbHPm97FAqZAA/KQeCOu+hxABCZYd14fhhmnlf
ffFLCzrHAAlCkNAtx5ZAdrkcv8uEFs9DmajHOOZRfDUUDLAbhAmgbuiGFthUeqLiAqiyvuv2M4+T
BLqyIXTQcr+V4a7jPHYPuR07HGVihdeuADYMZ6qeS3XzOC2zefCPA0PRbrvsVFcAShLEoX9Bmxx6
4pusTk+nhn1adpNAQUiWWU7ALX++Llk6r1xvhlNDT4NCmL4fOfiEj5xytmtqiFaCjTo8oATZPZz/
AMOLTc+F2r0nhjpBF543PnDLHYBlm1r7q13jBIF+8GkcOLsAI3Bqfz/fo+GjdNgGxH1TSBAxBkX3
OLkNx/hn2I7ZVUXrFQkGUwfLz1/7HCrrIBbZMDw6IcbawL9ke44vacd0iPfnP8JwX/wB0QjLoXbq
gR1VIm656ts9ZBA3XkZE84ql40++J/PuMqPQkxwYwmID20RP7QkdiBF6pMvSkbJj1mWfBp9Bl9On
hb2HeFm99v4xzY52m06t1QvFfXaEkPJjkgB4Ta1VmTrT8mpXaebJGOXOUXeZWCwHN45n3bhT6n+h
Qtkrx4dh/Dr3C1dh7jP4X39btddO37x4eNi0c3TmF8SDxUDADpgE0oZ+KmhNpyAGZHHFDTDMji4y
JKGES5swgqrbMGQq8FhTP00haqwF9fONfWiumHIrR0ZNjE9grMgCKcObl/etsrsVhIZpAbQNpCDw
maq+BrFPg9gqQ3bH/WBFIJdeOSJM7Wt7KLIXeZB2FMemlj9sqFfv/EE4K96LoXGdAwbahoxCtxgP
f+FAHjlIFH0R2hzH9m7THtJpYLoigkqr73vJixs8xN69xRCf2ta49qayQ5CctsWMmJ1l58lOMSf2
d2nWrKFcDTtU1xVyae3VQGhh8DK0PrtLUFvO4rOzObqts8BErdsIDwznly+Roy5CSBVQmTbYHvzX
uWC6zhZ5HE/DNWS86kPoRwpoQHSxbQm0C4B3Kfwoxx2up6q56QSiOvAy1jhyTPOvWW+olAyb0hmu
i5x9lSPAuRM4x76QetGKPj9+g/ulU8Bwzu0KGQxxSpbZsbPhbhAy/DBFYL2IUbd4vheTnWlGDLY7
4ft2Kk4FngsBU367s+p27RsMreu8LwiglW7nyO6y88FcwKDrDe1NeXt+6IY10HleGjz5LSjx8hNi
dyR4kfIpykUAaaM4jQcXVPOColRlkJZ0kgDivgpwcoZUW3qZ8s710ova8np7kw/M9er0Iox9q5Zt
dWqEzR490Jf/6ouhTffn58q0EMsme+XO2Z1UEQr3XXzImCCzPDbyXYlcxjYfW5cfSkg+IqA5yStm
A8njNoW6iDz4c6lfVds2qi5CNMxOpQCD5qeJQ4wej6hqUbv/tG169LNCyBZKm1Z8E04TvclQf3YH
2eV2G65CBxm6wLR5sQBOMuhay9m7MTBnvhVv2jlCBxW6kDmVeBJ7pygiHWTeWXTsY7bNidPhhJM7
F6EYBUlQfU2fvczJD3lV9pt2JdexhElfQAK+brxTBw/lppGcqQCsJ9vmnetgQj66NpfJy+Bd8hja
tdqVxdCsnM9vHz9cRxPaopqGMBYVwu6QwZtyaLNC7cU9oKx2utiyLbnQrLZJl7ABySoczuhCVUkR
IBr4+XzjpvEvP391JMA9h8qvw6sTmGCvuj51Pmd86i57MC2tSV+YulhOo1ddRDJxQZcVVacIMew9
YhsiYENa78YcHu/5r1im4s8gF9fRhENkUwohe5ybTj7tOnuh+1JW+LWlNd2Bq2QT2ZvHdcxg4fqg
B7CL6pSp6naAwGaQklVn1zRPmqeeSUtCJSStThIJukAqPGkyCWHWWmSbOKsxfu2eH9pcZf6YQre9
AqlftyTPWiDwzy/C27cL11GB0oHSPTzc6CoDlf+OUXlE/HSbDwG35/dNxETn177rws76zv7As050
wP4k2zKkXCeesTNnitoMNua5oJ2ZWPdxqqtNRVwe/wO6l6RznGSODeNFiAMl5eWudVcf8aZp18zL
bkju+k2H1iWYbYIwt+hl1fflYduqapcikwUFRJ1MSWB7zq8I6JD73inWyFQMhquj9TyQi/HEsvLT
gtrIpLwMsbpRzW+Iw39u+wDNrKIiQuSvVPWpGOkAsAZeqHFmrRWUvx30gzf++75UuUwmCWmiG0gg
JBeqb9ghgb8YAAZR7YAVaPeLfPNNz1eBoIb1/gPA56P2N5m9/JTl8ocL5O9B9Ksij4b10PF7IZm7
AUKD2EyFakHu1MGAozKZrkCN/ZF0eOFsWhSdMSaDAKc1z3B0O6+MSNC44aKfXs/jiju0uOZvXAg6
mI/TlPu5ayc3TZ/Tk9f4y3l6G3rxx05G1n2fICG47Uu0CxQkJqAkHBSunnROb2Q4yofZsdxtuBOu
62mFFqvaJCT5SbmEA1VZJe/qgd6fH7vhxtHZY6AcU6FMts5PcpzJaShqdpsI2nyCBuSaaJdpt7q/
24ddO4OHEuz8xK3kg5J4ElS5416cH7+pcc20pTV3hJVOfppAO/muGxD77qNtqCWuA/umnM2I5g/d
cbARMFAd/QQE/ZrPazg2dERfQUWa2LYCHfNEHpO0OWW9d5053R14RE9LIVye9SumYFhkHdkXpgQJ
x7zrjtPcuY8gD0P+Dzd//KXNS+v5/EKY+tBeyKECgTKCjB2wCcNFWMXtp7bkt36+ek8YVlpH9/Go
seOZRtkpskcQv+QkAr8USl7OD9/U+vJZrzxUpPH6uR2s/sTauNkXKaeXfbnq15laX37+qnVZe9Lt
ud+dEonwh9er6uAC2rfi+ppa1+5nKdioajolpyUEWJA8C/4bU/mfP8b/Ez3L278PzOZf/4U//5DV
VCdR3Gp//NcnWeC//1r+zX//nd//xb8un+X7b8Vzo/+l3/4N2v13v/tv7bff/nAo26Sd7rrnerp/
brq8fWkfI1z+5v/2l//x/NLKp6l6/udfP2RXtktrUSLLv/79q9PPf/7lLsma/3zd/r9/uXzAP//6
JCP5x19//ta0//zL+QcHVgGvVN9nHn05kIfn5ReW/Q/H84mLajuXgGnb5QuOr5SIk+FfOf9wCF6H
QjgOh6O0PHIbCbnnf/7F/gFRedsROGF8ym2Kvf3/xvXbyvzPSv0HCPNvJUBvDRoWL5wA/3Pn+a7w
CWj1kINlYFP1bD0Mg9ymA8arX9OOlUl834s2vgfN526wkAETeGXsQJsp9zgU+L6ORHnCfrGgeeiT
fQeV+vs4rrugR0nR0bei7ALaosPOsZj3oWxV/r7N+oAMPflAWkYD1LqWl42TkQ9yJo/x5NPLRIEk
tilysBVMvX1ClReqFxz/MgtzdVXkdX41ZPTKI5VEbr1SF8KZL2pcEUFdd3i0uclVOs/7os/bYER2
fd8RUM9iOBfu1Ga7Eri/forfCdnQQ6/Se8ur1A4yRZ9AU9CjhOy2A7H4JRgr7ADMBl8Z70FeLkUF
0lF7Dnzk5cYKvEJ9GJ945f8qPqd8aHfJzdhNeGm1hEJdEhCBUiWXxAOvNkq3TkWbX87c3akxgwKA
jcirV6RBCsgPcsiHqoD2edHzfNdbu1weWRTzHU8nepij4V7NH4gEsCGLk3bfsOSnxdX1V2pl31Mi
2RGgijrIY/+JiCJg+ViC7T4dA9RWXjWD/zl579jhdezE074rxTc75Tey8wIZiRM0nm6HSR27+FcM
ClGWJBejsD92DvsModMnIOmPfGqv8fCOAzJVVyD/awIZh/ss7sJgJvwztQYo6hbZXVkd07p8mK3i
IZnsW+ywPRhMkO9NimE3ZWTY2Un4Q4B7T8xPbJo/xEj3dMge7sGx3RwIPvr/Uvcly5LqWpa/kj/A
M4EAwZTO29O3ERPsnIgbCIFELwl9fS2/75ZlZQ7KrMxqkhM3j7A4Hn4ASXuvvRpQD8Ru8RStoEYk
g83shgvYmWc48AZgk40PdeoeA58jlDbF+RN0pBjZ+G6n+iS3JMo65B0WCTLPsiBQb1vLnthE4d0t
/vQ2bGESMpysVV/uyiHugQohmfMujQ5DNGxZsv3iI0wRWP3hJ/IN8lp3ShL6m+/kTstkqZaBiGwM
0h+SrcCWoDoEJPALOWtZzZBF0Yrpod23fBe1hZwHZa/sH4FyPabA0XK5Rr934eVMehAOmN5mtfoz
UFBdazdTqL7bP/PqVbBZfRNwYt9CDufGPvPXbN3jLxxXIM3MyQFb9HNnNYxh5GJy4cgloFOfBd7+
kmrvYJx+JmuDD1+2bx48wlTez5aw1lnjb1MexN3zwGKZfwSM4yICZE3nBixGMyEWireXJDayIEmM
8PR+yfZ5e+0t7nzTrk8Evv3ZHO9b5tko09AA+zPSKjFiYS6RVwT9rci7dwWc8h+Xti44BcEWQARD
wIB/newmnmIKvsSawv15tHG5xOttOxGFwqF/BnPoWs/+CyhZ7yLu+mKVEANPWGSdn2xV5Ja5bJDh
cGaLF5zb27v//CPq5fng7/GFDFqd99uL78t/3kXRFbotd16J3rGs/BMjRWDruM/ChetzcHsZkUt8
mBp33CYXndsEpiKsCxOIX8b5+vfL1KQ9XEzB6KnH+2m478n0Y5wS6DMS99ZJ/1HgjmRq3bxiDko2
TBnEUZdw80y+1DY67kF/iNopKXhop3yZTJhRzkyxIBftMtiAwhURrkyBGVQG+hF0i0HXA1v3w8Mm
Lfa1YBPn2j/ONhWXxcru8vc7Y4n4592sqi2iYYbajBTOXz5NB/ycrvoqKUw7wVjo7wkcvfJBjHWm
aLZtdoBDs1/zi0jjHvEVQ5MH8B5YwI47IndzuIVvDmdr42+jV1Oi8piRFb8GWSoTUYyYCJ+t7/ws
ZnOPQVJTNEhiPXq9cIUHa1mEArfjuUXsc59hBjucQzauhfVTkk0za0sVLraAMDDroJle0ng/0yGs
+kBy0NgYA2kRAoIk1eU0jqB2BSBse0FTpkMHeWrT3t9CGaag6YreWg8TFCMPzKiPdkt+jHq9aA+Z
xILYct0aDw3D64KH6JqQ/dureV1G2/xhOmXPHNYGOFOKINDpaTeTOAdvbbtEBezyh3zf/UMaR8tR
khDJAk04lSmZt/PqjS++GMZqjomp2iR9iuwsLmEfPwidTAdcZZ5H8L7MA4Xo1UZHZT1TPHS+b86b
oFc67OshImsLuzX2MfmAMYnPlnO4bBlsWWYG0+h2DHPt/CYjq8jmdjo1UxBkYTc9N2s6lfOEtTyv
8TdumFcBG8Kd2Jdc1KYvA5vOSINhT7vXnG1vX0KMz15F/ABd/B3YN6ySwqNFNPf8oLq8H80Xt9QW
dp7G90SSLauR8TjNIW4GMnCv2waeXJPsVWCoOQ5dt+dwIgzLadhlFUbADnbd4EjocUzpcfo2dvhw
ZEnzaJinbDJtglimyJW1rCsLzXxGSPK97hO2Dm/rCuP5UTG2bCrU2O/3UaoeervegQmQlhtc9kyw
OzDS5jl39pHCr7RQ/dTnjW1gjGfNMVZ2gdrEc2XjRfwu8Yc0T0eJm7hMP92I/TmGvXEGUd7Fj2tb
xos+EN9kg6c4zDHfRMvXChGfU+ZUR19aLwVium5FzI2q5pF5zyHpSrtNfuWxDo9soop9D708CURX
uG3TZ5qO5dD7pFxheIR0Q2fvpNqT20mmizVMxnOUMhwlQw+7hj5GBROrXHPdFLTpw0wjjRZJt+Q8
cQKry8ZfHtHxigNix9dDG6R3rDG/4Umy4zxbRdUP4nNMvPESRMF42VRbQpc2XNe1PulgspcZLMCM
Io06C/Z6vt/4bxEOSSE3ByZgHGFvduF0WZYwzAPPe3FuG5/8pN+f4Ut0p2MrPokAX8+H2qrELanv
FoKRwcr522rxyfBdlmezJBv6Tpb5Yg8BW63zMUgw1lmG25mkXZDBUeYCdcUl1nGXa1B6y5mLY5eq
OwUYHPlNmG9EAialtm0eqNolaooUfFE87h0oSoXuZnoftzDQ0Etkv0nNKzeZ9eBF21LpmsFZOkWg
z+bRLpt4Fz6y3YBI1TzzVf4JSatfumaUmcFdfB4VHk00LlvhjdKV65SKe9UpAkqkOXfbWo17n8Dk
KVxLz6sNTvjJZCEbhjwd+uto2vXaUvYm5bwdUjgNXcN9fBvGOs786MnvncgGUJRQDEAwOUGbnI2h
gUaTwd1yQQwobKqReBASSnG2IHyLrxD6Lc+pJPY8jyhcvfUSj6g4ZWrWaiftD8prd7Q9aTI+bupA
4cJx9Lzhp5piUzTI1Mx4hFygQZWwIJg/VsF/1LFYngeFUz9i3WmahCvJ2gflpqavbmP+nVUk39RI
KkBaf2TX4PHYOu8iZKCqdsn4mver32U3P6VsU3I9tSH95ddVFHjr0+TRk22tyRCXcQkMvkDssbAc
28nLo1U1xbgHOl9Jblp9DnGowUt4szmb0hRb3lLUfrBksQv3ou61O5LoKdReOSZyzRO+YZbjbcuZ
Bu2Qx6HGichSAYKoY6XjuDNBP6siAi0SKwejMQkOT1OHr/GAAXHSTA9aI2MGF5mchbWsxCAkxuoX
+TIGV7U7coi26DMdQnafwOVAxMt6j/SV50QEVY8adkypuYs6JksiO0R9JgzV3toERymb932KHpse
THHX/uA6KdW+i3zjKAjVq8BQ/zGk3bvr33TIcpSf6uQGqu6bnQ/3MOVx8Oe/7TsrOOAIFcvVbPIe
2vuC6NjPE6r0UdDxexw4uf/7xYvFNQ1g0eZSm3t551txl0IzE6/1cE3n6BdDHvQRcxh+PwfTlBk6
hfAMtLmd94FkDVmKaBqaI5vlc7DPHARV+0N42wNYQzxbwDcsQXm+DzTuZRIaXa3dkmZ+33slMb5/
jyxJddG+qYJEfs+DGPJttL8GmPTvASzja39e8273sEi7YT2MlnQIHENZyORKQe0x+9WP4H1rWV9E
xsjz3slKtONvThM4cHjxp21im0OycYnlhlyuRACy8supW/6E/Zr7McV2smFS3C398zBrkxusr3zs
RK6nzZyTpnsPb8aVXrruRY8x9bIZViWLLRe/heVO0p5B7I4yHuP3VWTvC0J0kfihyjyFnyNIoiom
eKCBbBue2e1lbB1WBmrEqDVXpRi0sTbM7M7eZSIfDepeP3khbuDV4sg7b7TIFpHcihcus3Yf+2rG
0sgtAt5yYRSg7xQFQNtiy4uTC2V11a+/dE3UfV2r50UGyGJCLlI6PKjeo1XfjM+BjlDZmMTHlhQF
OQ9fleyPom9VNaD89CTt4C5uC8a2vyDr+AhH+tnGfZoDTXhT1v+EouoMd6ic1wEqjabGpCIyARod
vuRd4IcZOOIv84aWffUIzn710rgqQdM5rsMb5C5zPth5AxedhSfVx6fAURRdwmPF7qnPGizPTIrg
L9dvbeF79ht1zFaoNck8HMYlT8G6GqP6tef25M/CO9QpemYJqbRWsEdp6MDyBrsCcyIqrb5Z5qJX
auf2Z2LF9DwreP9Eenzodnzk7puxmB1Bq5WYODf2ypOaVHRY3hBo8k0D3Z7EXdRvLgMfHy11h3xS
A/D/sBtcxlYxOGqn7x50hcWw3sGEvIzlbWGa5KiC8FOl+3HdxS92k/kOm88Lz7zSdcyJD52gQsd7
3MX07Vj90hv8FjCijz35EMF6Ig/HAFHjy3Lod3FvF/owe8sBaW3l7IFqw3Ver9iwaul9zZz+XmfY
zQwmeEuky/8+Hjj/EtF8lNO05XYrtGFBhklDLtneFq0Or6gwUaCHXWEHKa8x4x9WuKtsEuTjechn
h1vWA+Po2pqUf8xjM6BIQ5nl3HgMpf+TmvHoG2+FZik6JJ2HCmM6un3+lA2rjGZD2S/zTyfDR+rm
pxa5wwFMBOpVZuFGdN5y7yo/2EtrFEoSQ4u1GyzQCCgZRIQSaW/nBw7/vSxNb7+yrpiU9OhveE5H
Uxf1QJ7hldnkckcTyca3Gg9MYSIUWkPzK222IOuH9KD6/qmh/V548xicV1R2nPvlPqL02uVWCNSi
TGcweJW5jfs6X+MNq1iYvLkdTrWHpezaK+0TVtoUUQHGLR91z+PTfB+EOGobBxUMl30mtockDh7W
gWt0041EwECbFA6ISuHtrKqXZUD2xfJbxzM6HmzyGL/0ZcgsHH24ejbNdOAuLHZunuVML5xP3zPk
JJB54LOjOKgMhAyBlbbSMXlJthYJ1/IY+SBSkmMqo5JC2Z8x7fe3crIuwqjzMohcyiHscLLGzXge
+FR4aShL1bc6QyFy5/ltRaYxq2k8wzkXOjdK02LXBk8kGfMeVUeHUyvh32wP2ivYChc9OHVSwAuO
mjWPRD15PLwXm28KKnuWoQHwyjlEskVk3kQN6Q5G3yVo/iKfZr/NXWwyq9015P0JW27VuPrFU+SF
jPHjavbfndejzG6mU714J6ByY9EG/MPb3GfgT36G8uqIxgp7gX1FaeWXhPcLVh5/hxUGQoGQtjDU
tKLtbyoJAgawl8SDwQ1P5gfEalNk/mawjf0rjKDvp338uXc/QkkBGKofa1C/eb0UpWynXw2UQaTF
Tt4a/diO7BeL4M4vx4swoy3MzLqyCa51j2LbSvINOtNcphw754jnO5i6plJdX2EUwB/VhvWngje4
8JED3dzZdfx8Wxpzy/asW+vXWI7HpqnfEzc/UmiVsi5N22ILcNg1df3d1/op2ExygC33wlx0NAEC
rtqh0N4Gd3BqChfRx7TTP7u++8moEJm+mUW1bw77gZsmDWkwf7Q2QOE1hy8GBQRQFjT8sjlIR+ss
7eIhN2vz6ALPz9cm/OYR+dRN9CtqAWFNjlRim5py8Ya2BMX83CTRy6T2l3AZjq0PGGcd6Lfst8c+
Te62FULGvXW/aQhEVaxpJbgv3obZB7jImi7bmiaF8UR96yRfu9R7c9E8V5sceeZvWCbBdjYtCTLq
rWeCy1YJkMJ7wKZ5qonMNeykM8ehi2K4cGYWXV4D2S19zQu+6SU3+zGRyccaDShR6i4XDFvNOqJM
0OheUblm0Ul1y1hM9AETD1tgCIpTTIrLwLJ1BiRm9+QgYXuVqbm72zb/xcUhjqb2DcbiW0ZqcSNY
1r9rM2KRKZhCSrhZwYt0z6N+vAp0V4eBrAWvu8928vPebjU8z0Z6QHVxgPN5V9l9ewC+4K7UD+GP
2tqc27XL6o4C0t2atxgHpqJBgM5z/LOlruhXrE8r5h7tEjGFj+ex3u0XY9xgOxCP+z5AL9bcT7YW
hZXnW9meRQ0Dy8uLkRoCYVoxhkhsnUMCSRsAYafma4vKLt+03RCHmt7PC5Ywrj4EnPK0keYlboph
Jhdiaxht9PTdKWBTfRve64CqfPYnV3Rb+DxO76NGk+VvYON2JzSK7lAvd3MQ7lfKm68AkqZK7fSA
aWIN73SPF7doAVxQe1Xb1OUIS8XgMsWdaWovKeDSB1/nvXkc4vFHZ/gZxqi/b8V0qdxyJfKu4Tva
71kfgKkKkrhsn3pRGeSi7mn/7gWAWHEN66Pd2xeszxf0zz9bNXM4kjcl9WAXvlj/4G3Abbv+hdYy
zobFPMde3x6EESfPi6/N5KOx2dLh0vDbbUJ15hI2FiIg13ZpPxYVvftToLKRPLUufkRDeYHb2Fps
HUE7Us+ZCPdvXN8u9521mVwB2xt2xeEwAWRHRgkiHusefb7xkhJeI6+UhzPsG8H486EGzseUPKSi
wADhLPRyAVCYdDmGFt/I//4UEh7rCVYnnVLoeJBmmEMXmYsej0qgVHDinSwTOwfHdhjWHF/uOAVR
XS5u6/Jdyi87sB/T2J0QxDpjdTj/HVLSTMebAibW/pQWzi1wZETKnefvmRkBl8c9/0qGNc1j1/3W
eKRrEz+ooWnyqHtXzaYypaJr0tIoq59icFKbZPyxTvbETdTmXuNeguR2nDzPHSq5uR/uY75M5y4M
dbUYXYQw88ttzTPeiC8Pc8iHbcduoRYDqM/jqNbqU+PNOPxT9MA9a9ayXmcct+I9MqI5rIu+G7HM
rmiO8FygN95JQZD0U9rQa/KZjp875lDXNTWXxrO5H9XvAPpPe9S+jtPOMtquS2FQf2egu07Z0NnP
23mNZNPHrvd1thngrw5sk1XqObNh+MQRgXKKE57X7S4PDh7+GX1aNdSreMhLb1ZTbggQoH6ZIFIn
pNAauk+wlMKiA0zk0LhksDJpshSimgpkqMvchFHOBc+bJlkB4npHdP5MtvgvFqxsH8hR1vnqFMam
PoQJZBpD2n7ADv3VwAhn8fQHps846XjwBFVssuIMW2O15W7xH30Kzw7EOurjGJg/su0PWvc7cBZ0
lKah/mEKmyOitKJ8j/VvNQ9vYTqhSpfT8xokZ6gTyBUqhcLfbXNofeyWknJkBvv9HRarWOAxbhY/
uW/orfhoWxxENbBC6eEIHimaWTN/wXcmuOsakq3e9gl3YO/oQiLKZLJbZoYR0j0vj00blSGdvj0V
yNwjUTa0+jWpO54xSn91re4wxNEXRROAOf4AKylsjiTB/kCiMOv3LinixKGzEsOb9ddXp9wXZbhn
m0vuGMBl5qGDAyOD5FGNEEfki587mw7nzjSYqNc9zolpjc8476o0RDcU1NuYj+MOFgRGDwZhN0aG
aTHPC05Fma97/cWA2m7kFto4LPNBChIXzIGUZBGkce5VnDFhknsHFXLe8+0t8pJfY+Nyxabb37Ix
1wqLIxbYkJGkXoJyf9YjdjIcIj9F42juyDZm/l9Nd3RqXDOvGZ7gFXUR60QRvhW8A0j/GuFclGnX
PU8RHtW4ITDxHYM9X9lwnfVWhJv2S3TrdbGJXN0AEBcAwti64ZfeJbw/LwyVPlIoQSRJp+UK3HnN
5YBG282pKNEBizzotj8yXocKG8aX6ZbgSBmmYd7You+Oux067TE6b1Tj8A+BwHc8AoszDLHQp0pH
OxbpAm553bXryTUkreYGAYMJkG8WaXeSDM2mmTtZ9MrW2H7q8zQ4zHIHz17jtKpDIHiWMlNCZAxx
L9P8kGrcdoBnL/Pa1Vff2GfdYSn3avumo3ffoSPpa7jeMaHwqAksTVsrgkE+1OsptE+5Y11ajVv3
BaJ+D9hy+EmXNmPMJ4edCsQDMWSnrdiaFnjrHKQfQ7ytm2Ow4txS/pKrfUIvtQQoyoCkJiypj46Z
a7DQv+ju/wRGhg4ywvGIL48O2Zqh6id0VLRv0PRH9pMp9AVk/Ald8SPGSoXlSwDAUqWXISHXPme7
hh/I2H+PJL6zE8OBLafDGHRvbkDfwkdzGFz4jJ7t2S7upU7bPJiWZ1djBxw+u1oekLNTDhBHoXsO
TUH48gn1z3OPcrhyYawztZNXbrdLKBdgCmuigUsCp8JkJds7bJ7No7fJ6IhH/gwJele2SP0tAhxu
DUXZI5q9lEH8kYJVJhRGTRKbIiAcA1LerPJ2rl8kFj1TcaEQf5nNFC+MjTRvoyNGY0/GWMyPsAmg
3Bqq8eaR4LXiEId9VEjF/0ivSHjfle4PfyMMe/rKd4zDPcDnIDiUrcKuBxO8QkNafwhDAL8GHSdl
uNohBopEBXiWQu2yVQO5TOtRHsIpxZyD4LLssZ85g4pyJFhMTFxwLp9GOH6hcjvNEwsfQxWfW77J
Q+NN8HLw+q+h7Zo80d03A76fG9zyfN1smnvjPJYwmsbONEWAk9a/WBtafCVgBLfwFesAS3WYDBXQ
92I4Kj0sz52dx3VTj3BhcVlhhVTfQLbuusX8ZUVNjnG4qYtssNvwCKIDtgDQrYcEN3OJ9wsN1vgJ
qFuh59WVVEVhPtuQlzGdVBm4/QTr7lcbQq687HmCEWnV6e5XN7WvM1neUZfPFeBIPE4TqroRtvdF
CsAk08vKS8XQg+sFJbdMEU5mHeauFIYuQGX3Y7vspyltfzMjcLRFHdKi0r+ggNzLcF+eekVPdI/H
F3jWdv/29/n/TfS5a3/NwzL8Wf870+e/kIP+B9GBEvBf/y9sIP7Xfxy+5Hf79X9ygm4/829KkOfT
fzHwgRIIf2kcp+FNw/4PKciP/5X4NCQpmD1g5iQ366T/zQmi/0owr4lhNcV8EIpC0Bf/4QThAwnY
OwH+LkhCHx/+/8IJQuzQf6HB3r4VMh2imPrgPcEiKPlvREme9Amddf/UCngAM9F9Siez2qBhrVd9
TtdLigCTfJ3C95p3Z554uYUO0KHkdqT/ZQHDB2ICoSd1mehlHlkfXBI5vnk7yEG9Z7+AlF+TOgEF
JtIZovd+Ss7gvheOcQ6zPAwX508M7i+rSVGGTemzCNRw6CVHrK6TR/AH53PqkfnMbi//+UeujUWz
OQAt89N//sm//x1Y7sdxGsHnFvxA9+GVUf4wD61XrYinkllUY9ZtUnSdCnkG579//O+XOED1kOI8
KqfEiGNgu0qSdZHZBtvpwp9vOzTZ9vPfL+lC9zO384/Jpt9ir9rxo+b9mFvCHlXEvco0w3zeYCwF
cW/7awowp1RJSbxPhZlHjrgxXkgs+h6OKTXqoCYYzitYNcegB1corDFeT6cYeMjtRPc2/6wdIfb4
99u/X7o+PBElPDA2d3dZ4rnNGWlUmWypvV/Hu2jofyMxF6wjsvlPjX/gYiU3j4mXmOH/8mb3iSqH
3XtcHxMCU2WcFj1GOXuAU2PYdLGPTZw7gKEAyQXk4el4p4f5nW61eOoBdJJocMeFqiMDMSUfmvkQ
374EdUABtsX74nTxT3p7ikDsyHzZDkc0BYXjpD4syNhAA4jxMutptoY8yvtoeU7Gv32R6eumUdvP
ICyusRNVEvdI0vJHOMrvyQME/YgfWtgDTaenNtzjQ4dsuJxKh22zIYdeGwzdSRe8QKb3qTFJPHKX
wnoL2Bbb4g9UR+EhEf6pRUhDLmZPFV2DrqBp9JoH6J6BFI5vaW+DM7vVDi1agzQMWbmL/s+yTeHd
GODQ29I8GOTPaTQgQsEngaXbNeqlfvfwPTAffALFKb5jrsfZF+oWIMpeF+Mk4SqNCn+yS134iUkz
PgPC5vMrooLGi940ghim8DWZhgUMl3gA2yYVwMX5L1SbS7HCe7EMsaGcWerVIEu9pcx+GxjfPoDJ
lZll1eXCyfdeb2AsLBIY2a8YvJGcg+yeWUJlCRIEBtwRkcUTRmr83cfcdvSbHDo4NKc1ikjYh36t
sZDVNhmRuRiXmaL/I5K/qVsfNvvRcyyIByihWfLV9AVv4rTUAe7srLV3VEy9yWAaENLMGAww0feQ
ENjbNq73YwCsdgZ3MRMAG3I4f21V54JimWWL4zpoS47RlkN6aR7MgBNT7sYTmhYlhu6asMXlPTg0
kRy3ozT4TB/rIF9FcPJHQXIxJQeuau/YxeMML7Hgz5wG1bAtdZYkQXBP9q1ClsJeaiR0HjZdi8pT
K+BI9NKRNMNdQm8sRgS/HF39G2AOK0Aq+hBLWFIbqDsJ0LrqPPCkW7o/J43A0+ezUnNLKvgD0Yyj
UaM3i524J98TeUpmFV3aUJKj5A5cOAGyzXJvBFdV4wcXlzQYBW0Y0yWCF3h0M4GTIl8seu66FRVV
/gquUnJKog4oRUwZgO8gKTSpcbU2UP4H/uB5mHktEkyRFO0xnpj+506UyvkAWppa0qgCI2DBVAr8
pNFP3yOyyYqoFBwRu8M5VMsGbEXUwDAnwRgV/Jgg9JYiFuzegeX5COej+1lja8E+0uk3woFkb/6O
ORZwqFgH6LibwgtVfQGzY0TguncPsOMXiYV3jusEVabm3smt3lEkLSl9Or/NAEUSO90m87SqEbdQ
+mg9EgnMc7NoxqaR2RzUaAtd+1yf1OhdY87sI5rEHcZPcwmtF330d7AfVXiyaL5ysE6HO4Qkk8pJ
fhLtFOaqm+PngEaHfQEdrA6Byyrq5cEeQWyY9H7ZjjM8tTYBqgKF6hmOkjC5Y/yNLgKd/+Z47ny/
Oc/ItpPJ1bCQPETTGFWd9R7XuHniZkFzCPdJtsD6M4zj8d7t5uq0Nz4N8XaYU0jGYsjAD/EICyd7
iYeEljGM3CqYqsInURBMSrZgqhy0LkWscTvqFhh2l+D++iqIgNQFf+GY0wcYSaHJePT8FD5aegay
TeuC0TlnYHudhxBFLsRMyTGgHtyj6pYBrQU3wkTMnQDOHbsx0TnYY2G5ARAEKbH2QUZ0TRXMy3zp
XYLU0ZpSwCDiPCDH7EpDd9YM46p4l7QkbRMfKNwXc+V2NICkvyHKTRXjimPMxW4eQE8DsVFuhPfQ
oPA4BXQXSNbboI5ArzBKSNAiv05x9KwggrD0uA9Ibg7qOzAdaL4CUIczYnK0sQFtcMySkfwx06zv
mEJz4SXAjbdaHTAWb+/joQM9C2FBfSn8FVMCkTxvQZScNOYwYKPp9sDbBXS88ESjKSox4BxLGiAu
F1mra+nDdvY06ghczNn9mICsH5BXGt7Bj+YF8S5JRSxi4XS4Vt7QpZgHqT1v4OWrrdsLwsJ3ZoIp
JwpFeuQ1b74EybDxY0CkYBK3Znn2I92DWicgWvbmc0+GXDR9ewUBLF8U+/KxIxyZ/xph5c0s3N6b
tvEeek5eRpt80HoG0CUxqAZe/wftR1DBLQQWJ2M8XMN6gZKbYdYhzWuvI4ToCpyvc6tQz9zUZPJ/
sXdeS3IjS9J+lX0BjAGZkJd/FVAo3Zrd7BsYVUNrjaffD31m/51pziHt3O+YsYYtWAWRyIjwcPdQ
mR8kRnbHItoKnCc9nsl8KIpNpk/AnezWWeJ4atVWRyWZP6EOH72E1GFXtuAptFMqHEnuRBH3fmaz
IwrQFXCN8CJQVcRTXx4wob9CxAi3rRxDd1Kyaj+UUXHsHULvNGF/X87aKR7ryNO1uN46BYPiIFeY
m040Oc1Me18Z/aE35eR39VfDjKod9upfDKO0jkIGp04pcgYFtfQ5l97XG6U+Yj/cIOHhZYJQl21y
Y4l2VIJPeF4AldIQa2B8OgMdzaqCRAvlc4Y9fKwUaIxhAzVSOhAXwxrKYtLZzsGWrk5W4s/F9GMA
RZoykMWhs7XtqIG6a4qTbjvlTm8kaMT6uSatiGxttl9oAT0Bl+ZulVtBCg0Sbur7Swztg1ZKex4s
M9il61dZldDxBqfdrFa77KztfZ5S4cVWB89gaOPi2K0vGmNBMSbmTFJBJtfLS6PZFiM02h6TGE3D
/84ujnZq33R4oa4y6ZNVlNeo725yLcT8bX1JDedz2NdfQwGNP4rzx2Ue6u0QVikraCMwqjqU1dJt
qwaqkgaU3vf1sR5E4/EQyU2zNNd4jFDoiulTmCfLDrL7V6WUxmnKdDepM5q8i3xwuqHZxik8yTwn
iTNtEwaB/T0KpzOeFCUk+EBuoWXs37+CQAwQOcK+zZK3kdUCHKd+qmHKb5Skhg5SPbcJwLqO458b
0D8Jorl0NRifrjBeNSN12BPrr5Yw+VE5vaLuyTaAvLarR43c5ONQ0rSkfJYhLlsSxuCMpqHuCUzt
LNwCvGmVL9QrR+Va51ymfp3KOTGbyyXDwe0v66Awq8lFbRzOhEmmLlmVx/QqQktJUzswFGjL2ewx
WOewTKnj9yI8tkWYnLR5107ANnrJTl4PqjyEy03dB64xKPo27UnSNam8MWWpvcmG5EkdOlLRpeo8
8ml/dHyzENOtSMILPefBmx0ymraebq23ruh0VyzGY12B0ioG7GNbq6sdkoxsGy/htdDoXgx5Pm9L
tfKUYGm3FqgqU0dBSej8zxWtjqoQ90g1py3bHs9MEGxB2GgRZtto5H2SSnqFOX99/wepWsPb16eL
KuCHe8uosccr8dtQKq/CyZnyq2dbw6SjlWufqIsEeNNUupUK9TLWWAheSnyAtzY8lCJ5Szo2X83p
PKMCB9ZozFdDKQgfjp/bMPNwUmQWCp0cBBiK4yVx31EW2gdHH02XiKVvky4no4IQuUuh85QUP/PK
vO2qnW5mj43UdK+xGrbmnA9oAATTqhckAm3JtyCqaLQclW661jE800VqbFywtpMU1qsu2jOGkjC6
10tlCFKwMDs6Mpk9hhoBi57nNmXvjc7lhJGjOcOFXZpp8o1oxyAL7GTU8pCL9Ep2W7rT+G29UH3J
e62nTt6Ipg4+QpgXUF0YuWPkjs4wKYQ1LRSFDT0y2ivF5Gfr6h1NffLoQjftl3Ki3lrk+s3y/ffE
sdbHr500fW2BeVHNAd7QaQvvTtSXRROpZ6YW/EkF9pftdz1rsRvL72ZkN25trMbeAKmMngEaHmFj
ZDw2jZJ+gQebbqSs6k2TKz/qRv2k1+yREPB4tpps1+nmde7ZRSzgWXjM0PKGsd0Guf2FPgIXGXev
jb5M56ZI3gpO+f2Xg8W8m2Ej840tdE/Lzbwyt4x9UNkbeHPZSWPeYaJ78D+WDb3krpXkZspXNeNG
J+vNY1s8zA691sLkihs9y2gAqA67x3qJ3igIZi8rnkWWWAeHaY3bwoyP7QBvrAXH1kvvHcz5P9Dr
dxo4A7H6v0e9yCa6uI3+61PcYLD+X4c2+1J8b/+KgIn1Df6EwEz9D2Gp0lJ1GzaLra++tn9CYPyI
SlMYlo0wTRqaAXD2PxCY/YdFPLJVTdNW3Gx1sPwfCMz+Q6qmEACnFhAZ0NV/AoF9mNZqGKutJzaJ
vJE0hS7FBxEmUHyn4E8fuDMkqzYrf0yjdUgZ35rE0o0n7ZssBRTbYq8M1ae4re//cun+lOn9VZb3
dx36nx9vq0gA1883HVDAv2pAncBwFLhuMIhSOui5eWiFPBaMcAoa+zBi6PXrj3sH9P5XA/ivz3PY
d4XNVbWF9kEVGnUmDyaOra6R6fetBoeXZkfjHIu2uRegAoVesB9ou9Eo9kmundui9a052GORelkG
eVI1cY4yh0I+eIzt7j4bpBsu4gTQ4o2mdsnK6NA9z6m5zjS7Ns2ZoWNebJIY1jopgHWwqTTpyu1n
ggxaWgC45hy+8028kSk4fZe5cXx00pvJWr7hWUHcPgxGeNeeDZkcR5Hsk8g6QE+BHAvN01J3Vd75
zohfr8iORsF+kOw1ER6SrPN7tb63tDNcmwOTOO+6RbkxknxfV8FeUEYGQ+6mGu/U4yxv0TGLXlpo
hwCJp/VNSaRPUI2ADey3OfrdlMd/uvNoNIUkQWLxaR+k0ZoN372I6GqK4lrpE7x46SbtOVAkNaP2
GwHzP38Y0VnY+M4wpODvy0wZirQ0B8NxSRA8x2noXknQr1Oc1m6QR+6vV5lYYeOfVplpCrqmrLGf
7HCsJDaMftQcxulaKCSHA+ePyWr5VAVHRTojbMBgNwiEkJcsMPe5pZ66OINrtjyH3RRtMEQ8G878
bVzkZdbhIDnOG3S43zwM7CE/H6UFnG6aqjSdj/5JURCVBpRRKHgltECWS9ZYj6C3V2PJfzM7imLz
nz7Mxm6U/c5aQfe/3wFddnpgZXxYZua35jT7FdHZGY1NvvT0eEkfzWEXOqNXJDF48Hjtoa+l7Y3k
oZznEVO5Yad2C7BAeSsj/nk1epQBx7Y9I7KHRE+sH2Y/gNMQ8odc1NXLH2mNmKZJ905J0aAZcIGn
rZPTSOOD+oVfaxH+oX0tYFfbyIZoGBDc6fD38FryHl7mQPMu8u1+3M1FuCnHwTPQHhZh7Gnt7EZT
5NVdCPUCcWQS7jpItGr60osZ+pc8ynnaoYM8Nn3kqTQD9M8BbIfKBNhQJr/izVKKb7lENMlnv9CM
PYxKhj0Z21ZkLkOYPbNiOowBT0Xk+4YrlFkDqaO+ZxaBK6vugO5kE6nG1gphBgQw+OJnR7mbqldD
o67tXoMw8kpAKKsN/eCKZ8Y21pOtQW2aLCGJfO8N7bRL1XyTxB55iWtT5ZUxGaUM7kUR+UEZQNbt
D4lgwALt+PV0wib2EIm6I12MQjreLMPdWMcuQIDQkPlF+7YLX+iKAJSCaCbKbobqTn+BU873jAbY
h1yrZEJdTWcbzNFb9O4EP5HJIl9ED5Q3Z5G4anpf7+NEjNfWHM+BgMsWdvW2HsuTUnfWAS7+7bLK
MyZq7Y02gzMYRg7YrkSnqrQQX+T54Ct2ssW78DGD0FfV7UnkxlaNSihbfM31UFAD6VOyn7rcXXKg
oRg+Cncg4fsZhasdxls9xqSAQQZh30NJjZCYFmdNGa9ZOl3tijuFnACvtpU8tdG27L5H4vxNlwXn
jlksYc2igczRAPuGekd7NHN7YIee7C0rhq8N983szS0izX3C5U4Nyq9gB13DLQf7qeq6QxX120FN
iRpy38PJDO03J8z2VTiAb2RbewRm0EEPqxG647Aze9L+8BTE/UkpA/hIxhb+6r7l3qWL+bAU4zWP
af82N0Ijg6ysh3HkrLkJbWdApuwOgNveemZ2prqtMrlhzXjkAP4zauBovlqz4kVqtNfi27JY/Dg0
QA4RTFYznFQiWC+PTazvtaDb6TxOURP6v95iPzTuSFqEbjLT1BaqSXr00WIacoZe50tGcSxeZwhd
corXZ+Z31iC4D/x9i1w/hkpKAvFrqDjXn//FokJz+mRUzNhxNW3wEAYxB1VHWQ5ZwOTKN+G9kcfH
js8FPkfmAIoE/d2CSbUoxe08oTbhqjD/bAM87469vl1ZVnZobIzR2DOM8SkEb6hmSiaw7yjfd1WE
aiPydTBKK/qsJ8img08QF3d4WLFM03NoZOcpBdYaQe1G/Tir2XnWmpuEg+lz+h+o/TU+FNHCLu+7
QxnDB1YDb/1dOGx+PWIiwBJfFyfl/a1Gv4GZqy7zWP7TmLteO93QLP4jwn90gBIWY01ahWunVivP
rHBrkZ3D1NhKMWzW5+HXK0J7H7bzt6hrQrCgp8IfU2jaR0vtMVLAhtrccRlZdGK+vVcv406tkmMR
7ARzpLtYvzAi5gzxyee+nCP2xmqOjiLvbpLJZiQmkEx+11bdjZNp7mT3m4YMSeg9POzAWzcFIzI2
2ZQDBvFsWtaDgM4xsNnb4eyv35sqKul6Z6Xd9v1s2XWz1GRAQrq3cXAQenys+8xt+sDTDWaDQwir
6xthSJCybt/ZKhr6yVdWsYKwt8DMFK/6Uaz8NrGflX7XYMXmKflwWjcQA04k0sapW/xIj+7MCaOH
tDlkYvSbPtuvz7CT6fsqG327irwZuk2PesxweCrtwTM7ujXN4uPDhVgNZNQkoEW56zDJwIboj6go
1clKmtELAnEsg9BTjfYw2dnZ0gjWEhh+8Bwc6tspOloifFCEfukjnQjG19h4rsG70BUAVn27OIuv
B6GflJHHLBRvfetiHtE+Aw7CYF8g22fIcpg+7PbZxbCSu1W0YUNfj9Po3imnXWiMnOhmhTEMK/Ky
eXGtMt0zh4F9M/K02bigjfH1KNnpsO7KZrpODBTpRHKnS+eZJu2XKC1vDW3YKgc59Cdr+FwWmhuu
h5BP10Qd6Awo56QZrmH2u6kp795aH9anbkK7ZIam0FmgHzJe6LxENRXCcWWo35JWfHOa5ks/Zncz
3kxxBGWPINCIwEMhhBgl9MzJOVuMcWml4k2YgxQK4Va/Omb9pdRMtPkwfiLC+aRBMbZ6D5ahO8wC
ngI6A3KnCgmETUwP1Le4IbSnI6y1p65ckGLoe8g4B8VmJ0BEPKZQb9i6mPS5D/jZmhwMljyW+Wnd
0wfiCsLE/QT1aBrUrVbgIAnTPZpOk/IWVYrH3aZlAou4Cv0WBnDG1sMkj23a3WL7sk1QfM6RsY/S
hmGTLGwDNu/wdVr0Y2Br35Cd7KcYHixrZt1Btdr5jUOrWAvJny8+qbhmQiqxP44Bi1oAmCzm4q8X
ukoIjNPi52zYQUcXmdC/GBtRgcgrGcRV61Ha2SX0rTh3a3rH5I5u08LcrFDHSRVpq35R28WfZPib
gvifIo6lwSuFkGJp2kfb5jINQ0Awx3bHOviukaeIJGd7MXFE6ckch01G+ZDov5s/+ZEJ8x5QhcQi
5x1YgLDz90g3QCVAld85dOnLswX3BDX0ORXJcVI6tIUJw19i6Os92lP+TD0aziGx/DUr0p2VOjDs
4Blf1rDTJvM1ddLXIMrPmHJ4fRLvlgHwuT9Y3XgF5NpabIajk+3LPPIM6PtDJj2BwedAxhuyoJPZ
b7XZN+kQqXh/dOlyTXUKVZWoO5IGqdl+XTO/jiDvjl8f1wjYjaqr8JEAWT54FopuVMeiqBx3iOKD
QTOwpQNvs9Mn485SobWvqyGgDaSSjeHYkNFE5nd8JpcAKPM16eIA4NcMcOy6lzUEpSqxLjQutJqh
aJIqg4v3cXJkEM52GHhr7FUG2MRdxv7M4Eqr+EG7gym7w070pPXo00pJmJoYPATVYBywfUBsHELL
XS/9mjpiDux2T4KuvEJR0dHiUpHeFMxjiHnq1GxxawXZKDOOKnliOokKM5X21i6cqf7bEboTN7eZ
fBF1Bz3ssIMcvIx05dcX932QzM8XV+qWaRmOxlDCvy8wTGgStbZKx1WS4rbq2NXicWcQgjrm3AeD
6+CJYqkLPOB8b9rpnTUvPhOIziXUYUcVl8x+GANmYyO2DPsKUJS1uF58uyWTDmm8sn+Yxeu6hazn
/euj/6d0U5L+aTDShKnpa3X7lzwQbmYUGzZ2QiIOvbwePWFDr+yc3zz8Kwzx8RrxDAIIUpKDHnyA
KRr8Wiacekk3JzKCDOjYSV5/fSbaT1U/aZkOaQF2nQ2BzvlAeVOcukmngrZS3kT3CcuQ5qZfzxIk
ghI6jY8lUcUmv294NtWaDJLM0+ZJUBK6VLp+6eriN1d33Vs+nvZfD0n8/eqi3YesHHBIfQD/VUVy
Fpa3UHLPYslA3oZ/4dpwLP+NFdgK8v30eRJxsAUiaxofR8jSU8ZUSQ0dugzRvY4uMA2xcoB92qeh
twbTuipuJVmSOgy7ojfBKRKUn/pvEuR3sPHn48CTHAEGWkf1w34DUqUN+YBo3gFGGJTcnVrEpyQA
cU3ogTucERbhbSCwX/UbpFoVOobDrxeEWD/lp6PQYT8aUqhExw9Xv8T+DOk3EadrO9yz8n0UTNcS
gMNxxuu6GGb0HKrC/ykXdI1okPSH9alcI5JS9oeifW0HxKkkCOvmrTe/m679TzERDvX/P8L1fv7l
6WtarJS0mCMMci/R0xtsWfyyfZmRnJU9CFKGtwg19q+vCzj6z9cF2AiDIcB5MPwPG1Y014plktC7
zD/HGb1CNozZRX3q11LZSs/rHQnY9RktBboL/mD8ZnKMeJ/C9PHWWEIFnkes4+jWh6A8GmLQl5oT
fwdpDMAaLfJaNTmuVdus9yh3wvv1+e2rEcgato1E/RNCR5ReH+3rLnIbcjBvKcXtmmQ6ef65ZDGZ
PbfKys/0wQ7ruuuljeaK4WtY4r1n1TQdAZ66MPQZg/AZcdFRGfDYmQ9onA4Z+5/drbtvv435s4Jn
a4KnkAd2aXcIWc0pWaMyDxyFuU2j4bC2biHJykbxaInBnkUTwWJPwM3GnKyVBHMa9o4od4lOurVm
DRRxK36Gb9d+FSOuaViuYQhKTiJZhfiHHObmLClkAkqQppt2XUUSQnQJOuVpMtLXOjeO7/ihCO7X
dH8t1hWyDx0uxlqYU+TgWLNJhrVMDjcr/EntsA3Cwb82kb7N0dqMzOHrX9eNoExcJdbcOaSO4/MT
KJBGsjMUyKlxewjNya2J0itOpvCG2EmMEX5RBPFFm90VW8EDYKvCqRtbb83a0Tr7apIxd4Vu6yFY
hTLJhi7zcU3dzcdo6TaYp+xXPhCEXBxuwPUVuUcvjdETmZaY/YFU1Ia+sMpBu8eKDbuPJlAggLbG
hMQB5QsR3lxPfmgNmFP1Xupw9ACXZvo9mzAJUHCNWhYfx7BdwvrqchYDyB4QBuY3Csjem2oq7vqv
TPZhuGeHXL9ZU/WevoEs9P1aOYTJ6A1B74V6sg8afKuw7knhSYtZoa00eg3CI/ryM/RMskpX2jMO
Lwpc/2GH2cFOUa1Hu1Hu1HUalrYr59BvYghIlb5Pk2HXWCOWhfqeQXj79Tbhab+tO8WlYSFZG/3i
PPZ99TlsHuClnkRMYdhSqpTyknSYrkL4KLTPNW5Y5sLJsdBmFFbRPLvxbYZsYk0YDGJABE11PbpM
hXIFOW1BqJ63u19vKu8YxE9PNDsKqlnmfSPm+vtWpgUylDkkRxfV3r6w9f2AICXTTGyfAkgABWZq
LEhSSlzHujE81q08miNtpHY6SpPMN2p/kH0GX2Jt+LE+RRH1naOG/rrzrlDcCjz9+ph/Qu5JGCxp
cayqpWryPaH4y+7bMhW1w/WTykm8LhO2FZAy8ISMwB9XZLCDR/zrD1xVAT9FpNVM1LTx6rTNj9te
q5UYjYRse00b+wVi/olxnNRvrzqYekvqCGv/sq7yXtWPePvtWwLlisWmifJJgnanQP6ZTPclTwEu
F2eFPHItOcKSJdRuZ8TSjdWfzHT0pFpTZtxl1v0YQKOssenDkWlSfoRN/q8L+X/99N/007m9/76b
/v+y8EfzdwEJv/+npaz2B86whu5QkDkGE0r4yZ+9c/sPE/DXwlGNZeJQ1fMg/dk7l9Yfqm0QNtcu
+drx5Uf/2zt3TFUVvAjVoMrT/pPeOdjN33MES6yHhacsJSMlDTX0h2S6RmlRL2C2Mgy/S2MBcivu
c2vUN0ret5DqVmNYp9vUop/OGr22DTMdu12QoDnrcbimusTubpmT2V1mOoQ6oGyYPpgiL694XpbX
sJK7PjKyE04Mgav2GVZXsrxqUxYcsFItrgxqhZvfRxGejF18teEhpVaAq8iCRak+1R52KcmJ64fp
Z236NiK0ixqEqAKa8jXpq+6SNHB41cXLxxRmVa9mV00E2VWROniM3hS+lkbpdYEryGD2r+TN+W7Q
SA7QZ+0yNauwhJKHLHS04zoOilFizxk0bwtC1jEx5mWXtukM2ceor1GDCkUbRLdB2RZe1dE8VMV4
ICu1fVxqxmuU69q2BDZ2Y7C7S90/hVOSHYZJuyJ9dGnYrYSdmr5ptEzX95d3vYdphkhZpa3tAiEu
uT0oB70ue0GXxVhNVETr5ebwFoUWw3/Wy8oc2/L6/rcQ2eJuiQe5sQWqjGjhIiWdoAX1fimiojH5
cYfKVe0C2Fg4AmMhkV4b64k0Ib7ITI+v75c+6NvK09DUQNFvey+T6BCNbjAvosr+fHn/suocRLpx
irFAauFX8JQz+PaCQgZfgUiDM1wZmIy8fzNdf6Lj26bXsXYGt8uv0zxXfpoPJQISWkuDlh7AU6yL
VKR1ef8bOYJ1qcLenaZywdgxgx4bzcplLmzl8v639xc1KNDGG6OrV8j8OmtGdDtUVXBx+ux7ouA/
JdW+OdReqkE+WNeWlXLlWXTxNtMcaMvry/vfJtZGWsjw9H68y7pwllqmftAIlM2KwpzgyEzx2Hr/
OuT89o1iZKhRiy9942QvCNfldoinCWfHXt85RoZJZSBrt2sC7dj1ccDgJtnd2FpnuGoWaQd7Kput
WSGtrJQu/pI07Q2GtjKETOc6EknpBh3wKQp71VMTLToSbORmGDvnoacL4E3qiKQwDguMUavAl8ip
Vob8Ux2QAOSFnj93qfxhArf9UPTvSWhQ/kor9QuGw2gIN79GE1zfOoiBr5sp8M0SDc44GcM93hUW
RmToZApzgk6ZQVjL9GQ8aFY+XMIlszzddMIHbDMg82Hb+LmI75lcfI00vQ4xXUBHtp5HpAS3SQ6I
hjoXwCl3qh2CdMsN49Txsl5LL3MCMr7M/bDr1w7m0M838VT3bluF9d2oiEu4omc1jhLfHIblONND
bxSU8H3Q3ceFkjzWqzOnvpCf1wF6ohaevkxtyoc02JtObl4aRi2j+1HjAyoKBYIp/T8sgcuvDoxL
9rfirStpIhbhc2RMwZ0wGWA/4eRzNwdl7bc6nj7j+j1ba+2zunpXpEr6Vsky28hpsM4Bs8Q3qpbC
FsyrcicqvLscw3kYenPZpMurbRT2WxHOD5NIg0eHXAAm8rAFwlRWVQZuBUXh1WjvrrHeV65sx2+x
CObDHFnRStDJPAanFE9SgSBpI0B6aA381+iUbB3LbN5EFj0OjAF9CWMHJGxOvmaSGwXCjjHUbGIm
/MK8vAmzWuOYxXiTMBNi9rQsfovQ2sQza8G2um9xXk3HIQhuGRUYHQr0O3sFMUivzMsLwpoQM0DL
PFOrpEVwbvpBdftZzK/zBDE66bJPaHFgwsMIhA9u3sEYLQ+UYbcg8CXGocX0ZKn5pyKh+RLVYXfG
KuFBYlB6KyfrBikH2aOxbjcI9NxojPqDUj3iiPMZ147mFETd7dAn0Z1tDJfZwigkV8fPS31X4APu
llGK7HjKjJckeVqsrzHWB09tUBvn3Nghm8OlJJIzppnq5GJSXaC7wD46165Nz4bojksoX8pYU3fd
XDLlEb5sxkPDlJSHZdF3C3aMbhVWyanAgu4TwyxhwHJPHGnFlIhJdFCRKOLLEfYvY8JG4UxIxmx8
U5600eButsz2qITiqnHZHvDxMzlgDsfRYSiEKrTOWdoX5rUDAcY5CTXUKLT8rVdl+gIPNa42M2T4
jZ7AEY7DUPOiSLVftKz5no/1AqKB8EQ4dnCX58XD+8n0RhlxzZPbIg3sXWJ104uezp8kkyXvYiWx
903LJF2Grz6lU6W9qBZimLGG1sAYMu1lSNV7JytuR0Oxz2XeKDfYYEWbVPAYxqWszowXuBD9clBc
k1bLgGVi3gbKM7rsDcPLNB7ijHCLXOec2Hq1ReoUPtmGgW6TapsL45wWNBHPqnMt7aH068GBqOb0
KIQSk/Yys+J2oRWPftiUWLrD7rkswhQ3+EHfq9jMgjmOVzutG8KxMx0Y3RjhbGX/wLpnfjFCZOtl
oqBmLxpcM02lfOyUZT/gHfPSYDtMkxINaYNLTWak3YvuEIyDrFyuhWoN/mhXAwXC7OMPo7w4OTTn
RaVFaQ5P9ftdK8dvdq1Vt3VX4d+d2OMhbJYL9dxw1yby0Wx64Q/8zRPtVx3X1peqz3/IJoJwMU8X
OxT6fawaN5RIyouwYLdLtXicZKDs5Hr4k8yfirkZ7nhi9lHfyLWIe5qtrn+RY1v4lVFSC6pI8MdM
Cy99bHwJ2mW8LbqxuteC+bZ20rc5Zi9Kk+gVC/Hvapx0K7lihdP7H9i3jXc6/JZWee2slcUiFPyl
snpBFDYgIKq370cdTG3nNxhAAGfjaBpn4qUJoi+NWchbh2I2tWPnitz91mzD5mVRcFWBXgystyBR
GB1hPdtoDDZV3YSXOstfysk2boLyO9Sn8ZY07zWa+UXNaAsvhJkdOMLYyMQuXzqNYhByPIKyVu6q
9emJnBwRfmlf0ly1sCTg5Ky5ye5wm/1U4iweO/WzQPWwXvd618d5ubeMsPeWVUxZ5Q2Z4EQ8zas0
OzjBceYTXhYRFeclH6jByjh+qZVacac5/4R9d+lZeWlvZ5t1gjnLk3RolRXlp0EJTM+cS1rBhXjQ
0S1uC0zyj9JWAp6cGb+09Z0jjCRxbE++R7T2/TKolCfBog2ScHrJ1NQ5TNVyMJdK3+hmrT+vwgcc
dKZTNxlrZ1QM6y5WqAPzugfluJh9DUjZ2ETAKHsJkgT5NceptipD20udvkKEi6012+fJrIr7hqSZ
bjfZxxTMb8to9OegXZ9S28JqcEmHPfYffszohEeGwj7YoRzuHCUXdMAJF3nRnbtB659HFdMdeB05
Shlss8ayhY0RzsYpaFn2EOqdU44UoeyW6VlCWEf7+0kZT8XSJRfkRBr2UvUpSbX8NOko0dXGxt9Y
jU+ZHuW7eu7qJykXN7Qk8HBtPkBNaW/HRH5O5GIfjLysXdVkA4AVlu409LYvjZhJFSNiJEHROVkT
qYA+IPtDEvsSmPjD6U4ebKcObdaAF8PRUIzQDZS8PuI7ZvoiIV0iNvpGGgQPk6IB943gNovavSaq
nrwMsWx9OytzJN/aLjLD+FFV0P0ZLc9gJM3umZnguNvqJ2cmrVvyPL7gtYV9CVvPc00UQ3Jg4Xvi
4CISzZ8i9mfoWAuEFrV4cophC23zk5UH8nYkaTwx4mPeYj1KkzgGo0Y8i496XiFYjGV+FEOLK6Ad
z0hxUDpls7wnTrMvD+oxjNl0ao200tAL48gCWbZANMMzTzyXk9LD6Wdaku/3RhE/dLOBhYtVhag/
teKxmCb1mV3SYwazc3BUFeeqNYQ4UURMyMhu8mRqdip9jJ1Q0YdWs3NrCKNGSZfGVxq5TLh4nmcv
7O3x3NYtnkQEzStDLmDcwfu7OhkbwVIula+2FQSJBj9Wp6gtNyeDZPoO8hxFa7x4aHHMMEhqnDhJ
z41FR4zuoxuM9nMKfkimr/5Q8IjeiumuZihCjQXItWuVb21Upkg4668ajRbUJml/mfveIiugra2p
RgqKh3mbtuTNvp8Ne5MIWAZ52NO3FIM4zC2mj2GyCjt02Dy4wUSJdk6MITqNuv4DKrvcGwrCzHjp
R5xsGAKsR0gl26wLTtQC/SZ/nXqJiXuFYUwlCof+KL/ZXmpLVvfRXJwNtR4vYGNok+Q3u+2KZ+yg
7kIjgDa0QGVCwfQatV27SUcWZVVh7FxOeb+Rdi336mJ+KitrPkyOlrstShZ97DcWBTEsEyTXs4VX
3dS+5kqaYzeZylNRTS8x3MRxhXuUh/cXlLavJirqc96H+N5CbNrPXYEGVOoYQ2uz8qDihXLWFu2L
UALloaT+8mc9/CqwefKjFsS9DLUKNI9xHxjnnRx4GZ461NAEZeNCYWKgTNBEx6SyrmqvvyXKNHlU
HjgPtfxSK5ZVmjxvoo5IqI8+/rAngc9YpWO0XJV5/IXw9ZpoqriP50KcGIl1s5hNg9q5ir4wdpvW
uqo/qbLKwBFVP5Zy9Maqr1+NaiE5VZtraqevolDwlTZigRdqp20RDr2kg7rscQxDiOvU6QNjXeqb
RHd8pWqx/x8ylLyMf0DcXz+huNviNY2/NPLuDZgc7m0N0sca/BYIMyrKfKsF6MpVbkEXaecYBs+2
6gz2uKg6FVaMFOliLlZBR18/W6G6HMZ4uu8Y3r01lPk+MZzb/+bqvZYkRdaoyyfCDO1wG1qr1HWD
VWVVA452lMPTz4o8Mza//TdYRnWf05URBP6JvdcuDZFwEg2vNq3I7eeCXXvESOsGQH4AIbMED6+j
DkLQ6W6zzDFvbb3S8JfhnGcPk2Sah+cCiMxkOfIx1oDtIZluDOyFN8V3Xb7x60Zyck+B8sQd+tyu
9My/mhyyjUERgyOPZ7mf2ou2n3nwNJm+o53CMddY1b5hkrhWYkViRrtsR+dYNNq+q8GlP/IZFfjg
LTr7rYz8YNGN/bz3+uBjBA55gmfe4W8TA8TDFukMeQFBEwWL1uoiBBVYu+Iy2UNoX2jDuDS9rG4w
yd9hq4U7hl58IZ+fZ1+JtTkJ/R5UbbOsVTUBERkJMpry7sVoxqNZNBMOLOCXjZWDaSgHfQuH+mvT
jSWYT9I7Fr4Rx/tJG9Ua+kLnstaIUsdcIgRTK8IMjOP/fwFotKIjH7emX8wYDaMrv0W4LvhS7Gwj
EWAiIUnM2LNdMU6vDsz9jfK2pAuGG5PNFAJteXZG82+u0P2ysetLsA96pxCePEISYZiygN2uADHR
3+FzHNIEh2bv1v+7tM+fslhhJC1ai31k2++7eleLc1SmL0PtMb1PMXE63HbdK7aN6oC1AZYI5uvq
MBVlfTBHDPG68dctQzpAFSsdjdDzjXGE4u43QEieDWbuHBUi3DGN3xuNasNK9SFoJXEurELlQAME
tMqumuArzRbSZV0wGfWno3mqzkX0NBTX7l4OabfVc8TjPOSZOcn0JTDBM0VEITCrMk+2cK9pET+n
ZwSojBnSvRQ03KYTT85VSsbMOA/bPsnyv3OHwTmH7fWCW9vboh2YmHVheWyc1TxYzitlAQvB2Pwu
Ws9ccH6Mdx1Y/3ydCYLl9Rt4NHrXIJoebFzufUrCT2Ofk3Jq32cZkIcjKufVmBQ0amOcDqRLiEvO
96brSBMohf2rzGXyClfu2EdV9Rk6nBO99MMj1XR6iS1CdlKSr+l/zXAtWH45Edz0MklOduc1RzeQ
H4F8psFYpkJpgOkFCnWxjsGefuYED9im5itC9s59qsqvgmnrm9EPClCBB8vKkidlJ9VauUAHY2+G
xzdcXMN7y6zAuE7Jv6HpzlGv+m/6o99h2OpXfzCDjRpjNnzVuM/IOSXgiYQl9cT6WVmLojIu88vU
zZfx2Ra4Pfu2OofM3DKUXA4TQD0GEA0jFktscC+IRRqqcRc2TALM1D5CB2FXFSaPkeK1l2a41Mir
cUCUW57wACMtw1qTW/JR18MTZ+6cchjGW8M1zYfXqENhxvu613zvO6KBh8D/7lwkkgMVYTCXwYsc
HbF1citdiTbcaODu7nOgM1Yy2oFcB+syOJcqa8keUhgcZ8//ntrcvlUemUyhTu9895/gFUqtZAz+
ESdB6cGg4S3LSGCAhQ9acV0TWLP0o7Z6dJFPz9KwNKvM4zgFiM5qy2GVNtXnlsyuTtHzWyXDSM9/
dHlmP2rfOYq2+DNIQPFTG8ByzaYnSzo/DaP9NwaV98gDE3e/LXZdR0ZRAk59SRC1pMDsIaWOHyLa
15Fgc2tDMhUmkVRz7O1ccvvAYbBlzMPOoi2StNFexVA2zKTYm7V3m3KjuGVR9hZXuVwNkWOjDMJl
RVPmZWSLjR6njQXlE4j1ZrLH6ErZ+o8yVBLV4hmrsumOugAPV0RYnDMSfZBsj94pcYR+S0pwCZ7Y
pThuryGmE5HPek8OztZK7eICmOKVzVLOmVp+5drfJEmtbk2MREJ6GvVqEO9dHMKXDt4lFG1hkcMB
3jQEjzYScLNuRPZwSc45+n6+n2sRrMkjMDCOGO8cpuKSqvHFzqqzCkgX6SegH7Jl/mt1Z7vNP8Dh
gVngxoukHe/SyP3k6f1eOWCTYWjWK6uzAIrH/TtncLSfU3GQbe3cajkSlRKXR8AD5LBZOlwUCdz3
FiyCmYcvjGnPIuB24MT+FqDsn34ABKeYxM5R/bcU7DEUYTArQkk6AiXiEgEIm3Kz+5YwR0h0iI2V
tBnrGLhoM8+58SdM2s3imEe3FKQP6/On1iDBPlwTM2F2GjUjYWnxb1gojPmZSxVufmwau3lJpd/h
DOFUtVLjAEKDsW4pd55zMqjud62yavD/PhNB91cvui1RxummzwOXCbUWSzdQmoCq+Z9PmYFt5eIO
8SZ3xD8MX/GmSNGaZR60ywojylo7/JWeATwH0cf10oI9sdVhNF0M4ncX/hAQYGRDhI+Sj9CvXoJg
mk57aXnUnzxIVk7Z2/dW78PRScCZZhQ4EDNuSX71xmA61XbwZmYw6nIg1cRJFeG1dv50IuqubT33
aMGdetk088Wr8+SlQSRyDaoK4M5M+hWYvGXKE/maR+Z4/fnJrSEwGVl2DUkHXMhITGc+Q2gMLVou
AvDCwxzmEcQI2EsFWNJ1c7HjRlx1yLq/1O0OSAZEKl0NR7c1ADA+LwHgwwURFBx+EaoFEkSrrdc3
N0SXn2mwypX93dLybRrTNY4gMeKTPULKEQ2uH5s38qgqpI9RQ1YRqFczi4MrsB9CJJoRVsczEAw5
2nvMe7nN+gope/zK//RYcLtZoRfvPY5EjkVwLe+8pd46mEkqU6wk/BKsmhrKO9iiaKlEgSqeWcwB
LPRLgRmlxJ66L1R8sJiX7nLWaQtp+RlejUEf+p8srOD/+4lJwrQtDO8chUZw0UMTXkqSZlSim9PP
H+UVZWpXTweQqv2GWdt9gIphDTTgfg3Rhb3dpe56tlFQCHmIVsgEni+DhIJpnvN6HQmXl8/Lzz9I
SDsE/B7ojYA6lfX1pW7iiaQ7qiKVSZP61yZpntCV94g4qSNAEuYEoHiShDQQQy2qubKQ8ITOIm0t
/nFzGPmUazrw17nN7O0sTFKSorS4WX55Ve7c7ZgLrImf4i6UcfoeM4SDPFZBB3++tNESbHHIs2kY
bGCxhrRfI3K99kX6b4bDvcwyYb87fD+3leERx8VJdutqH3uCfulmD4R08q/No0ffO39a7cYfjl1+
kvYBTdXA/kZMBqTREOQEXJcjjNu1NCxm/l58siyqU2AzdBTYjFrj3UOOPpVW+Tq7DtNLrafbUOLY
6Ly0OasI9UdqUl2CJt9LLy6OjjWsrMH1T6N2d8KtQW76wBDk9N9I5YMmeXqjHUM9Ia0/rA/TfeeP
uyDigKR0+4pNqWifARjzpeyQenv/RoSquP/K/6yqosgB0UQGmy/gnRS0uQ2QmiQ310PvrdgPRdue
pEYqmn4VBeIrBcNDypqxSVxS4TJR/WnfbTeG/2TOxEaXCIjjGuxcU5s+LNkuubSQjBGaQUOvSNAS
80zFK7uDKXW8Hy3Aa+67zS+M7zf7rrNlL4wJSIDFPovMtqsvo4pMgSBHmfcRl3KrpVkczN5/66Xr
XH8ulkhpCKsbx/AeIuj0VJHa16py5w0sZ7ROW+UR9p2WhGzoyvd2YC2KS0jke0GUzDUPnerUuMO2
la3GrAY+qY0nJIBVzebFGBjvwz8e9NDvY9G8OCKxr8zBrP9dEmbjGyI3FEVUs6oNjybQev4rA3LZ
ZeiXG1/aX7KrOrxPc3Zlq1FuxihhvmP45rEMxcMFYMLoPOXLdYwanpPgxdmR4IoTiXNwI/vSUfjA
SlMCNvpCtiK4Sjsrbz+XJomIaBxcc+U6VnCk6TmZdZdsW98XC7wq5rXKs4+46Y39z6ufS61t8zqT
tDUwtj6R+Qn1W5sg2MMrj/MMtkiLGKSdGUjyX+yIZ180taWvcmz0NRikf65KsaD9I+YiozuKelPd
gufFMCEBjykTdrdqSIxznU2Ssuy32xZZtzbPHnTvbe2WN6L+LmmMH4q5Eua7kUmF6gOPzmmyj6lR
bUxj8m5OQx3iBUG9HsrIu9U6m9k4ChuASaIu1gi/0LJByxJiVw/ic6rs7qiy7v+8/PxZVoL6ilPL
PtidpGqY8nsWWMj+sugWmVTj/Rjc2fKiZkPjuehiUH1sQgIaUr/87JUgK0WU3QXsy/gmCH91zbL6
RIL+jFg+iEDGq0BYjO8DECaGBM5lUWl+BuCo4l4ab2jnm5006j9xaHMbPlPZYgeLkBdW5paCg5dC
f7i+dG/UtfKFyc9z+3YUpvIf/kRgoBSOtQp7kXwaAcDznscBmE5ezt4vj+r40HThk4BjJReody1O
1in+DCHsbbJ6hjqb5/EnIuPvInG8KwBuohutwceliWC+TaKPnuiBw4DeEctSH300oSKQjKiCvQeb
5TY5KR68MjvAlTnA+EZDWKI4ARQFaNxkDg1uidgb1F/s46YWQDsTjurJOMrY/7CYev6YG015iIoZ
A1KWvKjBsrbwJpNd0o7izbDLK7iwfIMSHYZMQ9oR6oDh5s3axo0TiVWtE1yjz0vDzGBZ6AJDs+Ec
uT+bG+ltT4uUr/8UMjkbYTy8E3k5bcfOIsElzvO19qi+yFXqDzGg30MB3hhanhtvglLZl0DbH/rJ
0WJb1h3nDgpQmrwNMPvfIgYM11G6959XZjuQFaxEC6qTqqMup2RvYUwR+RCxTfeQLYxIVGefIYXq
QoNaEOqgPfnZmeAYtZM9fNUOm+DKdCd7HddmOLPMhNytZYkviAOS9BSatyDX158uuBX9J0nF/NXS
iKdc5WOMb+UBbhxy7VaUS1T6a1FHzbuqouqJUNNXSobm7qTF76RSu2F2o1dWnwaJRNahzuJhqbx8
XNGHgeNnkLcpbY5FwkV5Q/3XPEj0CT3qS61yd9NV7X8+WWYLDhCSvmAeMeTxz4aH60kNkMS2paHk
iZKCwcVUf1dR7p1YtBsQ0tsXpQ6MEmsOj/yVtSSw8jlhRGnd6EpBQqcJkx5d/K3lPPIB8WhsUQFO
k5mtHFvKexnn0PaRwjEWh26GtAmiucIoYvpvCjwAMasqX09Z9zdkEM5wuwyOie3c89oGYxhnJwHd
aeWT270JlbEnW8Hao7/LuHmceRcF5mZideMk5t1N4EHhKH0Jo9xeaRbq62FQmE5tCDhpClS9zEci
3pBOIr4KdrTB0GaRIS4RMMRntPXxeWoKtTf7AklQjeewqv7M3dBsMp+HEjkG7yzah/XIxtMwrT8i
4FEGd7AnDq87WDL/01S2dVC24dzKsfyI4XbN/kCQAhCO64iuKQNFuKuN+Ltg59SEzbnyi2YJuDNb
WWEGpCpFnVG486VzDRhHfm2zyCPW90es09cA2Iuc8K0MIbIXMTmAXs3KPx9/DbkAthAViFs08cmV
J5YReiTWbOs+9+TvyCHGVNbOS5x0X5VnzAe7Fu/xhzCNfcDht6pAEK864jRZpbJdmEiQxmV5QGfF
g30g55pTxDERNQ+8/7Hd/S3teL4NnyLG+m6M/E+Hb3cax03F93NdWOWqH8ENFG15EIqBHAEI7TIm
0g8e6fhi+ix2QxTMHh3+ImGXNSbOKzxIvRoj+rsuaotVbI5kneXPg5ncdVSzU3agX1iHKc87zykI
3KHOt7JyB3n5CQ6f+3VSZJ+dctNdY8zeOo+IMUlzkiCiBox9mCl63FDSPSWDzY3nX4RkaJv1bfpA
R79mfMkzigDDTTZB6i+7gkyjKVwO/UiUni8uwkycddPk/2VrHMI2Fi9+K8brjIdyKAJuNS+RgwVL
TI47SI5Oos9xGZBpkhPvkHY0rJjDvuSUY9Eq2C+QI7HMBwZVXoJYRFef1G3Bi06LpW/dAcfGjwos
6LKzEtZC6rtLSXxCN8QKSRYEC7sJs1c/Pqa8bT0ZVdnwwKvWb1gGMfjnCBpi4+yXJoOiecGIPlma
zJ5PQWLd25bNajD6/R7X8M0bAiZTcvLxCLfPfkG8iqx8QytkH83IZ7pXklTivE6C3aUqIVpkTVOt
G4eFDns740LGHcgua2UwGhN1jUSjC05dAy5VxxET9AnGK8/nZcP+FbVuxCxMmXtkTScjA+TqO/Uu
50i0G8e+Ww48O3gID7Zja4CSZh3fmqTJDyld1mpG4QArv4JRUTZfOWv9TVAr2IXPyErPQgTgkDkI
n5rM57dsakes/tF/9Viae6bJxHpYQbH3k1w/4YrPWM1+2ygEJ0azcdm6LsnKo6gaonSboqHZWEn7
pzamz7zq552KJT6qLGYD3Zv7MHSOWe1EzKJovudQQd3S3Kgenzpz0xxz14s/OtWqsGwkjRCMoNBX
0/s4DADxAvS6hoxuRZOrp0CmYC1AI1WQ+j5pcwkbXm5MG8wd7s0VWYiIbvzk6cBLNoIcWIydtbnL
W7z1TUlBXKQXh0PiYM/pl+pDkxjNdjuN01dadcU196xVKxFUmMy5avnbct3kxPpfLZMWtWHkx3Cj
U5Ddlv8vnTz3xF27stEFbZuWfIdOomlqvWfijelsLB57K88gYiJICTCICvEWz217AJn7jlqSFoX2
t5DdNppC1ldMGxzGMUNjfAVBilZ0KL8J2+OoSeaH13kvCb8x0V6vPN4B9U7I+O1rl6TVg1TtxVTf
4pgAyIK7YKMdJ1m4BIUsoEkLLDTjpVH4pbFZW5tyyF76+COtbYvlYL7oLPe/urHDQ9EL5ISoCa0c
dFE1koNVzQxp/LbYomqB2mOaapU7PfJOdlRbFKlNqY8BATarrjr7AVCRykqrfWq3721m8mRshNwk
zbBxm3FLL4K575le5gnD2gwx6LzW7mriKn7nzMobPBQTalFt4mCHGb6wiV0+DoBivKBOl4qzkMSl
S88Tn+GeggP8HAAK768yzVPSBh/5RF5lkWZEgYyH1A+Zs4cdz1E5TieZAC9mGc5StPmlBmNlOHW5
8uP23hG0sy4CKK/m5FL2W3AisxCTtKZtKj1rLzvSuaJ8Vk8OANmp8yVM+oQHTy23kc3IhjfWzLJm
XffJSpaOegaOYeDMu+kNLJQXjHpXOXqfcwxEyGr9UF+bjmgpeMoFBkhvAdZ6B9MILR959b9Axx8q
wyyepVazcBzoApnNeeBwwvJ3FO+dYBsBZnXZBAbtRsKWm5LVkml+FAS4KrSM6Biert0mOJDcvIM4
sK6H4i/s5ZOay0M49bsareRKxliPi/ZhzEO6aXz5NaXFo80aDAmuwTaCOicuKSUL7puzF5rfBLCu
siC8On4DXAFXlpdvy2YkyS9nl1vleOiAVQTvTkwSDIHN/+bN8xoP/cB8yEoIbRLZJsdCLm3DXFQC
L4dDzi5x8WsyICVpat6ViNbeMMnLKi5JNO7HZ75O4NJoebn85Uf2c6KmHvOMaSuyvbVnWeXpifWr
Job8BonXpskKeWa+GesUOWnFch/8a2yZ/cqTTrRvIkTWJMEDQACrOdsZRpCM+BDkB4R08NAlWLEH
icbN3hJ/k/WogekEERAjHWYcgqfFxU4V5MZRFDnVawQ7dmR07PGxG8BbQ1czd54SpndF8m4GA/lN
c7CxHHa+ukKQNj1DcozUtdZ9WBr39nnRfQ3pp85hg6XWrwLBF8JsApnQ7zabgiftNbSSfjdbmbMs
20GX+4g+5GRUytiOrTFsYyY7i8CBT4vWGhhATkiL8FT9qsJA7+eCiOe+dOtXq27nGwxYvFo4bbuG
1tO0iAp+/uSG/qby6un882osJ3GVHo9xfCylPYMXwrOZSM2dKHOEOr72rI0ktfvmjoJ3mHOK1Or0
VqTvWoHRGclI3YKuTTewZP7lpEFvrQQjWdt26mT31Vdme9Mux5m+yBPgObMEHUQUD+EzuAVJ2mSi
OQ/mtoXkjhyQgWcgo5qVYApbhZUauVxkQqFAeK0DmwiBYuIdt+qDHSl/BykETLm3iQk/tcPYeTNH
3ZGSziKAWqEQTCt++M9VkMhVpTP21JpI8C6x7avSDZj7Nit2U1FQtUkW82LwApxotEOq1sYiCsho
RAJbHVAbIi8MrnVWeDdWY0BkGpBSbl+QSkbLjSIXpqrF49H0xyNsf7gUZbpyB22uFKLYZafz/Dp1
1vvoSb0JAvUIDIDGs7gXQQkPu5esfanOr1NTM9fumgn1dDLeZ4vhQWbH4dZT8/Sl5TH1FWb2SX6O
kfXZNeIkfTWeCND8GNM18uDqtbRwwEiZUgLx/MCejqSIFWZ2YNy7GoIUtYxdqFOvSzZcxSqxdHkm
eciNMnodQmaBBDubkZHpolFGdG2fl7GdDBBK6NNwErF7b3lciafFoemC8mJ1/T8ziCDUOb5xNezk
nuZYzWRotbt0NCkUh2x8Jz6ZuJeE1RHaoHLc6roPtwGaBWKI7fZoPS+T036MfZZt+jhiKWBUL76c
DtIW8lzWCuCUYd2hsYTk6ZFTxfIdvFIOu7omw7OtqrcJKfwyb7hx5GQ1O0cy1S+Dk4fkjZ14Gx0Z
osnggEzV2XotfA4VDfOREGhNQiW3bZmNvxqHB4rRRvYRjcrsNT2BwcNX1PkfftGGr8bgfo52ZJ3T
KX2GAyMr72MWY1YF3TeKPtCkxNcs6ftXuyDD24cMnswBFK7cjq/B80IbFqwqp8iALSF9ikfOIHty
x9eYZHWfm+f284qv8jN6yedsSaqN58T9xXlefn76uYy1vGR+mh9qhe6sM+FEkRSOUpndLxoxuz9h
XDDk0srmzZz14RXe2bx3KkRJOMWK187BNxCh98YfQRcQWtFHNeZr2+NY0rUB6T5wrLMz7UIdNV/W
FO9JiXPfxFMHbJV6YRM4Ubazt5VZdx+QKTiGqz4qxmWLoMXdN9n53WIk/VqMSK0SP6/3zvOlyvMb
OoCKNUd160ox7uHDJ5fE0KjVjPYz9wTRJEzLDhMzsoPKiGtK3CilAB55E8K8v9QhRHMbhRhSR4F1
Mwh+h4AfXvkPQWvKhbuN6HsuRde81HlZrBtN4UHGiHkGih5dza5ER7yZihkRpheTMtDp6DIGsgMN
iZdVpf5azCZR8YFB6mfcpedESH/J8qQsFpM8dmXovzDhvu872x5/1x4KGcDVx7IPqUC6APYFYg3f
nc2bH3dXFMHR1myQPLvWmFzDpkh2nuJhltBxv5joKqoBItd4ggRsHpWPFsUgk47JF4kEiHBMeQwi
JY85CVf/+0mgMNjrUjOAiPXx54KeSh+hxuNHxXtp4BhesriP7lZBQTKC750t2d5Lr1X3rJe/pOIb
Ugo3PocE7vF/3qRYezO2pzSE3chqkCdK0vTzkfQDb11F5Kr4fd/d4gBYUTAb+6bA9+t75GAbT1QS
AqATRJr2bBnTV8cMDWQUl5+ffi70n6Dvft5C+uo3DtLqXIU8dsJqXcYjEgKmli11bT0thsW6LxD8
+oE0aBfMeDwGqXca8/GbArg5jV6mX+wO8BxPupVPS7XBpdS9d3F3jwGrLTVqn31buupeyIF8BBmS
gVAOQ7L8eR0TDk6Qe8KsNety/Fqqv3QeCq3nqz5I3vNmqqtl/lG27Yw9KJkvbscYEb78SNXAn/38
gyGMSXCw5icAgJQso0/zVaub+Qjw6T501XjS1nDxlaXgF7mUUpa3zXiA3cum+jZNAnBNq7/FNbAI
HkLOwau8ftPbM5k1tnIeeP2jbRMzg+OjJjTNtegVBySAbBm80jxLEraQkFIwaNtBOj6WYJeUJqiZ
02MLiOabYUB2TuiMFkaLhi2A95J68ZWk0HQY9NF3UROjkiXBFt3zIsid4FRPsb1NgO3T1jTW3kLc
uRCjNg9en7NiFGJ8PO+5MUfQKabrz5GCEN05R4Xe2ZZzdbI5fB9ot3cUOtaqSxDSI4a91KKprkUj
L1CY/cP/Xo1teAF5PnSjeRBpqAtKByKlNdqvJesadTelKCiMlg1AVjIn3Ac7GmeZDbxFWJ7jc2al
ybmeZ7WhJuLMcsPg+nOxMuWsfi490++lh452TWEYnokKrLf+iLeHkHiqL6fodrqltvTMSW3JfWov
GfHbF4FuTE7MwpRP+OuCbLPnkCGFsc/f1Sw88wBxLl17k7QWzMVmpnQuksAE8OXQPJc1Jf0vHC19
7uzEIpvqJTSxANpMFuFgl6wga048Uswnmutg42tV7JmVe8eiNzDJQ51tsFFwOnZX2k3WrkE9K6QU
IREMNYqdCvZ8pfuXUA/pao6f6n3ONEaVTcEGXjOaC5j3zaqu/3qjYjlR5Ye8G5GTDuNbDOCGVZl5
Ng3fxTpERgP3e7jgSzaweAxm8+R2zUqzq/706iTdiQ6rj9NX57rI7UP5vPz8VE87oxf6HtqlfjRR
juK5Yg/xvEsGl0WFMxnkOdP9btB2flckQa2ySIFwLUa9mE3cb1aOPTzNw5gwJkGwk/cprLB5tbCU
vc3RB177jKz5QwGc4DCXCuiOyN4YkasdMe7QHwsMlh3ujEWSBjNEK2Tqky3FmU9dnG3bp8E2pm8y
F5AoG1L+ytHZVd74EqDYTlNTPnxcVFPT3BtEX6C+E6RzfjStutlydkPX4F8okX77QlbMGCBIFEU2
PvgWZQi+m/gSTBlbRXa1eyMexwcBmHLNwOGCRMg4R4G8gCUF6k+GwhsuUjZc5AZthSZ70w0mxFjm
TFhGjA7AdM5mr7cExnQPLyHAFSUiQQzTF5nN5zxtNCyg6LevqyuuJetDA51d6IRZGjb8etU14wsR
zTYiZKPdDlmQbEhSFB/R9OJKdQPIMv2qGbYtR1Cmsz/ZFzsd05vujYuX7cjgGb9MQX59Epfj12Dj
wdbNOyCo+sVMML5JVkBSV8XrT+kg6I8smB54YJkIaiqj03NxtYtzdQ59cnjbFOehVvFlioyYuFJy
Hang5m0z0VAMrV3Tuw1iVw2GuUTd3O06g4hpjYZph3bR34oeEkM+/m2QdW8rKsFN0tFVIskifCQk
fkJLVoxBVi1VaFJIl94LrcKpLtY/+TNMTEJ0oq5aEUmWX4OIWswukGq1fLoS3dxopu0mmoKLnAM2
QaM6IClHFjVYW6qe+kHlyHsxd4/OHIrfyGRCDEnExdZkBSSM8q+BmZDf6IzlUb3j+Lc+5qB66/oO
8KuXRCwSRv3SyJGZkoZV7buVYKZOHlYuQugXeSSee0JGznI+hYmyLgzELRq+FI1wuFXa9347ihbF
R/54TNntrG0nRXY9qg4+ZxAf6IZtxnOQoNA4/7+FOGoXLAD2+CjUzAQEte+OZoACI3PuYTeZX6pi
3DNYPok3KaAmtpkST5Gqzj1/P3ROeXBLdHhF6Ftt+xjJTjvgzSzEjNq0Mt4DQgB2SIZXsc08uZmd
7pKr/l9PhA5NY0QI0eF/n4RjiiOuqn9jyKCph655CFKh7p45qPv/9Wd8XcezOxj3wluPZhQw0DOb
Mx694TFhfVwoN7ubziBPaeZBz5JdcsiYxrD1Z8rdSi/ZxbwJZ8P9JE3JPzBd3DNQbyg7KMf6gZwG
z4V1ZmWASaxoxgGW8BCVQPg14+Oqd8ZrIsHbFWmLZLAW6L6ichdFNbEObfJwQat+zA4mvQDA0QpF
booKsS4PNm7QRQ1y4WLoUf/OyvLSjpm8VTaf1ZxYw6HHtxPwZT+VXucvlAjqTepUDqGCFHFurz8Q
KImjR9roLo8zIhYU+40upWL0dPE85r6IpHWP3MrFIzLsz27SYIzZiHFGDnA6TBfwoxbjsSmeZu4c
V5HIdLD96cJkI8uDqYnqGe1ylwczbXwqCBxsav4tfp2ZRXiRq/iWkoazc0dts/WVAEfZhrsCoUfY
EWDSFc42sRCfx5alT2OYrlpETRxZIwJeU6zzpFjr0Ceewzd3xJoy43X5HisUXhzknn/oU1KVY9Ki
xHx3Xfg2sYNGhX75T6DicE+RLQ9F7pCsE/81akiOrB4j1i7Y9Z55GgyxmCmlv2SJQ5IcFNPe+WRT
cJ6RuFqUB1WnzJCZ4gGs7dbO4JEPlyu19iQRtK0gsj2c0ptUo/9iR/W7NJOjwRgNdcw5bKriitoA
wcACOau1bp+y8piJce/TEITSXONCOxtJSKAas1Skk+yY3e7psRUEDqOjKyP9VyfQhclstx6VmBPq
upI2hV17SHTL3Ip1GvAVwDAN4Dqp9+YAaI6AJpKfRS03LNuJ14j9f1li6+0UeOqOahinIHHJv8KM
QD3Mif9xmG3Ik96aRnm11YOnp0O3ViOrTTfpFPhrhy39p+WYW/AD9beKSgqSStqrZrb9jRGnmC0Z
FybEuDiq25kgD1fIGRAQK3E2URCfmiCJjlnOkljeqCQ3gurFOQVxSHRFxNcRRlD62zdTfzF1hNH3
U9giZeK3MJluUPdkxo5OfsmJcExJWAJ5ivOVOI6kmJNfiDoI9cZ6bwCajEJzHTWjv2hoPfY5zzQM
ZPn/Q9R5LDeubEv0iyoC3kzpnShDSRQ1QbQ5DW+rUDBf/xZ0B2+iaOn2uU2RQKEqd+bKamMPFiXE
+CdfWywqXLTzrTAN/+TR+LVKVSBWTKjlkbobWh5pIDyNhTfuDS7NTb9YoDDztydya+Suofilzc5c
ZjGdf0brxgRt2TMChviIFTO8PAEjq6wUiLiLLgrf3iFa7kV/de0aB9F44ZUDdbP2sEFtx04ZFzdL
Oaw3alOXY0P2vJUvas7ic+2O/zHm+wJxykFSJuWHJ+jkgsKajrCee2nzcHQpJs1jiAq97C8+FbcT
guMJtNJlXJ6NJF1ygEHeazbXb/CeQNo3Y8bOE+uMqOb/ytKo33KU3SbSi2ev3SI8/2La2q0NJib+
lH10BcjGEhqanw/GOi5EuIJzVC8L2EJeqdeG9n8XsedtgOhcggJPw9xO1Mc3Xci9xqM56fpj4fHM
R7Jcj2W4H7SB53vuPqI2uiVWB3dUWBF9Ow2W5+FKZ7HYuRER6y7xdjT8ZGhV3nc/L0TDuLZO0eR5
O0+IHiPzJorDS59SMjlEKeNlLUkpMRafbA3Czn/BJvhSaQYq3VRDa7NL+pBM5uuyZe+WD221NjVl
nzkzHpSrdxHb48HsJAi/cLj5GsNcEvxuckJ8ODhWwo+vrYlrhbDPMwHbdKPGXn/abhytTD0MZ83f
2rTVAIWBz21lGJn3nSv9t3Narq0FkoSn+3eV8KnhaNzFrQzXJFDXIZvrUohoRw6vObAxItkosy0N
c4h3+XAxE2yrTZsonrzDrpBpcNAaSzS01azGtTn0xUlG2AmNnrt4Wr50/+h/udHOyBVaNPKihie7
EUTNJjMBsCT1dwPGdTa+uraoH0Pfi00bpOqkc918aD/CH+nscGQNn7hmXiyLSioJUuWaGJF5LPoy
2hdpn73GbF1pDXzrrdY6edaPAI5JG7M2s445PaZdMTFkNJqV7XnmDs1qxKc3PQUzrFTSYDcT5Aku
A+NlIu5uOwkl8sKkyDAVzp3DK1o4SbCDNY3OvfOTm9ZeThCno6guNYKtct29SD33no3JwGof+Ii+
lXdnmK021D1f55HqbS8vm+eek55NeGM3ac5n6Vj8GVCv3ko1KFIlvLOTbb4ZWizB+rl4mh3m7139
d4IB8QwIgIEt4dZhTijiCp/wKaT7uFlMgUPIJEbBDuhRHSn8Qnxjf7AZSEXrNO02Ttw7R6yHN53G
hD6T/gacMtuCK8HoWkjcGJSdsRd9hlqOKjgNmEdVdiuCgGHFDGAU8oy/xVZI5atRuUvtVoZhg+UT
WyC7rG5baXyixhQ+5ml8lzxerloK+5L6wz6FQ7ciWXZsscKdwsT6THu/3dmYrRfMQniKKefEhHkY
/JYUE0Y3vC2kW7NyvI8TPQH176EeCPDEwaovpc+LAT1oMP2nrKr56/iYZAKnMLGKO9krExz3YvTG
inIznMa8KRdv8VzaRX0G6hle8PmzIuhk2JlT3l7Hmc5A1aXUJVEfWXVzwcr8K6P73EgU939ND2SJ
YYLSnaB5SuanmPbyi20m0yXwens74CSh+QsfWzKn4CFmC4EbxDFBVsoeQ8qnsjwGvgf5nM1PdXKs
zruMIvEuPL1MvHIUnDdhe2CeM+2Vy4mWs8355wtPSf7UIk/gvToXKne2uBOZA/41iyq85oRHt2ZP
mq80WvtiFpwRe6sMtrZyBWbUUpyN/jUzjP6U1m11Jn4WnQo6AlzQdsWkTjDAsj0f1R8excF50lNw
xlPUWd5wFPbOix33pKgwPFllGK2ivkJoX16bHePK8crlqIcyXpmFu1dkmI6eqT9BdqJI+eHwwkoE
96F7tZxKHGWQ/MsoUHv2Z9btvB13uiaXXZobbyi6SzpJ539f6FvxkCy7ZtUNMj33lfpO8OLtEjvL
EMv8P4nhMO4aet9el13TIu1xbE6HCd9Dk0sU9AQOMtfRRqCBMwXE9GFXf5Xv805N8d+xLY8FtmHU
x+zuM3hMAtriKqqMo6aAXyTAvEANhsbB8bSrLea30H0j6carZkRsrSPvZdD+ERgNnDcnJ7o8ZyTN
8C3tG8P8wD9Bq5an+lPLHnxl3ZPGxHvei7POq/kS2z7mak7PVMH9R36ErMIEsrCUMXVw/rBuXYd+
NZJubAnoDLQxwCUNXgXagtY6gGcg21dTa4wtOQeauceQmrPyMwCx37N8HladmwbrVrzOJAYAYdO4
SmQXpay3TmGZlbQ8dpBLCs/CkJmd/KpJziZHxWsWrEeHskrlEuhKq9R68kuKzpL2maHADjYABynH
RdFYbhnpZOm1/dP3fHQyCq5prfv9NNbmvm6yp9ynExoA/Iz54Z06wXJtmH6+HWCPhDUWZ24VZ+tn
mIY4ViaIyCNOXbIaHpzTlfLsaI8cL1duqqZnMorA+xJqFxlX75lIRlfOC9NRmfLVa1i1EwmKxqNH
jXx0/2syQTfpvPmjPFmsrQULZcouv/78CVr899TO+pB2B6+InHNtWisCV9GlCiabkmPC35lB6qpg
TfN5W/H2menK9Slzy9lEOOhENCmQTbIT5+JhDXba53wWcDiy4M7vuW3izD9x0XwORozXY8Qsm3J2
PGnLgKi1K8b6J8ygzlVUHOmIwywSTmxVSGZ39LUcCL1dcuBSGCqQxVMP934ppy8rFXe3yLNjDNKQ
UCIEnUkhJgxWuVdF+y9kjroaJ/XHy+m3aziEaE4KKxwfGETd4LmK9S0WQQ/HUhT7wKwoS2zfcpcB
82KFy4L+CHjE3Y44B902zdgEU8TKWWPY1Hw6FEGPr70VVdeo3ThObe6CdrqAPItW2JUpjWx/1KFt
H/wVVdhtJ1oOdlkh9lVNHDkV0jiA0Ry6I2CoiWshighAdatriL3yqFIGCq31B0RXDrU6wRLuYHkf
mKGDeRkPUY5D3U3k3m4WLbtSHR3vaB9itF7UFHO0kbYgph68FqmzAQuB1d2grK4qQnwg6fzuVmZ6
tBv5SPr4zXaTv30mjY0XeQ25YZ1s4sgjULuWSfyssacjO3OW9ppXDBPsEfpNzWRRVK34TdXatpTz
wWw68zVmuxZbRwAcO1MVLqCnutlaZj6dIkNSjZu+xXnm/TJpeIjgSOXMB1bLUXtTB91LPRjjqh2R
MCbs5avu3Pejfp4MDu5CuGormNnPlPg956jrlAKSrAzILWmbp4KFb1hbmGAwBU8TPEw/6+PnyM+g
bOcg21R6B8/r7Cr/odjtzepkDQmWT9TqF+CJxTlPg9epctQq7KxhMwu6UCW1NT1haZx+zGsRBmhl
mW/WcDeLRD0PttoOXLmnoCj/S1wP5H63bEQc+6wN7jLNGHYbMcTbpI7HnnuadkVaZjeRkqkzskeq
qujImqrXUTcTEWzR6RBtd60/YY1msnSh1pjUo8PQ3ItqUoMHHeXZDYcJU1FfvBNXgIUzm8Ouddo/
MmyhITPE4UnIsbEf/ubeXOx7K6RpeTIY1jXJiynky9RhFVSpRJrR2GawJcebUJCOtUwfnepHRq6y
xbA0JbhzlufcrLzc4ZHAD5sxwH5RPZMFYhrrFfHGbMxlGreYOx0U9d5RW6eT3dqJW9TePBiR8Rxr
1cR2eI2WVVZXcQ2VIPkd6ZF4Qo05ZGIbgZleYDNS8RpGRLYF6aqPfhi/RgJrVmaX7zVGBVL86tH2
JbWyliIGvXwJBOPuDNIQFk1angPMMa4HRmeMO3whNdu9oKpeYyu33mRpoPoYX4z3iq0K46NZFual
DqNmU1ktmwaG/Bsv9Bh7gcV7rQoSikNRd5tJimPtJM07ebIdH3Fw4b1bdwP3+LAcdqbgTpqREtwi
NF8sn4LPvCsRAia8sZMZ6ZPpyPBsN+EtH2go54l1TAXPjkhMFDS5wE4QSa6KtPKamQYzdqs5+YXT
vQ+lfk3zgiD/EGjOqOV3YFo9SUIC0C4WOSy6TCYJOa6l0zNPMWlybQEobhEs6PXMvTPJbnnjRV6q
nDmJSbv0xrsp22UpAvyWLbi+CDVdUXBtiPELo+seNhmBd5AergQylpmy34UR912U5dZzEuh/NkoJ
c3AikhHZREvxOxHBnFZOar+OjqfQUs18E1XxGthF/izCTq/jBlempYBk9SOXBzbLlTSU8eKizW8Y
dXICDPQJS7NTU6bhaF1vrbnLjxKNfo1dVhVZdoQp82dsAIFgaSPRonnOJ6noN30AB1HWctyOPE/X
scey0pj3KqKU2vN3TURfm/TicgUv0dkWhj4o2o32NdGCuoFK201Nv9Gi7y6JAHbRFjLcOATMT7lX
H8aGyflQjoD5OhAXVSWPlmG8z5zXN7Mx6BX2g3Y9DcrdWyTHWaX5+3mB4yML0Iqj3gQOZptoS511
joZqqzT850mnH4lIbzS4D3u2IBEYLazYZdNFB/Y8aq0929oNDjs4c3kO0/yjlwSCgTP05JjVFb2U
vlN3fIl0UT4vrqUdvzcSlmSix8A2AEpemqd6DplYlYnaNUnyNdKQTn9aTvqbdXAMAlYtw9nhk1ur
oTO3dUGgqgwVE2XHeidvte6YQO4iTJhPhhvjy/RwMXCmX9lh5pz76RzpaTrwJj/NQ/LOZv2N4eG7
U7Ct78eABS50du5SUeSDW+Hk3RprQ7jzBqJhwFXrYXaochldHUm8wcdVWru/XY5hk9EfZ6h/ZpyN
6LbYGSJXlDzOe2/r2gOn8dL6+NkLFyWvOxgVXXADe/5RR+gFbdtuWgXFalHEcd/lnyPxvQL1fE3/
k0ck8mBQPwwJEJO3i47d13aBsdS+/8GX3FyLMqlPpEBO/dDxaw7eqeYi3ockHJfXAU3tP7+dQHlq
i1aiGpYbmPEiDRKexUcZByChGChyQAIVpoNhE83z/KFzrCe494i6er23S8uA6KUZz6fYCRgxkHvy
nWHD4Sl5CQZ1Syqe71NrfNZluGyBc+/a2FRjs511WhhPceoX3BbxfeIJskSCnVPnjEfCa+6BGBKH
UyJQNir+TeRs3WKNG2tImBShl9grh7f93R5cdkZjcEocllkoVQqgEASbguVyi7VlOgIdPNMSZT53
mZCMD6j+CfQThIL2u/WsGmv4wtQJpj+wNb2dwm5HUEbdArOnTjOc/CciPVtZ9ZQbOSLh6Tpa+9So
ze3Y+P4KLRYxgzdExUVwTkpfU0jfopoHcI6EcxogG+3Ntsc7KOLfffPoRP9fMzv5u1O7e1db84r4
0ZnDXXKQkA9W8I/mc1uk5HiQ5V9oTySp2NVn5aThamYSnlDZ++13yIrTqu6SBJsrHqeyocizaCH8
1SzNCnoVm0vv3SAjxPg/+MRlGmK1JVfoNqcOQsF3RVwtrSmFsob6vzTRl3Cu94Ca9IsiwvnMYvvb
ne0rvVbuVfSwpWRuiZVHTt7sWYeFbP/NwpFXrYp3CIHO5LpvPaK2HD2CsrAjNz+nxAHThaCR+ckt
/3OH2v+g5YYcXjVC6XFYa7reK5/yhj0YckB/7yAjojklJ6+AZjgYL/Xom0RGo+YSW0G9A3hRcwap
wQf5+J6ShSogqw4nEQAkSAUtZBO81QRI3Z0IxuLdreMdR/cPaiXYAVh5zD6vFc8Mvc5+lv1BU9Sv
KuAv9YCsIx43Q8h4NUiS/5iJffoYIz4YLJoHN2N+Xc01ud8sloemH9VbgVSeax4p6Lb9W4FZazcw
pzR5flR1a3AYQS7QzqC2kdFzzkQIOM1l3pTwdSZEmiogil6V8vTzJZYuitvPH2v8ZKegc+h514hY
qpqtdUyQArdziYyJD1fIxQPbero5/XxfMzY9EIfZ2c0c4a014q2uOZH//JvSn+BqLP/6FGGClzV4
ODKpmDYwjP/8iVwR7tCf7wdX5XSDLf/T/37aNQO+qxgrf2bFAlMbX9woiahNonXMsbxTIpGWePYe
nUB5py7RSynkGK87rNYnK/ZxX8ih47pbvv/5U9NZzl66zIwB15+Qu8bTz59+vgDtzMpV75ikhnwH
yBskOhTQY9sZ0WcoVHVNsSCsnEm6d4ck/i6NsSLYeRKQnsSGDzVZrqYa86tTRuUdXdTNTO+eVEP8
JPxmeWyn/t3SDhlmlW46vFp7v+yCu1cDMYla+1lSW3tpR6gwmY4Q21vjngeMF9rO+1UlTbZW5Wze
Dddi1OKkqCTLt60T/PNR/p7bVJfvvoWVqfo1Etm5uwiTFwLwLJbLtyXy2q5Loo51xLfuaDrZCuvq
UY5DebaTSH5m2eePJlloxwLeTMzmR7Hs5jgkThSbq7oZ5/+9AVFm/wt6FEjAvtnF9tlAS/3fFLvp
neeZeZ0rcjAFuaGut/WLkzlsSBTyZdKW2d0Ff7NtU7emIEh65M1GoP5xgngd2mo5sAGpIWv3mQ3v
P+92mhNTn32CMT/f2gSU4PYPxp7MQGo0+o4k/dcq6vFZF0b90SzUrEUwFSO8JIBk4Rb8GS2EHieU
nAkb+RG730xVaR1JGGRfThcDu8OhNrR1+sLW8XfY6+hJ0tO86ii+2OsAm6m7hDwdF/6N75Xpc912
wbsf4ttbfm4hAgzuyFAKpWDj2FH5NdtUr+IFkOefb1OkTGO2PxOp2m1FwmYNwMFf6Ub4XwRyIISo
zD0xn3S+CmY8/DSVFiYfmj+kT7pi6Gqe0UNxRIRKroQKyQ5jzXpw9j/NbQpBMUkfKjCBdBjetI4V
KImRxPm6T9SZLJdx62m7v/YtdCovU8FXPnNwNYUdACTxgi+y/5V0jLuXlMM5HXyLPUYdfgl8Cuu2
Sm3amCteQZbSi9fVhzxt8LgVwSqce+uY+IN7GPNYbZE4wjXncdadvpl34MSP7QybKfa95oXKpl/W
Eo4dAspKnS79DrQHODes4u+UXldU4fSrTC0K7PwXdk3TFt8Mn3qi00eKJL7uS8RwZ0TijNUZGBxF
oMRkocN4zzhOASh05CvCqTogNCCuKHgJtf5Pikxu6nqeTzN8G8xTkXdFvCbUNrSnSFf2V1sGyEQZ
E5OMZpQvsw3+qHoi08xrfMs8+Rb3g/iAirXpi4zdnok0alkFZgI7D4EXpAYHakzJjKm3XDE3yUD1
2oWCgW1kgETCY5VPsJ7z7c97Hc+O3Mykf0iN8taX0aZTTfEmh+qZvXR3CZQRIuK6znu0gPuZJkJm
Cr1jS5fN3cdq7Is8fBCTgOyfjgv2NUSCbeO3oBoZeLrL/dQWw5XISvVGZOiDKML0SGZuhxaHIPY0
jTlVKPHF02wtZ8JFRQpyiJWA0f/y87YVcEGsUV6MOi4/o9H5388TKzH2HU0RymZRyHPZfs1p+jPr
8WF+fGJhKi+uoHLg5zczO7bsmdMkF9Ox/U9kbcxF2LnLMbk34i01qEUUrOMHu+7UY8Bj6HWtfwrC
ErnNCW/Kz0nITkOIQht5D8uQoMQn7s3UaJu3yAg+f36uLOGwqzCrU2J31b0kERbjBXwYxrzWCSOa
2Gko65gnDRqs7DjnTMNO086Wuk380aNbn91iDNfp8h8xDGCcKBuPruT8KbN19WZF0ZMPX38dt65x
tjTHnyGI9YGo5PioSYILe0tkPvqQJW2pAjmU/FkyP+w6f+EeqTAauUBLGvstnfTfmdO2xbZ7cmqm
GkmUr4KAA3s/v00SOBNzgXgVTEPzhWG5BzCJA431x16LvkWN8LoPee8g/n8VODzw2iMctxWLZ8Tt
5pK7gNps9PvO7m91wRiZto+J0dVUv1UwRo1rks0308Oh70HE3FRGq06Bx3JlZtdWxGDe7Kx/zRUL
fZBYr3nHoq1H+RfisPvI0cxsyWcnJIr0WFUGT+J+IkbN+SAlJckKvjNaHARSR28ILQpYHsidfvnw
9DI27udQXr009l5JiT0kaKq9sTxL7YZr3HYWdw4kDp56wSMT/2JVF18lD/xjb5jV9ufHRtK/VEXb
30CdBLBxKnj+9S9E1vQRTUWztkdmi3Gm/Y+Cl2c1c/IIE3cLjSXcxsFIIkqHKEbxwSl6GPEMdFg2
/PmY9ZO5MaFyfeH4JsmxvPeWhTnDXGJQLY/N0eFgXscOkJpYfI2oe4dIURsGPyUiX99/JRlC39x7
40tiJ39nSlYRshlWY2qBtQYkgpgf7JYmTwEZ9NYuNKB1QRFYE/6pH21MRHzOGQCWzlg/hJhupem2
b2oYklPkwZbhJHPAaczmxOKqS0BH2UF3MIRZPQaXyI24gLZBjm9bmnym+tZKOHFT7R0SMyFuLsP5
MfXRc2Tn7U31nX5qmcGvw1bPD+QL6Ia6wnxJfOVmQ1n9+fv1oK4ipUOPxWxTJAiwLTlp1r+vpaKG
TEU1ky8rptzYjlaF/hAYxhcx8HYdMdTSqXm2fDs41BXXbxgGR3c8lTYSUGpzJ/etnDf2OEDGdO1f
FZExIMDLGJM7RyREhvv6sx0+tQ/OoGY+esI4N3Kfu+oR9rg52WKBpPnVxC62AaOgZ7By3qUuOR9l
3rTt4BsgEVoPUaXssiF//PzNSbu3uGihUAfvpTZ+Z7QEnSe86ZSAa3pQ8jOnAcwA6fR3ypLN7Hv5
RWtm3UKxyU6Kc21FGP6H+m675Uj9klTblMqIlYccxnYNYqW220cwzcgJmeMfQCT8SVPcCnFh3pij
cydT6XLuXB4NtCL1jOw3I7RLxrreYZwExWI8y9zZ5DfPiGak3M5Fq7oDdjJ720A5Q1FiG+4XjEiT
kONyKGtiWZh/1ilc1DVbqWrVdAQvRBAQFeMxrkgT9po3N6jD4AyK1X737Pn0c0f5OXmsIIh+NzrE
Q1vm+zKqsqOQzowGvTXxTpN8uM7uSNBxpn2pcKN3N4W7lSbBmscINVqR7Z/TvP1oKqnegmIZ15qc
0o3RNB9R2LxmccU1Fvqr0MU1uyCyBg7HB1N6n16PF5EhPDuWguBB1x0ddrf4GmLvUPCKhmV64FiJ
3qaT/zZRSld1Az5GlAZOfancUuU4rtwoP8eOzwQYDsSoCECjVQeK/miYv5/c63t8bXdinXeQFTP+
K0xYYTXLawRmZaV6dj5lN0I1ZNpfGXa3pvgUCX5iiWba8xHVgu4P8Y8tHmSigB44M0B1H1xgoqTf
QFe08sNOmo0MYuOmnJp702CA0OfRuiCcCljG7vaTYeT7rDXkFmMOT2DV7jlBD0wHDeNYTkBbJTtj
jtpE8Z0hA4STR98c5K5E6ejn8MaJUEZzdXK3POYm5t3lPQ5kWjy6Iv2dEBcg+16cMP08OYpQB3f1
KZsJIvs5zgg32CBA5kScyH7OsYcHf/nPnUtXkg+N9KLfMTNMrQ9TCbbewj3FEb7yPOidp6GBRkgC
OwfVy2HW7t0Pn888WqSMUI73ZojqbWRn/B6gy++JDwubjypn73tInC5fpYO+gxHH11xBgIvJK3LD
LkOWWuTUuFmAJCSrkbskFMbnZOY2cKipQHSrBI9UlkWLOe6345pkcJbQ9sTiOXsiY3oFBUGaHwzo
7V0soYGiHnmPQIDTCPzXTIvsBTNZ9ZR47Mgzowq/lWl+xnle0UrBycVgGd9Sa1Iui/FB2S3t3SCs
NpXXfHWmIXmS2cWTxecjMkyHyYw25vZslQgA0w0inGQlw5pMA4tRIMt/rhIcTKyiOxSZ7sgLGwQc
nDyn+KwGUGiwL0QFvvJZXxgcwRt1Z8JQ15DzIeaHgPacRAW7WVQkioHrXink+VcCUz4J5b3H5JVf
G97klR9VT63JWuQP0j4Hbe2cYb5L6Oj61II5/g7LINt2xpSezDSXRx5R1UZVXPdN0q7ScmxfSu0F
W2r8EGE0HdZmd1ty/izd3pA0V0sL7ggAVIfOKen4Di1vA4P9TABC7ozsvawwunrJuQl9eE3uNxrI
BIODfyXurxRox6S4bL7MKZ1An6oYNJdmR0i2rq2negmZ+fwXT+bAE2CIxZ8wSjZFZU17rr9pxWbM
WDdJlm4N/g/w5t9g7R2o2E0vk03wjnoU+pF4eMoEHEfUVFt2gd2qD3p9zJz+HyPXAc6H7wEooHgP
WFrILn49gHlYJT21H21ksmYZf3hErIXLGK2QOIlpEZxpyoQWQYa20WWCZl78IjGqnvEbwjHWxvti
SEuXvUSPWU/NBcExzpdz5FTfc2+sK5/5f+nxSJiWSrcxkafGoDI4paaceCEVkuicTsdBrNcsUKBF
6RjzTohTvA+h+JtxVN8xtQdn0WOmHKtw3bUVMA0R5L8AVB0YbUPGBgIM+q3K2S/Qfc5T5GTSWgP2
LILYL97AbOtrF8h+JTgdgNXEhTDNb14rzadWxxbOMv40OBHorI0mlkyiGtrNLEhh2lXqMl3nMc/Y
nEmMVx20OUYbE8sSyp8gjZ945SNIcMIQKa0PIlV3WVjhzrd4QSmT5NqRR0eY8p1eG7VJhXpl0y93
A6IbmRoYsT0uXJkOv6x5WGwRJ5HHNiyw6b862kxMlR9mBGAXsSZhykDFCf8ely0xCE7GrTmwgmX1
RhSIxCYz06eWvCJhYmyaDeirpyoZqr3t6moLghb7Ght1wcBlT74RS/GQU6/ObxfiFVwWSLvSw1nQ
EvscesxobJ/uYzm0+FcK860Jc1ibTUyyeVlqke+AAXdrOqj0OdAVF3WAsPDzT5CEelW2vQ6EUC/5
PHkvU2P86bysflDMGiEsrYLQzo5jMVBAwba0Jn/NIU+wqVwO5hbg7NXPufv/j4g57rCzkc3Rmm1K
2TZHuClUlWZs/vtaDhsfBt1jbHOWnKBxrx1dhDcd41RbLivDxCA5lOywDXMo9qPVxA83FmeYX/Nt
YHhKsiaq9lVKVPpnYwXx/FAKLOa96+L+MKHDJEDj4uDEfR09ucXLVJFlH8fI3GR6Y4jyjFLnb0Pt
Xdjl465W9YZAnHlwVFXvm86/KJbP8xjwDS/rqPs/acWUg1WzX8WJwzVqC9JIGCdhv/cYRGr/J1mK
p6Uw+KVUTyMUmJG65+fCL1OClF3PqOIUVxMXhIncUyfYXqOkvSo/+welj3l4gw4hYvNt1oNDzuK/
CPHhQC/RbpqUWisLtnVPJ4abM9SKww7IlkYg5rmUdtGa6H267jucsGFU/8t7Do6IFBS6q36fJKLa
M1QjxRwP6w5KYbDYsiokAa14q3QY4NO0+RaJi08cczC07XLrjMUMp3A7B7azy6v84eUpoSPGcitF
9xi7Nu+1Hfx4DRzrQaJcnCJMPF15mzPJ9cdQCyWLt0w0+INcjzVPjfwfZWzq/MSXh04UHc4t5JDK
I+iZC1PtUt5kKmpZJiZuAlJuwEA6rPOG7zHq4nHrkY3aAMrlNRQ4fHhK2dig5+DSAWZhGFJT9ONX
HLPm+lipaV+rlFUgCyCtRW9j42zGHvRNXwzhmafBB7xr4jXmxGa2oimGonNcr4GxjVGpHjYYsqpl
sbaKCQcHmOk1KJ9N4D6LIR+3WRs3u0aMxFS8L2wcb2NdbYwc6oZrDfkmOca5hxGEAfhMv+o+tPqn
eZkEGWUH3y1oGgzDlJR+ByoCh1I51XKUxRpr4YrKlokZlryEfca6oMZn9a3xN5IAtJi3Js0H6ZbB
1kjnwWkI3V8a5BybV//A0H8e/JsTzzgMlilYbddLwNRdhY08jGX2ovP5lYTbJxvvjQE22FX1t+MQ
Y67j6ElP+bEDnZCx46MYJTDhUDoFZ5sx/0MUEsJHGkPMKPdBr8SutTIT4Y58fMmda4AHDbFjrqyi
ICPavkTdb9oKqn1vjEiSrn0KanXAO1du7dGddjJhOEE/uzFEGDVpxgkN2MRu2+2GgricVn+CCu9h
Ndq/8IL/HXn6NnaGT4k4JFOUlyo7g+Wvj0mm7jZW/D0fITxMntf4mWnrKtuzyGaNryvEFKMQ4qSn
xlPLMZsbAwqwWU7TparGY2rybrnRYB+TEdU6Iy4HwdOwNxjU6Dmz2K7zO4yrRvlbN+jPNZzb2Ta7
p6xK8fILQglmUeycQr+VJuMm+sfWTZoCeUbGXDVDuNV2srwsY1u0GivhDLEKTovbhot+4X+NTvHb
mb0LwWYkOfHFDrLXtQXHYvrFQilXCo/TBqICPcZ+/+VgbcQ6FVMMO85czHXK49Je+wNioUEch3lP
TXnWvLeks7f8ocYEzcUEa48Nphw38TChjXuRyfCMlDTuWvq+5ibadVb5pOkyOtnwPFkuMTOzvuJB
59V7TYNFdPmQY3ziHYeJ3vNwg3vzcaQPkKK015h1XozZv9IFlo8T8oTx+NNOzQhRjlFMzFO9f5Ab
6Nbt9HtIBUDuXHKJ0imQu9ZWqvifSiuU7mTy18CT2OIFyXsZxZg7ccPsvLpSK5zhE+as+bVJ8/dh
qHYaNPTekcjH2sYWhjAo1oYSLZvfPeDYWxOO6c5BYN3UiijYzDYue4q1icBGZnP0ipMuqAsbAnXh
LAZmNDCQ9TCebVIF5SlqfdZQCxt8RGoxnAKDYbAL673mueUiF1Pi+/J/lJ3ZbuNKmq1fpdD3LASH
IINAVwNH82xLHtL2DeFMOznPM5++PyoLtU8d4Ez7QtuSnM60RJER61/rWw4awbYuy+/K0apl7IOk
oU6pKQSW0Yq5RcQqdrJdTLvNGYDIiqIuBgp2tshs6xcFXdUiqr6ZaYJz0kEhqaF8dT25NW1zyQr0
WYnss3YoN7HMnyDNWnGyWRCUJn5Ia5AbKQSrVriFK1HTXdYEe6PCHx8Wvxy8J5hLSaV6IxEHT9u7
pbjmLvAQnwG7xYrTSc2XCowMQ/BjocbnmISA5CjiCOaa0qVAhKM6dRkciQiOVwq60BpfAbmpJHor
JCtDvdfBtIUY8VXzmfZ1zm41K7A5WN9SCyCfykWhC21jzMWwYPiPpTnt/SlYh/xwBFRcXFzYiyUk
RjV9Jb58Sobxi/RktUgyJlZ4rYmZwq9H2v9l0i+12BWOYmkKgYBZpX1pAW+qLAl4EQmXlNCGFjju
xwhdFOWLxQCNeZw8AoLvE3PB6edoyvfEbT9jkHeW539rXcpP0vEfhya/SvciB7IS+DjMFXhjIs7T
h2lz2rfm4Sb8CWY++dZi2H5ybYcSIMyyjVYXAPZzfy38n7hFSgADJGrhblkL2QYfQN24mEU6RzfT
2tagmD2d0hVqSL0xewVf4BX5aRlaboEnmMSpHrgchmW9FUYbbSc7PRSGDUXNcW80RSxTqgKXLfQl
qVdyNU7egy9nzVW5N5EiPysm71wle7NcNlho0kcjJrre2TOZaUN34SHo1C8mTA+Fyuozkt24T1L9
yIcOyzwivCy++A64czDoA2Mz1cSgChVBMGeFyZnu55Abw64GX9cZdrsI+VSysdW8UxCvlY/hfVR+
urJicExKIRnkvXaKEgJPKSZipi0Zva0rXiEyaBoNcgRpUk2NO9OmmSCCYtz42a84pgn9GihqF+8F
tv9fPb/b7/zymX7X/zn/qV95MQL3DJr/+s9/u/dM4DVP/4/fcg5/VXmd/27+1+/6t59b/9f9af87
X302n/92Z501WHmv7Xc13r7rNvnzb/jnd/6/Pvm37/tP+b/0/BqCpt3/fdPvE4mM4G//43cV/vqk
4ff+E/df//iP+x/7U/hrqr8L3gzTUbYgn2XNfbt/Cn91+++WlFJXmNakSZXav+p+NcP4u27QXecq
YRgW/6cluJ7/rn/8h2bZf3cVUzVHCOGYxvwD7+8Bv//jn1puXjrek7/u/y1r08c8zJr6H/+BFiv/
rZpa6Y5hmRJQgunohi75WPL8/1SGbYW1JPZlsD2AEHnAt7bNEoqxmjT0N6NbPXEuQOf2G3li7dtr
wwOIpux5YFx5nKIEw2tJ92PL48wcyCHNWAxBqv1xEgMugNj+uN/DVOqhyENICWFr7/Def7ekyrd9
nRoHslrsQbueqc4U8JFFEdtnVYrOpmz/MMLJWPT3p0sW5J5FpNjXnfcu18Bept50GTx8QPh2YDHO
IXktMTaYD9VRmcVzaIngCdNvsMLdnm91yw+fMqFrD6VLirPy3pDCku5ChBPCmhvgXMK18cykkxq7
PsDYOSrtqWXdvDasXpzA5gpmVXH5qUg3ySpeijJF/A/sm/AjSWBHct2YRkCNyZg9TuRgH1WSRqck
SXdRNo2HqvuRmjGoiWokezXnVUNKtw6ekaJSyviUz+SPTI70cPUITxPgtnhl0DR2lMB16lqTz1XQ
/CgbpsRMneRzxKphyX7f2VdaZT+za/jdzRUHrrBpEJwAomrCu6k5b99r0wmb9LyJfKtLKmbNwKgf
WNVi5Oc12nRum6z0VuJ9qInuEyNZS5k72ypDy3PCzt1BEOVSPhbozoleZ4/pZL/Zc7a2LTF7daHx
6Q5jSSsbNz1tkXibhVNSoeHLNXmPJ+IY57QdvKf7jTL0B6MoBsqHfXjYFt1yYZc8an1l3Ty8yYCW
oq9i+qIvukKRr8LDOJXFMuFXht4MzdNrOroqA0+9t8lT6nbpOgG7su78GJuX4hRG/x42wnuXMM5c
7FIBoG6w1CuPXNnOGLLhtQC/q4b8VqNF9mN3qyw7eIpbXa6s4Awuu7tMBSa22K6jNywem6QoUX98
o3wN9RFBZBC4Wue7qcnfb+u2teQvPsNraAh08PIdrPmmdlKHqior0naF3odXkkM1r4K95V88/mj9
Oj0aPqFRw2w/e4xa22DO4NxvxmLKkAaC7Cgwa6/8yaADjHMDQ6+kxSmndcHa6U0EhL6Dpv3X/Xq+
b/Yxnpy+fZrgjD7eb4ZSLklaxRdFGOkxYSBR0+hcabbaNXp/Gz2DoqV/3QSy6Y+ghfE+zl/dn/jr
McBy7UFT322XhvukD+jvmAjPzjcFbHzY2mreJNamQc6lZmOdoNFmkiVmkFqPlYbS03tafO4yWsBM
nRpmZKZ5qMG8ptQe0/mG4W36yBLt/khnUU0b1boGuRp3SwrAlRMyqmMUl0jM5oseWMMWiEJBTpWH
7jelaP75FUdhQvijep/udB01uoAzYxIjcAMwiN4/g5JK33EjtOAjHP2Y8xZavdEbpBdrK714UZte
Iif651cSeuR6GHTADfVss78/rebvaW1+djZjRO6P0RlnrqtoQtK0SFBTqgGXzwUNTaUAM+WV2XXm
2SqfcuKukl6gqzTbgHdtKjdJy1ZcjHqac6Fnvv+vZ4d/PTvmCMh5mn/ZWOovcaa5ZyOkgMy9Jpp6
c6UN7m0MaArH2E7JdGLwpaN1S9CD2VoAob6kw4R5VznHJgKbj5n/gh+hXBPC47xOLg+4gPpp+eOx
I8//nhNCm5eZ/jOvFml66ZJuF6N/acMZ1ah/9KbNWUJMKtkEuhBLLRnKrZ139a5paO7xpMmWUi9d
QnqRSh9LVq0Bc72LCgMCSnjdV4GHS5n+jpn05E1M1FU/6dvC17auG+GKrbvnsJLds3SNPbJJ/Hh/
qKAGbuGTyjzAXgx3bsrrP01ueG7bLDprHQsm4dZUqc93/3qCGll9l3vdBUBFcIxmnoaeOjn11X99
meYTi31fJGzyi/oBtoqxb5XzQ3mEk0P2lBe9bS523mSPpEraF1PGWKhjlqgWnUtHWwDwTFAFgVHV
71nnrvp08n4KRLalbtbNAwvIkMICaa+aumg+VbHM546rkE025KDxFDjjI6BE7vY0uu8qQ1A6FkCu
wIVIK9aMKW+6hihiF1newSoTNhr3L7EB3ZzexmDoZwjDrtLPweCHByJNhwAQ7Li6P2aHA8K9Z3Vr
zprh8s9j8zfHVCUvHJeLUtRrKTt7JsUb5tJs0jWjOMcyyE81mySLy/YDqgzcBIyMnUho5jYFfcp2
xWgiSFiId1rwm20oS9v52doV3ZIkAE7goPrAaWU/i6ibbkNM7jCS8vn+kM74WThhzJiUGNv9yiXn
K5dVOtnGNJt8eX9M4e7mmt46G+nUZLcxlD6h9oxb2KjpvjLD9Iq3CpJhPZ1jouFn3SmTq5UW5SJI
MODf795vUkKYS+LBjCrmbwmn9BA0qZhhy6/3fulUz7pNyBZ/e79L89Y5HfX4yYclwmo+uaSW9WXM
rb++xUUig5izwY+RkANKmSYZBGXCtu6fBYH7++PIL/6hzOJidf9TbodBuiR3wyx3Th1nsJRJpsHt
KspXFPeIowzfse904ZvrigANqB22buOGb43evU+G0z5i5RyedFgEQlbjgfpMRcKCjAATZoonYj05
2FqA2V816qZ6TV8YttN9zck/digAACcmZBo8qtYQ+3gsOPfoPaoq5Glte19WjQ3Vvz3PDmYePMnS
1le+LyXcpcJb0YNEe6CfpzSbU2E6mFDHVGInR5ASIdoVxd6jP3jPdtg8elYk4ClQr+7AZySyZxES
jMeAmC5PxEX77Pq9oIJRTBeTZdC6pkdvW9nwBymGfqSd7AP8l/mSzBWFuhwwE3e28ZLGnbZGD2CY
Na8L/7przHfv33x/tpwaeeM8sSG3hX5lG3BBFevVEjYN6JPKvwnBr5C0dfeFEd2jSHjXjbpCK7KA
v8jeOyI2+rfWZCHrkNX/HJPWQEOTBKS9Cm52FkFV9pMVRCb5RnvwY6s38e+B4tAAYOHP2hzZytJW
dKuCvtzS2lMfMhTf1PYOvS2bve2Z/YHO+PpgtvqAGJA2R7vJxW6o/B4KQkGPZelO50llHqUQibwY
ppNs8nT64TnavAAywgfPC0gJZpP8xHp7m6ieX+llpPa1NqarqO3rawjSbDOIyDgP1G/sxngkCuzL
4Ug7M4UhrHgjofKDGcju2BVokpJM6o0VfDxSAQoZoD40aWO+CgPnYUtZb2LZS3OmPvBxoHfdBn8m
kkHsTb8a39LJIVusrJe8TZAFm2LNqUi+q+JVRl76KQDPrBvGmllpXhuBSV+vRvOXQTOJk/b+R5lT
zzWmQ3XCJxlfwlH3V5y1KEE08gmD4NQDk8osRhkA8VksxqvCLIhfxz4NrEO9TxE2iiLg0PRaTKUj
EB1H87VvIr1xZ5QfXZ9/6ObXFInuiR/UPYEZasDABOPufpdGAQNrvkvp0PwtELuokzHoQnfsCZPi
Hjjg9DNGjFiZMnHOsaokrAkQ8dTSAk+puytHRAdhMHceYouD1HSd4uKmOPuZSDrkkpJul+FWPWaG
JzehN+TUMjgPegSb734zzV+JmI8TB6IFsmP8MEVXfHeC8kVTLylBhFkYTmH1xWnwG9qX9sNvIJ0B
QahvEkbpmp3UeHYwwiHSce7JIsiNqvFplFETMJ42oL/Pax38qNFE4HNKbzkDpaUITffF9cmbORhY
PwxTvqXCbb9MhbQoO4Kow2qQEYhwuko2tif0L3JdPxK7Lfa1ydmBq3WwisG/X2LpR0eTEsCNl0TF
q6uL1zpGv4YxeO5onH2Lqx5gtRN1p4701JlWbUmTn0jfs77fV1Y5fKGr/5RDW790wsOwM9XdwUjM
jrNE2a0AWZPms7r8o+85owCsds951fXXOpRfOTSQDyMh+MrpKj95nd0/6ZV5jTU3/0CoEStRSePA
GVq81H6/uz9exnSQBW7/1Qec7KLG8156Jz0w6os/pVsUKxCAjEt8vbzRJfn15/G5eI3Ao7zglQ4e
kp72RZAm2GWF9j2SzbohgtOWYrL386IPq8qM1wbo+HFkRL3MUlt/raZGbBvClOQIeTbz2MVYGqei
+7N1WrFqtjXjeL8bCPns6bX2cL9nNzOHwQmuCTWVXZs1OxZWJoO9JuUwTZ0Dhi7/ENhS20+Qww8c
Fcm+lIZ1dAKr3glRGgz/QqK1htTPMBm9TedyEalf6wlbSSKy8Ni3QB4WXVnRDZRk+rrqovyGkCH2
QOw7Wga85tQGECBGw2E/Qq/QZhj17KUa/V997fRfphfvpTGU77lroj1nGS19g9ucRs9J13EnsjdN
j86jC30deBT1HS7EKd+v2SMwUzn6fmOt0G8TPtTgPWuMNTHRRZoeMrJeqcs0y/y+P2+5JAdamndu
dqCzaEUVtdxQWweRaI9BFhlHLachUzidfi07a1zGtvTeJLtpj1Zaf1GdsCZxpq+mELztNL0FpjCW
xBOqa2Dk9DN5MPJCsETHnDd0yUj2R6XJ6jIAVN3aftKf07g2t41o9JOlkfpwutI55sCY9hqpt6Nb
UbVA71oJhoETcGAh/2pWlh1VHru7uCv8kzVSbV9XVMDjtquX+UzpNKuAlj9ws3/u3h+riZIEmJEf
ydskT8oBYsGKi8v0ZyZd7yl0oLu3bv9YmU32bM4Q3LleIGM/9NhS0vBsTq6GMrk0bJ2+ycort71v
60e6s4xD0ydw8qZOXpjLFfhQjPEJ0SdZ2oUfv+uyeye/Vn6nPcwbB6AtZotypVee/ZWl6U8f9icO
eJclbp2mT5ZrdBDUODPGkLXJuXTaVpDTO0rYhHgxxnInSAZepi6aXVSpffX6CmxT4V4wC7ADhEFT
I2ozAJ4hkMnacWlwdGJ4XVPBOQ20pctpP/iZDKb2QFNN/6zD478/jN1THryBaSGmzYXdJN1H4Yp3
4JHVTYvItI49C3ea7eOP+laEOTHD2t3qhkcQOggNolm2e8VrxdhstNtnWwdEZkxTgH7My3q63/hW
8thTv37gzQ2g9TRMnqDWPDSmbB+M+SsbVsvWNsEI3B/76wnOp8lGjT7B7vmb/3qirFwclY3D6ZhM
O8t2/5Eq4vSWzbipkX8YQjl37zdE6R+AGATnPPfxO7uoZoE0yMrknNHnh2Zu6LYvjrzjXB/qcrjh
1BnwxnN9y1wPZsb8WEbHyAU39P5+rw3D8WYaXMQ6bSrW9z9wv8mj9Kj1Vny53wPduvAoRTwKR3kn
/Eta5Z7InHl/bjLgoNWqSEyctn2VHuGk7eIEuEI4CfwhRkffjdnskyz61lsIKC5FHwetZ0o+NAAN
+VdCJhmEi5wOoVSPXUI/sLUWnEuxErp0PFoaGK3Oe46Fm274gFurzmd8L8a2O9xvDBRESJ3zfZK4
SOx5Qop2pDrgHi3VfR9aMK8MxYZOeehSpj8QIXeua5h7moQWjREAKcjjZCMnUk027J5tVVv6gcDo
ejL8VzqE9ZmOJdhKtHgPvYTtVI/HoLa/vLzPdj1Ej4C06Io+TmxFVsxiQkgC1BKbRBgS68vrTRsV
B9uH6WaP4Jd60Fqa6N8MQVWOma+FyRAJwDEn4b6LD8hzIWHBfFUOGYXo7KWXnGLwGCO3Cdxl+eS9
Yqysz3OlAta+3PlUHJWNZpERVPVDz4DcpQrBrMeNRYwVt+61wfKxjyhRqYYxoxq9RiuQV5lTNFLG
HWDwdFp6hWdRcqzMU512+dISl8FABNZJqlUlF3LN0fdWhHKTth0LVPqXJ7bQGIgE9p6zSc0BVeqG
dhjCJwaEM0A2WxpsKI5JXfx0/QZKnFav+Kg6uwGrOoXC9kM5uCAEo47Fl+kwP3JksmU/ddFjRD3Y
nv3CG9qrHIrr/Wjhs2RA7s2iH3mUBZsEXhZ3Q4vtR5fPudRAHpyaX1Mhwy4EXVxaSW7tz41wq0PW
NatZjKdrASyTSWfJYOIEGOIY44kFA8SfdZO6qDYR+mhAQwbxEJiukC8BNdSHocQGlFIPTlzJ9jel
iw9LtOPBUs5PdPqa4aq3VUnxANydwbf+WWM73uhD6OMg+i083z/6mofdv0v2tEmSpZ/67moW+c4M
W+M0tmcdcZz67P6lj1B7gsrZa4ZP7VqDp9pK1BUZ0t8F6XCSg049WNGAaasrfJoAAqjh2mgcxop2
kuv9hoE/U9PUxdnjkOfYoP6Na8uy6ABBz0ICZ9rb5ase0Wk3dQowdnTBOcvwb9D4VDvthvjHQ6lA
EyVdRGislubazBzFAYALj80GZmcldo1oie9b4Vsl0f/wXK9az+mWE/EyIEl4oAeXLJsLtMWJxgCs
Q1Rc9ZxS7dAbuwf6SFgP6hs3QVNyixAPxzj2XFXCkyWRjXNroE/Q5hqqtYd4omDLYcdqd7BkQrTj
ZeyFP4Udg/fYcJQJ5l87Qx/gXBHRQN1BZYdms5KlkVNOhD9N90sqy8fmQQzhKaFLzZX1UxxDO1Sl
8W6pGOqWHkHWGpx8RSj9TcYhWqONAqw5YJ4EWU0SXAtCncMmzz3w9lzUlg0gIhspeNFDX10Zrjo7
2nTuVR+jNbVPZtrOIJ66OoM1DCLTIQZfuSvy6ztoeeaeqIZ7zMzHrIbepMI3T1HLXBWwS72SeP8c
mLzfEJPYYb5pNk0Ys83oYgiSZIL7Cdv9qG16S4Gy7Lx+mWb+qRB9fzBVQPKiJlQels9wtRoGDlws
RpwYm6rQUOQxYAf8wgN7zFVNN3pZoz5IO0lW0p02DFCMB7x8vzOV7fUiIVhNWeDOjDLe2JbFrR2x
PMxSUpmc+344tPy0qrgBfS4WaLPmkYK0dzzVMSFOZTylKoaP4ozbKU/VD2o3fQrOCTweKfuMH1WY
kb2IpueABc8SbdmdqVpeWzovdq02TU0lVG7jAtlAhFWvIeuoheEAx3HMfAvOWVCdYlegsSoOevMV
lCLJhBoOhceUOsJecRhTUA30xX33UBt3XdWFi04g7rTNCzTz8pxEtzKAsmHZ/rQpYJqtlYjI7Hl7
FMQUHa84T63zqIOaTp2k2mZ9u8MzoBG4Nt+sTkADNu191TcEAWsv/Kr0AbJDZn1GVRaTSvQHrPMT
tVmWxxaOmDq+FmPZFyyXhtLZs9+qHqCTrYuMduTWZC0VGTYMLiFXPi0Trd1I2kCZeQMQvCY5XS5J
asAwKNWPvhwt+EVWtmzhkUqUBJcygrVjNufCnV6qqv+qpE2RjzU9ubV5iDtyTblRbY106N6jmGtV
F9EDGClYWXCFDb97Lq1+q/nujuuitzRzNkKmBfPQbjSu/YiNiU5lO7FY3c22Lrv6dREZ7T4fcPPq
7hgx5LPViRjzGePir9msp9gqr+osvUmlF+vSceape+LPp64/BnEqEtZWPNSvoZvah7BQL6KbKVxu
Vb5h9Py2DWSc2aA8ZjEDsJAWO6BQK4SgjPPLUdpF+8QVDTASPzWfRswJEcP9EJ980SfvXKMXbMQK
cBKeDrA/IUdFJIeBFBPPn32sctptIv1acEEQiUNwnWa8rRnVyT6c6gZ/nrGMCJ9snIhhj+uR2MIP
gnWeJEpLNwmAgEUWUgaLgrPWG4ZfOQATrIFOsXfCGVFv9UB5Cb/PrA6DfTUlUfoEZCpRzbJ34lfN
jT5a/tvoYtiyY/c2ProCYUpqQgAfFAAEDr2v1jacrXVXDwO2tXEdE3e46r48CzNxVgL6xYrk3ZPR
6tW2F/IgWmUd8PCflVW1uOl9Ol2DHz0s9FNtoD3H0rbx6NJP0ftk3/yAMg5PFSDrccMsCzMgN50M
q7jpkSxKbINInduCLm/WPOwPsfWV77Hrkj7EskUoxx6gd1bvAKQeHFwJq7L0X7oymw55o7G28H7b
nssWKBFvZLVh7/DuyS71l4D62T3w4nB62OFHmvXk8DCH6R1sLaY27jn6D3pJGXLuvir0p2UONWZF
/THGncAJt1ZfvBqJh/9ySNtVf3HboNrblEtZeWzsqwrqpd4ya7Bo7LPM+lQUzhvb1npHVnag60zn
JLMaW8BAXTVtXJ9qSdP7xs6Ik0ewJkuidZROPbFft1phEdvWrQOvuGDojE+kamrM4e60dsLe513L
gE8V9K3Chbw5+KjXE1BLaFHbUvSks4GXLCMM8lvDNp/CbvyJ0FFT8a5vZKzZe4IuW0RA1lJJiWUv
Tih/CYpNQjZoNxBiSMfOWBMgHhYZTDmLJclyIp9MrKMGWOn7G6cWD76hRbtcRKeSUPDRwV0sqqrZ
05cbL9jDuwvmJc+iZE6NCBOt+/5nbBqMbUxq5BpqDEzfgRGgWptFVXLRHQZCUbh1O1/urf4hUrM7
jE+oh2y8jev8pWT2ffFCBaxCgL4oneoIKA6YYAC1r3A860Q0gbKoxnrMTbHpEL2WLR52Nn72wWuK
3x529GuoA3Es0h9Z2OYAuqtoGwXWmRos7F803ZVOLt6KEIiKg327o2ICxyaHT0u5YsPre44H/7lt
eXkSUNa+OODzy5gq6u46E7hQVW2oI2yPW2jV4Ff8F0dChTMmOgnZS0ZbkMRcU23fWw8erGeKrR7J
o2wRrt09VbwL3ePspN6hTwBUEXW65KiHE5S9DxhF9txBPfTXdg4xMAsxXvaO/o5TlaXUvPsVkccy
wGaaYNJi7cr0KUnj7NgSmiELZlNnFZUb35D2rUE0WOglBuBCYc4E7EWvhGb5MFgQsmPjECY0Jdxv
6uxXq/EpN6IAp5JUfHOYnvvQfilnh6hgS5wZcjW1ZYZrEBR3AwQdGhOGZK14y3U1HZSHZbmPgbcy
Mwf7XPlvBjCNddDoaqGlWJOn1q4Xdh8ZQKCcfdnm4zHJkjU1BMGl6NpTKXTFaolYaApHWSv1d73L
W+B5DJXbnBmV1eTtGsshzXkti+fy0sliXZQdWAjHLtdy7n4LjyniPkGykWt+Fc7wjGGlafRzh+Oz
wVBLAwu7SyMqrLsnXQdekvh9tZoMO8MBtipGEydLSQvcxENLp7aPmtfOKO24ZbJg7tvSpR46opDc
stWvQfsJg7eFWdPdwtBX50b2OzFlX7Qj6AerU+11GBXOx1Z8TKlOMEuEx841PloXsmojaHEiUTot
wHhQ6BvwOad86toPkU6MbeT6O7hHz6zOZpkGmyKjfDcNx18AZ9meD0Cg+2j8xSJwuFZEtq50AhT7
3CM4MDbWcM1TiINu7W8E7XaLhJ3AAuv3sCkeKj/YMGZSV4RfdY3IJC1oJw7XSk+ZPNcbK6QvPSmg
v6RQ/MCpKopWQYQeTXN61X6y5ACU3jCmgr6PU97kTV1xPeZ1iJJ45dY00mg9uda4cOhOwqMGBgQ9
e0bzwUvn34QzT6AZh4XbnKnh3EyZS0wC1wk22R12KALScZruaPjAmdI/p3Qv722Hy4yzbkuCLWWX
a0tDm24hQunj/SYvmZNDUoctU834ttL5aNmQrRqfjHqS258YLtRex4pnjvmsqwLrkM2DT3uPl5Is
GeHikAag9rauTxnRbT1qbykWYCzPlLclTniwa//R8PvrMDUMnBpvkbbjZxuBZFBpdLMVRC2v1/D7
G1JbOvRjD/An4FROdJ+GH2VvZpsgYFcXFTvH7h8xWrn7aeQyhkhisfVm2UEtpRlecTTCbnCaEyOX
n0FUdnsIc5s0zk9O6/CTgxhToUWHcgbVxHCc5QhBHJFtXFQWbzUoRgpWEGLbUkV7+60de8bSiXPx
JQu7BOy8xgXMVxg2ZHN1ZUVvW5hTFqMSTERQXfq+YC3dRRdUHgyRTr/uIu1r0PoS1ekWRrm+bJLq
oUnn2F5n0ijvYVSti2RLDy6wQwP0uSqAm7XAuBb4KF6bMtpD6w6xn3vtmoODJiPVH5lN7OpIAy+m
BykrZVZjdV86JECp2kJsMzzWn567ZOmAyizsZB1n+JdkGy7iyOQIxwdatrACmMpQylBzqHY1n9hS
rjMPnqWepJs0NWZ6hlAUjoplQpxXa0AUkWstsHe/45GFJFKyFrEruPJIztWqUuMrCH59zzGqM4Gb
vF1l45iDKhyZ5NajBpiC6XHUFx12FoyAW3esu5XbkZGesIGPGcNORjQbQyNqZLI3Bzi3ARKMOzYr
11NcP7kU5pDtYLSOPM6FnGGD0nEp19mqmOo3FEfv4LigH/PwmNn9ZhLE7wrqrBwl9UWr5ZxFQwEp
G6IlWPFt3L3nFECtQgF0wVL9J7F/fW203ckvAgBsxUVzy+aYJJwKRCEXMZHjFRXnx3y0+M284Nmg
ag5wF58iEFZ7rxrow+bvOTVz24FFwI44YbDMZy2E6Uy7EKZ7GMFfLge3iNaiYLMvB1Im+BPoIHOj
V99RAQZjBL0omV6Ek2REZ8k0+xYv9P1G4dGjOZyxkmGls7r7mGGehqAOMsfzciA/MykClBaBki/R
kZWXJc73oTnmHS4sIOsHhshbOBV5izVC2QWCWgy+OfS2IShKqufI6UxkLnwn78G8QSfC3wftRA5f
mRfugLpmyzGA9AHy5iX17HTpdQyXS2/F6W84ZzEl91W4h99LVXHgZsvMpI1NSrFircK+Hz9NVTwR
iTnTzRbTfxig6DnvleZv/Wjslmid1ir5oSY8ukoj812+qFr89jSCB6ExLqbU5MCoQJ43HcWsXv5o
OjX+Zx/uskamUG07H6diSSBFcxpzybvaLxzhgAc05LZly4ZoBTZ1RmZpE802aHDAzsQ5jPz8R9O5
DxQWN0uEk3eK2bdu2Lz2OivURnopr7PajE/MOcIyt9fVKN/ygbNomLfZbgJm52nshzIH2WA9ohEQ
CHF4faW7S2KPD2kSfwR5oqG56h01qN+J6hYBfIIl/2wgKeyY2QdufAnfxEihMCVa94T4y2pUVbDn
hHe0Y+kscJrt1SDrVcYY+FQEOpxv7yqwNhFV49Tcjz/82gzXnkYapBZBQt418h9n72AZvgw47NdK
Quu37fyjKjgaqbRg+0VEBV/TsjVJuUNgrDaspbYRykGXm85BQsE0tPSctKbYYbv6AFyRtsfUJbs/
Wi+9ktmit1OuXMjYhcDpYgb+pi+n/LF1iH1ITuCq1BFsY5BLAdzcpByRRbqqXp2IBOrLOEELtkT6
3TnwyYVJVBEmZWfi+yRnpW2Kqv8I/ODDnTL1NNG1lin3y4uURV5LXzKsHFduRH6oQWREwjZWTo9Y
BGc35FRf7CUVV5tKTx8iJ5F71I9LPpFMcOcISO1TA+k7LGqL1E3AnxGkoHY9WUf+u+FHtBEP7obp
vn0At8ynShxMY3TJhfsleSjhspjrVnpSfNdFC4a0gZyqGAGisHKqD1a2K9qb4DLsSH18tPKHGs/R
EpcHazxb61ephFIYNNVT08fjZkgrGqymrICScK9iIQ5KHS+lIbZ+Ut00LNita9AakUQMD4Jm3bwF
sCzXshpfulY7pnlJVYSZ00AkSC7Q6kb1eJwxuXExWjUoVTdsNLD3oF5HhBFAgcdb7CvEGcboVleD
CYoJ5psI8H1SuHWZmoL28IPVGp8K+uUq1fAapEn71lJyEmXj7r/ZOq8dWZG12z4REi4wtyRpK7O8
v0Fl8Z4Agqc/g9r/UW+1ttRa6vJZWSTxmTnH1Jvyq5zAkFqf2BaSfaHLlyGGmdamstvOVENjTbMu
mK2fkkU9LqUD8buTYGJzcRrj0b+rlHpEYntVGsaZosAEFi6fUUAfVEvblVqPaWl+VqbrY0MxKnB9
4EjK+OiCXGmy8SPjZNxw2DNhMhnyC0GYlWvjtWTtMbnDa2U43Ac517f4EfwAfyuI+RI7ShP1+9aX
gMFMhE+O037x1Nu46Elv673uMc4c+1rJO9untDbJwRFpC530BC1EVGVHZpr+WncXl7+5jfM+dHXo
vagPv6J4PjDlFmGp9EOznmjF8pXN4yXN5TubGHxBNkndtUIJMqRnk/FKKGDrA1sDj2qXT15NMvJs
6a9GataXuK8IlyYEHhkQ1TcHP1lgiHU5kuUFbLDP5eGjLMqHV31VK8N9gSQpTQJYm2YzRfMBKS+M
zyJnFKPjmReLesHe8jDN+ttMFkeQ6RMNWZwezfw9j22X6fnM2WMBPyXfcs1yw+ufQ2S2GzzGXTq/
KiHvkOfTu3TfgCieexghsn51tMZDSmIdipbjoye3016yS4PiDt0GXkzL9o8IVtMNNKOXOjbYfWfN
+9Q72VYK1qO5q79RSB7tTtSrROFuMI7sMpdLZXkv88TduR1wPZLIR8+N9KERKMz9qjwOchkwh3Di
9Zr+klioxlUq21MeQcuwZbzF74q3mSgy2bT+thOP1ly3R8FKHzN5evCW8S0W+b610w/PYdcze9Bk
/ATr0ai9JIMvDrVdfwkwhsW86ztoUkrTvrwMJKQRzWgnSr5TxOdWCAR2WH5C6H/oSDCtT8lWq0fS
FDP/UhjmDajnB2Avd6M8GU05hHk2fMtxoZFXbRpa7U63Ueh1q5+RzdNtUjMkW7fxodMt72TnmZSJ
LFXq77Hvx4OxjNjowHq0xwyd147Iw5+JexndupGeCtt7IF7oCYroFzQn0snF8NAjweKSZGPSJJEb
Gn38YWckFdt+8kFUWQffw/6Khm2eJGeA5++T0z6ymxl57sZvfygfpIu8oNLkB1xbCEyd/iyFVOv4
bcD7L18Nu9ynhfmIcvtj6ZYNI5t4gy38TfPFF/jGW1TpJP4s+vdQi9cqlp/uoO5BDGJKtWXYji7d
W5RIBhabNF5uuh5QRB4sHz0uRZxXZgILV9zYg0FrPYQLMPZNL3IsABNJxXWxY3f72ow6wuusOscE
1znvpWW+Ii24mdOOOh1c6zK2CFZdeYMvF5aMG996pQmOU6xnqT5CXrCgxUHpUY7xUSSYFbMRunya
IHjX6+rWaqxVqduP+0Zr5sOoU+eRI+NuVRuHIOIejT46kDhaB1PKrChLYKdn5ct6aOVZ6Pop9W+v
ByyJHr3YOgwQlKnB8ChaU4qUgDWMch6ytiC4OnuCneUFrVYyKqqiO+5Vlww3CfsJ6yLSOaj9pDjR
bLx3pfgWqXHrSydBCJueiBl/o4VBJZJW943rPNst8whD9neZxktGdcfKtN1rfBaHES6ecq5UuhuV
86hLfHlx2ocN/ecuaxjod8omLQr4Eh5SqwuFnrxr6cjJx+TR8wj9bJvPqRhS1mEpxHivYgRRxS8C
dOymE9mn5kzntPVJ6RLpW8bgQBo+95Uhh3BEheVPZ8izcsNIDOab2fXoVlZbIwM0syBBr296EUSY
0Iz6F0kn4oukLG5jaw0/d3eVZrf7edIfEg+lAtJqMtzt5jr3GNcvNdOIGlMfm0sGSEaDcjnuDAIg
swcI8iDiERLT0rL6XchxCDoTINpipEbAzImYAN96zwRhLmUfPeJ3oNDw84ueux+9wn+N1ppfhchI
nekolmcLWK5z25bEahI6dbXeWyubPPta9HWAxUeGiPBxxuW8T2t8c4vMceZn8jBGl9snCbUbhk5B
48MyyfCu5PZ4ZzbvLug2TvMGpbinfldjcLJeuX7iWiw5H3IAkETZzA+wiG8ApVB9kstsRcnMSc21
RfhlvZ2lDNhnnSssfIE/VA8ZzS6p8m/4eYhRx2akzPlKwULTYhvWRg1lsCxX/Npq8EVgzORF28hi
xNjfcW+z8XH0RvokEUywg012LB6eit4mYre/6+N43LuuT/PR/bSdxoDeIP7Syp8WB80L190eHydK
+azazQkZW1pPSlS8+NYhbh9dgTqJeKR3pVvZgUvmClVXG0bkYEM2qWCnie5eV0NzIPaqDDrZXw3m
vhSm/kW9yGAml4FAmszV0MwYmZuh3hZkr+cEy++ZwI+OzmPIuyfXs97mFGoXsMFAduk+itppwznd
XKHbCvvMSs5t2a4ZDGiIFufkDoKZIi+ulJgfFsdLiSKqy68aQ72w8dt7Q0Lpsf78qLRal0HUYB1Q
k/w2M+q26uCmc0U4Ht3gqlvENWxcp1hy4VnPFywN1OCckRt7oAhtnGk7ZO515dY/ZBmeabCN/ZTk
1qnzZ4abKbohJk0BBTVtfGuFmmX8VkSmm2Nf3DU5WxyyxenuxcSyLYsY9Ff7xihZiuJklrojw8ov
N4mDo5UsOvq2s4sUL/QOmVYQPqmRMtHHVagazYfXNM4HNbMTr/pzOwxMgaT52GU1RAJ7ncF1RY9P
oZ7JhyPxKlJIx4k6R5ekHVLOjaB1mweK17ulRy474JwN2hIbXRLV/q2ZiY2hI9fdiF49aRXb68I2
DiS7rWfaUIVLk+l307gXOplQbbzcLSuKPPZr1AOy/yFKtWW9iRBnborsuqCus+CkyaQtnjoPdzGJ
hZbZvNSED2D8H43LkNDc5tVPXDrVxQK0yq2Uf/AsMf1r1i3mMp80UwfC2UmJD5w8Zifrbwb603iy
0NbV460YI+IVC49aPGlekziv9mpqyTMb3YJAJ8zOTCY3IiFXQEOc8xSZprmf1ULsxvomIoYUpZGx
yq1YHaD33Nv0KFIB5l91sJuEmc/V4AzRc0PRriW4oGY5nVG2FnteeANaAoxkKVqN10G9D5JamC0L
7P8lIsdZl07ouvVVhcg6s3hDWeBjtXjtOyvA8W5/YxbadJ03PVmPbelclo7E2TQx4IC0LLF5WaIP
QeGgaIc3BWk8WzV19ynC8X3feQQh1Z0T2JOTh4vzmHUzZgBx5XgRFsE8vS9GnEV+c0s7Fx9SGHLI
BcZTn6rzNEIMriIHJ0vr/gxrFp7V6/rZneVzSWTj5MS3ixUTPKDoj9EjpIjkDz6vKkA3z4I0DkaK
SRVqFIed4aKG8M3bAjugItOGjdfMVTWnXKkcWUtV3dhJRA6g/hHjad84S/tGvi2R9EX5WiKZI4xi
vRRYKur+nTPGXaCgahyIdXbB0vpVCGxpuxYYSa9/RJV72/WzDUZKkGferXYMyAs7dnLv3MV/5hja
egWDJMjLbjzNvffodEVYmkBW6vgezTZfNfufkhMFOU7CYnJcdplWObvZFADT6/QaMiDPLyqaupUk
wWc1NJY1o2aeFLtWwnh2Mk0OJs+a76JQn5rhIYP8FtaSP5zXdYdm+cTWfaclnOhGha0uZZGdglub
Rn8XJ8S9dSzWD4k/WCEjpnbxjKMbJ6EForkelztTL+t7uzfzk4DwEkTfwp+HLRFzCf4baIn592Ti
eOLvzFQJso/B/IOBYTgbNNIJudML8TJJ2hEo41jPNWsvyxjuYd+C/FZrB8IjbwcCU9p7x0lwTJbH
kvm4nTGzaGYaf13L2IiyywE1wB7cj4xbzdac98X47AeAb9Ur/E5kFJH/6Y3+yMSoo/nTz0TCwYI3
BLqk6HU0CNUlrH47ZT7hy7xwdSBLStziXdvnfnKJZ29FO7oBleK3aYBaSPMXfvy9NoMX5y7Vkoka
ikU/J0xcN8IqGeMn2cESuqI4IGctSe/Rbcakf2QwDyPvGNlTEdSDBKqv9Yz5M1wDiU3nTqlgtBpv
qWM+wOAAAI5QjAvazNc4eA6j+qaVRXLuBv+lHxeP8bU8C0CGQdPGF06nc6tNT9GUuJtJWeDgSrph
xhPocHMCiVYTSbn25SPNQIR5ts9RCro9ecTjcO4K8EJAcKbqXourrcKWQgIhI9mlbL68kaWqM75m
AuNaGXfXJN5dlGBiIwirir0BWdb69DqvWoGflWKxSyea7bpkTaCIVjLZTJIv19niNo6N32IWBEV6
33FFQqkwjAfPLG4G36l2JksEz4I61ncAwWd0OnOrbWo/viL7+LNmkTTjF8cZO9Vbg9lIRv+f9bB/
xkpb/RKlvJ4s/Zena8NkDEumbzFoZnfoK98NOzrPKUWvMOborL6ntKgOpQHDJmXzACLXnahbEpa4
BK0h0YgVPAdjZ9jw6x0a8N4q9nH8i8if8sw0UR7N2rbiPpEtxCVmOc7MtLvNWusWUWS8XV6RQP42
0njI4TD1Rk22LXraDAnahCYdLX+Q6CzN6wFGozCvCJIs6fi57wn0ZlamfcasrliYePHGrIGkONqn
6sg9Ecz8bK+6g3YVHxTkvlAVUR+2vQAuPlcn6CpejwPAdxB2Jl+ZTpJsmaAGizhuu7K89aT6br2Y
/hyqk4n4ozPvKovBBZ5qwrbYCQijuIUXHxH57NbNLTGz/RbR7qYZl9PQOd/1WiBGrETB5PLsUlx/
oByl5IQonFUXs0cnXjXuZ9XcKMxTpN6TT++/4g0u2VWZXKnjfVLrYI5KY4/2ficX8YRXlwFYFYWW
hlcxrY6JGf8q1NjUumgtECyg6UnoqCHwNN1DLmwUy+4WfL+HzQchzIDDy3MRcCXaj5Wk1Q6CAOSq
iIXu3OencZC3NZaacGwaWq5Zko9HpgurpsfCXU+yqlgoLSkLGBT/IC27DHKGrm6+QxoIM76Qeh+/
4dgjxzHxgEZELBpnVELpsamo0ZlPBDFc7l3cGOMBpTvDTiqw2GZaNFAKIksj4oexbovub4/+/1l5
iP7XZYdtcFFZmueEzDBFMouL9DFMzXiiiTCCuru4b/O0bEEgr7ys6K3zk0dtwjgo8AhBw3D2/vpW
wvB9MOVHafvP7RyN20IjzKJvuVmuL5PWY7KsQJwF8xjjG2m8cz0W5WlNcschQ9SZhtxGtOynXM/+
jhr9rUcssKFmaQ8x6zaNpEk6PpojAbuuIldcm/HLNvVCA7a0wWLfxTaPiDkVmLBSMdo0loeEtDRo
zj/5yBOgyKgOHPLVWZQeIyedQFsxNoxl9GN2BJ+Lh3LWH8spfUmZIzjcMkkWfsa7zD7ffs9y1d+A
C+dsKCfWkdEXYIJ70sjRjBPKxsPhtxie+f5qj7IPsviuVyi2qeYbdL17DUJXk8M585cWEWXKnlZr
1TZD64JKOCXcMzFPnu214dr6HVqM5WjH9AcnlsZJeV99o71Yju2iipqZm1tr/nXG4Mlf2/OFl3cy
PsTNdG9jmGAUmzHNLrObkmuNCWkfgKydQq1kFOk1I2PYih2n82xNm0bvpi2YzDrw0+iTw8vHvqug
KtveDxvhfeMtHeEMehM2TbcfE+TEzoit3aHrqtrhbaa1N0WM9MaFvuisfNCiGbF6ZQBGa+3Fvimd
7ofWFXV4Z+71SN4mTnzXJLEk+pnpl4TRTKfrhBNUqg2rZclRQfajVuQ70T35TfxOejfHU7p1k+IJ
reQ1QdgaxHAataRlziJwYg0Ta8oaMuGSfUuDmR66l3zbS9hpmHbLkSIqzmdrQ7ZpGpqmLI92JZ7A
6nAXJSkLstDvKHxs1Un/2GJGz3B76xFKNntE66HmKN/EXJFIR8pfNzlUNjcY+8nQEV336TFvpy+7
7YedjyLZsVF4qmJoeOHP98mg04vRSoeRTTM62A8a8c4uw3qzjb/hUt5TYBGERblKkM7UAvdKiTov
jZLALo7LwERKVK5TsdyxHws7eyOW6qhmFs1mlaorB2MymiNgw3LKT9UAaWgh4Ns0kNgmyMxZr29s
NjGM2Ex311rlweHCoR+yeH1P4ipBgT9Z4MjyOX/1CE/Ci35F0ARXQKTdNDpCI+rcVx0SCHVECc3X
hkjFXJjAX/drjiqaU7eIuMjZeSBenIAuExrs6RxehI9cmW3+qvfGY6ays48YoMkduXN0Ju3gPCgG
KZZUz2ttHB4kaZf8uv6rF9rw3MlUx1sSddvF7ha2So8KLvTJKL3HZqJGsgVBu9gNG1xUZiunixr1
PXpdXq3z+NJDm9uVFiCREuHCmN+benxvZDaFGELEStmAEzUzxFr/JjXoQePwRfaRsylxGzK3pEpp
EhK1ekbVXcc9WuraJSfua0t/HhjkVpXFREZ0XNOcUjRF+WRs7RWW5q+RWRbePZlVyFtKuZ1TcceQ
SAa4PI8187ZliV/UXF4j90RtmaFXzvgb1iYWkNqmBa5LE5ki2Xd2M+F1dCUEMDOZN0lHb4yKBpUI
AoAMFxk0Q1ZckOmqaVsV652khn9UOJiWSInAlMDKcuEex+fIkzWkByaVoVMaF2QksPJGIwp96W7J
buEbqZTwZ0uRMmwcZnB5oSvzYdtaCbEuvAazudlJMLUAs1ZpWf4BeOohsf07fB3DFglu2aysOLsp
ziCyJyq+whHsJKgAruiGWfuY4rFK5zAxuWbqtIdPUq/Taevs29oCF74kLafr+sAz44vjsLEeYGgU
DFGSPmou648qFi8sHQpnoQ+Iy8qeY8Cjn5o78sbiqHX2SvnUjtYShbLTIK8arHmL6YuAbtKMCQcI
0KmmUKIEPWz5U60eC+XOMfSwaSQgnQc8GtYepmV+dNtuDmGWQJ73XTs0W4RehUHXQQZmthNV/KFK
GzwAwd+cOB5SrrTnqpyRdoDNyuoHheg0MK2IqXnGS1ZC4vSZGvYa2ZOdjcY1drdNr3sBCU1u2Dud
2PawADcJowTa+nNeZq9VT2ynbhkgOxkGiA+3JYCpJqrErsVjkjTPvL7prToO2pIFY4aeqkvVDPSt
sYNMux1Za2w529pQe69yuAORoe4KN2fo5ft4DgpUqJEV0jW9wyFgW5JDxnbEQoIOY/8Awe1NvC2K
nulgbZKXmpjDSSeJHslGASfy3sFNyl62/CEn+9NSKHoNpcGuKB/cqLliAvIJuvI3WtxiU3Mhb8XW
8irjhA0k33iz6e+RJeCfGr9cqZNfIJYXf/DnoBQjWoSqWK9sK1zsGakfch0vfWaPf5u0xm+SdLiu
a8T3DEEkm49XlTaHSPZtkCMPkPMMW3JJL556dQvNve2NXwiW7bXnYNCAXgoNbdLsoO/I/huITAw0
O33QIgIhEwf1rmUQ6WavCuqie+AvI8MBU5Bn3wpeyndT5Hd3XZbLk53l972Y0PdmsMykyxM/fjSi
uLIUeTRoAJT8AsNPn4mX7qpls8NwO/vAd47wxvuDOWv6xjQZVOZG9KyXzKMs1lXbpHLf58Q84Ex6
zyi8dmWGAwa2tH4whHppy4niFWU7F8LwO/oPc6zlhBXG732nRTc+Y1IdHR12Ioq3kfcRs3GuHfSp
kekMoekZ337zDZ6O7N4J6XRfc6BU+spQKEu0i53/XFTIzVOt/dI6DBaOAAhdc02a861Fe5qAf2KX
bfc0Yqj+EkRJ4TgRMC/XQChXs4+m654A/+7vtZT8ZPLV/6w8h0qBR+3M5svI0bkk/kFCbdqTXDBt
gcsivE4zL8Sx4ggJiob2AB9sEmKkDNt0gjNYLsVON19t08K8p7M7UnH84c7GxczK06CiiYCQrsTa
jotxGIxHLHdOMAn+wl3J/nIx/F1DD2Www3JdWierwrOmHKZ+THZR+DpfbSvvB8iGm1n/5tDstylV
DXq30d5oi88Y0TEYUg9b3XbxR5vGXpd5jWfEcwOcXbse6x37F0a5qfhN7OV3WqOxQEZvqZaXq9LM
2IIVCYGvLoVZZTnMKd38bLMTwxnbmSkihkJ+EkjGTAXb5obFFRu40W/vWJejndCmiEN+ufCDjHUJ
SuoK9lutGYZdQV+zaUCd0lkuTH7NfZwzqTTg1gSsv9lIayvtDqF+oMrhnIr0BoyGE86td9Fb/Sdi
AdU5VASxTZQk8zS2mvmu8puHuRHdVWY/KxxiWjWON+7k5Tt6YTOwlxM6gg/lw0fIu0cZEbWZVJz/
CgXt0F6qzOdqrPE7oDGTxGSEiw/q0CvUjiUBYCRcQ5kqfw29xjNg8DoaW27iQIUQLdG49cbwqI1k
riZlaC7uMwv9ZV9rDOVZr+5UmSHUmYujTvWg5+m3NYxIFoojK4GXwfQYPjvOFjX5RWZMMwYX/RJe
ajLU83QKvT65mCjy90Wk3oGRk0AMaazQOTJaB/sQsSGbelo7TJLMR/YjPJDhaHq8XtHVbBySLSZw
SUd9rn/mobzThZ4ehbbstJVflqIda0dmaWWjXmoPp2tMSIPrVRg2x+a3JG4jnGqU1mKaLsUYX2A9
uAE89UeHlJPKfCpwkt6n3Z0dCbw3+GeojcUXci3EW+I6m/aCXI8Y+jCS/UPbsHPThLxG+4sdOwdT
iLVtw52h2aj6qRvKsASnujG4tXMAjxTCpW6tLHeBVKC/LRN8suOUPFWiOPhay26oj+0AbzGWlXhZ
thaXmkKrDQaPcd7I1mUwSByq1gj74i0CCD2uSKApuquGuaK+lOd6MW/9okQ+Ps3fyiKuQUt4mSzj
OlixD0qmdCSW98CSZtxJNxw54DZL57/XrfsmzdwJTMMyHzrMzCndLfjlMT2zigNPLZM5bNgRGYRs
QQ7FEH7lsazDu7Vxq+KEsCrbeAzLwrysyYAa0nWCMjAvWbcE3OKn1thHubqnbj94WXpJ+/raYp+w
5HmMkql9HHXFRAqiGych6acOf/3Ci35G391IMRIjbsfYFOnrFhgri5CHKk7mbdX3L7ZsFTFcxaGn
8QzxAH9r112LY0/xzNXKODUowY4TebV5QpRwZhzYILO/BGK+VRV3lckjbUq1OMmjg1ywMBDuvS07
5Np2o0gRFoQK+DqJI9BaifETt4QkvjnWeD15z5GRsu/g7ktKFz5H3zHfHQC0efpDtYM81ZxXWSfA
jbYSd2kHLDqzxE9sxBaUPpKHzBj5U8ocUQMrtljh0M2vaUSHYZxN4IiY2Ofn3qJJ9uKQRJowt5Yb
QItgda0nvSzZsSN8jJfxmhDG69w08XLxlGSSQWCRbC0noYB22XZ0UkNEiHR80a3fPul4yTObT0A1
FURubtVs/kyT88i0DRJfsZvGXgMTj1Y8n6qvgohR1K5Y3JmIKGAbRg8PNBdE9fYOyr/qbI5Ov+m5
u4emQ4eGZI4npcJAZZMNYvkWTB7u+1n/lCGgD5MKfnzSUqsx4nf280AfZpYtNkgNVi4SwAS2swqH
Of4oTEuGiDcmIEUgQzmnropxVPuJdTZ3Y3/roGMLmH7eyBYBaZlH5CzXp3WD5tZf63/WzL3R898L
l5lTizjdgPKM4J2QkSbXXwpbfqI8JM/MGUBdUNGrCKCMi7GrMpZtMeqEcuS4/rMV1xUnsKVEZyM2
MVd6iGDCq6Kdl/IX6ycd8YIh7oupb48zDeLcnFKEtLeq040tizY0cxOZLpgUHABkgctV6Insd5Fc
W5Inblv2xr1Zsp+Gr2ziBajOS2MRHdvVKQsZXgW5hk666snzndY837lvz3ZJgu9g5/WpnKPnpGSI
9vexBLQmtpP10/7+8X9STyYnHGXc2AoTPYynUgCAZIbyHeNix2vhIVlN3ZQh1Slb/++fN922vTet
5R6NsNz88yj+PrUdrwpgEMeodurTkvk3fRarXbc+JLsb6lNOBNjp780+KiY23yWPq74U/Zr99fcd
aqgGgUKoEzKBwUHeF//3TwwDwjJWoW8zrUZyzeEDuomp2OTO8/e1f8/G3z//PKx/ve8/v/P/+py/
3/Kfz/5fn/L3vg7lP07U9Yn/1+f8PYZ//eT/+uz//Oh/ffzvW/zzo//r0//XT/hf72OvwONxjMHZ
t4Qn/PtT8BiXh793oqhAVvfPx83MwyP19/bfg4LATQT2Px//+7+ynPz/+23xzmY9CM7/f9n919f/
50v/9av9van//ZD/fP9pXsrD39f/59dU1hbSSFDEwOxJnTgwV7vRJwNs/kD7XmbpUwz7ak/WMFsD
AkC2ZpqPoO5uPTLP97gWntmcF/SZ3kE2ngaE6V1iotp0KIZYUaOiMH5zJqA08KiOlo54yGzNyrK9
fpMwwEyMFFv5wiYThbOwxtXc6+EZx2TLhuXKJScbUCEUZrreQNErHiy9pmqpSSOS3j4nIH2N80pW
qTIygXlGQsd36ld/VJt/THP6a8GCYbTv/iTkL12zQ3ihoL42upQSa0q6YJjisJvyl7ynaiiH6Ts3
NePsTs6xjpcB1Xpm7OLvXgHoZ1rTh1bRk/6Dr3lv+97Wryz3BfIU7b/enThlLLj30e/cT8PpI15R
M4VfwxowvmhT5Th9ov5jMKfqm863+2MyVtnex3CIxaH+GtkHW1IlB4CSrGDI+boWxrRDACO2Ma9f
SGO3OKobeKDsonJvinc4t6hVhv7T6XjRDph2N5YlJ4gsw6VrAM553VE6aCHHapVdjLFE/y6IulpV
EcmEJ1i4BDe7OBgNgTOMnx50pI7s2gw97dg782rcx8foUnflHfrtafFfmKopQBvmZ5wXIE1rNgww
zwLfZPzuzNm0iYt3v2FBJU02G6xpmIxSV28MvInhmMHpBYLWgWPdeYX1My/kJQ5u/bDI4rpIpl/2
AelTgTwlVGDTKP6ML2LijtEwjbgd9OdO3cS+M2ySBCtoZEwb32pu2znBkJczjmU9StB4eiuhim2y
2h3P6axvqHNWhjir49Rlmywxf44GnWp1HnM8w7ruv+Nh/G5t7bd0GjMEMnfVuihChTuzIiBkO7Qi
Y2/j0OKJGDVk+OauRR6uy5ilW0s5PMAfCqVTw3XHfBkYpo7AZU6/dHaOpyYDfkvskuaithSCgfyU
s0lG0G4gw5iDNGaIx3V1PWvNiLnR/gQbd1z06BPi7bhtyMtltflp1MI8EOPtb4y04csbSV/P1HWR
jHB970FLPC+cUFhuI6aSwqUVTAuAuO0CuhP/irdR7RqSt7Rm2JJJiuy40w6wdOkvC98kd4bvOmRd
vxHLunmRtIlaftCn8pkG+GUAhXV0oxfWmeCKUGYE0RRf941bhFUE4ETXrLs0oXCxlwrv3azhTsZJ
diXKfZmw6K9nuBfNkPlnrSnv/WlIyG4yce/AmIi7dzxjRG5Ycl9LadwIJ/22ezEcsDgCy3VgmrhR
hJ1EsdBJeHKhBX3FDvded3IfY7jt7C4XiKBWHdglQUWzKDD4nReH7qdlyrQt6+7ZnRl1zbr5jCeI
Z777wgULiiNFJ6IdwAagIYy8cuN26tAQr3Iaffu0UKtsCjK3SPstkTigKzKPecnyQUEo3qbowAaJ
EIC9kjywMQjSnJfsHNu/hjccUCWQe5Sb1RV/Tp4Pzd1FPbqAYmCMwr4ic41XaS896TmDEdJvXFQs
CfKMsHYUeNGI2wla056OhCaiUOtIVm7lC8d3E5CDlAYIYfnalM1v+k167UeZt9hrreXc9WtiK8bI
jWLWI3IvxQ4ZN4z2Jsa+dn0skTKtCSKBrs9Xcf1m1vqTRBQ3tKtdFmGzGVGC56lG0Ex8k8vkewSC
C71W77a5VGc1+jwDDNV1RzyhJN8ynm4RdSWEmnvypjW7l773WborQAQ6m+89zHAyBxAplaa+t+bx
SAM4X8SsuJlvuUdEm6QAN+wDrpl2gGbFfpHlhzYU9ZmG9MlxSFifGloEhtBBTDAWrUU884IXMRIn
r885cnJxNxJJY3fzwUoIdZl0/B9sh/wr5JPbjrnxXgjSuZoPPY5OomE8vwJLrXqBQaulj10zEb2o
iW0zE4ru4OGVRbEQsCYfRr94NqOBfEUQd3viO+iDB9ShuvtEHMqCpAs13CTHj7Q148NsdE9VUZwd
G+WrYCe6zNOH7d5mjrkgBmUfs4BjdMqyCEZN4LOSzI6KdT5WdGQdSqsIsiYj71rvkAZMpOqwxu91
Jt4VmgVB4CNx9vOpRWDDpY5KW2jb3LDx3VTTj2s4NyjEY+WjTydNcsMf4rkxwC3ZmUdWw5YswmHD
Rrc/YmMsMZc2/RX9x13k27dcD5DRbO2h0+VBlDsV9/N16rQ1RushXdN+MBnqu1wjeE4atMqth1e+
b3OOTVvbaprnbvLqWYvTF2AN0z5xh6AKXWU/VyahkA2JPTuAJ8z9texudoQ4RJ3YVYmtwMThBGOQ
FbYGjfZ9Z+rVFVmwpOhov+ywBCIuHkbtWu9vicTT45SS/Z7XLBtvJCQyxkJkGvkRfXZ7zUL3lmVj
ILrmTRKjd3LlyrGmYhmIq3SS+cl3OcCwtMP6qF6ZVXzz/27ozRykJeIQesaIIT0+EZa37rFR8U3F
aLutyaJEF6YTYqEhwGEbYToSCuIQxqxSWV/6Gw+TMcnGEZT6IGoRhID6Qk0+kazEgswS1tNk+qwL
skUc06H19l7DpMOJ2eI2mFKY/TGHLXRX3JDKsIW7e0CipRgGFxvXFM6xSScWVbPJQyjuYSR+ORb3
eSf5nlnoH+ypfEIaOQfZ0uqon4k+M8xkOxw65XlX7jgB1tXAQdgRIhm7/HGT9twp5x5rorFLlOqo
B88dJteLrTAa632a72IL3QHcpKBfmoZFSdDOAhXcItZQO2aI6FkasMLWSPyVIymtLPMkKhwQk874
glh5cqUq9cC2hcVC6nwS1sy9aGEKbFtGEra6usvT/8fYmTU3jmRZ+q+U5XOjGoA74EBbVz1w30WK
WkJ6gUkKBfZ9x6+fj8ysmsmqsZ4xy6QFRSlClAB3v/ee853kkMinwEY642grcrEJb2FkXoUekwoI
qxhHnA8tbx+4IK+wEW6bDFU+YdhFJ5p1OGAZ14bmMKgk2bZWnjCKNV4xL1oVkd2JrA0sPoxYNS3e
tVb/gFRB3HK12DoqaPnCBp1CPyXjszxW99j9BTWonknDg1BqCJ8rje2zS+jVFR31JzgPh8kCokyO
I7EOUarzl5GVlauR/ZcLmvFSXYQbImrQhzBv9a3W3Lhm8MOUL50dvZjNFRk2rbQ+PwcyBuBnMdTP
DevNq4KD6aNr90c6QNbAUX0i18b9hE5Ieoob9vvI5SDto/UJx/ItcKeD1gp42eNEZgmLh0jzheUh
TipDGo5DRkIAgZRTr94b03wr8+5Nn7Ah2RZ5RWGobZh+o74qOWFyga/iksaULLDh6jdMlrkwxcgZ
0kJoArbbQtuCHzPTXm9mWXtgF9aTETS2m6wACDZrZQ4Xmk2EevIVa5XEL2RdLZhsAKSeGHyLNoL3
EguiDIrsaCdois3awiwFxJ6EWvKmLl0OeYRg88kzPZIecFt1n5mPKIZk3m2ajHJn2x1tq8EpH2JY
Rsx9W/k0AfzEdFNbuzYgbBA9yHdg1DbyBeJiOzdEKC+HbG96KXZBn0FxzxGP7DKxi0v6vXOPngLX
bmPtKoMUsKxFoIdsKGDh8b1LW5FZ2+U6cjE3rj8SrV67RA++pFa/LhqLQNah7641Y5IHziDbwnS6
K8bV8OyI8Giw3eZeyCE773r0GXr9XcBkZDpbvvk3BloKdWZdm4lcGIL22v2BFoi+AVay021JDzxC
+UwQhfksQzxBSjYaS0EknvMi/+NpGxiEhtYBzXbsr5jOIv2oEdP4WjpcKLbzWgyDf8zsgcovZkbv
E02+RQZcXJzAZaTcKQ2LMU9pthUXAEmkr7OD/P6x4vYCUgXzlhgjKHZ5en9oUP8tUC3RNP/nx0BZ
jtjVjJFp3z8+r0rLGgOAfja44VaEZ1nXOo50NC7dp0FHA/OWNW6HqhwfpNZYV2GHamGGwUdldMYM
1VyPbE7vH+5/cofsjV+Vvv2Xj7eFvSNhAcGspVYTGL0XqAtyOTL3WHlgjF+q1pCLDPXkxri9Svaj
Q/CzTr/RV+UCtweVsRLBKUcEs29vDrfbsyFXzK487dmkB8huTiWJ111diqR8L2TovfXI0IHJCmfH
ydJ/yfoG/7zmgccw6pVfDfHm/mlDvOzDqnybGBGTBFraGAZD9xZX5FFnl+QEFxIwE8e4EQ/H1jVK
dfRpXy41sB7XVuocu8gleL/FIlR0CV6AQT9ZCrO4dvulWJ5LDsHtIWxSuRQTB/gWZ0fXq/pqZYF/
9QjUuj2x9ay5Foi98L/EKXbJm6ooV3Lfe16y732EL21c6GehBdEiC+qLZYRyUyqjfPZL+VIDljvV
t2dhjDet9BzjcH8REDHAg4rmGXuQ3DSpH8IBGhioD7qzT6qhW2e6Ez+UHVleqpP2Y5WgRg5rJoHg
gqgcQ6aJcWielWuDcsS+RnVLUGDuFTYlv4MqpZx+VjhtymH6NdhqXzQ4/QSVJ/Td8p1Of4OgVZT4
e3DSjkDn2AE5cExl4V6aiKYyBsaORmWsEI9laM2F3WxYCdO9sEtUDoYqt55GJOoUUytqJeWj1/fq
gtVEXYAjLKTFLthl3PJlpbqXPIQZE7bqDRy6WimH6Nj708xAyc1auUsx8KCBMuvHNmYMQapBtLs/
Rffqrtux+5kH1aufxMCnhWA0kmvUDslgPCVBUlB1IPCsPaYLMdeLkemsIOmDSd/+SUdqyjdc/8I3
6+0nX47kZ4lHsLnePqzaduE32KxZrqqTuj2kdlCdJqeH9a5wudxfsHv2RjQzvAKJYi8DZrV9N5Dt
V4yLGMzGkqi2gfBxQT7MsGzAqBxSY+LY0mUXM3GwYRYpWe/3PxLS/lAVuHKJUThFeVlcgqD7zi2o
pGDKHY6WQtuDkLwVYE4OzNd8bsVtOFyWaMA5fR3pcVnbvIrOCVS9JbV9sc/JeTq5hO4sXHyZnGnd
jHFU6C0JG86WfhtiXGCfRGwHCYWoOPbv1NCDxzwlUtzr3eKTSvmDBMbmbAqXlTAZ2RVLCBJOGouz
417SKo8f7w+DiKyt5zCUrSPkn25Y7O4PTBCKHWFBxc5hGEDbY0Xhbd+yh4JTPYqMxnDYHT1NUNww
HTtEJPio2Pe2I8jAQ80bAozrzGxQn0fTKTzENOkqhNdFsiDQ0JlGe2ChYbB89pi/MwajngiWHZbj
hyEhoKIUTCrt5stG5PtiJIQKcZpi7MCxRgfuvDZcXzwTNGtwdVoGyldJeTA001rLExhX0WAe5FD8
iO+ZHm7tvDgDsvocR+I55dpObCBzkEGQCIQjx3ugSsdJc4MNrSlz30tdp8VSeVsbntzek+I2Z8GV
1NbT2vBZBzOFPJlfZP5pxBJdeuF98+avWQgeu2I6LrwpeLg/QKV7446nymxt7YKcxZp1Xmr/7F+L
cRhwUiLOLAHGXMYcNwIH/TmdZrWVrtUc8fRRHVWDfdWhDc7EEBsA6ZpyX9we+PJ9M5ivTln4z4Xr
uCtLGxHEBb32hO3zpDibzrrbouwG4aoQevJSuYXcBZWxr8bsqyai+4ST+hamDp6JwwLHFn8aTppe
9BcWSHMTl43A6ur3b2lSXgbo5QsGbEDBQq3eE1aHMM/ujxjR9RWM5X43daZP6nR01TPDf6rrZM3U
vX2AOpTNOC1YL2OYbykxvb0ZwKQwJ0xczJcp4m2FdiBlSAubWtuluV0dWAvyFfAT7ZFTEC75EPlF
3cVv0Vi01zRkekMebLKXWdgTQ0MuYaNV2lOmGdYGfx5kMV1qTwUKlaT2r8bAz/kWPIqZDRFI6t+6
X5D5rXpXuTYMnUm39jBMKeFTbqoG5e0JRKIk38DoF/W1yuVwIqQTveftQe/FeMJif81Mojfd4j2l
/E7RbCVpATYU6u+m7m0XJhm3F1oWNKpcuo/8PGkYdC1eIqKVBJaQGYpD51RJPb2gafvZ5wRu4tj0
8QWnlGC+2hFai8Xu9pAjGnJ0PboQIwgKgSZqrRlcZqMfPtBPz/e5wOJy+9D9AYM1nP00NpBq9/bh
/pBMrH2hYU/L+9PAr9xVil4c5WSsEzxfPN8DpGiGZ+f7gwiQaPS5O2wqSNN7S7em5dXjJn+YKvp7
dACidY7ufG3jlJqPUbL1q4ADOZYaol3s5ijAy8A7iQa8JBiQJCk5S4cwJ5QiJAnc/0RXhxOvjxe6
d/zjUHID265wV2CNKSltnEVLkcTO0hD29KgYR44axaI5pfpjWhbtth2A2d1fHGNUEvbQYcplorM3
zYmW/P2P0201ytuogVIvQW1L3T71SsbbeijFxq5sTF+I/Grwpy7M4aBbxE5ULA04AedkIlkcCQo+
U1H0tLEzB9jDgdMjt25MnjmQfe/V6BDeQH54Vl3s0XI3iQnzq+oaQQGYgZfot+Rvx/sRVf0sKVVK
4hZjcjaP4cfQWMUCGS8gRPGDhRw2ZPs6RKYGhTdp5rEsT/6YbaLeE8e8i3Grl2SqgIOQx3rK/3iI
az3lYGWS+BlM2VFrCFGvsS5tM49yQKOQCFHIbCqkR7ekRYsAeTpkQ8sBf+rqZ9d1om9tGpctzX9k
6kxyJQUgqtn8MMShugyyjFahCLGNd/YDNI4CrCqAZAFY/NyX8F/MQkpwKGNvrFWHWa+7NS04s9KS
rPIV2xF8N9ajESka9AJ9pCgXkvl4Fm8llkp+XIW7QyarrXsUZSc/Njcckz57Py1hkZZ0Mf8jrJrR
t8ghgmVIn70PONyimLGoAP091/HPVBjoi6Zow/T4g7uqmsF2NxdV49E7wbjJbrpWo03y9IhRvq/J
EwP/R6GPrawVhBvr9VY4KfG97mjPsg59KsdHA8XkifYuE43MZpjRrh2DOzOf6kM1UJ2S3D5jOLao
K5Zc6VvEzrnRAvsAaE8xpHS4uEKFPT7X5hQdqF+/MobwK5nI3TDm+dbRR3UYTTwiGfTn9Y3zW9sE
WHFMvQ6GNsx7LJbzJudUVxNl3zBMEn5m7wyr+OLCfE/z8TXWJrDyaR0d8nZhx59xUXlX6Uh3n9OE
peytVk5/6xULU98NNCfbqHiK8D4moUvXXaJam8i/Cd1tZjXOLAicg5+m0ZL5DWrmzP0KWg54yWh9
tVkL1IH4gC4q5T43u1MgnOc6LFjC9nV/nITS9tywybID6CkwFDZehK9Fb4i9C8qrFge7REfSAjKJ
CTgZTG3cbWIFjB/N58ooPbEm2+Vn3G+CUTyWSYCSGBHwvPFt8CE1Ha1pirVlpFRwbJTprIYBPVRk
iNdJpQgQ2wZ0sQ3oIzA5/VbOxczkuvEhDDWpwxSiiX5mTf8Rugd8ooCRY2ZbWVktS8teVyaaUmyw
ZyxbJHz/qGxDoWxzWWEkojBa2QfH8mlYKQqgXFLwxz4EodSI57IoThLd9xoH60+mQ4+xjdRHA2WX
V+5WNfzmQA59Ap7Z9H3xZPv1luMQEIiYvru/1+z22SE0dEjqdNamzUdoOUt+3jZkuRBHA7ZK2lRo
iyZdbksSv7AuPvTH2IcDh6SsmtPC7M7lvIZL++CUeb6k6GvEiIXZpmU82A6XjwzGLTm+wzbj+z/0
+XQoa51NmENroNE2ySU2F/Qig0DuoBgyztyo3QPMXnH2zs5OzsEoQgfYKGDRBe0Zy0jHJ6mS4mjK
7DPQykPT9+0eAQRtNi1+CvukJ0oXXVcdqnxW+oBUenfS1qLVDm6kFyt3SPtlGCfTMZJIu2lzFcsI
XIbMzaPmmjuQEgS9sxuKBDaHr0OAUdkyD8A6pZr7XRLLOQO+jUkmsshGMg0yt4CqKsdYIzKT5yFI
PjtE61NH/LpA/4fKYpWNub81O/+Hqz/iSu9TDhd+U11ZZU4qQwvYmHQN4ofQIBLWMrW3PG++8E2i
tg4loWxw/Etx+xrARXatnlFn5HOz1Y9yiGyIAu0ux3YPVGfSiQ0fxl/dEB37Kn13EL9unap5Qz8U
MKUIv4YfVNwMP8xuWvuCqZRn8zOK0djRyWbMZjB3SvVPFUJMLK0Yw3mlvQ5oZ2Z+DWIwDd5NOT5h
nqC1a8CBhg8XOZ+FJkGISFpWeUN7Vw3mtdWuoxermetW7NcFyvsoQC081fUsKYY1mqXMMDc9R6Z+
SG6Z6uNZEuS+IgMDF2zkPxtppZg28FPqu3JWloyfDH06Kx20uWxu0J2MHQ2yU6CXzYqW4BvHN597
nrX9NphRDbYBl2H+ijS9CHsKVpmug6NUY3DvvBgZFy5iTT93nnFKreA9unGna4IAFsy6Fsw8OYqM
P4t6nFhup0tGalvWsW1rngyXg/uYKKKLUy9HT13oAM/15GSGOKdsTmX3MpjWh/pISWlzk4OM67cJ
cTDpacM7h4xdizuG3I2lCRUyLL6zto5xswO1Y0PfdzfoW+r3756RGhu7A6ARoi6zyU87oasx52n+
qXfjT+TJX9FosM46yUewGqMCYInDfZSPzn6oOmffB+3PKMSuR9s6XFiNRYBGKGeBzH65OhlTrBpf
CO5eGjMxMEpzOmbqqaByGlk8Y0tDRxO39bypqmVSYcEpmSnpLszwVKeCLbVXoiV/mTqOrLw5Rz11
Y3NL3DCy4t3P8wuH+FezxxEsIhARtXfw9eJg3rqPBt7/srS+A7zLkOPbo+edBhmhQS42U08dRzTu
Ygz0eskkDPE9A12rZPxOoHWfWh+mQydCq/U54WE4+CLU6aVW/mhC7Uzb6KicijrN2QUqIh3hErUu
Yu/KfOQ8Ym2qoVzBctshnAs4CjZPtRsdHJo8nOONwD8GpfU0ev6uCSD4Ri7WEdIQdmmVIgltABvD
Yef9MG+pw0uoHK4TcNVqlbKTcf1HeL3Gup8FY4oUrDtRE0HZSIjOVL+0gOWjdDN34axZobahQrEc
4oBFvm/ZmIDRkmU3XsKRVIFHA61j6yCVVxZbUTBo4zI0/Q+/6rtN0T/FsFEg9Eu4Rx3ORXolmZD7
iOybMgJhFSNKRsX5LDuGtbnKb+JnLKuAKTdMK08OtxkjUDyJ+qOLQpeImX6nUvcd/VI5J5seHCTj
ayZ2+Kf6/CAAnYEIhjZu5j+TxoxJAfYOmfRpqw8td2Igko2Myous3bekLa9lhIM6bZi5ZJgkuwy9
LaDo2aQXm3pKPtpQsO6FKZo6337wq3nt3bbaKmTcp2CfKbdFTkxwnu8w/KPitKjg1lZlcDmD2NDB
n1Wt/IVt21hqbEpE2C47I1n6DrZ60YBMJ1JwnqHy2SLDLny7Q29ucNIiD6yaAgQiKvlJhPE8UObS
9GDRVc3WEkhamfGuqyB9w7WLiKMqt0n43hbeR1L0Yjn63UeujdE8MzUkdomVERpAcEdbbnFxgLwq
3Z91Tv4zZ8m2GZ9GO3kvrLhdVAU6xSjy9oZBFDy6FcvhzKfrIJsa7tIRWDV7jBxi4gx7lAuTXn3L
UfcWtUlkYig7PNjRgSbAXveh5mpMfVPyEFlMtRwrGGFEuUi3pgBWiZ5PZ+va+tMtNpleCNuqDu63
YsJH6E6+LAznGyFlAYDBBEKdc0xpTDJhHPOFgEeQlP5koanslipLxQGVX2wTVqSCammWDJ7iz07I
fhUzbcYWh+ZiKPStJqLXGq24Bz1LQztw02vXGhaPWsvPUyEkmQFPeY9fzDT6KyYLWN0gBoMQw0BY
aldzNBkhjPkP3b26uVYgAnLmYmjx4cCuXFn8u6k9XcOpBATZOKA8/WQJuqKFM2IxCxxoeRoGlaIu
SdihaR4kX10B3zogmnlG5oN/8soSoFwd4114dlLtWNi1wUAOzimXg+8n9+ZjdTtsQfYPihOR8Y32
ozTVLM8zF9L3fsoMcJCuBV2ndj+qkuUxsPHTuoX5VuEXWeQBgX5a9BUioNlpjubTIhuZvlfZ58gR
oYcpwM/00w0op634kxNC94Cil+25XwILQGRN/1pr6A3mW0TFKSG2TbvuxviY1na+QkJRz0xTPOpa
UBMaAm906sXP5GiXpGxYxPjMM4lMta/DE5vFzI75JTccGgHydEsnSMKNoLM7B7OW/siJUCqL7sFo
nYvqum+d9YyZ5u1812B+Rq4km/bFHlAleZFa6xbVWAHyJnQAn6YBE7mmxm8OZeGsiqjilOhoTHPG
TUX7aiFwYCz8tlvUhHmfa+GemVjB7aa3yLah/0QOsuKITb5AMy0azxkWfhBg4Q7p/DpRezFzYzg4
EvSD8p1P/BY31W+8zbH74fNKN2IK80UVG6+9M1ywHCHkGWguTQl0CKUOw+3g3hSyWeOOQzZlpvM6
IveAXBaAAPGgr6Gc4q2XALLIK15YjvttU7OxxJW7aZJ7Iuz2HFsOta99eVGzxxa5tMgE8/LuJ5qG
Yivt8B0Bj74j8IKLJA7mGHiDLem5tLW7cjPp2MOdPllbTMiQCnPQRFx2JPjpFQEPkmIyvIqpmEXU
MoQU0IVuYEVVrs8tO/FbJioYBQTUjMxaDdbVj9MXG+9Dol8LBA/rMkrftJBqqZTOBrD/rgESvhlI
samzVz9FOG54FcEKAvxiGwgc5hVIOTkWa2jMNXEYWJYr8gnS5isjT4xCAEGR6sxnumnVnKxNkjTA
l7YZRoAY+mxSjcQUWPDoa3XqjZKAkfEJh9fVED0KTU5stIgTn6zBF7yBKmh2KjGDnaYZ70mstkl9
YxqaCkmP05FByURgHjbTy0i7M+2nx9KkcxhPyI8tIFnZjdjZN7cUUyebtfaE0t28KRwSI1qSY/5s
lIyGDb35OYGLZbC/1cPmYawme6ErfwO2ctzjRH9jOVzVoGtjbZxYrxgZOJFzdGWLRWzEO53H+cp2
RwYRNahKM+9WYhJPeWy92Q0XUhcO1J2e6y5Kx935Bmr3wQMuOtBomItRn0MANdbmyGQlINMng0iQ
ECpC2J0GRa3ixtXqU+ZDaLQVOL5pqqnbDP/LLekHBJ7H7xUWl21ygqkAAERFT6FcMYQBxkLxrf9S
ZFAjIPO2RWf/ErGGxhiBgJPgGMjp7pG5coKD+Np7FdElhGbpoYz5sY64QGyGoH2HcqPn7o9veS6h
2SyR8u8z0n/mtnCYGIc1thDABZMnziVxffytAUXipDeg3lu+BfKpmhSTug60MiCoAKKIc+i9Zn+j
lddersMfdD0gVgY95y9l5MERCTM3+stAWiR5pp9N4bowpxBLDp78kAUbPh1pxDM3yxO/ZCM6pZXl
7Vp0DF3cVntzBIxqNtjHQqDZuOvaBQAze2HV1jJ2E2T0eqQzQaerj61tyFkPep0pt2o9RK8QIsf+
ytHShJrDgMFbmvanRQbtikhUf14NZGuhW8k3iCxn+OH6RVQ6CDCs/NlmtLmt9RuWl/t6CxBjmTSz
IA6KdUVxit2Lms7lN770zUWYZ6+B0bSbyoFvEwQJEGnJiHB89SwNliVyFcaiCwFztEvdi+vF6SEG
N5oa9nmoaA3VlHlW38aXGHMtY74tk/3HjuicoiYHT3jnUctv8KHqM/Anf2eT+GwWqj3UXUL2D5bp
jpiuleAtkiqVi5lhkVmb6e/MacC0mYRpth1CQqO4nRFMUS+CoqAyUyFj52k7Fh5jhq56TEmbSOBM
0m5BkWsESDo525Yk7Jlc+3oAs6N1SehleIEFy17VmZdscFxeA+GSGJeIua7xr5uZu9PCkGwD6KBz
9cYcgeCODH2i2Wx9h9YTlzOdpXoaQNEDHkJvULMjaFAUwn4mNSW4R/RsVWRKUQOM5by05LHwIY1j
63RwerWvhgvprYq3XTSAhy5uTYicMVFrRw+V1hE9L8zD/R/uUw60lS2pTxGAMOgpttQt3Im4cB1E
DwUwOSAJLL6wxB/HItJWmc6hRQj5YZbEUracilgQPKINt4EVvdEWPhdGB4bRbIiA18NqFioTQsAE
9RSJF58e0Ub77S//+ff//hr+y//Oz7dwsDz7S9am5zzMmvpvv5nWb38pfv/w9ufffnMMR+i6Y1JG
6xLvkqlsXv/6gDrl89nGf6CY6GOFnmIeB2W5dwFynCKApK5F658R73AMACp6wLiWQWcdPI3GmzkZ
NHUFsWqiopnpAvwNezSQfQU7Gumu2JKG96jGzdBG1UMXO+rc2JI3WWV47MVNJtF5D/+P96H+/D4k
374hlCEtYegWTH7nX96HM/ZRkWag3oG3rPSiqzfYuruZGaTdGXZtBIxW5guTKfyljOJXCBLIjNP6
6JpKO5WO524GUXyW8aCdAmdlVbl/SOzwGjnOuCPOIAMToZdLjG9YTzCAOkavXZWdeSdjzGAgBo1a
/M9vyXL//S2ZritMYVJ7KWHLP7+lnv0AK4gbLgGbRfxgmbSnVBjMcMK97yX6q+7Ldc/xlTigQCxg
f05UXPUFhmTyHfbl2ugUS0Man6gKxGDIh//9QOovbYEwei5VcrWTxj3cHyYwFAfa9TUuvWSQ3QPI
Q5rAKO2fbqXTvMwLCzI/sKauI4GoT/GYDfVQb/Kinld12pwrffRnkhP87W5KnpGpUmYpNe0Y5SUv
heL6oQHBNDocto3ZFrSao/DUGpydkoCsqftTlbHoT1aCECRJH6xUONvUl0/3Z4nV+tv7T/o//3QX
1Pe74ivn3Yd+0PzL078/5Sn//ffta/75OX/+ir8fw68qr/Nfzf/4Wevv/PSRftf/+kl/+pv51//4
7hYfzcefnkCnY/O8tN/V+PhdMw35x918+8z/3xf/8n3/W57G4vtvv30BTm9uf5vPhvHbHy/d7n7T
4G7/52px+/v/ePH2Bv722zVPP5Lw49++4vujbv72m2X8VTKCYsUwpWUYyuDypeTkFan/1XXo9mOB
VPeXzN/+kpG8F7CgGLxE7eAqrmosIDbfQA0Jnpc046+2zcd01iOlhKML9ds/3vofC9nvv7P/+8Im
hHlbuv7Ppc1wTB31sisNiKmOMP/l/hEeL7RSC2A6KGB22NgJAqiL987HRlA5mvMA279+wB0DG+f2
At+1O5MoCk+NyKOL23L33F+wEO3O484zD5W0nUfVVVBY7OK96MI1lgdt1t380xPu4ucSWx8SI+3N
NspyVWH723DIBkHE9S2N/s3yIX4VpXCJlOHDsT9uMVNPV871s6QNmi3fMeHWfR8+17r2HvmZ96WN
2kNM9/A1RLa06iruwaSNLYIhYu8Z8cGq60f5ltW0EkywfaiPguWUtvGjDlHgEFf5WwVs0IjH7D0L
QZWjI+oA/XjWMqfgZtw0arT6MQ7U+ojymMP2LhJuyfRd1C+Z5l1jgwGDVUZP0oXLnfDWd1NP52Wq
NXhVbqJ2XRYDX2wDsmUBK7x1wN0JlTGp0MjSFtmw12l5fEUGXa1c+M3Vhx28qfrG30Qy9a6MGlk1
nNj8grFzCmFevGoVuCGnNLpd4bGNdwJ1rcDA1trq06m+qrHsv4F/kR+J050RJYeRkDPDXrUTnBWX
MGf4I96Lk02v98/18UARptt/WE7VI1fS+3PMJBNSq2g2nRjCSzW2J2BmMHSM0d+RpTlsux4fvnTA
h6Z9RvBB5I0v1OfZnL6+R+2dvjjceUQpc4CMM8+86DGk3kmmEjgyQWc0jdwj6ZRyHTrQh80uxgxD
MbCzK+Bg96f3F8ZEAgvUTffYyGhYYaWSD2WmQFlahbj0kdEu8kizruQQTPOhr4KXnBJp1g9O9cPq
UfEzJLJ1q3+tQl3ngK3qR7uw4JgmlXfsCs3YTCns+VCT6aHGKLMyrbY+N0XXL4i2Sp/53Zo0cKT5
ntRIpIoc/IX2yi1OW8PuxCpm5PvVjupXP9r+DyK3u/k0oDkeHTUt+bdzQdOYRHqB5p9g63ywot3U
gPDVGAseaGY6K1mW7oPSRh+nQVddCbHqKIai5JXNhaELRMEPBNyPIHfsbzJnF5EWo+HpxCExQ3DD
rfR3ptXD3Bj8n33txG/Ijhy8G2H6bFYZ5/AqHy9GRwlE0nN5GlqfiUyqLWubyzkfGshN1thcABBr
86iezBfspffxg/h0q2lbg+iiUas2KqfDT1OjOSee776XI66JgqnGM+QHKCaD8M9kfBTrsq9NTNSB
2DmqjZhCE1/f4N9ejkYanPQhfrZABTPcs8qvJgUfHpvea1BBczDzrNyBLeOKiznWdmXJZ+iYbrXe
f3Mqki8tA/Z202ok6DmFQ0xNAQHJRhXfxqZYZr2VP6IlseZ0t+SLXWDXihNLfORCnIxCAu7Imh8Q
Cz3IAX2E/xXrhQWIAhiu+5lEpXolXvvGYxTJBe6lvzZyT99nUV/sydJGsVLm4uxJB4Rl1ZevWtP8
anwRfKetmE2R0pEGZg7zZuF+pHLSZ3la6k8GoSbL1Kq6k43sDjsOOrtSCqhudeaebVkSY0iMCkww
ij/l9h+9EuUissoRbW0rD9wpEjm2Ub5j6cDzr+wvK53AAInBRs6a5FvfC/J1ZxbBs1MY73rZ64e4
85sFGr5o5o2Bf6lrKm98UHBbSnN8nypmwMhU/IsfdeoIhfXfXjAyS/3+FZEeT79/hVnkb01vkece
8Z13RfUZIul5M5SPhtuP6YQMTfxmwyrKndB/tUTACqCDBmpbFb9pFfwjMXrjUTNk8SSKaXv/OGmV
BRB6R6Ib4G9j3HV0yUeP3OxE519eswIFt4mdhhhFX16bpHAPAOjf7i+at8+A4ElyReie7p9QOoT/
Gg0XChCNX6MK3B+NIDGkHhzrgc04fxxVw/98fKgoNyAzlmgLeSqG6tD4cXu1iCveDpb74uq4vVL2
sFeLapUbRRAU4pGlFsRsgQWVHjL2MH4u8mhRQ1Mk9XoAhXz/ikKBf7M9VAT3p71wNwRQd9CwB/OM
Yu31/mGcP946bqiW7k/TqMX9kPTEbKpSvuYv93+tiTEcwaNiO85AgpS+Jt/bm1+qQTLlaoG7lyX5
l/ePp0lxjoWdPakWhgvU8qU31u7Ry6FrII1Nz9C+oiXyDf2xUtCGTE8vnoegpTw3o1Xs+vGbrz9g
lIp+6iliLJ8IqTOyb8qUoXZX0ZAXz43TvLeo2t+YTT/+CMaheWnB0TwmsbWOABmTfGkRa+HWl3y0
UBKF1S7WBuOsYGQSIOYamEBo4Eft4L/4AfYEx0+MBzftNAIMRqj0mtMDM4QEV0KaeRwJx5jHIgfo
HoUvtmyhlIXD9NTcRLx69E1Nk+PG7+LnzMn7pc6B+kiupmDGVKRrDkPaxSFcZg5HOf2oU7mZhNX9
CkltMSFVfGgW9t62BGZf+ZaOQJaFsC1s64nInoIBA2K2FiURviVL/bAU/gtQfv5HKawfjV0XX4FT
noJ6rFdoeK39zU1cOvbwTiEwsYmwzTPqDY4WvTz4xW79zuhhURu69hX0/EZFPxSPzqTtmtsWUKuK
iLm0GcgvGbRt6shmX8I92Phh0h971zVWAO3kA22acklwOenxIzl5SeSrJ4IBiKbpGgPixG3n4Nf7
Xifsgxgevv4XW+e127iybdEvIlAs5lcrZ8vZfiEc2syxmL/+DmpvnD44uC+ESKvdskRVWGvOMbEf
kF9KjfqOmAisAIifgdGv6gpNAT3HZiVlny+C0UweLFtutSKCGIi1X6saBVfdOtSQMn5kO51kG6qf
Ie0vZK+632MyXPMibb7HTDxCgvG+fFt7bj2n+bK17m3sMv+zi6NPhMrdZ2fp31mQBZ9xPP0SDj58
IBqNaGvK6COPdcqn5Qy6GWlL9AOEGUL1miPNp/Hi11VIOsg0fFWe2Fl2Xb8yEMUbDEBkHbX6NsqN
/CKtsFx1mDweZUXBQ3hN8QrYnoDCiZcRReJspGYY0CwHiBzMrhcNNYk+z6wUfh6drLU+YkKgYa21
+YtJO2kRUF1/MMeI5Em7ac6VHc9KC33h+KyCEkep/Uj60jYZch8ZI/3urPSsi2g0skVjW3uAwq1T
6VbBQxBPe6GwGhmxav8M9ZUWc/TTJsACffwmD4y45aJNKvrDvdWCKkm6V3/Ke+78WNsb6di9Cjfb
I6PXH2qN1XZtVrvbs+qkTQ5KUBa9nbZCG1aiZVl2O+X+oAdVoVq+nQKMrXifXnFPa+c8pz7JcmGn
cOg+9nY/t2QaQFd2V78NYf3uWMhog9waHwwZn2+XQ5oS27KMxMpkXfLm6WQ1eCi8CaZNz03FuqrC
Kw8DKBXviQx2AaP8z6j7bzrL8hdhd8BaIqs5/H0qix0KCATvQvkp1v00hD+NBvqrUxGKUMeutrSk
sm1lteljTewGlR+e4kLeJD55em8BeC27QExHp4qH0zD2DVHKjv+BD2Nxe2owhGQG6l340OPS2+KE
mDZdppKnPi0PjPwry8m9lzjyYko72PRYV3ov+gh+EZYTAR0G86Mfp/mHCE/M3ykmh3HcYghM1rfL
XjIyw3vjSxDUJJTlUbD65/rEwhltwROkL6RPuan982uAz3xScnCuE0G2J00VyWKqphzBakyz3nfk
ZQIbeNEMdExqwKVfavZDYEtjG1fkYOQMWC/8NtaOEqt77fblC7HI5SrTzXYj7bh8Gdh4LWReqh1V
qB8lECHC50xXUWMOaw+V3lPUuax7HYr+4A7AZOZxcLW9ZI0jfCRkLalB3kTV/ShcFm01jN35zIdr
eEAUeETBnh+9TuJSIb2xT5L2XPdte1au2Z7jgXA/hT7odt2jAuI6nUIaEGG+IrMLTErtP9wOBQjB
ztfy+9icKrJO+4m3T8Ybv2Klm1OrfXTRLj8aGYVTuwLSMJ/pllmvbXAsSy+QJDGRaQ8jahq25FGl
K70Kvde2oyacVEjyfebBVxq7d0JN0QvS5UdNRON2KhGaW6SsvsvKk1Rq9eHs4zy9FlrxldWDi/jY
raH9FNhpMR/BoGOVGwEuE30av6MqbrYAk0wWkVP87sjmLY205hplY3o/OvSRbk+L+5ZxAJHaJiia
rVm12gNoWdoawMO4gV8mwKLflFDLRYTT7r5uWhSCWishFGAHsPLW3PqiO9xeDxl/FiFv9JmUWc/N
mbvb5Q6p0taFSQr7LHbfMbxvddJrnysFZlshu187ek0gx7xD08G+7GppY/mjM/oiE2daW6aeriEN
FpspdefS+khkVuIAbrFGYimFpQGNNrtxifXiXAxh8UEwyyVDPfhIIdc/wHj0F4nu2VClfCAVpht4
Wx9PPKNshWKc3tWKHly3QmtuX3j5+QEA35lcKPviNK5xLJr0FNHsXJfg2g5DpXuYaVKmfprDj3bM
8EjGbI2Fnnekgt+NXtt68zQrBRhqm4+tR0/I9sL6klaQxHpseNLU+g0MjfbdMlddUJlvpP96Owqh
TLw2IpJUpCYtWn3rK1mHQIMfAhrev4XlP9isX3Z9aeBm8nv7HOkYss2o4obnzPVc3N02Jjsvluzv
TPbq0KvGN63SdoXnyUc9+mRIDU+6FdmkjATWe0e7l4ChXuPpFXEIVu9sbJvleBt7/dpoSvfSGc2j
m1DgzhK+07dBVg76x6CX/b1kpV/KiUx1qkO/XuTU10pLPjttIpeCfKptyy22VlOwMwyhfw9sOe5q
rT0yNne7cAzTQ9z0z6FGWz0PdCLv8cA6tViFhLHtTTjvnJG6JAmixu1C/yy3yTYCqzS+KSC9bqVv
SCqWn+agfdweNEzmLsqES8mmk9pPtLJ6f/xCbIA2sgr6cz6wUXdy56sImYJMFvV7J+jx4uOD2+jC
ju+LnLZo1ce7UYj0RINiugiBqr7D+rgEDACy3d2LsI8PIio/49zwTjHNp/u8IBbpVndCCZvTTppH
+1KsBKuwVWQKpv2AlntBEA3wbnddU5WHhNSPr7pLx6WMO/N4O8U0QuRPhEjXCfxL6Rcft8stRMet
y/54mdjNC5Jdj4AhO3/wgzbYpzbxbttCEnZh9R6Yz3iOWqSjtNRjkBPCJBQv7LpjyjL9eDv9e6hu
P82GrwkrNDzS+scuupFIIVtciUNyjmz6T7rdiqs7XyJGutr7MfqoyLXiM5hf7hPJPq1Uzin0Psqi
No+3E6NX3VpDLrVIvdy+ipVtSTIY5sfBmFTbLmWxV44yRBdbh1fSgNKFjRJl3dd2jMutTbA2W84G
ByziPU1dpa6pxy7JwbgKPtCe/cAHBtvirlQ9VOsRuK4pdOveIh+G8dJfMk9b93K+VMwAJZX6yQZE
23T0MndcxJC3+FiHCdTkfI05G7u4gBtTJ81JcPPjcSOfqm2cA1Ua55iTZXP1idzmq1uTTKvYVxAX
JAN8LP6rb1rqjHtIbasUBSgpiAYa1hLMuO+k5zFzEXwZYUXiriSwIE5fNDd6JBPzlLFqeqASutYN
TWGHwlVuYBPe3E69CKTeVGHX7rwJ0Wis+jek4z0lj16QRNB5H14/RicTWZ2o3/NoL/oJ+rOvGsiM
gbxIA0Eojlnc6QSy4HcinivRAIeEau+JSlET1CGvmdpbmt6ynKT90/bdneNJhEhhdE7MAjd+5OcX
TdjZLp76z7LWTi70giEYJfhBkLLgifsjZrlhNRjt1gfwPWu/SNSYNP3UDdWzpgXHnK7MkeAG+wRd
hy9fGO+CLC5J+qvJiO6s4EiEIxgdn9Dt+ezvgd4DjjOQbKxG2/wwUD5FxGjkB1fWQGN1pktp1d6l
mVR/Jk72rjakd8H/+MS2xz6NpuNtas1RS5077RmMsMCrrFxoPK5Yk6Is0A+jN3XmQ4/+/yCkQaoO
xg+4HVHzYE9kwetj64NibBv8M9VHlJHTTt9igg/lkOFko+ggZSPGl06haykSFgqD0M2nGF/5lgLA
ypT4B24vs5xfnZXPae7zrCRCz1ync3c2dir7XTTB62BGxUNlOeHZKvBA3K4HLN0Wrc4UkA7aVZ/S
+owY1AejLeWXbhyj0mGvF2q/qWUi6J8R1rCE0DwhOcdWB09v9MOz2TbZpZiq5iktIAd5KTwfBMK8
jN4GhQq09iJ4ZzKTLps+VAlejtBZFgKkTtCN2N5S6H1lxKCWBa3c57aUDD8cJmvWPFkwzK24n9Yp
BQhwGd70CqAC1fMwqJPRGQZgoKbGxaemUxJ17QoqUrS4nd4OMXhuOMlFstXnJ4ummvZ9G02vLhG/
WYplNKDZe2c5Ji97aEba8lnz3OGVWI5m1sCDtdSz1oYA3mJtp9I5SjQ0mUQCq3GOkHfBk7A+WE+B
c5R04D5sF7JyRfjMNteNd3oO/vl2mEoHt2QtvxQL6GVWyfx5GACcak7HzpR37VANmj8rTV6IKpHf
zUDRs+rCX8PhK5ZVyWMoa3hPoftuDATMDcOUvbRZcqCIgodtPoMXfzfCL3iaets+xUAWDLc71UjK
2Aibf8ae3x8ljbVRXSbOo6OpHRkLLyi6Yiz6ob52dbhMUH7RJoaim+7Y2kAVlbr61ghyaSFzkNLk
oGBqi4wjerwkVA7k6ph1RqOJT6JJtRMNp+ZVfkeeSF6ryfDPber/Bv5U4anwfiur0vciMaGjWiAW
9liMBx9Fb+uZxb0zLsuIiDd/yF5qY9C4vZUJi3kTVq7Gx62zxchBvURs321Ha8923cS46d1uXWfp
b23341ecT8he7P6x9r1vb0DSidKze5FDYNxhWSYNZj7tTPkS0+3Aysa3ZWd0mfWawzxllQVawxGE
mPNJnkjrNk9RFPwUKIo2Y2fCObJng9LtB56fpQelzNXtkgzRWirPs9Zko2tsd4jj7TMnW3fjpF3L
3PY2Y0yspwBe6MIcEtMdQriXMm2gzATdcG+nxSFAsvAM+DLY9DgGFzbO5js+92Rr+qm63A6x7NWl
TpJ/f+BHWYXwvGwWZVOlLJGgOmj5aNwHfWsv+t7VlwXm2mMIo/KIzswkiBjFuUM4yesU9b8Wbp6j
Szk3qLPiKCqrOFp29+/hdq3M7/WxXOZxQTlh3nm7RZLGd++ZnRibQPXjakqjCsFt+juVLaUnL9b3
DUCW3Yg5aqs5YXwJNPjtKnP6FyMhGg1ODdGQY6eLBZ0pbaGzn2K8T9pjqs8+ObuX6yZLnmOla5vE
yeyjCbRoOUHqY0+i/dYNbs8m/2NmVCZA4oqFKtk/Rlhy18B+vIN0wAXVUJk3OaWF26W0rzcVFS2I
suQSIVEA+j4iV0J+DHdXCfKitQjbKzZ1fTGNbbeTsxv3djq4T0EXyT2dvOix0tu3Xorok/ZauZAQ
TU6yK+P73teWbiwO/jQ8Iv8hEaolDeV2QGwNIhNg/mtKR/tg9hTWenDK+8wL3IfOcqujPoo3Iu+7
fMaszZhMyqQ23JegDNRH4X9K1YnlMNkoD5rUepTxRxXq7YNLqMvjNGActElRMkrv06IOkbSu/6L5
mrNxvHrceI3j3tXMIxhCh+l8O5CA6h6n2rlTvUanMPfHQzXS93JwYAK7wGI2dXNEo3T7Az6T6cmP
iN5zSH/Cx1Y6h1EywYTVuYzL9KALYW3JMKTC5j1nVtw+avgjcTsXL7L2+3vaG5fYoGqN6eHdUoZ7
MuZ81w6nLBZmSueGkTh3NHLzF9uiHm1LttWmbOJVZhjeMu1hac3pa9MBk88iBed2Is4wXtc6OYrk
TFTPokWfy1x0vZ1x2z/UNkhQvzFIMZIpI6fTE8aBUKJa6gnGNmB3AQKGPl3Zg5efKO8gQ0APukbT
EtrQCxO3rF8UCU/QMspXu3uF71MROBvXp8ywqlM1yvykiGrg8e1qHWOc6CNYp44ZIKMN3EUXteRG
0hxla06klJvwlyY1UplYAreybBwbjtfgpvHNt9KDW6wAOt0ZEEhpXPqUiZMiWk28Q+uS8IfObaZP
YtiAoiCuWQiMl3elPwWnSsuPraeN2yLAL6EjDckE8TRjku9UbtZXgSZgXY/ml1mTbozrP3gqanJp
s/5QZ3V0CYi2vfiwIS61YWxCQ7MPJqjBRgupT1uOuHSNv7QRoN0FnUPYh6Gj46TDYi8chSouyezi
1QOaCNzKAzblRQNkzxA5OFjS+TgxA1UKRZbjdt2hmgFdYYpkJTVKHYh2Ib754t1lhpf+Ei3DwDw6
KyeiVGcoGpwhnzv2fc99wpuqw7bp203uLEsnaC6UZe2Ln6QsEoWzIarpzQqxBeQTnYm0ptFJYbp4
QhF/7NLpq3Q9UoYyEF/+RLtGz4uXRkCc9VT3AO9iXnprgx0egJSQpKwiYPFpkAY7naClg5rj+ahW
f2X0IrfUCS2cIFak9qC60TZV2aX7zwFnJfvVoynkdKyD5r8P5Xyq/BGUs8A4bPXufpCWu5+IJbAF
Sxu3diKcI7X1SMlA7gs2WiB2NPMxbtGGiw7qoGuMn8rQ6z8WLg/oVbAtBtddK7iu3wAus7uMdfIL
0nCgHxa+yFIaZIBI/5omfYu5S3a7DE3R2QsRf6Qa014TJp9zzuNdpYtxpSiZgzxonhgBjA9JKWBB
wnt17CicP6Bi/GgbX364Ft/FONGJKhic6QqY95cFHtW2Xj3bRf6TON344UQ6UudQNe8B/QDUq+AL
qBdKwIVG+srYhqUBl8OL38BNI7iuxRuI8I80wU+zi/0fHdAvSDv1oaVWstRh2J6lISQsYDGsJzYh
T33En49ULfqqEKEZ3kzVHOtXsItIoz1pg8Mqig+qxk06Fp9W6LgrocKQjnX0aJth9ji1SbytJthN
Hg6Ixy6e6MqV0aqb1LhLPQv5JkhqkOHuqwc+72AVRrmAPU5ArXDU4lYeTLwBQrdK8IagG3Bh1Efj
Pdsh0IkO6Yy1U5DColkUxAuaGSpn4anX6MMdq3tBNqYv5YCK3at0gkA0ucKShnE1H8yH1iS+G4t8
vQZ9375Jj31dqMoD9lmyuQvTOgo7sY4VGQKwvZ3x2YYNX49Se8NBM2xLSpYr2knaG17gL3dQ1j0m
f+3emOyP22VW+8bK5nPemk0SvPNnrEC8ghHktjqmjkgWzfzLIjVD6jp6PnXT+S9mCE50/q30XbJd
mNfJ6vZ/UgGh+VgJ5+JVvn/1zV8hsi3sIHfhsvDbkKISLfNeGUCXvO00S2TIG9hM9GfhVhjqNLH5
2ntJ+kupgOFCiuwdINu8If4cEMFeTPCuK7YhOFlqpOZxZLorv4Qc7bLQIxLF9prxSAkYtnyDmkS3
KEMh6Wt2URlVm8DMsY1qDdLdlDpl7dGZTkpyZ8fQ3Zsp2PzeKoM7GUDOC9V3H/rmlkq5uxwo7b1r
BuB+I+nje3ZuJFLqEE5payPgpcQTDf60wQngztXy4kd2JBBMk4ZeMy/5cBvI8qFxLscMv4sP6Huw
z3mND8MyychrVbAdVG5stLLeBegih0ke03byV1YKGM+vy+YSNMjAKzP6KMqswxRbkbkr5UPbQrFJ
/QJEbGC2az81p+VkTPXFj2Kac4WMF8oed2TXNQ+3Q9wTP8FU7O9qB/LY2BlIuxtu/nTIq4MOPewu
1rnd4sn4YZtM7zOvtr0fpZtwMH4w7WuvGtFQCwrr0UPjDEQt7qy8Cc5p3JKx6bvmsf8iNwNSNqOX
FlE4UO6VTV8OCKEgiTAbiBkK9WyDXuTVd3TroSW278GfNFho3LTbmA/0YRp0VPj6jGlIUYQHye/t
sjs/X4pvGlGPet8vpxAUkUXFaMXiClBwn/8xmuEm5drGgf7c62i5M5wSpkfkpmyvQTWBtC09ME89
EQNU8iTGOGjzyKrik5Nm40E5GPHRVukvk7RiNoi8VHtSpyKDUApI7DO3eG2D69WrJog84O+YjzLm
2BUUUvNkzYfbI0YntcL3nLItIOdyUMh3AyTv5zAZxQr8GkprXGux4xHJ2oLuQPJyZ0XxpwtaTU90
HDADE12vhzAPgFliE+W9C/x+YwalOtceXitC4HZlmkO94wZZUgc7TxIwUVhg/zNAQqQ1qMOyHZJH
HwksjvU95gKoe5m8D6kdvybe2jbJQY/qcrrYbvkTtOY7Jphgn41dv2PbUy88V3tkzjgG3eRsaBIC
wEsKSjpFazxa9w3pQmWHzEQF1MhUOdM6MuwXnYy6jZnUn5NFBLgZK3TiwaEf6aBZ+XTvV5inw8px
HzsTQrTMPLaFXvjMMhVDeR4VL6pNfBKfo/KswuEtwS2bwJFJeid88l0NP7QxhUe3zRTTo5Pj7vOn
l7rUrbt2NKI3YF0kGYIV3ZkW6ji2FEyBFYETskHdmiGm1TqkURVrKO0+D212szk4sCFGaE3WBZaF
on6j/fOZ55gg2SWdIyR1dypqi/tKLxbsDkk5O6NNG/daU2L2wTGz1J0eSkJHphL0yCv27+6aIk9D
y1puRmjJ2C9swG4NpIjcGF4jV/mbisgKoO6Doz+hDXevmVYRKxro47pz8W96JH5phuzufXoYG9+W
dIcgiutT715NamDX0p75OOXwQY8E67ZhxNcetv6VHRj7iB5HJ2yg8W7q0+Pks8d1WuD+PEMczda+
kDtjL20PKog9GM+JYaiD6sr82mlw9gX/7/J2KroQ5wal54bFqAVPeznLERhcmslcjGHhrQ35OJqV
WFe2Xy6yRFv3qQiv7ZbeEn4gGSRbaTruycfqKtI0vQYlRuvJiGp2K7gToC4MG1gXyaIsbcBpjeg3
viKWqcL4uzSgug1Sk+fJHH4qH2sCraMJf51L/qll1Vfb0PHUVg3/KIAsQZVcXYcCWHnfMcD3cizX
JX6gZc7e/uq0Pa1gDzjGNBF3TsDVNihM4rpqq+SFTNqSCh10Q7oZ+dCXF2Em1bW0zGpFFwHnz3x6
e24bgzKydrEztMuSBLarZng2uq+JxGQscyFwujvHaGbGd6JIfSdHfaKFBLFHnPPS9c/mOC3QKaZX
u2rpIYIgobs0nKKpP6FkR8qSFYyH9fdQxvYuNYVxdkg91JxCv4YuBxcw5aEnsqeth6N9e0uwIaqd
IF9UKD7rrmDH6+tJtG0CE9sK5oEp59MrdXDIVgg6j2zTQ9jLfksxZbyrm4Qon/ng2Wl+bIb6DOrO
PyL63FZm8oc8wnDpD8QyOR6uSsa5YmGJdR37Z9dIdXLnTVx8RVBcwyyLLiGEz9gVOV4CbdeF/h8N
4sDGLmIiJZPm2JYDSvAOhpFNuhFhRNY1HwRZV0a0iP0/N06N7XrIOH3efCPuSU4a50FoJBEZ0S2u
aDoHSmvd3aT5IVq6r66WFsuEE5nzAEBjtlgmKxv0FMOb8OdvKVH3yqp8nIi8dHJf8o3ZCYkqcedl
QJeLVDuKWG9ggoz9HsqvXCnL/7YTE1letbd9ivnRIG3sNC4dZzlr2WeQzO0a5jIAHq7a1B12M6dW
X62o5P72XZ2IrF2xdIMNOX915fzVhQVJRdJmWezZm5zPp/Oi+65nh9IUnbcd55Eg6/gSdOwrH0At
Z+vAstdBVdJZfUyRQ2qFV3ykvvkTOJr96Q7ec+O1/bfMxjPI2+wPNsRtExX+rzFHN08t/B4fVLFj
FAhGzTfXBwN5Z8lrXQr4OI4+LKjio97Pk4w6IWKRTK+P0vOjnzyKH73Rar8YDD/h5tkfeo91vx2t
4p35DJYNtIhXkuBdnGxu+WL4WrUI3dR9irUMiKnR9I/RQNE85h56iKjoLZEJe/cwuQWW1F5ehi6p
12gF+nM3zHqXLGxOQZy7G7cSFU0WNAGyQJ+ohcgn2JJVeDLUSK/PUjtiXkCPiwnKclxNR4BM+qaR
lg7/Fv+nbSX22UKMvEayrl1Iu+m4+d38avfoK83c6x8ad7blBonzWFuRscDOkz97eZFjYFQ6CmKk
1tIUyZsWM4OhP9TfPbpwd2XV5J9djzIwQZNMCttV1NXwMzR09YSb/4LaWdt4zOhvAYDjO023OXK3
RA3zvockEzV8sncZGd46vPnwzs3Fysqr7tcFOWiQiv7TESc8+xm+k0R7zSe9/bQli9S6Ec673SF+
KqsQaYpGdRjyk/NCLT2lli2aZ/4u1mmC3b7JHLh0yk4+1FRUl03oqisGRLVqxiG9t9oiWnd+pJ1l
PFjrBhnKyRLUjbR6rkKbmtpqDCaHvJYF2K9c0hTKkEu1qbmDOJIeBv7f7eQjbo4qH85RpgpwOejR
RlCy5yrMW5S/7XCJczYbYV6Z90lpRCtidIKHlD922fd19ahCsMuN1OWTYcCHkoMWvRBkA8bIDsdX
wyyGO8bb8L2d1VMOys+Pspq+ROpnX8AQnioDiRac0hMWn/FPTz8WUzblZZjzdADsGO3V+PrP+17e
dawT0IsilOJ+YFVv5suBkZL6JlybLnWbP0ZgkNwYoVeXzhPo7Oir53sVm0n3Mc65mxipvTdzouhV
6E7zaga4tBLH85/bUrYLvdSGp56U4VlOnz3KLhnIc429Kzlr5FT4rbhXmQ3nwzOaSwuTet2aY3EW
eA6w4pXpSZCJtS1iPzqSzoGakoyKg2Ly2dGqj/cW4uo9Je9sN4JMPGA3RzeUobKuK0w7Ff2gU61N
BisuI7pgIMKz7IriHsVztcpKu7/S05fLYkQT7PUqWaopSZ9Q2BGxNYrhufVpCVAw0F7MOXCtco3u
TbpaSb2jCz5GbuvA1afPOEhfIwaBb1ubLoVyvB+zkgSFWuJXTDnx1wXgfj1nfYadAv+nu/jn7fds
yk7+LIYDL1Q6jYNKjZkRYlX0y7bi0Nq9+iG0/erlufwC4fruoL3+BJ8e3Y2A695rEHt3vasCqj1o
JjDA9i+Zh7Kx6cv42RKDSaenZHGK1mPJ4KNIIgPvGQ5TfGXaGVYmUOoLTDRmn5SY61ALD13chIc2
kv8+spqG2m7jGIu/126PbOWSSfv32Wr+J//1k79Ph95AAtLfZ/7Pf6Mo0qwnU7/+8xv//rvb826n
pNaS2+Z0MQv7JDxUJBAeMFr8e3D+8yiLsxw8T4NgsmRSHozinLaUn8oxPBj0lomF09Ux6M317Qx9
sQ11qcnyQ+pOQKrD9jIhyT2nIzsaz7mkLeQa9o/E+MWjcwniCDlzOYTaXMkJNreLbnRsI4u9cC5S
ACb+T8gqVruroESdq6FchRS14X6JjGm1KK+pmxhMywWb9Lrc2kZASibpllczDb6J1MxWsrHQnLBB
C/PyWTi5fexLjCK3U0SE9rklN/RW0/XSWB25s/1z5tavZei6z4npgBMa+p+6cyDw6JM6NAZpw03V
kxVXV/WrW2IdEeiwGz0h7yNoxVtFyI1uAoOAAmNvVc/3ys6TYqXGRCB6r4w9U8dKhtb4S6x2Swtd
GSjkSokZIK5Ip5RELgE/cJByMn7T+nwbkGMr/MCNG2+caqgPNlPSubrPUBIDQaFqoubnF+D8y8Z5
RkWVkdbhDFudzRAbx+bQqfgHQP4a5zgSwQYjiaXjPNH6Glh55bEKHmSy8i2gKjoxugiuUuJ4Te9s
zsO+HIMcLBeDDWtNiOsBPNbOibRVJDvFYgfDvV4mRInZyU4LCqbNmtS6wlwN7Rzd243xSg7QUY1U
lPuqA6cTDgqBfn6OtJDYTutL17pz0gePQYqfsBqh3XTUwARRWUu6rFSu9KtF/eAhIsqedcyqVFyk
3qc/BMR604sLXic7zxd02l/RX4GLtS0M8U3xRsWJClqfV0s12HumBmJluhGDU5lP28SOV3x7/Tsd
fOYi6KB2hJE6jrrzZvvK2jQjWw7cu3lP76TOnf7Yeb2zqlBF3+VDCsojLoMVHtl8m1ClIScnO3RT
lR10cNpJDB4WFezBlBZ1gbECpmbOAHarm9BEj9M2tsjvIYSTEhvxCSm5BKi656U9YM0WOKPZW2jf
ErAnRtV/lPCh867q3vQep3jy7ER2/wdGZUAecP+REMGwDjxJahuunQVZMCXYjgGMrdetAC48GuUj
udPeBQ/JtO4tt0FjT79TmMGmaDPY+wrKdfuRTz0VdGU8peWvH5kfTkOUsOFMMBLydo/2dJVMAMzb
tng1DQhVmSjMtV6NZOMF+qMLJUKzFXK1NnkHuuSuNFYftWgrbjOtXWROkPF99MBuWFbx1YJZNjJv
kxEr88AXRO01c3ZoPAkc/a9Dnix7dKEOzZEvKJh4uwGRncsQRY8BPoo7b6y/ZOARWlGpt7THsO43
+aaPZLvtIzSMgFYWXTO5H0Gl91i0iFVuMgPuby7Eg20a+9L2dl5sNZ+FmJc8KInvTTayRzdn0YCN
29lRbNFJW9f2ojS1Z6MmcSGCL7juYZF+lDYefFdRWSFaVrSKqIO420V4bJ6DKDjffhaBwFrkdVWe
igKVZttQYKzqpyIWcNJS9liV01lXo060g+Y11VKOVfOZZ4TMG+JFmDkLLiv9RsA2fcBHZmUMkTvr
ffd90tpdaNJMK5PIfB7t7wAVP/swax3zyeBvYvUhKdb8cvcfQl33v0k7eiFGrmGBR76vA3Onmifc
Jixf3M4e4WQbJ9VqBaXBpr53vOhCSE7/7U3J81CL5CuY0S/KtT6CgWW+lVIAc013WGe9nu1R08DH
nh/1c6Cd60YOJfr5/O/hf57zP//uv/7J7Vf8/bFeJ8EGwScAwwpEzBDA3o3KYh/Nh57sQeJe/nN+
e2S0QbG/PZIwnSFHQFgkPCALiaViKT/uJRBBe8wbljXpuO+Izd5DNhTExnrQMAqr3jdtVYtF0zVQ
TUQQLjpo5IY4CF8370arrJZlSlFqfDRBnu6hrZa8iDHi2M3ZeGXcfBMG1axgVsJ4vWXrWW1N4Nnt
IeTdYn979L8/aS3r/3n+f13956EctcdS6tXad7phJr4M+8B1dhXo9k3Zmoyzdlfub4/aKOT1/D/X
/j6FZe+K7V+1Lef3RtXhuJ9G6OothMal6JgrWBiNirGrUPXemA//nAtP1PtAxPVeSxOeFY9ki5ID
+kWnr9r3yNIJab69N7cLMPPYXhnrYYR+redBQz3QUHs3tkJQ1WHGV/r/2DuvJbuNrEs/ETrgEsi8
PTjAcWVZNEXeIIqm4L3H0/8fQEUMWz3TipnruVFIoiiiYDJ37r3Wt+CbTmnrx9OAa4X/+f6HrbC0
r/HasDiGvbjfXw9wP+Xvd62iZrs2NVm6CwTjGtnzmFlBh05W2Xwn4Kd/36X9VhnbreqfJxp5bEgb
qMuILjOxUdlcXCO7Wq+rpi0or8gJi9xlgZdk9FfZuZQcTXiwM01BldEmH6v689yR8uES53XoO6Zt
5sjcDVaKcy4t8EJLk9+qzgTY6DIDS1JdXSv3JN2ZTmmsgwncMvuy7S/73/VzyaExWs7oM4ZrHE0D
znaIakCJ+Nv9X/ZEWZ6b6tmt1oONyvsn1k1MpcP4fRBa4hta41JEDNlJVQWkqsZFkw/Ke7bV+mal
7tdVNz41okWBVU3JHcjJ3NfnsPs6Wm4gUM79GEv6+C3qzg/GJhyYnXOkS8DyceY+t6A16TTCyBIW
A8FhIutTlqwRCm3xNEB3s9Pl1TLyyzoXBHotmn5X0Tcnobmm4BXCOg5NEd5nnCm8RbeiHwMCgx6s
ijBmhwQSecg0J7ofimS+o3BCa59v2QiZi1spJz0qh4ytkaYmRdF+beRI3J1mNvcwhsE5EpDgrfgN
oqmZv+Z1dJQtuVqLHNUj1sET4c3rwU0SH0Ff57va9DlLcaQQdXPOl/a+R4jvEfzd/GjFg64Y+6mC
iCSE5JhSEPP4Orz4o7W9sftry5xf/oYy/H9UwD+gAjaexv+ZFHBpf+Vv5c8/SQHbb/gNCtCcf+Hp
d3QFDcA1BZsZv/SbFKAZ+r9s5Dg0sqUDfsSy8PD/hQoQ4l+WtIXjmo7u2qYh+V1/oQI29IBlGcrV
TSKxbMsV/zekgA1U8AcnQNiO69jKEfufYbjC1v+ds6GKUJqq48xXSq18iRYJYHXNT+ucDWc61eJW
qQ7ja9KgzzFZwaRTJ7x+6ldU5CJYDXGlxx6eIpoiNDMptjsLW2+kiulE9Mof9/UvzMGfvBZl/MfF
uqBATBvzh7SVKf8GNcBFriNWy+AqztljsWUvj3F+RWcpbqNOlTaTUIGxZ36a4pydP1zkUTaeptCV
z2FTfx3759Alabvv7W/7zzXw+XiurldHDVbqGjlPDJhixl5P5B3Jo0iRZ2ghyryU/u5RFcRiu5Y5
YF056+Usbpi+/UYjaDwCqn4aHGKpuy08BwULRwnoekkdhFry3sGmPYCHAhudEtV2MOF7cX36WVaC
2EX6lbRjsgtCvoHsNzpajbPFhaZEnOXRLYnD2MMq+SXCL+EZxA/c40NQH0SrMUzWQcR1vfkNfSXR
HbHFBMOx4LaD/UL29QBpqMnAzoDEQr66oePpkYFbWJFpL2Xm5aG7BMsgrYMlasbctGtv6DnuzXZr
mSZL4mmRLC5TbHsV5INwPmucOj938BTweV/HXpGjNazuFQkENRu6of/+0E3rPx+6hN+uGC5ahmWI
DX7zB6SnnWNXUxkP3Rih3decbw5DU4XHJom62/4Xs14490JNCRunvg3j8DiVVug1kxKejNGHhSET
wzJrobHTNSLvEj1YE18mfUXcvJh3a04rmunnncA08N8vf/u+//aBuWDvDUg6hmG6ur0xiP64/EaS
r7WaKXupYXUXFNfrA9s99EBzC6wU9OUTG4EkQ7tlfO66VJ1imdUBXe0HrBDWAfUDhFgTx8ug5Rzs
8o1TXXr/D1fpunBH0HgKR+lQS/68ytHs0DFUZKeSRPnEfo+0vLFAF09Eaixmcpn1tzUhFy0jl7NB
qAbCTtzC2tncgCB2trlYHvUfbXd6ANFDFk1o9+d/uMb/WKqkY7FSbh++rgNL+ds1uiQCNzlJQhyy
NtFuN7yJoQiD1tKzu95l4J8Z3K+ZT1KrspiQvwZ7mHuXpz0599utpL8BCT9GDZzm/Slqnk0L3HMJ
UPK/X6n4j1dWOsKx0QfxxC0gU9s78cczd/Mkgv0xc9q33fdmqq1PIebgTcVLdDWq1GO5jK+7eaE3
iP9auuy9WmbJKqLjxV5GXPIdQVVjBZNROr+MtX0X1riy3OYeiDRrE4SYjbc/hMnc1iGSUD0EYAzV
MVKRQtHYPueL5CEpgf/CGPuo5+VJD63uJByiE5jIwyhCnoITEX1tAWESCvESlPb0aUX08ayySTzh
yIJSbZ2NIbwa8p2RyvCBLg81tp2KWwwA7pB7s4b+4L/fv43E8+/fzHb/+NqxOqttz/zbJ8+oLFut
BkmovZTNKZeGc4PT3R32NVufWNrWofiEdBqEet6cC05BdebIa2VHxVkXA9oEY8IpEHSttjz8w8X9
b15D29h2TFMw+NDdv++YigKvzJPKK2u9P1ulqR8GdmpOydV2KmfLmecfKLoIKW9f4rq4Lgz2V8y2
CL5j+zISQ28TQLWFlifHyGqIFnYy7XFM8yr475dqbpfyvyBAbO7S4eYpg4/GUBaX/O/v4dyhMLPm
kK2727gh3LNytFG4mmWZ833Mr2gYqOjNXJGIMOok9MHFnBe79+1tEyKjSgta2iNWJo8qpXFTlNaV
3iZRwmv+JRpU/g87vLFd0d+uWCBl0alLTNvW7a0C+OPLsch8CQUkAq8qQWyxByNjiDeFmfFIOlAf
jDiW7kzdDOTiFt7KYP1qgiu5pzMz/tPG8+90uO3uScO2JWdqZZIPr28vwh/X4rizHYURRiY1aKhK
NsHoambLRVvU5/2f+kEneXhOOQ4tC5xIIwZzqH8WGT6W/esrRA40Jg2PaZhb59zOEbXqsED0pQWU
H2rDDZjyJULxeRwIJgimRjvjQIr/4a6y5PznF8VUjh3UNBUrk7K2FeuPn0VEdEWcFDzsUDMU6du4
vIOkeV1s/WLGSNsToakgWcmvTHvztIa6uJmCc6ozFAe8BALg8/qaR1HvxxURmdYkCDLTh5rxWQUn
GuFBY1dXzik3LJnNNY02s7pRP011camZu8qakOaxGp0Lct862OsuwhfqIKmzJdCyqL90W+VhEaEt
ZNazI5KRXKR36ZS7X6d83Iqp0m+ct64NYVGHDMLjOfoOyzLxyHAiYWn8oNZVPtr9agR4ct5qO/6B
oyQ/QzilwonxSzYluGZAMRfsIMlDl7LkdoykvHzC5iiYDQXIcL2Eycw9IOBgr8TwW9RfK1V+Tccq
9hsytw5ZhxieiS5ELbjvrfBDl4moqidxW7QheSBEltE4pu9MHuw8vI/4NgPMxPVxSmgNG5OFVLHC
9rwVqBN5Pw9p2D26fM0no0q+xEtnn1VigLirtUDMgF8jwIy/bxCAqVMrx+o+U8bZBADp6bp9h7Bz
DsYcHopjFtUD8+m3ZBlrEEzao41N14VvcxZARDaO+rMlF4x1qvnBz0BW9zqfUFRFJEhm8aeiL18L
cORbXgxw5O0RS6fSqHShTtJLo/NUft8f1TQRZcFIq+ART+Au/SFXS9CI8rtta/NTpYX6qZ8Al0dl
x5/rbBPwVXwEpTdgdNlsjJPvhDxzOHp3+3ozm5QRWdh8tPqCuTpitTHoK8M8aShFjtWKHkaW6hCl
ZnvGbtodXEGCsjT438fxCmJ7GgF0bBspPaIXvTfGY94Xnwk9WP0maQgXm3FXJwOGFHLAX4Z1vnPz
6dLN4RLwww5E7aL7V66v0H0fln5U/kyc1DnjTkaiJRwvSR7CaKpJGKM1SQ8KEKmQhlelLnjArqu9
em4uagkhyBSpCIxWngcLseUgZx5GN5xmtDmeVjPBIy/eRU2u82Wcpu3wMuoMxtHlHulv6oFLwrJN
N/7QQtf2QsmwoJSwhRHI2hc7Z7wTh+SnR80PYggtCK30f5HAeh34jb2KTMfCZ22zwJ0O6TEiaOww
BU2BIH7Rai5mld+NznGRJLLSh2GLD1uX5MoZ4obN4bo/+SVzAJBhnAKrjM+ZeHKTsIUkx0cjOVSi
8eWDclbS0CVs9PN+hGRecjajQpxov30xm1G/ZKtB6uXsXopQ/RxHaNdOhb6xhTnrZzGfAAF0I5DR
194m/Ldu1cnq5Adjm8DRTE4S4y5d2/K03/3aLo4rqEuayG3LXIpQHFhLb6gvHiqHPOfaddujAmTI
59iakIyhnriTOEera10ZhViHweKDLwE3m2Xx0aqNz0ZKz2V//5BWfFSTbkPTYQiCE5kvHCb2yYrC
IO3sw9oldAwl2GrDqB9RDEPy+UIQ4ztnhzuG82UQzcovNemTmDd7MhRAdeuIKrSLnevvuzM7I56G
iNHAwsKX2SYOrTh+zC9okoogwyi6f6aBtbl1BQi9IwJ/vAAZE4lxEutN/UCmfOjnJL0k5kqDCJc/
qpnjXvxKixM70pv8MMRkA9dL9WJJ6Td4uT8sHSFMGn4rhPJohgd0GBDhwLfDcscpM5FRiqBgu/37
SraGDqkRjfHBrQlad0X4NEAVDuZwRGUaOhXXEOb4uJ10uh+TajOvb4VZmg/+/hI5igTququxNW8f
s1GtxUNXJ8cE9/1FRDqp2aepKsR5f9Pa7TxrkCe8rc4N372iBeCnXfqta9ruEZ+0B1ENeCrTmUFf
7MOsEgVRKiM7pz3Yuho9q3M14o/zdxc3D2N+ksY53x5dh82bQ+RwqdyecGsLJzE6CidEgAdbrbw2
DV7yDDFWINas9DjdPCo2QS9H1xWsWqkd908kSRXgdaCOXpPAzsHyh8qDDwkC1jm2bJxVdnxyW9Tp
tatdF3LLCfu5JZORHB2jBc2atYu//zYOHzaRwDRaOwN+tIyGoOqIKk9ZVzZpiUzy9yU1QJZPwBCL
277/7jumU8+mh6WXUApVHO11pi8r6XjgcmKkSvsxxvnQ8dOFcxoifRBQyHBHg3hb/3oMw/wByeN4
m8N8OUa85h4nKj/povEjML/ipVh+pGXnh6ikPidi/Zh1lNV4sga/7HEyR2AWb1HtnEZHuxuK1D1r
c8GpNJGcrLKxoMsadz4Ug+lQ20/tmo8XotrulmxQj4x2zGhS2JgHG/YwvED31YbM7e1VvQE1EV4P
ASF0zasAEebRbfEjGyFwDo4D3ckttRlGHSNNN+/npy6x36KYKN6pcTZWA+YFVMP2xYC6f1CW+pGQ
exg4fDaEKQVOjKjcsggA2dfaCIQhvdhyPHB5ISqT6Nzm4RygNccPm4/UyPujGq35WMRGFWRNGZ6Y
FRwleiccvKV9LjYV/TwZ3aGpp8K3O1hT+fYJuYV5nuNZBjS3ET0Z/KTObB/nelPFrCvlTFZTBg0n
rY/SL8LdiJcN01W9je4J50mOmiSKoTqB+XjTUl28OG3+bhUFclNk+wSoEmrIaXY/oe9vhOADbts8
v+MOUcyo7pI6enaV8BPSCt86tInU6wtXHNgplssA2hB1V/sjqcYSqQwUw3VIxgv2o1fIC6a3yvVx
STKHVCHet70JUC2EA7U2QUZVSGmIKPukT2AjJGKHdQBdC5DL9XE51L676l8JCBixbmaECBBsVAxz
/yHMyNgBdAijAbNtvuSVb7M6n4S8oARLyYVhvd73SaZWCQE94Us+i0tTdiYmyM6PZTpdGFnHL2sz
02hHUlEWtnXBVvZNn4b5YGYZhkfqlRwhUZA5UJVik14k8JZnERpxgH1QeTBjjhp0vjmtiXBZyT/E
gIvoSkYaayJYEKKJAnxyJFaZZfYoDGIwXtxFWBfuPtQBx/m8b9ma8WaqCWQONA9APtuG2pTHqQmx
o0RrEgBGBlG51Rr75wswf/VtmDQozeajExsffh/xrW46Ch36fi0UJvXa1H3XSsBNRAkAR/wxWrlV
zw5fOdJDHdu0tgacVppLhTTiMScnz1lx/9DJqlY2trggFqyqBEvRVqzEIK4DGQEaDy0syr/X7WaN
3ytFSqRGVjAWKHf01IKUel+IdWTXJzWB+ulYLTlQWJdtTd2PhyJW74jotfuKYZGVpgRe7C1Wlc5+
mBPc4ah6PAgnee6JkCg5Ve7FmIPWQKHwj0qFLQhnRzBa5d1clT4emPiAVZ1WBGbJfQ/G+UZIfGER
J7ptTmIZfVMOxmnt3ItVI7fG8uDYbXurkicw0AUUFi4RNRN6vfyg2Bset4ZrVlUkpTMgQykJoa3v
msuM0mqrs7o0VAFW3cqDCn2hVO4RrD2b9EMfJMm+M0ER+0Kyt2b2171qB3Ec1sjnzEonCZ7K5NoY
Rln9iyxsH8o1uSfBwvT6IWLADsBD/7QXNqIiDC4kzkdXkCKhxD659BsvYkBQP84OkTTxlr9ToODK
q8jyh64FWLqCtMiby1okh5j5LWyDI5OgPICXb3i9LZb7WsKch8RKbb49gAaTKKKe4mjomXUswKgf
kA5GvpHWqAx4BVEZslstSOxCfTgiRKRRTfO5H2160TjNkF8C/sQUQm7ByEO5TF28XhvLundp/4Rd
Xt1DXPpRrxLjchUlQHdpGZFClpdIAcUjXdiPy9hinmzCT3OY3BuL/dGew28aYSABYL+Y6CsMfdgo
R/tDS0rYGf1wRRFJXCUtulC36nu3aB97gV5di3hkeAygZ04KjKHsXR9O6sF1vpkNFetQl9GjkB+b
pjQw/ofQsAiY6JvmXWSkLKOcACfirGfdQscjKo5mcRcPHpYOMAPtj6rDi7Q69YXTTwdmLAbHw9hj
gboZWMPYBm1C1kInEYEdWzGh4tFn9C3GV6jHNPorooYiNRg3rWw9kZJEhgc8OhAaWR+jtjhknBy9
/bfkBsZl4r9ecrQzq7EmFx3uINkH85e5j7qjLc3Xakt1nSw79VfEgGZE6TgOR7QjvwQno4XmAh/a
S9nZVFAJQlBdfBcNZWUTLuj/VuUhcCphpOOvdxzSKmer+RKHZXwd6yFCXuv6eEQswMESbaxsmRIj
Tk7TOzP5VVm3vGR63MHRO2goPT1xZgosA8kxMULQysEf8W+javoVI06fbop9vYq+megc7XnsABTM
NF0rEfBNEOOamKgIjG1/tgQ7YJicTbxirP7QiW3XuTm8X97SiYPTFjWCOxKEbOgkpmbdLblDb5Rj
em0QzlGJhaFI09oEephIM1Nv6rMPNC7e06rC7LR0uFRp/SLkSY41hykPNzmhw8RzqsJ4A48ynNRA
ZWWPgKlr9TVOSVfIk2Tx2lacJ6vlrSMprsb1ccAZ6sfWNNycUlqeibJt4KBeyrLfvDtfM31CelZq
HhJz/GMqQZqif3a30Q5Hq5CihZ7/pS8L92TCEkLKbJ3rMFNslJz5e2JG2lXugVhfmmI56Wa+nNcm
B2iGWyx5gvJlUWSivHLxFm75HPijO7BS/HJZptsoXb85sYvkqIubJ6tNZm+u3jntZreQCr1Ny0fg
9cLv9eRXTDJgNeF0HjKgALOepAQGQwhrIL6gmPFzU/A4jOWbNqqcQpfEKkFUoeWkzKJxdhUnLvg4
9vJWGsSMjPR3ZX2akaJfaMdymI++wGYmFpgBQGWjYx2S8iDIMT3YH1bhISVb7lsix6ErwCM9OW2L
qSTxUNLbh96siCwKs1t8H4XpnYGJ8I7e8oujNvbnJQaY7w3F+u7O26I9hPMBmfALuuKrANd/GSQP
psmGS9qglHGBBzZoFwVNItMgmoWPBXh5xTmj1dX3SdifGnJGPHdE5QZJQY9Sf8MNCZJvyIZ7g8zx
ObIGulYyvITFCp6cBB1qpU9I1i2/X+ePujSfFJsS6RDPFJj3SRV9X9C/nYifv6Jf8Hp9i+czpiYg
o2w+uq4erAQQoMkqbaKJJRdVis+zkWYBBf7ocmyas5xMgfqdrRukOQnW9I8cdmFEA6ab/LIHnlWR
0c5eN8IITpI1hv+jKy3IZ/xyasSMnuniS2t2n3tVBa3gZ6xyOzxiOQGn2efWEWgWGfIEzNWC4r40
mzdTbH6Vnnxpto2XooSYkZEW49vUqCzmVGWxLT+PU3gOa/eYaWQTELmADWXzH4ANCbN3WxFMuKbG
S5vGAWvwpUeYc18t8ufgWITP9JzM5Ig6OoMhv1jQUStBVGVvQnHlbQ4PcUg4ZKJjp1vMa5qv7S2y
w8Xr687xzBarjWVe1ih3zgAXyAZ3a4EZwJhO5JLna+Eeextlj5a9Wo3ZksJVU64DVlMpZcIWlrvM
NnFEQ36sV9s518gsS8BqB0YfWvbebksZWblsA8TkKvB7DzxtWrIcXilRjJTYJAEejwSkeT8q1pmf
YORAFQYJHoYPGj10sQXZml34iYn87PdNQsMoN3y4duQGjsutDFOLohRMVbHWr85gD2fK93fTfDFN
gpY5k5i+Tra2236rJhMpmgOOKmsuJDYyx+Gs7GEoWILenk9lNo0BKlA4NKSkZqZ7TUzW2cGVr8lI
7lw6JD7SUE+1xqWzrCfqjcmbcQ4eKCSvyo1xPCwWQnpFpnSJPmwg+ozJeIccjBl31TzJgRW/R0Ts
uUuGF3Rmw297skA7ugCuVb7bY/9YyqCvt2SyLiVCzDgieApBBxaDdkbzQhoqKUCbT/qg0Dwea7qG
nTVeOINXd2OFZ3PgFMWtqVne+jbiAIU0RxfiNIqBZVCtl0iFureO4/dUn6ZD5I7XcWJyU/Qf6GM/
1IDpRZdlvPEcubMtXjkabY/c41fsgBeQXNXV7ZPyrLvOWaufS0tbz0ZZvrsj4JelflvS+mPbJ++p
KgT5RmZ/NTUBRV+xkjSmbhAoj2XSyUXtt/YvOpvJc+UK1yNd0nXolSVnPADXgWi+DqZCbWkNAavO
W4FE0Zsq84OeQBuW/Tvqgm/9pArU1y0SS2yKpb12fqEcVt9Qw7A9IFibMdUkYXoL40dd4ROkT7z6
cxf7nZZ/W3tUxKK3VlDS8+A5c38qjWGGDWkQ3ZthqxAOxuuZVDh9WW5ZQ345KoDDbEwctsX0zF65
ARzF5044MNWdkUKqEFcyVHyKYVYXm3n5EvV3tdTJynO5akFyNvc9cKIV4ge+kfVV0xt5EbokVva6
ogPwxUR8UF9TusNwR/cJaHCgOTAhFAiyXMenfCN8ewRTp6ggo+FesylrnNK0D6mGXpf1j5EHcsOo
YQEF/0Cg5RVmR4+sP128NQL3Edolajh99d091TjE5amRLDpN5I0ik84OoK+C2XKeR/vRGc+k6HzP
4v5XZNrPSzmahLLILxjGsdLY5EY6N1L1SB1LcEfg1cE3tfhVQprU3NJxkrXsOKM4TA6Jky0Qcz1W
MA0elDYZnr7kse90YXmAZTJ45ofKILLXZopxJGItO0gOVH5q4CcSjzG7P/PjmKUq1NV93EITFnEc
4JnvfMJeqcMaB/xE3P4cxmSFxKA9kW0/35Ryn10SGanI80/ZpH3AhS8OdWO/DwMFR5iBXynz/FC5
6xtl02OYmrk/y+YL5JzSK+BNHZex+tW63UzJTrYlVvCltBcPZyfFC6yIUzq6Bu0QHDM5wZvkEulv
KeHDEAmbe7l6MByPbc5il1a0R4qseavlJTSGyQ97l7U70o86eUe99RbVoHt6SQ7Bqo8JnWG0/lkv
uzPDyzMxGT/Wxnyx455yJqQeIrLZ7yLBYsV67Ubd57GjzRe/pHNztSnAiKqoj5z/0a42IbF4MSJV
q05YtaqxO+I60A8c0g1cofoxY5qwoIclyAxk5eAUj3OeFsecD6FY0q9xnFxqZLZNDPbeUU/MZD4Z
8Vxfq4SieMezmCu6cvgWB6vp6I3q4cxMwIFNKSdS38fW/QgIUwAZSexDt/0jg9It+6h53n+R0bJ6
6dM7q2u6EYFQeXHzeH3a/8u2Epw2chtyg7luOWiV/dRtf2kJgTuoym7P6aisJ0ut9tOUMm5rDOzw
8zRfTNCoH8spno4deMYkoVRMEVZVS8k+tJ9jobEmiXLvlWsFuB68FjLPlcV5Qne64ufDxXNYwjA8
d/QLvXUO/WnNi9MoA/IB7Qt231eIAypgqcJz4UQNHgRUznGoLzgB8Mpsp/phkfAb6+kxhJxxgL9A
/95CFpzOJRaR7LXFKVRQlTwpLJnkCC8T9DpkAqUlg9+qgs3Mauo3N2RJWua1vRTprGCiVM0pA717
zCBGgqtgFM62lK3Ij5YGnzEgNGCt22GUHLne1/lXv9VOxVsCsf5EiUvWqbWOp6mxpsBYqYgtxjEZ
NxFmHeqUzeaw2r0bMO8jnhh36nktfvWowT+xMe3as+34X8zgj7IwbwIFadwjdxjRvbF+HVN+alpz
nNLeOEZhmadtRvdhYmpfzVCPsQFaSzSfZDT5o+GwU3c/o5bYy1q6/cM6R1TwZK6vvQ1/tKHIK8Mx
uTubQDwvzhTTeB7DX6tpsWMMUNainkK8Glge7cwo72KtHA6uhgy9c7h8e6MVJfrSPJkkycMvJHZ2
WRBxC3mKFCq8vO8/UbwlY6P51mSayG7SxzJfEuBRXzgQMAGDzMYgK70vq+pnS4iUr6DBa3KYnq2e
d3tvK9Wc7bMo+pwlTosv1LSOOkyvaDU/1VmvHvBRNidHpb96QO9HjeQPT7mDe13njRb413RKQmjy
5jgCXGYzIohDha0kHu73Pjy5KAaN19i97P2IvetTQtpGC53OJ9tuGtxoRkGsif5QdRbHS5Fcothm
ALh1GI2i4xXeuE9dVnBQXzrPbgwA5EaEcBwj+u/XFjPpPV4ukIaTRuR7XfsLZBiSp9uPfeY+cI50
71c2cYrRhHo6UKBcl8I65irqTlrDsA1vJltC+K5orRP54cmIOXcY+XEbLfdjI3kLtDEPRofkxxgV
H/ErnP+jCZDNmsXXOpqP+fYyM5ibn0iqe00y4yMYNmToK26ZxJbvtL6DFQYDPGfmHLXFWCFHM9CY
JWzOjnzLvQWKmYHKGHMbLQNwI7lmXVoqc5Q6jMTTvtoiBtjRQ0WuZ0KXOh+G+Fh1M29xDEYYbkRv
xcMR7jjbkU4bY/+pqZs3zyJ9x2XJffzFqd8r4N+i7vgI0fvVQg7cvfWw/zkCQj//QcZRMMkXug50
M7yU+GKvS8a730JFQDt03iE3NHYoz3v/rJ6iz6Eh8WEyKe2TgbC7TJ37TUmpuB9XDehVjasiyOYU
BKvozIBe7IzXklJg6RYyA1lwvaFsq2NSwZ5Ji4x6fqB7qYmSR7C0hzDPqWxqHMLJwpzX0ttt92a+
jrgA5UTNkT0Fdhpm7q/e0J9iVwfKKwqapw7p06rbXvGBbWiT49gKMlAE76MFPiWIFwik3n/pIFMw
TYDJ2cf6s82s+ZIP5uLZdfME+1/c9NZ+sAnDkeukLj0BHITiWswLxgTCzZg5H7a2qBm36QXlOehw
Ew5X0lnvbS/lyZmH5Zz0/CBxmAY10dR3yFW/uuviPhgQhWLjNVlN83ExQ9hng5h+62/oQzUgE+Dp
FlsPO4wSgU6+xgu22BD9qi2pfsmu1QZU4rh0DpeqDhqNTTTl3P8Ej3qES3dkkszqq7IUn81h7/0x
0SWKEW4fsEKUaKH97JaAg7ptN3C/xYxqgVRW8bWSLlZalGbZZiyZHJvlvLyKTV/pdlZK5XBEgBjB
RgLc3CcXTcrixtGe10NJ0DsYXvBIPA5r7aeiGPzRKoS/dM6LOdEslU37s3McTD2O9iit9uf+0gDa
qbwWlB29+y/RWHxWEwbF319Cq+QprAmebtsNlxrXV3twH+KkRULXPJTxS5crYjbz8IvdivqKFt54
1CCXHeB3gBaiCeBBg/liyag6kMHXBEbZ10FvDcdFzqiYUvuvnrjqKEgTrJ4+eb3YBmybwgRrYVDJ
Qh578R23tHZTTnTWw6KDSEESWGYrjm6cuTl8i5MYc3GICvdeLAAFoO9+rzI+ub2pXWaIH0xoR48k
4jzHjvlmUPs+uEYCsTvEHbk/JJqmxsmaRsMzGIUQgMXvXtOPRj+W907Z/rS65Exg1tepYvRtK+PF
SQhFt8h2C4rZML0WuxMJNWb0lPTVT2lcd6nCspKxCgNPv5MxyW8jpAB37jEIRdqv1GjC8yrNZ3Qm
i7ToTyYTmpFCO0QTzYGorecgJ0DpsCSDe7//KGSFV0FEBROB5g1sEGm+2TSml4GcAJSxirNo4eTz
rT0bQvpLU7ZYBZEex4l2AW9h3I1gROes026uJt8qKNb7W4B+S9zSrHg1sbtO1PNANxBbZMX3aMQ5
jhWmEgNE8bD5UZBDh724BKypGGLPqCd1S/8ItU/jbo4lUl4bqc0Q+0OIAGMKUTknsV4eNdL14PeQ
VXywXJl9gugFjBq5SCNJiDP17Gaq674G9QnkZQtY3lFgZDlmcCoOZjL/WqfsvXZiy2tQj1F0M3aO
kWb4DKlWoFtMIvYNraj71mc6dMmL5nEvSqpOay+iJu13qOR0gGFONqWJllMWZX9WPVMxybqhb8Kr
NgnvdbW8R1MYfdX5lHad514o7cv8vl3UQ/NuSAnbaGFUooj2rWT4XNjGQGuSr0aDgtUNg7hlLQQW
VdKbLbreB+7Kha5hchRhSnmfR8KXgwmrsK5e524pKKptT7i28msBcsAp9/ub9hPr7zgf92dVSGmd
SRO62ISbMRMunvflat2kLLFVHssepzCjj4HmB1P9UhSXiNHJYRQNLCcz/bLvI78F9CijtG9GkmhX
LVu/AjodKeg0VtCtMHCFrOmxT/ZjqcyvaqGnpiuckwWJTWObaOewVXf09qNrqi0EvZCceQrH+Gcy
wBtPBvOOReYB0kf2MDjql3RAsaT2R82cUC/YJrrIrHZQihDZ4OvRoJgC2pgEtvrU7UPGUC0rLuY9
ZsxUZnY4Lp+TjBV3V+7uqj2hax9iZXTeTFfmNOXL/EgYBDUy7foBfDUaVkpQzs4ku9XHMPyWa+Gv
fT45bEP7emp/zgkBJhiLil5r76J6SILEdZ5Gg3vwWzVEQVEZbXlzupLWugmppB/bBaePNgHIix5U
RFJ9rmlYq6WOoHfT87DHRKf/Ye88liNHsiz6K2O9RxsAh0MsZhOB0IoqFTcwJpkJrTW+fg7Anpks
dlmmzX5WXV0sioBwf/7evedahXPL+y/6WAu0Yzp+gKp0WZGJnXeY/mcN3F1k2owAZzF300LBIdGY
s008KkQozn+AoN/UO8anHts6hIVq0xc6CUImAKH56/MWmL/WhU8DrDX09XJfTUqTbWV5IR7ooncV
kQRXvT/F0Sny9dk2ke+7VOEpDFhtl1F+0lLmRKF5Mwbr2PiongG55SSFR7flJ/qIoXaZzoPVenRn
QoY8eUke2YTzZG/WY7BNFU7i6CeIiEw5NwWKG2gAZyKqakETjLEoTyT9JjzjwwjHtVSOqDiu6Mw/
CT9xoCApdwZWcNeXMeUdqjijT4LdcqPNIWrO1sBoRswL3RAU2NbGfK3pwqKRBcYpJ0866gm2YrB8
THgQllPWUnpzb/Dy9/AXSa1ynYb4eLKGUVhKCsgSiwmVcIP8w/ma5+lji+fimlnI0Mp6SE6x1YB2
AAfNbcZkwXLgJrKs10gCwSJKkjo9PNgll3GxbkwlpWeg0uJISKJRWIth0/Ekciwrtj2csdCPSQCj
8ecudw/nG19MvQkaVZmQHo462ZgeR7obd3jHEa1VZNjXSgj3qKSZLuMIkBJ7GjECNR2TbhyVa9wF
x7DTDsTDM6aZX51MkSVCGVSLxcQsJ5/eFvF9j9JzkxvhGbL7XOXaGIZUo/W2y1XVkiRfKUN3s1CX
xoq9Js1mrr0MdV3FkM5KzRjxqhcYkzxtj5Tivmb3POpF8YXEh23YlM9BOFw0o4vft1xe7wB+ri03
CMFSosPJzDDGZVz1XFbANZfdzOGsqJTDv5QzUUITl5xEdC50ZWKzf3RiQ3k/4qSzMCJShIayt78t
p2C/zXalnMkIpUOCn3RudnQvY4ljsyFMvIV/69b0Rpc3cswb3iRS5YX0LsuOmYJuiszdspr7EfEt
UeHUx7Syw503pCeDMKyZ0Pu4nE7JMFPpMHrohHrbW2MLfeln8s27kBacvIhhKMyXf9lHxsKUOzVn
Sk1Nyy+erIOplhytgsnZJBkQVWRWbdmP7BH02AVIYF33Q0RCbb9dloNFnMvytVNLQqA0OWzKTr7a
PtlbuLrLKLTWwB2bfWuQdFbkPRjbZE7KsaHhZkH/dZoARGlEJXJo3pH3lx8EVjY8OQzCgxTtU+RT
hGS5jSnTtxkxhoQZckj9Ih2h7RSbk3FlIsblWRe7vguukSjvlydZLXJwSPxVtLEewqko349aPgEW
qlUhfq1O74NthR58q7eXxQ+13ASDYSt9642TW/oJDZW3UmMA3hGvGCpCZaNXKUGNdmLuYF66o+UV
B5KeH6yyu6aBqkN2YRZph8OzpgXYd2fBMlJs/cGHl2E1koGCCFDHweFGBnuFdOG9r60k4SmbptDv
l+UlsmLY/LZFNHvD6CeIEt75DClplT+rdZvtFXK+LmkSucUscCH98c2aVb1G2PF4trq9yfwgP6rk
FC5EaGc8iI5W9ez3SOaK2ZpP7cubSuTJsG4NOn2WBYbBjEHOSANtYjmfNvNZzFaV4R59hL4is/Wz
4yO9T1oKzaiBcLmcj8esf0vyEsGkpM9XaTTjfHPcJbiRf9KXl6fln7LRuWMOySLpUP4SqPBDJvGq
F8z2GIaNgPC+5/Onqe3iUxA14xyUma1yTjyUjpbbNvXL8oqZc9E97ysTYvWwFy8FKxAwf8bCi4XP
RuN2Uu+oiREOk8i9JxCpdwllVdzKmhxM4LCmx9nzzFpwpHH8tSLFsZb+D/S5zH4HfqoB8D1Fugzs
RHeDnMOZoom1AlPqAvR0W+Taqw90e1W1THeWHX+in7AabIx+4UhDVOkVDqtKdhk8qzqJAdCdqnWJ
Kwp5j9z2Ke4FI9whB86BDAa5LgKfpkrupjh6ZQiTXHPCsbZ5SpYKKZu7zCk+VbyxJLbkDqN4zY1N
cTQapQAKoEV7lSMqfEPtNSKZbhOig6biI9U5Se2EMzDORFOJ5JWINMRXBlbO2PyZoUaqfRzKtZmw
m+cePedZ/j0rMt8XDal2+7QeoA972lcjYWRDO890dYuRF2HGmtvTHOe8SG8sGJhLpapGVN7UMGPk
8Ufm482yOJjSlj65XRWzTDhw8VEJL/K0pTFkD9W2huaIdz3u92AI49LMYXPSGvHhXMCjTmy3M17T
wXNuECppxiD6aVpt1bUI4YohtXf0bc111nI+ez8u5tW/Co3CCcllVoy7PHpGAgLTKIiLvczeyqC1
qNsC+KO5TyslbV1nqpv7sZmA2Sps1g4dKd0imUW0wWMDxyTPbXepyxS93oqEMWY4KwgcM2OapKUP
mLvVdSsaY1saCVExODaAlz8aulw3ZO1c2jbfwL3gY7Xw3XtUoHTSi12TmtWm1fqzGEb7OJXj1zrP
gwslSbxGqZeTYmgc8dMQ8Q73FL51hY6tJ+sJCfkpHU3w0wTdCZ1uq2BvKgfOV9VE/u4Y348B9qfE
uh816SHP77rdpPcPOgvytU75EFp4WG6eEvkDJ0qEM3Qf610eNZyakabqHib7kLnqGE8NAJXCOUZA
GOrIdbADsgixsLK6not605rtoQ2kf4fX05SXrJjKQ4kSbWVHsAY0gapAWsFNU6RzfJf7Lpp/5FQI
D7tBdQ6AB8NjzlBCMZAvhuKNzqO+qdhCObEyYmFmhRxwdOZFhkptiMHx1laDpEgfjyqXcRflmn30
UNcczdBcK3ggj0BUMxh9OY4cKpxGDI+q16g3LmfBZE4vt7AGQWoYhCoonf0cOiIh4JQtlsfPbUm6
urQ5m7Y9+EdvCi7NHNyo1I1PSEV28Ioo3zCA7/EczP6ouYiqsqo+Ss7ia7NRcETNp+VAvgw0NWDR
Q7yrNXMzOj2q7CyN3OV7HLoWh8pHILw8NUO7Bx0Duiy1nt8bZLX3Bo1wFyJUOi3lcGN3R+SZhCpU
6CqmPvXQ9pRImQKGtV7hvzneHULB9LBICDPb709JNwFMG7z7WB2HXaGawz4hjTHRcQiAHdw4uvdd
UwtcdKO2Hy35M7JDASiE0ybI5VtV5NYd+NUtHBw8FhECat/xb+RjkdV0tzxFonZQVqpQHbQG/abl
ZdExsYp1Mjcrs8+Ya5+RSljkStE5Gbr0QAul3oc1XYWh+KHkpz7rQjTwQKhy2owkyCVryzCQZ6JL
21YhbGpjciQhyKsqIx52QM6cK4NAIwSZanleq5SJsIgufe2hovL1t3Y2Oldd/jXtBPQktdTdto12
UwhmEybTPeYfThEInpa1KITlr1o+LDCnKNedbti7hOqLstVDT7haxNxLpdriBN6TtvqpNsprKvWY
hDiKv6AFOVwP3TcnJnI5lSHcUhJ1o9l0WgahcyooUdaKFz7mpXkz6ZLaBuMUoBXYb+hDhnAid0yM
Hhdrb4hzyAFZuUe3v1ta16pmrkqSC+y8oZ9rAnNd6rksRPmLIpbG4NJPcpAqMEzakc5CMxm6/8mX
zGu1uHh3fMLVjDgPjEzuA7MFIMKQQK2ZJSRkDmCfw+puRJg4NLLJqH5FgTpC4uI+eBLl2bLELh83
btTjwHxwMwK83ZMUtkHuFbsYDIa973Tphbbf51Jx1tykniCIlBAkMne2UyoIEa2LT1PCXN5r92S6
D0eUQl+CYS7pOUNtGs8Pbrp4M9MOon2evPbJFKPLYkzhad9Rs0ETm295akVkXfSCoVBkZOdMhXzO
sM9V6MZt2vZFT5HLL+Vd3GooIrSg2aKhHDEvOf5FAtgZeyc7m3h111MdnLEXkqMSFohVJvXm1Q+S
OMCjPvcEEeI9hxpmONrYXd6IfWdXGVQrTnx4Fde5LZVTMAuuYtKWF4OEhy5ynSBs24MyytlX1pgg
vi2LC8R95gqBRwK64iOEno/keUyIcpBf+V9sHE9pP+Us6rwsdYpZebHj66ElDwTcuL7lQX6K3t0Y
NTrBlVplcPxCgElqIseNI1B3mIpghO+dlwuAoCC8Lv9UdSqa3ZjzTofq3gS/eYdO/tEhn/sI/+ts
eb1xMv3RPC11ACeC/FSgPVpbFme2Pu/SI4rdUxyTHLlZnoeyE+5SgSJ5dDW9HTnotxOAIzM/T0Z+
1fF67RQ8McydeUcca3qsWtADWnbULJ3WcTTnX80zk2WL9VS1uw548hmmRHJdDc0br2RHPZT2hzjo
zvkMWgy4qpzhUNE3lDROgeansEJ3aQ84ACDzWsJCkNigdbTe2JqrmJWa9ywLSC5YykCkD2cnhDQ9
TOpZNDETxblFV6P8kdNzPjiuhQfwG8kEM/oGEnzgR/ve8eC6ZYeo0aAoRCGjE9oAa1LYkoMthx+2
T9Dn7NgEMirW3jBZ98UsbSfa7xD1ZXDKcrYRr59G8KBiVyRhvZ6maXA9x6jOSN7dpbwPvSLYC4tZ
XWhNcLZRf3eV1G7Y3+6Y+oPKngcqnaczOu2CVQvxZU0uKrzSACFNSYTYdjDa/IQqIbxClemRjKAo
GzJhHLxe/FhqLAXY0q4dSDwp1KrGDN8QzR1kd0sbMXBIDJNTMd54uVc+Hbr3E03ZtJ8ZItbk2sTP
CEoKJjccdKCwlhvJfA7B9oDeNWc50dtG3QaBJL6pQneVIyjSkWbO3HCz3S2+DjP3X+lz6p9iwNJ6
Cf7LmjNKwH9x0lKnkf57Ty9uqo+lZ8IWYPISKtHd0qDoWqW5G/zuVgyN7k7NzA8aAKDbitGerIlC
fPH+jQ7RICVS9rp05AlFYwgev/m27KUpfbF9H4Wd6wH3LcOs3+R6ECJtom8VkxBqU0XJqdE/OemO
eKSytdiwZlYIS5jYLF+x0p9OxW6uEliagct2wzpSjnaLezuoYFqrNu3gexE1PpptumL5UPIvmIeQ
o7Qn3InhkDbgA2EPIXrOOpFRHT1AoCK4ZJ6/1Gn1majT3G3r/ruvKfjoGlZ7HyE5gmoIjJ1PTq7R
QwsO5hl/VWs0JCm1tsqQPAV19sZIUq4addxbsBNBgdJ8HfqMUgvFe5R/wSAOeChTnHMWfC98SEMW
bw37rvqYV6n66HP2S2lokcrlrFrHp+iqVZJyTedJqqI/xg3FWa4iVGCqAhTFoV3cC2xylOjVGWLx
y+IcKGruwMwXKUFHusu/8rFmI1svVSKpdB+kE4tGj2BdnQ8VXek/NNi9EbNhIR4L+xo4Fge7WZPe
YZY7RrLkDFaPz3U/PYVecmlMhxBPEKiItbp17iVfB9DmaKk6SQHZPvcE8BIjEfRbwnBuNFiPExdi
Zaamv1EmTn76IGgIKoT01aqZ7BroUTw0+MtIdgrWxDKqG92v7DOYyGYrUwEv0nYHQMxMTSLOTuRW
QL3pT2GjWYiGo/sgi4A3fRdAZlcEb65Cg9mGMED+t6Z3Cp/SamwPpBDzYsTIIoxEZxzcp18DgxBs
3DI/PacaSERQEUpxiwz7pEfEXZmOn/3E+SL39IvtM6YhuPjFY5X1PVFextrULetRqGkJEFG7LPtq
WRfWKVHtO6ZS/oU2ApQGq2p4+x2GZqa+rwlrrLVQPiwPXdaP2Ya78CVlZktMS6AfpaMVrlnUmguK
JeQQl7ks4jNL11uR/czDntBfSBJvB3LtirCXT5yqRzGakatRyQFV06YNuUrGvbwYk0mtMMRfEG6+
IgCpbx0a/cK3x6OVQrKcWiXkPMjpM1A2KNMw5WgFoEC1pYnbz1CeeV2rE352Eo1o7OfyWytR+Yps
eplmr9xyPJUmIz5yLEn6A+dGBYJfwABraaP6lZkqPhmJ9pyMxWOEe2KHtyfc0LZyVl7U5zsfcDti
YR0jaZ181gb9TG4KQ6dSf1UDI9o3ejPwU4ptrZjtHXNp/b7qdGaUWrYxeuuZVLbjws+ICmOGROOc
ZYVFYY2e0cijaqV1ojtNk3nMa6RX/phlLKpY3RU1xfA0qtZaR6HAm4AKf35zsJAxtYmYSIGtmALh
36JJe9WaHiVjjLihGnmQfcl6ZNK2CphyL5VIViE5ttp9rnLA0VUHrN+IkNfoH4lnFQZq7aUArYL6
i11a1bE1OoR/yDz4vuqePBuQucxwYW1vwzFNKJ902NEMUQSwIas+cUC678a635lZmtJ2K4d9KgIa
gBgl9taEqFzD7L3BpB+fZN80a2BpDWE/aXWORu8hPBhz3VVZaXnkruIqD6DN0l5Fnqzb91b7ggIp
3+FbEZuInCFi7c523EDymM8nC4gpS4pPhYf9NGJzdYtArzmksjR5kUW3J155Fp+bISPisfQpcezh
MLVwFgykBJbdh5sxkriuupr71jX8pXZf7RUfIGwRGgT/iBqjA8RWpmBGd1O6wnN7ab0so0Ahoh8W
Yk8CwbpPy0BA6XkNW60uzqyabk4GxknF2+0KhdwJy9QPiZV6PLshjg4Q/RuNLB7fw8mLRy/nPfS/
G1ad7ycBDXdp2mWhRhNSdj/7hD+LacJKYXKxHTOh4QPe6hCxjs6ESKeQExwEwdJfEruVGWQziiJ7
WFz0Gjbx5cBJhPrNpHv2EDHLn7ezShS7fp4OipDBKeHlYouX5ExzFk/RTP1ipUTvwJSVHEwJzQ7O
c07i37FBuc3AGvVqE311oiTZRSaO7Kx5Xb4t1ccvntarx5zyNo3hKIPm44zh69rWBKJ7QX+ofgca
EayahvlzmfGk4LMfApPjPHjmzz3Oh3WYZI/eyLQWDTMLR0LiPdndmAIxLi0faNCpz02CENaNY7lq
IRDLttiy47EmSU2S8t3C2u2byVyjBD3laPgvXkD7uR+0gdOru/OY6V+wt3JDykKe6to+xwxDLpXR
G5zrmM+lM0w3UMEkLrszJrf2nvwbG8xhTSAs2Ve9ODE2PI0iDx5LRTl7gh5ORZrfxmjb5m6UfPTK
s8B5yAevhltS6RWBwFHHdGZO5JsSZJqVGHklERt8f9/nUFhj+i/7jtkA8gqIb+/7UTbV3W6YfyR7
d8s8v4UxwNirR/qzIXHJuU2jthaz4sngrRUxbFjJorIHDIlKAzvgZgFB2Or9Qt4AlmIeEKzStRob
AwJFFLnmgGIzI+cNMSJYeYxoiYpAnolWfFBj7F2BgyfD6aJyj+VijrorkAZllqc+cNveFR/dQK6O
ATNZU5qnqrOxc7Bp4UkWx8RmXDV+rexmvNlq9bBUyh59e4paBzOg4he72OutbZu32SaYUC3FwU8A
bh0ycZFvchwTWzI15lByQw+BYGFrYsTJ9Oof/0vru3uHy/xKlfsb5gxqTh1DB1w9nsiFnfILGwWg
RT9UbPBrvcbSUacG9XhZiUua9Tk+F6oXB2T6HX1baB2NibhjVOfs6Ek75e+Mq/8nLD6NxY///Mcr
t7KpxocfPsGLvwITCXf55aa5L83Lf/ygymUM8JLyfTvaAz9elFVY1y/tv33fv0iLmvinKUypQVLU
VdOyLdhB/01aNP8J1oxoCVuatjYf8v6HtKjp/2Q/4f45BtWxY5n8IXXeNsF//gM+I/wpQzBwkpYj
kbL8X0iLxgcoGOBCnjBTWNgKoFoR0v5XBE8baqSJZOXNapxtH0RvAg08XAx1NeX6Gy8S/aBSeJwr
nu1Rp/qOS6LQCAOq9aBwAxzrW2SgBWNFq94Vkf+NGrTcGS2ZavoUmpe86Jg9t+bGJAQV9HEj1gaB
4Cczt6nh0pEgDhI11pMahnujHMUtINZ+ojl7CDxfwj509oybHtJxoyqtdle2L4hnmMcqAqkI6jf6
PrjEShTCv9zJv3n95AdA3nxdDM2yZ5qWaWj/BnWMK8nRpA5uELmjramSNZekw+RqhMgomtzp+qXk
DIgeiEggNOT3nA1WwiY0JtJlQ0EAqxzUqbZFSpSyjJKtzdkkOhhgn61ias+yUN8KXAfngjC9vJMF
1QIbqmJrJyw6jCS9LjqHRsiCN4ngAF5nZMKKYxDxD4jdHWynfWzNi70ohzvP/m5ingtNLNApd5xK
tqdREU6QLXQUH7khVDItelKX6oIIimCk39idqxrGZIDFfW05P5SBcjuq4LET2PelIAhkbbeCQ6ny
B5Ca8QEAtlxbXUWuo+qSNpH+AWGll7E9gWq4Epaa4zl4mDMcrv6k7IxG1Q4SqTXaV7p6Yfm5buHm
1ZH4opjqEyGeqzki7HFQA7foB8XVkgC2npTxLouaWTnJ9CZK4dHlGgwYhsxA66roQlJTtSc2dHDp
7ZvkFFJXWpBttzjqk20dpfl6ZObCZF4eDZD+K2PS692yvnpsTOMIWRqz12eDl2X9+wdNn+mgv7DF
lothaDZOPFPouDLnr/+yziOpH8fQUK4kVG0gIAPAMxEzmNjbmh4K2tykk72GUWG890fjU9FDfYkw
JEXD6MIUjhkcL63CMMRiSR37XQmo/wAPFls6zT/LCKfBYNMNJr1k+ANSUPub1cMwLGFxVGNDdcSH
1aObNGU2i1+jlPJOa1EVDY0bwF3apgnjXJU+VRtQnDWIhIB2nIzAcVYO/9FqquvX31/JZan6cCUl
5wguoclixvv71ytpllVVG1Z405E1r2xJXQUtI1orcJZhKnjAQvwUJr2T5I/qIFb1AHi+TMqXIbIg
rzh59IkN4S6TFjpypNydaV3MBoayVk/9PbITNgLFPDtSud7BRx7KJ4/JWWjrIXohavNGUEgGeKWO
AiFspzJGnUr1IrLAg3wBc8NQtO8QcqBoJHZxYGqWbT2J3U06vGrQLW2gIeNd2jO4HLVwvK41Ifo9
CbAWUTahem6TJxmEpyA1/8Cw/Mhhm59B04G6JBxDynnb+euVi8dc6QyUxXXOnLNMfbrjGL+7ypZ7
nCkbYjvWqhyM9dKaZa6EhTO6pkpV7mTQ4Vcl2wsJ24VparueRm/cTVEh9zDwwTydTV7Aid7AUUHj
FVkQjyzfbHA5hsN+xKkxSFh+ECTmfpXaHfCe9uqjKfDvAhpK1yyq5SonjudPBdYHbO/8oWHomszd
2EptzfjwoWuG/Ehb1WsyDOFOwye3VgkKFkPFtMccNhiiiu1o7j2rPGIy6VTzD8vgxwrv/Q/QqA5M
WwoBhvmvV70e9BBSlLiyspT4u6OfIt+bSIKYbaT3AFX6da8ray9Sn7hyRzlj4li4/3QdxN8sQKw9
mioMqVGjfCw0VT+xEvhS4FKznSBCc9MYP7zUt+8RTWNmaauLXpfxpS/MBzVneof66NjUsKIK1bfW
XoYhKqw6uW8xJJ21imfD9mKegC9RTYqJJG5sbVWTvkl7pBdKDsxBsXx3mkYk8S3dKeaf8+vnv5QI
d0LPN66t3zQuJE4a4DM39PfLhPV3n1dDiSBnyDXInRlK+MuCS562PimJei3D4a6fqRQ6uWKfKp9z
rD1ek3nYTYnhKmpm3wPWmnBM2unUubKPd7JKsAqWwxVoGIKL+W7QHCq3AxbbGFE2USbJ1dGxRKvJ
W93UaGer+l6DOL8eRuUVjyS6CuGPmyb3jeOiJvUSfStHoNEGOrLM0uReD4xnYFIPURqMG60q7gq1
NNe4e9EDtTR6KyntU5J3s1fDJNbBdwZm4c5nCXlKTIfYIvCkKU9BroVbr2VSHweT5PPAZdALjNiZ
MPHO+mF46qcocXVyBTj8VKT33feBGl7s+mo90ShmGuMDWnOudWMwDE274mBnu3HGyiRhalDIYTj/
/c35iFVe3gl0wXPxC2GVt/PDzWl6GDNKe60FMWd4UrtVo+XPmdWVR1Vn1WBkIbfpErgWglfVFNeK
5NHOMqA/GBTwYcwCIlKcQ4YxHnnJQBrDrVERb5LTmMLSwjJud6TgOsnl93/7stl92H8sOS+gc0kN
Wnkmd/7yYEU9E4Asaa5SD16oPKoz47xN1yn+mgM47WU5Ptnazu/DOYS+7Rl7EXnB15p4F1RaQDww
D0Zu6F/yNt6XQ5nCKgjoPnrDTWmi6Ir8L19VlbaPKgwpzPKnNRsSCcbVkNOfs5y9TjrvyolrLI3M
LvjOoD/+/kN+IHYu9wfImaBe0SC8LYzcXz6j4Zv6SADydZy7ocZAY3sOJyOa+6Uo44ff/66/e1E5
HWlCo77WkI3/9XoWnNWxEGfXOAVTOE+FyXkptr//Hf9WNBjz6YsXhsVA11TO8H/9JWmuq72j69cY
q8+q0mGQayEv6WAg44xRpb8PBWhDImyhqzailKV2iOup2kn9rGCuvxljuEl1BBpGjoBTQeLoBMU8
gXmnJscCBSuzf8PaeC2qAoVoPrdpjUelMp891OEA8cK7MWpzt5s5JcsscanfKh60lerc2pC29uKq
mVL+g4ExdsDxaGVaM1Nu1tZNM6RBlColpEjPlaTB2snhgZbkOrt4Xc2hAkPrH1bShXH+6wPPtbPZ
Oi0OjkQWclT667WbcMJVZVriVK6eat8A+uRBixw1Ooh+rexqS0WOYiikyhFMujYA3K2zbPoskuzz
aJIjnXg13BmhMqPTD0HNOyptjI99mpNbOyo4rIiaxe2/ITsdWWJWbRWDe4OI2yFVO0QQa0LSsJjQ
6aYE3amEyjbkLfdlo5wK0ewSlfGa1uAJlYSe5XUIw6ogl7xVSnOX885tNQiGDBiTeF+raDiKDgGn
1XzLyfdSPN8593HmbyYWlTBwzegbp2gL8p391hUBGoSpfIhmreHvn0k2Iy7cxwtLzqxwVA3IvPhY
jxETA5BNr65WZE6oqYjrmkB/TWmxr1Jbu+tNSAlBPrzvxXjZJjzaGtLnmqBgFQlHwnHaraIkJBzG
QCKBRPIggd9JjpN+L0ENWEV7sC2xC6I2ulS1jYuJ8cBUQ5rxjbFd4SAqNx1etysd4IsO4QLqTfyl
dgztAFYnPUeGDSzaeA4C07lMOWYpzM3aJk5IfMNTh/o2ZJXubMaLcQW9YLBJIMtHQA4EY/dyuMbj
Ua9x0Q2OTvvADJ0zAjki82y4makO3rQxf9hWoVBSpHc+5ttgHlWWrTORqgDLaULk4Td1AiJcAsYB
AWtuCwviAM06jdd5pjdI1y9K/AN4Tg9VjIhIDQbePUQybulnVx3cwDmI8tdxPnKFdnYdO15F+FgP
i/nZwGVWkvdNgZsG57yxXm1Ubm1Emvcw+epROwYZkkjGkl9p16w5VPwwIr8AmoCffGRrrcx8QNK/
CpEu4AjhLR584rK5yldrwqcviCmHlCsPIou6XQdBeZ2X3rS1jHSYEY4KjXvpHDCQuMJK05tMi58E
3u0zP9MvGOE3zMfhMdWQGfqhXRnEkJvdWyVMDU01tYkft/4fymb5cQeYX3qH5AOh4ttw7I879FQM
Bpaa9KrEwHvB3besTOGwU1PGtMjkADqRMoSml/rdrgLlQC/8yVPrcNdV9E0L027dYeAtLny83QXO
20hMQGQQqy9i6CZFxOokzc0etXiGwm7ojr1x6rWOfcmJTpHeNUgjcxZ8caHQlFRcW9tMNkHbDQfL
iI5p2o2uTijsJlXJJXA4Fm6Ip9RBBFmPnklmm95OdzNSZh86CQYeeIOFzWCsM8IfmGwvgTOLGWYt
sj1El1ajuTphJHOZ2oMUxGrG3SjCP+CwtY9dES6sgzKTQlwDMY+X6a+radgi2hOVckFnisG8jTA9
dfNge4xm30G8o5Um1tMndWwuEMX+UHh9DISw5t8uaXihbtME/ch5M/5lY686j4RgaV+GinlAUH0y
teSkmRVswVl71KInW+X4Asa23ogAgVuUckuZ+WeuE/7oHXpMOLixWKJY7RNx1FAD/2FVnPH6HxZF
h44nXiIuE4/fh+tjQZZk+OJcEAxr60G82XHbrJ18eOkb/pQ8Ve99P4cfZX4bW2KxHEaDFMhxDcph
xFfoAL5q9ZV3dTzsY3/42wzn35Zs4BzEaJiUEYZDK/fDqYIAC2bQVn6xamdLjehhTJq6J6l0N1XF
y9KkwC1qywS8F3jjIUgrxCQJJw2NvaVSqr3eYHsmfjwICUKoSCfEO9/Yn+PhJbSRTigBvuQoIqih
8kBOOPa5mHpwFEh7CECpzM+t5gDM7mXL/NwwPxOmASFsbMih8kl8yDiPH53Kt1ejWbWnaMrTz0nE
C2hXnXIOM7ZFVTwETaltW1yC7//XCDRnryoU0V4CDFFOOlrltn9yoAyrzqcU0t/jpHXy0Cv0SO3B
lt/Akay0UhTfp649hkkPmbMJg62jGxkfjhhhtOvDUUtxRcjU2QYm3d5sQuCVYHJWNIxWWnOhmPFO
eMUYdI3htZ2avc53nALFGNnFqg22UUwVoBiOtRJkW2Su+5YBCAyVK97H7TDZF6dUvLu6x+hlG2a/
b+tyn/XoWwLiRBioRNrRNILic6YqxapCfnZBqFF8LhhpK110GSjvvzYSPMJox3unC9Mt3PFx52dh
sBsJEsH9mz4QuvujQ2CkIjhwa8dzNXvaTT2A5EBNoYqVNQBfQqwrq1rXvVWDUXJHVKRnwokfYjsO
aapPRwCjBfa3qdzpWOf2xpBClUS4lpm4pctgeEZq/4NZOJaAkuhsJrb3aOQcw5/u2EpPtlPBETbR
sBOwuTUU1TsOMKGbNtqLQb/Th3KThLLaCIU2NdnZDz2wcWuChRWJ4lENOWnISH8LgBw7+kQLxiry
A+KDGygJA1qER4sxNH6allHd2hSwbt/+RIjrrRorB0OqqnPmIXGy1YNT83SJKf2C0vMTsgjyiMgF
8lzDfM2F9Wj341s+NTdl4pv7kQ6dweFkCNAIdYJrxhb8QKwFbX78EUn3XNTecxYD5NZTdMtT/2r2
SAfJp1tpkf0UpxWNmfam2KDsDA9WI+PjRvO+dRKk9ZThXaRQ1nC14hdH4tO3KKeRdEVNcnFk9KVy
ou9s6l+AfUPoRAGMt9CvsFPiViA8pIaOSDNe+tX3IWwhK1VgGvpMeR5Ug9rICr2rmY5ke0faOhw5
pDqTvrI6CMuGXbV7coKP6FPjTdXapDkr1aOCA8mNzJys8iYHE2DZDUiuGTcV0CqtqoyBaTqhuG2/
EKusog7Xpw1ScFAUSUcTZR6ZKLVfENxWxxB3vT2sHXmFHoBXbKXP4PJIWGcVMt2JHLv0WnRviLG6
ayO5kp19AFYKNClHRYMzPDR6ARt98rdWm9Rgx4lpEVP9CDAe9qf4mQVkBeTFzLH0iNmwNMDRojnH
RCivNIpPt4tvGlrv80C5n+C7WfVA5kmyRioXxdfSIE4QuyMyU5m6sR0gMm8tQEEDSgiOOwQoDMS9
kh49+F+7tFVdzJPfLPqya30WENC7GDCn4JUhfntiAiX/i73zWm5b69LtE6EbOXR19QVzligq2Tco
ybKRc8bTn4FFb9PWv7v3OVXnsm9QXAEQJZHAWnN+c3wOa/1Usg91ZjaLsAAIFwKYm7nwYQAZWuSp
R3cVjeF32UAxVccp/7KeoteyfzYrTMcLHX8/gvwWdxCMDaCUdrO28D+kwtYXPsVYTcjOoZPfpXiQ
1473YnvGxHsNUZxTh+jDuoDPOh46FyPRYoAO3cTGXtLqNwPnPHbe0L8eyEXnBOAnlApSuLFMkF2X
8o/O1784owMo0JcAdaKB6ZroiQoxYLR5DFxrVNnzAWqlEGLkD+kMG2KWFzRJOEQNPEeQz8xVL/vm
SBQ6NTlq4zruX7jTv1AM0K3klo+SByzcdaovpW19hCrr9wQVsIRwjJrqM76a407KHsHafpFBTC8d
HeEfXGKY8wmWfv1CaTOyCqYszUzl1VR6ioV9aJSKmm2oIbfBoGHmmni9eqeUvjVLnWqFd0i01CXq
N2C8wGerTX0Do4/bl/RAkcY7ASUSJ5hdjEGOsDKDFwyM6UtQe91q0KENEiLeJmO9qsAvLnqp/dC1
8thXqBTtSOG7y9J25sl9uTYVjM+jhJS+eVfqrX8MmnQ+ulAUlmOkPskAlFejocEte1PNIt8Urpes
owgWL7iPnVvGNYLhDs5uFBYXUqFQQ5ANLxANUU0ayAVPDG7IIDo3g1SWm14L89kQV8m8VrqzUzjO
dHfYU7j2hYgxdmOkBigZpqT214EFeEahW0oFKjuNuQ4BH5Ye/2Trbah6mF4xCQ8NhjPqNx/kURTF
CfZKnFTlYNXBj/BSXA439BfCkxacCiyOxUEu42qESgZvrPNtTHrdbJyLEUQp6a6K30p49Uu5zF+N
gTg3AWOwo3JPCQx0QYinWgN/ZKEX5sUfyh+1eR4a5eQq0SViPURYmZ8/av02afmMdkkeL5MaHGKa
WupusI1nOSrrVa+qXxoD4m0rUzBvS/6hSimFCZQXfAI2xWi3My3RT+Iv7iQYgpq9se5UTigAJ/Ql
G1F4EPoQ84+VUD4pQSFd1OlLPvgy/AfunYvRDvQvgWLOq9Q+dizPd11f7FlpjQ+D4oxrb8CwKHBw
MMjSfElOimwlkc62R5gmh5Z8ZEXwEqtEOR3TYlkASSS2XKC6uuCr5YTectKsVtfqJ8Xtlpo8PBYU
9m4nQU/+DIIRjxRk0RPWem5rPZAF8wkm9gR6Qa5fSBYccpacvpU/NHUBZi90f0hlmj6R2x7veg0z
IKkrV8Rj73N7VOaUY8cTdfbVsNCsjbL6nMSaf49duqUXzrEkc936Qb1gN0Klnq4ly7EMifGyqT2y
2kW72ZgZ5CRzZVbVO0W3/J66tOg7Kt5QT52VKH4OcIE4yLUtbROrWAVJy8omg/hnyzCRLI8inCIx
ThIktVXhaWvy5l/MupS3MpZ4E6DP3deGcu/Io3/OBw+gkFYtrNZ4L4L70At1XOqDeGPyDG9LYGVD
1biLuKif5BRhsv5NaePHLkW+LdXdxnctHMw960U2R/Z+g2QtOu2DgrxJk6+Gm9gIAfIM5MhydjQ9
CeKnNqn2kEkRnIWHobHYAkeYD1sEwzRUuGl3avifK4HdHMumIibKZ5I7f3cyWZOOIWWS7lC6c8gU
uNQ5QFy7JN6LV1atTj5MhIf5jFfr0OZBlY3ui50qe/iN+jLOsFkJ9bVlGc28bzGm0VQ0uSBqeI77
0iwdi9fRdJZ2GCMwRtgwhwcDX84bKYKSpW2tJVsKgnLUmv3FGdINojuq2Nj+A57XoPvleOi52vfQ
l+O9yfcJiFlyhwHad62NwWJ4DmF5zRwOvkKs0O8xJpC7p9w21ZlmBNmPutDzI0DXXZWV3MGH4iKn
oJyVIWxfuzF4gLoc75SsdhCDA21KFc0/djK67zEKDl5a4nRuUXhkw84GpMgNza5fOuIdO19LjolM
5Vrir4rSeC+lt6aNwpPsdyfa7sEGdmb18pcwaLpjklsk5tV8F43+Q1dE0twjAHXSif6bjiQvOsvP
l11WtNumxA5L9fK7a6VdUoHaHSGijZW0A1Tfb7JGDeYpUcStVfL7SiANHmor+EZGFNVsiO5T7/P4
oPRkgcCk+UNhr9w4KU/8F1H+4UcV6eBfsVwazeq58cFuIG+cJUFXbQgYTgwsbUeVIsitVr2L2R8c
UpSc80RmWW2zyiYdq9izXpYx/KDfqCpvmTVuMK95liGzlu7Mupc3Ql5ZTkRyliZ3rmJlS75oESXC
3TsKH1TWXj0PNdaKrCbqZaaM6FFtNMg4L8yGpLFQyOHPGTZSi2cG2mX85p9aFSU7dbJQBIzoIOUT
6XSID5GsUXlQB5e0K5ttjNFhG9TcwDP0IV41FXyM6rrUdRCrPfZVcvK1cLxqBwZtKQ0DYMPKfPCl
Zh+Y9n1oS+5doFsH34KcLlGedBqQX8+5TWpFjsqe+2htmGyZIQNvIrQZczB6QNCanW3AlyxKgIeQ
oc0ViOV8NqrEi7VGhSYb5eW9WU/RNTKxo2kUr0kPgGWiiKawrBG5w18n1VpzV1IowU4f8KYIAEl2
G4eM1zwsFFAjfG5mFkVUQDgxhmh6yL+FA9F38G1/fzW34DFwzhJXvnc8+K91CYiHQI87/XsCV2tO
Pnz3ORGkh5yd5UZLqpdS8YJpN9yv3JH7vdTCpvGhnKCTlAu3fBvl+7BDLdm2ELq9JvoRhQQEHL5+
+1TKB+ykiw8KVeEJaCo37KZiz9da3wLYDFE39Psq8vq9YQxPLf9Kvr4UcdmKdwe+PWP/kW10JUN5
XR/1wsAcArBBnbNrMtN+z0oGBzGoNSpo6+0IvGRW+qynMHlccFs3jqiPUeuboGJTuT4R+V8LNTnA
q9fBRHhkZRTBemZ2l1jAW2Q1dQ5ZLzdzpZK/BvZXsEzloZPZRcZWTx2BsyNKL6/jCZ1tS1m/QGCR
7+KCMCjWedE6Z2vMFs/N9r5crCCBeevaSC8RW9xlTpggiyGzB53aLGu8zDa4jsNQ9Lp0j0E3IGu9
e4yn4LDWU99UqDyuA+4kc+rE+dNbykjowftiU12875PwREXmq2a18sYzrUdQw8WKT2nFmhN/MxWN
y7zKJeeOCPchzNNTZYzBi13p2NDyy6vEftb6dFMgXRDosn+BdLjwJXJNbosyn6x0uptoX9UPjNON
C/rcvW0O7Z71cc3GyQ3PoRNtwQsMC6UG5KAknrabbkXJhJbx7dpcB7pyj9puPOShtKfs6E5DVbmI
El/fRX03J4JBfRX0ICr03ejAjZCweRKlK0du4L86KXJ9jEn54Mt8sGvPXEQx4ns8hygVrEdpQxEy
QNyGYEga+18ITseHRm5evC7slkYesc5qpehgj3YE/r5dRhO70KgV1o+TXrkhpGtZhFR959zV/izi
ljWM6kR/uZYCSOA69n3kHjFOcPb8LZdtisWJk4/yQm8dVNkhaEMp/J70ELJZ6fdTqW75qFJdUZeA
ECLFTPfw5l8t7EO2Wii1+6yoqHeNzpURBxt5gmuWhY8cF/VubWbNncDC6ANiopHl3kLXYT0nKSYQ
lW9lsCoCmPxt262Hrn8I2vHkYV2yVFubHf1QYwdHtaZsG+VWUbSzHnQZEE4jWAMWWuuDZR5JJzxE
lvXShtoe6RohMCoH17UpAeIrTT4K3j6ohkNHIhSlscdzxTfuwce9sWFIljxk5fVoIdtO7Pc2J07p
bZscUleJHAjKAlHbyWLXNd7bBrmsF0/wHShyuc9KOzeJfYTmV0qMgnVThy9UG2vUywULbsb+wUif
w2xwDsRoTl7FNhj5Ef4FvidtvMgPkTtT/T798aMBgbwlLZ2SnZ0GK4NELJs+4nsWIbgF4WQeBpgC
USJbAV/QXk2zI25pIE0eKXpD6rVw7R7sIWrwlayPiyJ2lR1CtqXSJN66ocDpq4eBk8Z7h1t5TMLs
Ucda4qCnyUftKNZGbV9Z1zsHYHCkvVRYsHmTAwEGRdaY6g9gw/nMU6KdYZQq2vs+n6MdX9c+THWc
7rd5nLjQnYd8Lmc7r8ECtjWdD9ABHpkUIvYx9BUWRlLNMzWmQCp67ZW6WWHsUG7L2HuyfLKjLOmi
Y6R4HwBan5E8zqgHlPnYqo9YIMYbdkk9u9kS9oJZrkLVAmOnjic5974padEs4GgU0CfH6l5B5tQo
pJW7/K5y8YJRk3t2FBsDzPUjoahZCNRhh0Q/mecxtTMBIqytzKpA7nr5GEq5B6YiCnn+0Q+cKV6Q
bTtYhdI8ReWTkrOsk4p9hRPtJpEDHUdDqVxTTWHdeQDBZ2MRYdwygiypDIPSh1GCx9Alxjxj+bpz
OvXiugrxxEo/OO1e5kl+DrcSUac55IAOGw7+k6XmO5Cmah60Qbcf5PJC7LBG0EpAutMoRlHqosVQ
CjiSqsblKWjKZ8sEPuSZkj7nxnsGhB7gA5Md1EOMSvJYcFPaUFcZwcdt76W26raKjv8SydN+TpIE
QlkzHHKVmsdM699HdleLsORpbVJf0jVhs0VSel8lEoUwHUYKahIWc1fulL22q/FlW7g5JA4z6x6a
htge9un8vra3rHBOkUqvhyCN02TZ9s/q6Lcr0MKHXNbRmFKEpabam0OGapM60lOnAxWVtcS9AMoD
8TVGdwE1YjOfehtUPZG/lmr9wez5ioSdPOxscClxGpFkLRPSCHGlzTFzfSgcqbrYFZXtgqEQBNm3
ENTMIVPUJ77dqFB2kVrK7w2U1HkUcncGjsnmLRyW5sjOrXUD/w4b64qvD0SYlDomeGVERUzIxCxd
g3YAIeT6QC4qA6tJp/sYU03lYwq1Rmb5Ne9z/F2TAUVf2rGJcnIDMzYeWlFuafuaB+2sN+V8M1QS
UCoK7z2pImgeBOos9api0aHvRiRM+Vbv75D64iKhSd+1kXvmEPn2toI9V0q4NakSATGq/Lp5UAG6
dIcUtjD+SnoWxUsiTohxjS4k0WmiqwxxHmYhfm4M7QgAbfqr1o/Yms3qnirSvvRx5aIatihtacXj
QZmrDVA/vdIpRrYLpNPqcO+QHVjDK+jJbTno8qhKThXguNTveYvaZGmrezhCKEn7oA/Oa9BF3P98
KtZ6aja8gGzzlFIbJUPbJRTerFSjffGbaNVWWbEHtr5v7bbYUBaDRaTVzYq6we/Q82Ffo3+YIQhQ
51JF6k/26lWg9OugJBk4yKPECqeIwJMQFDYrA6fBHIB1HVhP1I9RwKHikUYd81lW2mAdw4BaOA6M
S5uy6ahNH5R64Wa+i8/rU9WaxgnJ7Yy8QrNDcxzOS1KGdk2eAk9KKWmOgYp8oeFrAsUlhkONiR1c
9uKsOgDNyqx87qnBJLeJHt4LXHVyYGDlG0mUG1u1t6oSl9UQ+8lDk6sPw0gRqGvX9oPW+4coj+87
CD5LTZHCpRfVIOzYSd0nbfqCdshcNDKMpqw2ZmXngNFNYPlkajisybA5bgH6zkoXSDdGymBJE0i2
gcBWW2EBQZGUk8KcLA8+XGK0C2eJHc1Cg6nUt+0qlRIo9m79LE1ZV72OvvHkTGaDPAV4AQfYifPD
6Stkw1IKZ7Nz59SRPqE3Cq9Zsf8tG/mHshGN3OC//9d/fuv/A3Lnv1SNzN/St4+338tFpvk/q0UM
6j7wQmazJFuaqpPqvFWLTK7TKbEbakBs7d+QW9s2VSAILkjGo7z5WR6iK/9mWqamyQb8CAaM/6fq
kD9zrmjzZUJTqLt1Yl28J/lTVhhkyOgNEXcaG430+IwJj7QTJVwtHKkTect8ZuZOtr71eYnD3bTT
4RiLETGRq2AN3NjqscpUZVbFLW4/uNTMDN0lcsb36+7vBnKNysOwLPO5FunKXvhbiYNodmZG5Jy9
Ng+vP4dhxhkQkdTXW3+hYYzKdtjfovHJTs10yDueZaHTy2vR7Byl/Cd12aQeu+Wsxd8PV6kpnW8h
rcax+8+supF3uN/qo342PeccDal/LB0/2ZODJf5gpNVCIEHEocFmgLU6T4gyoh4YYZDy3FGFKmUg
cfnWTxtP/ZszQlvz9dy/SBXpQBVZ8q41YAxa2LDNbF3SN15o55Dr2HrvcwAVOaWPTbGnyox/ST29
FG0xLg6WhVtCkMIW+TRvBNq70CrNmPtaRk7AI0XnYru0t1kCUdkzkRfUOHxOm+B7UOvud2mCqOnV
R50gugnTaLgQphxXeJNE/1B4MFVN/fmHnRQoSBUmiZvKMvLTB9M0fA+b9ag+24X0BBSu3Tdq3e6r
6SBeUecakj8Y8KCaRnsQEPvbvL/ru53r6GQPSLNTaP5RUqH31Nule/zVaqeWFCUfLE2169jUSoAC
zHQd6pqXS/pFbVgYDTZGWmVfGhcnlZsDIP9vY5QnJSp5i4iYot3pIaTcmpL1pTm4vX0gym0tq+nN
axripZnAmN4O185AmYj3Chu/kPLjydAlOvqdZZzhnnzAo1HOWYq/QqPZ+WFobXNZa51PEArcbl3l
7nf/a4MhwncURPksLIbhUZ7qNatQdfdektj/oNww/9RG8C3QCaOiEpys3h3lX7QlRkCcR6ra/FzJ
DsUYhLVk+VK1ylc/HJNvBGe/jE2nPBr8HmuATOFGSfzu8X+aEOpNyGJBKw4pqvJ5rQXsQ9QOS97p
IGwhNJ58cyqNKMb61VdQEYBHR3Of4N8DSyDL9kUQak+pnJnkB/tsXyeqem3eRvNplMgWyTFKaimy
7XUJxuPEy7Bt1d0mPmkF0RQDrj6ai+n+vrz1SV32rtVFcaVsuFgP3bP3J1AHtd1J4Zh0fUBWf3rl
yiOdza/2bbis6gcfiuXa9Ov6HzWHn29Vikqdm0KlosZ7I5D5SW07Iiw2QNB2F7IeFgS3cOGq8Cas
EBlfHiGUE4ee/x/C4qn920sTI5QDFXDZHt6iLho99qpY2f3NeXysL0MWsfFENnK96t/Ou15fJ3o4
N7g2pU5cTFycOz8Ehuu4KhW8oag2qNs1++eqBr7bKa52aCZJu9TI5aE2hru8G8ozyf3y7PzV5RtU
QVOCwAxiu3dGlVdnMU10tZwkLiG6/ryOmGo7xfXSRpnpB8lRJkGUZkunmpjauUhVHIr99l20TATS
5zBI/S2y1g7RTVgGc8LE1JgFdTW/nsHHb1tWhJqqiGTQbERqutWk5GKCW5Hw6Bo3DVBJAota5+D1
GHuLpJ68pVEDnPh6DVvZJLZoQsfECaiU7wotrDDD8Lxr320gU3v2zFrcrkRfEAApHGPMDROvw7B0
SH4/3PpwFXvDYthZ3bpuc2992XSRyuspLserFpEyyOvVbaJf4h392/rp/vo4/aNUWvv8NEBBqxoG
KnFbR4n8L8sUaKl6Ap4rv+RVpxXvhYxaaNqZD5mqH8QrSNS/N8UAYqa3phlKShqYJg5BOAYt8Le/
zs0knATiwvit69PlQlUi4AxhL1nKnYm+arqW7LUknbxM34P9d49+kb7WlWQ8NpLqPBhBRy35YDy2
U9eYjCszqLKz6HL0jgCRUvQH0WSdBNtU4l8vmnYMlVlvym6JpsR8BFoN2bGYTL6mK7XGVKzpkvkl
qa8G5joi9bcLpoN4JQ5S44B2jFt8MgYZ1Kl4eRsRr0SfmHg7T1xGhw2azm6XuJ336TLQo4ol8DmK
0qcfdbuWKq4gzlNqQpzoXCtchfz2EqdQDnvDOl9bA+Z2JsrDlWjWXZScyGLciZaH0vNSTw9aKfb7
fZyYNGUQguguirkYhaV3aWtz3JqOrRxBeLxVSYb1woCGDEhfC2g8eqHupzuKCeJAaYx6FMpa1FCE
9ivpVfQP9SRclcVR71LsQVIb9/TpwreDOE80i8j8h+cni5pPqx3uydr0GKU8m1C7+nm1E6J0LBFd
VhdcFayZCd7yWOe5e+ThN+5TOGjC8OvWL16Jg9yDRcptI13f+m7zoEA2a1kiKHkbFRe+NS1Y6ygV
y/2nfvETx9Ihpqnn3Ham93S7sHjlktjeVyjXPvXf3myuEFeJ8Mn9798dOoaf7068gdu54qLTuzPz
ptyL1u0g5uJxli8kAwNGMSBOvf0WlqON+7FXFqKrhyQcNGQZY99524axYr1ZlGdNEKRiF5tWdGmz
FlXjYL/JqABmqSlZ95oLONzW02ZhQcYg0wc1ybK8uqf6FQUgT3NnFgFxDVi2B84G2NO2E89FRx2C
w3UmK5SA6IG/LBC8bE1ZV+IX0ScF6FdxCaiWVoce+dsQyPUShEs7Q6pfSmdJwTsVuow5GwrQ5tWk
VZOyhBrOMTk100E0iQD220IJzrcu0V/3TgKpPbJ2FQFo0UWa38S+b7qIE6N4UAhuiNanS1ZVoR09
zMOmmbfL3mZ5HcI6Sgbz3tJXaVl2K6/SB0SZOLG6fJmOQT6R9lsMZ4tsLPO1GOm9+rvcG+PaJYw6
IC5J8n4RqXA6aj3diilYFo9HigJSsr3NsJQ61d9bjp3/NZsKuszV8asPYjJ1kZpa/7DvUFgR/fld
tNh3oXhT2BJTOqiwS/9zS5fAI8pBYnkvqMG7GRvNlrKSJ7VMNQ6/Nf4aUSbMHI1IU/wngInaUzn8
nIaJ4rKy/IKyvji7r3GErNQAmVqpQp5y9ShcJ2D0L3VtpmJUtAyUdZdMyX6fEVXtdYYYFNM6bcKC
mWpwvYb4CRnV8Umzyvns7ns+yvvczeNmZUf5Xy/9wlsHGtqGJLF6vOpskMEUsMnboXX1TTvZNrWh
OkWFwROwLBvKTS3arXQKC6c6U0kKehoL3YVVTNmGtMlfOmoI14NRoEK1vPwlwPt5rnhGvBOjcWU8
DNCll2lYoplofftigVOa234WbynYti6Y6iVbp0GRJUY75JcPUnMUY6LHmYSJeYaetNNr+2IH/DyE
9g5yLCsm/Juv0NUXE4q83FG0TF712lasv3kphkqlK3fi1YB6djKQpn19Cc6tREo9XUW8FFeNbAxT
owpScNuBypOLUUYNgfteMR2GSO5Oeabh4okDnzgk4L8xWLSWOAxkYPpjB1tC299mcZAdnWxALayR
yQS/nFEBkPZPmdNNkP8MnlzZPGIJhHOIRZaafN7MynVvrTTtXWB61dkqlfKMuKE6yGV/J1plVlVn
xDOl6PJ+zQJwWR1wF7/71PXrRF2ttUMBneekAOtaylWRHDLVDo8DBZAQGLv2VWmio1mp5kdkSg/w
2ZOX29RimprGrFcRL7evnhYcUyu2PkqWQSHU3ZOmjvc5KaOj2dnUGRvoUtDrvYnWrb/K0rpd5NKs
M/G0F4MY0HT9LJ1OFfMghf/oU6dc953DAKt3hFLtFI7OpGyO/ZZzMvMuOGq5Ey66UWVhXkwCtrL+
ClZPXRoDVFokOsGDE47Q7w0cPU0fDmaaZo+xBnrXzhoE1nXtvMCYXIsJt2vjvMUby/V/uHYh4QPU
4J22GjO8FusQVWyrE/1CJzweBoMnCWt9BWkyYng9fk+cEhpK2Dl7OzGdO+rrXZibbnBKXeQfRKvV
HTBsFXUOB/FK9IkDmiEern83p4+jZjuW3Z2dENKWrdS4xEBgT0VnnLvKMy+iq6oVuHJJcJJC5Kiy
EgPIDXR1KZqFmfonp7fOfsQgnp3jrjPdk10FE6CezVoxxOoOzKwDQDLAXqnXSpJvJIavw0miqbtr
UwwrsdZAseVEMSL6rsPXa3SpW20o7/Pe0TwhbaiVr4Yjt4u2pl7Awbf3ULK5W0SN0n3JlWxdlVLw
Iblspoysby5hbLjrQPZHFLVq89DY8CvFlD+vJldSfaw8eTx4UeQiHTPaL5XDxrJou+Og+fk6bqvN
yIXeWZUM8wbhDJ5I4XBi4YYdIJv49xA1S9v4/XOQlxJ+NAZVGaN6MEnQHske14dBo/QcWx1v3paj
cowwpHczLzsTBknP9Yi5sp5MPgHlz65QS6t7MzqK8T6ouZ813SZMjGTyLAVMmjupuRevxAHVL2hp
Ei2LYSJ63wZE03Csb5BGATVbtUVIFpximGrJQpmgXYLclftxw8N5ah9HNbSOYqYYuk0SJ7oRlEAB
LL+eIyYaabqvivplIIeKOih/Dym/IUNr2nd+jB1lNwTpWhpk/RJIuBx5Zmp+xCSnxFwvi36fS9lc
tWqi4i71MwR0fn8UB27A/RH8CQn3gbDubhoVfWI0mEZ9MdqmpgdrObmee4UIJp2L66sYcfv8OmIE
5Y6krbo2qqHYFT7EB7chMo3rFC/ZOubKUgyJgwxyFiGvmKrnP+ffhn+bfp3pSQ7g6AbnYEIi9QNg
kPoBKFo6s8Ah7UQzyprwPjCBkE2D4oDqN8Xp3IMeV+IVyqdPmms+bkRqxXM1tlX7S6yGWAETBIVL
mAaPbVwfeyWJvmjFGueCDCqJFUDaTqun0Mr3pKHMr3pKnpWq8Gw/KoF2UeviIvqVkGdynDXdofba
8KEu5G/GNF/OpRTopWQeXQo47rMe1a8Kn/Rr1wXEocckvetDO7xLuMPOWO49QE3dkvdzDwYkNdLx
6h4pp3twpy4rk93DrSleib5IX5tOUl1nibPFfHG4zSrM4SHyZAo/pos54P32ZoIZgqT387Aqg3cX
qG5RNtkLPsvD2tB7d23iWPZs+e4uSMp1hwDW1JKGkOOLW1Ap0VBk0/PU8ZdRqyhLiWL6leeAulKz
Ve8Y8ZsqYzcSBnCbWMUlz1FRbtUqS95Mm/h7XRytqPuW4lS7N2tFf+i7LD44fYtXl288sGMzHjwU
z/Mhb7CeyqWFkRdmOSNgIO2lUXevB8936BRtH9LRMilYhDu/hj9PDMR0syBsEevFt9CnQrhV4ZTj
GpVi7BIpKt9t25z52D5RPZAO6X3rzFrTD6qlmN1k1l+zxzZRQWSjtMduJAereGecggkHzptwsCFj
GSeaioWDTWUPZChgf/3LyDgNizkY7AWsEMs7ca6Fmlxm/fnHtdLc9ZSZOCVvWaOJmddObvvajMc3
1PeqXpmtFX+TCSVQ/jKM9y3xSTLNEglVdGZfuCuu6q5IrjNcy0j2kZvhNlDWD3mLOSUmEN5W0aTq
QaYc/IyHs5YaGBnzVKBCZ0LaiMG/O2GYTqC0h0eEfOx7Z5Ngfn5IcX44jAikVwVUxJloigFxKNyo
OdzmiVfxdIYST6VpqYUh46+riIFbs7NNjSKOaVgxsr2isFm8Xe82T5xWI9Hr2iE/loZ8j3d4tyeb
yH8eqTtMx8zTFg1bvnsb0e1MHrmnUEveLs0oDDdOUtovKNpe/cxv72E6B4+e3a1cxbFeEj2Sd2Zd
mXNrmmUXRom7sKPgws1o4GOC4kf6Qzl66llyxnu90uRnvBSTveEStSaZ9/OQt/WHohA5xincvPbL
dsvDSsxLU4lKODGbN0zcWy8+fJwfV/LgXhK1KdY+anisnKbrjSM2OyvHz35OEZfRNLPdhAUGA8OQ
47umfc2DVN9TO24e/FEnPqmrpXkYMclFKu+THfGSgpie3byHAQ9zMdprfYM4I/+alWDnxbnXy11H
xRlNZt9JuRZCs+u7nRKo3rZVgrloiUPnBD3OnwyGidldX/1dnz+Niikjexfiu9yDqK2pKUebRjK+
9egLg4Kh6+sos3ZFQ2khrunY04cx5FnFfzZVT1+L1q1fnQY/9ZUetDoN+7PVbaCdVFi308Qr0WcO
8G4MK1SX/xeTswjYh6VquGJMP/fTDx9q2OBRqaIIQ+icNHH4VXb9Ym6oY3ykzEt+6BTnqcAw5OtQ
mO1iElvtEk/V76mDmkMbibdarL8rFesnlqU/m7kR92gkiPLfwZe+TtGRtRoUEKrVnaGP/32fQDxT
jF/dRfGk+GDrvjKtrlpG+MVevydDCXOrUPltZJ+KzMLF14Qa9P4el8BHinq9vfg6iYM4tWyLn6eK
PlfSqYNjFSJOyoraWGMWMM4zNqXL0DZrlLet9jKiaOUmq9sn26XStKleETtrL7aUaIdAA+JCmFx7
uZ0kmqoqfzqJ85CmKLvIg0kxyyqv2NtKioazLfSPHg/QlUfR418j/VDsxRxxaAwKQ03M/pBe/jFw
vczUdz1ZanAv81sO15N1J19Sv9zONQMb41yPjE3WVcZjqijZyqnTiQBvGI9aQGGzrumUM0zNHIEw
ZSw2RgbMhd2gYCHuzkTrOoHcrIsw7ny9WCf7M1PnzyGa/z9+VKPNPbtW2HJiYyYOhT/8fEXcAM8L
R9/+1vVrGsLAChZLjdzqV9/tfIrvs11ie/vboNH41HiLdpCH1wvfRm+nfkv8BJ1eCrnBpPaYWo+h
0SmwyJyDRUaopIzt1CSup1EBzstxtHskmnhKinnXU6LIdkg3AY+YzhXzxMELI5jDAYshlMvN8tNA
i4vR7WeIuS4FFdfzbz9HDEDf+upRj37SkDWQgDZ6UOzTh1X9AVEpeJYQBt9ZrSNyO9oLGXIC+a5m
QU5hFo+LvzvJQ6e2JTf0vexZyQaV1z4iYdePlt6/BKXRPvZW1T5aeAdqZXhtlF313iRafBRDEMCp
gCcGsxZNlaDYRlzrOto212uJlrgg14pDPXwUPyuJ2nfy9th7Yl3hjnlh7BTeNjS0bmdbUL8XBk5b
qvTYWDo3Cr+rtjkyyyf8er2lIuF6D1s8grSNGJl6gHyJUDV8stjjbdqu0jHpoCnbTbtXQh9U+dSU
qBQ7NWnzIk5Fj9KeiSquRMv2cPLBxniaJ36QicVqn5fZsTSD3Wh13j0Q1dkAEPPs25lyRlkMezCL
TvLUJfrdJvV3quXhWPlrGjcDeW2DqJiLvsggxZGO7i4bADOMGIsv82mFJE/rokFV93meOEfR1dRZ
flC88FmMiYM4yQ4yNNzTfD7jHEodF3jbPg5N51CK2QSdg/0NNYltqrCnNyndwCFdexJN3gkVG7cm
Ve9zqHDqkxsqp/85C6iqU+T1N7ENkVl4VNAXbHQhIKqsT5HZkiQw/NOufA68cljqqHZ5/DevpQ7o
I0vxfMsKdfias/eHaNm8uhJkAEMpkCHL0fh/KDuvJbeNrl1fEaqQwynJ4ZCTR8GSdYKSLRs5Z1z9
frAwGtD85N+1T7qwYmOGCd291vt+s/Hv3v03/T/9qyVPHxTTt5bf7yt/yf8+r+QHyPfNf8nvlPDj
QcswnouszoGeKdN9bwfF1zJPZnAzvPGcZHP+deQ0G7z99FNmR+Nz7YFKJXqqu6cjxPSAqSxR+lx+
dwa9eukhDP4YtuPduKiNge0qc+KNK6JiKeDVDLQAuawzv3j1SYLDEDagIaCjQlKXE8CHPOCrx8mC
0kz4DWWoysK+T5qUMyYoD2VQ1JqvO7mE5xmi9rg5XRv0hZd31lqwfRLjLU6HEHxv5awJAhUmTQOa
lxP1TNkXS2WnpvZpwGQzLv/CYpcV0Dx+Tu3GhnS4/CBqvY+bu4ntir1CKdWXLC3nm8gNAF1YcrD9
C+JPFiaU5mCtk+SQmD+SutfuAY9k5VK1APzIAC3BcnShzZRt30K0sgi0BBdPkZFRHQuBHfwJIPSk
QKX/KgBYhIaVpvl33vSg4/KDOBzsgeMZ4GQ6ZVcZLMc4h9B3qUYzYwgLHQ/qfvCo1+1ZVHHn4hc0
kAcmmfa0ilNHu+hQqyy4JzoQJ691XsRb8pc99eKbbptD0otfQI3xY9RXoIswo6gkYJknmgftab29
dZ5heLsXcXYc6JMAyX6K2YRKSw/OZ3OuH/LlqnNTWsxFTu2pa3cxRyCnEMfNZwsR3er8ngYIWHpK
1HINuMi3+cHGnd6BywctbQEMhd7Uw0H1LR5YAEi5D1QzoY5tDkpwAxjyBWFgFfsMy4W8mFd3iRQn
c8kx5urRA+b0dKUXj5klyH8AJWnmPyGkTegJHD4qYMFYC8Sce138F1lhq3vj6H9+K3tyi/gPa64d
Hus5BpCTgWhS1JvS9Pllez8a8ErNu5uU8bdNJVel/pfHO+h5U9v9wLJKMkJxOObmg5SaxZDc3lI3
noN+RSFaRnH8S+R5IA3A5ABGdLEQQbn9PSdc1sdfObceDT7inHr1pXOenyk/AJs7Gji+WEpqZIgq
PbnjN/NNJ2U2NeVXd11K+5JU0VzpRBSDxIqfpPqVbouVOYYC6DUrL8JDl+v2vUaP3bTsUxaycUld
tvMoMvBV+R7KnPpGxBnglvkweqAQLyEX3qkJSwNAdLh7eV7fsJtmzIdwSfTPGST3Gng1w5pClMKa
J3Gk2UtI76vfdL/7g0Yr0zm0efPQ9mBtJ/CpPclAxzTN87OtHDmV5uByMaR6Aba1XHZjtUZQImg5
Bwi2AjgvhmnHhzpyb5eEWVnRyy/5vSGEZf09z5qsHrqnhfJLq5tTSofRyjEqRKOFWj1YVVk/iSQe
ugKthYiVaYcfezZWrjyyrvn4f/9+G87/nKxa/I9tjWpjSjvBUbquQIMSJe7Kxvlse/5fVma1PSVN
o3NflYMRAhMEzESp0RGv0Ch2Xw8FBCeLufNcg/2DzRMCG7+dhnvTC7t6J4Zpsa6yBEqKVWYLhUMN
drB26zxigmqz78/bHGli/j25sADNlaqHh+0OqKL5OcfmrYacboAuuMvZDKGWj32t81QAnpXSTVgb
asLLVb9dXel8ZWp3bV2ABbU4ix8UldVx7nkIkAZLf+mylEGn7gdkzEXuF57scfHZzHJlLmi3+1Ap
1XueVvuKmhmwcXgSWa7DonoMLR+aPFF6AyUREiX+4TCnd6bvHhzqqB/TsQTAn2Xg73VGAatW1OpD
VqvGp1aPzmOed7/PHBQdUyPtbkWMc2DXdNf7XIcK/XQ1VKDa8DKqc3YPVMpLYXTFbTdX2X07URKt
DJwag4IMTuVOtMVE78zeaShpXRUXNnEAXZvNp1KHgjSgDk6HISQ+Si6ZgxNvUm3yNpVciY9YRbzI
CPzE3vLBEPq//bawqznEILr1T5CZRBmUCQe+TvO3SKtVLtc/7UKxOjh+ts96+sEoAKJpuHW+xz1N
hL0PhZE+s/1Hbxvtvb3rfOe04rte6vnHKcvBq7az8YblYfZQQQZ3q4zJH3aXuedQhWZPAc+GKtai
OEeGGe5Etxm6NP8jBsph9c20JmcrMSjOqeqEIP3RhCe+YljyegW8hjrcBJSyt87SsOa88uecA1pr
H0WK47J9AZSFZloLWlN2F/t7N/K+in+8BHlspFH4azd7CRBD6fMEYHMEf7PlNfq85Qw8H+A/z9pn
LV6gGfT00V0QM7S2M24jbf4GMlHKOe9PPVs42YUInE64B7mMrsp3P3GGbggECEkVJxzmOwuH9uKy
+Ymx6CZARwb4dMND/Tf9eRNnuMCuTdTqPQPz5H6gjTw4RTUbTplYWY685F48PLo2Xa5UHVpnvfMm
tiRxlsFSYYDLXeqYRPQBOb6f+/ZPCSi8wP2w1MDvnMhszuIBNYHyGBv945ajmT2dx8kImnqHvNFk
Ni+cW+83DzMPQBBp1fhokO410B6yUG/vUsNvoRPig7vbZLnahv/wEbN4r3k2+SrFJsrVv/ppRvpV
S3vv5lduZd2+3fWsRH/QRm8ei6W8UwYI2ywKtAOa4UQelfYLYBHG7ZVLULcJu8I63s2sNOe4j9mJ
/ZllS3WlUxMQSQBIVQ+bQabcxC3WrL4OOutlmWVTr1OLzOfXhevCeLvZzZEWM5Bo1KK4zZWGBkAl
gY9XKokA0VnFyuw0dgsolcpASHiuuzl9Ng3FeeiAChRJ9FWVWv8BAr1i4/9jqc3BmeaAd2ioNBs5
7hVMN7U1Jjud5fQ5L2IXSsfkuYaS+HeHu9n3WV68+lXWL5ig013nQI5shipQ2CAqfHI5TAfweDT+
DGmMLWPT/NsEEEUN/oQ1N6NN5WA1qX3nR1l2HyY9pzoTIAg7uRSluF2JSt/xXS9KMW/RolNi8pAZ
anYgszuaqKulBEqGPqFhidbBpQRKscLuGLjafKy68Q+qwHi8FsvmvvpsysmcXwso5m7FhWLegGYO
cHCVov4YWm12t+4+L1SDsoW96PVazyjZQCWDbGO/+28quXrXSx5J8a7f8uSyRz617cd4mVM8xFei
Fj0EetldFEPWoNsK5cxFlQMQz6DkP6+udHHUekAQpQrjlIW4mwbniOCCgHawKBPFdjGV81umX8ur
r+SWLOLver13Bj3lH+nfb0lc1ikXnZeV5Y0P/BGYYAWY9aESrkOXT4DMikyTws/LzZ57+fe2H5Lj
pmojKgav0oj1Stctk0ATk/9XKa8nfRT/+Og4Gg+kdPlRSKirNPld1Q/WmtlB6RN8tjN6tf1PIDtQ
2GanUPU1wIpACFcVj33ff+78qaSkOU+TW9ElLQR/Re39OTcVnfLi7CcxWDq+MX5Wyro8iQ78F8jq
YnqH+sa32ASl8HBPoyw4o7ruPwnEBAA4/lOpRekJIPF41xQljqIUMyi6vNLe9CjSdRrxW0M8a0xP
LayUO80ck7sK4vp48I1HvwH/AHBY0PMU488k0aaHC5W4uBxL3kYc9eyquTAfRbfFii5oEtr8S74i
N8OaVOQs/1G44fSwqopupgpwtO23rDyDlnvbz8p7n6ajW1fldMIzAVYZFLM8tFU6f4Xt+aUaB/8v
baiOVONN33MAYfY6/TmvwGT4t3OtT2c7pYdcgpJonr/qvvvSGtqfSWokZ2M5aqR8wdfU4iHoOIIU
zSDHi3LphjPYDwE92CKKz6CE9oMyLseXvevyjJeH9aF3xxGqyHJq7v04WVgjl0t9GeRKSTldu9JR
OHRjB9BCixGMk+ZertZcIv/P5ZWrZHS6CsYFoA8vQrapqikIAK7uK/DU05JCRrtky4oTCArh+YX2
+/KJR9AZWsGwgjopU/sjuIowEYi72PnbQPpuIVrpA+e1DZT6zAZUonJmYgdPekA7NHszEFdPUOPe
Rq6inn3qflYxiNLwCdKZw5RNzr1IazBIFFNcZVQELxv4Q2cCK0aLz6HOy7G4jaYqP4VRUFXBTdYH
55wlHf0+7bIhUCfOYZWB5qhvYtuHryzOhnC/yQMYxrxtGvUQ9OO3eEzrDzBT6A8qR1l7+hqmb0Pb
fKPYtv7Ql6n+kGi8yKoTTN9yv7vwZ3Vy4a/O1V9jAJxvy/5Wc7KNikcTy6GYx4weJ6d7G3I4CUHu
WORBGZybqNDnVbxy3ETdaSHFrjmik7DNkJQaKCAij23K0y+b/jer8mIasatA9e26vvWP261siTYd
+5yU/5mf/VnNYOus65dA0Wue8pPi7JU0L8Ke06w6sUZp+gRjinnf2TM4RA1QInDWcxYmforqtR4l
IecSNPzn1aX1El7wSZ9uJLPvk75Vq+CRbpjbQIudEwRt2k3aAbQGysn0zWuMrzQlqx/8zOg5U4VG
NTCNVa+o7vwhyNFv/g7+IZC9q3/H53RPOWVVms1Trtj+bwXIvxR6fJmTgXdYBAJAtRxv0WxSHnlX
xbeATZpfKD7ld0mN2vcg8bID+y0ot1rjVCoLcIkTA7C/IMTRxfRcGpH7+6yC0VIA2vqaVLN9VNV6
4ucOpBpW3PqxgzoHBAy13Le+7/7uV+PZUlrKLQsbfNAi+Dbw7UGhFao0YwuEo/cAOE9EOsTy5yqO
7tPQVg52W7q3tDjWj5nuV499a/RHB/io3RApUJCL0ooragaGSjvBbv/H7HbuOZtKUPVl8Rcvi79t
obiuFln8id+2KBTfagQzdvMV67KoNN8XoGu4QVG/+Mp6dAt4X6zyHcj8yrtfryrI7/lkkSrL0Kt8
4lFXbreHxzS/gZuUr+hlCDQbyDXnXE+QGovGBLK1380Ah1SHxi8BPOF/BXLez4i8dLFv8r9lkIy2
z0YK/3ketVjqZn/6xvB5UsAP29oIN5Vm8120iI5lDPdrK+IiDkvAJkq8Yi6Niv8Wq0GbujOA5uEc
rijcEzg4/eMA1I00o0ZLl6rGmdJtuMCmiygGSpGTvWlzUiE6GWJYbrORU+FV9TPRFvSvicaS+ip4
rP/ihBHm3TBxntjUZqPMi91v0YK/pHX2D69p/867IfhsUOR1jJwYeKPFNQwBfnl3VehpFtfG4ox0
c01BiHxqqOqC5We6yiquPtWgR7mBKIrqE78Bw35bKMwZODlZowJkuyw0ErpznL2sDC5WDxeLjV9f
Sr4CYp2LVOuyRJYpki/bLpsGBjyj5IvO0vm/At1KieYIaNky8Fz+W0dl/qPgmGWuHR9ng6NlMWYw
SzxZoXbhD+Llb14ZNY/x2T2bSytFUnPobKjti65r7ufI/MJpcPnFpib0yXfZ5hcnt0mzU+uYyU24
dGPUgzAVgwkNtknxxbXzz6nKDk1oFe7nOf0qMfMwvqXowA49N/Qa3baBfusYg/l367UnthrH7xR/
B3svSs0PTdFPRz1rDQ6Ua5cN9rE7qnmxQAE3PoiYjvW9Jtz7Ge6H8XQdboCZesw7T9kp7F8kweDf
aVrlgaHWuMWp9quOT2qev6zKdx+aYrMXO6XMUfyahccHoo0ShjkvoLWbd+/T6GjUzSBlKiheQ2l+
NUKVPu/FtkirZ9auNpGAoisfAj18Tm0djG9qIi+KIMfAzR4Wg+iklnFz0fs0f3B5FqjYwl/LKcVN
PMSoAgcbwX9F7Tgb4fXeafnxofiA5n6KyE3tRtN/d8eeMiGeM20r8P9Ka7jfvfhHSj8adbZ9/bE3
TP3IPyG870yleEzBIIWhxb2IKds/UrBpfgCVrfKbXnBGWwH4zBljFM4vdZAAy22Cn58uKHqD3WeP
fP1/cRPL/Cgq9kCpiWq9p2F5s0a5n1K0Urz5t0Bzin9EDfxhAH3xxlCpEAbb8dOwvK+ATQjuuqr0
99LlAydaTpOFE53EavG2g6jKVB7F2g0/oLfTP7+nEK3FUv2OJw0fNHcyarUDI/PYcJSYFx/7Eczb
YQFAauveeATq0z4MCQXR3eixDhClmEGzNh8behxoYHFOoheVGGXINN+9qyiXu9JvvpE+2OCUAQe1
zbjOI/KSnYYR59SbE5iH5VR9UqHUSdi0AQSLq6BO4Dj855Wiqm86Dt3frlSDbpNu6L5R3NDca8vA
2UZz7+QtCwKR10vRAiKIVi6VctgDSqmdRZJhS/HrEHFSFaW5T6MU1scqq07BgpTAHwsvpg3PeeEl
9Y6j8Oa5Z2nxLFebQfwkYjP0WfEWsaWiQNq7FcPmfDXH5rylksm3eQ0tj3d6bDb3k3ajL5/etHPi
z8Ol0Pc3kO8an9soEosmH3mgIj4TMy9CsQjEbJYlBjz6HSBp4cwTdzsYd56SFE/pbBXwHWfaeWqn
F0GI2fRyNfbej7wp+3PCGj2gJb97w6gxgCAMoCUw1ZuibPLdBkNz7bOh2WyWqas/mIUGrtufxWjH
57Bq57v4fZjGZL6zhuau9JrxlirXNgPDAxfxW2V9QSAXpXhv5qs04vfrFLD8dIBGLZNJkLiKmPRV
dEPfYHfrWUG2rzmEuk2dRHltMst/deE2Kkq4tEQKR615abocJG4cwCRRXimC/xHQsJR+j3Vg0SDa
ZReWd5yAdghURxHrAV9So3ESwwbfsRkKgPopAF3emg4Nn6v3OEBucaEsfdM4ic+W20iiF1XT+dKr
K9AabA5+W29ygOVhMAIT0kB7pkyrcB5FT+0D3TAil6qd7NQyqW7F+cLceP0aJ7qy/dty8+GbpmpH
Ky69rxm1zACnd8ZSNai/qDXYI1K6DtozXIaOe+FhRc1/eEgOIwWSJBp5yqyBiqAQJryLvdy9M63B
vesXnGe5mjsf7L9NFqU4Xun8fJhg5FiiZdDfr4JisYi8Xq6JKc3Yu20IAuw2bRjROXchv9/GhU58
JMXFlBe3eTHddjdyJXfsV311TNPyy6q6mnHzu8io1jdKS+Vr0nWA9bEdWNE7H5XjzlPs/q7ynKPo
/MkuKVLuqkf2Apxd7+TTfnAm7dFaGv1LqwBws4uhZEq9e9F3ixHmG33aRYNPF5Jl3YVJzPG9OK+X
gPRZgCRpzu4ql4gyAELDgzsnFDebTjLIxEau7IGzyM7W3FWwGqedfScDoHX9zZglISWNBhhQetab
C3nHm1l8EiqHtJMojcVyIReuW5KOVnJexyXpmr+PWBuCqV6nr05t13dNbtZgmTD42fRgaYkD8D9S
bjX1KwRcD13bOQ8iiX7xav5XJYGzFtOEugQuXlvge/pVRSfSuS8oU6AtU31KfL3f83jU35RzoD2p
Dr2bgKrW2lMZ35iqlT7NZqoCtrhY3WSkAHoC9BP+EJQSImncGr6e0DLPErpmmbVsOGte80li1zTi
rLLwpgEuKY4X09EPZj9SY7qqJETSd11f3nRWru4rbQbhCWjek8HW412rLM9abT/Bbqs7fXmnLsMq
G73581JMIkuUiDJQKwGEvTZA5bi8do68/jW1V3AqGbN5cCa1XV/7qQ5QrqZLt8trySHDIN5rjMpn
YH07bXbRXUwp8uhpE1BgRbe/qIYHvejBMcoHUQXSbmTa3aueuTy2SCF9DgoA1JiWCvbq0qOiwWz8
4BGytqzQhZE+9CmPayrtzZTUOspLVmfBK+hU/tFOgFMWnQxmT2GsVsV/i1Qsbgpfno8p240StLnq
Joyxlfm8ebZ58MGwMv1+86yUADYwNy9P4iYGlc/DQe5F8othDjPlX++ljnqFUr16Xu+j0dMgWO+Z
ezC1YHzwM9c4qXGb58BwBPZdRz8yFCGBad3ZyzDbPia59GwL9HCgPq27iwAxrXJOCyrlmdkX0U2S
dLVcp1ptot2Gi6lk/vVW5K7E6WJSuYm6rpP96CRfGj+EIWyMqt/bic4Ony8bQHILfvFb77Po06qf
b7rZM07NrJa/5/nfY1XOX4Kqtu+8IM8P8xLdL9EWCK9rtKYrn8V9aLSZZ7oP2uTnezCfIypTrHa4
r+VS9fVlhwS5XNDYs77FPi3KzeKlpn6bTerTRUgbAZGx33yuo9dEqRf+xQ90ClaV7LwwzWrYZHuK
ar4Llhm3ad9nvLjTagobOF6hyptKg3OHpY8C+LWlZ7JiMc8h3a3o8qVvY3MRcRs2l7KqiN3kK58K
7MIdSFhsZS8JZfDUjvaPdZQZNtOWxwLf5CYOwua2rqmbp6qHQ6Qw1+kb9ZpQodJ39g+jYcSH1Q5h
YfwMgz08CkTtwpANfJqnWDHqPADqYY21DJLnJrZbk6b86TTDoHa/BqfUOHs09p2hRi4LjgccTupM
OqnuQSbqDrZCG8SqpGMPh96t0vBYivMaso7wmkJZsXq2QxOBuTz8MDLdvUlGdjplWDOsPv8btWZY
9ZKhB7i9d7W7y+kvg9ebWG9I7jhheXGYFbiAWk6Q/Ozozdb4MitO/hjNHBZE4/IGaJLf+9jvgGHH
KIMfjyaQ8XUMIQegq7s6K/Klq+E2nCbaMpcIZ2gj/qcp3Z83agI1hd3GGbCxtA3PA1D/Mrjsqj8s
nZwPQPtSiSuXq2XxVmpIsbIhGuDJfo+RK63tqeFdwxfPsMHz14mW7BKzJle9dL0LIEeMGy8OeuVj
VLRvlYlUBZpPzjJImSEYhEebEwgK8yhoFJUMum5kx26Iw/3mKwbxa0r7yMrfvKeD5S/PnX16d3n+
Bj/KeZQrwOs1vj3H4rgZdHl216tyuNPj8MxeJc/pkGc5j+ulxEwNH1xRVotldLNTpUSD8rEZY2hv
NZAGl5qKWbW11zwIOVJQjc/9GGuvehWdBNPFp4/u1UQS6JYgRlpsW9y753ucm1n3wqOkQJ0HvwUA
XDJYbvd2NWagcG26MlyguEQpPp2TaDcNh1R73TG6cQexbP2Y+3REsn5gTYYkqnpu3642Hd95X1zN
jU9KHzaP4nHl1uUQw1AUPNJvRPzFFHNZfK0L+uO0XQ06txmHwQ7YFu9TpCmQWTTgEJs1SBojMHf8
ThnKN0Mt163dzTeFyI6TDG9afXNtAFjOuc+ivnmp2li568tOvfH9vPzdHQxax4CABOTTg8nl//Ao
3MnbgSLw7zk2jwj06t2KBDfQYcGSRNH5z0GrVy1gniIGrFHhe+31z11aGtfWFj6BC+d6ETdnsW6i
ZK4XKFBbpaNmi01+zF6mH7ePgbzb6cJr+OnP1o/H1QfIigCTi6oCQpJ/foKaKGzvjCx5iqGkfaLi
0l76FWDS+8NIgJRXpZVhETOnbU+h7dFkYU3AZSzWNwzepZ1hcamW9oUrnYRZ0icxZD18EbnSHgVU
YWJ38mj4s7YLNfqq7rqJLkO1BI1mxWFIQWJ0G+8j+5HuoRgT+yQnYFQPffKA939p4jj4FFs0/S7H
Z3UchvewXU4wTSL+W9CoBNYNG2ERXwV9/tFhA122bCo9zj82wbSchtDjXfTUcGmWEu4H2+YnzYyU
x2wy/UdA2Jx5V2hje9LU4XfRybC5QPuoPI7TAmJvJfdrwOZnlR5VoFU2g69IvqtYNZv8szo6D2vY
bCjpucm8Z4Pmr4eotIOHbqGOEHHVwW9605pqs+On9NIg1s35V7HUkrwWSm7e/muoRG2TSToKxWF1
MLqXX6ZcbkLcfhWaWM6Cbw5v3GbdblFp7eZgq7BdxVUDzakN24a6fIua1mgeus611kI1sYqoLaBX
myhlbJvz/1cszI72Xaakf+WGkzR/5bau32Vj7YIdmNZUjkHFcaFraLGkvJGfAkgcu8KABoj+1JZq
G8JC+Mn3E40QeyCY2vn3iX2COYofIRfRx0Nr8BiVUal+zNUeOgmb4jVoS1P1UWS4h+9yk10XUTmD
M696ETMvZY/BWt07D6SS9VKMc+oMZ6OwH38VKYnqaGqPC17SLgLwcR8arX2QXvmLNnppj9+GrQW/
bCZARrWOnqgIGNlfuaxpwnHUz3nFroM+zo9qkHP+TqnxIWnq8Dl2xg8U5YZQqQ7QZYtuTsAi8eyg
vKkVLXwWnQwFnKu3bgpJ14W3YvAvCXt2EFPfDqCb6j8EXR3ebWGSBWoHGDX0rLxp8l479GykUOzs
ZJ/KyfnIWRj084tEz3gPhBSlzCIWdmGe+dDBAWR02SdzNNrXrO8h4O0cqiYbDsD/GVpOfX0rvn0X
XIbS79hJqBjfZ55qJXxyhzz/xD5Yd7gKV/mxW2c2lvB6pJv/fWavq5xjomTfejeZ7mUwo+7tSsRC
d8b7K52I2qj/ac1mefzX0MAvl7Ku98xb+tqPqv+oVTOuS9VcFXR5GN49TwVf9X+h7hbmTiti8fN5
riAyAbLaOIeBTyfVTyQejW/YFZNHdEE+rx4r1M7mJ78UYuVJ4n6F4BGduEQLYk/vVMZ5KdWZ+2Lg
GbgL+UvFfOEunh77KjdLqcF+S7HlEV3lBumNEUMoe2VYc20Zrv+A5U4kRFxYJ71l+NVM4rJNImGt
nIDCaBGAA/vaA0bMfhlMQLGqvzrLYPD4f9aAT9qVXfMpquylzTChysMCUZpfuYLW1GeRCs3rHsDW
+QjoGkf1XWgNR8iZMrAmfwakTLezYsM/SYQY/iWJOFS14p74Yh9uqSrrb8cGHgtrWbjpywJPhiqA
MJAf31vnn3pxM5aGpp4anM0/8qvkOadneTfHJizm74kkgL74/ABavXPY0olhm98ogZSIoQs4ikH8
HI0Gn+UmeoiqTZC6lkVqxrN0ukwufttE2+QAHEQKjyBgWsmcm49c2SYFhxxWQNC7/G2UH8Z3M8vl
W921oJvJYDy7G4rCgelFflYWmTNeqFCXYdSsybtnK5ZLd87PdP7tWlW36VuVUZw2d81euNwngNym
qQJVPVes21rVXkTKWDazzboYoryz6p1cykDbnXECNu98YYB52L/fXOIcehPRJRIMI6x+ngB/GZaE
m1/qBwALiXwdAoKYeRd3Eb9LhKxpVsdlqnRwKA7aZLmqB925dy7mAPF2ig6zHoyHhV9kv1bR9FPQ
7UYjD3js/VlFw65I4bFvNQ3nKZ7PodL28UeQRLpd0IbBsU9SQFvEXepoqOBgX5YeaWO0jfJpBH7R
dZXgfjYWOPIUmAjNbBVAyB03f1AMym0OcrlqNaV/ajq7PNn1nD9MsK0A/7pdFhVstuz+/yNJvWQS
J0kkV5uO3rEng5b/04VqS2vCasxy+/3eJDizqxd3toOzF4KIRD0D1bDQhgaPuXV/oYqkVLasjMco
DOGYD0ptl4+BPh0kQoZBtyHordIUznkctcS0b4IWnCin7gxgYRLjIeaJZb0Cuu6Dr3TZaVMlPvWZ
hzLP24fK/d11jRtVSVx294FaHia2VDMtzXYizvPgvsIwyx7jDMGM6GTwBkiH/LovbzedmzffqiSs
781eAQp06qOd6k7Ni3jYKYhhpWNB9ck0MnStVZy1eYQq+l1nDa3OVkRpHrZ7Ymc8gQEjDE7iF9ig
ifuB+VCBpXSfzUp3im33JFKxqKxxNMqdMSQdpexTey8WGQyxyOVkx2a5k0txcguD8gOOTG4kcDNs
4nUKkWW4mJZ3RXtaDg0v5gKdNvyPX2JaIP8JbeBqumV7quManustTCxXReOjxUFTqVf6xw4coxuW
si99P/k/WGCdogri6V0/s6lMszFUYIAY6zF8t2P35DgGvJdJlR9av/f/tmP1nLm1/qPM9VfwN4c/
jLr/QzP18gkUmb+Koc2fVMCXWI77CQUpfQCcLt3Y7kKsxGFp/qH2y3nnVVV1VtWs+CCGbrwNacB+
XQWKUe50ly3tLch2eUKKyrQ4wtVl76yuNE5Jp/uvtVl9Ty23vNdBwIr3SXAKeOZ4XW263TzEyvRB
4zsAFMsIsEJCtF6lCL6A96i0ZyeGjNlS9r3f6sfWqvxXNhqV1yorvttOWt0PdZ0f1aGsD9ES+7/5
OXr4sM7t6s5bXlv/WOmz8yIhW3qZXeZY7jofgABPwAeu4mPuxxbPLr61nEjYxsLYbvY0cDvh56Iz
m0MTtf6tMKLqAaxetcGR4EqQmo7daXD98DAB0Px5rAygI30YgMUadDyDQof1VVEhUw3GtH8F4/wo
Nhncp1Y13E9y7VcAohfZXTeW99E0jLeAz5l37TJYVQHW4JzytGzVvJhdxne/WIp69o09hxLYk6Gv
1ZPYKIW17vQya9wbcVsvk7n/Tg02fMOSb/X8OdsWdzGlq+pRzv7RMr2oqTJP/+uTsWKf/7OfwgZr
1nSgrDAtOiquPhqh7asNhU/tb1rP2fDQJ+49eEpf6AgKbsOUBwlfB+Tsj0kbYYWMwhe30S0IDpX6
RshFwcJNnpx+fBRpNAraneEJ3fts3p5E5y4e1BSvHpoZRB/BnAaloQmnkx+qxf1bf/+0h/nCffIr
5+8GoMQvQNQbp6xhkSwi25/NQTG76gzsF4V3yUABeaI9awks65W7F62tt+7TpGtrhkTVjBNUoOZB
jJLBnbPqnJag6TSUo66bML3PvnQVZ85+3aMROdN6Z33+7fSFkqkLjJua8utds8DmAZF9nxnK8MWI
KiCgww6yiTh2XukyefPINDqwDD16NRr1rlsgsUyI4s96Wf2tlzHcErxFDmUATpDiL1CD1hTCquwt
vcoLpta4DGVeG+cybq8j9IyH2ZUMZm696lbJNeW595TyQU2yc11DZSyD6Ftg7ACthG5adFNZKavV
X96ocQFt+RIgepeiErjr26/q4tX1PXxncZbR1VWlt70V2/tcd6oPRpJUH9TEajmJUK0zBRzVhyqa
dvDjak9TqmQvtCA4VNrF3a2faxQdZlX+QoUeyI12+CAem75NRmcXGFV3K25pNxpAh1rQ7lAzdogb
HYidokwf8jbMAXz27K/10J57z41/TAAz7qa5jT6BSTzftuYCKBTF3ivfBuw5Li6JF+8D326+SzY9
a7xHW5/SB7AV8pt8yVaSLQGu6ofReGAwFGH0KbUUUEIz2I2N5luv5OnzOM/abxFvkSzKlI9FYwSf
Zg0chC7Tfgu8B70ZWXo51NxHE+/AZRiWIR8WVMWIngmRxtx9Umb3zSPRk5iG3C49rVbq141dELBt
V0ac6koCsURK+IkKC/dOwCt0jp/UMXIfNyiLMurhzkhqA+hSO1B2IDXShWelE/TvySIrVsHTnP+w
iu9pvMZ0Hledn9burrMt43ZLW+c+G7m2cquDp/oa+NTSUwShfo8g83UUiLXmMH7N+2r62gxw5lZ9
Gzy3EAOcQcb3FoyF6yBIgvy/7DB9baGtPZe1rdm38ZT/3ZRGfRZ816AH5wkyhA3KdXSosh4bvlSi
jt3hvcN7bpfwyMcbMj16eWo+8wKZz3CRpvewBz2BnWM+V41trPoRZOBjq0M7vhnECrgSiJ+pr1wk
EUPbWqcJUJyHLTl1L9YDx4lHcdgSDRUQdUo/6vAQ/bwRcdEKUwO3cnRurgy+1n5wgcTio/fzNvk+
G58s9/tVbjXk6yuOaDALyhaQUTGHdTceQPdZGm5+xsufP1fuX7VRp+crvRqfOE1kffruXir/j7Mv
a5JTV7r9RUQgQAyv1Dx1VQ/2dvuF8LDNjAAx//q7lLSbcu99znfivihQZipF2dUUymGtODsymX9e
ROShyux+Ezqud/cPRYoOjKYI4Ff2blkxf0i3W8dZX12WzwjcZuMkEnRSqX+PRW6CPhflyWF255x8
oHkdpL0CrJ2LMSmmXD+5Zc7A6/T7XxYc8cjYiHpNBnQzABtNtlUGOij0HBoXN/C+6S1eVfI6Au0I
yaKe4RJszUXTX0jSR9K4zBYc/Hh79O99IRnOWsbFQEB0XE/grVqDlRPk2bSeFpL+P260uAg+0WYk
mO9B3Rxd0Ya16XxZHA5lC/psL8JjzyvTSxUjXOoX7HPkAeuCRCYqIuPd2AGssbSbS4rkVrNO4jC9
5F2EQ4HBwWYB9jAQZiwq0tPg4O/cr1Oub1BRB+jGRUNXnROeUD4+HOadcRIEFhRpTJab+BUDy6za
CzzBK2RX/rY9K9vRQ59+CKbB3TAkXa6t+h0oOtCCWbeqnqpjWZWvSao1t8QTb4POp1vhlg2ylb/l
Q2emaJhyEB0hM6XIPM285kAqVZI+RI3+qIagBI2BF6O8ZVHQToLXr8smtEDt1IYTdnrfPPQ8tLOq
ncgbKaLaAeQm6Mz9CNAbtiempyz2xidUJg0bMwgF/l1xLiRZGA0HD6eJB5oVCFIcAX2S+zSlYQg5
2LpFW+1pFfjN+sfSeVwMUOUR7oCREa4XGfJof7E2FmcSaTW65HKRvtCMbqiMAd6HUwEKL9Wt0ZCA
SnUsUPJDs45zY49qRZTPKAta1VeoJvaKKD+SLA2c8DoY/Y5mNCyfcfncTjce4qy7/4w5zsR3nzHg
er4yPVbtaZWWV8MjHtrLxiUzwp2WRtHdZxwS/e4zGpFlnKvuANz3ymlPtfjBnWfbQCFCoKCbUeiE
sE4tumCe224WwAjTOh2meJ2LF2ba0QlNOYjRzNa0sIW/vWFKnl44m14k0mAjDt63iDiP8HeGGnxU
k9LUsyf9mmnxPlcMSIFiUcKv4eAzk5dHmno4vxyyxrZ8pKI98HrnzoaVaXnTQlAo6UCSRwOdARhO
tZbcuWW6JyXtQO7a7u2GZI9AP/WWhzaqb50oC3fUYD63n8fvwn5Ep+WGhd2b0Qzhmra88sXcgsC6
EV3yD71rRbvCAWOLU/TeodGbvYw6hEmUiIaUxdHdlMxctDJ8kGfvC2gV+MDgzavuzAA7D6JkWkZb
pO0FqUVt7IHBGYPPx3WTI6FniUSf9pZddiuagnmOPeELGSooLZIADc30g0pPjsBNBICWB3quD/Zx
8USmNMRWid5q5f/f7IOqZ0+wtxQY1+w/Ak0L3Y9rR8nZTZKnNrECHOQyxle2VaJ1Ai2aDqrG7q5R
9RAcaeiVccrb0a/idlrfG/3zuogibV52r1uczRtFuoNNExoBU/UdP4NoxnHAGwXGLePEU1T7GDIy
5kF/vyIZacnuw9T0ROUnJkMFvlrxb3ak+O97AH/paazSZkfbSj5alU/L/ofbILtSom02K43D8jH+
bcd/k9EWDWiWT01y/B8+xGJSlxn+GuaPnJjTPvMQHfu//y3DUGwNvakOkwK0YmqQCggrVAdd1CAc
m8Ac9yQi5QczUkiCrFrWgtO62qG99mXWvrtbvNAVbbGYLO6DxGv8ojbkZtaS+/++mHxZOmrA9Py6
3MmHu122oCsL/RXrcZLuNmbRjjcuEAwUlinaiquTwcqfd8ClRoeGTmCAbReZ2YS7FHH4f1skqlxb
aTxx/AykX5dCDRbX+otogJbJLNBDqBnaJYeL0U9WvzYtue+N6RNQDJJboovkBgCsMu8rBFDT6jEF
3estRuGnmpC4HPvssTrV7yYkbfqVJ0zvRnbgyq22vMNvk2W2NjJg1uTn6sFGQ6quwE0O0uB/U1eG
jedbrZ6eTmImWwBEA5/Xjt2tK/PhrymSB+YI9r1JRgBc4wh3ncZEO8lI8HUji/J7k/lk0OtAsyw8
twErkVlfUeuDMiSN699HG+xarMq/lPi9BNYYbw5DHuTPaHf6RSvjNP+eGQF/RjAtPNDehWb1tLdt
mv/YuxhivkaT3LI30NXe9gYadn2VSOOtWCPjq+Og9DisAeiMIPg3UEcjX1M33TWrqvRosQL96rIQ
L3ZvpH6Yon+U9cZsi05sE4Ca8Zut5vB61enBE1UhBB2A5aY4dfY0zRD6WotQord8aoBRq7TLdJQR
8h3vxstaVIh1D82gBUDZF2ItvSL8OugAk3BNA5CXdvYgWeaiOA1yE4CRviz0+sF13e6x0/IflZLj
cQ5CLyA3n3Duzz8BVgNBCcgrr3E3XRLxfYbI6ivSRiS2QLa0QyoAFKs2GuuAylKtksniDx568deW
wBHLjVv+IIu+MH2Ug9UXgYKGeUqaTFlbJjo4wASsIf2uDEnTou3uVHjsSA7JbtYGFqDYAmayHWD/
Sxf46Y67R2zp2+yrLgAxPNr1S9UYIF4McewbShaeypXLEHJpm7h5Yk3M950sPZ+mNAA7IwBHdWrs
Pb2y1nniGOvGi4yD7KJxRf8xAsi6h1ZNqVpkmdL/E02bEKz3i/EQADp7mZJ2MSZXpAUdt3H4H9bK
MFv3XWQ9Gsgg7XvuJjuElOSXbgjWOfg2vqH3OF3zaNDPUyQQPgKuK1KWUGi8/MsZbO954Jl1KAG8
sjEy4XyNR9TEQS96sH0HWR+Cya7In5LB3Ig4fADazvhV5w5exkdpAknNSB+dQgIPXoEdiCItQL8W
vymMDOkXUjRhWMwr3BBRKBM9CSAeMUszAvqxboLeBdS4dEWD0dTDumwEOGjfFWA8/IfdbJwOv+KK
ebMnMvs3n7Otd4q9ITqTVSAFsq4kXwbge2g7ACy8WLHXoAwQlG8WalIc9GP1wLMM2L5oUOXj62nr
XWMx5hve1+W6jrl3pSHFH/p10szHfiqd4yKXQcVOnd6dSUTL6SorQMiNoKgBgtXk2tS9YmCuKt3X
IuRMDLvw0hVvLxUQqhAFTYon9GyC1spAe/08VTI7bM21nUzeZpH1eAt0+qo9c5Un4WUeX1G4vl0M
Qi1G63TStaseXLIHZHzDlcWr4YS7D1CFmRivjR2BECgEyZcURnuzZYN82sDYa1yyfI0AX3JKGCs/
F4G2Jrk+WclujMpiV6r1NQ7gWlj0n/O40I5ZZwICTMkdO4rQbAbCDoA2W8Cg0oUvEsVnXQNLPJuA
5CjyUVxZW3iA/3dQf1G55lfOOUD96vzH/58FUz7MP3w0w2NTIT9HfFQpr1GclKGkFrkPxVJlhdOr
63C+1dVMd7Nf/x1c9J8UqjrO9KajA3HJNG0gl31IE5S5ZQKthqfPrTS3OYqHVsZQDJ9tLbS2USai
LUfK+bOQ4JwMABS7J21nATq7zhheTpU2CKovAlg9V1KKyVgHY9g/i6kPXuw89GdxL3FsT8obLZnw
c3outAG0Z6XbP7k496CsEAyOaWUh0jywI35Mo2caKqvqVkHJU9DTQOZZsfHgIc5GM1rkoMpppeFJ
sx9Db1h3rATn2Z8npJYh94YSiHG7KOjAg0C5kOtFXdMLAx2X+inMN1OIY43updWpCdvq1KmBpqVX
gmuiG/nNMlm5W0zoarGjZSTrWzvea6NxXGw/mIE3Fj5J7Y7mDT8kb44Xu7dt1W1YTrV1ndbZAxUP
ZZnLRnTPqW7H29KIpysahqZrxPBbaNmR2Np63CabSBN/A/c4waMXJovdNACxwKrHs5EFzqrp9WAD
prIaR0GN5ecRyYap7fm2AqDHmQYrcp9w8FFouCFfxarvEWdn96h5XN+ZaXEaRatZIMlAEyUiTnkA
OHDY9NSDSdKCIRHkfzQYQ/By7klKCwZE12WX28+1KeMLMrnfCtT4vliVlb144BYY9LB8IpFo8Sdm
Wm5+7NCx9xJWLig0AHVn9m50Y2oonahB6LhuVv0wRDcawr6Ib1rsPoopDtBfzwoXVGRddETVx+sH
M9TNaQBwbq//x5+j+QEb22W4LZQAO5aOfDbwbj5g9U+jQEs8uoCfgQDYnpECQ329KQ8e8tRI94v+
bKOKtvVp7iQFLoUFvpDIAgrEYkRXkT7059nGVSvn5aa9B0aTPNBskS9r5w3IaxOgFuXjruR2Maer
9/sse3R1hRxt5pHr/nJE4L1kOhu3Oa+mo6557oOJtMUaqP7BV5kBrlqCIDOBqaUPKKev3HGLlPab
qa4JcLmbafCV5fWmD3L7J2qiYp7r6rjjrBeAnLQLkpu3mQFvFIwrXRU8sWZLmhImTtbhXPJm2RFw
zmIVaN7DW+yjA3PfRiuSEgRzyHzSwI3oIpBlfKCZzacO7Ty2mC0iS4+eK007f7AQWiBWyViCvfZf
tLQD4lapAA7KP7zTWmEpAArbTYH39MkC/0W6CsF2cPTMEL+EWhQ+OXoTPqV56GyS2pz8yAPgRQcS
22wCxF8QFyhBU1NisxVDONXz/O4S7wJxvK4BQgv6InEk8wGwPeyRLuchHuTKS9GMQ9PW/+/ffNNw
/kFWzz2ETg3PMVDVwUBW8ScAYJ+5QgJ0sny2mHCPARcW2sFHtk6jpkClYGpcaWiZmM6FZ28jkEte
ZzNWasFO5FPjm0kn0s3gJP2646ivoyVB0L4tRtF9gZZj2e4Xh6RVG6FS6x8bhSkOiu/LaRFtBgz+
xqdpbX9P2ro7U50j1UO2ZSROKfi9SUTDXeEnK6yCtEvt5MzZSPN37d0Kc0oA0G4aIBZWnZEm+PRQ
P6AuUc9pH4Ua6Mq1VaMkaXIdqHV65N5pJ+qLRJepfWyo2ZIWzlJaPlLL5eIzncSnMEEZO1Lk4kLD
OHgKWd9qtoEeacmsEQZonsTo7cmkJePB0XqVWheXUg//7i0BzkGt2/Uxz/ATOoiHRg1zs4Xq2FDK
JokBeq3khggQSmgAqtIXaKB0Am/aUa2AmeGHqB+kvNA0d5MV4kXeywBMzkcT0QaQiKDAAE/rY94D
eomsyIfWS332kcj03sc0pWALNr2X0kHfw4xAZw4g/6oVIDkNBDleZlG9Ab0tEk5KscCQ21UzgpHm
HZac1IwH1ioIJMDWUG++GSvwbg+tDbQ/Upfvvj84oyktSdRWH7wCXBZbkc3dUFugtERWHPzV9YE+
cTkGr3GXmdeQa8ZnPCrpnwU9avwhrCUQp1UZxqTjLKFLi6+R2cuvWhNJBEDcr+HUFa88yFBFXpbN
iw4iB0RC+vQWJZq21Z1EnlG3xw8Rc9NDD9SGS4YXqS3Qh8NHsxPVOpuK5pNVtoY/FGn9NWXOSwPO
u7/DpkZPPdJh/uAFwGdp418eSrdQCHOO0TZ7ojRxnoSIYtcoYZqTwgC0tnz8gSUHShxzp3If2xyw
ESAEpQVx18k9TkQJwhe/SUKBnvgDx3cT7LCDI3adGMc10etElhujKFiOayLfKY3mfloYtbM1vDjf
dUEvX4ISOKkI3vwICvcLzgXWCxdVsGODm+7/NOjLV2APmaeaqCB1B7SP4LiPL2by/U4ELmHxMKCx
0bdaFBPy5HsXhmBaGfUCxNHjd9InQLbEvw3YFOl5AC5XTwL4dH6KqDLsmcKV5r+V87Pirh4cCqC2
va1anjO0CAkPCyCTE6ARUm3axjiWIykFHiMfgEDFGZyv4myjk7hC5uGYkiJVNqQtdD3cgPvPxssG
src42OcDGAhQv0TrpqZz9Qtdug24lgLd2joWSooizdY/Ffin9XPhFr82ni3zX91QJqiOKaZPSWfK
Deh280vGSxdsc4m2ZbmFIjf8gwMc0ERfRS2rLUGFGjVK8Hh3DidFariAi9Z4IK1rVvEVGxAKXndl
v2E5INpRSQ1qWEOhBi3DpBB+aIrg2uTHAFdeV+YwvRn+65o7/d0lObHb+pc0nR5giNkvFLNPoE0A
/PNJB35tvDW1KDtpQYd+KiWkgWQyampnRZcVXQIf/wqAXJCyth66fav2F3HNjJoXG9si1dDC6oJr
7NwUK03IJserlJLNRpHEpRzKEAWhjY+UttKQfl7vurF2yGtA4Ntglb3XeKLEkb5AR7Kiu0uIRS+j
8Z/XcnJx2AgVD55Xm0eNGTFIVh2UFaIJBrhLWVaB4F6ps6TYySTuji6YO/GtFm6OYxlL16jMNC+u
qv5FmYUz+jTXW/AZ6XGEAJ8c6l0hzO6Uhe0661t3RG06qnzny6h0TJwhuOfP84QMPGXggZfXD2xW
+DgpRitzjPprW8v+Slc6B7LqxJEToamHnybb19riV+iOwZ7s0NQGGOiCj7durNlxNiFrFNVugc4z
AEb8tz+Sa6D/bcfxYRE3OX7CqvJHbBvd3e5G7RVn1LwAEnsIfdaklU95rSSLygcrFjdKdVE+rY3y
Z5bU9mVOlPXM3gCBd9zQVDiAT6uj6kamtOjdnkQZKEY2wegM4PpC8ozslX+bqGvMTDwDPvHNd/ru
e060gcYXb9qWXX03tMRYjWzsVpGnDYhIoRODhj7sjhNCJ5d5BnzlB7tGcb4yoFYLTRT2DshbFaoe
fi/6T44qAZ41WoVy1NkRXmfttYnT4aYNwj0bBo7ycKCj0KBEQVPwC6GjELaKEpWVZ1200fqJhx3u
TiGqJLq2c5XlAszypz9zrDat2QLMWZE5ZGWK99sMkWM6LNBQSR1opUE1iwg/k+Sqy28lgWi71brJ
cX0mgvySgvSRPC3ryWel7GbMUPKHuOe2sU1NbABj/7blso5MlCvyMp9Qllv7YKdcTUH4qRfWg5eU
3clJ203VFgBdEiPIJDLDLX3eCQ9gCSh/P5lJANw5upyltIjmauUwAK5pVtwtevPC3IOOnPqJK3JR
fDWRnQ8yd9dbXR/h4PF7rhs9UuCyUtSiDO+KKAtzdrMw4u15yC0wqZTpp8zg7ZEqE/NGR1HjCDqy
3gVdvapYBHvgW51j5uJFHn/P2lziuCgSVu9DybrzInI5wBTM1vlGPqwRzTJ+axjNytPcakvbGIWO
IxEYOEDXjF+QBqnvM121tuxxc+BOdjs99UnBjR7Ha1LPl5bAg81KzHhLQtn2QKi09X2t3Cy+6OqD
bLQauQ2U6xjQGwh4Jj3aby30727MzElObuHlN8dhuDGgx/yI+3ST/Wlhi6DZT2MVnXWA3/imkTs/
y/A5SAL5w0zNAnCCiYknUYmi+zC3APrhOk91wnuAn5r2uykq9QvE/7eNh4yb50dN5awl3yajbL4P
lSPXQcPCC7Ar4wevFO7KDMf8xx8GgBdGo5PNrm8lC6DMNfC0SKcvyMuBH62OfgqrdLalqQ3mX2WU
/gS9gLN1OQLAa9Mx5XoUerUi4yCwAL/wvo4MaZYrjjQQ/f3Wdsul8phnzrjtk82UOCMaefPpRld5
+BNITOWVJjQg1o9mVqeWu1BZzaZel+77KMFPgVo+tcN0G21P3vjT4orMWdz2KB6a5H6xdGMn3RUo
g8TBIwOGpw4ASDTWoClVbVC1XY2kTYYoNeqpu0MXDwOaMJC1dBTXGg0IrbxdTZ6blf6i+aDuJnZT
b+q7D3Kafly7eF38kSzwsnFtpIKttMK54PmSnDu8kwW+ZTB9FfUVYIIACQMQomFyAF1X2P48txDS
eEAFDE7TynxwTPMmIzz2lQua0bC4md0CpOPNTWtqNuq80fGrK4zBDu3ptepTJxzR5o+ZixY/W3W0
E/5oar9Z0kytczr5PMiu20fSwgO7idFEq64Afjpekho4jUGHCh9SkIy0NGg17FIkmtZNU7WrxcEH
uyLMOTItTr9e1i4OOrcEQVDxl51K1OMGhbGXXORPvNfzJxTHrtCmkt1IBCoi85S0wEaLuF8m9gY4
4e61RuT1WWWzd/mEqJZtthHimHH0jPfdjW017pVEiwUtINm7j8Wi6Js3H+8W5OPfdiGL/7pL2SLC
bYi+RO+lLh6cNnq1UMa1p1mHnCBgL5QCXYuzomYOEDVbw92KqdVXoHhk67tjyXwckU2mA6Cbs/V8
MOEJyFzcOMnjh6lO3F0YNbvIQDMcSEitZI38RrDRch6+Iim4TcHo9Qn4Qvj5LSxN/ZFFr6DMNldD
EQynbrSLv0QC3Esl78OkBNB/mMzL2TTFfl33QB2YLPvRcdtP5Dbvs3TLgZq6o1XvuziGBS6jwgW8
rtq9M0GPPP2xC8lpFxyeN4bnHZDJfJ3yNn0KujgFgJqnbVocYdc0nRVThDY+fQBevzJBXfrN6iPv
3Lg/ACTObyQd2tQA20j+GqHeCnG9dz/zfAiz1o+qUj/YfWNvNA9p5VRGt1xz2EvRtPHRdsGYjKdr
8S1hAx4kQfg6DnqHqHsw7drAtL4g3O6TgQ5kxQ1Ad4pjJtr2hXv5I0+C/BtQt6ZV3pblRQvZgO84
2HVJMWogQptc3brFHkBhrC7dmAJRhmqSxbc/b4MhoLYhuboNFeM+533fby03PCZZP10d/Lc9c69v
1gVaWnfztNcjMOZy6dMURAkB3kufIyfhTySpQVK8SvOqOdBUophqjxBPv6JpmcbWI06M84xEIweS
vK4DDJtxn/d9+mCqga609ufohcGZJni/fRMbAtAh2gCcprG3DouczGiQnQ5ULbsHrr2y/bBeQ2/6
Kpadt14Ui52W45191IBXt3hGVe+A1CoDjKxjG7+WjRYTDX+Px1Gi4JvuLrJHff44WlZFD/FusYyB
hnCRwQxHWIyFPAD6DSR2oECKVsvcsn6A0KBBT7ooNbytaZnDtp3W1njdUnBJvBvAfsBqa01CGqxE
umzr4cydimSD9iEUyOK19bMWBpte8fwGYKgGuRfkzh/y0IWc7KWJcP0wIrKjFgFdZ/zq2OOAZIUc
Dm7RzM5Ivix636TA2e2U8bHaxarM1zLLg+Q2O3eqXJhEQyCrDU6MzTpWlcUk66OqehhCPOeTCdg5
JIvLkSGvC4LreaqMnbzHW/IYpz44mxn4e5RXtUeUDuy82Mm4qDYoQsEe6i5o8Gq9egBoFnJdEPFw
mvD1QblQpPc2ALS7v9GGixQE77zH1rafhR2jFSVypq1ZOuVOm2CVi/YCiEmG1OgEKPO4uXgpkMXp
+S3zfNi3QyFWbGTIG6Cw4hI3TvpAT/KP2mgsP2o7XoPmevBUk/5vz5X0zlYhsrPXt82GTegF7xRA
+KiQw+kqLl6bIIyubTy8iasO1L2LKVmF2RhusslxVq3X6GDPGGOQyqGhoffxrH+08Fq1txXtnNfk
U7wbGIIRroWYoLK7M3bi6bVpC3ub4X1hRnQWoQOilw6BgwMP2ZoTtjOhMd9ddlryExDXbIuAUncG
qH531ivBtrrdhnjTRRyeFMPYBM08d4O8KdapbX1O8mrc0ZIhBphXeCidFrShufUDeAE9MKFALU/k
8cwZ5anPMjwtDPA5Sc/d412svzVqGPAN20W6DUIrNSUFUlkFXi79RUJXHiK+PksjY7co4Lbfewy/
DjYerrsmtdCHMGRrVjjgkijixMdfk0xA2rVuYjdKfdSGs0lmkKAwEjl39HnXiF+6os8U+7Wzq+3G
+LtOy/PgeeJnVlqPVae538VQfLEKoNGL2vnb6uviq82QZW0608O3EehZdTjKVaClwbb3muTFRe83
BUVpNqE8QqKU69O7juKny+xdpyz/t3V1HPu2LOQJ6Saz+j5FSCZLhKQA/gC8XkUcE+GgtapyO7xM
hRmQPO28NznACaL/KHcBzrr44Zb20Q/5Z6EHaqEh2WlWfKU6Jz62Cf5U4ysVUDlq9qcu9MIrAfWQ
pZot61KWXql4yhh5clO6bOjNM0Nf72oCqsFq1FgKxu2+8NETWX/H4/qUZjGwadtoA5YutLhN6L7s
RM5+5B6apayp+oJfvXKlabx/1oAf4IcZ6Ar7+MlkjfslrQdvpeVZeTOtugCe6jgemsxtH3qk1tZJ
k0yfRVD8beN35xe6qoKo+8Wb/BdO6u3nLvCcNdq98ofwEV93vHwN3LzpaAxe5cKw/5L2+E09rH+B
mw4lfcgSZGn7OPHWBAYfr1YO4Cefpq7utonl5Wfg5Ad4/zDv/XArcf7yiv7dD+sG+KkQjWFOa2yn
uJn2UYuKSvApOa9h32cgP8JVomQhiFRfF+1y9d/tPmj/oz+yQzUdug87G2TGlgswJ+FlKGIARFkY
sPvpoq0VNFpd8zctTRetVo1oEEvdAETiYAk5IG5fH6sayAt0+kVNIvAKU3ztkfbfEWEnDQj4f0Jh
oXZaODzt9hIOqYYHsiIKtY324jTTaZ4pYIAcAH0HGaPf6W5NyNgmrDVkudUqUgjdyVa0na2WkaLr
sk8tAA/u3MXOmbajNbUddqjrHebbaYC3emCjSH1zYNZVfw3xPbu6DMCxJHDtTFEA8+910qEymGRt
ge8fkvnjOo+kloJ+XvwaAQh5GJo6SDdvPpwpiR3/ff1suiztNZSQ2VNzwCdKTzRYKnBuUzg9BDHL
ieaLegptBNoDACCySZh7Uix2RSPdozR9Es+mHywWT3S1eCcnH2QdoCMRHmm6mx1VawrA4Esd+0kd
Di9x7/Ct1yXVMbTc4orcirPKpqH5FmnVmiIwecMBOeBM/YtIY3SFgaRVhABxQHpMpCinxWU25mgL
K0JkDq3antUkIy34UdMzXbWhog1b5lHMjgVSHGjcZF+KKm/nq9As365iddWLgX2hK7IjLWjF2JcP
douXIi6P4FL66QDFapXnhoHXcQ2/vRSdCSigY4WRtmp7zZgDOnOUB8kTVNOFSLg6DMx3Y4OeW5ED
BoerKcms0rJBp/OJJBXQlmaxXtUeqtBAxkWKHln5ijN5oTVehnBm5GpvfmjVYMeO8kOTuCteUAkw
vGiPxA7SZ07mVz2IdeJKszcdEDHOedJoJz1nEWBFrPGlLJCy6DzG/tYeS0V5t6yph8zZoJlZHose
HGOqDgTk0BPYZm3nQNMJP8LnycUze1QFHsB1vdcCTAO8s052JZ52M+9e8HvOTiDDA2tR2+A7o6YL
W3yhT3ciWiRhxXRLP3FZykcyVVZV092L/vTlyDTbVhFj66wFImINjLkpC6tbhWgOzfDCPc8Iq9Mt
6nnGFcbnn5bvM9K9WyLj464TQ4QPsi5v+tTGL07DwdEboPHdi/Lpq5I3Io5fvCL+HLlRthuALPIg
NPk2jC2S0ojGAuSsDzUdlLS/NTa30b0NWpTVIlsWazJGizRP8llLCpS/ezhRgThsm8nU8xdrPBPe
9kO5Vr8dvT92EmkiD+iDfs6dPHgoDCZX8ZDwzTxtBlBCKoUV93wfhPLHBzlNS/weR4h7nUMelijr
9oa9Aki4gb4Z7/Cx1vg0xfNsvNFVFl+9Du1pJIk4xKOJr4McERlaTEctG/ZSLSeTOwXeUMM027wR
5JRN9ilRJBEzxQMifw+CF94xUrKJaB84ZLULIpc7aoh3GSCnXcAQsK/cQGc2+KhOjs3lEw2N56HF
ue+AUfUuMy3x2c0KgaA5Uu1/LiKRwcy3RRLfg5MsbJQsrAWS0auiRJUA/nMM6zxfOokGcIa86FZ3
QsCqAXrPQ5MW3k6tc/w+aFP6aGSF3JMxA+XzrPwwZazTwLHtbUlOy+fdPrhbNo8NDfdFlnf3QRsg
/fPo4bS4zUo+AHst1F0XVaecrzXT9rYWgpkvAiQ1xzKTINhQU4Px9CkFOdMgCmDuVbL+0mpee2FJ
X7yYfOLr0Znul44BugFpKYgYplvayp+dpdfn0ZHdi+uMxjodsnxH01bvUA9oyREhbWhNgGw8NJHx
SDMa9OJboAXxM0qcoMd7Lbq7fzsrKuvNWSLD7uXfnDF7QhhY03C8m1CQMzGOKgV8M/Q2QmVZFeje
heaZhQwmdwO286wKEeF3BV0JzdO2Y4WH/t3iiTO4cCTCJU7onWaPpG8Zim16p8m3gVOHCPGAxWIc
JZgMeAwQSq3IUcTnoiERQGXpxXRBB+9b6tKKrafYAPq27FGDg4Y+yBrVZ40fauvEgwol85iFPTO7
o90A4MqJjMovUV57IeMyyut4Z+kGQrpJCKpy2mbeYap6RXvTWtt6EPVxylOjO9ZAIDq0IT8se817
41Uo38QtC/ykAIgsq/nVKFUNLVqgWp95uiKJACUrDaTRldrJf7ZIcZ86MHO24FBRK9RAZssUpRyR
H9Y45oINEYaLq9YBf6NwxBGF7fku6UvNt0IHsUY1JGGf3YLWPZe6rUrJf4s0NF3uevQ4+2SxLAjA
L2Y1iXdcRCLt9H0SgdC4i/L8zq/jhl/LJIuPQWabLposgLXRG+MvQ20T5kpWjyCxtbhbHLqit1w/
wyvvsQUGCbknf3QDbhjWvjugnpKmpMhRkHwa3fFxSlO4IpnbOIjjIE+9WxzkodROXsJPTWPHq2nM
uh3licu+xpMW0HhzLCwA/MkVSKeglO3wuCWtmpItpYttwBXTgtmCpqNnzRZkRj4Wl+8+eD++pEag
f+5NxE47aUWfnS5F76TV6jdZDNoW4e7wLArZHWO9K/YcgA0PRtoUm166zjNy8Ygl6Jr1qnj9wPnZ
f03zVPi2K4ctixPr1qvUS1TGfMfCEUlNyse0Ail4XrSbuorMZqP35cVxxvw8a5kLUi7yANA6ZG80
gdWlBtRnFuDUZY6DuUXiVV7vBgNv82ObBdvQm5C+HYcvtlv14NqIOlQIIbSCe2nPNKUrktW2dxEA
cEKnZug2KO+B3XxJhoNa3Ik42utV8bQsuzPJZdmfBOpDJPK0CBShvkyXurjp6f9j7Eu65MSBbv/L
W3+cwyxYvA05z1Uu22V7w3G7u5kECMT8699VUC7S2e5+30ZHikHKGhKkUMS9DbCVWxb/odfOxxQo
hR/bzM8Pad20266puq9GFIMEplxXVeI/d1VcfOzb+Mw8XD7bQKH8mOS2ixCYUe5JmY/AHRobVEul
Q4nE8TGOn6wcE9JIOby7k73VTEB2rTKxjxF6RxAeSbhVyk4eksQ/4IbAe0pT67M5GdmXuEmNXd2m
2oaGYNOWQQYG8WtnDoCM6KzAVmYlsjhOFkPUmrbrqDxAbaIZYwULpR9nZrunDk/ap66uOuQ9Zd4l
0gCaTLISQHlPwH9DJFIi6k9DUowank9AMvqWK4tBq+JDzdNvmkr0pGTOSCTgtHEobdScRveIx39t
rygTlKwiDkL3SkMsrJiEtFFJAVdSz04jckH8zTwNzbgYUI+aiib9/SrFaCFuAaLZ7DJQcpPm4Nut
mjQaklP/PuQdA6SRWXR4NEGRakl6qtKyAp86WSfuz26GqPOuHsQr81JvXwIZfp0p+CgzclsQYSJ6
nqghbnK+N5Nsb6L0o9fis+bK8jXqYpROGulf5KFFOruboBAaSMTVBKQddTZPENkgSA5R5r+aVDFI
SiUX2mDy3eSzZxR+VyepGtJS8yCbPUiDfyAcOxbLWajmqpHQvchnF5bZR2B4ervY6hp35eFhWAb+
OMQnx0LUcxKDsZmFVYl7sy0fO/5mcO8x98lvtvAGIC3oQBDbAaft9CZbJif1vXSeHZma8YlmmcdM
fZDl00hwgGOjBJs7f1LTmDSzIwnJO6RF5x+hdXXprnIEwuIU0c9O4Wu1sT48eaPpgmdkuM4cOSQL
HQBfAMTlNMvkCDjeBABV60a5ke+/ufWFtE9kQbaDxjzEYV2G6k0sRo3vae5pcKbrIiJbtSq5ozhE
P4HLcH4m0qOPQtD05GtQPW7pIOx+kJOSgtTUIwdHONPWYUk8h6wXBfkuw8U3bdrvCBRmu6koUGb+
sMYyfYYn2QHpzciJ+vkUnz1o3Qe3zG1BLJwjOLlMsPxADzIbFbigrd4/fLpQuvg8ixctUbMKkGi4
IZxfJqEYthLpVOdGXUFMUTLcPHc/3y8gXwhlN37YrpEEnIHdCntuwKFYPV7OB78toaU7i8WE/ISd
aitHgn2NXl4xatiCHLxXOxpSQ2+6EPDtQeZnCMmrt1/JHHbqiooFhtvfXD+agGrr5rel8bQUKRqx
Hu4WGfVGVw5IGAM/2aLoQXF6M6a02AxJFgL8E0PSkkK0OOT5LgDTHzw4slaQTl18epCDBts5T8W4
XubQerzfAzd9tqdIXGnaKTlZouc3OxL1pWfhmodteAPBWnijXtg24wYXhdpq1Psp3+Sa/oKfeDou
dkJW06mu/HNsvdq8mQZ2rCSigG7cgAEnBETXZWmM1gG+hcE13NJjd7YjDUCZvX2EJIkwd96M49KJ
cCkturcxAMDe/MjDm9ofogcYoWEACRJMV9ZGxBE7oGpNnDs8xp2D7XblmcZu3mgrpC8aK+T3ludF
0RoanJcxqX1pNkfb0lcimlq+Rk5UsXZcka+6zkcMMZQjbnWQjHVqJ6BJ76lLjZ9Y+iGVuA5Uho0W
wpC6iwn1kJ/2cwqryyq2WvSLud1r0KSg10CylX0gk9n6zp2kE94bqItVn4jcZyvQaGYnEo6T/jTG
Lt40ZLgsoSGd1N/TeP6pImxpDOTL7XKGjYqmVz0Or4PrnqjR9NQ7cvOVlHXS1igFwpcSFafKRJrR
z+6s43pYbiPL/JvUTjdOwP1RlpNnb/oCfyArzaqzoxp1MJmbFltGLxH98UFeISf7zmx2ULIBabRB
5HotnW7OD3MCIejStmG291hunyRqtQEbZuBsF4NV6wS2D5y0o/5ICmoWOxrmyFerkJAIvwe1zUsU
M411tSIFzTdP/WC4OJPNMqzx/8wRNEHZ8y+f6m4W8iA9ueVIGFhPBj/bEZKtO96PXxLUm66TohmO
SZuMX8zqVWolf02BB3f2ec1RBwExwlNvVgxf2/ME/IiV9LBfdmoZfwUdUg+gRcAthDmrX1iJO1kl
t1sgQKAmHnQhapjn5dlhYnwBiXR15QhKBWCTjr7ykZfrLAONDYtb/UtmzuKq1pJj54TDmqwARF+D
esEWqyHsKvCOOPI8jv2nKSxQWdOlAFJWDcmp4XFzPySZHmJHrs7ji9m/2rqVGZ/qBtwgailqaAVa
63eyrhjSfTulz/865cNHKgfQniNo2AWLAiwGxTrn2P5OLwJQ4ceoK9ITNXUX4lnb9umJevkgrb0L
Ui5Shu1PMxq2YdWUSIOH8MGNZL9zWexSzZZvzgOQrPeOSOZFHuZbhumIxFYNDGN6o/vHrq/9I/VG
NaRejacigMXUeO4+6MmHVf69t44wUpAalbV+UJCxaWGnHiwLks3DcF7q383v9GwAEocuomKD/H6A
eeMaOCgVgVtHdQWAv8SeWVPccSSNkSgw92b9b8eFmqmpLABBk3tGNQ2RocjgyIHm80HVcezdPdcY
IthMHw6tBO6RKx2AyoD0Lbo0Xo+T2rtmNiSNWYL/DQTM0+xDMmpAlwgFL8JslyRjGqQNCqsjvFUD
VF4m3s7QykPVoBaw8TsLxax2+A81q/iHJg6Rx5SNqM2sZbdN1NF82dMgmyBZjeA+ms/si6LQ+2iF
Mlt9VvBGIi07sb0QT9rK2pZRKU8uOIfW4LL6UimIaMS7kK/Cc7zQK0XSroakYEhiQfm9622dTINM
KfAG+BZWU32iEcnlcA6bKnmmQZqN9tmswttQa6jMmooUXMhiAh6k8iYTkL03azP003napBMlMrrH
AqQH+i0E9AbA5VG9gD9Ct+kz19tUClXMjnJge1j+i1YCd4xE7/alMnCkdm+PIDbgGUeQpqjJ3u1Z
EtZXGpG9aeGPzft5iZINJi0xZgIwEMzvb6kzSkRawbhujY23tofMQpZVPxknagATYJ4QiO1XjZa7
q0VxZyhrC9zXpLqTLk466sJPVuejeikZgSFYCwDFEvF6o3jcO2D0Bjb3BQqDHMDdoxprJninIW55
3XMoXmhA9osV9cIYDLD4PwEKrRX+mOpJ29L1Id0uUiPpTnG5hszVhSQLB9Bpa/Z+uYWc7Ra/Mm53
OhsZAG8aFCBUGu7oXCQfIRlmyLrTXXewhmodZ74WYHvWnfRk5M6ZvHQxDSsE/jNEXAEEg+2UolsA
1VR4QgAAsIDUNeInlgGdmZQ2BynRerGjHmqXkGDx7gsHIfFra4os3yLCOpS7CuDul0wX17yoJcDC
cmA6IaaE+syx2fSWBSxi0232Wtne95ImaWdZ9N57sBt/9e2NFkeKovteTbpYa7kVYgeuI/Lot2Ad
0Hv/l3HtqsARL5C0R/ZJZ61Qcecr9EHBEGKtcYtII60acMuVxvlmHjIH0cEJuJ+A+UDWSBIh27Pk
7SFSsIgFoEmPrRs1AQ3JAyCiYH7CaSFUSIeJhn0nTUcWvd7O03EFnFhOA7gzGH47lUy1A5KKvtSo
6mZgxEx9QILW/irnlb4ZFRCNrhpSDJW+Rd2KC5gs50307k8Gi3yZgxTNhJ3HG82NP1TdMRf1WwUu
L6IJzBZl/jnunXpHxa8PtbE0JMXiRjLlNeqR3D3I78pxyY4x/dIhyWpPk/is+mzWY70j3WxL3WUW
M8LWKJcDgv53BXOcmyq3JzpQCRw1d0V1NPYeq+XmyrlFRz01UVFU0WGuqJttmKrPA2EdYt6KcfK/
i/CZ9Uin4JlAgjFwX8p00/HNhxL8ildGjyzB+IOQPTK0kC84biLf+FvUg/1NdRD6tL+llv03IrrO
x0wfxrUzOsUBZwfrQzzY+Uzg3tT1LRri4fPUuNVW6+tdVQmxWuArZ5AVXAi+wVm6Se2um5gDhvpX
2JYHsMvFLgST0MbAU3vV+QzI7I3vbavGK642kfVRl9lJF9hG96ZB2gTq8pQNUyXnSQ3wpcQekGEA
Fi3iuMrwmD27g/MjVuxaM6dW9Vr7pv+BBmaOcg4zqtiRhqigabdIr+Ob0gAeSNmV0Z6rYrJKMLlt
RtTOITMA8YtIByaFqPuNadoNrsu8+vLffznX+cdfDuQTqCkGM5Xn43JF4Yr8+A6AzEj+3/9j/E+V
sDLFJTcQtkvTO/caLmbABCjAAG2xV5FrKApCIY+VScCgeiboEvTSBZQq85AOLNmHGNn5yBgOhXdC
JuuHlnIUzCnyTp0jn+PMjJ78GKnn1DPrCRUZVEoFsO4nTzWkcJD3ZANMxu8Qkw1CjnV6VhcrUrrN
mOE3USWvDlBOcB+nhsB61Y4VyLFDNQlrJUJH4DYKiB0WeCHNjnWdFszssABtYbe0O8zUsepKPVIX
6HrpdKh6TZr9bEZusscfBJgRwN+PE+nemDa7Lb6mcnOKqtmzTiju2QZ88//9V/F1/x9/Ft+1PR20
nh7zgdT78IXyEL7SQBwavRRN2u0TdcJnbY1Ggk93NXfVeNE4qTrnZeWBlIuchrZfDmWwuIFDDmOA
9aKd+4tuXqI0AG+QWjoS1N4Xv/cie0d9hN/PYnk+T7ZkIJB3vku0ev4JUJZgHzzwXuaTGd4k7j+f
s6T7nvGs+tr2fb4xa2RT0zDGTXIIKPneioqj3mvjmsTgbclQARtrt6i2+eKdVma+AeqNONQMuTqh
j+M9bvSNYIojf0f4zjMMdBMVB230sLVWediLAoD3iBQWxnmRl5aNVPHGl2uSUaPVE9AGW1zSGzky
wEk2r+MjOX+x47jKP+QTNhILsjVpC10ePMfXz4u8UuuIHOwmC7R1Z4YVrQOcG6xDn3PAdXgwdsXb
Ok31Au6r6hoZiEQqfJXvicleVBXIRy/L5CFHrGKrG17+TaY/SN84qEAzwvG5dfB/pcBnItXIOjdX
pqc7O5JlkclvyoLYOUhUKQv8y75ZaHoEpNGm3Q9TNgWZ43WAkVAEMlb7F5YYn2b6GMTpLpE/Xu1e
EdJ4fNR2eGIQgbU289LYeQRo0UIrtzOnjCKWaTTz73TUrCORxJD857SzxMLzP02GK9HTkAh5hG9T
zwsjPfV5mXqZ59epSY6zeWpwAAMnHcg8XGo1Gym94HsA6WiTHJokMc6zaFa3ja2fqcE+MT731YEG
wgG4C86C5oZ5CT/3qIyKE2DpYSuNPTGJVM957z3IQoQPTr4E/slPq8WAZHbbgfKUutSMtWiOeSNX
Wm/6oIrv9W81IEyScKy/ibabVriosJ54leR7qQFf1EOZ/C0Cduka5Q/8C25bPhqjQKFtkTRbsGzw
XY9CCKAu6O6nSZbuFrVK+ib3YvZp1Mx2i9K5cNZKB5iojTaKrRbCGBd9zqYWtr4l31DDtf3o9MPa
AdqMyaP8YgmTX5rUtlGDqroknBrbW0kcHtdWXIH9/N2wqjMY0rj1wh2IarKjrrSLydxTbj0Tzd7K
nZdFSdM1U2+9TYJUfCCU16v2xwhmnk2D4MhNT2UIvpfCeC2nQsM1bWfdqMlGs73hIn02INsWCfGH
idnfLWn6bkBmE7f5BmgxxfpO2LS4EtVime3JBrP7F26haCLLweZbRMORs6L4ZHXakaph8jHy1kjd
HACEoxefcoRRLBzpTihfKte+lNN6tHL/VMah+ySRShLIfkj+iIbpiz4J5AC0un5A0V26nbo2/+Z3
yL5XBuQ54aeePbUR7yzkkSbIvR2+gAXVmz1jnAe3iYnng/IkA/IUbdpubUBBgogYb9tcaig4EuLQ
jnn8RI0lkIXMgI1WSy6LjYVSDsCkAiB/MaEeziYqwGhc8WDFTFLGxW4EfR1IryZguM42pf5HPXHz
0ClMNRLxivenxg0vJJo/BU8dZwX0EIaEzJ92YcQybBvsOjL3bgkk1XpyNW3lNp5+qg1uAOoOYagA
OHGoxhJKQFLSuyLdZGbfHhbRbP04nr1JSlPwgn9oFUI2iSYQ1m2Qy4INEgNSiKWayhXeagRjz2qR
IeVdnqj5nUxXsCJIoTnVEQt3qBsaxTwfeSyTTgwh1EX23/ORdjGmdR+GWTp9yfBWOguR4uk3udwA
RJGnn7GTTY957m9oRHKrH/VZSTJdmVGvNdLsCAiuTegMQRJvPQ7+CIGzzGnIsnjukcxVCuqZfpiU
wYP6dy4PMoaKujIQjletktEwVqSmGWmuiekpTv1gjMMlZ3Oixlc0doANNlQRPoQ01pRwGS7WiK9n
SIBJszXZoXLMOgpAaX7D6eeHFcf9i7RCfBNQLgrc7Cr/Am49ZGDaCGn5NqjkOEdSWjK6H1ykge/S
KeOgdgutJ9tD4nZa9t2PQXsyjNb9k0wbJAvcmTIm7Nk04/GjqZkBASgFxVhuWjxAbCDBUx3UwdaI
FCTqCQDcb7Sh1FYPihH1mAe3Yh/JFgCbYCEmE9N/RYlzeJlFY9Jf3bidjgNQlu9WINNlhbzFrdoi
ox6twEf/4yJfPhdWMYFEeiEdc3gB+tFff4ZcxtEqLMDvtq0E2D8AKHVR9bZHAjciZKRRwSNRL+Rs
Vi6ixQycrLOSTBc52f46LSkFBywK9d6VM/bS4vo+5SJaXJXXNIbRsdORQYt7xPyMlx4q9TWk3JQK
XLi32Q21bdlHyZIKVW1ASyA5cI1uYmiGC+7o/BWBd0apSvCg7uOYUDrvcD5p7IVM39hApkUh4k98
0QXOk2Qz7qfnttnBdtJNlHWm/on8alTVB+DLSJODbcV/ILtlyJJVkyA6QduZAYlo58jQVhzZ08d5
/0NboUXLZKK3gef7s828hZLvuyOaIfMabWd1wgM3WCy3Qyqs1wIQAwEy56pLMpnW64TQK66/XxNP
4m+BtEVgSsHKA6X47ndOpMUVzO+cQuVkqpUmG/v21ut7pGb/RH2XyKw8umG5GYi/ghShoUDgSeOg
8CZVkYTMr9poxxDxBwwUwMKli41WkrZH6lEjMw1fw2VMvVQZ1iCqQ11SOu1KP2U78ptld10yf5gy
N4fm+DjvPJ7beZbFVUrP5MGjx6LPYg9x/rjw13kmw2ttmU+aMIFvKkPHCkgGWFOU4Agrn01INisA
VHEayuG4iAZ51HKwYSC/oAlXEzO7UynMEDFboNyhGjwVazeK+lNFQtIPyoiLUIYrUhlx4azNMe6u
Vt7viriMo8A0BA5ZWojSMTGt8E0B1JuNKnIzNFmC7PgnLy5Rou2AvimzQJIhIjc8hEmYHyfHuW9+
J5MoxUUlhvFmR8PFjRQPMh+7H+RgIET0oCC3hzUWk3mN0jyHmqNtAWZeH1MzrY8WQpCg3FXjuStj
Vh1LbCB4QAaLKQ0XGdOaTF+RWo/19K07T0JWj5PcWZmdv+tLzUGuAouegNtYHhAni4KW9k5KRorM
SvEmqEACWtPeTik8TaBOOTECl/ZsjVLklgOktQbQbTQBitERqemn6RjFdnKOuIaMDVwr3xC3uuFk
b3x1anNEQqCWPzfN0O3qnA9Hfcz4Beik08YAst7HlLl4dhSF8wMsBHipoaDP1vsXs4v+lkje3aMk
D+mkLcMNFIqgfky8Sw/zkDSINX9Pi7G6l6WA3K2dYjikfj/h4krVM/iefPVqMNyTF4kSnOxuDZef
JqfW3vxJ5nfti0zG/Ei21IAZRoIVyHquc9bM8rIqjv8d8TEdFdG5o91E7Mxiho9MTdsHqKJH3PF3
gTgeJ8VQ4xf67FafuzTNrrpdVMckRuV3ImT9IavBM8EAev0HbmtRVAmuPR6Fn2Ul2ldvyEA5rGfY
/RZ6F2QA6z/biT51QVigdDlz+DeSUXNnM3cr/WvrTC8hDvGoGo3977ivAl22ZnzGkT/el64rd9jL
eq9tl+OYgSCDjtu5FY4w4bmwG3bzAIURFLmlODbLXZaBqn2VOmw8etE0Hq2yGo+goTW7vavGJKQG
ad4e0FibW8es4s0F6cZVjjcDDNs8rJ0NTcQk7lVXfg8W+qS3wavQtvJU1M21slztZiCmjaNEYyVr
FJl04LJ3wnxT58ZqCkP3AnpADVmbHP/xfl/u8YKVwWwCtm4A70UIStA8ZGNUIYDygRLe5o2FPAdF
06aHXbcR6ZisDM8yLtSQYrYpkXod2FUot4t6saFeXUX45F55epDT0B+a/Fj37oHmJBE1nBjrUDGu
b0Q1aAjAYvEHG5KVJnLyEcZBOaMyqbveODR99qfHFEJ/3zg4eNdgdJuaYcvxyP0YR2EZpCDj/AsJ
RizJ2z9ReGSBFBL80yWqvTW+mnS8Cn0c7ocApQa4/yt7b8NYaHXAudEkEHREc1GJ/BvcI5UrX0zN
JcosPd/5+E3sUenxKezBsHnUQJx4jo3jPJqy8s8kib9WfpIhKmSCUcZPx5sUKJMJuyF5TnQgS/mW
puNaQGbrsHXER2D2dSsOlJLPttsCfKr2p4vmdO521MJm1xamBbxVY9wPRiJOAJR1D6Dt8g9gSM5P
qZsa+7bkf0VmB6b6KSyPS6MXBSoVgUWpbxYh/v3Tcr+MqYdgyDCtqEtOD+pFZqPclM/rFHaY8mBR
PU50Z3rXvfOau49uy4R3n3zuLqq7z7t81LtV7rop/bzkerfgncFdl+ZaVsnqKXn7VS3Cu6XvPO9+
rN9+oGVmFE55h/9+vFr6rzdUjoVHK94/ANRnluMhiV//9Z5D0zyrBk5bvE+EbhwH0ENawCnYGCYX
16KsEg+3SCMCkQDAW89jVDS4lwKvozF1rq0tUm8te0ATAd+63sxjP9Hk2denNUvADTPLaglUpyFt
6sAqBLvGwBLa1wa2Oh0YUD+OfvYttLTphzXlHznYBz+NwveB89l2h6mK3Oc88oZAeK3+I2qabYx6
AOAXmWIztal18ko/vHJfTitn6qcfHvIG+jH54YY4PuR1W1zNcJDnEqUza6t06m+Vla4jG6tlyB8J
fJCeP00Z8seiFLcXts9frJxHR9xApzdq9LpPcRkLQENgm3kbL2XAN1Ay0g5m0m7bFsBoddcBXJeE
cYkwbYsnzCwDBRFQ8DrTPET90K2zPku2YGFF7Dc0mzSwkl4eKUBLjRmzQAJ0YA4WT6wfLi6qyZdA
MBKl273kth/MkwyofF1L0bLNMolT4vbQ0Ot0nhgMRtXBbZI8KMYUsXJUvmwnAYIjQAihpDHnhQj6
zBQ7QMuLK2oYxbXJU5DLCM/9K26SdD9bkwZFTa8ha/397Ks8yI2Gbgue2R7ZjCSaJ6GuUbKDAVK7
o+5airVGudEsvml9BqrLzsEL/tRNYXwd3hsgwidXrc/1IGkQaX1Q0BA1HN0mqsxiRUPyWOxsV7MO
eW9eH+TLsNWSAJw49vl37qjrigMnH8wdOaBCfVrHceSuOHKoL9ToNVt7WpyfQAEFyq6+iIdFESrF
IgLNcToGziX3AuxJvmllPnxvkwoQj2AEuRk2ty915YF8QymmfLrWmVd8Ys4ENu8GgFvMFPn3vED9
EfSe0aMYDiz3us/ba5YPzZUNDE0CLD+bIQzkqCGY/Tx7HSWRG+gskmAEyJi9Jh8UEd0sA3s928NO
DDUtMHfwqrnGO5qOBLMurGq8P1wA9JARzYHS+mILtlQPwClYvJM53xdWmcWfMt6kL6Lbg079hq2Y
eZZZ6TyDANV+Rv6dsI1kHqQF8Eqtlh9I1Sojt8OXL2NgCyUfktmd62zzQnNXNCSFjT0gEgtDvl1k
SProA+RyFvN8NCm4oa6o1dHOyxJ9umrrqHkGvr/zLBJrugiAsKLi7ZgBOOwcayYi4G0NtKnJAZV9
klbWrQt160a9CqCbgWt64y5R8eeAhL5ebuWIyuVZxjSkbgKUc0fKWdZLpBsNLYI88wKkkg4Qr7j0
nA0N71bh3UdtyOrjoBYmeT71CS5s96CjQ7CdRKLERh8Vz3/Osipq/j834bb5DwoN3H8bJnN8G1Sl
vms+vCJSN+8dUCfVH1hnq1x/LbsOiENfJdNAEQes2XWnhs4gGnPtVAXfsgEkzNjRT3pAlqSvnFTs
tc74g2awq7I1135u2MfJRUUFHmDgqlZz94WNDNXcB0rapu+dv2zUjF51035iso6PphppSWYjLwG9
Bl+DHffGCoUtIXZjpCEbYbpPJq7Sj7OCZGHXDDt3wgm6ZC2qs96nbsvPgNDx0/xi1NO6d43s6+gL
d1PW9XSsAbL3XGYADZt0K/oRJemRJYkJHBqQy0d2aBxweqk+RBErZ4tyjJ5wui8/165VAF2Mp7gO
MRsk7NmHkeHGhpASl4YQFTWRjRfNTFBLN7gnUpIc2NAAMAenVHfxN7ZdAx+c5GTRpT5S5tjWnbDz
NBJr8NfItgAW/CjbLTK/gKQJxmYrYKmv7To/ylU6GOrwVcxjafzkm+zwUidJ/W5AMxX51G4XU+pV
E2ijabZ5SRK6+tdlEhC4fdKN8KNXCfvKsTm+svhW9YN3cZVkEYM+BGVCJdAX72TKnuxGOTvRDNSg
oNq+jsBCX6fKiWS2lX1pxoIfSEkiONZ14V1oIKLGO2ZJeaIRrRjVwIwk89YKNTMgTW09rkafiVZT
J9Z5NTIlxc+PGMdhD0CDPMuQVB8hC2Hi2YzsnBXeH3nblQiBA7fZj1rxDJZuGlADPFwA+g1AwV1k
ogGskGFMuCv9l3kS1Cff6gTXYAr8jKGmESzEV8dw2yvuNrtrVevNwWzYS6tbnhGQlhqjFsUms1HI
SnYIgf1UG7qPiEPsxLtlrriRyBHwPL5xkHNzAm24gqNt/LReGxG2QjQcCEc2V+iyNDYEwJikw4H6
rKxnmNlSqecuSalxceC6s7ybyNA7wNnZcrcY0wI0d9eiiBc1FBxY1NY3iqPiUgNYlPV870ySh2As
hWVJViNi8m5K4iUmW4KapFznfmDxv+IpNRDyHcpGPzMOoEYu3rKEKV94GplzpiNeaA5O4Iu63XpW
nqFeGgpgi226SgDGeZQVsF4m/UQlVRWOAsfSZV9oNJdeWb75tUSFAi4C7KoG0AqqeD7yFfVNJcCb
49Xgo3cx3LD/GEpgqjqSj/uiyvYCdz43u0KVkp7mT2aJLKwVAwce+B0ze+vkIPyVKViFkR1kmb33
TJJRx1YGoHzYKyuDShlw2/hqdjw5k8g0Cnk28/iVxZOVr4Td2qvOnNodaVH+a2ysCW/FHHuenQXg
zbmgyRcoTFqqk+ZSp0bHo1MrnP1j8RKVLC0zLH6koGaewdb5s5FEzr7wk++WhwzMTPF2sx7M84YA
YDcNEyWrnXHV55l4GvIBtOSdUx6AAmgFpCRZXuHN3aTlcAD2rIaozhAHvOXVkZo+ad96jhxKjuuq
n+PFJn23XlxaHK8R8FaaB/Vis8zgOZ44TkNqbrBbKA5eGaJKddSbVUQ5Y3EFdIq7saxlvmt53wDD
SOWULeOyH+tnWwHZLHMAlKx+llaVIXwAQk+Ng1OpdadPwPLHdV3nTcCFtYtvyZR/AM1X85Jzoz7b
uYJoVXJ8rL81UNM+R4WfXmuEOQKSNy6yDjiCXTfwECFoVLUoAQJuybcRfwcU0Pr9Reeu9lyZ0Xc7
7ovzfx9TDaTePIYBkfLlukj78nA4YPYjmZHhKtghl7cfhloio4Ix7ShUM5h2WATzuEXVPOrmtrk/
akcS2UDNKILH8ewz6+b+6GTgeHh3ox7vPPjOelqqNexhmf/BZZ6NFiXvxzFpyOefq9PsfdV+B59N
s9VAT7SNwjoKNK81AO4OOPC3bl6I6EJSalq/1La+bX9OahOX+bZixzYA+hxdqNu4JTzjPPV3U55e
yYWLNqqfZ2+BjKTR7bZzLm5XHbzcGk5NniOx8eeIUndxl/bNaZMc8cjc2ADHptxbUT1+Gdr6KOpS
fwHCYnnrYnwJSE5m9bvZqMmjidLGF2yH7s0sM1vZuo5bQnqKZjZKF/1KnG31sE1VXUasGq0Hd4mS
g41X7k0URwHjCP/5OGXkR8tjUdBQdiWNQTcRBfMXZRmTOX0zDJyeZh8akoJkyL6NAvouLXPTXDQk
RZWDPXTs/zLNsds6uNd5Seq2fM4QTe4sF3BVcd/oawfgtVsiUsyUFgEOZOcn0KZKS74RQ+JFVjUn
x6yiF8vKkv04gKCZhqFpRkhUk6eycfFSVxbDiMM+602BWAGUJGNdghO3pV1IhHJIZ4+3FwitaMre
RqQFtN25UawEK4ZXZOWam6gFpkIkjOEVtOu4xeZpe7VdhNDxz7Mpp+hgIQX1C2rh+dZMh+Lo10n9
DNTRCX9V/Ev87yx45Mb7UWr6uUD+XSbH/EsK2N6NKTpUw6aePKPGtt4AmaJ7TUr92Va4+x4vZ9PE
kPGmGPi9KZ7Zs6lQuPvKtAXe/Gi1ryiFMbauW/fxKilGe/U4jocSqBGxOGrYnK1AcGE+m2Pk7iKT
TcA08jIgmOT5Gqwq2VfcUV+Ey+y/OqDMV2ZbfTNH214Jp0yeUs3y96102r2RKIjHCOdzCXyY79zz
tnXd5HsXUfR1VKMcMDadGERmhSEOLs/3JHNU2S31LNWjoU5FuiSkxu2iPyywymzJhEQD8s7ArgKQ
dlAyoiYXUK2HVj3fCcoMp8KfMvr3X8akJkOSAco5A/Ow510S1uLeadM5OnBS+1D9CzT8Bhpa6wUM
JwdTfaejlFX7UhMTstb84Qvyy1AQ2id3ZrYyC5NfzEB6hEz1MdlEeHHuRx04ZInF2Cdml87eNXE7
Numl9ykBujt+JcOwBsiT96nRuLHD3jBcV6PhfdIbEKC1opQb8tWzTN86snM35FtENSrywEG3JW1e
YhsiqxzEmcrXcbG19VGzsSMtirnd9dgDOJ+GtQ9MY1dHcI/7ndhYwtFWTdogA8dOVD6bSsYxDf1n
V0y5wntQOTmlhrgaD7U9mZPh7PPoTuNUFVmnKLBEFgwIPFJVOcPfm8Syii2u3uNgVHU1pPh/lF1Z
d5w6s/1FrAWISa89j3a77Xh6YSVOwiQQM0K//m6qc9yOT76cdfPAkqpKou20QSrt2ps1qC/90Cdj
3TbNjPQQiRWPFcOqt13rlnpQBe3W1dDxeaYUGIknb/vuVZMX+r38g4qiTPpVpSD3dx3PpggcSeK5
9D67YEF032TDx/G/3580GRMncVclysgDaa4BYe+e4h6pQwDeDcBYdPtUiaMbhc1jXunxNlfGV7K2
Dljf7NRzFtQFkUMKTs/U217GJPqs+i486aLxHhwIFNDMGffncRs1MkMuETo/k8hbMdWw0EU2KQAZ
PmT8rg7sA8HkSH2jb8EDSZHKlr8icz8GI+T7PNSlkKstqlyoZAosicbaeaFi4dyGjE2ah8WaukHQ
nWU38eO6g3uaoqjwmIOe/kNU7DWXqDEO3BMU1C5zUVSQIjGQcD4+v0e9z6WmIma6I0VR999RNLgI
4ls1Dmtvquy6ftHo6/UnW5+jMIPVGUT+3r+V9CW9fF/J2NBX9+oPuN/htAnvFpr2EpkIJlD+lnmz
AbVq9ygmOqPEiR1lbOp7EMlg+xfn3oKcrfbdU18ga9qBFgEUAh1SuRzvYfIOMUDf2G5F8yGecIEs
qwAvFhCNnaZyoT6y0CgrW1NwlbnuIfeGl8tU022bMnOOrlf879tenFNEh/P8D7f2iwCyraNhXH4I
usN0+15CbcQts25HQ//0GfpSv1C8P837/uMHQ5ncyMjedlOpnmr8bk+tZur+3TbE4LrCAhNMF9Ow
/9fYP92jbPB3UGZ5sfx0c48qCmlIFShg8I0WVAV+imWT3yYn5MniM5IA97kTeM/aLEwgNjTSljIA
c1tVZNjacrbKfDxCTWxOz3RBaUo2tx0cEuCgADjBpop3DBowx9LR8bmOoVPrQKm8nnpkQhYIe8Is
dCBFgUlE0huo/C6TBY9wpuCByNntq7UzpP5b2bc/JE7Dn8e8kUBOBOO9wfE5ClFUt6x11TpG/eV+
sFDxrzSKDVtAKG8CDy+OTrT5uXGxZ+7y2n9MlQnhJitKv2nFDzXklqLZf91PhlLfJ3mSLdukqheJ
24Gkf+IrChuNxx41Iar0BqpmseKeX+7pQnZqsSL+J+7qppb/Hn2Zq2GJWpagpwJIwplbMhYnz47d
TQSBog1g3+WpK5g97yrZvEIEeIu3Hf8hK32oake9eD6wB7GKIOGK9MzW1AMkz804WtdDsQKmC9r2
08Wa6gp717CXWdf6WDf95tBZ8gqOWB8wh3/s9RCGh9/nCKckZMzb8sNRxzgdegQCuqJl53wHiAoH
IWSjo4+YW3ptCv+7oOMPctDRSVMiJ+I2U00ehk4R5Ov6Cqck11MTDrg9TUyDrvZEjeBcuM7+fiRT
+BYqUd8/D40o6N7XGd6HZWENakVse0eUueBG08fg41C6u/cJLvNlZlDMaywp5lEAMUfTc57KFhzT
ZuqGJ78fytsIpXPUIzu+teHJdocVt6APB0pQ35hhx5LgsAcngRRHFw/PtTkzoZbVNgViRJFXK2wY
/Pk1JhlGvVXaSEGtiLuRw1aorOYhX116NL/tFzMrVe0t3Zw+RiXiJzfV0f4SFjTjxjGhJZYNUJ6d
9X4obgrnbKE6Ht+R6OPFUMW2Czq9/2QPMlQllynD+moaULidCRIdvxQL2XNQRr3PQpMC8Out6ijB
Scm7A1yuw7rNQ+eoLRTQ6MJJb4TpDMdYZsY8bTP2zXS+c6cOX2vPkku/DvM9OKXsU5Cl9mwcLPsb
qjkOadO7j0KxfB2CPhOAhkI+mKx/iacZpFGD3F8JyHqpdNiCfgUaKm0vniGisi7H6ic2JWcGEr1T
UnXOKe09NdeNrVfR1CWbUta4FhqJkF65zomCDavqj1WaranHXNR0WAMDM7nowx2qY39dRs7cYqqx
DXfkcd7d1LXrMVono3P6NAy1IP9jFp2AfAVF67jLh+ZlsgKwKGS2fhtKHkWDqJmr6C4FPGlFcSaT
PwIt1DIKx36HCtZ+508XiCFja0BNKC2hSf6UmhRFffJT6zr8EnN1X6M/eC5zfrjT9c408vONrtNR
y2P6ByTSvRD07InjLa/8EBdKiaEVzswF8OfiKSayiQ+8EpnDo+M15kI2QcbYKkEv8b/91xtRi+Zg
7/e5ei0NQm8HWjvzqkU9Xjni22c7dbwV0krXLDXzR5+D6TBK87e/RoyGFpeIsay/OHgFbaqMg1dm
bPpXy+dnO+j7+zRqwz2HVMICqMH+lenmsXHM4BxV2Gr7bu3OyV5m4nVs0uoMQeHg0HiGmtM82mu+
S9dndxmOd48FdOEvdku6EFXIC3E3WvoF1a/5DGTP9Y4u/nvrTza/cDp8f6aYLCvf/iMTaHn/SgQ6
XmA7YG+AUAA+mf07YCVFYSoPx47fYTXQHnjdpEfI0aVHaoHj8FcrR/mAgHj5huz/M8yWb2KswXg6
TSFM1gyzILdTSAdgIilqoDIqnDdMvav902wWeDjWsrF+XsKg2zzMKOQ6zPJSc1EUoGb+5Lh2qWVN
39481ubyw2eB/mExB166XATKLtcM7CuLixqNjIADVNML3W7VWUDiubLcPV2syBi2uVEuLQiBXUzC
rQsQDk0hWe7m4Kp6d8kkaveJtWAMiNNZU0bjXrTFgG/K1KRLLLt4XVjGg+7LXyayV6Gzjl0r2dVY
l4AjjrnVsTVMA0Uk8tIjkzJQsLsosaoDXUT9A2/5bi0gyXokb9OZ4CymPoMW3VL30Jq8TKhkVq/T
FBxN4Vi+jW1e3vYil08b5kflU4bX3W0a2m/DoOWT0xbR1oPKB3QR4ayYDT6Bvoi31K3Zf5T3W/7n
KnEbWQHbM00LF6BTPx+Nc2XmXYIagTsB0vZZ13StB9BCke5c0/lSZql5e7EB2BqvVSXBB5tA5GHZ
xpm58FPPWhRWMmyDDDQJKDhzxDh3Qcl+ghC3d5vg0VuEFvIaPSCGhqFw9DM56QJ4UXJi4QBO3x7U
Hu92FgKnKVI8ecim46RCxaGJzUA+JtXmGliXOTuEjK3DfLqHh2L7mcxskElhKQ+gX/EYRQlaMpCP
oDJJ5zm0BB7jmONYzFfNI1Ze3zmrF0Sif8lI9Xm5cIEaheAtslTkUJMNgq3G0qDTCxwKlgvHrqHv
RlmroY5/jaFwouW/2j7Ng7JmY0lxADC6897Lq6VX5OpYSQC9Oj+sFjj0HY4fLhLQKepSCJJz1cKZ
RpCNxuoBR/uztrV+zcD9zBs+zEMDwQL428DexPK0niYPGyOaG9zKm2RdYZMBaiFwBCHLE84GJsFW
CDT+rYG9Ai6KbxycCJKdLmSPAeEAA4W5FbYROLMgLJKDZfEfseWg9NAo042T2SaIb2vzRmJXfBPI
hO3DVK8+2akbOvgRIenQL2gAXdppKLUi2wL5iBnuzQFl3oBcAfjUxSGoyOPRgCqwDFYxYPWzwi/Q
nS45RPD0pLZjHC9Wan5wIZsH6YwEIAQyDqk9zuSAYmoD1S7npoJEErhW1Q5VDda5D3px048g6G4y
nc/rFionDQdnyqXviWreOlF/orGDQvKwgurJrKoyHFIKu/4PdLn/r5eJbYOq22Tcx27WDtxPLxPk
A0D1VOTuyR1HBSr1HrppBxKF5mHbLGwUZSBjDmIkWdsu9LiLFMtJkCKRrXeiVYFKBBSFsRGDU9Vv
LRxPbUlVmNSNW8YY2ELVG6kPk51a4MwAz6wZxhAS1R5DRhB6UhA+AAOXBVrfVZUO31Bi8w+p1oVr
i1i6gomvhFp0ufBvXfvXmAJ7X3CJA3udGOlJT4KhiWHc2EmVnaypF6FHPttt2RfDi2/txEwvvqnX
OI67DvxUz43M43hGGcPGBOvSjZfX6bL2HPVQFL49wxOw/Srd6qA7ZExBUQ8Ft6T/CaqjJ1ZAGys0
cXaJpVB3NqwwW2lVGgcrqdPN31cGzmdqCNu2vSDwPGBY8c/3P/1fguoKpcFt2N8VXofjnFmsIHys
emsZBmkHNR7hb/OI11AXLupbUTK9sNxcPHLXEDPOm/K7FXTzHsJe0YyBV12qZPwaS+nN7Fp595GF
fLM1mt98H0J1ZpCiMotzBk7ptMNjZxy8A/58mmqRFTG+FZHcOZ4sUXPg597hEgS1FcAUkcKsjIF/
lYmzFJmQL1HH8LpP23DHbaM54SwVSG4DOfIyA1L0Uo5VT8QuyMOoQxWvPlRoMf/x779FZv/7leb4
DnDC+Dl8EyXVnxg2eKQiXddOctekIDFsqrq57Xx1DmWO2hw3am/50Kl9I/Tb6LVvruewnyD/l2Cw
ydO3NojSpzLE1jt0mux2qEy+8XIz3KigSW/NoFQLD6LhTwOG4tfNZz7I0zahGbwZrt29WDEHa00b
821V+/Zzz1edJ7sXMch4y/uqW1JUJtSXdrAFFjw2dLptSOXlylM3kRMjly9NjdK4pFwUvCwecqg8
35Rld9cMPH9gqcofqsBctsqI7qjnCVMg0cu6bTdFcDyS1z4yO8A0o2toCS0w2dzRZDQAUExU6YDG
DxJbeG5PWCXTlfVNjvpaELywC5aIsEVWXBaLQQbmB+QQOQyQGU4DgmQ9jnjcea6b3WFlkN1lwlwo
vP0huRmoaF5l2SkVKCQip+i6DEBoSCSZNnI02KYhxOBpOLNRV71OJzfFeH6PqvOQZyvW6DFCtkLj
UCUMJgkbxNDt7ACcZQFnHVhqpnkCrLk2YSxB3TjF0A1Hsw53qek9Xz5NrNvy2OQ16tE7dfqla5Fl
wcYpKxx31BIrkc6G5ITlhjfl1CPT9fIn22Xs+zBUDId7LxDhniWmuZKe4c9SYfMvieznTlmC0FMF
bGuCim/Rjr56TkaAeiQIVY4UVsYAf0/2ODfZFmpG+ErkCkhsEFMQBIgAQhesj+OjLMc2hq/kBdN6
6638MMlAglI+ycT+7mPVd1d0OWCBjuzmREww2RkQeH+y5230R3voQ+DH6mvoF+X/0G+bLIGUUpTd
+qYJthwQ8qEMui+nAjmsyGZjVvONjgOJArmpT8zaRg6sjQORvIvNj2OJtHmdLMCA8B36hMZzMbAD
pHflD8PQN9AAGJ7zVIDJ3W0BhmuCGIt8t10VSWU+RMrOZmC3x4bRtl+7ZPC/AEUsZ3XY87chSBaq
iSexuSaGfGTCv0YclTA6H7MHgWTksg6lfWzNBnzcfag2nAeApqIcbBEMntzmfv2cFwAy1rzw9ulE
ckstsgWRBLfDYDKU2vzj8HK7REZqGnJpUiT1P8wzVtBiG70ST9n3wLoCIBNYlnlKm5p42t/UTYit
DjXp0hbQiM2kB0ICsy7iRWM6T6ASb1eJ1u5OdYG7Syrh7aibSWh4Yp/0Tz81LPT7KegS+T4mJg8Z
r27qtm6LNFzz0lgF31jTZiTU7ltW54BbT73viQjzpwQps1vOwSM12eyBxVCka9SCNjMsC8YFqo+M
y04nwHiQxeW/xo+eUyCpp8rbUGbIkR8dD7J7/c6zEwhnRaA/oYtjuhZKbQALvvSzqZC2KCWM5C8/
RV5HfnJfHTQFda/TahmO87+/ibjzrzcRC4AmmlZnYNAybf7phc6hJ4HT77S/i5OoQp1Y5YF8TIjq
G3iwFtWkLaZY8dDmPn/SVTYuUu0a0M6113iBRWBzwcUJqlcJGrytL+xfJrK7DYptG3soFp8coiuj
HZJG50/2ALpst1DeWygOFSWao03MJYvtDQAw2OZJlJCG4Pt6toOyWw3AQK2pm/nqiVsNPzks7c6F
b97EvK6e+xioAS1yvaRuFdftLEDN0I3dRf0XPDrnZG8gPrcbuwwEuqNbPVcKVC1ZWXp78rrpvMTS
9qnt4g5M4/G6T/EFLhZJoO7SJE3Xyh6h3wWWG3Of5v1NCnLWU87TX5cOmpczz+qGTeVJwWe5NfAt
GNa/UcjFFvvOa1CXCTjFppAMKsYb1Li2MzHNdZ1QuN3Rr2S2sQLzIek9wLRi45x4Tn1ss1IA/SL8
FyNB5rb0QXuEXPd4l6XuV2bHwUuEet6FjyLi3aDxOApAdlVp7b+AV9FdBWG7AvxkmHs2OOb6CJRz
7XShViRQFOlZul9/clAweXucBK1pxKcJUFiaz/I0QRo6cKxtYuubdnpL4HdsHbqJ2Yi6l1ZfekCn
m3J5tZGjmeKoRRcllNrYEPVqlhn4589DqqszVntyG3KovgfdCP5p1Q39vDZze33pu3k/DwoIpVI0
QK/9RuYnkMRC9hK4XLCz+wyYkjYu9lZUu5tLF5VG8lAjcwCq9ymI+tTioUA5aFBBqNGvJib4yX2J
jK1Ob6oy1jPOLGMZxmJ4Vq6/JoBPpi0bG8E+vquqtN/p1KxnPQdvFhYX+B9MDf8GqigWMjZIE0A1
LfkWKLGOBaDwOPes1w3ANBuuCvEoa32gAN1HOfhIICF+HZmYUXqPsmfsPyNsgnoW/7Sa5rnoRfgc
ir4G/a7LzrUPhlqAFvoja4N6awaR2CKv6BydXLNlC5qm+94Hua07VNVLgnxE1WPTwfjDoO1xLYE0
2gKkuHA7XTzXEQAvuqzHNQrqm+cMR5duYHZfe1SALkxp5Xszri3AoJBvrfPuq5KazUwARpHziPo5
3r9Yp02orTYtY3sROCq94TUY2YGn3iW94MUe1chtjXQA+ZKmiuxF66iTHwDK7MZgI4KqpcFxipHk
OMcybnVcsa89NGrnA7O7mwYFajdNDrQt6obtr74xnorQNh4EOAS2vZbFyjW4+eqnB8Nt7K9pAAhI
2M4LwARBVIe/q4uyi9+n0bK2RTOLwSXVncgjeujQv3phne6zuEF8XxTehmkLlbt4/c4H7DwGaEKu
sXfVU+LWb3ZjmxjNdzMGubIBwvJ5Z2UtCJpQ+XdPfmzEENp5+anReTTLcTLqqQQHx6nrPpiF/l6K
QBxRN+w9APin5mUUZNuLEye9S6BM+BK6Y96DxYJ8WzT1MOdTsJsY8qiVhTcder5TZ2cPjDM0kkzA
h/z9TgHH057mMv/XnWi2BOTX/+tOlwAByND7zwTtv+8u6lIE88yVXULO2pkuBqCKl1YIhmawaU99
ulz61yCNavkP4XKcd2OTfLDQqA9R4JGeX0gl09p98ICpXMpJ8R1bG1QZZNFjW/nR7ne7SJjxRWHF
9id7A3rqHSvjYmnV0Ru+osYs9iqIEwUhZg2NZ9lin8ebRB3SyQ7y4PE1bJIX0PWNf7LHY6/ODRBf
l/gO2xcLh6aA15mxE81zrMlniQmAaQddcvC/2ZFYWY6FfBD1UbvWHbqhwMuNmhGJYbVKgF5Bliuy
sSITv9xCe5jErROIFiQfx10cFE6XmqEOtYLeHYhGIK9FtksMqWVd7pjr+CvLQCV++SwUWSMHi5uh
WmRdNOH5AhXCm6mJUHdUE7CIbHQREwzp2v1gE8k6Goxmm0OfC3TAr41Ma+zVePMcQDFPY5OIspjK
ucGTT87I7rQ5WwZ2lW5ys26fee1jR41sWds2/Qkn8V+RMW+fpQ3cRWg54YoGVb1+Fmr0IJNul2dr
9G7LrkmA/2+LlUyF3tMlSIdxM+BPgnpxhaPcrMuB3laR2QJWXMJAVpDfoR8M7NdAMhYVByVhb2SL
yyAyBqyB9AnNh7d4uXYBTByHWRGIV0tb5a3bDBaODyGfB/YYFi17EJHPhVnk0BSG+3rBFo5jr9aU
UFxrnGgZyd5apG3Zg2WncaPlAHqHuQRl+CKcziUzoDjXVVAcAuBUnCWHDPiOQZzLWZIbxWgobzI+
W3tRRg8UQAMC5SPdk+t2GbbcXZt+09+ZvvMTgjHqVYionpuj0R6JhqgrarkYgIxZeHFQ347Kf63c
zngEgi/ZBQ1UlajbgqBlCbgBaiGgpfvYMTDLhNIB2csU7Gpx2/Mivxt1wr9AJd2dgmjCInJfqUcT
umbhzalr43z/MiF1jRL8nh3SqDQpmaZJJSpm7pTq+ZfCuaE7//4pB45VG0366VNSFwrVKD1+/5Qm
QyEJYI+XCR3wR1Rl9PT7p0xiHc6zJO8hpIfteVq0b0Mm9Ip27LTHJzu1/sOmqs9Dr+PxzIWUmuvi
xIDLEbRCQLZ3VgWkY6dQmDNGzl5UKgYG6B+vIYZJFzZPjcXcKfryZfA9Z1s1ob+osrp6SbvyJ+Aw
eBsn43hKy/CHAd73l7ITfIGFIdtSd4NH46+hfYiadhqK7cBPtxPqBIbCYQs28HKDX4C1u140MMi7
supdb0lG/ElCQoWacWvKGpp5/8RbFiBCYYu0qNknDBw6zZwboFaFCDmQJsVMIvW7Dyb1r6zBn8EB
T3/IdSjTilaRQDlKNfJirQq/vkVFYbEBHzS+E7E/QO4Ued7bssqrzSBAexRP7C5KC3ikctsN0PLZ
LyONpugURWt4GKezSyBNoQZfg10mhq72gORWmdl3KAuvnoZuAAq2H18Tz/KWqemILWTAPthTDbQV
4Bti6012jT0sNr3jq5jsFN95SbUDFAaVwhONVAt8dGKjMJsoq68c1SMedziF/y2EKKtZBu0TJlqs
HGao2oEYyALaBtYaiHJvEaRWsMBaqD21MWtPKINsjhNzasgTmwO/AEfQQounzi1zI1gD1tjEEvXC
b6BznKjy0OYyxxtqavZlC8oyD2d0ZHPGAu4Kv9bFh8g4HA9g9tAbckvtoTphGvw5ug9EN0ciuFhE
hY87kP9DkwbRcEuCK2a0vzlG6wJvNo5zR4/dhrraH0uQc7jmjLqF9HACEbx6vtueP8VjNe3em73/
Kz7OVTIH2L/C6ZT2umgr+Khvo8wxQFof30rG9S2Z6BI4ANkGqP+YXW0Uom0PoB7wNC7IcR2Gp2M4
w9eWr662fJpUFdaXDqzVu+tMrZLmrQ1mo9FAQfZ1ojrxgkOC1PjVRK3IZ2LbCvb9OjXZXQ95TW3V
7Zy6OgHSD5qPeByPyh0vs5CHbsj6CbrQOt2GbDQXfcJyTLY+eLgP1+kDMzduYuy+3n8tFCk88Ncl
zvjhN0VTG5BdW+MkUoOrCTWbZh3xXZoLgJNQYPDV09a2HxLo+oJUcN41kf6elCAaYAYIhCwfKvY+
AECnOEBBwtAY4D/F2cOhsdsK7BY4LJHBUM1BwKFfzI6dq2YcIpzjzlABlIAOzAMJUVp6z6hQHMEx
Y7l3fSrtlTf4EGMvewgIqrJdG4ClnFSdJYsCWy2rdNQ67yFz5tgDKCCo2ah87XEh9x9s2RQzQqfA
LAtnT2H1RAZIdqS9y5UJyR7sKvWcByClxwHSOMvLxnixhPsaqtZ602mzk/6ooxkSEcg/VU4CUv+f
LZhwQGvWx7sQUhFvYV+8cmzcXlsQrgIFH9s3NWoPzanI1zeKEqiKpJu1VKJLxozS7ZZ5Y2S62vkV
aolBIuHcdNJ0/+Ns0GH/Yp5yQTnleeBsd3wOVfhPJyFx66Sppav+lJlIKtlTuXnZgcwolBVoWjsz
C9ZdkWzilvX7tuogdXh1h0LHDMeijXXATmsBhVpw5jflsFCp2d/HgyfOo/WCLXZ/34VFf98iDzN3
66zfUNeylLu3Gw5assnrQUbkHgzVYCyO+ZFGZbIMVmljPiIvns7IJIs8P9vuM3XoPmOjPs4a40mw
EBaKp2PBqoNs26qdNVgHHgIkFg7USicPz7Nz6mbhmnqXOBpCfYrzh/JVxn2NL4UxrkoBTs8SG80X
mzkAbojmCYcf3a7JzRFp+sB6iYzxzbVqccequLodNfZSztBZL6ka2LyGaMwe5YTiS8aKDc1D05qA
ka7D/otf7AY7M/Qq1ZDxGFOnOBgGUve16LcNiPKsI9noUmA9ii/uVK84BV/GkYcGF5IZzWwaXWS8
g8LyNG2ZFv5G+1CCHoWCCi5SG6NsuxmyAcbJqDt3LyP8L5IjyL9FGghcO2niFStctuVOyu7/MLCx
mLt3xxbJypINr3x44wmfuZVObgheW016HmBq4pvBByb0CrklByivQWgrAuSo37G45Ph9EnJ6vAs/
T1IzN9vLIHtlWFcqVNo8dRoga7z7sf+e3uWTvZ/sw2QPfrNf40Gq9iHeHhzzqdTISRu+MJai55d5
rvE0v5c7MT52jmNA1y1zcO0U6zx2RzDtub61onrw4N0TO8O4pVrvrO3BEd0xZP6igxMH5VOj4nGl
BLO3RVzG5zxizSxRbv72HsF9VBtQRIh957mwoGtCESAgPCAJ8pc55EQDpMQhDbm/pQUQILeQOp7W
R7kqHgEy9beDZfTxcuqKKUwNAyq+30M+2NJp1fU+TBoC9HwBNg7LEI99CPG4bpwtLvKb0JIuFymw
scuI5DmFUeW3lXOmwnBS4+wSlZ/CKSyewkSr3CP4+iLMmPIRPG3teDNK3hr3VeFFG5TqcSwGdWns
gt8vTuAfUZzWrK92pwCFGRgWI5TQohxu51UC3LjNLq6nKlLibo74VHk6lZ96xBNNRupTK5DHYey9
I9ThQmZlN7V22U2KVxMIOHjkLHy7zhZkpAsI6+CBRJfb19lNlIK8g+w4agOXxzRAsH7TgwbncoZ4
3UJYI3NxjoNj4Xp2adPOIneNHOesg7/8+5ZjLMH4W/eowYwtMQHFx7pbaGZ6OGkD5w44dNGvjB4a
wHZozICIBNs5tERQw9irmQ6MYGlnEup91CdXP471kVp4Fnb7gKt5Ql5ygM7/l5e6gLGfay/cB3EG
dFcy/eFPl4L1UyFKOJhzwJjDBRnZxHPUlxyXdDbgrYbnvyvALeNk9RyscCCoxWafJLYs7RQonpLt
mromQDZ7G3+CsxiyVOeQHcNQgGcL1KD+/npBLrFaFKGbzSPj3d2KFnWilcbimCKpf2lpZ5qjwCF4
H9VrDgbS3YizdksiJehDFSpiB3Ns7UMxJMB0URO5B7mQlaXnNuTjgYS/+mvJ7EMFqOSsDHtz+cEP
Br9/xkuRnP14LDYf3DTwQx+HJrMB9P574RLYfroFKkPty4ehO0IesttF3MEh0fvUl0/Zg8t77Q/e
y6cR1C3pB8H5S7S0izqajw2ASYx59gzaC9YtXZjZhce0dmatKu2LieyZb0fbKsfS7OqopxCvbeRS
S1S7BaZ2PMCHYPQLbs2SsQdH3zQzQO7V7O+nZ77/GSbrBSZnzHFtz3NM6zNMVgkvsxsAH06owx5n
I1R/bxnwKZvBDQasez2otRWaLzKnSR9zjrNoATqqHxE0ToG9/Tn23ZNjedGzbUViMXR4AkYszuYi
QybbGVtxTCd6YsWgrdDwR1MF7U2nfPxRTmZ3cFIg20e5oi4NSn78olFuthWAvV9Gv9q3ifBPNY4t
rz3yxT0o3yefDKx4hUUVgKlTTThdeGO/YFnQbxMmvV3Y5mqP7BgEGlBRjBRzB9kUDxSsmdWm36X8
AYh2+c1SDofATjneJJqPKGZg4xJwQeMJ3+dDz4P0uxHVwGgZ3kPHxofRiwt1h1qDYetaIxiQEyCD
wiC3AEHV5oEX3Dx86oI2SP8HoMn+DGhyPD+wkElnHuABjk28TB+YT0NL4SuOdcWDQk0elASsQzwM
1QvWEmrVcY06FZVUL2bLllFhWl+8bhQHCN4Nc6NHmD8hJwQgMseRmyjwxXC31Ftf5Xb1zYxqrGUV
yjd8xRa909tfcucAGu7mBUeyO2R9yy9cJcNOFB7k+bQV/Mf307KtT19Qx/fBAAU9NZA6WJx9Jh6E
RL0XybCLHvyyXrIueegClqBevmjvI5NtkNPxnzrwauzszgHAAcq8TxF4uRctlH925E2CZJvUY3Wv
GuDUTdRpUVStW70ZQ5CwPHQgZjk1oBQ8RG7RLczEjL8xX89k7jgvvoyqFRDezVZFoP40kuqRAqSJ
HR2D1uQJEib5ohWQ+yhVtjDNXJ5Z4BXnRsTRxpemnF9t2Aelc8/syw2FkGPs0zl3LHGyRVyvY7+x
oFALJlFoibxRgBTFiAJoac04RJUOPKgSe4XzWbUCCXw8wwNpaGdgvngCUzowIEXgvYBEaYllLzL2
JhRIfBvadG49Bo+eiYrtyV70jl4GvO22KnfFrooVKijVLpv+MEctU3wdsPejrm/VxYqPpVgTb3gV
NeCH8kA7AK1C7xGEoC5e0E8jqGT3Nn7YUGXffA5V7GXMAE0NJ+rkxAvfBp4V57hoTokFSh4XhCGz
sszMh0YbwaKXY31bo2BjbcQ+33U60fuoGsq1nyf5ycqMfWQDthDVVXoYxkVnuv2h85rhQC1A33+1
yIaiK2T6HBvEdjxvUSwISYi/Pzcdggl+5Bt2QIcZsKnGwMSD818wwkaJdpQyjx9wKp3vC+HaR591
m5LUBqk7pqB7ikOIC4ZFyo55025ylTd3Gehxb6NIzgGc7k8yD9RSSqc/RRn+z6hFtg/exoNeaN0H
89bO+b2Q7dKZgCDglBsPegTcxp66DSgF1g0Qkyvyds1YzisfrFLkHc1un/8fY+e1HKmyresnIgJv
bqF8qUoquZb6htBsg01M4nn6/YF6Ls25TsTe54Ygk6QklSAzxxi/EaZ4hIVAvXMCtBkK7dQkunaV
ph0/5dmQHaqy6wPb6OKnWBbTnV27f4V14ee9Kl7CTtq3XIvuyPcqr5laxXeZYjn+2sytptvryOZs
16Yku43ObTJjZc7gOBl+1YViYo5Aa/lE7IncEwKZ+fw6VKSfbhVgt/ZYhoucU9Vt1xUBuF4WuCjr
ne31CRuaAGyteEG007lvpf2xjrLHhuh6ucnSWn/GCrM9Ns5gZhdq7U+FiWBcFKKjjZdrfSKOwnlR
08s3jdffmCSCFaoOJoPkC+5uTvVWoiO6VcOh2aluD/vBIjY5489nnbU+AS3UzGWFLgHq5qHmiXjz
db0stB96WoH91bxentvI2mMaB4Nm+a97iSNvTuZ+aMLBvOs/XeFofcDZYXu9ClQUiv7ZXG9ah/2n
axpNcNergdxUuEiMV/10rLCURbGan7AOnqMCduIk0CVYfmAJOHfXoUGBD2eJtY3b//QUq/anJote
VMAZOOjl8tJFcXci4T/uMRMqbjKMJ+xgE/c96/KrKyrtN4wy8CJx8SMT4LwdoYRPIDuUrUmcAxRi
zM8F0/Rups77aDk11Xye34+8to5ZajrfYrs48V82L3GbW5eucjhbmqNaOD5xtLdd++wIZGw0Dhob
Zndrz4b2Zo9pTRovNRZJ8uFx/F2FlP4wvLJ+IioUzMZgf8ja0pHgMMd7IxbJiV9O2WWUBJ/XsUWc
1n7t6MinDKa8U5dDJd2u9XulI53BZCRTNd2vrc8hM0XYoYiy8Ra6eASjyKbvRmF0m/VNWd8PvRWB
igTnA/Tc+tauzxv2XvOfUA3W4Dac8/7yFauhDiJ38LOGYI3a6umaDpax7SiCfotrHJ6Wh9HMiK10
TylxyKmQn2oqF3i5XhZ7N6rl7vPnWEhvHp0+w+wsgofaorq1iep8fhT1e24q9fO6Uufme+WKrwZC
C/XzunFi2HoFl+bmzhZieWESz/nuKY+IYWAe0MQ4M41z/ds0CbBn2NWeU7xaous+LAmuNMzS/D0P
X9HrNNrZDrw6qw52iM7CKGS402rGDF06v5Za0m1KS9Pvh3lKD1phZCcchJMLqUt3m/Rh+9SVcCCw
nks+GjJ5y9NV9XmG2mZqvMS5QI3q79akZqdSeCr2UTOrwxJH64gQbd0wijfJ0jSWkPzrwuzm8Yb1
hAJHv0TsX6PXgestOfwnFDXH7UDR4oQHJ9qLy1lU93IzLzJ1axpiVZb7Epr7zEp06tnOsCBe+90c
YVn+QNNXBqb0vhui4xA56vtvzx3m91EdkqNei2GrxJX2nuX1bTbK5KlxE/WCACDqAsvgXEZxYE3l
eCExlj8xMWAAyXjcz8etm1eZ72SRBT6XjC3qxlUwz3DTmvFVsQr7Z9zgcKXVUfQEYlTf9/1UHm1i
raJU27OSmjneUZFziVIAOevZ2jcsfcnSt56tfYmLuyjw9Nv/x9j//TOVof7nT1w/T0mVVyFisOuL
4KGdTMN9gpvuZ2uRMzTjWj9kBWa+a996QH0l3miLqsBX32gqD8bieQ30G6B+kVQoGpIsHmEdhISJ
B3CR0UHPjPlZtN57M9Tix/85IAdfB2XXtws9/UnG9hjXpNCRuAESoTnZnV6K8KJGdbGZ0rT9UPAI
7xWR/nQkpZeZXdatKAd0CgYw4qMok2dPwJJsjNi8b0PV8jXZWgQeFFcSUZQvRRwZTJdmdlybaj7a
mxwxln2iRdULwrUpk3ce7darprDnvYWF7Ga9aoe4ivUkcYMigchfCjuk+MNSWLGn5p0bJ+qHY/kX
KqbowAr7J2baIJ3DzH4qgRbuR2TUjutYL8NvwgFa+F9jKxC0T/Uytl/Gel7t7P73vZT93zEo6XNE
xTXP0lzX9lAB/jdVs2u1RPXiTn/6XNsovu2rNHN2qtXFzzXVUR8fk+zXlP6A7yJ/YEvDF16Y5W3M
QBRT24ZwUo/1La3bNHA6p/3hyu+ft4DQx8Q0U54s0bo7RBibk8HScTXdOdskrUy/u31zWMcqU3E/
8dL+NSZ4ubnSlU/aqFmHslIOmaZh8YPSo4os6AemVM+9phXPYQUFwSNM3K79OobPuVZ8DN0UsxIW
/bHznDtEN+PzEI7mFqWr9EEx5Z+zaekbIiV5KDLT3E7LWRS+l7pB9bjV0+0qIsOz2/nSkRWVDst8
1kWD0WMyvSUD2dV12Byr3f+xvdURzPs3rNailuFpjqmrBoK+lgrr6d//Ff4lhW2jnHiEfzSjy9hH
lHGIu05NrykUk5ZTys0uM9JyOtbQmiooShrQ1J1ZVojDj7X33MRQw/UWCAcYH+Qqlr6Y/M9dM1aF
r+ZA8QSc6ochs04dbOA+EORRMvd5HUka7OwAqyY0YmADHwo0oCnu1ouZoltBjGr9YW0iIqVsvQa8
4jo4GVV140buOxtCEwwDKDLLnua7qE1TMBI0YeSLm1TsHVO9w3Sx4Mz4ZVsUNZ7WFn6wr70FiHRt
NbGNgJhupqeuW6wsnNA5mZE3Hke9mzZxqmaHbujsFy8t6w1f0bAYsNgvQopkU84p0mDLVT3ybLQh
OizQluZcGZhigBotAbYfu3ZuX/pCAF5LKnFYm/Desy2/V75vVdG+lLz3u3joxG69SmAX7kox1Nu1
iWFMuB/ZuJA2VhN/nsacpO/f3OeVaDwTaJ8mr2Of9f+ylb/6ZInEqZr1vD9O+YvCWXlZDzAlqs+z
rz5N0x9GqH3IKvw9bMxDEHrLYe0LG2vegf6sEHr+14X1qjKFCXnURJ5KtofHz76wBuwXkVucrewp
0ZriwiQYotrdhPrOSNE2Xzv/ceWrPSTxGwn/6PDV9Y9xhpDOQTE7qCl6cVkvzKULpTbqsp0+C/Vx
wpO5NsvHtZGRh9pPsTkFa1NdBuR2/UMjgj6vXWEy4ctjZTern9TPm4qUf+Icy2m39kFWih9KLOgr
HrDKicj3ifQuIlHzOCQqquYCQ4C1uR4yU7f8SjqUnh1neLTtLLkJAJRfI5oIKQulDpEYWT7EW4Yl
SfXLYtd2XrvYM+K6bREzLwPWz4FZPOBBkpbbtY+aMOFLZXk7Uc4XJ53mi0iq7jGWFjtkw3xZWxUQ
2Ec3a0iTFmW0W/vWgzUXx76JSAMsN7XqPJ29TP61jl+78O5EeB1BHSMbAG6rbvO9N38qQ2e8waua
D2UM1EHEdcjTroPTgHH1ki+JJrjFMcZj4rslS+WEoE6xd8psDArRVUGPlligzdpDQiy4RQWz2JSt
VN97LcFZhvg4cbBY4C/6mBXR7JE8tPkhA4GpbHtWC3gqYVOIcw7DYRTqBQO59KAWCK9EVggWHjLP
NnV75yo94wWTcUoibU2hnF/C05r82KB3vfWGxj0PEqCZbTZ3SnEZZA7iSdc9qHgQacp2sA+Y4u4y
o8oOKZrm+7qExOdGk18B8fKdIrZvEDvFFomz8VTEicpWUHutnZEdBarmgYYb7LVSautqV+wJU3fx
cnMkwppjbt5nAnXmSY8e14OlGOoRannLh//dF/fMG7Ky5ParD4Q5EmxKHh7NAhjueiFqDL8q8vxh
bal4/9xlZX3/dZMKD5G5JwSh8p+bMqhwAZuhdL/2TYWV3oWxd+7NEgSSAcfypKRxffpsl5C3Pttr
p734e0WTelf3Uw5eaT3qi5WM5vQVAL5eI/O/tPXe5LCcjUXMUNw7K9af5a6198+tajWC61pYGstK
tK5MUYq72XpY+76aX33/NS5d17L18ufp1/Wvj+Bldf4seJ+nQvTKsccRYTHGGZv2zyGJ9PKULYfU
sWLKM8vpenntXM+++r4uZImEzv91+b8/4uvuPyP7TqJ3J8cgrAm5Isu9KXrbPrHpOIqs+5m3/Xyv
9jpyMD1Y88Z0w12vifCJ8ggwZE1Pflnmryoaix94BoiAWTy+MQ+ah8prKqw8YvPWD+QUy6TNfhbu
ITW09Fctxt5XlVA8KW3V7EkhmEdDyfV7qAFGAEyi+UgnBy1HrzxYXtLtI0dG5JyKGQ+lKn9hJ3UE
9Oi+gzRIdm4k54CXeUDA0VvCoDR60TrezK5J/2q1PnrRe7F1TGFsQIu379mcbcfOVF7YX9eHRLGo
pTjD2YZce47nPj+zwdJFSxoEfST+biW7QR3CZdiGKmfpxTGZySZ0aDBCBdLrc2Ubb66iv68Te6rq
ydZtLMSxX1g9p72w0WpwFC15B5l/k3yhjynQ6ngy7asqqMGNZt6emPz2RTWkwKJwHFbaZgvJn4x5
1YpNV+TqHpNb9aB3urHhucmOkwIMxBm6JGA7nB+581GRGjiuiR1OmDqub2uO/VfPTSmMWkjKMQnO
rHbuWVcCoSCapU3OrzlKb6anmO8joh7mkL3kyHkhpDhscfRqAJ/I/FpW0XANIaYG0kNlsXSxdk+6
4pVEWnkowrLcI7xnPvVwBSgP7ws36X5U7Cn90ZX9zVBm95hPKYqFoaa8NgrwnsGr7/R8hGwUFiZa
IuS6sHHGDnsitby4hgkeGHT3vY0V9/Om1ss9pcfiDEgBnYC6vM8BLvqyjTAIBAey0eJF71czvQ3S
FZkHbW9obGOPYoZ3xWbizdPTdsNOwPWB9drHFJhuEEcL7XLMTi1so7w1n1ymMScri1Of1jqAZRUX
ExFVx9Iw3LOpUjMOu0o92Io4mUOtBY1dkSIDvO/pRb0hwz5fHTvJTzYbuhTTLgWYs6faSRuMbviN
ZEzqt8JzntIjfNONNqv6eZYemxNLnABUFycyK8Z+SqcXo6uLp+JoDcmtb22xEz0bXdPp5se4R1jK
ziTqXuS8cVhjFzbp9xBplVNoNK4/Ir3kZ4tzizCg0nipe4Jdc9el4023U7mzb0pbJv6ERgfTfdbd
6WoQhekx/NWlk7ZbjRHXQ+1BCpra2Z9KBBxW9l5dkXiqhXfIpyJD4AOZPjPX7a2d1V1Q9fa7ygBH
Bzo6xE/shNpdrY/laT3oXlJ9nq1NpbLLE74Xf65GHukgUjh/j/6vy3lSx0enwrccWOcJxyvvpBTD
VHy2m6L8K7b+cmqL5yB2gpxcG1meXD/NZmwJv2R/m+MT01ahH7fVd6qjfgaCIffJTdYnbxq9OVhP
9Ux/QQiv2sXVaJyG1DZOzoS8nOkVo1/Ux5A0ow8WSQ+UQR6SVCj7BDVSYH8un1DKCu5Sx6ov73UT
MRTw+EowOdC+vaLDCV6Dw18xiRtpto1HcbMHVJx5TVTIc0cp7UILxhzRJuGUn7+B620RIaiOU/tS
E0WfvGgYkRjm4MH0rmMXTfe+OIXLYV1r1jOpqPG+myq8cuxI0eB4xv1JTYfuFNtm93nWW/0PBLWf
YyFtv1YzvoF6WWINoLz7iRVh1VsiNUtCFps4rAzQOZ/c8POAcXSyUXKTslTWWOdmOloJf9j6/9PM
+tXSx3DbKng0DtNcnNgAdejDnxq9MI8mwmKFrQliNKxrEbTuiq2pdtNJc/PpVHriu1Giu16geyIP
BQKZu7RGIUbzEHnK22u5fLHmqJztNDkQRe0zx3P26x8WYy4TFJVIAw2KHTTbdj5ZbX2dcgI0Z9HC
T5b/N7t1d++kCRuSQj1lIYwCIavu82v680F8TesZwo/951nmgp9uDeK+cIDS2kgcECAXL8QtOe8a
27qRIu83GIpRQMB9/rQeXLVuTh0Evf0kSSEP1sTevSx9nMUazGzD72MZ3mRNfaGKanjF0E2VGINi
CaIhdM+aNZ6iRDymNWJNRse+E4DEqQbV4WuO9S5tBYjA2GPYmha3MqVA3Zoa1vRmDiN4OJMen/xm
jJKA5Dke8o4bI4pwR8K3fayzBraBzTZIVkh3JIiNBBgtoXJdIwmZJjszGePXSQ/Frs9lusHdTW4j
q9YBJw8oUI/YPClUMWIzhyXifmSK624su32aSqQXRmhY3OKFgdT12LfnNt9BG+XEHJ5iR4m349S/
s/0HACG82s8sO99Jx5W+N6lbBX1QoKkpGkaoMuxaS99qfSZ2TUby0iOs2vBSeX7qQlF0+lbdNR4O
LZYFAir2YhYJcRMozmwMFfqjEo0IQ1vpPcJlYDSo0+i8E1pYjPuiMwx+NILlsc3fk8azBmoCNg8z
/oa6JX9lx15GdgcBIDKLYvQBcLdBs/RhTEG7u3Z7Z4eKDdutOqasWackTPadSHFYyHoHnzov3+Xo
VsB0b7DDnMt5q+hKdYdqxxV+QxVkUuIsGeH/g1TQuImc/BVFY3VrQ//bpXB6QBpH9i0hmT54yLIj
9B1tMzd6FWbX7IZS+pHTjlcWu3veIXkuYjhQTn+3LKvo7XjvKl6zZKlqLyhcIw0ku27gIU4Z2Jr2
vXfxOmtbOEdu2IMJtWGBZ01+6HtESJ2u7Shb1FcZJ0DiDIrznnmPJS9CrqVnHvQ41wO4Ke9elzd7
3s8a6HF508vqWddlA/Oumg+2K6x9bvfbcdCbfTOa0q9Hj4da2GcrTvi/Kmn6OBs8crpxnOWY7Agm
rsvu/47S3+oEUR41oyc06FVfuGzJs3ma/LRjoZ+qJBgqaeytERJMria/06kDA9iHIWRJ7J5CE1lm
1Qzh7dji5JaZ6ncZi583gEyfHISrZqz+Opne5VTvKRFt1Iq/v0VwyqpqcrWuYmBzSbWLDMxv0Jfu
3ZjLF4KpM+KNmKtZGBgOrnqfpmC/K3RFdcW7mDliCaBCvBMJ32FTaaBBstTdZYvnVOtdxkiL/F6P
kycE80PCn9w6uCCdNuSQAPJBIUhN19zYxGeg4TE0T5JAxkjPp14YXgBkK2ztoHLWtYTeaUEGTD1f
L/F4VfIOSRIFvGwJwdZlW/wwDC9lnudBNeTVng0fqkxjMQRSWnd2juSr5cxdoGjyxzixXYGLGZ5Z
ja5pbtV4BdxnKZtjqx3qvbSc9IyGiUW56eJ4fQPCK7uTfeXexyOanIZsU7TeyWAakckzEmbOpZ5V
Zn1sQTbZYGrbvGRHNfQCBoWHEmfbGZUPclXsxgq0alw7jwnOC4Emyk3vCWdZuNHTzZw6qPscI9ga
jUFSWxtHdHIDP1/x9c5afqkULH3xoAkbnhmC4HhKNggHezwnAqcPX8lASym1g0zvTO0I00ZZ2sFc
u3GgzNi05PFc+ABj0hOeFlRsvNcp01mi1X6G4V/tcOkChDsbmxB4CuuHXh7LCqH6cpQp5UM7iFTc
NDIWeTTOrQqhjBjYFpvpYCB1E0yDM54GoT3oUSd3guX5Hjqu4hcWkHMWgfiBUv5LlNl3fTFdqWGH
19kbpwO6Gp5WDbvQ7b2bafX7fGL9gXtjbBGKW1TrMMqYlMnwPYw1+HvYiha1Pe2kWj7lTd9sXaOm
dqZ0H1kh2p2NKA4lAE+DUt04mywGeWZg14BRkT3wjyDYD2d1AEteZgFMfPwksHdoMvdlLk3l2UuV
h6zqz3qFgRepj36no/K6SYFQXLW43blZpZ2RDx+uXZsMaDcZw1VVIutkg+cbgCzs8EijjMYMEUAG
n2ehbApmtSt0L/0qsFNGLEMlybs0mbRP45Q2DyDJRl+b5/oN0Z0Rl/O6eauqYfA7o+veqNujgGgb
/Rs53R6+RzS+RazZfqvm85tJRAIYtFPftGLqfAvXkjdIu50/Fr3x1nSwPJcH+s0UZJFI5TtvWkbM
g1qR+8b2g+gHgaENJIPxSOzY+5Xilm/EOzxR6Il9Sxv8rUMAKt9gfrAhD0X/WsVxHjjZ4L7IREmC
TD0Msqtf7CIZg1ZtrecYZWW8EiMsdQWzMgAwLXC8sDiMTVNs8sG2HqNOIQKkbnoDbq6nItlqsnce
AIhp21k6+r1nD/Uu0j0sG6M22o9Aky5empiA6NvprnQkfKtymM9k2esjVUvt1MW9OClVbx3dPsL4
MnLDgzLl8V1rpzlF7do4tRpLFFqWQZ1agI9lhTeYAfoT/ecU9eUmR5ZaJYxNuls+qfsyaqBky1we
2sFDVGY2ravSFs+SEts2nVG1iRKo2tOEh4qZoTNsgsAw73pEUoiCtB99Y7z2rfxd2MpCqEM5RMdG
nP3DqNtiM9aJfRoJxDvU/s9zDAlkPfSZcir4XXxjcr2NyOSd5cXjXjrTa6uMA0gKMJSuO5o78EwY
Rueipr5a+2kxsCVytPFQ6J4bjJYKlQbNRjzmZR84SyiRWsZwNAfxaHrvuDbrL4Uy/Yp7InOT5zVW
Dp0SpfcyLwgmPOctLByiIsvqXtALUIEo1d6+l2gpR6R0Fam311AxCMab9tpjO72LvEJHg2qy/aVA
0Ot3QqcaYoURfH03e9OA4G1qTxwtj9y60TOhJiKOd8Ior3HnJY+TDnJSy+PXymmemhrhsNnaGN2p
ShTtECvJjYVrAxpyDLQJm1ddlb9hfms2LHxFtL9JyA6s5q15lCpSfFYEEVDMWr+diw7Jz0aeYwpk
+zLU3uh9GDOl2SpkgSxFucudHBeauGaZwCVhjTOGJWrMKTyKkpDSaO9ICLqkQIudxNxrr5vveimM
HfPjc40IQKCLdLh0PPC+m6ApKvpp73QyOwujR5egGrpdag8vODhimRIiwyGT/rvalKQUTLHFtZG5
bwz7S0JqwA5hMwLDU7ZJVb0Lqy13qtG9INmbnL2FiuEqTzgmkB9JWJmUqtqWreZsc4eFv+5+ZV2c
bUUyU+0o7fi5gSyTU5Ur1d67J/YnVIMvDT2jNLHoTGNvfijZSdtp/0PRO95EN8MkPMQL1XaehP7X
iO4FUwx8VjF27zcnzt2fXuVsU6WIsMjZlU0RAXLUMl8usD3eSu9m18I+tfr0C6a3sc+G5QtJFtqv
c2HKaBKSnto43UdQCndDMTcnnOPGjRlrkgCCXIGom4FUESkKNHTbzB7lvaqrPOCJR9wBbKRBdwed
tCepdkc2wv1+Wi+vV2QN8m9bNcikkOll6OcH/OPa+im6UE8m5MC97fzO6hAhrk6hbiLdQA0LDcV9
LPWmGRdOrVJtVF2GoNKIIaswOmlxau+BvWYUsR4BmF3zHh27pO1cgvaqCUYvcV7g1GJ/128LE319
dCESpP8KJksqmORv9kphOz8ihLRb1JVYCMp5Y6NNsXfC7mlOEvhiJKH8rDGI86vhXMXtpuu7B8pr
GBzabb2nIIzijNHdulkYCLrgh+nWuCpFxzjC6NTIQ76VzKx9NQrNrSkysZ0ycS1iiB1lznqFKbUy
AeTwkPnHQcDYqGCnN2EYP3dC8QKgq23fwzzMn9XJGDZZCs61K4dfJgIn+36GYV+rsFsROgEJ7LKv
lNk2TyjTlyOOhooyXUPPq/aVbF6SUFKZC3+HQ1E8Y3T/QXzX7dmJ76YoFMQmvIvAHK92YzTHlhJW
gH/ZFk/Wd+LwOHBFNy8YY4LdxoUYX+SHWVGGwEh7SkcGaBiBfoNfxRnPlXzNTDsifmp+yaHEjT2d
nzGgAOv0VgNc+YDterElnAE8qAMxfYsEODCYnglYbABFOopDTuI8gtb6Vhb1HgXc92zUAPa1v4qc
fWoXfajJ9NtNJKJUhgeKYFqkV5JEPbuace9ZybGpu71qd/NHnWCsHRaBqec9coi1X7akUpRCq4H/
GO02tQoNUt/PFpIghauyvQx9je6vmqfnsgYgVnjDVkuaZqPoJ+oIIgvbrbDC3005GKzigLxShHEf
+m4B1OGt61y6Ic82GBG2C/l+U/R1GXgzAsBGF35X28FANnhyUaOev+d8MVoG0i/qHsra8ABvVfED
9XbLd3DeQD0QLkL+5jSortgDkAkKeHtznl8UVyT3wPD7fRoqLFGtdyAd7e1ZeD8UR7yXOLsi0hCW
j5HMfkDKGX0XttpJN5TzXw4TBNsHpzwhUVABOgR8MHt9HqCzVDUHdt3ZEcfFK5qq1qYkpRaUnYvS
UVkMh1g1eCVGL6gNxAARvRdM/wRUCe4Du5mUywZrWzy4S3NcTG6NjdGSbnXs9Js6lMN3N5Q9xhwy
uYV5cYyayjnYtr3IL1TK1Sj5Ux3P3lk5X2QJCepaJ5N1oSyFcV1LWtebXIKJHK28tWnMarwlQZ4f
dKuJH5S0TKHCxfYFBm+u3WM4CQsINqi6j9JZbu2p5ScJ6mtPIAkCqifdXQvkchdlM1IcU4mk0afu
kiayTZn18UXtmYXNOc/v3NSWG3Rh+cWwsL/oLcqONijnbT2kv9Soctitx+T+tAh1G8TjECIJ65Jc
4ERBivyF4mM1avm6LIwXGQl5nsBH+VahUrwDKH3u9ALETW/rL2pKovpr8Hp1bbKhDKwUlmpOIncp
DPc2L68UG3Dgw06MoXePtcCfwxBu8UJrYHD93a0jkbRHOIB96zx79/1yWMcvfgYAXTNCNzQ3fLXT
KRWSKWSCLGMWZUQKG0P7TWnNvUfwyXuU03hZu9dRtssWoo6Nz1EuYdb93Fgu1E1cBZZumz2kA2T+
mBkUPQpT3tjtNbduqLNLnmVndp/EnY5Uswsqpef14rSMWLuWEaSLgCevzeUzEGw6umkZs1RbzsN6
0MWvOk0IJTuXNUTlf4K+eQJw6e8BwoEdNxN2bdly9QrKay5OK6MWBcl6C4VVRKe68fMziwqqGlI9
FJLs9I1d1fRUtZM8qaRdtjxb84cWXqSc+u/we5pdbczxUYPd8GLa+Bov1+NJhbkQqSYq9E1777SD
gwUXF8o2fnOr5oIkNl5fXo1hW5NRn8wzfa946be+9+I9nFeKRCOyQiF+K69GIt9WKGmaNEfIpj3o
G7ZapWF1d3n4jYkvfSxn1jfb7opDmup9Rjmg3eW56cDR4mqEwdPFyptLpocd3rcGWjEaRIoAZFr6
aGpxdu2E9tyr9kbpTHxUF1JLiZzx2lpJLUsL5QX9cUVt/mdks4xcWqa7iNa1xv3q1jg3sQ4y3sGy
cUaQt0Y7XTtDuELo4bNzuY49nn7+Go5+ExQI1drZC5a5L1P7bCQaWGaE8Zo9KfSn9ULcYyazWU8j
vSA9Vc5JegQSgt1LUA+ug6TKInqtOWgQo/B7Jg0PO874uzmtEtm2s2vkwXFcD2IiFBRDn4HhL831
oCNKdJpK8eurC9XIaXF/hl0Xm4q/XsCXYwvoSVy/ho2NCi6r6KwjlXScTcj8P8wumbrEQwdoHbde
wJrdJRYmDfORgsb8hJdnItEvMFjbjSCDutFjmd4j1Zver2djAoEYo3agt/++MNlzcZdZOB0u/Qjk
9ObnkIYYvC6AE60f0sq+M/2wn4VfqFFCeo3RXwfFVgE3zlDium78pdhN+a0YZ2tbAT7bZ8Iuv6EG
Mvp1LpLLerWOw8B2lP65nBv15nbpNVlGZeT7T1G/qGChgEYU503bMoywbRvABvf6oL62BanTxFLY
8y1N1SkapECt5LI2+X7u9E7tbmtrYnm0h1ct77Ub2ODz2tm0srykDfL+k+OprwREw9Fo4mjTgTJ8
hXTXk+SjwoZQ9g/dU8WzaHpg9SX4FXNpZvEkwM+Y/qxXNnj92HgrS725rGNVdyab1CUuyueMtQzE
gtdb+zouPm8ltPxza99bn7emYymendayKSGjH/45lqyJ73qSIuRSNK6dTnvG0zO799zxvlxa6Npo
z7PYIiAAAnNpiEJ9YYrKr2uLQ4NsUC+P6816B6RqGlp1u15Nijg7SdVC/KqDHB+RIrwHLX0d6iF/
E0KLt0idubwQUXuXEcNvp3nsv1UQGdwksn/+eygkkj9De9Wt/2voMHVXrbri05xAXfa1LqofwNHZ
wIXKnyt1y0Kbd0sMPB0HBIHfu98oMEbvFYb1bEVIfa+D1pvDQdYPxXKzZeb/uFkm+nRch0niUCv5
593rZ+plClNnudtCDDDoa8x1whGQWqPEAjvL0HtwkacLhpD6cj3re5tM969RN67eXCbvskky1JiM
5l417MT3kAIAq1EsEiMDyZF5wLlnaU5CSR4tu/y8yDxiPfWwXnxUL8ZTEymLA/1CCckwF1o8XW3P
qA9mpOKxvHq/rp11WciDFhICrUS/tQ9zPWPJGrCGo9XuRwguYEa1KDMPOTLOaats12bRaOM5jUDB
YF0qnmM3dZ9c9bOxDjArsnTU++6momnQRVKJr81sfmsjNt6NNPXTukDb5cPQtO03VpIaIF6rP6hE
95DKlesKXMe84ZVFSbnKBca+XDOLULkm/8PZeW23rWTr+okwBnK4Zc6iJMuSfINhrWUj54ynP18V
1aa9uvc+fc4NjJpVRZE0AVTN+YfGSqB/Js0qSCx4D5b/AwXLd33UfJb2hk92vzd5gqXqYWrmcJsp
rvlkTfjnQdVo/jK4yWC6fS2bwag+hni8ms4q4K6bLHJ9FQ6UJik0k67NbidKLyIlpZB/G6MOTrwp
Ww8RY2dQd31D6r0RFMtMN1XgtLDxkREqj7c/ZcL24obyszZIEg3iWp3N4EMFuXyWIeDr4Zp0CRg/
0YkLhnaAWjovZG+ZR/rTDMnGzsKFQuLuW6Sp1EuyJj95SRtcmyx1yIGHzQeiuOeALNxXlJrdLQV2
a2u3Xvk1z/IzOc3mo3GAAeSm4j40aV2dWjbIq8r0umOOpiHlEBNDWax2d42WPvVdRobcKX8OVr4r
9Lr6qZIv+/NEjJGRkZPBScEXBk1wdXzPWmWlBSNJrLQo/SHO0HYvrUpNIQEihvEfyzeYe/YqHkLI
daL557CeTd5t2Ni86ZH3OrQWZu/qmCSk+ZGObMaBXInCDrhTUXRNqgKyJWdOGzgraEv2UhsoMlM9
qPdm5cPCTXP98R9nvL3PGA6dJbyZML0GSrBBUrN8ajJdR8A/2DSGWjw1aqGv01C3YEYBsAEubijb
eDadLyx6rEMK6ABWNtqBYT2dshDcjcHv9dy6+JqmADCvmo6aTqQkZLX7GYxK1yP0TUpoE6hhfo3U
IYERphrJOVfDYhNNGXn/NhHwj4n7TiZ91fKyjQBZgOkDrtGqO2UY2eqEmIctx9nPTj14hgVlabuc
pkuLix/wN87kgX3NuLFLk0fNr9i9d2wmAW13RnwumVG65OPlCxgjGgRGdGp6Qz/U6bCHshpET9lc
TsfWxjUXcblFPVCsBu/cL7g8/Uup6z4CsrmFlZF5kiF56Bs864CX4HqO8NLhPlaeqfM8ribxtJdN
oEzernOKcDEUrv+YG7gsDGwAO9GKqHhfOhaTsk8e5ggZT8MmEXaPga3K14Y4yFmywyVls1Axf9vf
mhPeak6fr92hIMfVGw98AvVp7joSyGVPATOErLpsuo49Vz0o+x7u/RNy8S6Y8mLXyt4w9eH86Iq6
FtnnbCleL9HD/iEBa5cqzmPcd84JTO2DMs7OY0UKFTKgMu/aBMM22ZQdY+2XTPTjtZV24PGV0PcW
Zhg0u6BNO4qYJu6tULVOcrQnXgtWIRvc20tGOZJnUIqSjTduFKQmL4PZc9VYyf/cYu0DeIFcinx2
RMoUnYrCG4ttojhoeBcutzbWhCtnrND0dtTBpq5YYCmE0sHtMGbtkqdsf7zHByoAGBGVqPSFnlHw
1TC4LZDKWdzn+WbtbMtM/3YPybPby8Rr29yEdR1cW/3HfX8mI3b247Y965oguGbZzzTv+xB/O0sj
JRFY1IcHX2nXumbqyP0NykrKEuszu73B8HdZOc43dq6ZIAXVIIK9lWTdJMLnvo206lJqevA6uRtJ
2jWq3D1Zo1Nv0WxFI1vc6nlgf7ndCMDn8xcDa2wvWeq+ZIVunypBCrUs1Fh6fPMWlRGFzyAOuPbJ
Vq00M4ieZ1LXqzgYsm1kquFzhB3EFc3ldSQdg+0giXEXQOBR9hpVHF99fqGylaahuuw9o1uPQkdZ
3riBW/UbLUBu/j9pJsshdfaeBZOzVsh1H0bkDM5t6iqrpLZcQSj6JuW+W7A6rNP6v5KhJzMQ+fZT
TN5sW5fJsW1iHwk4z3o2u0DbjwFQtQTQ+fOIlNJzayxzYILPMkIeP1/a7H732RwcoiIwvpLQG4Jp
/IiNsUbvM4nPcNaUc02xnrIc5ucp60IE7X4b0LezcjYDqkVqPbVwwoNmifYQedMg6JN9duns3HqY
XZPNIyiEvxISyjiYhN/sxirX5Jz6I2QKaGyj51189EhZnWj1c8iifufNNqXdSbNfps6C2DsmJ7dl
Dy4lZnSn6xdxhfuyVKGRh//UcdOjsZCup0Jub9AoUxEJxzQ8VCexTaYpY/JMHhShbpAGpgrQHELf
mWLW11jg0R3bap7kIVG1pVJG0bVT01ZYNreHyAHNJTtlzKkCdCwFrFxx/PcAa5xvPqY/dRMOX1Dw
jI4tsI6VF5LNC6v8FncFQCRplM+4MAlqxXhbxDMRj2GQYirQpuvaC9BHiW3nUiZK/dVMXzN9NF7D
IbJOgJRJBGJC8KrpfbBJMqXZWqKpjt6jWgb5/JWch73yGnKUku3p6VXw/INu9CXbmsx520Ex34Om
8QDGKGMbUNV17VM3geeRqqCBpX8vnCR9qpvM+S3eZuotHqnMH3pw6XZuPyitJ4ylEvXdVbqTXF3r
QwvWMRi+ZUalLlW9GK5mp/a7ya7R+reLM7bXFn/dULJlYsfNAwgv+5C5sJtMHcpjPXYwIgP9FqPw
hiCR0ZTRZlCTaGuZpfK3wS+r/eLgjvukDyzSuq7dy/0owAz1OKlKvJTNNPPrTT13Jt8V+1BKfy6p
3jQ7yaaTuRvNqr2z0prPGtcidnBevFJaJ/zIRcoWMNtbnlBSaoULiFoMcI8L5xFH+ehD1Ud7oTqj
9aBBekPQQCw5wjCfdoGOZAWbIGdVOz2JFzU1y4UTdspew1fnSR5q72SpBvCpukieOs8vj7bWf8gu
GbKcVpQ6oJxIHm6oq/neI5XJHQbhpDs3F1LNh6ZVLtyTItp5CSZnkfSMlTawLqWIUp383S02F3AF
wig6FNhCsZLXrMf72ZzB2EVMwXoMWMKuZmueD/GUXSLNyq5kc7Hu1Z14VVE7u8Z68nnwoASUSmBf
ZBwxWnWpe7W/HIH0oe2TaI9Tj2tBiOraxodP9+oJYLy449xHpMH4OcIoavM1KYrbCJ0iy6Jo1GOf
5aCto37uFvZvR3bSwwYqOy4f/L5O5XpqsB+4iTHNxhTsg65/r2fLuEghppt+U6rMP7Iw7XYoxxs7
Ehk/UjTQz03SrFvbUIp1qijI1bOL2kiHK+lp1WpISmiZ1a/jGsaYYxhXvKDNqy4O0OG2SlzyWEZU
3Ke8xJO3xu8FRgbj5CFqK1SNXbNayhky5iujeRIvl5o+MEg/1Nhe+qR6t26F4h/ZJ6E2hVluNqn+
ScakGY8tenG/btekpqeljOkmS5XMNquPpG+/u5GWvCgR34dwWg/wTdkHONGuZFOhYk0yyuTebqGv
msxKcWh0YaOcozYPwQGvlqYZ2Mf6ATWHMWzWFCwoClS9u7t11+O0iCIAHI1RrdpM99ZyjaDEfYNp
5b9i96xtIWJNL2ClMm07j+5n+762kPN62O2rVtXcq7x3aZ5ysabZOZtC16HwBnMX2SXXk7ybTVb4
IHvl2DAszV3rt8nSAaYAPoUCbOnVpzvzWRKhExB4S9zBhtW9Y7Sz5jZO68cZ/jPeboM+dJdgQEVH
OP2FiUIJ4XbLDKuI2nHDWtqYA0qewoRpLgwbKSD0eA2xOaesUJ2nunnvxEZe+ixBYV9YTVM+yfGY
DBjQAe1trHcK7B1w/2j8YWI2p59nMhaLGOq15hq+fbEZgSD+VTVgghtvDA9W5YXPbF+qEwD090xI
BjtWexksVVnOw8A908M7+oxWwqIflICfmg8CtLGHDX4yxovmuPbaCsJx0/zZ5D9Uf0krqsnTSF3T
w5ASvYFkQXWif+wqI3xmNwWh33ONlWzGdRw9V11CpSPd3vQrUASI5q+1CerCa7GOXJQGF5UF5m1F
oUo7yQexfCTbhkk3df8fLD2dBXm275E2uw+VEiYvAJyWIByMV8suHQBiGnVy0ewo/K0tRaPa6fTG
K3LJt0mt1v0/TZqCXDv2tfiAlaWRKWZtGQAl2stmLfLYyph8NmVvOP3RTCqX9IKYm+gKyKgArSk+
9ap0tfSABg+ljgJN/aiev6oojsBPAneijFG2MbU5wL6U3aVXGvVTMZKg0by2XptzEHwUbDF5xOSw
pOGEKuahT6ziyZtYGWDNHn14kFeVWgFVwVucPU+9qKH2Jt9h0c/qxZmntx6KwosSlP/smxgZ1qii
BpFDMdNqqL6UkBLNMlf3mVzMD2EAyH3u1X0jijNyTI8k83+MYbGl7uWQsLfbbT+AcwxXc6SVhzmr
UP3z3AdLVKHkWRKRxM5jsHn/6MAq7txhbnm8xxGHzY4m6guZC/RS5FJlBtUymoNNzuhBpmLjBGTZ
qNrDTiZqY93tduB4jKWcMCmd9pBNxmHOk/IwDemwRCivAOEY4PokpIixocBpPrA87CyRFsYPz3oe
0DFUs+pZRnhuf8QA95D30j4iewkqMfsrHEp/qUa5d6bAnZ7TeEDuNqeO0ko9jVbnOxa6DnZZRWcq
myu5WJVLWRlvE/UWl6FRXq5/xuQwOevXa8ixA8iqm4Jj0uMBHSlX0LUgd6P8r4Ft+AI97JrC5xAc
+W3O6wxVjXcxoneNh1tOrNbaNay08SwPUVGP50AcZJPc9za2gJ+PYEAXJiDybTweyiYDkYLM9mMv
7oc+KLlwmK5mUzaPMkzEzZzp2oruf0WMyt3qekOaGJoTK6QO5N8t/6KWpbFzoGViiUt6RmZh5GG0
fKg6cXfwJ+9VG6bwWJok9PLIu9yfJ7qTrnyK42jp8uuUB4pCK5R8PkNy6K+Jt+2qaDY6wBO9BpiW
4VI21tV01Rt8z0wwFRsZswdtukI7gH6TtGznxLhb2dYBWWOorC/0+mOc8B2LQhbslaq9UKEpDuyr
opt/hYhrHfLQMp44aYRAeDJ/+3O8jGes8q9g5OJFEqqnNg3N5zHotTOMfnchs962YmL35jkpjpIh
lWAWlrekeU0Ne2qMcSOz4HNF3ktJ1WWbA6e8afX2DW5DVni5tSzcAFaZbUGgQJHo4lbp0+1Wjdjt
y+CG6mMTAYX87YxM+KC11XrUZEZyQrJm1NS3KM3ftViPf9r9u9oJQ8wSmFyexsb3QQfBkY6W/aXp
CmVV9J5/URCAJ4/uxQJpYFBPFZpkCFrze4Tp+pMPg3K7VAZqEARZOL1mfQ1x/Nt43PcwBhZNNUlW
Xuc2e9lrDsjwRZmrn6uysL4K7HuZ1d5T74b6l77VF3ISSNXsIQusb3IO/Kf5gOoQYsHwNi5eWDxn
TuZf2MpWq35oNH4aPoB5GVRbsznESf0gW/KQt6N/kWeuMR4xD1IO97iJ4hwFaXASNVh5C9j4TdFW
itlK+doAqWTUENPfZHGt1nB23qTHN1lc4KHegyYO8kUqt6aWEURX0tMTPkeKwJ4oabpDIKjDGrfs
j1heJZOrHkdXq7ZZUbzVUhlIygDFSgqlQsoCdYF3604GipIrGcPjCgv3ADTHapr6cqn1q0FXzUOn
+CQiY4TXjrdT1LOS49B7yVGeyYM1AGle3trBOHMFi0G3aADDwanNgz/bvN3ZO1biApXPEGBwMfJ7
j/8euT1yyp99NMWPE05fISYMC9mST5X/y3SFYv0uEsK6SVOHD146dQBBqdzKZq1oIUlFOiDRlIfY
BJdjzlawoyyymDO3POfzkEHMknOLpAE0pM/b+zTZgbnHyrfDDD20YASIro5XeTBCss9Dm329ux7K
uIUQPcUP5xQoAvERBGW5uk+Vg+VUJ06+ygmTuBX9OfXmmlgm3edUt9WmfcEVx7LOM0iJo37YogiB
ZpZoKlqBUV5ETZyW1WrmE+/cRZhGDSiyluZTIQ6u/dGVrNLlKBfo3LbTQ30p++QoEHzPUATck2yp
ow76Qsf5WzblrMSafmYwJEk9mGgHk3sKagduXquWSzeBj0lKMn1O0o3skxGFZf3i/2t82g8+DNto
3DkAdtb2gF+aLiAxtu9OkFrK35v3XjlY9qpisCsG33vvczWBvVFcHTxSZVgba271l3/MvTfvfzcM
QEpXurONRba6whbiOrUa2lMiWe1MTr5pW6iWxWBOaLPl/qnxGvfsCokFE/+oQ5IPycKQyerSq+Kl
W4fTblDC4dF0Pgwjz3eaS0UqFxUNbfpmhJry1iXB7+Eo/N5l2GHeR0vvzgDTnz9Hy/DYf4d54d9G
m6FrrCcDnjAo3QMMkeIVjs5TVXrulYJw9RLAD5Bhu0v0s4Fvz6LtyvIVbLiznfD5WYdmV7wqWWgv
b6+RfXPqONybbhzESGnwa29NmBYWAvMX1QOSZQya9WLOrFpHJyh+WOlzluOrm2sARYKwfquihHx3
OSRXnEmzXU1CeO/8mo0m7+dsuxzzH+74nKf48YrZsZ5Wb3FAmnEuneSaQVvbDb3zOTvQoDn6bfms
WUP6pfdxnEJRcXx3tPKVBbf6o4G1x612DGGuI5ql1d7f3Mm+KUPkvbVjli0HFaDPYFHEaEh0XTQz
V7Z9qXiH1gST5cTGjOqf0T6obLNWTYtyWzK9esDMFrHQZ0VFYAHoVfnuREqwElnPS97r5lF1zW6d
lGHxZrrt0W184IZW/MPhzX1B0qbcVhYFlXSaWqoXpIKRpo33NjBranZleIyT5GsogEypFjlXMMH6
dTxEmJsqkIxawnr5JXTm4niLRT04sbnhYpG9t5lYYWyKAfGQRM6r0Ag92oG5iJWzq0Tmt8DTfsqT
1DBvJ2BSfmqqanwTJ//1GDF9FrP+eJ1/n/5rjIowGi4fwZPlO/0Z+sWbFg/5l7Ay2Euzy2qcKn6S
LTuBJRQ7dn4w9Tj/QgaZZQN0sZXrj/0ZwHmyMpJ4eYPUuX337DuQNMUdIaZs9/yrj2LzrU9i8WSf
xjzZKv41D/kN8CljVBytrEq2eArDz4OH+GLPzUVuyubSD5dlHWYPCeWVc2FmaJx0pBJV1EfIzTRf
y7xf4F+JSWsxgrcoSL7G4gz07OeZjMleOQ7Zg/+l9/4qJHUgL4VTu58gjaPJob33nkPCVI/qnRkN
2ntjPFax2r6FoWLu/Ym/LEdVU/dqUeYmL6H3lyCFhijjFG6apZ/U+knP+Gpb+Fm4gSOinNbakzdg
OoNvdXO19Fo56Oitr8m2l+9BqaEK4uV4FmCC5ybcsj0kaneyxky9Yz/UJFp7fHkfqh5jSxkPgdbd
hsmKtRjGMtt4nrGHfKgRPLkNm70wXyUu2oVKaAgYZrEt7Fb/n8/+93FuqqlH0/eXTmMUW3IZ//0r
NarhrkNEikyh2dwoTbtsjCzYFG2DIn4KQ3HRTOjqSIhFEGb9Vn5OPWyvSq9UT+mQdlfXbT9czcXy
p6LOaaiNdoKr+yELPLKIE6BZFmoGlEFR8ykFs9UAYbKR5Z7GDTrcf0MfbTMB1TTVfHN3/5RnoK8L
VEs1exGU3e+9LYWum7mo1iDe1SeLwQbl6GkWAvKKlYxn2XYUcgAqPLFN6uBM7WoTD3nTC87yUPhz
gIp8s1QDD0WaX/GBBPdOM2oqG+j9zkKxspLr0iLe9YpmH2VIHrS279tF16rByinaEXkfoKZpmNTP
psZ3Rhpj2NuVXl61Lmyhl9TOhwL5pVd8++9+etZz/Ul+r7CHyY158XT7miNLe2A7h79MDygIssBf
la7Pi9zuBA0MvLS3udfgm1jPoXNrP2XhXdbcVVj/+sJX62SJJSyYWVGSvx/kmJz7ZD4V3kmW6gdX
aXBwS+ythZWH3jnGVwzm9TUYR+cYlNyKhqgxKKzryhswtGOfR9l3zbUXfglzJ8z5TVuF1Ty4Q+RM
X9ovFhLIy5v+LtrSwbaxUUmRGqlSLVXG0ioflz1qbdD8u5OK7rF1TvoKEqks76CKAOWNHQE2mCjB
xtQrr/Iw+HX3MJt/IVCLPaIMNar+NddHFx59Yd5GqWLVify+ur7HmjZ2dwXF7qL62fCAe1D1gZ+7
kVjhLgybEialTtVGHGS37MC7pVyocKyWpQ5PE/PT5KnpdG2nG8DfJ4E0lbHS63k8RhplGglVBX98
xfbYOskhEe4JD4ODdIiYgCkE0HMJJEpGvX24be+nuQayYQ5Id1bRvm4Tr9n0eTLtkbNbl2rRj3Ay
2Ki02imDFHGqDTU5TSlcUq3zvnTkk7awGccGgxRicogt4RXIgka7sXOeJ5mk0RVHP7jGhOyHsM3w
rMQ4WPbwIGU6Kww60C9LhODe6HjhUn4T4hvzC7492ZIH+V2JOKKEzi0uQ7/G/zMegV60SQcvc2m7
4ffNfEl8QbXjTfxqidTQOCrY5aDXgRoUUBztKjM2cUR9dgyvrWZTrP9XiypAs44KkZ0X/6O2jR6B
0mXmrZllaXsEWHK8fXLVnyBchP5eypTOSn69wRYyvT/LHEyHy/UiJBW2y2UW0fNNagSt0+8+AQOi
v8XLeCfzM/xXGRu7r1GZbtLibIctREt5OqJTuHINTBhl0yn74izP7gcZA3iseqTRxHQVzvPm8yJv
Qu9dBm+viaJKtm5cFT9AMfIfLyebnvgTamcuQxKmx/uwqavqfQT9IdpqCr5XsaYeBlsf9b3l6Kgh
FjqV7muO9hX52F//DjwIRHv6/PdXv4v+G+I4vB99R6ravSHV+wyUJBqZ3uoGRCcp4OywGsLmRazx
5MBkhOGNy9f6BmcPREcABGei7HGO5QrOm81uERiavvORaV9a5JpXQGr04butp98i3Rk2nd7i5DQm
/RG2ZuUjFZeV0IPKZuEMs3ZUTVc7yrP7QUHbOrGdaXcP/adhMgYAqAcXNsU3JJJEEumFz60dbO1S
Nu+HPJ9ang3R+h6S0CWUG/xL2hRQYeoYKSggTV1g2nskLUA5+PwvxKZnLc0KQp09+Zaz0lvqd633
Ewcv8izhXIdrN1PUVdaN7RMaNivVGO2HXtTzEa5VD9j3JgvZKWNegndC5bq4i4sh1aS+NY7pUp/G
ZWO4YVT1wF9bPjQbC2PvUxGjWyDTcF0ImCwz3PmcG5WNZ115szBQOzyjAsOatn4w+QsLJ7utfCAH
4ezuqjl5lbQS+aC+P4//7LzHq6He+BS+Dj3kzBtDxEC07az7ALRu/BFSamfZq4otLWnu33s70bzP
lb1oGD3PQdl+14NI0CfhnMvlF6tv0mbB9DQqiFcGUfx3PLnCY2YYjxgyZtapH+LkYpkI+LFS3HtF
oPxQGx9iaTS+dwJ+6+qO8WC7ECCCxm93atzOVysHXmCoofpNTPKH/qhpZKBlfnXwnfk8hgosY5EF
+ZWaDd30Y0ST/5atlfEgFkvpbPaWsVEOl8QbVlEZWF+oUH7SUgbKKpbVAuISuMZRV7oFinfI4jrN
bZj8lMEQ42Yyzv82TClH7VIJwKWPLqUzPspHTjwm0XGK/L9lSx6wZ6M4WIas5cVDTcbqiCWTo+rZ
IR9aaPhcrqWZo9IKRf2WSpYfIg7z1yzO9EMos0MZAkvr2SWBLXtvQyJDOSGtv5M5arOevJWvOO5K
PrBhwD0AkXCPuPh9PrBzD3qRS/51I0fIp3ZhRuEOFI5xe8zLGH5PxaVG4FEOkwe9dUu0ETWd6nOt
JfO2R67kAj6DepawW/BjYFnJ1HvbtHJ/yOdE10+7mjL7UbZu64A2Hn+LyWUA7M96OZhsKh5riIUQ
IBaGWbuP3jzY+8nmicaztn91i+YoIUj/aQQ2Z/0rxJXfRjSN0BG1WpS6xLImihX3VGjq3ogSljTy
Y+ZzvGvSNj/fP2aZgVPyOiCd9xjcmHBrOX6xlLMSnnX72Y3hDSvtxzDk9Ys+kWGHaU45pGvqB2q9
YPx0LyOLNiHkZ41/T43LL8xuYTfppk/6zbUx92HX1vIfdhuSk/9Qc+8v+dKDrouiAx41GO8EiyKJ
3jIdQce4sdtDzQV5sLGp2DgaiT5rzvovPU5Nxyw3kDCJ5/4L9u3h0xyoy6mIMEj30/bUaO300FiJ
BzkfNzrb5NeG33P6WMNxO3Qa4JQ8ViuYlu1O1onCJPsc0YoRzX83AofkCh2D7rfX8OayXasGbFAM
sJKti//rMrfhuODi6NcPSvzeTViurJMJWqwfxubu1tvBpl6ZVbLJ9II0XmsarwpKocs4sKOT7qXm
q0nxKZuK7gUL1PmBbNpfclQRlN7WMjom8RH4aHjdBCFLuiJQ0VwQp3av8LO3imc4LsSwtXM3fSS4
6QKmrBaKt+qCEuGXX6hleRaB97ukmuUhcJWYyzuwue4ANlskzVa+42Urb4AhnKbG3rEGD0A3KBLI
zjnWlakiDM00IQhS5VdMR3axkZsvhtb1ezQyipU0txhykDfFlE67MO/KVxXPvoUWGerlZoxhQd+c
h6/wFt2H3rTfOjeaLyggwGCrqmlhK6H33fL1g2lleCdmw/vkpelP7HPelMLBGbGNOlaeZvsUsoHZ
AKQNz26u2Xs3V9Vd1A8DFBIjXamwDOLK6zalqOlZooynpzl3VRFD+4A1Yh40n+1B1PTkQBmzvbi/
zZMx3x7Qk9D1biOhEi3+wEu9tVhIO65/wg3FP02VHqyg0ypLhCLsnt1uppxkd6YbZHG9fjmp7jeU
4JyH+6G28Fizh7Bey5jbsbMCvxCeNMvUjvdxeIPMxzxuEZtjfpraCN/77tzoSz9GlSRQ+/jc2eW6
IivzgOiR9SDPhqFOtuxiXSEy9xnzSr0/1DEGDZG11JGQfiGb0Z3nOcLzsfTGNxyItJXZW+reDOoJ
GiC/lCx+/gTviEqxrB/LwrIR65in+sFVtiwtUlfxVHobWVSuRxDjmRL/lCXpPhy/Ux3DyE4c5Jna
qm9+5rW7kPxfu2WHHu7UxvuInPZzRKtW0wapLvaeXjPsEraQLBgHSBZ2MVHNHrRtBCbzfGumakbe
tijqlRyTo+dwtet25SZZfyly3+EJjEDdGNrZez5lFoIH83isE3xyyhEVzaTJ3iHRTrt5QMzH1H1f
lJ/GBXSdZjcbTJ2aANImMqT1rU2mkp+RrxvPpq+9T6alfx3z+cVpdPtvrY+PXHbBe5L4+ioBHHK2
xtQ5zn6uU71BZQvvL9OrETusFLBkY1etxrBYzUVrHLAtNwBhQes9cZtI1kFnUPaWY0y9tk8wZ4Yt
t8IZmoCKHJJuRhC9iy+sGz+zF/d8BSnnBH0/wNInX/0yWSiHOfEaha1+b6dcR9vZUbG7j5KCT1pg
Wy+D0CEefDFmk0ARWpRVN5wlTmXgEjWN+hXYQXRJOjLnMlyqEMe03uk3siknhRrm71Y/uku5ecqd
SnG9xcj/yYZsW7efU+055Rb/nNZ8MYWJHIoA6H6zK+N58sbf4414Tv85fmYnvEqFe6WIT6gVxflW
TzB3RduMXW4q9sD5rwOC3mLrK48wNyC8lLwP+GnI7dr9SwdlBUNbiOXyT2mtv8dIe3hBobL6LS7G
h9REBHYaf+qaTbvhm4+W44bPpTnt5Z29NT2oc50DaJQa/iv60T17TnYZdoldxifICpdAXHA0K4Wb
BTGmjSIwQ6aDmk7aUNAaAMveMH+yWx7sNLcAymeYf/ml42PCVuJ/nWXD1hMCB3MYTvuptsCFJg78
qdJNHxMFdRmjg/onQqlWUSRj7SPHq2g163V5SEkUnP75jJFthNk0EkA1apu+Em9UvVGWGOzpF/RD
kVzUYtLSlgHAROmGHXTacVmPtfWcWi0Whi5XFY0Z4vwhUfW/pAV4hKPIcqonfSWb98PdPjzrUjQ9
wDZuUXYaIAq4fBMWW/NNRSVpT03m1RmjlAulire2gM3lCgwXVdg3S9Rcoegfnd2p6OID+ZAg0fuh
TlsQG7Xz/R6SZ4NAi6C9MZ5tI0XF0DRvI1ACeQ5NrCvdMtu3WjO9j7DiVkCL3XPT9WwzNdT0o1zN
vvqm+hYmpO6oWFHYCE+60rxqWNU+VWPdCmjTzyKI06MMFV6aPbRjvsGItXmSIdvy1U2cKNkqDzsD
ybqhwbCmTLbGYAVLiYe9WY/Gk73vVZKPkXQeNfK/FcTCtVpzHtl6OPsqcrrNPDbDq56WR4lcB04G
sFQUB5Bw4w4bhJckbyCJBsZLjceSbBlU7G8t5J3+MkKkekZ/QnBLAn4adrOLUY2PYajrT1MEzNfN
dYErBq2GGua+RkALYDHNaOyilZa60UFeAGKSNVmoVZguesNDCHBv9uziyIbqhHAn+R2yXrzTMDwh
y5M9dDLDN2gbpCKFrh3fnvyGdMefloanjNv712qVIxBld77KEGI/wSFIkDucmrgidQtqJ1eMGOS0
Va2HySnflWZ+9xSjfQxrrG8cngQLGUc7EX1wP2wPbWznb01/xh8ZDz73S697pE0wH31LDd66Aknk
DN3Xf0Ee6xa3ksrcU2NAoyF2VmOh1pd8BB/7Vd5WAsQpJPpBiQqHbRryF6AgZERiJ2JN8zbzFIfL
f3TkJQpLfa3WO9mhe36w8y3fPOjoq41B9SJ3xla6DCcacl9MD3qX1QuSlPNF04C7iMy3bT5qgaue
Ai69YjsYEzUmrdKuTVWlQk03+1Fj9ZAF5k9VGV5sfnlvI3oryE7qKR43PUlXwzT2eATElyGNo/WQ
ZgoG8WhS4ZYynimsNqdyqF7YHiLKqpihv5qb2lr3bdQ+yYNGVsFOYvuc5R0pCNcPd25k6ckZJIe2
NTP3EbqG+iB/kXFqP/LzU8m18hsUfbIF5M17mvFRDAY8syzu/JODKSeKsuoFAxj7kKMOtdHNMH+B
tPT34OOpIoYOZpMtizCxq4/ACZN9TyrsUmjxV6sqg1vLVxIqBiI+ioNVhzihjcFexhNgxNrCTv6u
DfO19iaHVAwHTAIR8ZXtAdDiFKh8zzxAZaeb9t0MwEmtVnoWxqsCrZrNDY50o+E5Sf21N0EJRx5L
IPkf6bTT7817ryzoGR6V3H4MTnqe8HH/+AWh0m2sAO+iGvRnR66Xl94L6uM93vwf1s6ruW0mS8O/
CFXI4ZY5KpFKvkFZDsg549fvg6Ys6tN4Z3aq9gaF7j4NUDYJdJ/zhtQu99M1nKHMVsWYcdXG0I79
dEjKXELZNKRgEcMh+dR3iamsZOMN0qsYEIdIzBCnk+3rPA2tfNmU7fsFg3UYWKCCfM0Y36zG0Dfu
pHDktxUKk9PPMfCtfA6GA9ZKZfuPsj+sRT/pe4pWEjJSoolS1y5Mo/KMB0F8FNNLy3u6CAg4uXeU
O9W3XgffOTlAlHLby/C3zTHYkzsP6SJbBujbNkARWKkHoFcZr0kf5DNx+ql9mfBpzLFldaZpebZB
UtO+taT6TnwvI7+xb4G83SmGXx76sEsQ70PMLkny/Fj1af7cleXcLgzjnORRdZ9bIwrhUDSGwpN3
Jim1uWbL+bOLIvCyxuJhLSY1v9UGcMG4FxjmUHWMuyKCDOm2qKY0g3H3Mea5mXlpcQV2JIp/0+VQ
R+tSinbIp2skHpQdKHADndveewiT5Ea48qFVPm41PAPBnI3VnV2g7KCPiae8SGieVigK3rij0d+F
ZtLyCPdfJT0a7kTXpT9q1hVbwqNPQe3Sz58aLnjakw9CAOR4qdH4XbpTWneT9p70YoxRvAzTMDs4
CKIeUajPFzrF5u+GjkCuj0dTW8ObczQ+KbsRe8PrUFlrhoRrRGKjrKarwU/bljasrtztZRlUW5qz
ZDHn7urUP9UD6n9LtUV9SdPrfPNpqxqQm+31/VizMdrlvQoT1EiNgxYiRq3I4Y14RFGjCw9yNjyL
R5ToymQFEhS51suTTDHD4tg11aEM1Q0JNu21HjFRc6XKu7Ezp9wzG4MdCI9PngcIY9oIfIQWoGdR
UQ/eQyvX9Va9FvlPaM1fQ522sA6jFv0SK6LKb72jWCVZunQDC9/C7yjwL12ifzAV6ClDBLv+g7GS
S+fCc6NbwWERrJXS0sqlNTgZKF14LXmq3EhSbW9KVwUyZ3kFUs04oS39Cj9btr5Su0P66NvQ8b/q
+017Glw1PNnABxOzBWTgt6fp3TqPRyzBRdOJ5P4QD9530RJzqqx6GsIhPIpJTuLWiM0l4YJypox9
zCgvyUt7x3qE40LWIsVWmpKrOIgBcUbazn/3wRtwQXaNUP3ZYqTNOksPC0T/Ws2+z3U4rLYDiGqU
dfk+jslZ610aLyO8zne4Cp1hCHk//nGCmYcvethpXE7svLCejThZ542ToGwYGfeRXQMPDCreeG7t
v5XweJsaBwWDur/BkmKnGoirNnr/S4yLiSb6WPO8UuNbhHq3FmvDB8vrmpMySaeK3//IuzDHFmYm
TXIjzThBvhrECsRoFpNXNeuEB0AfBI+ZrC/rFDwSJDx0Hfx12VYaS0Ic01T/0i0jw7qWo/i9m+hR
ctNl4SodMmiP1fTkYK/QnGkIBQTRCHSUNGFJtKEqRgQf/U/Dc0ukKSeTxQvpy2gygHQmhJxisL/Z
MYILETucGyyz5R0AQEC6aG2e7ar+jUDy8N1QXDIw/XOFmdJmpHp4zJBEyNYDfQ2vo4jk+XkAmwRj
0s+OAqUmmug2Z0eBUhtLxMXEKHtTddWEUbLQDeybOhW7VEs2nVMSSncF95TOQdlcmkpk9d9EWOa8
ySMYmDFHY3ZiY/Ff9UqFVzkHQSutc7UJN34pI97o1v3G1JX+voMPJHYU4hA7kbFQCyNflRO/FuHo
gSzve4Qwm0yniNQccpQa2Yf4VnFG7zm9x9KbBZYWVEfWW+HZtJEannyecVjRV7h41utqBEvim8bK
ZtUDUaVtDmFSIl/XmhVaQ1NCOVOVGzBs/inS2QO4LvJcJFeSDE9zaeGVmMKI0WAa9SRG/YnnG2u2
dxorbzkWZnQ3mFW6jVxy3k9U6qONj+vxQpNxK7hAUjPE/qhZ0LYEbUm0kU/90x5bfdGMqDTDBbcB
QMLF9XIJrdMEZSfRFBBIA7sjfAZOoidxcgQtp/hwijcUbCGu8SLErv8aryVpNAv8LNqUsCSOraWp
CymtRhIWztCuLhjqLOoC0qJTjVcJpMOI/fJBS2Zif5vKTrzBvxRFumm7q9VWCi/DOogdsNjzWumI
K0kR34l4I8RWIYV/vDGRtt1TUH5FhGnCEMvFOSwabe1kIGiRaMT2GfHmcolJ9zg3K9Zyl4+gJuYI
DYNVisgwouMEYw4BAJ54C48tPHJeSnlvI0Jy08bWBG3jc2Nze2mKQREmIqTEWJQwpdelVsLdn9aY
fYkhhZPo2jLABPTT+lKsNPkVpXvX0eGys+68LDkv04Zqq0ajSYWvCpAf41+zHjxow2PVr3QU0Sln
0/fpkHWogKVOdQm5Dgw9Clczvv/aQY/1Nzeh1i1qIpnh1RcYRBMoiPdPA6LAb6UQRuFw0mm5QXeJ
FtUSMexMxVMx4CiYbP3K7LjAZB7Lm1sUQPR1Z0B9EP9hNeTzmzAL7uC7WKhbWvkKJUHj8l8ngeyc
J/6Qb7uo9+4GHxORbhh+YgCPzPq0hg9Q9NcWaooHKTvSEKzUG5jEAaYFm3yfL8gilCkif8kDXFik
YriipngZviYHRHSRjPLcRmbssj0YfKnct7w2xW0/7RhwZWFFECB+Iz6Krc+wTgmPboEosJ0W0ko3
EZZDV3XaYlv9D3BPbHY795diDN+A7ZtPKM54yz6uwm2HCOEynHR3BCQrjm3vCOZ20RU5CgyiKUnl
QkTEgP1tO5m0YwP9Rhy6ov2dkr7YXLtksFE33uCHW6iVL6I/TRQ4BGaJ3CuXt4vEP4ozxL3GpZ4g
HHXtEwO6agTznDLkKk69ZK8G7cv1O10lyNYhBPcSTD+EAJ1ySKqCkw1hhl+v1Np7lC0j6ukZRSAX
7d2e3fwvE3HxrHd/BQaUPLmzo8cO8e+lmmGIKytARSvdGWfthMtWtAFBC9sML5gxB9mo4xiWTwJQ
JmBkLu5pSYqaB0TZfhY3ublKTwjg+2B9s+Y26YI3XQ+mpbofb1HKaBeiWYPUWaRebm9E03Kln5Y9
BLeilZ5Gx8CLUKRFxhZhqNpEmCfRVMzPJt2kMcs09OXuNK2LynkxaSclGFTvhM4SZcR03vjqSpgd
C7aCYDSIs8uhMDQe6cFZ9F/DJNUtl1palBC8supGCczlpZDxpRl75abTnWTeJpV34oESzikZDN+Q
zjsOlV9Beu38mQVs6teo9b9jfhrPeZdlEF2xuXTT2lojblrvtMjR8U/DKU3NpWRlduWvuEmdeGsm
pE4jo/zeqkPffR8BxqMQBTtyQlewjHw/XJtZMJAoFu3UHXAVYYfxtzjRpzZLFBS8o3hOmdPDCsq5
ygMwt2fiwXR9gIlR0fQcT11iBvEech2oDNRDFP3WK4Zs6epjuUCJNr0TnGdxFga3UmDlt9duHkOf
Q6WR+D+hjREXn0LrOLgDA3oTgwm5j1pJXnWY8x6ksRt2vly7vLexRGjqTF1Q4m0f27ZrZiMrsrea
R/yFXOQaykwz0xyF2/6Hjb/cc9kV+rwpbdwCSAri6VCYcx98wZuEMEfckYQsAR+uXDyat2qm6g9s
itlTTxHwmX6gkt+dIidvto47IgCtNtpLo1MbmQIGDJQgefT5DTp46tEyeZYBJ5cONg/NozTBh66H
pn5tqiE5XHvE2adQWF0LfMf6+bWPLNXCoiZ4F5RVvmocwCqGmY6nFm/HOweNTuDM46mTreGUV0bL
zlPpd6Jp5pK/VVnbzHVwTcVca58UtSsfxKA+7UX6mGy3aLJq4wE3Gm+XULdGp1OCfyQGS4s1WZ14
ewC9mFeS8LpBwgth5yCs0QeWAFtSYD6I1qgEw40ICceu2YxR9FP0Xw5iFoY5GWbOkc6qSk53GZip
mZmxBbRVp7lt+EUuYNi0z4hZg0LyjN9xNDckOf2NCjniMe745Di6SiKo1G+A6SVbN5Tb5SX9hSv7
a+ouosnJyukKG2F20Lah4wDtaCpE43Hm3IdNMLzYIb7fRA3W+Cdq6tbJlPwzSgoK6fO1PqLGFilv
ca0/dywDf+Em8BylYWEnSOeOfag/NFkYrtFLhnIwNUfAQg8tTHUcYcdj0La0rAFjNcXMZ3jWwBaX
jGCcab2qbr1p2Pe69kZp652Yf5mRVZj4NEO3ilGyZMaw6HA9Xl141H0G6gU3cZyj+h4dj5B8zyT9
nu3fl8BA99GnQYlbDMfTsO/678NkfGBRTrPtAaObUC3uW6xcFYTuamiVHSXJL7UA8L5706yN7ZdX
+7UWgM3IPk9VYyvWCyKsCKVu16Oo87eyRaRod2NrypsSN7BudtmzNyMuCmLD/jEsBtQwy7D5sHjK
iVGEKi+TBxLCf2bgu4oSOztztGqj/eih0305Fe186hRnzSuuk9JOnOuSH196TSkl/holhr/EiKYn
tZDb4ug1SZzy8qd1bfpLC1EFpxT4nn742588ZSkwV04vk8Qfcs1XiAkdHtrwUQaUIHNvcmeSbVAJ
XrZtAtXfA4h6P2DPwSiyD56/uvaWdqHgWzuFXgLE0KQYk1gYfmq5sa4mINS8GdMnWc9MUNq1dT9E
AQcXtXEWi5dGwPc2tI3dJdztvXSLTDWa9lN8OB3kSiN1VQfqQswQA54npXNruk1bSO3GzaXJOAfc
wuR4oFZ7K62xiLFbF2loW6vB+Ey9iRl5OLVIzvLriCHiIVlQA+oWblTlt3WkFWBCwuRHSek/DXP1
WwfkajmGiQ0dgdKpA7R4m2nqrJCd8B5LUw2QEfZSq/f1vdR9R74genajFrfxycJESNzIvURap09m
BWWOVdpZLpiaMrE26hDvxrylFqrYxnIIonpX9Nia5SX2dplp8oW1xMKvbvgmdjayD7zQtdlkIjIl
Eli4RphEQssmdxC6KquzYilyB2KExnXkT9ifOXAASYFEqUb5qp24oXWP8znQC0GnLgb4ol2AELmr
T/CM/iNGDAsmtqmm/zIPCZIIt5Dq5JLSO5ue9aIOZfLDGTL03ovqnLTUL8BQOeusyryZkYHYo+4V
7MDoYQdXD/bzkBq8d8gRpOhjzGzT6O7/c0RjJI9VGdZYXDbV7UXDp4e/1LagQmzFBzoupH+mPkR1
pcOXOHnqS+VBWftyxeYe9P4qVXLv4Et9dmBRbS3bqJTOmgaPRO1895eBk7ei/dJ6G5VOpZDP8TRn
8EfvgBZPdnA73QIq7bpn2BLvc5rDlzniPk6H52RoB08KD/gjGFVliX4HBp9TEaDpHYoA6OZq5Dpp
j136y+8j9mZTy0VgZJiJeWzm08OQYR7zESv6LyG6292gArp17HajKI35M1KN1wwhIDQ3FX9VFXKx
b7TOxxsAlAa1Wv11Ci3ScZy5cfKbypxT4bxstfUaZddhybsbuwkFJR2eiuUpLI3vqWL7b3lbYODQ
K/k9Vrvd3kOdcSHScYFyR2nA+BZW2msQtjq4JWXYyC7CMsKnHdeznDQGTgpINIXn1CF/KIXV1pMt
HTYr5TfeWEjBV4pVLEy/YClqDvpT3YCFBvmNMmHmoasYDwniiuAOo0WkkjUfAwn9XwbqxogOk2Pb
fLRzY+8r+qnS3OChg+53Sxof9xZU/F87H8Oewh2arWia+aurkifzihRN9BipSZ4o/qvfkdS0Da06
BqGtnfHJWYt+NOp4DkYOm+jpYtNNbFBQM0TTzU2Zte5eHEw7dhGF1t+bxRDC8GlUzLU+QkpQG8HC
7vtZxydfDrnbnCoeHbu6x0lONNVRbVnI4RXjRdINmJX2pGR5ggUdZjpiELsgknKGOReDYlLUqh6W
YlK2dfWGHYxe9HyVRgzyrNZ6kIou2kKv8Nd+EVVPZskWpEirx9ZWu101uddNcob5dLBNN9jxwIh5
VdjmvRhIZQmMuIOeheKqVTj3J5FCRF/89aWd2MrPKGusnSvkDKd5iDfP9TqUb8VVUDxTb7owW3VS
k61aaLI73KR+1kGU/MBx4Ml3s/RRbwtlXZs8OcJwdE+llv0toOiTZpO2ZCYVK1rFOraw0Px+Ba4L
ftIBC6m3Lkz+WHsLOrDvjReoj12FDauX8IUIeW+t8zpVkf7owwPy6nBFtK66HyGbA1ZT1Wd0Un4i
VtDd5FPFRzyP/bZZaqHTXPREjaFDPaFr7sN+0tQPsPpRM5DVsf3cmuZW/FEwUdgJx8ghtynOIqzO
0oM8oRBs2EmZ7Gt3opUWhrO1AxNx/GkQMEf9gEBDP+9zX15f+zAL/DrL0NRqJiaIMKM38QNi/fK/
zmpTSjoQgqsJTkoB+Trj0p7uUQ7NnqeFewAc6Z+6zBlXhgNjRu5iFox4XvFjsvjqsR8AERLKK59c
CgvYSRauZ5RMnndfKcuOhOSz0bLv8OUOp6TGOfg2olbtpCQ1xjJFMS2OcLRkba0RpsV+/ylM9Iuw
JkHygert8FIAkBVhnhK9X63/uJo1XU00p7AcvPlsBF58dHX28LGoQPLCeDYpGK16CxEt8HhsBSR/
suG1vVsF+4JHV43not+I2mo/ICg0j3xW+XU9KAt1yLOtGO35YwrUKh/ModfvTbcHFsPF1JC6K6Qv
byma+Ug9XLJLdy+aXvsbz9oC/AofyPWMBSJo5qwMUWMevSR8QU0NaQe9fBoQVrtBlLtGKrAIXsoe
8dq0zYY1chLBi2pHr4qkt3dWalMvyqOt6K6VYtgmPU4uYlLh9XAJc7ffi9F/XlsOM5bs0z2rxPh8
bWT2Xxurbu+iOuv+dm11+gTtOPEUP67dpC9yR45N0w6jpfkotHCQ5fr9TMt5jliaJETM/JukT/Fs
FIHIZriLWIsQ9puiEVhlRMzu7bjaBk1zD/M2uNGVulEWYgqcoJnU+fqh0wtjg5DrU4DqJzKfUkz5
ELmkVi4NvIXqPN1IWc7u362VhYgxHMM+qocGI/Zkryn2K55ZyD1M08Uh+jjTRzNekHlJE71fpZP0
km+zdmkt/97SO+Vej6UTu2d0kfwKmYQclyQB6aS29iVKTBZRMur26KBa+jzmmbWzi/Jn2hnh9+kk
/3OikyoQPeJk9Juf4kT5czIF/1cx/+kW4oKgS4/8m7JElNDCkrp82LAA6F+ytN/EaR2cm2SqQClB
PhP9IszVEBowWTy98HLZ+G4cnsGp/UuYM11NhMlt8ymsaCU2TT6y0terfdx0GFCr7/95NduR66W4
qUGZa5FL2Bf7AUZk0QC/QRSyRNPQa+kgylwxj5fLqJBbuI4KIYdBMv9f54qPIW4krkxdXDpc73v9
kNf7itHu42MMQd2u4RVa88iwwUw4ztEIO/1Wlkz9VpyFFV4obqT3GLVMA20TWLPCUeVZOtb9WgSq
orMqi0VsltXxOvn/etHpbl4W67fXC9dphJGtuOfHhS99/81FxfwYYN3l0366qAKSWLb8z5/W11Ac
8DTp8k9wif3653/8u4iL2qbcr8UHv/7N/+7Cn+6fumay1JqFUMNv/ei5yUMZ20Lk9yQbD12ynf5a
NCHDAfhISpwru0mOL6/d+zygPjIp94mITPU/Tcfu81+m20X6eXplZnNxsY/pOJCMszys5KPXkMQ0
J2xDpH1PxiH4QZWUbSyK1GhG2tAJMXBc524bnTzKzn8JjczqPbQ34eOI0EEpfkVdN9etIH7UMl1f
xiPUD7xY7T3AP+CnuNWdxyn3VpZDx45kVvOw/5WhB0VPkqxrlkczZSprjNNBy1t3rnY65mJTHcQo
W7hzqAHqOL2eRJjotzwDmx1JpWTaYtfSoMq6F2fXg4YHAjVH+z3kOvAlWDRdW8vniQUWkCpwd4zc
EsaD57yhMFwhjPKnGQLnzsCvWvj9tdK4zKgooCESgxgK0mGyg+x2LB6Nk4uSGFA5HLj1ScwNAcn4
gaQ8ZOTfaCSGZyjA9bmUnsS2WzRy6UlsyDNUav85Eg2fwr7OEWgAvn//OkcsNHVdq85y9Swubaae
vXIkC9374em/mfjXz4Q/mDr3e5w8ZbnJ5uLthGGBNEfWX9+JdxhinizI2mdgaMnBsQe+nRNbwc/1
z1GKcoRT2z6zfXmPksfyLa7HFBScHCBg2StbR3aNU9i5LxSU/LdGBrI1ap2N0ilk9mFEvE+I34bZ
r162s2/9NBE+prKtED842b79IsZBsnyeGHoFejjTFdv0t5jYgYJdBdpTNRrtropczMzRVgI3o0Cs
Mnhl9u6T+AZLgfOzzr3oiRJBsVTtLjqyW8Ki8y9ziv5JWFN8zGmnObWfRse+yJK9VWvjSs02lS6p
KxYdBW5CNr5CSatP8gnIuZf8xnyqaq+xjJQLFBRv5pSzPM/c6fv0kqMn8ILNvD5v5Sa518YwWo8R
PshaMomvguVFeVweneWoT76QfR/dVlavUATvwh+5vhVILimIw3kQ9sMdy35n26Aru0qwd3o0c+dF
RCiGeptpIDXz5ruUDtpdNDHdxhxDNqwAKN7SEv2Znw08mnmt5nLNMl3CZ3Klx4o7F8PiYMoa1ftE
ui9FSBg+9ybG3oAiwqNWZea2aD15Q6ljuDEcPV7aVlidqwFbHB/U3neEh45ZOe3PIvbxui7/zrPh
yWqj8HUYlHIeg+x/8DT+N+vExqykacuV+G2LQ2rmPUKz/NSt7M0I0vqQo8C2lVlAzDySEvVpGFD9
d26lllTeG/KkGSr1E49X6NqGYbMOFHvcW4LpixpevrKaUMIHc9RvKCsrKLUG3j4sAUcOTY2RGhDJ
yFL7TYii2UmzlV8IZGR3XhQN80xt51BbKe/98yzTBxSAvKjBM3Y6++coy0X62ES+j/4zLpMrHk82
fqnTrK+xPrNCMf+f1/x6x/8tzssPieXJxRsA6xiiiy4/8DZHZK/qetSNaZpG0tz2GT73MXagc7cY
22XAmnrZVRFtvNLWFZvAWxHcFR6aXTKJxbKIlAeEupK1htDqMqfGgjDid5J7zjKLtHbrJ37+qI7G
EYZN9d2wIwTmka06mvAR7/B7amZiIE542A692dyn+KIechPrc3Elycq3oMAr9MhzY1MXeruqYkv7
puuLugDEh2ZMse5N3jmQ+B7JwCKhEBc/BSQ+9RVrnSXGuBSMEbPy/Gl/Fx8Efn6aVIGYynyqeshG
jazGLmdeXsKPDunrRZ8HlvXTaGRV1G1sBZyd2i/l0q6A/IBbx5FgO46uiWcARWzYyCjOVG5xwpvs
CVfIX6kZmT8UTzoWRcUTvtD5ibUaKIUBiGsYOywlPBlPqXDfazkoENd05vhBljfG6IHZJ4G1bEyt
eM11f50mofVjVCUoE1Y+PlgjqsXso5R1qJTFGS/vX8YYuneWnyBzHMLqUFXjrfJK8s5OaZ9dT42X
XVHlN6rsxVvVlrxtZ/YNO1MzWBqpGjwauYaNLP8kP6TRxa6zo6I9XamK0/Fd/D3AgANVtSqaq1pr
kqjq/ZvMH9DB1Hvzu8HW1+aR+USVvNkYY48doldZLz7lKH3jJEcBve36XDs75lGoBYsGMDYxMiKo
No18CkuOAqDbv4/8Y44KGROGGE/EqEcbJTeaJaUW9ZW0+kKwM7qy8OcFFp53/zliDLJ0D7K+9GuE
o2b4w2IWkmIY7WGV2fFvgiDGyubSLwNciFXUwWtSUr0Gypj0l4i46PZy4efPBWb2K1JsDSu2XnmQ
NCl+j8jM+zrN7Ufsx5t1VJM1VUrdPdle+uNyk2Z8rf2xOysUczcVIMU1wujW3JjYg4D87hLN8h88
K67ua607U7vNX2QFKTGSE7xNp6YCX2/WpZFzk9i+cS5J8Ir+TC2sbScpNQwSI39BtYASEmu0gxh1
XjL0/F4aBTBIIeMS79tO9tIYQq6u7rdiDnSyldpJxZltYn4r2WgKY2udPGZKr0OazJDNvuctuszw
sMT/lLNR7TjzU/NTXxhV2LHnSMVdC3X4XueLJBt4VHyUxkThSzTNPvMPTXNWoCYdCnUkiZcm56bP
IaxMXYCZa+ou0+k15NoUZ7aEk3UDr23xZSCWsw5tdUy2MbqFF5IWeb9HxLrfV5HX7w0btuGlMyiT
eaGo9lYMXEPEjEucGLHElOv4NRzkqI2kg9ctPl1bnDpx5MxQXBwWQaEYex4qxl6cXQ/XvsgPH0nc
Ukc0ShwN/xZy7asq909MbXiXeUPf/6zhb76UWHIV+Bp+y+JEvs31+1Dqwdfkmr5NkcK8wLTGJsGA
PkrwBwPidS3lijPRN0WYoK4Oop4r+sXh3Tvgz+h14GvZ2Ll7Z20arhZvyQlpF/V7XC6x5KlteXHt
a+APQXqXvquThP61v1JWTi9FF2V90Q1fKOKBXNXbsZ0EhMncriobFWtoUm28pqRVzC7tYPCzG8Uq
4al8jIg+2Oiegkuhmt2IOaGO/eSl04fluwwbNNZxl7l1q8Z/sa0uXMo1Uhd903S4sUWQh8EwPRuu
cSdQ6/B9bxFQeg+tow5nDp+EtgVH9C+hpSKZc/a68GbduAJ43lW3hm8YcyvELf4q9HzRdyblRa6A
gWvwlwFxgTgLx3nVDhHi+6AVBc6nAxo2Hztwt3ADQSaKzitc0VCrfm56BUDKvwAcRd/1CterCrhQ
Zw39nj3iQs/jZp32AE8V20wf4PmkDxG0W/zbJJN3WZI92FGbPpTjW2V6zp1oFJ1j7IoESwvLUJHX
VymuA5337WWXN1I0p5J/MhOtO4jLBYA7b6DDrURLXOB619hMkmXRQjq/KvgLaf9r08kmjJ+jh/Or
tL8YrdCRTBK32flO6cC2FYz1sjV+4L0Rb2tPM2dOGisroe3bYO9y0fw1vEpfI6uUz66iv+LsEtcc
DbmLLqHXbh1s64zylHjZ9YBU59GgYKQ9qeuLplPW1Va8JPVufB+9NoMpuEplY2up09LPLWdsn/pf
4J7eYq2OXoLEUubDmOj3jlJPuFXSAW5p1zvVxQvYx2oQTSpTxxetyR9xOexm49Bnb0OJwaYCk3iW
l5QN4gA/HwFlb4EFWFV7jse8WapNgpRI5bWA1ik+QNOnRjWNKvDg7hqp5KfL4GUCSfHGrYbLdKXw
OgqUMDkT30/uVAkuTZEWKDmbPTS+DGfLMnU34HLGuWgCj1OOqqG8ilaj5s2ptslkEOlFinLOtPYQ
SrJ6e4mOgM+mbjvsgmlQbfxiWVa9vgyoCAgJBQOXhHlu1eVONLGEuNdkx7tPjDR5DK2R9xi6C0Ub
jkd8yXCS7UZMTcPCWDuj3y5b3h8HrSt/pz4QKnHQMrve9gnbxhaVgWt//BEh+sQowqXYasquuyzH
gufSxwwx8KV5nQaIjuQ8jP7FlzgRcr2RZYK8mSW98upCBVhfP8v15teLiktdmhXokrRCpnv6yP/+
Fsb01zYw2ZA0bfCzAw1SSaV5TobUnDfaoGzaSjJIrMjlSsX+ZinDXj17gaRuU54Fc9GEq28fJdV8
ES1sFcyHqJVnYmY9TZc9UPSeXdyLAMl1QSzp5nAIRgP9wJx/jUIayiOQ9SWGfRgtDol/10yHCMDV
YtR9ZSGaYkCEqGO70m2wetcJvgL1mlIr5LbpIpdDjwxaWac1JihhuhF94krZnxuqlr9sLy4GfVQf
EJkK5pdyqWNjxkZVqV9e2rnDW4h1tbO51k8rWTmACEfQbKqmkllI7pERuMSnEtpyRaieRHFWBHgV
+nmk6ZEpNVTpBorRnL1xeRDAVnSTm5raMsbDdWFfxLvFqFq3aCeK00uMOP0IFNDYUky+DHToMHoR
/hrW6OmLttfDfAXqAOWG2ttpmodpbpV7w77RxyBfiVOgu8PelxRI9IiPkVBDkHQF1XOd2Tb0rkHi
mYDiimFiMZ8hZFKEswxabYBQCRD2tkYf89rXI9x4Hb2e/V/i2r/Mna7XeSAwcp9KrRepqK2ybfPy
THn9cpZVkfray3oyGwv1X0b7qW+cRv99nBglYfEe9+Ue1/t+jQvQYMsQ4p9ylUIHpDfqBbYGAXV2
8pV4r0cLWN1oV07NKq1g/zQW5vZ+k5TzKdhKVf9eqIpcg8XloCi/B4tRtf7Ggqu5yxV9q+Lr/RSW
XX8Dc+NHbg/VU4D33V42BzSJpsEAF7ytrNgxZE9GYzOyKMkr1lKMpo6BbV9iIgYwBTf9OGEC/HzH
krJ8SkMJhKfcezy2p9GwftDR5L0Tra5KoXgb/cl3rPoRvI7ozdLavHdRzWkG24FHi5SNpJXBSkqD
5kCBNtljbIZDEoXKBznI2NNotfYNnZ29pXX6b61plynatG+Q6DFZJu900o0mWFbewySWh4W5lx5S
BQ2SqaVKiKiAL4B/LNrhoNZUdIdweWlOCirirOsla1cF2vqSXfKkbljUQ4dgXKfA3EM7Gk+95kYP
RmQ6R3Qdg7ntayfHmrzEXaXwV6QPWIaKtZYrjb8TWXF2rHXqGfvMaC8cSAw5y1ZlN5ZL0fRqqcUq
tPs94rQBpcnYK4mbn4R3yTjcmhC0v5sOS4egyM3HMNH6ReVoxq2f1zp8T8XYSVnjHQwfrH6t6hm0
rMKe15nVPxex+6tDPvdn5WVz25msGRSrW7t5bZ67jiW1bQ/wboZsK/IoTqzeIWDb36Ncmp/GVN34
DfIEo2130ByAzYpcjJiU4kwclcBuy7lfxDi35xUM71q1js3g2cdrM7OLmRuZ9WEsJH0E10hcEXre
MjK0bl76abeMMtmeYVhWHlxP/qkFHs59/Yjpvct++GCK08FUc4yT42IZW3yOsreOAHy423SWlV47
Tv/AvGscr4JOTacpx7xw/ApaucMXF/EEa+7a5jezLvqdX43ufUbl5KardNBWhXQvuvzWsTYj1ImZ
7knuvRiw4sZZqF7FfnvqE4e8MItZ5AKD66nrhJNh4iIpwvLWQ3p7nsh8y8uBRKaX/6rwqJ01Zms+
KhFW20VRRzcaWpHbsDLYwPnkZxe+PRYvdm49Grad/m5LwO9bKYSyicrgOAsHuSefipZYbmCXpxih
f1+5IZZUZBOQngJYDFrsGmrFnsTPNJQ2SdT6eJH+CeWqmmTH50Afh1mUud0qyP6HsvNYkhtZ1vQT
wQxabFOLypKsKpIbGLvJhtYaT38/ePIwq3k4M3c2MESEBzLJQgIR7r/Aj6kf60yFYhetUSJ5sbFo
w6hErbd6pU2XlhoLUmedtQc0a/DWTay175PqhfT6BI/K/EdBeNiPlPZ7ulBSkrys9k2ldRv8ySr2
8a19cGq3hgSL5b2kbzLNflYd/rW3iACZlQ8Rluk+t/yxXvNBZ+mGL8j+A0+IqgB8D3aJ6D7i20Ba
+D3XHAMJokrZtGGKJ9SYWZ+6PuJ3tQg4IpNqXLg97rJF/1G6GkPRNkior0PNC7ZQIsdno6in51BR
SDs41kW6QFd2Z9dov3MjFhmaVqg72a7X7CVWQlBh11pe69II4qk6GDoa/9KUgwJuFYVGjOVlktfX
8YODLcMtIq/hrJpVHF6/h9657/ECkABW2oMGttN7S1Oq+wZ24rq3ouivwFeOKtoQb9Ag7H3RW/qe
V1/wnrpAWpcAmTn4gINbdVx5/OL/IHN660O3yFrPtl9tpE8OH8RXSasad3q591tb2YHbxJk4jz44
jZZ42SAUWHQnkaluEOg6QIBU18IoavDTeY7hW2QBBaAeGB9KTsioIO0CQB9n8r2+NEvcSbc+zxMe
aciq3EZFO0BGUbEhXfsrWJpJ1hR7kqFY8rrFxVVn/ftykoO2lZMgyIKXPLHJva0iNhy2tSm62X0z
TJvaOsqYl9mN6jtQOvG2j5r4SwMeYlBg148x7umORu2z1X1jDwrFPpR1njzbPWZ3EsKuFI/22fmU
66xtDEN3NxG1h3fDc4zNFFjTQZpTC5mng4h5kaZntlueu+pLoevVi2c2/JU05W3G+/ES4/u+kqZv
9s1BLlkb/Pf+1LGNDHe4syEsgAVUuyc7zdpzNrg4N3aoyis6WFhd+WohM7KNByUik1nlL6bh/VUi
yPA5xa8Bbevuc4yrPaUmtX0clkNn1UgwuuX51m/mdc7aOdahVhArh36M3Iek2N165GxMY+QSKzie
t4GUkshJn8vPeadPG/6z27UeaM6cr9Jaw/6kDoDz49GOlUdoRvsCKe9h2oFLtVaiBIxQynQOnOJV
WpMWN0//7qoXGxllmK9R0vr3RD0mzb7+NUlZnAinclTvs/inozWyes/5pPtHEZm9ac663uxvqgyJ
IBloihJnv9QGTpc64e/BZWbr99n8LQ5JuBvq+SoIIC8zAHJ1tmFJmiBVs0vc4R881eyz7nrWuV7O
mhrE6urDqQxFw2CffaqDh8JsLtIVKEBGrYHVTJio2PtGXXZEHQDhmJhmYPOqUd/I6tsv0jG3XYAm
JbZ0w5ix8MC7bQw3Zl0WKxOb1XPC5h1ViH+dYW39sw+AzX+N3mYEfopkozqBzv1D3FA+9rUZUXok
4P8eKh94i/vt68gHBob1GWGD8VT4jXKRQ+UhX6Qp7YT9KrCS28C1GY6sGJMCgOWvGb/F8TrF41K/
3LoxGnfWNU5nPCGqOlaAF5QVhdqpOstZHMwlnodL+3p6G8cMoV0bsWVc58iAm5IgXsmpHCY9cg9R
oR3aefYeyt6s72EyrEI4mtk2xfVwN0UD3syLHZ6EyFk4IvaJBKtxuA00SXed2y9XuvXLRUqnzte/
DWR9DTZquYgMyNWrPiVrgaK1M6tfKgerxDhrykNSh+VWjBTnRCnWTRypZxGm86xsEyqp/ckwYdD/
YZJE+Q7wF369/8dJgVWbT6Xt/qCOgk2B66FeQjVnxIL8K9ZVmCDbTnXR1dG4q9G14ZcXal+M0dup
cxd/D2seHH2ED4CGOPghUR0ExeFzPJdGApJUcxp0QrL52A1YtgzLI7JuMvMhR8d9NerzImPUX7rA
Tt9UvfSBgXv63mr76c3y7LMEtEEWrtMs6h6qcLLvVL3IWGQn1V/IFa1yPvQrZXZlO0FxOWrDGLzw
uPwhM62FSmhVs/rc9kV+SsfWQr866b+ayPZIBMmuGq1LBmF6oxNUhJ/i0bo6YORaNB40HeuXagHR
zTpuW7oLB8se1PBTl5gH6ZewycDHylqgeqqrgbrrcJ/xbSeQq/0WJpLG2nK1f4fpafaZxSmm0Oxe
HpIJYTm1GvsNTmLQLySpfOuUpLLkom8DBoB2xPzIWd+S1F6MiXRWQYY3VVRv+alM+8KqjX2VhvZ7
1Blb0v3zN8VHvamDsHWnKkr5ZIVZsQqbSf1GFQhBggKF3E430TAGEbeRGVOHuzu/yc8UJyvUbU6R
Y/komNj6K6QK79oUGa9b86oMZbDr8izPv2phj03cnPrhpcHda9XFbvZop1P+OCfoWYPpfk3Sejrd
+g1cEg8Sy5/VdVfjv+KufZ1u/IwZsmqCQmZEW3+0wN2rUHEK3j13t2aM6Z40vcjhTbsckjFrnri5
12ZaZw8QqZ0nFuzWsZygSFlpB0srJXO8s7y82gRt2sXruQAyiPNDub+2lUr/pgz4YSIe4Tyx4HKe
Mix4xyoMH+WCsM2re2ST9jKm8STaFkHl7wut3atFOf+znIypdT3p/3Py30PSo/bGdh6H6Oo0KfdG
Fo7FkX3dN7khZnFD+NUnERiK4t7NZ3yIk+ChdbiFvOJ/0Q80BciH59TX4oXUHiLdX17F2qPUJK7b
byltpBArjr4+P9o9Je5Vveg0zMo47IK+0Nb9kE0r1cHQKLXC9DWMS5TZgLGLIXKNXMzVENnW1e0Y
+if7JPuVCqvKTW876sXvtPaCIQlb06gL/66PyN+1q58vjwIWwiEGwFOsvCjLzkB/lspk1KJDsnQG
SZ+d5YCl888zaX4Y/jD9Fm5r4bwzGyBx4aRcUKjmJYYdpHKZPdIuQV4qOxlxbSwNNs4iAhtkcBYk
5hou44VvaBcq59K49hjuKkAQ5dFHoQpJHedeCAghQNSzbXV/3zgJNerNG/6vup1EzMFYntwuu9dL
NJLQy0e3YiljoIL2n+ZCfsui+WdT0Ha3piDkPgT/mpsvhlNqbuaonUYpmU6oQ2kFo7Es5indaJFf
YBHAb3CnYtO6SipKPy2YNPtoTnl5RyE4ARI/B94OCYu/rk19GUHfKbWP6L6hOeDne8etnF0URNar
M/tUgMBgZHr32teu8xp7ob0DTWQc4X6nTxF/vVW84Dly+I0eKIJvQdugg9Nq2UWDvogi0zhuAnSN
v7Zjs6bH/rucWlzrfS1/qoZMP7rG6Ozm0hqPQwslpOryrzaJg+92WxwG27e/1AriFA5kJ7RG1fLc
dKTCEM70Xn+FAnS6hnam+edQwy+vVw2tn6HNEtoN6s+rlvb44aopqSr2ICAdinm8cxDzObACeEZU
1cs30dInA3IY1XK8Q7V1vMtsY6s1I0yZpUsPEuiVv59OyeJ6GWXjRib/6VrXiS671gN2OGvU7bCd
71eTG6SL0aDxmuJvwpaxS+76xbX4NioGxzJadkZyxybiZ/Dol/Gmd1C7W35oCshHgGOpmZ395dco
nbk5jCunZBN460vkxynDcpCR3+Z9iAEv36/wsw+7o1vqxr5cYFMJBJq9m9UsHjtTfb4eTMB6djvf
SQsvCOXcGMnXKyhr6oEAdro27WUU5fziGZFJuZj0pHmGkGmVKWvEO/AQDIf0tf731SqudoV03a4m
Fyi7CWJ6vI4F/1Wwsd617pObDPW+Lqr2Ma3Rrogid3ybDLi5XlgZf8dVu22lCGiH9sa2quC75mPE
Wpe69aaGRYo4u6o+5rmT7a1E7c+l4ZVnygT1vnVsmB9jgYEhW40HOVTp5OA82+fbW19QOuFD4Snu
3o4RT/5tgLtJ5/nKNvrXRWSCNDUvfQlt2z9KS/rbKTwUQGpOWWI/hdBSmnVXBQc9AtwzVoiBzG1q
sgvyqgNs5OiTpyvxcXbsci2jne9UT/rcsmGv40+RMkWf/En5nEV2ATCU+Hjiy2N0Vu9ksLPc8ayX
fO+kMxuM0EIAml3/ch0EvQzHx1fhmzK1M/Vgr9tUnKXp9CgIo9D3JK06jL4ki3B7RMVq56fp/DSR
d9ggjou2OCnjlY1IwlfWyp/Q4Jl/OJq3BqYEpygLo5WWDv4/aVc/lGWmf5srs1oVCOK84Zimgz/3
p2fWnuPWU2vjHgsOGzlzVPZqd55PA+vsw+D5ziVYPjk24Dj1Scj+UKHIafSlc49kurmvDLPD0I6U
r9kDmjRby7xkhRnvsH3vn/owTjdu02mvbZKgt+921VenmF+DZu5++GWODG/Ad23H74mnRMFKUc37
SSvtb+ijsrDRk/A9BvewLmNNf5ZPLjIQr4qW6ZuO3JixKVmZI+HBC1JtunPdeuGj1VM8VobEp2Bu
BF/MqLDJzMBRz8u2B74/Hyyckr9kSqGiA1OgtbKE5UiDqapVPfd13j1AD2aRufSD0XI2mR6rR2eZ
NVrc1Zr93i6kNkMLwSulnbEW3tpUIHg1aYN+LkI7/2zjMrzQ3ByvL85aXxprIcFJVA8RETpSXny2
MPD9FUXNzFgLm+0WJddysyuDDmxhAX6eKPQo1X3YjSn3JHCQvFKtdRFb/G2W5bYc+mXVZE9k624D
EhwsM24DkyzFpLP8w2Vi2MFn+PyPspuwrcRZDQ7eGEAJk7cCORHp9zvbOTa2P6AajmUIoo4thr1B
/8n02K96RvYMo7j/NGQhZFdV1c4y6OiARwPX0nYCBUCprT+idYlExTK1NrP2wbTziwwGhaIcUMjR
1izvnGveKzf9bu/XzryVNNiY8lBPfW06SrNW9B9Vn1j30jLSYqU0YcZCTnWeZgi7kmAbqi68K0MT
ybXCprpfORbLr7wNq1ctfvWpvgWrIZweWhTrvmp4R6/bptaeNYgDu8YshzsNKcATyrzqnn9g+2i0
c7ypWR68G33w3cmy/LNDeguHHDJJaLivSebMTb9ydbXd9DGMKDuYopVSeB0qeFG2o7xU3DkIAJ1J
2Dq7Gi+K5xn3HSpopYIob3nydNP8x9FjJA3d9i8uaq28rlS2zmyrcKNLd5eVpLVlx0JRApuJscgO
VRObd7I7kQGJc1DcucYVsnmZ5vwQ6hacvmUXI/ueesT4Ow/dY9tjSCIqY46IkNW8FHZ/7Ozq2F1d
gyT+FjnU3CCekrenHELgQ4dm4b9tL/QC8QbEU8nuLlYYBpJypzgevkTYpx7cnq1dVxnIBdZx9DLP
010feeW9dNWa8TMiNBdhjKhS7xpz+jlqhF5w6HXbPDthZOHelGhvWVf0h9oySO2XhvqWT5W6jXCr
2ctoF5JPdwyzP8loFpX/oA7R3stgiedNEBvBi5EgqxspP65XKJqMPUbxcm1pvMTRkuDTVOpxTo1F
O3Ig/UnxsnQtaexbU9LYjsanyaiksT80Jcn9h7lZzO9PktwfgkOVpfVyqWQZlQ/KsfHeh3wVJwvt
c65QnpDqXIaLwBb8bnKQkp4WZ9+SxvEeVLWKXp2aVceise96JVu/MA52gIrM9z52zgBiB4ouY/ms
jot302i8+1GJy1bg5huL2s+74zoJwvymf2zr6IStKVRD1Tg6ttU8wwpvn9M8jHf+nGhwV+mTg20G
X9RI9c7SUi0bgWUmpTk/wrzoHhXXn75+avV0/BoqA0KHhlHvpyw9z3aBfzqOIahbtdYnGy+gVWWN
3g/eRqidTemQr6wycD5FcOy2ST6nd6hbJ3eLmqE7zQ9T6nTbrASiMoglnrTLEImg66a0jP10n6Rh
ubbt/Akn8u5eRA6HAiPkqeVZLE0r9tpj7inpWkT2cmw9n3xb35Yxb3iUFsunxFuoxyamm+4vh8ub
1+W8AC00AWcEs6FtXctB0erWKafksUgVy2nOyvAadLuGo+IjYGKgjXhnsR3j0njXeTCu/UKdz9KM
0mKDpJD1aShRIFf78osVJea7qxrlwQu8wzS5L1QlT+J0JNZGchbN0z6Mu/py689UgCeeUdcfXJFK
U/V3fq3AWVt4JnKAUWHe9XFxcjOs2MJ4SeEs+pVUdMyNE9rGTkTlzA6pzmby/s5cF64W2nNYgUBL
lNLQLVamqjMFuyVWBqUrRFEucG3jwTOq6fGK7Uim1ruTJIKZefZ+nptmdf0Th7b2sy3DnQGED1Wm
76IaD80s3VKdqa6a36kDgXdV2/FLzev/1OgOzTBLozsNWzWZUUWW91AXNYS7xqwP/efayxUYPoP/
RIFFO/Pm+TwUrv8Easx/6pHX3MF9tdbSJ7GAg1DjLOx8L31yQG/vNfDaEMECLjSFqvHkfw0DxHev
kutoyiTrsKv4o9TawIKAs2Jyh328nKFO8/NM+m6jYHlixCgT5+y3bLyauW63ZPydxxobg0cHlwjq
2r3Ogp4+auoMVGp0CariKF2IgLQKLy48ujtdvb9GLLFGCdPOtebmeOsrzXrELJynMcZ+OKtCho7r
S2ZYFSYPao1cwtKmeKafejayH/okppKYKog/uTqKl9JXV0Uzrq6RQeGam9t1LQPX7QopJLVja2wq
qfLgjewY26HK/vYx5Es61fpS5hnOU3+IUAbsRIbIvkY0KndAyKLzqeviL16kK2+VjWebF+fIcMNq
Ok16ABxe74qXyoDm6hUYRnjIi2ST86OqdPZpw3GllaZ7tSQQpXijZump1C48HLmvpNNTY21lWdYM
IQz5ebmnZOA6+3rL3WbKuETeZje62yM85NdvepBtKmSV3lPNjY6Nj+Fw58WLPJTIlrKNKaHrhYja
tABWN1Ns5nfgq8kYoxG5avIKOVPp/DAu8dhNkVKpgr1p68NRQq7RjQUkPrFC0JROe5aDOcJnWc12
bJYr6chURJVtYzGxlk5bAq5h1/OgmNqzOSTd+eOYTI7YhpSFHhw/xkdFh8oZKJH2PNRsfBeVo41A
thNgOSikI+3lgOcWULf0C4i76dV9BqTl/Fu/RGgmmkHLTBm8TW9HrDEUy/seeJ12NhJMpOTsT03p
U0qHUq6clonnbeKQG0TmKemAw9DkP/Lm7c8jb5NzCyTveiZ9zTJwG/1Tn6Y7WG0U4+63WBWdE50c
1ljZZIjV9pDMoKpZW+YPnTkYB51V453l9u4d6oSFvytbEEsZLl9rq7VClC/tYTriuGmRCcin6Efm
qjHie/pnoVPyrltjZZf9bc0LFowf0zOAbliM5jyc6np2L3DR3A22Fjm/IzPflJ4VP88t9kP+XKm7
uWFFvi6L4FlpjJmvkGJ+iMHJQ1XCNV1i5aAFg30Ar2ytpIkDs7sJe8D9KFzyDB7rB5AYxmtlDS9s
zusHfVn0LGPSkjEYlh9av8YkcplnVs6l78cUAKYxXG6chRu/AVGYH8GsjvBqiJDDTa9OmktEW8PD
J6no7xLdDY6p09zz+NFfa1XFOCeo7+sl6RTNZf74a6xMnPgOewBoFyRpLR1H4k51Cqp7Leqr0pk7
uXLR66Tcj+QtYcnQvA1YktdVcWGzmhzBegavXXLaRAE76qPoNw36poys9ls3j9M2tJ365GHd8awM
6g8Z97JF4DnI7acA5uYZT8JoWw6QfXCxMNcOKoTn0XXRFI+bBzlgHdk8SD/bk/NVmUsGfvVJxG1C
pcDJQuIEgxQEW3OMTz9XGro8XmW33KA0Hcc+JpEKjC3ItMcS3Y0hxNiwVQN978SjhzI0Uah9L9um
jltMjyFGq1/JpCFMkrf6WS5tI8996MZu3lhLgbTojTMgEPNcmR7OEkuXh37XydV9hGzokkO31Efr
QO3xPFIo5f+KJYOsrk222StQrMU2DhQgmFG0WJK11pc5Mz5lqTX9U1dvbOgo31WzdWCdav01hBk1
3XZq38YhWFJhrvtomLwmhqLP7oomrE+lA/SHIqx2L9cu+yhaT3aYj0+jE7YPyGz6hwCDme3AE/Er
GfM1VVXtnXvEP5SKw1ZPt8avCv1xUScXpNk+dy1GV81ykDM5OL2y6lJXOYkBlnSNZqeiOEplbKrV
dCf/+hAhco9V3EX+8fJ/V/rVcIyi4W/pwk9IRXXCSrV1mUTKVjrlYFrTuLKj7NUACvhQN8HGddL0
Ei1aytKFVQJAtMk/oFBpOpveGh4hfrIhYOvpAA2Ohr2igfojZVvjrriLxsHCpFglS5O1wxePWhX+
kp/RBYlOjemjOZ0p/ZfGCL9r46A8qmqNakXdsbpfwlHKTDfOFERnFNnNN9ue1mhnD1/I35j7Gf2m
nUwvwuak12r3yawU4w4SVbWW6cjY8kzD/utSdEr0ovsYzy6XlS+l5O6Mdrqtc4thDbZoLa9xRcOb
a1FwkgPM0hn7yGcxVRrjXDkkUYKLwq+AP02aneskifJjBUcPN/85SS7kODPl5p4Vve7F7wqOjucm
7qtnFnE/0iJrvnWdg6N5p6kPOHa4F4+bft2wM/oWJ/1zqjbVJzjiyamson4rE6z5b8UHuAwELNhH
vZYdAM8373mX7mSeFUbjRkVn4hy2cM1nNBwP4kqJhrVNiSC2KH39y66yWjnosjxOcVPdXUvG+HHi
67i8fNXlEDv+2QMIe5JWoLrOXYMiVpjHrHW83NlOQ4AP1NKsZXWdpfa3zlO1o/TxCPMeXF1PL2ba
bqVrWpZJbGfZZM8Gjl4KAlDyJeUg6QO7m56dRFFO8m2v/4IgKA4JooEGQgFpaL4KZaYI/ODhV6ue
i/AhquxXIdtIC2+Ba2vI5lAiZ9Af+MVVORqveqNQ+S30CT2Rwvws6aqurkCwU2C6k1yWH3vaxjOR
/ZRRixruocXC/JrpKrF1uLdL4MgLSUYO5B7bzElesm4OznYR9qsWVBCpN4VdVF+g0FeSVpIBaQKE
qF4Sp7uYxsRLfFbrF3usQ2qhsEJkUMKSfYlQNiJ2XMEOinYze/hjSbhTxNO914x3t+vJRxYx5TsF
vdkhCrNHIyHLPeTmjFh24n3SEis/xjHudNJc5Ljv0LEmM7+MmmPlPjZ6eZCWHDxz71h45kmDWuk9
stTzg7Qs22kxzKpZXS2TLX2KNn7bAZJcmvLB07i3zM+9myPTPauJuu8LfDMW3DsgyjpW9w7U8q05
xvUa61+T5VZhI4jTKCd+2lQvICYVCKBlON50DfINLSwxpWpgpvZVhjGIV5yHBV/HC/zRVx330dHa
/K2G850WylsxWfAjR+uztPpsLk6G1etraXZduDimkn27xi4XjMb6Dlm9/r4P5/I+V7DFRNyr2bZ2
DMQxzrEUDI0RgX0OXhl2OwsrK+TWounRaqPpolPko37ESgcCALkNwCs8BGhC//vZlFRRVyv/1TQj
7Wfwb3MlWEb7PLYwdDPrLVvb7IKebnppfCu9uHVt3k3qRrql5zbWLQHSx32f7DRM21cy+ts1bnEA
3DL0hnt991vcoDag8ZVhn4WK07NWtuMZCt/U7FuNIomU/a/5l1vnB/CJHtrNngr/vDxAu5AtMbIF
wugoO8fHO2Q7WH54GeasxajuZysf1VpaleolCGuM2xLp1guELnfjONb8ecjnO2spt6a59tJVTfSe
u96wdWstviuUbNo0rvmjX6zXXN0cttibwzFammJsFMf1c5M71p10GVDdLkFo3MuY54bYAWWkxo9N
0b03CljXDh+02fHUtwIq/4WCc7rq9EF9K6uMzJmimWsZ7RrDWu6rcGcHtfZWqQaGpo2jHGS0DGfe
wrM7343LpWYteQi8zHuUwSw5eGnvvv76uB5WIY/0U+Z6AbqIQ/ne/fD0QXlLJ79/IKP0zVxE+2cL
U8ZYbbuNNJXJ1GBNlyDeW614d7rhh2MpzpFytrItx9TeOMVA6XE2cwShO81muTeV/SpE3pZNJ36E
OCuSjQ0Ce6N3R4O8HlD/DCLRgAnG2Yo66EJBPLI3WU4dr8V0pSWT5nkaBbJSfxdz1qt5K5jWegvb
3SaJsXyeDI1IubNAVEr8V+1FHbuz7vaSW3An3B7tIg3WH7IHciqHiezBmZX3SlqGit7FXk4Tpfpr
Al14vYp0fchOUNwCxnPVLbZ5+GxaPHSf1NE1n7oMM+RMV/VdmTbgxu0mJ8/vJc7x2s6c9NS1s3aR
6L4rGxgF66AG5bx2ygkxs8K5XEPzFjhM2VJHllg5IHlV7DwrLzDl5NPszP0L9ZJvo9eSqAnxRUe5
5xJ7acfyL+S1qAaZftC6xH2UkMA1gm3EV8TL13Ieg+WwEFoOQ23ii7pcRQY6d/YXC8rtrUv6tZCF
6danMvXeTnG1gzMQ8s+p5iccOoeVFqD1G+bpSSKyuKp2/B6DEwCH+SlRMXAht57//0SEGeyEKGPD
bbka967qbFJHA9hyPU5mFB0tRXv5gHa5nvJL2Be5EZyvaBeBsaR2j4SUCZ9MKXY89tNPtgEazUL6
6UcbkeIu/B9tYaGQ3uTdK2tT4D0+uXvEyrRzXVvFLiji7BPP7J+TbMRhW9P/4dWw18pMxXSc3dU2
qMz5bii1n5N0xcrOFkySK1MfOa1yl5GgvnH0f+fxawv9X/j++Gtm9SpBnp9foHLHU63e+GFpvXU9
lGjTUIIfOlLJ/CeTJwdAcVeVtfvV9RRlNXlB+ZL3vC0A4aBOl/pI7LtDcMAG1XmQK8EHwnskaNVT
DED5VIbat3KY6idhN6dLF4Iq1y6x8paopUtaEipdeoc1VcOtLF1Tlv+Vj7hPwhDZSaIql2RXbyn6
Nuf+pu7EAu7aOSfR1zhtneMt9zWU/EvbPN0FXn0qbF8fAADaEZDPqzYH3mrJATPjvZb28zfeuxHO
6/18F2Wm/ugM0FxlIEqiEKK/nzy7TURuqVYNpC+Ykfo4nUMs/ZwNqJvlEJkP9WRH7y07BQ0NqlXb
FDHm50b/WM/9UVin/UI9LXDmIY39Ij12Vb2klPLuhYc6JeiEQKeuTzJYDQgBVJnp7GRi1DnRAb91
wKILIZanr3s2MxTXZC5yHPnW8WJs1WL37yZSouM1bf2L8p+21of+63uwMfRr3xVPJzBLnhh/t9P8
KVcgMjltGF7kEEXK56oqrP2ti2VUeJkSDcGTvAA5gx4AmAq18NApv9nFFYays7o2OyWLoZz0907x
w/Z5nA2zq27nQvM2KKzEz3LIWh52SRLHJ2fJ7khfahysJmifpDEFWnoOB+vv25zJHF4d6B3hPwkq
CatBTLqUUnvXIBq+RHpKhQB6DYJoi0mXaZUAHjseU4srFzxUAzPbpCPzt4ymUwWZxLBRk6Ds2Yrd
LWu5DMhl4aKyMqJO6/TW99S4qxZDoLHqg1Vrdear6kTDFpSAc6e6cHn0Iuh2WdgCtoz8ezTj9E0a
19NOHzv4R12dPNgzULKlJYciTYxV11HhkKZjxN4JhmO5kqbM0mz9UWkS5yJdvRV2e7dywdsvF1Ha
qMZ27Tj53fw8a3b94qoV6ZtS33aBPu3FdTJ3rUc/U4andE4qKo3zQVwn/TYZT1pLwUqaVQpXr16k
a/+fk9wUrt60lIluk3KqzryqdG1dobOPSy74B3GfRgEtOg56mgOCr/Gm9prmBdK2PaOE83vs0PTR
cUYlcR3glPDShZbExrFJGsizeRIi3qpsVFB7Vf4IRNHdxugv7mBT9Dx88UpJXAxD9s7inZIaeImn
tX38nW8kbeqP2U6B5rmyw5ZK4+9BfOtT0ZAP9TPrP5e9fZZaY9ZpuKOqZNtaASbgsE8/XPHuRvba
z6H9WA7Ik/pGspNuyy3ic+aH41pg8OkU+xu7gezwa5Ja65iJ5hjUaXP8+ySJclNUs2RSZFbaOlX7
8Rw6AOi1EcFXbE9I5ZfJS73w87I8Mw4GpdanHsYxaypCkF1YaRQ2//LUwVg3mAk/FHrE81sv8p0B
w+qt773XQQma77ybyd1107s3YvCb1I1+LiMDk1rwT5sYv6JvywdTlesOTskL3ckSOExemW0tTR3f
pj7BeKACqK2PORJ5NhYvWaP2JxmdexSAzCjwLzJaqcGp8XT3SQbtfTmNLTLfdfLMWvwoIWbVJPdh
jNaWs1x+zhrtlPts2WSKfHjYqfq6MvOD6abG19JHTn0xpXSt7kdCYfm1cHNUXHzHOHUK/lMxhNvN
r9Bhap3vPqEOWZM/hjq5+uGqv0Ljoft5VaUfFp08+8NVc7R/dT0pnzGyKHZ6myt7spJ4WINa1cOo
fANLZZyxVTcwGhyqL1nSkdUNw/QeTZzshZv4QeJv08OBMNTo/zi9tsef0w3TSmW6XNb3HLhWCZTw
ptjk7fhTY0SEQzyjc4+8YV6k1ei+aYBkISSqDFgb3XCWgdaeISmNRYsH9cQvsJf2z0Ac+VBNePkw
Web8usJvH6njSroJQMNdv4uZQf2bqfiv4nGmmh6ZLep6v58mYzGssKI1NzKeaUpwlrNZ13+e3fo+
zJZhz0VT4Of7CtzspnLz6T7xAw8bZm0rrdvBAiJ/Dxu33Ka2MfGEIhasML8hOXUq2JPWFB65n6b7
D9NiH2EPdyDTDFRK3sP+iEaNh9LETpoyIKh1DOk/Dlzfy3nD3sRLYRh92K9KpxuZ/u52WbmEu1z7
fzEgwRFPudHLlHOm+9VFSVkhlaF+kpYccrWgvLoMyqGZgh6bNNXc/DaQm2p1kb6ECx+QVH5BJop6
bFvAtFnJ5L7AamVyY9QWl6rX7XCrfw12QZnr1r7FwDxFWjqM6+tkpa6aHUxtpGMWK1pZTSCftJj4
LAuLLOevVBshCQ9ZgEhnrjgZfJ26wfZaS/3rzN4vkpM59DvItg1lOnxhxBzmagHjQ80K1Sw8OVWf
6XcyfDWTuY7XZXTfQbHGPSzVQ6D+eczGM8I0wyCzeQao5dlrv6NXhiokSsoYt4euq3zgIEu4BOrk
Ko/FWK+scWjtnWTXTaVB7fN/GDuv5bhxaF0/EauYw23nVncrWw43LI89w5wzn35/AGVT4zN71ylX
sQhggS1ZbBJY6w9IHRxkxh109NRtnCZSgT2LxPsalPY2QWHuFDj21t/TSkmQqTEwK4s9dsNzq39a
m1LaWjYzDxKjLjgt66iUtl6bi79rFIJaz8mjIKlZ5O4z1Nb0zX227aF50zKne47b6liacfNGHj7G
Otv7soyptvhBTJVfg8EZ/YRzSk2ExBUzm8AAnTCOrJLEaDmScVH0oT/K0TJxefY5E0sHMZobmACF
od9d5ShskjfkE3sExhgUEvTyB4uNwjvPtTK8i3LJGmzUNchtRn6yX5pCmOtdo0uMOKX5PlJGGihQ
ftP3zj+FvNYRWfiVV/vPC8mRmSzndvHMUmKY97ham/p3T3WfJts2HqvaLXfGhK6kbMJJMh+zxnJP
MUo0G0M05YCaqh3c/h+ysYZihfoGfNW5k13jbGGeaOMxY5HhOwHt9S/24PoX3SoRUDTiAXgESTCI
6SNGyKIP1c+zapU/UX/ZSiCPquTKhc0d4i8CwJPOiHc6PZs7JHqMz7k9/lVamvHQqm35SUwaqrbZ
2mNbvliluvPdsfhegVXeagi7icUDsDwqxAedPemrGrvhBtseVyhwEDLZHTlT3Fzw/22eYeqwq0SU
MoJZvi+qoT/1E4bzDQJJXVimn+teiS9xbIc72S+nJzBocifWEW9uhOJyOAbIUFvIrWF7i5iZk85v
vmfb932l38VqoXEC2M8ftOSkRQn0dpm+/T3qgyp7Qas3Oc1iVAYH1tiw9Bhp8UIO4xiK05tSD/D/
OVl6GAob0fMxZgAove9TBSeSTBkfSdaklEB8DXg05BH29bC+kjn+0oXq+OhWfuZvatDpsaHHN9ln
VZQugL9cevJye8c3VBYwv6qMS7HMROWTxe157Y95YtwgSmIETBly7Xf8bjeBJZqxZA865LqyxEwO
bcDuPc3HCvUXdd40AtLyHxHCRvHJx8dijdBMlMD1NNQQ9s2qW1+jffCbGCoJn4lf+Hu0jfSFXbqy
Q604+KFG7XSWJFLZT+V+AhaTh/exWfyMen3+zsYVAlVZFY9G0CvXIFacLXWs+bs/DOcxKUf0lzF4
MYzUO9SWU3919XEjA5QQO+syqsMLqRb1WQvih07u2UDagNCuqu5F86vvUqoAMnvDEl/JnsqYMphv
okXXCg2DQXlOnFD/ppuBty/70TsjZX5cfOxTg/o5Zadhi+RE+jXrgPBLZWayhWZpev9Ydfalz8zm
S9MiIJGR3XlCYiMB02bBctc7+xKr2MV0nmcvCs/lmKDxWsxoL1JyfslHvd4pVmIfQrEfNZEWe6xU
qdpc3dJ4aPedZZ3gMHfh1hv9+eYgIwJFEe4fdJv/bLqtfhh4zXxKAIsiSOzPRwAwybccKakEE27S
oylLazQ/ZTc3Y0jd59sf0eIepcL6okBA3Q5Z/aBaIf7no995QDt4qC9t02QvhhlWf1oBGHFQ7HWc
4B5kVzNawU1cIFNjZZMounr0Jj17DITbJ5C1V7fjK5tqTb50JXrfn9wBhTh/zKlI8u1MgE6gqiNe
9DEpQJxolL1srgOyGaEAh0aWpx2GsgkfYhY3G2yLoB7rFAqMDCiTbLoVLtlKok9XvCiMz5n5cybb
8Obl2t62A6tBDCjSkHuHPjlOCZAT7HWOsmmp/XtfLvp8ERI16l4n17cbhPNtOyg+3Cv0BdzEMl9k
H7KitdK4z7KnHlwepAW7RKsIH7W+D69wweo7G7gZkhHl9M2y47s2HsJjY1Lle2sGFCR0Fd9XQAzT
ESHbCA1YXd3ORtx/DevkMc0C858xjrZ66Pk//LFDn6sJzddKKce9b8M0MRwz2uZNi0enWd7Hqo3L
GKWJZBP4RnPxnLB/CVrTOg2VWmz9EmT0dgA+OoC2f0ozu3+B+mnsPMuB8RfCRhlCdELEpXy8xDeD
DxdyJQ9EduDucaMZtpIYIAcWpsFkO/vAGfk28Q6/Zd64RUmd11aTQbqE+O5fPrRr1aesYCdH2ScP
VunhlZVwg+il/+DNFo/TzirvQmv+FljJ9Oj0JQ9cd9AOIWmnm4xYwmp2LHGau1jNEjfYkX6MTRXP
Yj3oL06PSrW4H+VtKG/P2GQdk+iJQwL/160J5qy7ZE3+ICPWfjfW1E0Msne5s+XAYFrJZdJPXqTd
kVcPbpUu7CczoU47gsCjHKt3w5k8/53sk4dEjP5XyECt8AoinaViTLleLe4XDouGfNQVnN6m78K/
IOhohzLSS6GIE3xCdt7D34gEbYxY82s/CXZQbr+FokU1Mn12oSXJMRmvjz9MtLBfmnBQXp0pfcjR
9X+QQ06D1EGuo84sw1WTers95B6Af66latBYbSHKJ0cnOwtPbuaUO2UkE/kuKDJPdYhyUo5hg4IX
yy5W+2BXQTW+ofhvLAcEU/C3U9zsHh+K6SwH/EY1bmucGwKaNSr1bold5wZtcWxz6yILqGqpkgZy
fB48oiLrjPGxzlpQGarj8Mg1gV3TPUatfpv7vtjI5ow28ynqsBmQzXQErKmMeQ5II9PuLRtsjV+1
xUau71nmIk+TkgecbIjPS3Nd4H9of9gfLKdwg3AN1q0LllHJVR7MNJqajTtWFILaFsEz2ZZDM28k
Kp29a+6r2DGPnpZClsP17yLttsIIxhJon3gjm4MDDxDRcufc37nzOGPsnZj3cV4GxqbAUQWgEu8b
2RnEjNTs5u+BVhS3xTR7JLXDHqj0HUzcnKdQSAlPopYgz2JZS5Dt5VT21lIfGNz+eBRzdEp1u3em
chyGICx43uWYfL7VKIccHb/09qlo4sKc7vwpq84TX+I3DOJzUaeab7LZN3jRgZZ6Ll1EIbwGT1Ax
abLr6iGIwm8yCJo9WujiA0JE4c4FSOeDBxwI25Eqv+kNyrHbqKktmADdZ4msUwar3PWR3516WGeo
vvjvzXW0qPXuBDg02OZJxctg8mr7JBd2kX5FU0V/WJZ1w6AFW76A9VGu4d4Xck5/suqu28gJvVgO
ygGmxlZi8HUSqz9wAMG2nJMaFllVIFPD6vvkk8jdOHLF6PJUepimS27XPMj6hmos7uU4BXY7K5uS
ozQzN/XBJT8CHsGQdubUP/BfKIK9o6YBU/voJPjLGISKj5A/Rf5PDYX2cfkQoyBb7lhYmssfU/7A
66zlB8UYlIflD76X5fJ7yKigty0KsKG5/OZyOqWx6ORZzVNqducYIhIvbCGDJxXxpOQdfgybBMrb
tYBn/0sfTwSyuVd2keIOWwMsyylyOoNsaqkgChalARQ0QynPjcBFrk3558o7x1xGJU5ybcrRNdjm
FfrZ9d1vnVc5aHQ0B98ysdcwrORQDrP/FzhG1nPAiCCSwx+qbbO5R5k2OuuVG5+Lbqju9dDFqyA2
vdegdYBK41531v0ULLQNc9xM3PgmoaO+rSY84dLkJtGiclQ2Z4G9CBxG12ArUJ8gTmL73VgPCLbX
T2wTv8ldT0umAtBGkJ3toay+DvYddTzebSiADjvZVeK9uTHs2D7rSurutc7piyP8LkxwM8rebNon
5vhwB6ca3xp5Y8m7IB12SNbG77cBzjYuhad8/nAbK6CA2ZQxTauDfagWcM9B32fhzqqc5JRMYOF5
jevIarF+QTpsHnhoVjpoGtSSEMTrrrWp30A7tIcIhP6ym1GjFCgguXQopn7ln5Z2nHfRPVhxErqg
LJc+ORFu0iWavmdCwEJKWUxG93nqAJXKFpDq5ikLqs/5GFeXRQ7DqUGiiaavaOkZcTgVwA5CM4C7
W3eXKaW6kYiBP8EDII/Q43E7Y967AyqkUV2d2rAAFe7X2JJkuqLuexTsnpPGV58dCLua2+MdIlpD
yRNMMXSU/ArgIts2rLsNT2rlHFAEeY5y07kX18uxot85w4Cjxw7vBABuiaM+sjmAM6b1r/IABfbQ
x6r3KFuOaekbJXbVO9kMJtXam23l72Uzr6vubjZmvsNeOLzqTdMc4qEx73RM4R5Y/wbbMSTTDTQs
AeNMnzwAWNT3RaQOW03T4ocmtnFbYZk5nPuo+yz71uBAUbr7rOZtbtm804fkAVj1eLdMIj+gXRNs
7ySqqB9H866wlGBhjUl4kGwuIKPG/jja/LvZiWaJZvI2N5zymvhaMr9Rz9T2KNzxrld8civo7gg1
I985lEJzaT10QqApAWNzAFDW8+5iVFFrSvzy1BxU+2bdf+iR3XKWvKY6wdfRBoobkJnBA2WJf4tC
27thUaXjYFJRF5cjsjNVFILqBCkMSGEXo5xbla8T4W0UDjsgRAqwm967rdeRo6bK0pU3MjpkxH64
lDyt/LbahA4ZYtmUc6eyOdmK0RzNyYNR5zTIQlJHsM02OzeW7e9qYbTkD+B3BhQW7nSzZc82jdHy
rF8e4GnbbflDdffymy8PauINfC3K8bC8xyIv6Hi8Ur2Nwvzzu4w+2yDrVppatgWTm586AVKSB0iV
JH/mpzTv2uekcgrE9nX42SIgoWJ3rbrepSQ6h+dqspRnq20TkQvKfgSK/jiD73uzijw+Fghnp7nn
HpWobW4x++D9lNomOAzLFsop/Xe76e6W57Qe44mchc3PBicW2LtcI2xV4VNvNA9dypdrSFRqD7aC
7b2DKlaVxFgVq1gHp14HPtRyoZDVqXuXUZA4doOvPsHFa/Fu9bJvgxHd5A6qRcOiMMmLWDq4MDCD
X9WhbfZKEvC7Odl0c3VvOAXmXF9n4DlzVx+mNjNYE4MWFwWT5Uw25cAffaVvK2hf8QdaByql9vnL
iyvIeRSVaa+XXa89lHysb6andVBeRlMH9c5p/ikDjI0z4XjcCXfjuffaYzYN6OD+q78PRtaTMqTw
MyE3mL06cRDdzD7tzzMZapaElFhknzwU7Adv8iyNPQPLweGrbH2IW0OUgWpqolZoo/xxmfVaVuA5
O1vvC/J2fPA68EdTm1pj2zlKuVsH1GCItmaSmTuqEj5IgAgddXyE0LzQUS3QPfNODsiDCksBIXx5
lB2WCJRnPGGKS4VctjvZW3ja/dZS2UAX2I8DFBAqOqtGhzz734U65DCyf+/SH+u8dQqp72hbhmBS
7arcmgX3etCgGSrofAHJ3yfTOcdKgubrDFUvssz8osX+d9mS/aGuqgcdeb+d7JOHOUvbLTCRCSAr
15F9GbxBeWks+YKN4wJSmA6W5bt3sAjqi19SCtZnNgNs68x76XPlAebBUiQZDpYcIW0fXWddBbB6
6SzsTqr43ixJASz44lz9Zxw7VrOCZZ/q+gAD2m8XZLLmO/Mp0zFhkaOUcot73VOWmbHg8Ef9TYss
Y9eXhbvDr6u/t22rv0ftcrg3Y/Nvx7Xyk+wyRf8yKMLScl/aWrBErhN7FjgndSy/yCtoPv82cpJP
6W9nZ3OyW6+hdG9Yp7CiF3uo7aSUCIQYHabEFnoheeOftEkDA1KoDelXw90axpNcSPaFuWUDnLzI
LYPPTSlbfq+4G1MLTP6LR72ttgGaw5BdhtFbTqnjo7Ele5fTJtb1verVKBqvUZQZmwtLz+lk9Eax
XWHoXa73hxxbha2RAXJYB/Qcc6WwrG5t2L30Gnw7WVYcWgeazQRnVQ31RTpt7dcqw7sqkbb0y2Kg
LCT+7pddbT2i8FoCaVtLtT3rXgeqDm5gmX+/9k891RSgOuN+7ZMhOho1gHuUr2u/55IgwrlE43sl
8LHozOvIpuXJV9vDJzmr3fFWao55MWfF2PvpOKNSmr6ZZBF/ilAB9vkQOviJdQGi+R6KBtlbWRi2
DA1AVh/4ZpT9G4Z7caUVV4k1k4g0+DTH0ans27+7TIUlgkSeyX5L9Zaotev3xBWkJrrkxDnFTiWs
+3I/jcBRN5MyVudRVe9XCxSAxuNNKojJPi+xq3NnTdzN1ImXWfJUHqoqqs+jP9zXQlNs7U+wx7jA
A9wptZ6qG7/ow/uZXdeuNcruY6crRlzFDE9Rn/5cohHaES7KQpjLb+FzE+EBIboPoxRBUTlBHFov
/aKxDD6t/bGf9YdSZAXGLihuc1uCblKK7dSQXt/JPi+JheknUIVtY1URqgAELp1ZzQtnU0yImqpM
CvQ8TY5yXB6GAKQ7xBv01OHl3taB99lm5Z3ywYd6E2yTKEhu5JuTW9mHI5Xf3+3YxWQMgkSxab0y
ucmB0QphKMjTvsuFnBYMrWViLYKmPMnbnS6+RUgXnP0UTtBySVeeKo34Pf/1seg+1FlR3/UUoi+T
OmeXbgqzi2zKM9nHEgU9qP+KwTuD/LnRgnvmAtFoECdP1yvoruYi727mFLtsBMvnQbuofdPdFykc
xyFLk78a4KVu40c/rdyz0fBRyyfqJM2ZRG5+tPVCf42c9KeMsHP/UupZ8gUpcpRoWAPJnMco9KqQ
xcGniz21/u+mKpqgMN5HPcN9Dzbsuj+jFKrzHY5cPd5roM7vXMSwjmVeDsDzUqpskRF8UwfnZlmk
pKNW2drojf1oE23EPzwvXysMy/dTl3pXfaoACizXa4y63PYqQFU3FbupGA1dKbUr+9hQVeg4iJ3m
KGKUivaiyysCmxqUgOzLZYycQ/oIq/RFbNWiPLlNvSZUdtQk9Q2IQOWgi91P5FfsjcTZhP7hPvEj
9z3QQG70pOrTDxb57yEyTi0a/Rb1GTBAqzc3sk8eYnarWdvnF9mKZh36aZPa+7aFVjeCqbp2UcR6
o2jP2MFg6vK7S0bIQYxJMsrizxlrnkPmWeZuHskzbM0O5U9TG59KwboZm04YJoCphDr+DfqRvo2c
oHqsWrw0BxXhA79rsC2JImcbpJH7lRQqInuB/zdovV2QTNd8VmqcuiGmhkU93rq+QsFQslhjtLqi
Mm/El+5XnwyUB2XQ3+TclfG6zF0ukyGEIq6sziV3G+yyrcRhSMTGkFTv+E/Zx47BYfUOfw40xwrp
WJvyTP0Y9QHZsYahfbdeR35GlCCTGg36vPdk0WwEz39mx2Kz2+AX7tRwm5AEvMjW+nuAsp3v4DT/
iMxrpOvFW1P10aOZN5+z2C0+J+TLzwGAmR0I2+Kz3YwKSNwcgrRodlYTb3T2Jfey6YQ3Fkcx5TVH
2aDJihSeFVlHqdWkTRaWEbX9zDNcefDL7B/Z3cNmPIy/o5Al+hClDfGHKLslCxx53vSFF+ANTPL7
tToj+EfqPy3X0kf1UBo+ZkWVkb0WGLPuzCyMj61XZSiQ+eFdlBUugHJG+65ynjxMGOVgILpSt31z
HXI4ZfV3C8ziWCT5cOxggr825hxseqFcPo0hmjOx9gWyermf5yq8FloQARlr+Y+yx+k7tIUlFKkA
FEOT3HyaehMYaNf4LNTEYsyN+3RTiboXbE3A1CHiuVOKT6uboxRc/BOgs4izav9UJGG4Hwfv/Wz+
fbaOrmdIFA1PI6j2/f9HXDGBguA1fPQzs9Q/u2O8pSo0gWUE+60iAbGN0TP62mvZ84KT96rj7Iz9
P/nQfKsVzNj00HfBVQTuY4neO77Z0EixBojQLeQ6haJWGzMTNr0t5hybugfG+9DZL0uRuWeHbJld
i2po0lw7r2s+IS90YGWPcedgdsferPWDCzzuqwAttZUXvEZoU9/s2qfYJfrVdOatPlUVcNpiOBvY
pjzNU37Vi8p6M9xIvaLILgSGDfLuUzGc0DUFHSya2HzCelEK4yiDp2qgSmvj2CJHg3J8zvuwe5SD
pn7o+MO/NX2BXZUbviIrrV7NfnILVgL9eewdXkS5p15tw5w7SuSgfee6Vqp2V0Bemn4GyVjvA1U9
FXWuH1oDNl/qYakFAUzbRImTvdqaNT5XebaRg1IaBxrMdysgwyq7NA/cYT0H7MDN4NCXTfUlY+vm
1v30DRwuSwlfty7kRpqHZpzYbrl+cDAgmuwXAs6YkmQmmfqyaolIek5p9ZTcf+uLkBg75Agh3n0U
DJGBVp8N26RPDexzLJBy4iDn+anPGobCqsUuHRvTXTE01qtha8plsNISUwrLes3rZn5ELvAkW0pE
F+bTRdTNL7JHzeJXFSdQQOMM6RpiKY4dFnfyWlpPOrLGN/Agm/KT2jCC7oSVHRXFOLfV/US5eDVp
SvD0zNhwgZ0rsnQ+QHerr8CoXITThDoQ3rmiXizGR7dGJVx0yqBYgSNzUEVbdupd/B6zzFkj89Qm
0TMnR7z1kkva631LxZvTOeB+BBSonfW+jE+mktOUI/Lg5ZbpnTRTd04qxfmw6uYLHA8MxuUplGSY
fVqPj3ac1ec/hz9ELqdD5Ci8Hqdps7T9wZgvaDVMylae+hX2F5h4nXPrt+2lMeRFuCvSGrBbo6Oo
J0peVFnLcDHSlG15WCLlad1DXDObOd5Ioo3sQ/PUbQ5IF/wiRASwuBcMWqfE88mdkm8SKfaHcIje
qJMcXLBl6+jvgRV+tg6GmTud0jj/tlhJygvLOE/RMXXJWu4D1KzAB7HsVzv0P8mfKcnebVK+O013
M0bNfFDbwHqAqZaTfCrvlwjdSYIDlu/Tdg1xtcp8WC+F2sEWmMXOmjO29KMe3ZnkGDbepPSvzuCk
j3Exn+Wg7OrGYu96dvNUxXP/6gU2MjEexCo5OA3ZuC/QLzh0ozrc9zrEM9MW8mFeEu5lqRv/1OIe
6CvJBHFmpddgjKD9bIMxdx6ky0rvAYsZyslDKAx9MGm/EnglOou6p5+WEDmw8bJuuHu3gZicUDv3
mBlL1bE4IaFeBIm7lU3DTsZdXAT1Mqr26aNvD9pTESn6k1kK7o3zS9/ZDxF5EFKMZh8icyT0nWWz
n9sJIz6IoQNkf3S2kYIO872Ugl5CJ+gvAPGnL26IVKehWT65SML+uKIIwwNp+rIKS5caIkBGbPN9
Q2U9G5TqZlqG9YKtVwLJmuqRpFn0HcKYqMQsg4FgU9ju8FZ2ZX2TATIeDCAAWkHLQMLAvPfm4YYk
s/Uiu7SJxImnhZum4NKhwFnw3Z4eoRKaaOqhouMLJIY8mKrmnLsk+nvtkmfoHe0as/NvsiWvUfJJ
W8sR7AtxNTmA+55zthrlp+ySYb+nGxOJ+eWDEUUutLJeYMwIP9noF8IJlYDkBYe8opnVMqmuk/75
AzJ5BTgnAuqMoA0K+n6dHZe5K9Y5ySjAltwYQKTI+ib5NdJm7VKUHookqUgLa94lEV1yXHqBesUM
Dl62GVTd6mDVf/HK0C5Lscx369c/mp0BiXQZrYb8tTOc5JyOhv7UdLBwSgGGl7XFsuLuapzoX80a
3o4sNcpgOSpLjbUIlnNRI/SfVQ0LZMBtACwoqKHaEEXfRAoF5kVs3tRm1KbdZLc5q+OgYgfPiILY
/bRZ5mSNv0UFV5Npl2VOxspqG2Y1IsDnMipeZAYp6TsIOmkSHxZe9dqWuSgZI89ye6q37Lqi90DZ
lhPl8Jq5gkYN4E2mjuyU7GzpUgxa5IekHJGvWu7V19z8DrGoQyIFiwZPfRaU3pMhZYlMC3e1ZR5a
bGeAe3cytSOTOWnTGvAjy+60pnuqeHzvC62Ybadmi7urC7uTYop283u802za6zX+bC88xwwRMTv0
jENpsUAqW/fN7/CZlYeQbPi9orjO/aSHD42p1XdY06GDmgF/u58wWtm7GvlpGSz75FlTkFyNxuM6
XZ4t120Qb2GrWB+SiqQiiBU+TH406mRvvdc9ZINqDuGuKUsDozorKEn4pcWFv1ZxkWfrofK98H34
j5jarhkJei2564XIorjCGmJEmKTpTXqV76b1BdW1zouqBsX5gzOyHBUDBkmc8zvIWgC3fw/gDPdr
xnopBVCEnCHfi+gOFKdaBzg4FJqPK3kS4bvcpZ/mCo0o8mj3TocW/5yq+jNWdFutDzWM4fKzyNC+
ysiqIT+YzNmTbIHE+ZyNZb3Mw1AEnXBkZC5yEAOoAWUdNBvlVTsrdHZuj6iAHFUqBOw9gYuSTd1E
HToxUdwt5A8UVQhe6TW7Q9GUP249o7ocujOaT1F+he8E0gg5tvjS+QZUg8yff3W4zfiXD63w8CFI
89X4srSXSM/njbvFCi0mx6VWW0fPzWvVjubVTDHmiyjiFKKlKRq/FvjpX6cyRgd/j250G+1lc508
NWXUb9ZOL662gA2Ci+xaRtdoRQXqp3gat//RmUhSetivXUNH7RGP8/vlbO0zmxo+k5NiFB3neL39
r4FystlfKPDhYCSuNCA0cp6UZkKtv0NYyrLOIUn+CVmIBF8Gyx6Ww+9RX+M1Ro2KgVgGggS9wEi/
8oAwmgNioQ2sliJ8ce2/9CLWniQ8t9S6/KDC3NzJMXnwyh+qCJANtGHfA2R8oPWf7JBsb7sTHPHN
+lu3eLHszC7DF078d4CyRfR4/a+Qga74zeTZrLsbHX2Du7V/mbG2tSHY1UGWPA+2q00nb+qrc5vP
T70iuG9Gc59OdfYlzXAGjLTAuzpO0F7dtqj3xYyXZYkQWY82ztbAd/xWupb13E/2CwLOzldKrQGY
mNk9D/D9P2NQtWnm2fmaFd14zKiUgDsgzAZX5+WY3XSZpt3BkcakXoRFhfatsFCfRO+WRKaO0pGM
h8oZo7SYDDfsc3aTBQa896PLQq35cNqNXrgtFcRyZOcCrQPfHH8MXXpZAI37ZFCVk2FiJDjAQzgY
omiuqO0/rqr7D1pYO8/kiG6u19VPjYPa6S1wIx8mTWZf5wx0A3AvGPLTGL80Ue5uDE8t9hgjzvmd
irfwYUEn9P5E9Ws0Pqv6ZoJY+Tl2khilItxsSbgan422cg8dSFVS1zSDwRg2toY70BBblNR4ue+n
2BC8e1K6YediPRUjBIa9nIuRe7BJSv6/Jo/0AoJem6aqaz7ODPZ9Z8QPnpMGp5jSzZ0WutYF/F5y
9MGKC5ZJvUN80/mEQEeL4rKtwA3LrR3EaIu1SE/2tNLIfiHhgiOYPJWHuNEr9kh+tFv75JzI8YxN
Vbnd1sco+nFINP2+50m0omXl2aD64W7AQ5K9/S8Yba9V+v2ASLXsWiGzyhRHH2LRBjbPFfiDk9Sf
Cwock71wuq6CdVMklO3MDpedCal5XOt7W93J8ajygUSGzj9/aNzJZjrH2T6bahxYVziIBH94KOpt
wXh3e9mUhyVm6sJCQAO/t3Zj9iRyAJOEtr71BXwjrQBLx+yhpUCpPOSf09xXH9cOC+jKVPUKGQ3k
UKXiKQIP8zb01WmZZwpNVICO9kEP+w5ODU3Zl5lpdUkc5UV2yanwDb9lZowsURaAGg9d5W1Ahv4w
T11zkM1OB2dd9SgwyKbbaJ+MzI8eZct7RnDZfEv8qnvMtO6ltjrlLW5G705eD7EU1MpCRPWT4Wlu
evWHOCmKYDkZ/5+e/yMmGJr2S0QObXYDNPjj6s0GALg3oMtfU2vIr24SgQ8DjPWpccMfg4eMvwF3
GSXw6q8upyw+G36ArVEPnTCY9ZPfdCgAF0qzNdFm/l5yZ4dV0v0d1f632s27e6MDdT25bMJjV8++
+zC+MXcyrAfFZhelRg6gEYwAv6uB/ckHP4/CVY8ehSvMd+o0/z5F5m4ESvbZprp4ssDIHivUHr6a
1qO8YK2ozt6c8+GMWvf4KQ4ht4kPKlUjQP2k7vBArMYn2wOS7SER9ZoE47m1DfsUhnazmdKRrWzT
gfbpFHMv/5zynpB/XTbdhzzuzNvytxb3ihUNHUJ5o35a++owCfbmRBVelZerf1/emmcKPX50XvyH
1lpjPMDycmftKCuHa/9SZhSjw0SiVY4GnfkA7KrYNYFa3qY0HPdxWpivToGdn6rHwc+MDCMPJPOf
uUkfg9Lrvhq6qW5zFk9P1CpAPvMVuetsM9kmhqY/mJafbcLedF8D0D372Juza1Zl0RWxG2Xvqo7+
WrgVVeCqcv4OdsgYZZ9QO7n3RNLQF9nEuUW3KiK5uHfblByi72baMoKiOm1HRnZCDEUErRPJE/Vw
KSvzKGR91tLc5NnJuR1VWEuU3dZaWzmXlLLWODmyxsgmBrC/inlrhU+O5BTkNgAevg5jG2wl+ELC
MDK+QrvJzUO+oxbsurwo8QtHee5Oxkg0R5WoYDTt5FF2jVHT3CaScjjmOZip8L458foJ8IMok6Ni
atV9Xqh5/1OJFf2bken9HkvFEDbWZDzKQwlv86Zn+bFGQm7pkv2pM91VrPCukVDTll22iZEy3hNI
l4npcqDykvYoL8mjDPMQeGjB6DvupnSHPRnx9obAVfY4CV3/YfKbQ0+uddtFY/a4Dvw7Vg6qBuBA
H3OWrQzT+hy6opLMV0QWBWfE/lkI9ZxBMUtE5ZT+mId9fzaasXpMXJLuKcqDz6qjvfRD7d3VXqPn
G6fyIDU0o+Pv1Vb9dSoDll4ZsMS2JEMpkMb9TnbKoMr3a2uLFXhxTpF9acME+J5WWf61dF/gVXk3
3NG82xjglbszhLjqpPHSz50St4h6rIbTbFRfZKBHcRoIhrjAWLuXoG4jjPdEXDoN0d4y+E+SMTNE
St5f+XinWLl6qKG0ikXK8DXvI7RB4+zHiBwWmuB59uigB4EfaSCXMUuEBM/ZjvYxogQTvDGAwYdO
H32JHLMTitreDeve4c310GSgmxc92uEa+nZu60Vf/N6adpU3dmc5aunGmXureunSTn3szPhLUUTR
F1y6tGPpuFC3LYwY3wUZtegyOE3wUFd6cnXr0d2Z7IS/92DtpCCTAtWNXXEIz5Pnx15649VdBFw3
du75pfFVioPP3QAWVhMMZNVK/hhrlda5/7/m4c0xHDTW4jgAOsV9aAYPbRC55O/G4t7Ws+Je9suz
fw8GmRcCCxIhYgDZHPfcilnr1KHJtNM4pl+dHCWaQSuRcwcd4QlMRGjE2FqJM0RTYeY1obf7Y0AG
R0PRHbFCSjbrjPUq4ve7Jtnfaw83RK+RZE6f57otzyioFbuy9oszzo2IZCbJ/BA2uX6cmzK+lFPf
XhK17I4jvuBoHiKCq/KbfFJjLLbdqR++l3F+w4ZEyMn+D2nftSQprnb7REQAEghuk/Q+y071DVHt
QDgBwgie/l8oe5qe2t075px9QyCDyCQTkL5vmZcK5hrRonbSS1mY0TuM6eyFCwT8U0fBbwE2GWvi
etHZoXW5b6RpX+ArNywNu6XLDw0pEOCgVCCewg2fuCCXTb29ZEV64PfudVEXkqMHFVYonNoXZo6w
KUiNmm/1mXTlQPIvwOOUAcDTgKAZPG3PIT5XU9DzvSoLPQhyyKxcJjwaYceCIgThB4hFQwcO0+Ns
ADxsAtNYdvgFUHAbz/qp1Aus5uYXHqwkvpAUWCZdpQ+YX4QJzV69KK02OmwfE/s7t2A2rEsIAGJe
rHfnzUdxraSQPzJ3rHmoJxkgB9aTIuPue+6aiHoYTn+jnudsBqir7tyxZWcAYCXWgF79V98YN7hD
hbDKDukuAhiqkH33xYB29rQAqp5sHwaIHUyojqbf2XvYS4FhkoXNDUF2qDFANPEtygvIAlLyPYEL
AMS3H7Ja2ade20903Fp8KMoqLja+aeeIKEBQPUF4fttMj3T9XE4mU0pp0Wf9gJ8f63Nf3TD3hdrT
sy7N9bpvyuEj6XF4L52sEPJJUAeAL00ejwGrQKPSRWaN/ChZ9E2XBrDAHsFef2gSczh1YdE9EidP
Ngz0cCjLo7FzC/WQRPc2D1yoYATkc2NkxL3AGGw56+OG0gFjcnD9ADl+MwMvZHL0q1NzX6m6eRi7
l8GJm3M6RhAbpiHfImwLn+LYBmhuqpsbXEx4FnVV/6hrpr2qIHwbw/F7MXfGy8ILU3XU0KVWOC5c
fKJPd8TTBziTBjbJMcIvF4d3/NOg8VMIQKwwnywWOutuuKkBNuaYLgZRMCjxPpUAJjw6yOs9RT1s
TP0xMQ+6q6KpD7KCYU10H3sFq1hnpX8U1+xemDt2e13SGwBgrG3o4lvNP/FgrH05RFAQcPD22P0C
SAQOFSxaC2CuO2oxTqGctSATTFFjGS2mWLJDhJLBiKMf9xXNzcCDGOQGuhDwDmJQFM6tWl3B6G4e
zJLyfcMi3FWpiaI/0EsZQg2DNwBczcA4faeO+j52Glmtkd3oYV/y876+T191kz7SsSBZnTqgCk5J
Y3Nsvyun6Y86QwzZ2nqVeFTcE8x1KtID6LUgZU355lpA/MoKDyJz0xtSQMsWbmhABbEsXOZFDMjS
T2zsjJLNhgclbOekIbMILMWbTuuMYSpLLJC5ssmSRJN986MdNuOjrjAyMw1aT0LmdmoPOcf8Zupu
Q90JlPcpET29lti0qRqvgMblKkuVc6KDwDtLV+lNBg/nqV4XIvg436EDtY+7qYyGw7wZuxLEsYSo
g6hbUYE6iLLb1xDtLsVe99NV8xF6z1cmMknluZeEH1oWV8CBQny8BWIKljBF/Fdc5J8ADutxnX/Q
pyirHxTN+7fYmxh4YZQ+qHoY1p0VQ1y+afmh8bttU1G6gMk5xIamTQbSzNnoWLiueWndG3SdbhWO
N5xbOA9xeDIvdVXjO4iMIRO/EdQvtqAGwWLLkfVNhBROxz3y1vfUiS6ndfl3Oan7Yq/LrAKCKsin
/rosJ5ZSRTs4jcioWg8mUijU6cI36ZUQ84QeY5J1ex8ZhE9KTrokkMu+KjFa8LGDobJBR37950Fq
Un6cDsoR0/s0Tgf5vzlIQZ0bVglJA2VSRMBr27DPiNQFVQn/E9MuELZPsIiECEN0AnEJa8Jp0/oZ
ANtulG7nugjwRAgW1f1S1+kBHFC0dp0DVnc1rSd1nVVMFqMMSQQJCwUQabHRe3oT5QSWjW6FN4Zl
/miwVGQCzvB3ETHFSXm4n5xecKxu0F3mUUonzxYNBbBzrvswSil7CIuUDXj+fw88D8Ki3gON9jjX
6HHmz1rVRrrjZLx+qE97LP7HMkl21fSLUncCpYDrcv+9vVD9WiRYzPR93Z5139b+NpA+uwGU2O1L
EGAXd7/M0IVmHacdA3cSfpuureorMVRw97/swSlc91Sy5WygCSrXHkKJ5RmLafMBa5kdEZmzu0Mk
NHjijsColgJSRHdkRd3XCBX41na0ODSmct9aJFZjw0q2Gc7zZuzJcBZsVfmCn3VX3aarR2CFNkkF
ssjcn8P60AbgHMNxPwc+Zjp+btYjqHith5ur9Z6w6l+H+3CyeUig8q+4J5L9PbOUeD7bGZw8fMhO
6VwUwKAPme4wZbfm9FSbUmMVxX4ezOmsufWerZrLOjXGp96kDY2VPpFuZXUA0e/warjhZzfrrf09
1zbJjyIF/kVX6ZSe3kxVjYQB0z1DBwGNe3EGdIM2bDDrmkdFdBkNFj/THqtTZPrZgVuCP6c1jJ0J
GDI73cqSsVpFSU3XughnduR+lOUsdWdrRCLbYLUIdGsPAhkgWPi7RtNQXd0bwF04SCejVMWZ9Vg6
n3TTfTA4qvgj3jm6VFH5oD9VZgHNjgDlq8K/CySeKv5KSW8CrTEV4WHLj/dd2DNhF8qFR70HLUp+
hBhIgzg2AJPC+WzFxN2DTvxjQ6aiM7ZVAQAuKk3fcCH16pU/yn0d1f+5q7vej9ID/LY8n0n3sQBN
CSD73CEI8fdHYPrEuszYYMIKsl40RhgdU4mctU9VfJyLfKorxyEFGdBW187qvc2HLkg6ZnJx76OH
0McwRRK4scAaZBpaH6IbPwyt6+YG3Q+Ros8p8ch6ri8RrJX3T1nm3bj2rBwaokDS7BMYIe713u+K
/0vdh5H/+1Dxnz5GJuMwXcwf8L8Pk+Y93ie/6/PHT+PbJVinw3DVR91Pdx8GNIB/nPrXtt8N9/Gj
/tr/lzZ96P0Mv9Tqs9/PCBcxMHt1xX98pn9/3l/ProfRh8q0hZ/BPPbcMtd9/FS/jvQ/nD/PAHr4
+AP9Uv7ltL/s6o/1+3Jtj3hesbDCkpQX+3La6L3ecfKPxd910f0mPNle7/3x2LnL3O/D2f441L84
9sNQ8yedz/bH4T8c+y/O9v8+1B+vS2sYNwh0Q/R8uvR//LRzw//8aQ24qaRgKvzjl/4XX/qP1xTu
foiA/dtrMg8zX5PfHfv/eT3+ONQfz/bb6zF/yvnK/3HoP3aZGz5c7nkoF5pkPI0g6tLC9s5bDJhA
nAesngOnl/AeBa7cAuwQlfGEjula0O1Tkfsr3VHXza19l4DrMLXODfcRgGRFC3GAuJ2GgVjzjwF1
MYJSTwCpPbhJjCUcK2S9rIgyT0ZUqGMqIgPyE2x485DgbgpuP/swGAZ8ziSXbtr43PWOScagfI+S
3nDQ2LHoz4dNESWTqpI03PsR0QAwW0pb695bd9SHIAaBrKQo9/MArtFHF0g5fxjXJyMU1DL4gIbK
j16ktNxF0Y/toepJ/IIUcIV8cuEeE1XFL643fIFaMzyFplKRQMwBtMOLLgEHD+VAEIp0qSQjIlDQ
DNKjRtmj2ft8IaBPsC7rajKaghjW/pddGka1HSjAh37UdvOu7ovwh4SYXALBGA5cIcDhDnSaoTKx
9NzQ2IR/RV5LXnKYOSMvVD52Zhq9qsbz9nGcwAe+JhAyCrG8Jipv1rpVlqoLeGpYe91qK/6skFC7
uqEL/AWSmtaUDhWQeF3kQLe/g9j2BeJL1kNsJlBRj/nkhVD076xQAVITfJPX8MAKieovDAq2F5gw
7HlX0INvljZfEQPSApCaOc89SgjDnKX1rmtcdHAh59z5h6aBIeo0TtlNOsIIdW9h6eGfEJh8CQGD
gKuU2T+FEAYyBH9iiDzA5O6IYANbU5ieX1yfArvXQEdvRECGxcJ9htGZDbHGPodBIIqui3A0ZKIA
KpqKVeyFG8DO7SWk5Z1n14FNJgxawh+t0JXcjFFagBSEzkRBRzcHCnelOxcDuDKQUHJ+tA5jtU46
xde6czGCPmBBoWWtO1NKyQoqBva9FTDUdmX5XQRJWBMjm1a2yiABstGdhaj8JR1Ma6O/AkFQC35K
RrTVI2e2L5dYNsutPpYSYLNF55Cta8C1y6liRPzxceHb1BXHEvGEV9+Fa4uHZeZYpMajbziwSJyq
Y1qeEqqQsx3H5JX0km+dtMpWujU2YTVvQH1+p1shofcVbJvwTEXZn/wmPJudSpbMs0IYgBv1Uwuy
5tYjPYR3pqIgjXUucu9qqKF+Im0tn7ohD6JEpA9JbbxQQM0OoKmNGypSEXQNVXCi62FL3hX9PvXd
ApZj+RdoAaYPDWDim3wCz2d2CdYeH/pkDYw/dFZ8x3rtUmgjjXZeH3WxJRS2DXgl0slDJxzEkwCX
tGQAeJfSEE+OmUIxFCII+ywFMwv3S7iuhHIB/SPnIasptIhseiPA+O46F+JKui4GxfjGzKhbVxE0
unWd3ogcelRN6iMgNB2r+9kVovJIjmcQssVQusGu/YvsOvPI/SSeHM4eRtJD2sIC6yJle7vl+DuH
rkJw2RfYMqj9H/RGN3HcuvdiY+bvg4QtWQxgEh9hnugkVfwIiDZWf0y2L5kSSH3A9PKTaMUbZJYg
1DM4cOCRolk1ER3WyCxUYM3s542dSgn/6qmyCeWPlhBx6kXaQj9OEVGfo+5rG3fpCa7ub6r2841b
Qzlt5CEFAtRexpDhsTz7CMPH8Zo4aslbN9tmg6w3TDTRDUt/J7CNkl5FZp4L8E6XMXDZmy5z9zWV
oNkCJxGQVI7b1hP7jDbs5tYOuxkp4Mz2iLivrrMEhRQmHjkLGQ/JzbLYJoHO4CnHBVZ9Fu6gIWlA
Dg+bmkbVxmBRvoCKgnFijtutVdLKBVBXTQO9bXBU7rtCIMtcdl26aqAMcmwntove0308xIhXjVmk
QRcjnmQB9FD09JIX3LzqGoQYJkOTmAENhw66ofZNBRFCqEvrOsqsFOm5AuYVU0Zc0S8FbCHPs+29
28BXjAPzstR1elMUfnEl7Bm+6unFQxrrWpCggEn4k5fSpwRyCOcqa+rnfoKBOiCknQwZ1c/Q0gPT
GxwgSAZhcR6KSNx8qxY3LDs2Q2K4Jw+SBsACQE4RN93DJAD5ULLRXrLSNJbxlA0cS1Xs0ggYDBrz
dpL7XQBKWK/C2nMDL4r6g9ck+6xS3q31fAW2RGyvQsmzt85I/2oqo7/FQ41LCeFSZEHrfGEZBjJG
BRmgSDm80z5sNw7AMg/IAcfUXHbR6H7zDPcK+x7Ib+RTxrAmkLG3qdplHkIQtEmKR10HbNepsyuo
IZZ4B2apKLaEV+PRHAy6QVok8WNgOXKHXNtaiCW0EfkLk71cwKlOArkjTx3ryaL27B6JkIEd9caU
8Aici3qPCpZvEZV+LKoWMui6rnOmxJ9L1DIjDlsPcCULQKgejoMHr+/It+EIyazsL3gyBX5qFAEE
bdk2rVzrGd5jybInENSIqOHcwswIYBI17jt3ukI13OBWlZHlC6NNnod4ilIjvWvXSn13huaduK39
KiIfeLsm41vIthRrF4BhV11ghaouMeZfO9o0CobqsbUUZUoCF+r1J5LX4X6QEKwf7SOEfCGG4pWP
3KSrzpDALQzuJ9qR7OiMiFSGEWyHmCiLkwJJcdV3/fhqNLBzsDZ4k9jGoiiIf2XL1FHuVe+DFetf
K8e6CkO5wNGiFIU1+iTUXwBRTDdz3VCzchVZ0lrqo3SDlYzmVllQt5zroJBXLkF7fCtNrJRLALOe
wyz7lvHW+ub49WIUrUT6s/cXoKIUDy2HyKnyTXi924jEic4AhS/14aRaFG8FzDtLP6HXDtmQq5ex
b4NnFW9Na0Urm3b9jtYdsgdlg8dZKEDo7YqHhjn0qW49YKuAfmOd15wbTCsgug00ndNz8M3TRix1
axHCzTweK3tj9E12sivlLDpANyWFxKbb7S2rkdcMAkJPowBr0+WOAjaJedu4r6KVB0TIUpmNe1HQ
kdyYYyLgUuy7cGkDyahRcmv1UmxYJfJbDGohxNyK6Eseufuq6NrXNKsRy8tpvzOLfHjwejwedQ+T
Dzcn6v1nM25g+gJS0ZZbZfQEaeDPmQ9ZPZZ3wxmW88kqk21ysBzp3hqPYbYJEbvPuey/+bRnDx08
YTCbhAh5bbrVe1GuGRzSFhacDJ9IP5wiv7f+spzCWg4jcU7414sDpJOKtVdwAOdjSOZFAlZXpVBB
Lln6uQClZ1JWkFcvgRoHU/WhzBqBYH7SrsvOkg9uTEqITTXsbYjd6yhjEAVy92S5efJ9dORnML/s
15F50bJH6uea2PCfZ9IwN1Bsg4AGh05jjOSL0aYgsxML8DNSn6FaXn7vyCRPb0JCbXCgUlXmj5ZZ
u9+c1FkxRqx34fdVAMeo/Ga6SbI1HVbtSmFnq7Zs06AJ8Ue1W4duJwbSldctCRqrkLCSUgBHAJyG
KR8UarP6Db8lX/LIb+CBXde7tsNowBqCJFA7FW76WwqJsSewHxnkDzgE4apGrCxoQVxsMYRQ8xfe
MSrAc8zxy+0LEOPxwK2AMu2jK7SrAVe3sFpK4G59qVJnWPsc8vFR6NabKqyjE7PLfAuDd//gizTZ
uXHs7auSf3ddyMaYyjhOWFeoKdgQfi+rnS7per3ppx5ztzZ239OUdJu5au4WR1278lOFl6xkzlNu
F0E15v1DMZXgPflOYns49U4LI6vYrgMCGNhOF73BPCCd93m0aX6Gt1t5hQdKFLRC5htdzIy2vGY2
8K0uRYh96qGrdCMy+sAMGm0IUEJWAWMMQaKCR92yGvpmkUriHXve9c8dfVRtIr+DgBfghQQwCX+z
hKdVuCAfgQzedUyaz0VvARvlk68t1LNZ3kDrOnEuuRyuoo/9fdSfHRDzAzNxH4QXwVwQeUEv6GAu
P8HegFfOp9r7Ll4VQ5BHY7mG12m7cwjgBUJ51YvNfOheECBzddFXRbdSEmvm2GZqwTCruNkgWdw8
EOsWneUMu7lOjOnnVjG2H4ewv+n6lMY3x60F2Bl4SQe9YtsMCoMn3Qjv3a+Q680BrS0gPN/L7iWD
MMheQekwgMOxxAo+ee67DC7t4fAcMlEsvVh+0tBIKJxZEGsyYCOhy3oDgBoqyzjalDGBKT266HqN
tYRto7ez/PZUmW18IAbQ2kaIZy9mNWrh2F1/ZmVhPISDe8E9nb+JFsq/sLsB3GUq+q2/CjErFfRo
uDnHbCpRw27k0QOsLIpj7H8TeZIcuoQWR+XUVysp5amILAaPUwtcdct8Nms/u7SifipdSIb0Xnkd
+/Kvjg3WSTjCOoH86qwSw6iDNoqTW5iSh7IyrUM/lfQmGTJ8P6/ba7iVBzszWHFPOK4ya/eOZcOQ
1hHgLWQMvycsiZmDO75J+2sN2/rPVunxRQTjj0sRtn+1nLjroWgV/gMZfR0yCT/FwT+EDi9WVRXu
KU3VNsXK4SAch21kAwM5lSIWwJA/KnOPLaMu3/qNf0uE8L8D4tOZDiiHUQ/OBciVX5RHsLIGDOjV
BRMw6JBj2rg4D5Ah0MS1Qtp+poX7atSQ6ILU/qIoBaRyI/iF2FY7vrPQvEg8IB88P4S0lIM37ALq
voB4DlUUdGIEd1cgqDgpTawMz5WAaAxwoiNmfYhEiLQor/y/RgJHXHtdCN59N7p+VWD9GS0M8U6z
C3jazkFvesXdA3yq8SBKqpvqIWE+Nn0c2GCXfElzskzDwX6L3PLkQmceay8I3YPzH27GzHNfAYMB
Abur392SYaVuwTK3agfyMFT1ZxBHwy3mctY2FnKRhR3/CoeLftHxMlpzm+N6tlX3qFT9KeM1QKRA
Wj6Go21AfwrWv3jW7MCJCbfwmhJnGLGWK+BiICEmkysxK+gD2PHwSnJAFH0i/be2qr82wP18zpPu
xkcGHlOV22eTw77Gr7hx7twmhxRb9lWkjfNGOK+x2A79fQofgSuL4ycPmsRw6LNe6ti1LoD3vehS
1VcSk4+sWZS2mDKK9WXGEnETYqhcFsl6yDFrNge4U+Wx+VRS5S1M7jeHFuYdy6YIHbjUiHBdSFA4
BIzsllD8UuspTbsTU4rT/6pgnXyD6mXoEHYWkesvUsSy1n7BMGnBo1pe5kpnKoZx6y6RFi0XLiT9
YD8GFT0Qp+A+3UK6twN8zaz6T0COuu/AXNx3ppqfTYKNzj/7mKly3xk6Q49GBfBsKM7KVvEC95sA
dsRl17yiX/o2rN5MM4lXkS3VTltZgaTv1lAyW9Aupkt8BUR4CNBRMLruwl0Ma4JLrUAQgnhf/DnG
qlAMlf/s+m4F2jvNNxX3/NfcB+Ne1vwzAmg0gK9Wd6rB3KjrpVYc1jLEek+rEBukd4+FePlQPXfF
5CmARhok7ju+8OPJz8OOEKLpBrlSk2m5lzOOv2aW7YbUzK92XhXXlDtw202rd90DK9yJ+h57QCuC
nlisIxKBnwHjoGtY2RaCl2O1iQt/eAyrGtb1k2yZgqugnQ/iMyaaIIkiet6P4nXwEeDyGUfcjUXl
a2rnyTKMSrrTrdRsXwzZYPnJs+Ql62+6NrSr6px60BgOWwHcByQ3mp3fALUGFm2x7HICcsqkoQka
Bv0CVCcmgvhJBwMvLiM0sg0+qHjQm5rQzdAl1lmXCpvLNSykt1kMOzDfcfFXhPneJzvaGkbcvI+O
DfgZsaydE4f+U5l2F4idN+9Ar6kA5Jb+5A0RO45DzpeR16RvTERrDWy2LXCsLACF4OJHGO4uyNP+
s8fo4C/ac+HsQT58tg1uH8CdJEtBZPw5M15BCOg/EcqNFQio7g7yjsWq5q2zqEGfxGKtcIIONtaP
AjKItwGysNRonMeWNZjSE/lOhANAoF1Xq9woQHLGt1wMBESfMjNLzAU86HVpkq9M5bqS8d6CQsJ5
9H35UrrxAZAUdcNSvXnJ6aWIiuqZIcj5iDsMpArUunYaXsZweCwLXIXIzbqlHakKpvNmXi4ayxCb
zqucA7yZC/A/YQEFNsqD3lg+pCpkApkszA27NPBA1VxGlcrW7ghzTN2n6j3gGk3ofE2H9YPVXqdB
4g727fCwhAXDTz6WYwIQOXpthEsEjpbeAFWX7MPUf7tbcrTuxRCJAB05xiU3HP7K0xBWGRBsfdV1
hQ1P6w97urUQ7q/9DAGej/CKhT0Yf3Ht2khqejD8PrkAjukgdpkmqxhMijWZRAvGPolPU18gNJKg
tPt07Wi2xzxn0eQQlmECxiX1At1gmDZCBZjKGWoJdF73oPcYIrv3Pf/n3u9aoZh8YvoW6SITU0e2
cKFN+DUvELQzw9R9hG53vhlKLOBKl8LxdoQoBhu5+Dz1BeOcYl04OXQYoMCQlgJjTggQ1607XiA/
3OO5ClWj3oGMFZ0a6n826CNsbl6SLnmJWQNQEU/IM4d22EYXZW7bz1jv2JtKIJsOvuByhHv13gCG
9mo0cRmI0kq+Zt+cktAvDtgTcJPHsqMZub3nQOatPUbMlzAdH4wIck0k7J+LEY8L2dAOui6tXIW5
98wrk5VgSMawNDdMkp6KIonPJCvlBb9NuzPq6FNnhijpqmkTYamw4x7/pKvyuCq3MYW7AP6XuDGj
8gvsCvgptTg92IVoEau89m6rTlxTbUFJUyd43qAM9MgeQr5ujpttE8M4C0JuiKXXYNQGVoMF4hoP
j3E/AC3ZTYQRbkMEmpZ+9cgs3m3sCA5BOcj712QC1XkD6EW9MRQQLcDDGzRB+7m0O7bsC2pttBPa
AMnipcngy629znSrmjqbU+d66iwlIPJ2qvjFF6G8ysjeKiYhdDIpnuYqhBdslt14DTlT/GMnz6qK
7XUjUM+A40pkDnRr0/vFfpQlVLamQ/0OWRwo1AYy7Mhz3hnZuslkBscO/OoQXszXY1SXK+FkC7hk
4nnlt84BXEs4ZE5F/QwzjWgNLe7+qqvyqJPLNPbwJ2WT9owANci0EnkzO7rEy84+z0p6U1UUZeRc
Mr+/plEamC6YpQjVFE8Kc7VbQmB9q1HHJAtfjMYzT3TCHVP8AZelJPFGF5XL070+1FBQnivArl3E
YBAhWjymR5NQqAvP5Zw04xJ4HMgfTM1zAyd5CcIIZLRNBq8OmSTDwUEA7dmx8BCGJjJiFySHASoS
niUr469j9N1iwviWgTxICgMWcU0DTCyJ6hMZeHTIGJBYjozLx1ykSJKObvRV9t8bWUL37u9jaD7m
K3h61yezFmTH01sX+vUNy7oygC+M3Nyf9Lps+UDENVOzT5nCtGRUSyKHfGlSl681AlVvkLSDvJI0
f9RpbKnu1wN1tR6nn0P3CwWWljaRDm4w5E4DwwAWtAgb8RRR4E/1Hv+5N7caPbISNDERWgWXrulb
71I6wsfsKeo+Z5QhmCDtl6QBf2psucAU2q2f2zpEyB0dFIORHjQCo5tKe4HIEHzxBocTvPbWugMN
7QHKcIWxp+xpmGy1wQJHgoPs4GWY3wu6GrmJZEsERZJp6jV3bSj1Fgkvs41ugE4+XPsy+GKWhME8
xHjQ81V9ofFzegfSgZY6XVddr6u4ZA/3S6+LDnroRjpZgvthww4hWA0pYUc9F+I+jfehb/mBLtpM
ipWEkMFWT4KIgoc0HcAB1a1e+z2nkfVsVf54HVrnMc+Mblf4HMzvrIfqGFgFAtF2eAaHP/fyxkTi
pSYHXa83czddzJMUAkiyqIK5AZKQ2YbwMVtoIdyoDbsTEpyLuyGqrtOauHhXcuS/IXWs6+YGL0aw
zQViPpjrELQ1d32SvAvoelr+wmy8C20QXdFQdI1Q14B1DqLeHn6RZ12lG3W93utBrYB8D2ggv8g/
/zxCd8ltEZPF3LuaeuuxSFes64m+pnUXVZhVewK56FnSUden2p8L2mvAf4PNBtwngLII7n6FvsC4
UfBo3bQ0Uq+0HTf3sCQg50HEU+dUtDU9M9IC1V5a8DFi0XEEiuzFjMdk648gBtLOX2OCZB54K7xt
MfTmweii/9jDEtrb/q5f5ETHRr+rB0hNqRsm39DsEUdDQA9JT0jYlJcInSHc6QmJy0u6jUJLBrq1
NxjU53x1gfmWBy0zvCswnQQpfirqVwcohC3WmCjqF4sqki6QEjYLJIv5REEB/N+A7TK03JKjPoXD
TWOd+Xi26FbiV9mVm/mGlhG9OEiG3RVQB3qKG2kdfwigomgA43DUjXYGCfABGmsbRArkQ+s3IFdl
fgw1NRSh4NQ8iPSGxF590zVp00zvc6jb6zYjzyFU67uQmsvgCpzRN4kcvlh19rQI8fJop0n/hTsa
a4sXLRipSJCwNISSeEPJq+AxVNB491SZBARzp3ttwoq8sn4SGMxIsopa9KrrpkVEsSfV5/srHaF1
ExIHvA1v9+qCkEte2cOnCsvUZZj71WFsYX8dV8nVFM6h+qHjmk36Bc7oF2crbI1NxQZ3nSAJ/MmD
D2QPj2lXlWSdD8e7u2HSwR2mhbBZUufO0QdDdSmSxH8WFKpHLT4AHMKftLASnKKQC6HJvTS16ZLt
NOT5Z08tsjSX/m6zLYfCIgYiQtqBiQyuClQOI82KujCgbAU7tzVErSalcb3pMVv90QMMTlhUQv+n
lfTeQx80j6EPYAbke36OMaSUXJWN7KEFugAIQ+neSCzrqeZyXIWGKtYIgFhQixiqHaAhMtCtbqnS
c9eFz3GKvib8EZ8sttJNuntTlxezY9nl3tuCNg2BVvPeDIMonnSJ4Le4aJjKtkzHFyoH1FirNeXa
mQh4ZNpUk5p1H3vqgAlVoEvVJGF935sadTfE8dQBJPofPab6tOLtghewwh146QVVXEGN3oTVXscA
GBi8+h2ycuPJiQpzO/T+Uztk5klXMbAV1NKJEx9Se4mD580A6krVTQGD8gZ3mAFUxdI085O+AcZB
GEfMsG76/6+roPgG7VIbeZ/5pvnNQUiL3O8h3cuH5eUqNFWzsguEZoP/dkAcjvJhPst85p8HsVR0
W1nhAdTlRbmnYILupduVe10kpg3L6YLLAOkECrNmhQmiHIqVi3/e0oF72qqMoSSCQG0gQK/MVz3u
wAWTpNvaStkMwUg+ng3/271E6JAfvb7bmQjCrSM7x8ef3uj67a1f/g638kWV17jYPxtU37fnDg8M
3YNmEFDirp+sW+S2rkqpaI0/mxWMJrIa9ZDHV90wEOcKl1Z+sAafn0WOvHs38KsnE2PnmxBE5ATT
YzXVSWTzLT/3gw4KPEFlS+Htoa2A3FsumnVkQk92mZDQPOUThYSL5MAwiYCUAykWToS1+jIzK3KU
JmR/wVYLO5jx9W8Cj6YjBfl46UYZ8sclBHyQQ2CI4KbVWW8MGFDe95rG3rAIHEN78FQAJnZ9HgoH
EZU4BEWGlxCKZFjOLUHeqs9NBM8ckJEgYt0Z4zJWdfVoywo2z6FZPhs2SYKI0vpVOFgJYqLbnNKM
x0HcwJghAewN0I8Wf2Q6wPLdg7wnAkdIJoWfBhgGLXtqlS9GCTeFSn4JnXC8koaaGw9CGWtA2ryF
N9L2lPrsMXVBIJaqLDcFQkTLQqZBHIkBnEls0txSa5PD9FzXwXhKPeShespEYiInBZvVCkRcbiTA
GppNLS+Y25dRwooV7B/aFfeMdFkZBKvNkCf3TVz7a8X+j7LzWraU17L0q5w410003nR09QUsv93a
Lt0NkeZPvPc8fX+I/JN9duWpqLpRSEKwWCAJac45xuj928lH+9xw0OeSYVG/iCQlgBi+zqy4C8D9
7eQuG2HiMZwPFaYQV0nq7E4Ncv9DrGRHiFYDkI1Mwb4T7kSrQMey0oN2dLUC8cdAGYtzX0zFelQH
sIMKUzyyfOAadaLYrjWMlZupqepZSpZfAsjqL/BN/cptdeJAXCzgbHHYUgmlI4aJ5iIRLbcTt7qt
ichBrZ8TkmhN+07tv0zaaGJqi7hKUZn/msULxa3YEdG18xI9LcqiqciJOmlqAfq+Ajluj6oTlRen
Gvuz2ZYvmu+oh+32oyQcvXqCl6otCEIcpRtdXSS+CF+4DEugv7aEgpuz8aNQzJLgjdBwHSOQPCaL
dpkx2kvV2Bj5tnLcmFBS5Hl2Hgh1wMyLgmAt48MW8ABx0WFW4+aTslwaTxxe45YYlEupTPcNHn3C
S6t9rYcdpGtdfLJi1nVxQeyHZ8w5mAEzKEH+Ii2Qr29EPDrxiEWyNvJblVey5kW1aL81ZV9onkYJ
1bCkz7NTs8QpT4qRZSfxAAum1hZYJS9g6HD6Imq6PHY4InJUrXKtuk7a3RB1+AiW+u3xi5cp6tZX
tB3ejmx1Ircl4r1sxXftukjmnbeh6Z90aBnQsMCdzwvemkmiV4hyR1TRtN50SuTn5OHZqWClSXti
WLnjLdnuXdQFXWf/OlGUxZPZWovcu1PeFd/88e08pa+5eeQI2bkm40usa/a8Fz2gtdR09npw/Tto
NbBCtcaY7sXrwtidX7YXvRVF3fZGt6IklQSkbS9cHHl/nmM7u7wEMhUFakFcjVzKuFjbAvoPkhof
Hf05k5rZExXMRO2vrJ4R2owyy8vUYxYci4vB3H2pcd/TOZesSFCerd6WswhK6K6FjlS8n+1xvRnm
a3Z9unlt7nvH31vq98lmsd8HfLWXJF6eh7b8zp+Kf6oTZ4gD4rStKOqwiP26lDzgHJal4WefOLfr
SBVjUiTdMhGInCVAO6IsBvKf2vypDioJXst25P0viCPisusvTBmxgXUVe0TaYQVa/vb2TsUgFi/2
Xd1WFLl3p/2p7t9earv8u9NCx6ow2QS9Gy1zZCSjOfkru5T7pQeJOfPNkZJNdQq3BYemLCMrThXl
9SLiSr9Pnwi3QM3td6XIqX01H5suPYmLVzCG7mZtL0F3uY5nMUzF1LV9FN7VbSN5a/enukJZkBui
K4qG22VE3VbcLiO69FYUuXXEb5Xvfmq7zJ9+qVdUGAOD11RrYWNevqbr7Pc+K859U7l+id/XigZv
Wons1iiMqn5eJ/JBzLFvfku0en9VVl75ufe/b5OGsQSFbcVkmVjE7CLqRFHk/rvtxLnitERPd3Os
Nqd1Wt1ufZ3Wxf39p6x4H5GYyUU2INSJAJ6v24MQnxrRtzsF5R+tB/wuBwGdWUxhKQ619kZMEqKc
Eba4BFD+nuIqlEa69nWbWsW1/jjdLh/qbaCJJu/abWNMHIgDR8K/PcnrR/7dOH53rp9JWLHky3rz
Zv59KuXivCzeZw/yEBjtBhwX6pwedAwt5FGx/3ux9mZ5EIoFhriRLRF3bQUxquLa3sS5cRAPY5v5
RfFdnSqeItFrYnHWhKG8F2M2F1mb8OiTjvXrKI36l4nA9tkTqy1UhCTgfsuoF819p3sZQlhVo8Z+
swZd7168x6ZXpF9LzVQsQNd3KhagIrt25u1NN8jySn5nnkSngawv3UlzPkEe+vuJiH+8vkpR+ab8
+zUSz6fV83jeOtPax36vecXlxc9uvVXkRJ04+qeiqPvTpVK10aFN2enL3l7cnGjaJsWngGhY9gzV
bp1utYodHsQCDlG8bOGSfnKhT/mrW1Z3YiYSOVQj3haLMMv2Zqb8DDS1uiQdVkgi86qLD6PmyY+w
NNz1lQ37TogPRpFmOBP66vTmk8aqmK/b9pUUn8axiJPZG4oCkCt+BJfog+/bgxE5kTQG0f9a3h4a
9aGLQe9v32iJQOYDkYr3oqE0GsoO3V72QcCpufTyVU6JKjw1QJ1g5CLWGKGEKDKfqsYBSj5WRzHn
zHXKUqYAQb7veWSi94qR7RgdH6PZNNnnd8FnCdY6JDjLzO2axtiJJkoDtz80iHyA10Sv+f12VHbi
SYqEtRDcGdZZ3KV4M+tUNSGQC2ue/SzqqjhyXEwsV9OYfoSgas6c9+7FpIOU4RP/IYZ4WoR7Je5b
bsTx5FG9iGFSO90p6TARzfN4w0Ipwyqnor5ZfOOLkewxN8Imv7zu7f4k4p73kFx8RQ/pleAOad8g
GTF7LTIU51jGXIcmWOpCZft5dBxtbzRTdWGhp+/pAJ/Ezb/Z1a0L6ze161ATy+2tfw+NXS2hElgW
fq/ZtqeoWAmekbY9ieG1PrJlbyn6trjIuzloHd+i8t0ppYTbNiyhR2QvPiH2hOSNWJj6+aHQYYdG
HQvfIeJSTPKgv9xssLvDNJaPeq9jByJKFNj+yRiyRxxnrgKXTRb4t2aceNncPprZtYgcay9+NYHS
c/E4utClH4KSfTc9iM6yDC5opVzDKBHuU09S0bA9SfWzHtbaukldd7HrykIMRDHOt8XBuzpN7BZE
mzX77rgo/vsFxnqO6Aa4bw9yUvjHJhoOoMisdbv0b1cfplbDu503x3Wi1XiM6ae6DY3j1ldzU/eI
GRpOogqPOt8TMaesWVEryiInEjOQaBSgYMH6cTjo6gz5Bno+emPst4ljXQaL3vt7ya0WZn1O6rFA
nxbrx287hOgmY2wGboe0N6iZ9M0A3GZRMSjX9Ywzy/GJOQXzouE5WTieRI8kAGYCaqB6EE34R0VJ
D2L4iTeOp81V+8g+ia7Xzv3aQPx2itFtlxf1vC4VxZ29+90/1YWds7hmo9u258vslaMpH4jielin
s3roD3BXXsVti6uZTVAcs/aXOUVc0RobGRNS+EUNc2XeW9KMNz89zvAki+NvvvDivtcP5Tp6xFdt
HU7iHxpKE13mZ7PWd20tFafN8pH1mrrrZiV33yyIZRUFzFLX87Vbv+mCb7Li5vUkL3ZBq3Wm28AC
dyoyi48EMQeHNKYXim+82P82KjY1CW92UEYHcJftOe6fqzkyj2mjH7TcYm0qepPVpCHAmxbq9Pab
Xy8aJFWlwja/7KzFiBA/jEzljOOHYLyt+4mO9b6LNkP3lBX+Dnna01yHC/Lub6vVmye4PtHl4y9y
4inKBHq7zdiin/t72tK7YtoVVcS093ulQDTSpdezj8z02IJgWFuWREZuRqeRgAL0I5mFxR50zYqF
3qiHJu6G5RpvsrNfYiSo/Aghv+ikw2i5E61FDw6Dikcryi0k8gvqbV3iiN97M+lso75mubfLxkBd
H5J4NE0YtbsyV6G3Frt6A0PCVCXnHrTc7OmxOh5UHNhiuGpZ+2zoMYEw67d/wISANsWXN0uuifC1
fdLB/oXNeTI9B0cwpl614WGYKIIt//DXo+q+tnMNQ65Yg4puKR4zd3UJ4d5fFAWc7rg9f0fBkRQv
37utbl3Ltsv/ghxRXW0guVL9MODz3qfY2c559iC6hOgNkjPNDOvBG2ZAQif0W4gGYkYSv2yOVrQP
LZge34wakV2TwnBTtbJO2dJjsMg5+wr1m3MJffGygJVq+agpgIHGCbM7svP6uvc3rAw0ZSizKlsm
OfE6RE6tYWWEsP73TLrelDi2dholkee9yIpKkYi3JnIavmzP/8tuM+ux7IodHvDPqCSp66bOjvSc
cDWpHAgK1X3Ut4a/bXZW10rHxio71RugohRPZl3ZiflIrwhcP4nsaqgUL3/NjnYTXAz9W+unw3nb
66F4wEJMNyv33SZwan1IWecUFk1lfgb/me2DdHJTMyPsDpNSKP/Uw5cRh+dpOhrLe4TahyAC0U/E
tLW+Yos4XDe56fTF/CDWgIsdNV2SfElmSPD2UZB+EFUi0aubHjWAs2ieh1fH4ZbTZRU8LiPSbGvE
JrJXef7ah7dj/aACAd3F+aEv9Ye+1YhskXCrWhaxEY0yeooJzIXFQpBWJ514cGg3Q1ev6Twmjr49
m63OlWoF7UyiCR8020weulnTzvCsXoNFiSuK8/noS9EPgtnMXS710s6pYAMOCEzCmG81uNqD4gXu
VMNr9fpXsSxxZsFFpHlRYOzA5aeXuLPDk6Zp0tH0owx4LY6KYra1x66sS76XEQ7UpYjSzsdINeqD
OkcuIqH+dZ5eZg2tvJy4v2uWEu4kO5mFGg/ut16auCCBec4hArL4nEw/G+Kmr2Vfmlejpa9Iad0B
3Y5garYj50MDhHVH1K3MDCe5qx5oFfh0qQkcqhQAxWynW3Sqb3I2D40MuYoKC0AkyTpxCsa9Hc8O
N7qLnDHcz512koI6/lLqH2ctlI/I/pq7ZJCelCSAI04CN6M1uzwvtY9m+LkHOdQs62EUlJAKWJya
yNri+P/ZDNkR+kuw3n39U0NWTvJihaUtkZY7Aj7nHZRmgVelcbWbp4OSqPNFtuMPUTcCasqQRILP
XXbruBgOpq7Ht72CcvWi6ZNLJmO1MO/zIHDLicmxM23I/I24PSpII+7SuNQQLg7ycz4rL9yPdhkJ
K7g4Pq5Hxl/h9yAwM5ESCieBCzIcBNZqfk+AEUUypAQmV7Pae+ZyBXEZS7S22x9zDlIByfb01Sm+
jiXAnMkZrNeoqT4Yagt+tI2zh3YYiZAMZ/veHKbc0yOj2W8f+HUbBQl+sptBP3gd5KpWV+b3cLl5
Q8BDQPn3Rl1eqbYQVgRWmO7Ed7vTfcfLTG3yzM4Z79NQ8T0fusidvRRlTb6CTigJ8VHPUoYWPKqH
uLsiddoj8qN6TQIsC+hCRzRxqRzUHA7JGdmG6pg7qZvanYJeZtKdsrKHgj4ak13QJebOmmtgpnLk
ouAb3G9JB/bq4uQZQWq83UrHZ8b+dMGc3U2+oSDDA5dbL9WPCEGA46tHDZkyD/buyFMdI3Rb23x0
ujy+wbviu4TlEkkt9eARrCbBtv3ot0oMumOMoUO8bweibddk0k3UYotrnKoGSlvRh7ZPEc5uS8Ot
7OycWAkiAIGFLioKJYTVS+G9XQbt46zX7WMT1/u+h5ROlLR8VG6zQTtnZZ3cJkuSWtDi19N1LoDz
6M5ILG7wF7Eh+eM8J6e6sMbLmCj7vww4RQkos8+x2ms3EOJXJ8j23XGsCg9IcIgAs8E3CM/NYbLp
UDbkGDvdL0dXqmbj3qj7o2llzbkeCoLK+PDdiNyWlH4EUkhL9maHduowjq4NWeXVp9T6sr6rLaOA
j9d+KRALIpIhvXeMovZqG3ZdY06ck1LJzQ4KQqCNRhZcQq33gtKWvieFc7FRHp2g7Gjl1v8OwX1C
CEINZqaYWv0Yx/FRKwpQukZnf4qT6Fkp0NCU5qBHta7BqWfBNTAgYQHBcim7bRVCJb6Q4Et5aZzQ
4MNVBZOf1xZ5gLNugoAwKlGrNKXgknaBl+fzl7pVfDdNAReEA9Sllf6sG3X5Ah4WULoDCLXkNWad
Gewt39fcsuu+9H6BmlGafJHqeC+bYwUFR4RZIOki/rZzW8bdVz0qIhgzfJRlfPqSaeJzj3LzPFYQ
C9NFi3OSqQ0yRc5TmLUPUze1pw6QnzcgcXALyu2p6nFCS5Ljxvj5701FltysIyoWVO9CC8A8jdVE
9gyEYNtEsrzEpDrScHzWIHLbv1ol8xQ2fKDTCBeLffvYLuuABiphXAsLRIIgiJNdAYFziHeBFQ8x
T71FEjKRtV0ZhK4TQ/mpdBagoaUzEgfauSqkvR6h9447V8FTpXbT0cna2jULYllUtHCT3DJwivP4
lDx7JaY+g1oe5Ttj12ZJiyrU+IipddQt867RfZgKGwA9cGpHrqoao2foBJ812Z2lxeWHUGq/K8DZ
bnzK+ivLX+4VDb6Kv1v5TGZ1K8E920gDUeJgpQI18PdJ7uIWcHNJN/ZCC3rW/taI7kEqduoIg0Ld
eH2iswtMyl039BhMs4IpOyksr5OAfUsAAvq0Ul1dVoyrEpgfHUc3LlJTGVfUxn/2ctwcLFNH1zDx
tCrST3WGNSGOfgwwMiOPkX00q6E+GdM1023loKNA4uH+YpgS8eyCONIupTqrXitf07JsPaZD+zbt
lG9RP8EG0cUEr/lNui/qIn41Z5/9Bu5/7BgKDjFFK28VE/3qVLHPhLFis9Cm4GKBxrqVFalCQh6m
Y6UHrjQDa8kwC6nK07TQ2XRdfT8WlfKUj0F9ITT3ZwJBRGF4I/CrY2dK90r2tapN+RVi3ekcZkW1
MxVpOCYKxkej7c07a0lyvXusu+qm8EP13NQhqI5EnYjpk7+VZWAB41G0fZfjbIe005XrBEc5QXI3
RgMNhCHFhG7WkVehee+lGkStWpE7HmMZRK5hfg0N81vhB+khcXJl7yj2cNDi9jSbZeEZvR6CxRtG
gj3aamdno3PO6vLY1KzKakB87MROErTutyxWfS9Wp2tqji2K2EmHXrji7OUYhhRg1u2txUg8VZL5
2vZV9WiGEmahUd2lwGz20oC619yqHxPEW/myTcRO6kS6aXXS7OkH9WVozeQU5NpexTIqBYa6d1L1
uRj7+UZFFMpNjVF+TAP8rH6h3uY1Ag/GLA30METv0nIIL5b6Azpi6b41Up99owz3RiKPfAX6j8Bm
wfRG9oXQcjQQfiexXc41S08qJwfOJK4DqHx+yaMP/jD1rtbE8iHzA+3WmFBlbaYh8+zkTg4b5zr3
j6VOTG4DzIHgWqw2iE7s+oo3NI9ad2BJkeZTC6G9hkYa2sIHoFf47AxUp/rQfrZZuxYSBtGogV5G
1V7THsH2rh/s8yJ7uSOeQKITp+dCk++l2qp3aSWVroFSDm8nOEWyN9YMuxkBtJ1SajeGHBp7wno8
8P3IftZWdCzwenVNMQJNUH4OzqAf0q6TLohDTTslsqESbZZpNlYzN3O+ECDhNXqOpwS9+13Wox8s
V8yIY1Gf0QoB3YRGF6ujU4KSmJcaxbPSxNMuwzJrOdW3WNGhEQKk4jplfyehF1ZrPlhhs/qY6jJO
6Dy9rcvGvkPyzkbZKmkPYQM3DrpdhFPKQ0nc074KCHObguzOHmsA1rU+lJdp0F6NOuy5E30E6m+W
9zMxxudwsgihN7LmWVHM+jlh3StnavwgqnrWa9BzI38sDvZlMjz5BiQ/YQ9TgxNLXtDYIyYqzjSy
ab6TlPpJH7v6mdgnbe9MASsqB5BGoOTJoSglNE2QoajGzj8zo/HDRMov8fjSTTeM8n0T+wT12xX0
VLy+nWgs6jRlZ46aQzAoKDSIkh+1VqrPtlHi9W1THrnRtBBwVHG4a4P622jm8GuPTnZvVr0lu6Mc
IIVRxE9v6kTWStP5ooXFRZTEaQxyNJrM6RZZLVwX/dAfATrIT6bcjk/WTuRFYgQNPLoDprutrlLM
T13gx7cOMVxPVSSP0I8Or1uDoW+DXVpDwLXVmd3hB1LpBI/3xMDbsuxfVCf5CyKG4IlAqOCpQxX7
kIDH3m11Wl0BXmsI3MvVNCISrLaPg2839+KMudDme9ZaR1ESSdsMWJUnVae/2sGTads71cqja19D
x6GaWnJWwbg8FX6q3XXm9CBKImkMuG0rUAcnUZTzeLofZ25yaa+qVfDcdoAWUGC2jqIONEH3AITh
yCp+aUGzqUJJCQxusbaolKy+NjoKZus1aEEAdrfTB7S+RV2aS9UuzyR/X3U/S6mzngCEWk9O1497
O4saxN7RmyEif0RfRwofRZMog5k354Ptya1KjDnxt7dNzjLXJNLtSW0GnDnon7mi8ZoMw0Iinvun
MgBzXXTa86Cit8wioPespThaWfRcxkd5MLXnhPXMszzXgYcURncWDQY2Ued4lhDvXtqLJrCnJL7D
hjcY9XNmqtGTVDr5RZmgP0iTOnqKl6RcQktrPSuwVFEUiR2yQ60Iq7xgESsTZGWg0gBw38t64RFQ
qL+UiLd4maayYqxz7YXF3LA3FBRAxVEekHNaoPVe4czaS5CYxV0xlt9FWySOxie/CtdjyfBD5rFM
c1gh6W0mt3kb/0xgbAAgXYeX2reaB1xc6vMYh9k+BMiaInzixVPZPTfGkDxIFhv+pSQSp1hUM/1y
WOv8QNcAsLL38FX0yOwladXiAPY7vq5nIY60Z4Ke9uKgjCzvtULnfbtk5+SmSzypchZ1qHpNl3Bh
9xcniDq/B+AfguBaW9i4B3JkKveiOOpR+Tj6oN2Wu8yRznzIpOikdk7smdDnnTtFl5/LlpB4WWNj
VtuJ8ozJS3keHfpWr7WPosqMTITWZzM7ihP80exve238xqJIeRZVaezc6SUDQ5Rs1TIJYJL6vShG
Jg9Lrvp9VcSnSq2VO0dvhid9GGH6KNXPfByHJ5HMdowyjNEqywfzV13p2N5cKNF1bTEVNn4F4uw1
fAHH2IKALuyQqFYUP/xL6+8EY0oxyd8AZmsfeAD2TtLz5F6vDCj+QkU5AsNuH6UWlbmiVZ0vUxWe
9Xkuf6JcfRlzKbobnPi7v3AxOyyzb60lMSvLdytQxQ+aht+kqormuSvjz1Mp8dgCbaaX51BxVOZO
cqJwlwNNvk9cYSIIa1g8RiWrDrKk165uZNLJrr18VO+rXoFMro6ck/Xcddnekb4Qp6g/ILdY46AF
aD6aSvGh0Z0zYzM4WL5UuRbEDn2uPFk2BBXt9yZF0mmApQtyaAvzR2g/5j3kL7qjlVBDB85J/pg3
BA4H8m5CNPmZv36oFTO6FsyPc6I+EeA57QDfOmwdnfHOmCtln0wGTCFz7Nmhlnzpk8E8DHWMuaHI
cb8a1h5VZQURR2yu7RjqNxpYUa2O/ho6Vb4EpfXdbpKbuXCivTrPIGjUKv0YmEfZVlnbIZZVYAX2
nLiSP8ipJR3COLLw+WbJQxtJP0A8wiZTRTD9WcRYht8ZG+qHwh+vele96ko2vRRNKqGlWH0rx0w+
J4sIBPtJVDZRkTwrVgtlGdRoLEY71Y2TJL7mQMaI2Zb9r85w8U0Tqoc+zdZEQTi4kkZ4xaJydsVy
OtXqHHkM3IXROL8MOryGFuKvyZjH92juxKwQzXyvtEpzOEEyGv2wIPfw5DIyH3JIMhYHsMmyrfyh
TeH4oZmsp8Qwgh9KFn/IDRt5qQz+L6AleB70KrxRqtG/WH2dnmp9LO+hai/woEDDyTo0eFYyI/ci
AoA/O5b0avXl/FOBeMZalI9yP8XtDDcB6u6TO8Rl+mpXk76bo7A5wSSguAZbAwRZq6a+QD3I0iyQ
ESVJSjQFQ7+/dn3XvrS+2b5MC0TMzPonUUrVnC1pKM83ojiqSrkv1bI7iOKAeNg5BSHgdm3evSTm
8kEDP7pdrcqlQ6JaxlW0VyLLRKLWKOHq46cMPckO4RCPe1F0wI/eoK/B3nE5GtZ8+g1jgruIkkjQ
Gbu39QET2lJF+xaMAAT1omi2A5A8Ytp3oogUznwbYMH/dTUr05cvmDgm7s8orY+zmat34t79wYx3
Pc73tcWU1ezCnQkrxfJTBd+L+9TIX0Wp7adgF+pJ6gaTHz70KKs9ELSQuFnc5lgdqBNJ3PvKTpkC
Qj5qU9pNoOnRNZSDB8SB4dyHQfVBkqX8YlX69V29KIYgUY1+nm77FiOBK+qCvmWlQmD7QZw/4Psh
xt6J911fOffTWMnHesTu2GgWHVpUigRtObeXGdhbFQZC574goN5rx9haLyCOigMawPhzmvafUKW/
l+uyZ2OlFhoe9NC8b8PpZbLl+fymbgKjdGBHC+HA0iRXa/NeaUJOsQhusFh3365FdicoFWVDeFo+
PziBGsMjrKNi97WcozVFf489XxREAvkPB6EkQWBuanG4iLI4pE5TdhOBSFIz1bzXl2S9FMHFmTuo
inUUlR38fODTm/4QV+l8D9OtegGthsQpJVGl1uop6I35OobTGYhlBc/OoL8C2Wcd1MlrCTm/I6s+
/7ENHf01MeJDNZvFk2hZK9l+Tsd5LUVTtWui2VlLJZG4qFUVz6IlSuBuPdfTc+SXxmunsnHUO2c9
ltY/VJ/N6ewY9g10QOVrmSkHKxyVx3Swi1cJLHaXxM2DOAYFKRxlaGff1WmZHfQEd4Nu108FWr+9
4UYqcYqaaRPbKSUNbgAc1Glg7aK+fI5nVO2acNaeiGlnxxDLi+lzqk9QVeQefP/0f7peyubupPbY
VaZeCVzNRuhIK4vq7HQTn0BNNq8gkJRbY2zutAU/nUx2cBlGuDtFUSkKFVoZk8WaQZhHjLjgCFGN
B7OivQsJHT0m0JgdpelLHdfR94D1nwdPWXN1YBZ0wfMnkBBa5ZEB9MFu4BQspDjfl8rceXm2gFvy
/KYELw7bEtwg8XOldMZ3+seZTZXx2uvYFALwsWGaSB8J8Afnh1bpPHZ5hE15cuN7W7X1wO1RiKxt
Vf4rkaQ7x9fq75kTf6oEDdmEblaTIdeHYVU7IYz1HfGSJyNQI1iHq4QYASV5CDRfu3NKOvZSFS+J
yNlyrB0BgsSuD9ILViX/GQSXK42Nc0TNen4Zi/baO1XxNcaXCCImU1wNciXPSqUWNj2lvVXV2trN
mgVpsVVNRA1KEdb5+qNlOg+ZfzSzpCYihiRCVAps0q7IJQnRLS33wj57TifALkWJ/Hiqd4dOsct9
xtznBf0wnOQ8sLzSjFWIQ4r6UI+I1g65H77mfaKcTBX4vjn1CWIZ1THNumhvaueyHOoXiKX4xnSQ
VkKx+ihKreN/6KSxvTctM32dImihQCMB2F6KiRR2nq6M03mcsEC2AbPnkMof/aTXjvmcda8qZB77
RjMNYiMH8zmBUhdjx7JjrolR7x+zSE1f1DGIjoHVp3szbQ7//Mf//n//9/v4f4K/CrhZp6DI/5F3
S2xQ3jb/8U9N/+c/yrX6/OM//mmwitdBoloa4pKWIlvqcvz716coD2it/C/8zGAt4jA6ddb0MZXN
i6AyrWbZ5gmqo+/ycSkQzV3KYxDmt0sbNSo+B8bMd62slMeAiX9XZLO85kRdoWc+YRQcDdHb402i
OiraQVYIJzBY55VtZ1o4dkr4b9maGdlJ8OuIhMUDi46seRItGtt0/+s/7jj/+scV1oS6ga3atGxN
1i1L/dc/rpZTZEOjNl4VbVkGT/zz3jJRcCWn/M5tda2M37/GTv2ntluz7fz/UR2MDfqxTMdL0JfV
TQwbXek641TdiLK15Lo4fZny1j+8qxctRN16mijbaYpup8hux8VlBkA7BKRwsT6R/YOoE01gNuWA
KOOR+GY4sO5C1Yy2JNvxVL2U/5okQadeCK5T1gNtMxs4D3+3EUe0SsPP0DKd/33+u7PEAVEncmG6
8GFu5X973tYEBs3CjdtxOtSzoUGMhEk0zuYlyhLl0KNZGW5o5eFdXme3/3UPUlXT/tc+pMpMBpZp
EUDBvtOUxfE3gwfeEtUu9Nq65ooGn+O4y3sj+xHnfuDZRlA9VmpqnBCXT04wARRPqqmoOBh88wcL
tggush/T3N8Yqn5XLMjoAMZcN65Ras04dh/5Ifv15QAuf0Kf0vjXgVRKfx0ISw4QYzNcw06DhcSN
s0Q+M3Ka6sbPGgTUF9ExoR6mg+49hVgQ3a2uwmlxRyQCQ3HsJFe0m4wlJg5TkCiJxErZ3wM1Vk6b
5liq1/jHEbXfiSbaomGmdZK1/oSoE7/DUv0xgDfCxea4oEcJQQ1C6erUIejlUYMOXLFOgwRhiyjG
EngywMf+RRT/80lTBH8MwRXfi4UgTXBHpMVhshLjmuImuC2s/lMqoVrcRNlCTz5Un6G6VXeVHoeX
Ya6sT0nlCa6ySangt8lh5JbHqPqs+dX3SHWca+Fn2VWCst4V9eJsqBQX/4uGixEVcAgKpXpf5WX8
qlUz2ERTan6gRoCDXtd/2rXzaLZJ/HlW4CurM0W/Wi1Ex32VAZ2wg1+n547y6/TZqrEKZXdh3pUf
Zad+VGQneBxhgniNYTkR1RHL77t+Qs+VnW75sdMwDFUzfJTiaG0FupcNag2/B0dbdES15Rr939dQ
IY7zo8HBFWYAYYy1DgZnhbgWIZhrYPhHpa9CcXeoSjqNXgU7w7SMoxMHvfQsKeyH0uASJ1b2Ei4J
5DiBO05ae9ssaouaIzX7JEzzg2iSFnl2kzFVsf+kcZan7TNCxKIg2lcBMSytWstnX/wAXE8DiN0R
Ot3lVVh9d1KcZuEjTa1bFU5ggo6XeiDAHsEm0u1AvOIL/+QsXnDNlHYkdiI5hgPvezldhwrnPsR0
v2kA1zGBA3HAErUPEIcQB0I/yu/U6KN4DKKBVtl4mRapRpEQv86jgQXq16lDPYLHn5v+LLiNRKLq
IeDJGZvSQn+01Q9LEaMgzxu4J+J5ACrnKgFBuTwVXJL9GRGB1BOPpK4xZerdyGKABypa6P74KNss
LURJnJ5FzrSenvVdf66bnK+E3e9n27lkXdE/O10D93NlxW4VatOnUrI0dg5TejLKcvqkheFNXtrd
c6GF7UNYwSTp6Mn8KTPxkP27ZkEVgt5cTq+XqxH4iIqxT08KofI7CHZVo6sgu8GED/kM2PCS9SDZ
92X4lcPSFSes2TJ0XiGs19aLrHXizITwHtsT2TcnibKZ9/7FtLxoMsy72ZwqN5d7+yAsF5tLUC1T
885sQZePSnLc6jHKNfOunYIWZ68f70U7PQbktdo+oEuF5wAY+HL11SYimoiybhCKj9qmglbFQnkE
YBegUTuOyEJkP6yFrq1aCNpwwc77oEaXQhTFgaGTIexv/j9pV9blps5sfxFrMQp49Wxju8ekk7yw
kpwEgZjF/OvvVtFpOj453z3fvS9aqlJJ0ImNUWnX3qY4zSEqTg57C3CnB/LIMEyCf1qnjUBjGeLl
15zwPdfAgiq8sv4oQ1WrXlafcbIWHYQ/AHeiTJvpYI/R4qeEJYDQ5CbSVaNbfl6mAzYhwbLJ91Gb
/8iEC5GB1hHnMurFGRBEcdZscwSv6ZtNPYpRM8CJNwHsjzjyCwOI8w6I801v2v5aaGGIXDp6TVlr
c69+65Vc8OMUMuMAfqr8kNSy2uP1w3rBB2ePPD14Hn3TXLOw1i9DCbxQO03pWgf665tT2WcLRyIf
fQkoIM2cQtN64eIZkizz3d78HYtJdwrwJ9JO/nRJpxJ7YWxnTn7cgqW/ACZKJeg1/FB1AAfS+Ox0
QhtDFGtolnGa7dcJb8t4IJ7FTqL5i3hy8nCKLjX3ypWZDHJHvoVA58ZseXIPDMIu04C/JhFham7U
hVuQJRzdsbvc+G9i7RBVIRyU2bum0IvLspxXS/BgV11z38uxWOPUGseygJY9WzLc02O0acNs79Vt
uKOnrZ9D1npk7XOtNwn0GpARJf8yPXbBkR6a2p6HX3PPGB6rvrQ+uHgv0JCLk++NGulPNSJMM/3w
KwwQj09D6QE8oug1bO9j6o7Zg6Fobby0HJGjx6aRTGpKbVQq92m4B6SueSQfJg3QDDqmSQ7i0d4O
110Zj19AbvexQCEt0BOFOMfkd02kXVHECIa0OpOgnIbGYE0Kf6T/BzEi4MrMqFxrKgGuj7G273Pw
cFEI+SjOJuHBxc7MlzAD+QV5aNF5ObX8jW++Whpn5UaMqJ6fCki96Eq6lxrk7spqtdimhf3TO1sz
xtfIsW3SXcymHxS8+OcVfADokIX5CtlKa53lbfPYNXHzOLpA1fqJg8pYZba6W9wDGrQmixox6tX+
ZpbF5BfBJ5zRrnr8kG8SQ8Riz2J32I6D4yrOEuFcDavfxdrQnzRkuMeTCfEXlujlQ8Jy7ylTZxQ4
sPrwZhG3ElmgacNfCKalN2sZ++/mFS0wn0zXlDS4GX9ygZMDvOulAQ3FJeWQqya3nCAIVLYpaAZU
FHiGHj3Wtg/YOXWPTDQXisJLqwfwBxQ5yGzyCJWvGoc8xuvStg5YhK2Fr0uDwTt9MjVQ3kDLo7n2
qmkHK0QKAtq7aQTearyZq1/yDue0hRE+VygeO+aFPZp7v+Grsgb1FEXMwTiKboGp8Hf5VJjA/9Lc
CqesAPDEIHjgurlPCyBUTQMnLClKI3ABtTZdP+9xZEOXnq/wdkEKyfqa4WUPQF289u2jKGJPeJzG
DxXvn5xUs16AcfEBRw+dzWhI+6W3On1ddpOnOCasF0UoTpNKsGir85atHD5ByN49GI17cL1UV/+j
oxd02HjPDb4xfhDnE8Ai5Iyoyyrz7Ec2yOxozhJ+u8ZsIz/jr+14GNYUSWtSz0ozAebk369G5ttd
zRdcQqj37rLzeN25TaDnO8cHbhDIhP00AfIQV8ZrYyjzxkejN763+RUOMd/Nj0CPjvMTgCVdy7r3
QOeyBkg12pNpgkD1HlzOhaIFFaAVRwg1RjLmF9+HfgjOh8IV+SLPxJl95p0HFx/ClV+kr0vRKpWR
jsEY2Q+OX1i7FrzK606RpgNXFD8kMbIdMgZ9bGsY8YNUjZ8xO2CJN0eQX/c972qn+MdWk6ghfxx/
r6bIuVvcXayd7R7oxMVV6mB3KZPcOtLyNDC2eYFTL0h0LdfVS0jhgVqo2KJKESzmlrpfZzJwv29X
pfvFt06i0PPXnQgUAwZJzB6WP6sr3PqYN/zEkuYFJ9HpZ7NFobDJrf5AJmtLVI3200ejLICarfFj
4Kmwsmm8ldMOOPzDPuO5xBLkFxOEyYAECnc0nZd9EMrSfYrC0sVGjNlIbWJ6ijq2tR1BzqOEprSm
1NC0Mh/uODR01tyrsl2oRNaWgcbEQajRVdCCUwOeaqhXKphOnvPTEkv+mIGhz6zq840/G/YFG/zr
4o6muL20imtI3cZ8XXUveKREgV81V3Mw24tp+SvXMdJzVcv3Dflc8G3MA561aaGaFPwptPjDTG8s
p2PrVbtl2SVMLwwDMk6/X7U3s3hf8wnbut/u5sYEzxnm0qoZEB0bYSVsNodJQjcPsBaw4NZHngKh
3XJ9uKemybThfiqxu0qL8br4cUrarYdKTvhiIBZ6W8O9CNu/zQcWfdiA0AlA1tZgkFi2c39XjALS
4KowE0J3QCAhSc3O9lsDLXnkMZMKDOAGSnBogGbP0bPdVTgta/pvo1XwJ23yrUfkKcjgts6fZO3U
ODjGoQX5QPpkP6bpHECevJ3qLXR99C3F23gmPwJmDBBe9FRClgYbddGsimYIrxkUwQ4x2J9Xtl6n
eJ5B268yJN5+3Sy8UpOpuAolZ+uw14DgUwMSHEMW9mmYHKnJYDSGjWxqvOK+iV0+qnqjFQCzIlga
83eTBgCPEUElAYxqI5QFqghyLbOM0E9ufTT6j8vRjGUBWo83E+ry2+yuQj0H3ni6Dn+OLbt966JW
HLuGlq9B39UBAw7UMRG1EoNr8+YjkwbIB0hNkoLyKHYvkw68k6GaIrSA+KIuNdYg3BwF5RCHmLvL
0ByauxGQEdXovS7wLmqc2nqvlqc5eIrj+Bg0e5kDhgkNv6n41DrWGSzMSLxRt0QteYm6Be0B7+Hl
wXBj+4xKb3CfzF0VHo3SPrMOtSMJqudAU4rRBHuQndkj/ZC7dnShpuHedfRa71CbDCJO5AONM7/g
arch5KcIt/H9PUDcjz7geydnnIxT5VTGiUzqFcqk3p/MfzENopfgpAvz/qUNi6cutwwgLHzA2bxe
29SGXoIoG/hxt/WL76ZV41ejwAexSwA3K8fhG8p6x9XodMZz77hQ52nt5Oq3WXlEmHcYtVyfVxr9
vPwA/DPU1NPCwT8UflyYmdvnshleGztDEQgIa8cV+WgUxV5+uSEbBK82qEZHDtRq6ux00NJ2KwbK
63PLKq/cDK0fBqm8my0aoCUGkNsj8PfFZyek1epDBF0JC3U+BirEmzLSzxzsz4Emf4KpUiEElIsa
HYzRbFfznQFWzzNOVF/9c5xQdugLTAHFxcYfIFlGPmAl7fhEKwikUUKMHsWa2XV7ihvAq8CVX/Qn
bMY7UDSAe/kgoRx38sCUAkgnG1WAGvublxzt1LpGQAHLMkt830EBdk2RUNgQa5yY8k1r5/LaND6Y
9lTT9ea1mZrodOMnM0UaKvfwMV3iye+g1unsQaPqxk8m1Da6I8RdHmdL4kyk6Ow0nNZ4xc8vXJua
AXICdlQetWLsgqRkd7rG+n2YlF3gqYZ6Vp3izRC8IO17m8bH2oYySznsoclSovhIzaFAWjCCvla4
XhaiEdYVgAi+TQRUG5kCipm7NJMiPQB6drmLugR6+IcN9qxgRwDWE78eU8trANH7ek0m/R44QNRK
C9qdvSpKCKO2e4rKTOCsuQJZksu7p5SX0+OIz2fGkC8kDw7w16higX6NMlHrnZxBOPsXWRHHEn5Z
PfURXpJmC8fR84JkIvc/BL3UPnVhB9ZKpMX2xAZ6QxpKvj4CcTL0kvh+YJnTb8gJWo/hQiODwPvw
2Bf4Ii9LLBOXtZdRohtdQmiFYVCPAnJSQzGjuvSygtCNT0NjoTBW1WR4QxweBrxlgbbBmBv51iMf
GCt0YPYRy4dqjl1cSwT1KIxG32LJT0tCZLI7vaZQGZRgjkUsn1swOX7BHgvSKFHoBwOqop5cF7U/
6vhn8RfGWD6peBcFKl/YwGNF1AbeEGi6N6W9r1FJALmfsQmoZ0NmCx9pzSyhNI0Rsqk3Oxeb5pA5
jVa1ijS93C6L0QAbBsDqyFmqxag3OxebnBQurME4eKhkJtfiv70duvK8jDPgW6H7lu3XKI8Efkv3
BcplI9R2NKohk5o2bNahXunHxUW9KPFwhLk4ZYLKBegyFK9OspdhWpXWVwvKtmdrTf+k4cH+0R/9
babnDk4TQmtXaZmxJxMU16sM5MIvUkMBmdOk/ob8o5l+nPAe+ihRHHfFv4+3In+eF9E6KzTj4rmG
+ciL6Nl0EvbZ9RpnJdVvRW8YV4/XxhWIReMaN/pfpZN3hwjPQegUxLkBEqL4DMVJ4zr7WmY3ax/b
b+z+mW5CGPXXCtBTCPn0GmbnJqCADAJatDpShzjDoi5O9M91YgCq1yMfp5CSBjhQgX1mRvsdLLn6
tQUBeTngnMw9d1AICeJoiINRmMDmLTY586TA2yd1qaHhOZJs7CiqdRKPqlL4366xLGRFyKxZ+i6d
8vRStJM2rgSyYttcoOIoNiBbCRw+MCiMmZ/7HK9sodStixC+NW68hINKvIw3FFGhePFCPQqhHiSO
X5cik5q8fIjNjzE0nB6bDqJrfEwvg61BrUWiqqwZnC2NUVPh1ws85QMw4SqeGjm2bN1wzsH+88v3
+0IGXrouRs72ZpE/ar3A0ZVSC+47XwSsw9nNmrqtBjHkFXVp3FMKw5MPlJuDSv4NKmF0JPLAtrU0
/5UPBxKvc2lagyKXEL/9byv+i8XKPJpALq6m0Gq6h/13nXeXxm1QwcNj99iLkD00KPVaxckEMT9A
YxPN6V+AAW13LNRNFM8ZyH+ZOSp7gY6bNTZECDB31CJVF9dQ4IAefRxgbzWg2CfqnvUeCTsf6D9S
7KAmbuwjTh0SaDwiXjfAbN2b2EvToIPXhHk1KfzmGGUo7mR5MwLrYDUyAH5fBtRbTAAIALOOoMtE
PtM1ZQDsjAwA+ExBZH2Ro5NeqWEDRAXi8bH0GpzNkQtoYRCVYNc4+zpRH4fStE6AJePtDkJ16xo4
30CMgCWkilGfmnbQ9kBVRifyg/X01U+DPPfsTSZ9A+UH+IK3Lv8mxQim4UjmkBoeqkueGNCmxL19
Sy22zWUHRVuIvOw1JroD85B+5WK8UoAbY0NEM8MSFWG+Xl3K1CyuRdeBorpPv+JdtLjykRfXUfVc
qxiPr0fBUWqgCLtpW0DJQFcFoQj8b4Btu0qwU07sFsjx0d9PtngiS4vhatr898B+BE0OoOPd5t1Q
2KB6NUGpTqEOoqkB+xxfDdJhezqcXgao1xn1D8+rxWG21KHuPEtPSwAq3a+NhsrtxeVUwthENY7u
JYMy2cQS/5Q7rnzugI+CnmjIUPfdyWcm+xDHQnxc0Wiqoygbj5r1yNOpWZu9RO006qTCvGieUZ6F
Gs7BhUqBWkl30m5fQfVyg0NJ5FwAsI8q1wTzk+RmYAvbCG5tXrvpEYl/4BgxusRNToMfYnLODeoF
duAf5mcU5wn8rjZd8WyKqt5CU4EDOBpWl6XJ9KKezRbJ1gB1KHPE4r+N7ayvHepQ95mNj8Ofwv7F
tewGJ5Ixn1CCMjnDyp6qeGvRH+23+MvfGvL1qNPFm4Zy3sSQiYrwYWWqFShEK+mfMUN9NijZNdSR
6vWLwHEGSGaY65+lBF11njs48ZfZdqh7u4PsQRqCQ0N1B9UlWxiQBdViH7zNeHPe0OTXcG/6YaPe
cj+btOI8rCZTD+waoC2PqmJDC7qhUZ716tD7JsjYLSUKD7YAdJl6WAPRmQTkNNTISEHkpOHUmX4Y
hXDx/4fRPy/xbrW5S7FxhIdB4Yl0h6Lnj3XakaiCv/bSKjvzBrqdpZQfRefj1RElqX/yQ4Th1k/r
QPP11Z9aU32sGJKxYz1sSBcBnHAOzpL6zeRHKLj8ZZG6AmoA5zHSUyDr93lATtysssxTY+keGlTT
supyRTW6xKrrL9bbGN2NC6BIZ+ZQ4OBltbEEKrIT1GmEBwi4ZUGrGlD8J8muGXkWDPqUBdTzWpRj
rpYgNx+gM8GnC6MBV06qTvwtHPpZ0KEyh2LjNb28FFbX7gQwBauyy+SFfNQbJJMX6kng4QOtxkZQ
TWCqoZ5bpeMwT9OrKbBQU32cfcsq1KsjJ0FmCxo4NwPLNeg2XKglzustAzSDrvl2G7XfgIeiBIcc
JJLtkyGdSj9Q16Iu9F3tE+Qty1cvDbFOi4E2c2r75KYDoGrUdSa99raD3ihlKTDq01Sv1hwtoO68
oO4ZIB1O8c5LknSdJ7JDVqNGOB1LAEvJyYr4MXM1Hsw6dUq/Do/j1ziKoIZGeS0eE6h9Bouf1vQ9
yL6nhsxn6TsaVbEZTtkCEjohF/aHv66vYsMO6tSrt7hlPiv99GA4Rgf6KTO7XwbeYhf/sqbAA3tr
MpS9aKhaMOtt3/eofzecBh+A3C23HWDxfJtB5vU3GyKVq3JIww3QIVv8OWNgx+0YUG82QeOorZcR
CKpDV7GSeBy1nnMSVcpOsWrI/JOPQnp7/KBrerNbYm+mkknzKURErN3H2Ji2yVGUIKoE4Jlj78Uu
Xl5zVOHz9807X+9HR255c4SdTIEsHWeNBzK+nUoSsMgK/T6epi1O9B1UB6PxTNB01nFuQhFG+fqu
3ANBWYFHDabGdQnNePdUeVoGVLFeX3CwaF4mo+ebWZ/2CWDf8NsyXpYW8qm4WewqR0iIbnqeF3e5
LHNIydTt2TOTGiphdXj0Os0KjAR0H6ORddfO5N628Iv+wexMYAPyzH3msRfhXKfvPhWoO1jlWdJ+
A1T82oy9+bNBJSiUoQfgDvuPTEu9CDy+2cno9eE7iqy+6Z7bfwZhkrXKq9j5YMcQJua4h0deQiRg
uS2g/tpzN0DLnG7LsHFiJUHiON+WDHMP4EMzV6lgeQQGnj3aUAsENal5LpTVQMz4sVJ1t0YJxa40
w2PbSSLzIUueaYyiEqRGUOyGQ2QKoAG7Gjadg/doiogUybVmF3JNFyEfd/oPpmzNM8XjXdY7TS6w
DLQGRbSVPa3YYJpHMpu2jK8xsqvLVZwcUvBhEad7ihiN2nzwzSccho+bMRnHY6MjOfgCkhTswxP9
gQ9O9l3nqdIHxEE7fvNDQEYhO/4WYbddCs0iz9/1Xto1KC2ZaqTP/fpMvWIYQBRlV6haVwM4n5fz
wBLXQgZw/Z/xwRDedW7xwa7jIVnLLBuDDMAljL/DB+NT53g6Ngj3tZMcRl0mH00vhdwxT9OvLAIL
wgjAKKuSVTElIO5KGIT0/Cz+Ebr6p65K9c84bQSDit9az24NmqgWFD33WeW50Hnuh7PgI86ahrA4
mt5aoAb+QABI4FRXqIaLX9w4yQLUJaFwSwEj6xoqfIZg9nUEH8BjGqdPhOjRi9DdGtJsDjGSSRnL
2AY13ONnP0JWCenCb209QR8cgGp838fibkgc0B6ogcycAsDApo85xHexV9JPRgqBMQBJGI5Sm/zO
1ay7BCJ4z95QNc9dtk6VQR5wZ5yRzg3vCiU978eQtuqnVV/x/JnpUXpNi/KJrFa5zNHc4Gy3fsCz
IHsGBwIQGYybx9pq8ucJEll7XRjNhia4oh5RS1zHQar4alLb6oEpdsAsjJd/awNZ0uIaFV4PdTU4
rWz6ChXTn1LYPAN9iVeHq27sNCWWoh9m6R/nWDVj8UiyPnZosUNSQdKGVIKooXgnn/RDA049sAwG
pZEVj9mEpMqII0AnA5lLCsonfRBIw5WjnBsyIyGwFwV6AnvR2kQ378afbQFBCwqc1ACN3sz7R3Ne
iqbRenhB/OnrP1oD2cKocdemU7gnw9dQ5/DWLD6cmaPA4z+G0LR/EfcvQrzCb/bYwJ7/RexyWTnh
Zxuct/gTbu70ZpmqP4Mi2Tq5BghfulBrAupRI5jZBLFqqEe+crT9XSqzD4vrZuoycDOV4vBzj2Tr
sjJqj1EKaPzVxSCoCHUXpR22qAPUUdZz7//jq0t/Yxludqzc5m/LOVnKtqCP6LeGC4W6uuX+FxQh
HrJiCH+0jF8Lvy4+e+A42HRDO9zZqNM+4vFaHlI9Zvf52F6zXp6F0+1q1/RBzQyGPQa6o3gVcwj2
aSxBER4+763yYGyOgv7srqws/tNKWZDzPv+rGJzHFGrb3ypn/DrigffFz8FtD5yheMRby7ADtxBk
Gd8aVwk0eiKKL8PnG+9iUq/VwKPX4zG28XjDhxXN5IUTgRdsns/Ibyc5WI2gr8dwMAFSK3C9Mb4x
hKaf4jYeP3X5I8OG4SXt7Oqs471zTW6K8mzvJ95w2QbZxvKD4YJhIrRQSSGUOdheuOnwP753ZAM9
KDDr7YSd+VucWhYIdo19a4HBhObKgpXHbgBfBs3tc5Ego52AgkjNNXxklULbRb5DzUW5VowHI/sC
tXX/u204dyBwjF+Ew1MoyLr6CdkuD09XuwTBku19N8bdGOXiO0gy7HXZdM61lPoYyJbFG+S61vjh
HPCzWoNHVcfvDhKn/j3OB7Mr9/h2cUFsy4e2NN/WuciuFEWDod6iklatsfi0FnBAP8VLRJpb/j3F
Qckq2zOTgeNTXYGW6zJUOPsFe16megkr73myd4T3vfGQ8YQwEpKAStCt820bL3xTL7d4P4JMtHJS
02p5P2yayrHWsgjxplBleIyBCQAv/CAG2N1G2hrKqZlvHOZAlEdsatTkBBRnK6k5s9TtQ+c4TKXW
m76AxBzowkT8CdSA+PCaTQvdi3r8lJmWs07jVgRksmzjs4J/0i0OmroCtFESJLVXswbBWRqjblD2
dbjD73nxjDd8UE2znP1l47ajZrS+5hW318zx27sltirb11gOGuUXyY1jGepAMaCIK9nItM93fuzW
DybQ8OAJDW2QKI3lefD6rzEKzU9CNW7evDZdpL03aZTiKORPJg1QCNOEc4xR0jm0DCq/YxqKc8ew
Ufbyj8QImCLpi5PzEryANQpVzxSR5sM+l4AJDy5oSKqV5vnJAw/dZOP3XnShhompAPmepZeo1u2A
P5NjE+3LSoRH3qG+z14VmQPYpOiCxmy6AJxNii9Pdb1KwwHpMjTbZeGZW93FvdLI7KT4d7YB6Q0c
rU44JDPMukNZhHDPLUd9mAW6oc07p2837pmGtc5sTjVSJGzvuaF5hJ7zE6GNsQVpHisXlU912Brb
ln7rgcS/tMKaLhQS+f14VhMsAjUvwTQ6anhDzWvjREKqhAMnhdVUdOAQM4pwu2DDF7y4CTKJHoA6
yNBVHfCktQcSA1VhUXrR+4Z8JhVg/GkY9X2v0aHbWqukmIYNrbAE47Qj6PF6vb/x3y4KspcieDcN
kqa7tO/Ffd6gUrUr7J8lOlpvWz9tPdnjf37u8AGetxg11LvMeMmg8+pWO6+DyPCMqARNaiLsYpc6
dY5y0TcM5g2k8gZ5+TYXPA8FdrdAbhJo890qONwH/A5bDuNqTyB1RmIA/BmqKS0xBCnRaShzLAAK
EyXf3vjJpAkUe2MuK9UZSKxWNOwAlj500EahUZxBvF6RzD/5lhBWQlbEhBiEVN+1pEVVNgrDPVQJ
wczVl3Ds4lpsyJ67Q2X8NKum25FPH8yDB8L9A1d1pR3VfgI1UwVkU09rMfKPPrPHuZT74U+Ry8Ta
8tvtwJwGj40IpG519Vp6ICIJoovOBfnY7wNLYQIF+4mxlUkEctrfwzSR4Ic9VqtUKD+aV1nm4sio
Pgxe1jB96/UpBEmnWp5dYYC3soRKsRWGP8i1NK0ZyvNiUs9RE2Sp8S3KBYBpV4ssA4t5M3cCWmON
3xQUy6kF6LJLMPnIXAYi7KRWA3iMtnleaRvI6bknEByyo9GLbmfyqsNLSB044G7+XmfYjdhh6j2A
u5AdQ89vd9gIdi+mWwayr7I5AsD6/vD6BTJyUOu+AYYJKjyjhv8RMNwRgPgGd0woYoIhS8HrLVcE
fyAIBmUR8mEBmS7K4moQDPwaCZH/O/blsFtCaAY1ADTn+8K3rRXStWxtGpV9bRIf792jYWxRk+O8
4I+9WLYZ/yX94VuTh/4zR3HKHhyz/XHEDvohtVPgdFWErf1oAUL8htRDuGYNEjVxL8FJFoH0psh5
9mEsXe1g+gaEgZWZWIYAcZ0DXuZeTz+YIh4uoCL5iwbrsU/vpYcTLBXqR0381FpspflN9oFcRXjR
UivbD1ojNyAPfnaQr7zEqoLPLge8hYAaeQ9pgezZy3ztyA3QkdJon9XsgU3dGj+D06FSyMQS+9pd
h2PqzYxR7DsQG5FN0EOSkY9N70tYajH0RH0P4C+qHsNh4nAYcRCIVAAKx8inSZQ6aG7o7shHDRvs
O0BHwjNZMc+qu8LT3pWh3SxEYaIQ4buFerz9OTZ4t/tVOADr6Rf5BE4Nkd/rdupj08vCO8hC1sFs
IosUAmdZvcbUZqd4AxDj+FkB7DT9JXXXvYxpP37qrRKZmzJ9LmrduUJ9ECgo5ZeFLrcaqEIPvTLH
X2HcLZ0rb4cvyGZ3QdnqeM0CZwMod0Ps67PEOqWDcyS/zQVomSLhv0iZpEHLcnGujMKf62cTBzK4
GViOd1Qhq4MWbi1cxwxMVTBbJ+JYuq796A+iAlsY9LmVu0OJ4HkapT8X3dIaHPQiu6GfihcLUjXr
xIdKvYHiM7zlFhkoGJFy4irHxAzZ7/O6/RiGNhJS5IN0iWvsqGuAcXUzAl/PUxmvQ5x13VMDWfvp
bmjuNVuM9yChGWe37VTNSmuQTXgXimrKveL2RWbrV5yJM+g7254nkdtxHBHUfn91y6k9yxr40nhs
To6yyIX/Enz6PXwFEs/HA5xsZCQgN97kH8m6iVt8NEBLCa2L13kDrWIahQY8TnxpeO4uc/xWzLfw
t5jlMnR5LUk/0trzfdEtLstw9zlP/IqHwDqXua6kyyGsXolL1g7NY5OM/DI69n2npyh/Ug1Y1apt
EddySyZjjnzMeHkPlt/XSSbwbhfOzHlSnXTphvmdv+pVJp4aR6XjqVcizxsYmnu1es3ckz/SLNBi
ziGgB6nmeTwsUcRFc+bu26RlRZA3cugxQSuAln03hWKWwJ7WpUsIAdIfN7P273xzl8JRoIubWWa2
OEjHiT84xSfRHLGdRzWWJay1gc3nbI4SRPE0CqJ78wOZyygF/x/nmtnootatOJhKxnqgs5AEx+h3
KG2YcJ4OZ6Glo6N+7ORdKqGQ1aF0bdsjg3VHvmWAorma/J8HSlVJIacIygY4qgM7sKpeK7ZURgp9
YhS7fE0rBtZmTegnp827RwupQxSxxvG3yAMnMNDOSE9I/D6Dw+lt4pAa7te4iJp5YoFi8XtLes+6
Bllc2V7sAiUYfeJG/YbsbgTRXJONp0mPcJyNUtwWiHLVNSX/K2aRjhpD5Ut9rdtwtUQyQKvbjrt8
OwfOzrfFDTBrbjrp1mu61nLVJQ40mCUq9/HnFJOOS6kcz571/o9WeFNAjeWHQPsnoiu3IsGJYc2E
joMl6JAEDg1R1+QsLHeNVuzjJvQPs0nzUXA0aetlPdbr2PWBcKfcMsBxVzQyO5cgcLzpwbtFfHBb
4RSyy/YFkkEHCnx3XQonp14l3a4fpi8Dx+mgqTBh1GtjHAAuPhAxoZrIFEdyLf7F7NT8xfxTCPn+
RRzdhboiCOH/dsWsjAocGKurOeA4hJwBT7aoI9UvLPtco5riSo01tvbcM8CWsm6lH21vBmiSb39a
Qlmua+Yq5HId69gXgNERTA6JfayM3gmocULHgW46mhvfn0yUuGzM0rXm+S1g5e9m0QRROi1UVEAu
iorv5xi8jY+gtnYvuo4fxtTSzM8yknwth3S8eNWkPcoWjKbKP2VOtRU9VDHGLNI+Tcme3B7O9A5u
A473DBiXz9kAFRJsAp4FKI7O+CQiL0+r1m2/QkYtuvOQI3qYEgvIJqyK5Coqc5jboxK7jl9Q9DTH
e0PY7GVhokxHLatDpAanX8lHMYEnUHgS2p0Fvs6aU0LFAuRUu7GMtY03uvlTaNdAiNuzMRh58WQ3
vN/UWmXvKIDjFfEOJWoHaU/FE7mEmQpQW2negUwjEf0ZLEufyaImt5tkBZ7qOqAlp8nyjor8cUWj
xdBX9yWEmsbU/5x75XQCjxpIWLjM2dpInXI3226MQrTMBBGvbuY4lYCmgxkg9fRAHCtNba/E4PI7
IluJLCAdjPR+oWlRizN9nE40Tn4hJFsrIPGOfDPDi7qICdTPevHRhfB4hLwL3zglKhoE1JQDMBGF
AZmNMbEaxQqqpaF5nPkCelL6BM6IX3NuJpJpWs24153oGcoTOE1UjQOiYiRrAGMBnYYE6xaoymdf
ZCesRaJUjVsKtN1qzQtN1MFJh3IsGresaFz5WutvZNbbs0oJ8ZBOSvFk1jihLjkpZpY8uR1/FxoX
OjJ3NGFuStT0gcHnheu2t2EcsNQ6u7PrIQWm000vk2qot5g6Lr8GahNoIxVXgk+9X1EX+lp7T4dw
0zyghYeuMsPjstyyCPUA9NMOWgtO2STN5svE3pMZ+fn5JvLmmhS/LEu9JDZ3Q15j6+SxZlpJf3Qv
g+ztA859P5Dl2IV76R3dxsljNvwMGd513LRrX4Np2CvsecYcXEOiAm+BoGloHgElKVd0eJvqzqWt
Uu9jzh17p4O29kgRZdSWK9rLvkXY+Wjv3MJ8H0H7YbwOXBLQot6uoYP8G9RFe8rZp64JdZYaIAEy
IQSwMexJfqiixLkw0eor8kNzBDo+oyePg9pv6BCLuAnrlN+HktI/htlqNZpOq/1+0X6ImvmiWl+9
XnS5N1pcXZTCag2HCtBg78FJkA6r0CjGh2Q0+GnUSnxJncp9cR3/2MQiQ7YcScAh9Yd3ESzFY6PK
Im9DQOXazMFEwZDci98QyIOJLHnRTFDHevOFFhiOcgvcjwrePA6DE/R68mkJyPBP9b8sNJgpasMb
KNc4pgcmYJDMrpB3d56YalqQk3eufCJPN2T5GopJMcremfO0xHcWd+YQo5jju8YIeJROBzG1zRlU
TNZG4i/42hVf6bPCgCRZxyU3r/8QoGVQ4+V2/RrAsOEuwAPjVz2AAzgSeLQcEOc0PBu+F950YrLW
Xrxo0rbCKYyTDiXF+ymzI+C4ESGddD22Inws9Pg+tZLkXFpgP6I/iv4ULSn2HV6Q78kFBC4ohYHw
2fHQBFkqzv+3Lkg1g/8h7cuW3MaVbb+IESQ4v1KzVJNdLle3Xxjd3t0gOM8g+fV3ISkXZLV733Pi
PBgBZCZAWlKRGFauFYOM9ZIM0JOKdJuMVNiujLdpO1iRtlHN6FUXqv6qXzclLmaT7pKDUMCsCiBQ
2N/h1LXHzI/Bh6YK01ucp7AwUnA1y9/IBLyvOqhXXt9y/8ZKoT1SWG/HmF/wuswomOU1HrwD8l7p
qQ0majzt9ZP9pl21SYms7Cd6QayP+K7w//mCkCx+hL5TeK4tG0TrPHnSsC5vzhIkoUI5eDCNH7gw
FQeOLI6sBGVrK8sDcc+hwdt/M+BNCfWAuJAAT0ixt9oEpK3cH7LHMpz2XI7debVBfXQ6dxbydzNw
Law24LHzvYGlMCBj9st/R3/gDPQf7HChols3bT/0mWmGpvkz+sNJehBYTT1/HkcAE0vfGKOsAiYM
hK0FpG0a/ljY3DD2XsM5Xhwh2/jGDPEDb+DY7p+Y8bBWye86DmCQiQt9EvKHkOwBGVVQVpSWfCCY
AEECNFbgX6EDg3TFFme5GfR/gEXQgIGbJkEH7sYKW6M7OUHyyJG7jzf1Uvx+V3Pssfw96bD1XXoJ
lP9+juua8nUSZb5nRmJcDLD5Aj5St5BOqsb4QsYa2sdnBoZX8mo7NakAoeZz1xTsBSJeqZkt32QT
Jgen9+yDa4TB776zw+6PG81Jh2WYUyOXmZBkqkjKzyB1sT6TxfYwFYSkLrbnlK8IgvScJQVYdxU2
TeLtdXGG4S935gKqSHkNAYXJ9DcGDoB3ZGyKVjyDWVo84/jQOiSAzOJBDNsanbe5eDS7YUM2CBpj
MyrPQAcEFM0TFciphgQJ2Pd3gMfULMJ2/9WDxEtsmfrDZSEHRZthN5+yqn1dbfiu5ifqgT20eINE
MH97P0wAWoQ8y4CESRrocho1BPwykz+NYX0tWizs4qHDwSssgmNJihNoVNW6NFIbe9u6Tk5JBqw8
JsaQ4mnkGQcrwRZn4fM3Z/LPZmdWb+A1k2chwQeYK9yxso8hZsgdjv8Prfp4AwfJxthBNc84C3Vf
oRIOVkQJQivyQoQh/lQxCUUSpRyBhA2zlOwU9/689bkpNl6NLIR9KkAY4mECRKdjiVXjYMwuWxuE
GZBAJWMfSFyoFjEU1rnRHfNlKKASWLinJHXdL9MgJHghOsinqOZs8eXIfHytlezcL8yc5QNygYHI
Uk3QKZafJsNcYw2BDvk8RKDkxetABYCK+rexNuNHGowuVdQ9JNJN/7ERqf1GxRzyJd0OOPD13G2G
/NtNB0KDZyAV+ueAgcAdHCtnMplMYiPEAEvgpS6G1eYmrHu2VVGlzXzBUcOZTCUU7vZTL4pjHJqb
ROXXFBkgVuacW881t2ZkAi7lblIpODneVHvPd8zIklAYAxMHWGhHe3nw7CF59cvGPS0laNEtIB+r
TWBPN15XeamvCZ36auPBi497eWgd77ZvIJnEW9dhkWGVeXZAli2IxyAdtnNjhlOcXp0KUYHtXmhT
VHMF5DF2z8jLa0cchOeCNiNNlgMESkBLZaTm17hwz77KawGpcLNJWCOfzHhCjp1opw1lwswdWHvB
sPs+9AUUhvJx2a9rE6EWLPQqosLJDeDYOjeQO7tXj09autj2/OQ3ihwLB2knwAwfdWLO7DGcWVMG
jgl1zROAiKtXp+fUMstkRCGNOqFdEvx4hgFEDB3Swp9t9fCgWt0IHKXzce+7eemsXnIMyECOAzyG
dSzZYwsyUtBkLvfU1EVSlQ4I23AJtesMeRvw+MXLCJ7ejcFAXtaVqXwYVCErcw/eIu80IqnlYTRd
KFEpe221sgTBB6qFX4w7CDMskY4JZWhACe2jD3Bvy9FhRr8psQG2nazJfbVdga1mZoLrAi0qHLf/
s+sCMNDHIaaAsbvsS9H+JxmKN1+MeMt6nTCxwKOScmFhM2ycx5nQYdyYQxk/BAZ+ASlECN8spHFh
V8Gc3nCudK0tytYDtHruMxbsdWKczpPL+bSADkOl1Gn3aCs108nAd6kcN7l1bgw2tGu47olkd/wU
HLZbLDE/gXIU4ogiGXdpGWC3Yekahnw2ZVTuZsm+gQvTO5Ipc2w8yJFNnT8ksbPVYVSLkSVgpbjg
R9pXV7SvtaygJ6lMAz28yKt/hR8h629N//YoDtKsu3YY3WNV+uycYyF9LlQNUlVeEZGx01Xy90lm
49yx/4V/EZC9iSjqprqOdTOsHqYqymcuPAOKXbjozZVuulO0KMrziIGO0PG1HuJ5MR/AqHAtfFUD
A/UbYPbegexk0hHUgbqu3lnexyYzaEDcpFj2iko6AsA9feqmsn5Ps28dCILemJTDCz6zL2TFgWp4
wmqeg17Lq96bxcmhZN7kR/Ii2w9U+khQx24uoOVh+JlBaCRKMF3A+hbLYlogr4vhMufgakr7k140
6zgG4clDiKSUKAVAa5eA8B3bE7Q3Gz+XxFXS/NxMGVc7t/EzS5ERuVHBPdjEof/sudljDRW5LSR2
IQYD6m8HJ0tevgtcty62PG8fk0UxtG3kDHFC4u0gUg+i8WCuRJKDk3Q7llZ4rJH7ygECRsXVRUYq
NPWHtplqCAk5090s8PCI9OBrGynHt+OsRhoI81ykuLk4+Z7djANxMRvn1vcNADBQI1ubinejdnrg
DWHHedw1YmJOXILY45/dnLkxSgAPEXlT1WPrMca+TfBXDtkFod5LyJxSE06A6HappeS4IV8JhLOa
j+piNbLM+2zyrD3YydBFdjLXO03Rd8e/px2ak+9XIbIDtCrD3qIYQFjYGe4XwxrLhymDfAMkJN0v
kAwIX2rhH2qIuo+bfPwLCPr61XRnIKUd/lW0onqiyG52BM65oSJK42QlVDNBVrzgndF6X+w0646u
k0J5DFLaz5mXnMQ0gxsBkD35KMwMoEkh6j0yUcHAoAqgt1KIqahqm+F1Rm6KpsLrxhRp49Ybx6bB
xTexjQpyPest9u0//I6BM8KVB2Ny028s7eotgPb1U1hhI6AJ+vcm4FDHtTG/p5oubmz2HG5k5vKN
yyFyeeP4t77gk/1v4ynv7MX489OX+9V96Cv50vt+TRdpK+Tr4vOAwrtaZ+CEv96kcpCPRdAXn8TZ
ntviewWp9cJckm/xwOrdBIaXy1j17rNjzdDjtFtkRBpZvekHEKzmijMVqSrsOHfFpeKKblUVVKMC
OlBzF+k2dWOWCxjjjx6/6nZnq1P+koFv6pkXsrw0vTdsmNc47+A54rvYL82j0YT2O8TGvtoys7Ct
YVRfXD7j9rvkeSgN95ApAstAKUBRjYoOzErbyYYMNDFbrlSYRHdJbR1I/Vb3YBzY5APD9zHUDaOm
mXsCeyLIk0nk/BKIywDI6KdaUXv/sFDD7aCPB3kuiiGLVIHztRc1yBwWvo75aZwwDd7C0Wmh1INV
B97s2RA+4yEWAs2w1JfZn5+gmhs+a3tml2wbl7WzHbDKRvYADx8rxvuLLBcPTPdQOQsxWwaEHISK
dGhKzRAZDlhB9vZbP5vl6qUDV/J6eXb1psjzqkPQ1hQM9JdTnZ88Kwk264IBCJdT080gqUv9fPlq
gMB7C0IIF/pYlhLJQuGw5BMyjSFb8GEPzSmAGFmyoQBtn/oyPGRzBsYy1VM70iFxN7Po7F0XlN6R
VcZvfWyzBHJbbXoJisot3iaPQWbXi3Ev1K7zvNzMflxm2RHiAA2SXc3hPAWOn0eWAKmhzCFuN3EP
sDEoQkeg3wJp8WRA/rl1ATh2QSkWZ1PyLvvRONrchlaVajI8anYVNA2Php8m72kN+qKgSopHahoT
HtWAe73aTYe8kAR0/2MSCetLYiHnHzRwI9tWKWCdLXQoNuPoJ5sQJ8vndrLC5dir8wC1JY4ZSJsG
O6rixjx7jSL/GkqulHb9qepwzIcCxxG7WfUfsBcW7GhocidgqwGiC1LOsScxsWvKmV8Sg1fe5r4a
UACU1fhlrTYAdp18nP3/OpI5xns4C7+yPxt8KsH7kAC6VHJsfi7maEBx16+ybe8ze4NUTftSm5/n
LgEj1mJ7z541im8SU2rsXTYLNj3MZp9ZDoRVQts+I3d4OcRYj76YhSO2BV/ku5GN300AvP7COF7R
AOLqb3vhR1xUy6ulEAOqJQGe1K2ZZUh/A0WJqUh7BU5tjrhHEAWrJmXLTGJ0IBpnixPZHKCnPgXh
Nutq63nB/hMpqi5mgvd41dnGmYq1Ta6b9uAAgR6tPod5DLLJ+LVRVI8dtIuO1zbqrh0Vd8pTkCWg
K9iXMVgvc9PaQ/Bx/saCdNjZic1Oi+GOX39hl/EYP/s8aw4ZgVITBS+FrK97ATuce6HmjYfaS7nv
C1DQUJiIy9fZ4chU+ogn+y97/ug+YGPk5gKuJT93Vs49/1QmiRmB+dt74HZFf8BLVIemW4OXAkbX
XQ7INghPbEqd8pxkHj9bBrSDVBZ0XY/DAcqc0PIOronRILorLlRUS+1VEcWRm4zUpBrZEghKQqdN
9aG8aKpREYxusvGnpky27VSCOTgK2zndplMqLlQ0srvW7mwQV4QcXOHj6LypoHUZ3YWTP2cm0Odu
DHJ1Nc5N4NozbNPfKmTEKvGBOQih4VBgRo/0OHrUU4Hcy/DZyqZ8nwSTXB360S/r9G+RThWkIfBu
oNiiWKxHNUZhDOc+bTEDUmwL2G1vHyFu007Y0UUbvHhbp8ML7cZGMeS1IWS1WcTId301d9gNkQ06
kn80gvzo2/k7Bc6Mg9WmHf7Q8NqJYLvLUE4gB3nh1gA+I8Lv6hDC5wbYe1+RvNTUtrUL/l72fV+I
E7iJ7/BJZFiBR20NpfgpvEc8EZaIxf6fINf5jpRXaD6rIvf6a+3eJgzoKYfIGNdxoAG5Df73vjS8
OZ7xBEcC3S+u485hDrXmalifGvQXvj4Z1qcE/d0X6oFi0bOFAtq9NMbwrB8HFECht8+WtX73SPF5
iPyRHOekYIDF3jclYa9Vz2HIRSydE9nCrEiR4UCJ2/SpBiPgOKXHvodZOR8gyzhuaoXipCI1zWZj
YdPj4C3QDyBbkntH22JQoFCmZPHCxzJuz9h1GKEKqwap8AaubVZubAVTRAJ0s+NZEB+kwiWCcV6d
ulreI3nBfQbpmH58C4zBeSls4zNXOiOWAy2COQuQlxg06a5Kbc6HZ8OFMAhtRI6J/N402PKijccQ
kixQVuv6GxuF0UaksvdQ1T5pE9U+7BRFJirU2DpedyoZNshEe7a90d3TefbdoTYdW1ezvzyE/uHu
pJ18+pi78fpkj7UdCOR/PpbXceQIkeMc0QW5JcTJ6fyv+GdBgaNydphKiL2nmhyp26CYlRC/Vs0u
cbonawZfsD9YXyDj136ByDq5yDJ53gsH0+4TdS6GWWzm2UCiS9CbL50FDakmwRtoMOWOElhTwIMf
gpSLSGLN2m36DnyLsflK6azdAD23tmm6CzWxOZbu3aI9p15t7lZMaaVwp4UHXvioSNwZhIZIbsf9
uY8akZo4cnUQADVs3FqpWKrz/PgsiqQxdn0ukZYT9PGWjInpg7+UqkPqQKRTRTZVca0tODI0dtpz
MxAZJ9efTrINVl0GLSChdSPubBUy9Ld1AEp6cpRqYUQ1KkxaGOk2KTsAhHHbhbz+kHvbAIQOWz+F
NtzJiQdA3ThU8BbptA+lAvfXghXuI05p6z0mA5D0awN8dOT3XA9bKyMesavLBMEZmAZUV1lBkHhP
vSoDQoBr20tE9+BwHDfMGUC9WOfwi09TPVC0cbXu+dFmIbZtotVHZgqYsiy5mN8Au/POnCaOup+n
Oq/dqEOwZH8BhCH2HFp79Z4eOCM9ZUT6CVqpzhkyfgB+3jgcM643be0X+zS0x0vSQ2fRmSDUTkWY
ibfcHYtHanVzEBy6NrYhbI4IpooRu1GWDeF1MtkekiS6BlmIRi9wEGUH3jMEGPbkXCyowdfAFkZD
wuoT2eiiJraJobS759hxxI5v4kwPcxx6zt4dPeSbOtiV67PAwVY1PGVSGuWW9ylkHkzQeinbjaMZ
BiQLW8mM9Jd4gHBH0m7J1uYcp2VpAAWzvPwtrdOXEHlTn/uphYyeM74i96X6De8T79Ab4HvKiqXE
TMHGn1Y8Nk/G1JtvVSIxdUHvqgnnc5CCbIOaWOFhoZAsyWVtJkhJEkH9NQNq9TGekLtFo3Fnxlk/
5+WRmuoWgJRPsUE1L3vueMgyVEVZSyQfjUi1h+abtzoMbB7g3CRHInTn4SxPhaSeY7NojbbTeltB
BhhL0RRGPc7SQebWnJJHv8jZOjQ5C16Oe8hQ+dHQ+6m/RdK69TQYxeu8SAvPB9WiodyuK09LJd7p
QuSgoVi9WWY2PFfOsGtikT7aNb5rSxUxUk7PEOn7RCY51K0f1QEgjj3eJVsdRzVnqP4cW2s+CTCt
Pg/YQ34Gjff4xIChoABtN/pwOcikA15GxeqB0nTKN0GcWHsdTN6Pm0vi6WlCJvDRjll7Af3itcAe
vkIYfbSppmMgzShPAYQFtEnHkg2HU7fj3cWR985GA/AmwFeHFMCtHuBXcY7rjqeqtXemlXafjM51
d9moIJm09avb60YxCBDdHVSphy2WotgiUX2gk/UPG8X1mG1tjXTsPlEwjaX7zh/X07b/Pl4KTOQG
J5hI89papsduZLRIUMtz7frCp3hPwllE2LYKi5EjdYz9Gqa0tbQC1xggF+2jl+5KtZ+dNKQV8OPU
hhBT/jhNrEoJ4bDSxDb5h41OGDFjagbwkUGPrbbYUXvXE0dqIyH8tjOrodN7II/qB/wRO+JYrx22
ZPO4/7cN/tUGZIXQfZfCbyBQNsbg8bFAMJAqMgGqidqE9iAeUiD9vrWTk4oiSMEUcNdNu2ko6ky2
GAlMURz3gBZ9XEMHe+riumkTCQG1//XySFMyJI7CdNRNLz3U3W386uJ9APl0zPAANP/5NnSwv0wW
tAl/vvO7pr5TK8xelqwaDno8itWfBjnIVtGn+K/uTH0NDr4G6rGAAQNLty5yRtAv9mr9aIsJ9KXU
NljvgLpTWam4aVsUtcYa7WBuitnuNszBoR8S1ONrh7XtqbHj1ABV6tqNDP7k1cmeqvrimNY1k5Ic
VV3W0dcus9NgXTpP/i4u8OP1y+WpSZfxi20F8wZEgz5+k2jOGRLTGGugbqiaWc66B2i0CJBVGeMX
R4TpKzbiyUeFGqwde4hZrWxIcla0DUNlf6Ji8eJ3E6DjizalmNBwl6fPxmzYn6TXNC8p+1v7fcyD
MG/NX7Sp7Y32tPQhmCG5eR2ZgXt2j2UXEtbUOBQMLrBxW8ggxOEl7oAcTgCZV1APjEeyQfyggbQj
7TSGUCSdkSLTYM9PQGsuwKt6bUPV2LnYsYMNMDCsNZFuk1Gw0b6EyWTAk2/rqu4uNyYKocJSI1Bt
DaagZebO4bpfZIWhHfHqq9suISZ4FeYdwFNAg2VyJ4ArK2lFHrTZdli+Bw9O5lX1OQAvxh6UGhxZ
VcyCKrG19jYX8F8aELrYgq4OpPIzRH4eErxVH4KeBbtiUJwGhnG1aW8pi3SMKJDzBVwOvg1IDGBT
Y0RBKbAN9dYJx+oByHUaYfW2SIuPbGfydgPNYccA/xeTj8UuULNXmt2CAKFRGFnPjpCoWOysHuly
65yY/HEvkhNmGk91XsUvVo9Tx7Yu1pYzLPHL3OER3JgMCXkqggobksMbK8Q8W9uykCFPtHGsDXUL
/CB88Y0pOzOZ/kUminVG/OxdZmzWlroC1Xif7byxYD9+xdBdCiL9nism8PEOPSay9Nqj95w/WRxS
5HgW6Pem+2ETMwQXxix0cazquhCu7DwIcgnknVPbFhaqk2vguFpNMKhJnlFlSxgts6MQGMK9l8/l
ywjlVqRR9f4eR7hAKzr1CBr/fZky63fXls3GE1b32ZNWt1/mqnsI3cE+13VtHsy2M09A4M4bbzIP
hMtZwTlN4W6WwjaRDQusjptN3bNVLTcRAjvgm0lFUIePCN552aZfwGStoRwekxy4LoX8IDhIaMYC
qJ9M7inmivxQQJGbyNSOQQzrzE96HKxipsM18xrEEWxjQZrqEsjlWrhTBvpS3Z59NlwA1KYw+yP2
ppeN03ZDkEbpBLTublCE670AHXvvQlzTLKYzmaiAkAHwAqowHB+ILIqrISh4qq3xfGNbq+DyLA6y
Bpz3ExZtf9AKuKggdlbw+eTjd+w+ku1nB8+56D9Pii1MBYPVAxqXA76zzkRymiuTHUQEINDqt/2J
eq6LcQvozTGEYshNvifAOVhFih4IUB96IGu26BBC77MsQiijg08HSaK+OT6EyHG8SCv5ycYr+UBe
qKePeEigoNriixrZRY7cUhNyj/hydWCTvM1VWz3Uk18P2xCzoygV0OE1FNlOjsUkJI4khMgsbj7G
pasmS7W5B6uaBylqSzwx3/bxrgvy73V7wN9G+yfSoHtoYM7uoWK9wECg264x3Zwhh9SAeduqDymw
VEACgpWbvLwCkXU0IyX4CJ2pz4Ka+ASvbopBXrYFhi7ubMkRQgDjeAUyYMkCuDHAUYsPiMWJqjKY
sMWFjakpShi4sNc2uTKANgss3HsIwHXDno9lCgVtFDF+8qCedroKotioDkMTezgbKczTYHoRueM4
x9FXq17oa1X3nJ9jF/QgBDAsG18+5PHuCjRURM1e55YAVCjHnOHB6xfdLRjxh4O6E/UHhNXzDvyF
jX1IgFDxgjy+WCBQ2TNepFGShEBZk7FVOIX7drwAqECejGMziPpQUzt05zvbOpa0nXmbuKytl1ek
XCkVmbZ6DRO2d/2sOAsxhw+u1TctkghQtVaKXSU1UDO2u/FApIWNESSSlp1p9gx6srZo1v7cxnRr
6JA9qIagosBGdOT7Q7Wjzfx1937duKfN/rX6D59hxfEBn875H0Fqtmbl04zTNlVdWvus8MRHjeII
1Welm1iKOiBYx5YtOTDJxydNwGO3blClSGqvCBHVuxKeA9W5hW3uHDq48MGM4F4BbqT1ADLIP50M
iwuDWQC93QLgyJ+Z4vuUgW341k+eErK+2EvCsSM9oX0fR0b2bP22PpDXp/YdQI+e543bvWMFLQ/6
Ka2f83e2MLM20h9xGJbjBLljEtwMjVVvZcvbMiIjFf/btqko2XT3/98YluKaoyC6hUzWR+z/YWkS
G8NFq6DcaaqQ939gG4pu3tRZaq2iLCSwortR7X9lw/v7Ot6qzaKUXoq8wL5v755o+1Nvls4x6Crr
wO132gFmqx8bqr/cPKW91XuPMzWQnWqHeR+UY34Kszq4+KpoPMO/KX5lEwLYQGThgTfo34L/+3hj
IPZj63cggv5xsQnCJFPBmj9BYPa5UUJIlSqo5jPwfFKtDhnExR3mb7QNKeVQP7oLNHOgP8eYn8hO
BY1nkaYStSFz0pygYnjWQ1EtBxf9vh3yAQnmoGrv2FaoI9nSVZRBN8xAAd4/ss3SXU4eClqrRA6U
FdhMv41Xg4iPTnqgm4HXPoDII/syAZbLE0uO1yJ42DvQmfykCiaUQFidh8tVO4zaJAo2Vu/lVIA+
QqmLrf1uqr/sR37q7C7l7G60uBg4ooYzFJaQwD5vRQgUP5GOE914HypO8pZKMlAhiY8ckMURMhOa
m5y6gbLN2MnJ+06RRDpO9jWajNReR0b6YCL22vqPMb08fQoqHDnre6IxdZdJvXRfDHUCjCUazn6p
yhu7vFapTQXwBRAkIU8M9toLtflkGrtyEt/v4sqKgXFGGwtwjR6urCSW7bz4YAh5HnoRPHVQP1WN
xglBrEe1oIj3csTSgRxW6Jl+lOY4/PNzCC+RsYihBWT1i9vh78RzarC+V+D14fW4pZtLa58n+/W/
FLZA4Ud0u/qG9H+Jajf/4/W/SOFZMTHARzEoBRWALV6n3n6BDWRjzC4jNBbAGCM6ZC07Gd6JyMJe
PebUTf0DWSnSMZL8Mguwrm7ICMEaAMmhLre0SHiGPLK8FE48QzUZU7gwafHXQ5M0j8cDTh4h/L4a
9RSPpn5NMXmgv0vD3X1HajfBH31XLQ9GlTebBSmOW4E8r8ukznazwB2xo/7RphoV9tBCeycEEbJy
6oK6LarvnU03S28qdxAIRbrkRxy0uHHC5feA9nrmOO7y1PQKwHwbgE79PHgHYUQ5vtAEEIlEPXAI
tRLpwbqc0vLTxnEgCAdtbczZwOtJxkDE2SVLGQhkBhf77CIDvS4OLtbAlALJiG1DMLHM9jVwgKz2
Lp4hUBiAIPYIBeWXm/QVqbLDNEnczyHaTj1MoodDDnB3SLPt0vTF70s5nqvK9v4DbOZXVlry62hl
7m50PHYBibn5mIyzuZ1DEFwjl7Rc11oVzpArJEzN2CNri5Nef03OYD5Y2Fox8xL0NpyxrYOsua95
kv/NACD5u27ATQ9mN3yO3zpDju/FULbbbOjH534qLUz8wS3aLkUCoaNqy6cRqntlMT1q7S5wUcvH
tcD59WZMLCXMh8UwsnsQSB7q0jBPru57hxqBbHVhyA1dRHfTwfoi+j5W28cA1KRR6D6ouYqSrbeg
Akt1Ee1eR1A6ZnosfR90dd2XQu5uVXv1rZKNLiTUR6Yd91f7+Ez0yHq8NVh9qnefiQ6OkVdxWjws
FD/+V/pi69fQ0P/t40I3342+kr7Vm09LD6Q/DzBDQ8aoVWSnH4wcHNgSZKIBQatMmWbQWMk0iG9j
ra6+tT6Cj/rKtEH97shBwNSCEz0PCDnQpjwuIyRNgf5G0qEiMWhG1ox7aruUGfRzzD/cFMnD4NFS
46xdyIb8T6Qw0pg/xwBNF198SBZBwiRc00PWfBCJnKN8/jwxLLx1hsiizF1cs0PhDUjCuMszydsC
BHiZj50j6m9DJ9o0Z3BY2E04gTSgzjHFAYf2ej83/zGqUkFBTQEYC90bT1NkRFGV3EORfTab3NjH
FhL4XEUCzdSMnmp3NiN1e4ASVQyIZYdD7/YAnaGl46gJoNh1KGr+X2yO6Pxti50nLDOnKzAZ1LTG
OZn/JMsKOTaUU0e0IFHpbnrwHMiZrIOkAOdtASC+QjpTgTP25OFmDDuFQoWs8bnaSvypFW1zCKfk
UzDGSlZFqUetVXLfWCX402q8J2NjF4KqOBLjzgHs+zmpQdXBeVE4kV/Vv9fINz+RjbxUxDGrth6S
Tbd3jnTpp2OBPalIB1PNsFWO0vUKFuiN08Br6uTTVIhlR3yoBoecW5RX4XcTu1l7sk2dP1wGxbZK
tTsbiJ7RY+0X1JBCnmYHRxLhjP33VgJpNAMKvqO279rxYenGIdktORR97v337bEbyv3SMf4WL128
862hOTqybn4HgzAkRGaQRFRmfSmRGLYpR7v5HQohEnlMtvnUzpCuBE3qZxwsBk9+0Exy3huyAkIa
u4D+ocyd4pK64dbERvmJWiW4g4C0UY65QIK6dJlfRatLGaUykodsOOyIMS/yzOk48OGwNsljlE15
MVj2ozd1vBndAFWsj/w4jLk4NXTNGx+ET3ej5wa2eOhq68jkF3TNNZTubqnweFw6XuzWi6gxb4Zf
u+p7pqD1ztb/orqo/h+qzyPF9Pq0DpHYAufrHSYoxtgDP7ySiBLZb674RMMsFIB0J9WePFSQA8J2
WOkUfgJevQ/2UXJ3hSeiGnpY+zWGjG0a/9a0tr/Xe8BUox1fgMzxmIo7PLs+doz1VvDN3nElZvyk
tIvCde87h77Ar4aNoVcW1SaftmYIXUkt/ghu/78a2zZ2ZL/XkNRx5L7rq5tUIzFJqqlBF/UAuLNr
JUsdSzYcakO7Urt1P7KFZvrayoo/BJnrvELhoAG0oK0PktIvCxcqWkUJKuQ2y1uFVdnhzzQ8j7H1
yQJa/NFMmh0y5I1q1w1gWAp5ghUL8Sl4S7O6E6W4Q0WhRHF0nDECTRUBqzxCUqzdWHOyWO0fGfgn
Q5B0nddnQRosrzdNCEm9QqMCh1mGgMA66IJHB4SFIAr6wVu8cgpDkBjWe37htQ19oVNQhuXxjufY
KapvIzLckJeHfNQBGQY/lmygSYu3Ikjl9m4t5zrmS84W46ztYSPtS5xgHqC6N6Jp92wEmoYXOCK0
aLfZVhvPrJDTuU1fyW4SKwJS170UdKdAVxccmhYyVjlTLDO2OdR4NpQplVTt9Ei1NaUqaRXhq3JT
stVNntWafPVzb0rAot7kTfy82FyXrUY71nvDhr5os0xPICjoXzxVMKOqt2M9DzvLQdJDxBmk90B0
BaRE2r9QQcGxABdgZ43dSTsyf3QAS88ddUiIvhTIRQCKBxPMMx42RGhXRBWT44ANPQVLH9mMae6w
Arb/DIXVnAMwSB+TBlhpgJJmANR66JPWxRJh/wMUl15fvQjIsyhiy8A1yhgkLKkZjaDFgqQAIvJ4
BOXlMLEDkuexoFW2iVt8Z5sAkdsAbj0Kv/cfA+gQ7HzFrTCDF3WB7ocLVqIWX1+XpvVDneRomr1X
bSR4Qh6NNItmsICLCIn415qySWiFveC7TrFIBM1xT5qbXBY5FqZo6yKcvNYHiTOM5F6Q5BIxHhRb
bftldCDwOAWlbHuec2ZsgQKVBwbO3jdqYvYmD9bogW9ReZG2Ot00yWvPS/tWf9eDZyqDmW6i8ONi
s3RlsN5Ygo8Sc2F1jxRzd2cFpTdTx1/+P2UPYVVIX0zrkktP62mdIAO8UUHw/EIt7dTT+zKGOhTU
z19+rb78o/+6cvDBA7TI8DQUvf802rb/5BBHHqQVNr1qko28YZC2j8BbRGTXHagZgmlM7bobe3Jw
txtt0NUU1tF1xX/ugmlMyXEokUkwxKpLzxW2fkJwfR/GWTR4DkH4zSkAkcR2VfKEs93cjGJVNUNk
Z9fV10TkyZNrh44EABnoyHrJTmQLkfdw7YB5sbNxmtndktEPl97a6qELTM82mN2UG/oY6RNcPxXJ
a7BbjOG7/nzp416XU+QN4NULt7svw+qSCnTYxhpBzlqRBic1e4BKkH+BRg6k2kxQJieA4HFVUG20
enNfMoE/VuW1+lo+6TgTjDmbvK9DYALgoB7aGybV2caU80x2PfCQdcveSguILxo2koshhtirA1sS
x16PSFRz5QSg9kfcje2muvb+MRYNky4VsjGoc9dcL1JlEidU8zx1bNOXfnZsawP8vGlQvPSqoBro
uX6PeZqfqYXM7vLFAeL6yBoBkfuPMHLIqfndmPGiG8RUvJCpDoWxxi5W/SWePX5an+I6hXZqgb3s
Kt/e6TcBPdCpoOc7hVh94igFDbm+LMhRri8UyZF9tZRX99WorkDh+gLUpKvgrf681MFzZhiYYLEA
JPyxDKtobSeQw3jMapstUWVAE6quvEtqtohEWiooTJQ7YE0Cmjq731KTHGsXe5DZxS37/e1gdB1h
47h6TtrlcDPa7I/IWwj/FvU3msncTKtqmunQ9Mchbe6b+Q/FUpv7MX5Y4/ebEDfFJlQDHCjyk/Le
xE7uVHtRFmDvt6InfqreDYkq5AQNjLSvDhDVA2/ch51qZDNt/mziuNwEODR4CNOebYQiluWqGEbw
zGTO/6Psy7bjyJEsf6VOPbef9n3p0z0Pse8MkpJI5YsfpqT0fYOvwNfPhTlFhKKVNTUvSNiGiBRJ
dwBmdi8rAH0N0ZLItMrAPBzPSUfDIIFqmTdWO2UgZ4pVhpJQbinkbn3yBiTj6xhmIJAFLHy06kZm
oxINA7jpbeCyWuWx1f+XsQc837GVA/ni9IjqZJLJoiMXAEzJLtuQWTkq0as8hCiZZjRoHuvXwo7a
eUFlUM5zcBTw7+DCcdajF4oDDfi3H3G1KmUAfg8FIHFAOD16JqZWYgr5w/np8G6Cq6037WJgaOa8
Mc9B/by0jKdVVRAtp8SbjyfLHH7/8Xf+PX0xCqXBCzdAO68PoWTC9GbmSxTiHALJl3kjO2Y+bUHf
d5x1/p07hVMMzchMM2WwM5CkIRuNdbGpAcYETWetCkKdOzoVbfOTKmpLqyBalhWqgTkVxv19Gdts
p8K4UTjsUDYjfq9RF0chqmDutwV0Iy1eOV4PcNH8COCJF17jhYkaleGkS/ZnYnqmgeieaUaGELAy
B9bw5Z3+d7603BCb/goUOIBBTbF7/Z3fne7j64AUojyhi7TTeiD0ZX5yws32OG1oak95emoL6wTW
pG7nJuWYyF7XZKm3gq8EGk/AmipjuDG2SOdJdw+5hHQ1GlEOwK4gBTCVJbRHtZwT4PcZPCKLpDAa
Y2+PlrFAmWsIbJcR92so4rNWXo3GgVm+ewTFxqfctLzTzXOLnkoUhjY1a6keXDQDwZ53nmfx55tQ
5UahrV5YKFOA7/yx9DCcP/v9E9UXmT2QecRFBV4cGh6myybm2rn0ytthHFP74Aq2U3qnj0OxIJk5
4yNOCfX+d6Gs04wVS4SL8p5f1iRnIJpYauH8w4MnqGNYWJ7+qKFFZ69C54/t5KJJ098uemLof8BF
pAlMm9w1zQM67szDZKBRED2KmM6mIuqBkeNYrbfmOGrsvKZYm77TWoBPgxOZaXYT40+9HhyVafZH
B+0iato4aMBAbVjos4hAQB7hwHRsnGEN+JgK1YsYms4vLyR+GMlV6WlGRiB6re/0tAYZ8SKZjXfh
GtjMFpPfM1SZeovMCpJr3PnRUwlG+pPr8Ac9qeKnWSWqbsu1FrwD0oMGLZkEDhBAVERS8N0vcY0r
jw0LbNJwa7OsvgbGuFBBmcHD/ZhmONBbLMuWwGmr12bLCwDD/FzE7PG2RpuPs6c4Mhixt/DMKr0O
w6DjWZKV4wDabln0iBLK0yDJCDTcZe1KvXwkibd5bW3IahGrQGO37XKM0xb31j9DHG0Y/LPlTxsL
jYr72XGO6fykXHHmNJs2jMBSUTje1UAP/7Xq0E4DCq12TbrZ0IzFTnOwD1a6yjZTgCqke6Wags4D
voaDRs5JXEhPKhMQraCes9g+kh/jAfHKGIGzJ38z9HHK8VDopm1UgDxloVodTGlBsmzakuON2eH6
LzG6JiK0+3xoO7nwXVcFWdVq9DHzkmQxChwxb9ov5Arko1b96V3hW9K3dgx9Aqvbr30bMvB2xbpb
+FrUolLpA/AMVzQg9cYzmaDLlAHI19a5NHEL8StCGoloqn5G41G4J6kSI+7KAWGHOkQg+K9JmWml
2LVzDbuZ9w5gYCPse+3qEnSuf7AlVB4q6EeQTYtm1pUOiEIWqGeb/ewmDQ4URcNv9KT6WJf8SaXW
Jd0s0icCLhEoSkfcjlVH8C7qDzQEqCZ/6Dc0N8LuXWuBA+voB9NFOZLRHOJ+C7xtXGN8rCBklDv2
Am8Tw1zdGVp0quE5lPKtWp0iNFz61QAePSLD3ZxZ56+4VcXPQqtR71b144HEVgfsbzGM32Nbj59J
BTRKlMFp5q1HXojvZAThT/TcmiiYoTUoKmaVc/zwIDdWxdcO3aI1QEAGYMDtnRzPIhqa0HyfKV0y
sBiYHSjRIV374XLnXDVhuamTCgi0H+upRUVnS6LuBIjWHmo7KVYtpfxULFLlN19PTNPLe61/nkT9
HkDzeFfQC0MOqRzACAFoMVKCBxvvmrBGkaNEVCCJDA7K2PDW/whU61TyHUUG0t0s1qp1kUdsrOWd
KwXdOM0fVHgPCQOlHKh5rYOONopDXP+cKZ0BiJEVM3rw8kgXZWBuHxSzkix35v8vnVqVwrIhCv+t
pQ0wCYxajCLiGiAcCeqh4yT8Yhdut68GXV8XTnvp6qY+gTflRNg4nj9O1w8JYI6zRDA6cYTndF6g
Ts5Mxqraz32wwA06uoOZ7AOQzJHqpn22bq23DBSRTXZMcDJGkRmec5EO8Klaq/YkqTcyvYwNe3BQ
it6gZO3nm1296D+MpLoL/9tl9VDs8XeqdfswCtqtLTi6guRgDOgPEnIgMY2mH1OcG2uSdFwxzHoS
yY0CSPw3dJGdN0BUkcu/f5AFmQLVOurTTQfbEwFkIBA8TajdAWVIkOchcH1sI15xqet0C/xIyFN4
Rxq421fboC0+KxXqGc14Na9AU2XKSjQkiajnK6W7cR8ZN7oNfQ7K1leN5eNuWgfEe5agMGeGLSEM
EoVdcoNTcgd1onxUCM2GINyVllftyINUd6GkI9iT5g4qRYX81udjabLefQPWu+jYtew3gm/xrAEb
S5rSUAJ7yuPJiYSq9usB3bOue5qnvcXYairRHaYiaHa/TAKaygrnHOV272FM4Cn43VL0cY0jnitJ
utcGdXbm/YCkq4i+1mjWSbaWLTKAI2IwYx6vzEGPVhUudM5BbkxA9vUrkIpRYOFNX5mJUjzyVnFk
VLrXpMTei5Q365Acip6DwQs7iWXl2c1hZInmvuSg062yQJySGM8O7nT9Z2EhOYlEcfgDqH84ieQ/
8sRvF04c5J9q4VebFgDOqLDXu200JQLYiVqOFh6AQ60jB2wNkV6YgD3qwDUODNw3t7IBBYZyeTA6
RMxbz7L0Dp0Udbp2la6KrA0vqJMPLzRLtBTNVihg25CurWoH7Js19mFlBUhB5ThbegBdFay/MLnA
rKIVNORjNrNMy/IRO0ZaYVaqdRK+BrMe+Jvl96APSjjA0lc1C7au3iYnUKW1oDBHs5oBxJHTlLzc
H0PpBJmhtRBZp8kGAu6II606gvYmL3FmjPnCYxHaKOTOgvYCfdVuM2xiHkiFyyyxzXTPWartRQx0
m7xsQX8rtxLkodagKLlGKj1IYn4JNGD5KYYl+QUFMmh3BXBpnxgHEygmpKfSOSqMo0H5/uqmPHBi
zgCGhAaOPhiArQVW5w1KN3p0OyeOQGfv5G90zWoAVuVM4y4Hbsi2rJ2dy4VxoKGdRDDNsm7VqC7s
Wt8AAGuSAEnhw0v5k/nGc56SnUzKk2aBNdb+USmtBu8VYCRF3jYy3R2FWMJ2F24DVF+V+/F5ybuT
klViC4BGKP8ky5w1anmdrXMD5R1zmmgowHM9sHAFEEHcaHhFeFFDjVTCOeWvpOFlif5fPqEO3uwa
bUvK1gXJ0aJPQVkJ9LhwEUbFpQ/LgytBHWlASte9Ee90XY5X7L92oQiedkB2VKveLUOi/fGZQ5iz
vVZ7c8DfLp9HaCxiUwWWIXnjBz4Z+8DkFyLRxM6sXCgLzchMjiTSkMhgJZIVRS0IVo53cfqAm+zB
0f9QHndLMa7jhlB9G6d9cyxcwVGFruqqcg1zkXNUc8zdV3PTVTs17tb0mu9UrzvrZnvLUOTMRA/G
JOrl6gCbAIog5JNrAkYZtJ7hqq+KATNU4YphROPnipR2it/0DfJTYBGX1KmploPi0JNNpbMXRQGn
zlvc+M/r9Q3fZCa202MN3AcgUhdoE0P2Ka+a4RLL3BSJhqmDOht7xDXpyKr8LL17SlpTgCX0ZyjN
eAFQk96I5iWVkdZQH9gzN0IlYlVswQTqnoYsL4MNSz0fjKx8K7K0b1boxHFP89StM7FoeGKtjcm1
6ssoAdZ0kF+HMZ9Qn4Fn1cLoQEtNMbQkSzq0oPPh6eZH16fC8Nfqh3zzO3VjcoLkqysEqpcavNeW
9EOfF7n7pbiJmX/BKgcQ1EbEgxWTaCl2XgJ2xeXsh+O73mYWyeK62XSiWShhVkjMowIvsyoHEcmH
jlxYgePXvGKUAEqmSf4gDwN4uj36yPFJKqLp0GfVhfqkFXid6eVelwg6MZ46Xap1h/n3hH4PAIeN
1sgUlhZFaIebXxMuQ0jO8HXWMYi2Q/A2opFR76IlamGSLedhu0QOGLKGdMIemEdgHyfZTJghM/hP
oxG00XIwxv5Shs4qsqz00WJt+jhGcfrIUvwv1cZ1TFgfAQ1S3wIMXT+TjVx1f3wNJz08zB79oHO8
s3W+ozVoQFE7Er5BO23mz2I4Q6wZiiXmD9Pwk7iEcbAwaxMMUeh1wM2px1AuF4GLUOq8roVBijQj
Xd3g4oNb/HjnRkZdRnW5PW3HTP/zb9cgQzaKcJHo+sVJix7/Dhoq96wpqVZaNoFL8E7mefbdT3px
mtymv7aiPpsSy1RIaWIMWzuwQ7ahMdtcFuunDP+ioK40+m2W48+5D/ALu/V8wQKwORooZYtAFqBx
AH53iX1Cwbi/wz4X2O+hRP2mAWU++kmEab4JR/AEgxKCLaymtnYBVYkAGjrfWoCzWWokA7a7eyis
Fy+ZAGfturj7HGL7U1H5bK3ocKdmQg/SNDyQyjET95TjYpMk4tAtzcneWH2Hs4REZKPBdRwPTwQX
FQSmgU0Hz+tNj7q6aydLppJR77DHhkg6FEZF12Lwnot4xAtf6knV2+B8jFwAhSmVnFWoV1ha2oDX
Yhtk/kL4TviQLSlmmKb4qmlJfk4Ttu4sszp4fX3Wa/zeWkF+O4RpxDYDQGEXdwZD+hkBAHoTYHmt
lZUMJIL+5sWyzHBHC/uT192s3tln5uj6+V4tvwyoX86WCwrHHM3nPEs8cDJ33iNQkjYDen8vJOmF
EA8heG2BStOlyySMkIXtte/k7zLHe+yNIdrioCfzIggnQ9eBFLbOxn5T4uo/xZ82mJN4rqcHCgFf
As4Nruesw3TA+9O2GudAw+THwH4VwgH+LGakY7X/F6q8prWp3NCnBOx26afCaHYXeyeSi1pGxf7t
Ur6e+zjDFxnAcYMGUIvUYqOGcRyWIE3o90lWoX+aDEHp2MGO2nJc3GyiU0t28Ng0rVoUY5t9+SUa
Ua9ctgmamWTz9tytTVMaGK4Y0xD5LeriJhWOiNUZB/xm1aMLZdGg+SjgWytC4zLeXknz1esnIEHp
wCFuhV5/DYr6BxBhjKvAk/I6FuFfpDZ0x11F/ejuncrKvw7rwNeLPapZUDsBUplVxUpJ02JbLwCm
PzuDyJ6ChhtPVlcdu7CxXrKMJaBYBcys41XN5wCkiMLNjRPPff2Ejkp9npHOy8zxqAfflM0MWbMO
AsMARVNbXs36BWXR4NuRtYqhwGBaTrueBB5npKMB55sflhidbQ0wrn3MB7Bc2NGZBjSQALheyVM5
zi7gJYIh+3D8jYtS0Sw1kvjM4uF9ZVppRG+5qAFiAoCFTg69xFJwCHWB5HnqjuwvxiS9JHXy9pJq
gzxVDOlK5Col5/N1jo0API2SkmptmQy4r8LGbqUN0N5g4i8GGO/crS9ZALwCIDCTiyH9XORf1jgp
mmtN1iwCLKMwnsum04d1UR1oww5YmAmXqqLYFt10u9ePQTS4FaM+LeaN/s32nqbkPtTlQg+mRw0I
FeCmBPav5gXgJzbHLYEAkypB1/imTkW7IpEMbZ5963HxteYtj9eDVbWbPiuNF2DcHUwOcPV8HJBe
E571WMRpuP9/ewBkplrauiG2dmYbRxpEG5vz7F/repE8I+nf3IQaofbN1nwdcLjJe9fUrw1WOMZ/
MYdh+sKH0F6DS9o6Rr7xY26RDUInOYyN7EI2AVSIs5R7UgPavvAz5BxXORO6Ck6iBdU5VHceQM6+
1VljgnqdqC23faxPwBvRpisHHMq2jRx30UmRDKDbKK9ApyAh0poqRAUGsqplHKQ7oI1/QlYQCH8/
0cQHp3JR6qGhx/1DR7N4tJH4MzUHMO4/nWnWl92yApXTGeROAIb2mgA4knlyHUgUYbywGArXExFX
pwkQxKfS6SpkBOJVJlWkRxlSma9upjhmeQsdpJSroAtgIte0zjSANrkGA1vDgELAGECHvYT0nmfy
0X8jSkOTh/HKa21/dq6YAKgheTtNlaJK4NclmBRJ5+smIGt7ueTg2gGI6OT0RtvQUipAL4Cq8Q5S
5IbA7qS7vfne8W/hk9U94d3VoroT1CpsoDMtbJa/cx6ZufT7vHltU2QmgtZ4CXLbHVdVksSbIgpH
IAvV/HhHQ8Eyge7VEpTF6BlygsUsk6do0Am+Qe5HgFtX5wfTzb8HBQ+fUYDf7XRuG9vWj4vPQ1h9
SaO0+Ia++u/JFP69A1oMgDacO9syHLaD06MHxzbS+NQOJpps5CyK/AylRR8yKXUGPtfMs/r1nWFK
uhjwsBjIb6IVSR4ynC9QObwd2rbfDbF/8Ecdd3MNmJLnlP4sU2J/zt5TNl9r9M5a0hTJAuAt0HSu
DpinMgPU6bKmYA4bOtR3jIYeYovyETBPe6Mzdn0RYvsT9cMz8BCBywFSepDKA3uyFQNIzjN7TUZ3
aqyHwHK2ZIxi+JeZDe5a/M4fSFcGhrevWt/C1QmsLrZcZh2vb87UYYqTuHBRcXLCA9cA8Y0ff46H
DTEPkNBXG+Id+GnRJYb7T4EsrgDWQpmAc9ErOzQsoboPY+0ZFmDCkYWJAoCpUJsTNTjluDpO98PQ
ZutKWOHCQA8QiOBA4lsvhPc8SGRxB20zC0fic5PIJUJ4z2Pk2aSVhu5jpgzkF/Q5QMX/dQitn9jx
npXVgArPiL+mfoYLWVZdEqReL62PwgXAlJT2URoAEoqUeQO6y9k84lB5zGHIwOywrYMoW3hAmj1a
+Q9qc1VdrzNykEIb+ul2Ay5ERgoj/CEScTkwyNUsb1lj63S+L9boBT9rfP+79JAmbY13k3RSwRHy
Y2cvPVDOCeSA30SXAjBV4mQoSIsy7daObhV7pVIoF0Fuypauig/gvfkljHQscPSlHlh2wIClMsUS
UYE9CgkTafX129ijwtfDPXe8dKP2VkxF/2Zw4YJ1Cr8Pyw/npgREJQhHmIqvzSx5DHN0eSXmfggA
rsy7vvrDtH7EvRf/yQXYps2k8Y49Cl6uvY7a4cpq4z/HMPoaA3Ph2cZd/T54bNjQozILvGNFl6ZX
ExfGOZ40z6TShPGXU7UgW5GqDm1ZmxHJAhQUQtQApqz8ySPp7Rv/VtPDjROiKswHj9JxbHi79qbo
ZRw8dmozQ38SXluekiJ7rZyAF8veqp1liKKUrRHFxlMM/IUn5CTINtoJYKNkpz1F0gBI9BfLDaZl
5Tc7T3Y/gUjaONJMiTqP0DVoG876zqBE5TwmeXWIweBEZeO4B+HIlH5KTQ/EGD8lVtZThdIT+WcR
1UvC0qSSDlXXkUb2wrUArq0qSpRbxKzF0Oa6JBvgIHkAgrcQwcMgBxNACoA+1g6uhE0g/YT732No
akdSKX0T6SE42PpxRbqAu/pWgCh0esz0wDygX8xbJ0auH3zgsV0nM7QXnXCLb6Ebb5letWfgNFvL
mWYBPMfdKnTBAktkCcSl8DtqBbIqF14aYtllqB5TqEARwQCR3Nn4SeNyXcIumZq36lsT/LofdKUK
FUjpZuQgJfup+x6nAIJoBoxcWUc46HuHOek1CrqNSPXhGVfjw7MAHJNEZg73k9S5PirOncwVi9kq
dcnUbW0QyT6QqjBR6I790LQmMe+Yg8cwq3ddjAvqNtSfaBgC1m3AGTeuurjSi2VpNJcaHY7noWqM
p962gDBts+QmognMYmkA0WpHC+AgFT/KNbkjjGXr618jfzRXXmxpxyQcs6szFe5iRJvEn1oYI11n
t1+0IsWGQdTJDpD0xue06q7kABpAsYj1xr6WdtAf21xE61L34z9bNNrKFWhpPiXBamp7gX+nP7U8
Sa7zsyUK3v5WSoK3Ju+SK+9jPKMQZ1jdnz7QGjZtDTZNQLhWuImSmyKSaXB5OPkngKpcROFYW9I1
fUclnGzdhnb5ko+fiOM7smJxiF0rAbhKwF89z8uXfem1pwnk8S+2f+OVOD68+oS/mjG6w5RXV38m
Napu+aG243T2EmX27lUEYC/y9GIzGWIABXKCdvVmip9D0zIvdc8Puhfl8aqRyPY4etIhdD62DnrB
t3qfv6kj6v1Bl1xEVN240NkVZNrY32nRKZaEF8jP4A4jfyChJqaMGkStSLECn046KINet+gyw13H
NvNyw1uEabNI0fbIK5TOGMNa1Qbflf8K9PGixX36eldCTAEZujTxUbL8l2SvKAIAUk4R0KWBaLy4
W+vGXRPxEpds7oHi1NpIxJQrNMNhO5rX48KJ+uQKMDEf6eu+WXLXTt9Ad/TSiqJ+DguwbJWGa6Cc
AfqMV9t08J0vPkotdiYweTY5mLHfRL/0xaD/AeQ9Z9PpXr0DDZH1gluSFdnBCJisNVwSH4aSZZ9G
v3ui9eyoAHjsUBTnktnuVRs17HfkB5l6ix7nyEmuaJ49lMUAkCeBxLVT1/y16Fp3DcTRZBfYmXj1
Gv1oirB+bjp7ekBfNPLbsfXuxtmY7Ej81U3PnUebFSvsATa4lHQ+9VNcX3Bh0M8c9kmI/Gk0ltGe
fkVtuIFW1EAR7lCt7MTSnt2SfYlL4bzVHsiVAzu3HsZ2LM48wKOUDE6c7zrWpS9+I4JtAUzzLQ/c
4CWa7DU5pHWSoQeyFicAq7RXu0ICmfPMeUOV71uCButn00rbQ+sinU56F62IKM55iwrNXddO7e07
u9Genan7EiLRHpd4m09gonvqbDEtax9l6ckHwT3PsqM+ggOBVF0Z95caD6Q0NcGjUTIkwwf8fJcZ
6I8zJO6xQAEC45sFcEv27yxAy4dd114SO9+0EoM66bCvLnx+RFV6de6livQk0pA2aAftvKlaKh3N
lB8XOTtNOrh72coPw/GgNpmgWveqFe03afhw8Yhb1SW2VbU7/fDBPd50qOz4ryhzcW37sRGnLXlC
nD60J6c9OJmVSLPZR+3gozxMloM3xSvlSHG2G4J2a87/mBogDbwS/cKR3zbrWHbU2LKjJpUzRxo8
DYxTZCAdWZVhlA02pFMGFHG8R0SJJ0s90wynstauUPhHDUKmlXnLFHSHh0xj/pW1Gbpb5Z2SOeGG
Z9SM16yKg/XvPGKXbWs0wr5amosO5kRjqzC0zS04YPZjmwmQDA+htsr82FvHwNEssCeuV4Xnx1fW
ZMbTUJXJnrcN6kbIG6WQDWp5+uoQ9bb+FGnpdJFrRbxEHqsu240vL2vVde58p5ua1saYcHMdfli9
uAOikXLkTnlxe9S7kcq3x3RZTrgQdW2k6BNJVkozG788HTJGSg3iBlR0tEXBVz1228sJHUQC2ZKf
YYhABx1yTAFHty12bEAMkcZhYu8RTFrITAa3EK/vxwfs240Vfh72hRCSUHNjrWJHy1Y4Hv+ETSJI
JGRfWAIMYXKbMZUy6ew7Wb4i5U0EnLkT5rOzMSbp5b0humj2XWv2W5zAsXFLxdUv7OCvbnzz/MiR
RcbDGt3W03egPb05vqG9MjQ+L4tujD5F2OaBXtwVD06e4BDR1w76vbP2oIPKYSfMGm0QBfPXQ1YN
G6cpkDzNDNCHSA4RAFn5+1oL10pFehom25u6xY3cDQIv0eKsVIS8TLGxDs5vVLxNaClHlX2U68kF
3zz/3GsZ2KKc8XXS0nbv2cxd9RMbX3WgPQMGOhVnHbxDn/0JqVbpVngOWIhSHzQRWjG9Vn6AFkTN
Zri/Q6fbPnSrcFkBdeGcViiS1RM87PrWACoVan/9vMz2oc7Q1kEuNGhphMv/JrOWrdvaw5bigK8p
H+6uvopH81LZwZcmxvPe7/HWNGUvcy7wbCXRkJ3OSiRrJZ1D6axL57tYssZZtgJmCzK5tQf4h3mM
UfXycz661ce8AHuHq5uohQl640iDJa9+lah0t3Gk/QieP+N/2ckpZTjy8Dg7xmVknY1pwP2hHsXb
wAAACnZFUNLgSwjcHMWRnTErlJZKLrIapCY5kveg8v1NZDd6uPtEpzlelj+XpJKOAodvjup60LY7
gDyjj1Eu6CZO1pGNtp/RCaulB/Q8ZBXA3JHX8fCQymHskc0PImAYk4EGdPwMD2UGFPG49vvdXUTC
09cUr/39XUCE1Lhf4mCs1qCZNrJNmPDxRFKbIrG5SLxs4eJK4KJ8S9NAhRAqcLpEoubLAXdkgOjF
fnYWSRfmhcTplUoy33hjA9d5oKP/YMuK9KAEgSRyh0SeRYbeDJ77IWYnUqH7Ol0FSQR8GuZ6a8tG
MgmgPNUZeRE8TGmqBqPXt0auVQelopknn8GzLtVvVyFDIK1ZuUtwh/MUhAP+9jWGjLA82OH8MuyL
AnsZ0GmCjCcIhpWBds4rnf10XN6v3dgDOwBIXJ9tIyofChHs46EH2+zdUnrdDPuhMoNFN+HPo8hM
d1u04Q41QPEzSBbjZ7tzcY0Dvp5tY7so92+L5CHX/NmDR1/RCefmwJ4KQwD51eAMA/lNCNwm3UXp
fKWHJ5LLHD+/PoiGNYkmGFK1DZk5NsErXO02SxL9MkagJwNVtFdN32xbYztVkkjFjIFp4qeXVdUW
L1MUpxSdnm5HD105vIq1uVyxjcCaVY35a9LleFcMuWVfcOazL05Q/IWCsnZHktIXw5Ts8dfwVTda
+2LKIQQv7DlqvOJL5fVfMiS9UAa0mIgbs/Ktzww7g9ew08TSNBP+COCMAP9zoTj2qTOCK6DUNgyR
j2gzxnmXV9ZrObVfpjhu5DoDm9yvQjOf6UoB9QgvjT2GG5LUoJgdSVcHpTtTRN65NF1wH++iOrUH
pCod5VwknsbFfNxjqbYoGUpLyKKOgLik85YhiGAkDUf7YNooh3RwL9bKdhdSoTnVOIGaeFuYgKzQ
WOFvZ1oIjv74CCytK0CsD59cnhnntOCvepWE3RJvkNwtPxGbBKo7gPhS1WeKC4T1+2UGX3JJsSDf
e1k77hIjFlvknthns2fgD82QN9DSH0Zmu8+zgzvgNeLiik+30q0RsG/E8+5RecjvGOA//IgFvkVx
2EoUzMHboKmaGJQbqX215FAa/IcNAJ796FnWlfRhX/mrOhHaSul4hVdmYOEni8sDLVzoRahfffQx
I2j0bGjszrhZyHeAszlhBwFmaFN4604kwWE0Hf9AM/YbUbmQHyAo3yNUWJW2CxZb+l75eiN7Qd62
2eA4rqPY9tePUH70iUqk2d23oNg7vwkEcAtrYNXSlQCLXYssVlH67saWInjTxnkgK+mUC35mwLth
EhFQOSYceJm0AoW0nWj3+MGCjGTyxY5rNd/rzEF9SdAN6zbQy0+pjV2MZeXxn15q7novAnWtHaDe
zjecb6BOBm/T5FmfG3zTVZAH2oVWAnQo3+dDCqqKoBzWJorfLkGcFzt68rthkKL4W3ymJz8Nlc3r
jVOFbDUzKHqylBk05ShJc+IxW06xtbC0pLqSt9WWmVrASAG3pgFn2NEAcOV2oL/D/3Rc8vG8IngN
Gm4AT6La+8Psc++SaZHxBOr2vrHiZxpqHAPXTmqb6xTlTM/Yg7YPdflWlbmL3Sj2PasuBKr8LHMH
oOwT4JoO4A2FHdiJC5654YOfJNoj9/At/E6g778JH9PeDB/9Cty7pYWsDIlkCEQhVnnrBGuKspmX
PqBHUkdJHvKu8SkMvPyI4/DJqpz2oZ3696HynXwdFNkm6ivj5DU+Xw1B6r9N42M7NsW3AEDv+MZl
fwnsEDQMJr57EaM20PDyZjN5Ph7zboADaugxd6nK1wAvhlwy1aTRUKIwIxCc7RsxWu8GcNsWcyWc
OXJjgx/HF70xsY8wvSP6PWShV955RxdfatiXLlCpSbbBPbLivdEuqxaVyMOAtk4v/KO2Mtx5CFlH
SDR9NGOgWd0Dx+wc5el3ECuzz80Qso0muI/r8hpYemOTr1wvGv8o82GjpaH7Xbo6ttvMrslQCdSI
pc4Bma3hMqbAJHAB/PpST3q2DTJebnJhWi8iwA2KEFV6Jit+mkUZuF9UUKY71VWIOkYjsgTcA+5c
UC96sxuOuAc6FUDURMX+h66TcH2zfOs/zycgGBzjApx4ls+c04i/sWWSiuJbk332uG++mQJb9iop
p9OYGtMlBybWsgFM/UbPYsAVy5xQICHNnaHClyA5lNkimoFeFATgkzEtlcGnjJKSaXa/RN1EfGOI
5hv+VWI0pQNGRw2kCyQIbtTm/grv4HcrGVI9eYyHLt4ZfsqR9u8dJHWASHLqeQ3KqQZVB6TDvund
QDNB3jStON4qhZOBcXxIABTWlMhfSuZ45EjYo6xEnXW25JdXOmyN031nuEhnKR8yV36hXZwyQlVT
OD0Ds4lv6jFEYjPL0rPW+A0Ym7TkS+qmP5jsOdHMT4Ottd9r9KAtUIvFn0HIwzfmVJbHLENeGbX9
n01tbM8ciT/11fK4nFXqm5Gqdv19gG3b5Z//+M//89/fpv+KflTXKudRVf6j7Isrfrxd+z//NHT/
n/+oZ/3++//8E6WM4OWxA8/Hfy1QgNvS/u3tKSkj6f4fcc5YWXaVdSlQ+bolqB2C1TGsfKMb6HFU
KkLeUeKMvpOApwXP8o2XdckMyEMed2A/QxAA4NWwTVT3hdnJcYFzkCCzuMTrNDvhjhk/ZpqCxCFD
XRh8SKQBVBfZss/0x4Tb9rJCvvINHOVL/PO73zn4gxZFrdWfNOSgNnrr5Aez4N2DZWd4JpiAfyPq
H83B7T7OetFuZtQjGSfLaJdT9lLJMwMfdjLhInKTeEfkeDxci2A1v//SKEs3tabr4IyoUZBIMpMy
dwtnXKFYWjtleLih6fKx9H3zMYlBhc6490CSVSTTw9D1Sy9CwmA5ANLtiLbxT8rfGjNnB55FtHyT
S9HGxaZww2pFC9AAjqF0ZU5Tu2k/PkcHofn/5ey7mhvHtW5/EasIgvGVVI6ObbdfWN3Tc5gzwfTr
78Kmx9Ro5vT56r6wEDYg2ZJIAHsFVwutYD9PHeX6E0TO0hNNrTI9uvROBIUqJ3ym/EJXFZcUK9kz
1eJSZXD7QerC8vvC+/03zVL/8UUDutQGXsB0dItp3Pz7F61OjWBMAme6qJYWHMlHyayHMpzNl2Z3
pQLsvijC8crcDeeZI5R0czHXw44V4ervMepU+s0GnEzc3UjCUMXjdd+ObeD6o5Y9kKIhdSTt8Aek
w/ge6QLYNY0RW4/4Um2UwM3i0fqZyweZ1urlOYR1/dlhHO8FwEvAG43NrPFthCK6mNW+GEDJ2gYc
ynRBY+urNoDnJoeuEdheFVxYKdsEVVBA0im1VOspHEXH7GqmSLPMNegJT9s6SKsTjEOrS6sBLEib
Obl7K3heeTAZbeft21eEOrKs8NKwQa8effYGxsfvPyr89O8/Kxj84GbAAfhwoDxqyf6bm0LXKUOR
6fZwASzT94bJPlmOpjxrVWOfJlsvvbIL2HdsQrkL6m55ETwpn0xNeaV2P1Ti9VTwaY9TQu09VA56
L9h3UPr63Rhp/pqiTGw/zSq11oFo2p2els01B+5kLROtHlVjZ2quobyIhN92lGDmncWEDHLNYi+W
T1wfznfrPCiD3RiX/K2PoEvoAGyTN2b5qgpoNcqosR4UeMVgkC+mdxY0LajBCeBTKu47K4XXjkdL
3sKxcQIbOtmqYfbJZ2r/XQjF9xqr59fIrsM9HOfw78du9oGxCtyxapo+ijDal/LmX+TGSR/zdayE
6O/t5skxw8Qt7JYdqMqcUb8OWYeDUeDRvdrOgi3ILD4snUplr8QWTswj7X0s/finLECPN/kZodDL
Flmglq+uXJ2WGHRtWZ5WR9otLhfaN+IkwlrBuafwqIPjVrP5/bdHt/T7bw83TSAUYKPANTxV6JFz
8+0ZtcRKgtCILwoQd15l2vrZ0Eb8pBx4L7ec/RokIYmaqJPaqZrHanbkobq+a6cqXcK+a1eWKJR5
3n+La1myH1QwSgr5ystQeoVxgEmQlbC3u3Z6D1Zud4e4DLaGiO0Dlxc1Q24MzB/TOgzKgCJ1zUVq
pTqVsOm2D0vbfQxNt3RTCWTDXQB27y7tw2f8nLTN5+v916lu3sQy193U969MgfTu5tkpfHnfGQRm
M/naS/tN3PIqyzRL26BEr2bXNhsfH93BSRIYwlGRLjG8kw7Y3qmHpY1Kd23Irg9QVJBT0OWmTlPM
dauKoNDU4hjq3+b4tzZ6GYABsUq/6w4hUudWSp1vmAN8Ayv8P4G5QzrSmb61aQ09Cr3sz+YwWQfA
MeHpZynRM9IA0EkEYuAPaZ2Strr/JyvZD+imTt9Mu/9rkFykVOXQbdrSOmMNn0KLlKW5Z+XNBP4L
DuyUXAkvSW+cGd3PR9lbiOSzN+vKiHqRKQ6facAkwtvxFBFhvIqE3Ka3k2gzAFZxsjSeekUH6ew6
wlN80BLYbzGhvQjBATkqq+9YH0bbhIOz3Y9W+V3LzZ05MPZCw0cb2AZDhi3DHfzNNBxZrBAmy9jX
zUA7pqjOCqbi+Fu/MHYz5o56bKZtKisXq04v0ne16S5Wo5m/kGh9ZErSv+kQ5ln3ud5CUzq3Txnn
4TprtPTdGdoltIphWdGG9qtdlfrFaSwI8rTQ/ZS11PI5hJYmHBaaI1M9gOKrNcVRD11AHwMnHSPu
2id4jXvqWE9rrQcWXxmDds5yLZmzJcHVmwZWpBkWJTIPNufPKK7jQOIJP/4cSyPukmNyLJ4wMOBQ
wi1ZBSaZAuIkFTuk11qXGcG6aaP4QG1F6YD6Rh2lNSl7PDdMeLNMTgngjWQUV0bFDlQyZJVKS4eQ
/OOO+MdUpGidaMMUBCo1GMTLSFGlpTs6DQDWztRtrKz9w5Crror1n5epi+CqRHUVZ3y1K6T55dI/
FCmQDRnwMblkUNClkdSImvgWVB8AWXM1XzXXiYSvLIFgECr7AAfv819Mf3xkY3Fj4sYxeyVm8h8y
/9NY/NlD/yngUZgXtxIV1onimLfp56XyHShLL3XqHjUJVqVGqsPcRVtjIRi5c8//zxzzbGZTb2JF
5cnZzsoUx8YQolUcx3nAWWl/YFifrkcGMAeQGlsCUFNEhd/Kg2ZDjociVAhoumWdZysgA4wTJFf3
vdOJPdXo4sj2pQoyoThUQQ2cK5iCpR4U4Ieow3rkoqpc0joxIzEe5zoVw8rIyw0V6ZIhz61WBd9A
PFYUe2qj2agU+aWEjMvZDYj74pjVbE95g0153AAr80g9y+vQGBxT1wD49Urs1T0r9gSzHCEhsK8s
eIgTSpPa+k1j+OozlQ0VuzsKt6XAOThQt+FB0zWe6aelB9lox9Rc0XW/JsbxSlivb4miGE2QH6Mq
k0hn3ujZupW9k6xSrxanxZYYjGPmZ9Am134zdgmmsbahHYogtd0aNN9jIr9nOk7k4R6NLD4YP7JV
LaccqTHwED2qp2BXgs8lu+gSa1m37gMDSUIZSW19HgXJhuo06RI9D/H7bvX7pRlT2f3STLfBAtQ0
E76NzOGmXLrdLM0sNVRMHEtoZ8C34nZvf1fjd25V3oIuvQOlLmDT/xqC3LCyl5OEGn61rQ/vYL+7
4mypOHdq2oL/bDunxOkfMzG0T9QktLJYG6IRa6pSx78Myv3xkQLo0shBlhy0TPQ1qNe7ysWCPZ23
faUO9bkitX/S/i+DkwRk06cwdHEfrvbUyDTc9OOh60COy2wlWP/DxgNPGwf3y0NPph4Eh88JCU9F
Db5qG0uPSzzQcuTrEvuXXlpYERTjWxFARkGDJsgjh8j3JglEcGqgSQh/zFbfxhM3rh327gCxMvM1
GMYaKbje/ilMiEvjEDkAwt52nX7rYIdxBE0QBq1LLjKNE2elN9ghhoURDO6SoJzrrYacrxwYwXz7
918g5x8bQ902ddNWTZVZ4L5od6dFsV+0FX663TlwIPoTcDB83WqqwHktUo/zAFWlyuBCbdk5ZL/A
OIHSdwkjtTTTV9RIFwW/TBXHS5O/gnFr4/kF42vL4BMWSdDxcymBFQtoKIt8mjyqwvb1M6lF0UsH
/gntlUKWDkp+0YhlqlBad6mlkX/4TYGkJ5goz32kwF7ZjmA0ZpogUIGU5fmqAf5Z9g5FhHJnIG3n
NfL4VXxZplCJ2sAzSbamUjyTlcrS/m+xNyGpr226vpvceBwjb2wy9VSauv2t4X+aEveXwpv0kFvI
2LWjNbxTVB326glEHOebkf+py6hqBGQuMJCQoyhsxaSsKeaiKMxFzUsUDaK5GLS2Tr//ZjDduL+1
IFVsMs4s3bLhR8/uzgw0CEaK0NHFWZ8a25uksjZdwpjBUtCERs7SRqVsHDxIsMSXcPBhM0FxDE+5
mzjswLIHqx5xINXEF2FHwb4XeuMWZZo947dOaXZKn9vYSXuRFptbagM2Xz1ZXfwxZ94ns35Taq6c
KLZlkOBJ8fGvKLbOq+o5P82RfRg4nqhrPs8jsMQ7NXH73U4AoPTGKHu3LahG0zyq0KZtpbUKVG6s
elWMerNvIJcOYDNz9qOlJN9wzrItKm386EV4216CHkXtTpnftsv4WE2mDz8dvytG89wa+gXU8/YJ
+1D/wWbFW4TjonezsYqtVB/cpKyt3nmgnz9BUTHXARsLfhUQbTgT7kbWpiDwzwTK+eozplZ7/aoR
JOer9jUOEoI3s9CcX+OgtuCfqZYH8fwKWQJgZxAAxCqn+m+DU4T/7u3Rm/16CxT59fYmu/GGXIAQ
llqGtJ3XSguGsbZyVbo+gxOzUT4H2FXh6K4tn3PV/GxbepcSxSldw//Hb8G5P+qUh+q2YVkMt0oc
fxh3PwXRA5wfZH16Li0wxljbYZlPGag5LQXpsq2mtxOMEP7KT3GnQpbcGE7KVCMDAfaJB9Es80VR
guSMX9afQWwYL/po+4+tOawslpovjryA1g1PjjF7ogDHqv6IVbM6z7UBpPNOtMWeQpH6BKYxZMGG
qkxLxrWm99+hU5K6UDPkjyIX/LFummw7hApgtbKNLm1YOauktsR6aVOEn3hjaFlbwzA+4wDx/aUJ
xzgIbuGgGZDWbeoH5YVGZU2ePRZYBslXoRacxFVngDaPywy8S4PD8o4SwwgBUQjyw6SCClo0jfEA
ql0vz0pjnIbn049RAL/X+OmbE0fRru6iYluVqvae+qpHAXDJ1laDAdbBgKOWJ27ja0MdNKVle4oS
4iDazf3U2v+PuyK/vytqTDNVVdO5ruvgBqjyq3Kz4Kq6KBhgwqScQgNq6guJxECWz0CuZzasXtoX
MsldG+y525VtB6CwgMXmhlkw3ci5LmSesICRgero49y7dJBmrJbBEoHGLh0cIBzmUo8RpS1ooM1D
S8jlQgXyKYmBlWpkUQe6dePowehSt4JDxmRLRdhN730tCA54b91BdbAeyAqlfC+hAeUVkZFvCtFd
Cty6fwVGfVeQXUNcNr+mqb3rGtAyya6/xSAnkrrcGKpdvTadqrySXKtNK4dqRS1zhdrrNcMy/fq3
FiDWYrdRJXChcFovl9T3TGpd0SWfTHaKoXTUkpoVzmWhTJJY2s+qUKzdTZwcZgHkvO5YKLzJBhqZ
1TVb9xFIUHzcLzo2UVmK1iV5JNK1WS6S3Tn15aaTeAG/rMNno4efHpZ3gLnKGhwrdj7OefBLFibo
qHBmTlNYGfbA8NcuFemSy0Yq2fYE0YtYmOv7jm58/v0X3OR3T32NWbjBGSaYa4xz4z5TYDYT1Pws
gAHyoMAJEQjtr32hv5exZjbeE1yo0pcImkgvImfg0hqxcWy5yF6SuATaMa4M6J2gqipwpAAGMwPg
yQSxQjhSEbPFoUKcqg7gIEm1pSQOXWDLnpzCKj7SOp7SPNSulsUeRIZkeFTT2N8akVDaUkrprEPl
19DitoS734/AiJHeBfoYxMWvKvViw/6j/UoSJ39FzPlgioAK8WOEPd+ch4EuEAM6EyklytzYPGen
3knfBjrz67hgcB3rPnvjdmAngd7KAeXm958CTtb/8TE4+E07GmMOg/7xP5JrJjdsLPlxUtIl+gQa
IpTJJy9IuiaELqJagaETGMMf1ajGlxpb6mctzdbQaoWtDyBIz0oZcmzFRIfsS4WlS8SmdeEE9lOc
gzM/5BaHRUFjPyWl0p0SLKYgf9nl3uRUMdwQHW1HwbkK2UEo/ey6pBpyr+7GbFXmgb+ZfNV6KlNu
bADVttQfU5Srj/rUtRsI4IndFPlYzUI8o0H+8iMMyxZH0QNOxut+fAeXzE2xR5vbl/gUZzxL+9/j
aZ5cJL96GwYaxGdV4TW81XEy5BnEZV3q1J1nUOwzOs2Hj+9QnoIYF2PMYSg1mbjESr8vinRLTdS5
hGkpbppAfCNOi0DetoWdHIveUIFmxIWDTHMRhfpS1kW379O43Bo5xzY1CKbWdVK1OdlUHNo03oqx
/jFX4fH0WExVsBlTSPu7Ck4UDvnkqAdsF1DSHTRS/aZ4EzoXbwLmYXKCZap5KPWEjYDBSwXUZFmx
YxSJ790Y8k0bt9Bx0kYFV+oBGJIdb+pzuBxDpZpDpqHHjWs9V2n4PAkMSiHLVbq//+qb9w9YKNrp
ho30hIUll65qdw9YQBs6ZqTgO9RDHk5ATIKDB9e0Eqa3TH+Nv0rFGH62LaX/GlfoOj6byO8ec/8F
+4b0+5SBk+dEnbZJpn78sKvXwhzS70w2R0h3b5SQV+cuyaHoXgQ+fNZs7DZKvf2mdyqgWSAF+l0Y
HRg2CatYMgm12v5pR4aWnFO1Gq/GhNunF/iwvLSUoD4HGQyqHSb4gw8N+ksHTQFkOvHSTlFCiBri
9A8CRK2bDhoBL67PEaMOSVMaAVR15gYdOiao/swjfPjcf6RxjKmQ3vj9Z+I4Mpd/CyoxNc4c1bZw
TmAw0zbvjglaQ+16bhbjeUyB7tFgxI1zssgujnQZk7SEIxUuaQvUkEvFkYn1kMNPiUKUTJRHEx5P
n+Nu6nO0HE2RS7Xx/Xaj+0roZlJ/M0Jed11YVXGNB1ZcqdRasOorQj9d3XVM0L7bhCV20NSRyBUD
lSBgCKAstuI4Xv1rqlTOF45+dIj58LzMThEOfG5POZ82N3PIkSY2zxeRbZdwmobG1H3uZZBOh0N2
wo5xPgyXqswiZJ0KPKnMDJgt2ZZqTaq52LVUAHADkpYxpKGKbOS/BiNy61jXYbqUP6t9Z76XBhAy
sCeBi14P2kUDK8A1C/wj8r0NX9V18RH3PfjcJu5A23+pIsMy7uC2ipUhgCeeMsJ9KsxKth0cTcX6
0lShpilZ32bbQ7QeFotbwTUI+uCbBtDZdY6AcgjbinJS3WzwEUsDvkZNtpi2LeTILtMsP8D5HxYx
2GDYgKOgkeUrAhNBfxqnaIQ3ovrSPUOVUi7MjYJdmXChiTlBwBRyqJCYcYqVTby4eZRtVccSydHv
TdY5ngaM79nSAN9CBqpeddE0/BTairDKQgaoMgCOvf6exYF9JMQnbCatDZgaeCgOEtm1YEFngOgE
31MA2ZExlkBautwEhl/di3sedDIxT6ynoMfDNM3LZb4jCMI3JZxgCUA1fUKTvAhKDM0hIGPutCC9
OgO3ntI6j2BRA1LDmOPBPIxptR6qflqPfWw/UYg2vXE8vt3I0Hfc4Mazb+vKqilAoKig5PMcItl5
6svmAwJacBLNO6Q+80is4so0cbICwl6UQnwPkgzTYTC7B2oKHfgKuWVmtQfdYY+49U3I41lQjYuF
87SMotIo7BjaYcnLXbto4CkC+t/rzZQQGwDZo7W/0YuWZKBV44azF2n+Tm3zJPJ9waio26uJ/t0I
A6hJNQ0gOjqrfnSSPbiEAUmc7m3d/+lUTrBNYVzgGjKj10g+G9wUwJtTfACOFNO7a6cIakuiMfc6
BxqOFlHjqDGUdLuOwSJTjqXgm955sNl+jqNgGgaolOVBYC8HVziChEKT/+SBATOJTKivbdgNK6R1
lGs/iGE7dDF8jAvsYSEtVm1jZEBhjzk0K731g2+V3cP6Ky/Zz9TUdhABikJXVLGbpL3yp5Pz96SP
nPcxH2rPTLLqAiIkZBuhMl34Wr0XI38jxWi6LNSN0ck2KtIEJ2rvGh/KvjVExzwlb+v1wtyYu3VR
7y3feJvjlvnkLLnoPmcxkk1ZbSmnreIJBAap5c9Vy7CdywRsL3XqlCavzNsIs879S5CI/ZIXV74i
qO3vc9SSFlNq5S8DTiI4u0iOwP/iGB5oZzXhYN5lVjq3EQza6ga4xcPgxdW70YZIptSt7Lm2BmMm
PSh2xk5Om0K8cu72pXCl7M4GaGelUAhXrezMGmmHnWRadOQxzn/IfSSr4f8ZN+aJ6KyFDyfDXoli
LEdBhaULdcQaRMzDAAn6qe9xCP7Jiv2rsaDfgJZDI18Kqc7qqcs+slf9N96M4K8uyr1/ifTilMnJ
7bdoMOrtzbhZi3XEQCYHztGA9mYujOcg99JF4VObQJWxCvMXIS9Wxd7CWBvOHMvPl1bHob6i9mDN
8DZ/qVmaHVTWQhJCxrapCJ+qNgLEE5004O/DlQhUiigAPF/r07UP0aGdsIfxHWpJm1QM6osv1OaC
p0ALWS60Mxlmy7BeVpva2EROor6AUe1lPO1P0N6EgICqjO84A0ilqpyzC9NknjGWM5am/zkjtdML
U5iSAW2VQgMWx2PdSxyFkmJevjHFCM4JTgtc3QrKNy3w660lOnNNVavinefHwIhQ1U6cM1RztEea
o8iCFTWPRgzFBjmH9jVHVGD7WyvmqkoLBXwfnDzQGYQooNiBh/7ctLTjII57zAdVmtrmc4khA3zN
MNK3uTrBAL4ye+gv4+TxWvJ95hvdJa8tFfbDwXCxk0k7BKrA+bBimul1bPFdBrlz2GoNkAartOhj
kLW7YI11BVxZQgFNvs4KrnTRwHHelY2SulUWFv7Kzkb8J7VdZ/efEU6TgWidJ+YPqL8F+7lKY2Gt
xlbABuEhK6O7KAvnSWNF9PsON3kKW9qpOrX/SfRYB0YGPpY1uBtbGC9hORLAiHwPLutLB+rdxVeS
4jJ3OHFXep1mI2kNDPGNdbkBkIovSigeErj4zs58ti6nLhr4FU01ramOte3bB2fNoQh7Q1+nn+dn
Kx5ezXWgX60DCeW+vM7cdPpdmyu4zkHbNTJeg6ZQVnVrAuwO6PoYulGjCwBoBr6zWSTOYy4zogqS
lXSgwWPReSao35uEMpg5a+aY5eADwoPTFgcwsBOQGPpEwuzvhPALuz9CDKneL8r3VGoBWZJ8jQPk
ch/BIhtfCvAPn2KRwLwLtU4Y40tvxGc/TforNZmtFnjqUAfAmKDTBzp0jaWauabeKa6Rp2zzX6WR
FJC7SbrvTTdirW2owbEohPOtMwqvNcbue1wozrZF5nhDYbEdnHBPDl4SU6RnJMaTOUxxmsgb2q7E
7s43n5McmpY5vsClalmHJI3FU1Cx125UIdEEbtaTigOqs6VapxQ3nadcXpSqUtdFZ0TrpU3Tmict
MIwTRaQ22CM5/I+B/Tz2mmq8DpbavtjsO1U6SAo+hyAMUM3AZ/IMTClU00PzNQqZ/wRc12qOtJvu
CXck/LJ98wW7wCqBtkcEDkKpRNia2kUOkXMNTG/aQyYqErUBbmHX1lKm65jBJMMvuP2KXcXrIvFQ
BAmeRiQ21ltQ7fZ3JAcBR4IWi15W8S2AEZMLFcoH5Nzzb3HBYqQXgFGFEbHyZLRt4hLuJPHNBw6A
5bcAam5zRDmmwXPVVv/nCPkqvgFXPC1Ry/UI6poL5WcVpt0NbIa6FjJA4dBvjGQIwFbEQ3yFBNK4
7sIhftDDDNTE0I4fxH5oWuVKrXQpcoevVQ2L7s+JZPwYwxE1qiDOLmtzXOwbWwVaxK7Ar6dYj7H5
PRVpeKBp5zgzLg49M9/miDJKuZv1CqwkwMb9fIt93UFuVE4AaZHPtzjXlUMhIuW6TAfcAl/Xg4qk
IA1QzHZbyDelpUOwCjqr2ipF92ExPKpKWJe/yppaVTe1JFSaS5Np2qtuDHNf43f8tdCbfxv31QfV
psKNYmUvDAvfubb/GTsd9gCyBsP6YGf74H5TdTCKb5mNVFE9rnMfB3WjVI3qmgL66n5dbjtJRx6N
Eb8jR3lxKJdZh9PPpMnqUys74yD9nHDu7fV15OiYqFR7L4co5NYscR9JzHFWGV30Ru0mxsK5jE6k
SErtFYeWg1qo4ZpESKlt6tLhqJj9A4Ut7V/DU18BCTEr+4099Amc6Cflez9pn6Wl7a5UTmHwMUFB
bh5h183VyppjO5U6vIBH7Ru4OvCmUIYncFpxajO8WXWqfZOP/ocyVJ+FjIHAED+m0PxwTTPOz2nI
mjWw3fVToQ0nSGjrb7Cjs/ZjGGBHKrWNlclOV8wHTIuqqJ3MeBBPWd2Bhgt9bl2NSt8jTtSAv9x/
DboW0ILQ9r2ZPVXzPNmNFkQ1cUQFdojank35xnrVARTLDJ9MvVReY7Gl1jisDSiZKFeqNdD4PoUc
3H6qpmqn7krckFdUbYOMrfHPL+ahuVEiwxGV6sEyanunmNhkQktH4y4IDFhQNBB5GCDk7YDdPQ0Q
6IE5IlVrPjiXUHP+jBJn2OGeB+4VTE0OnQNZrb5u+isH3/oag765LVVYVgvZtnSM+AhhOg4106WN
SmnVNysGEdDVXYet9rU32m26oY6ll+udVGjGYQK9JHXQqyFz99NJRLWn9si0prPtTNPaGL/7AGrh
u23lJyo1cHhrXSoGAj2hg8SKq/tZ4rHJGaF0jUbqpktM3VTsMgMHc3mnrLhaAE4KkezGrowd1YJ+
TKDpJO/dVOeD5RyDKXAj2UG9KdTT/geQS7Oc+xM27mC3a6uG4RgOeFN3J2yW7YR6X47RWa2LwZ1R
VD18LbHAyzcLZqotILlfqf2FIFMj6JbSqetjCcj+yyBAicxNi+Q4DASCbOWnIO8uOts4K0HmK/xj
aaHSEupD2d52KcwJ/7Ca0osNaFCNWngNWit4KW1I0U4DFAHgbh2+IFelQjZ/BHhA9k664z8D9CG7
qAHirzjaUBr9QOGq3aS4p8X4c2U4nDacS9WaZ6rRKHgBnztnSoHi4MztgziAkQG+8kaf+4caSvSv
DTxMV9ggR7tWVmFFCsa1DmE9Cmbwtd/xfDQ8qg4qUAaROYCLKIPLRquuUx4/zLEN8CMwqXRxAwl6
T6R4iiGH+kQvM7Hs1VD8/kKhHcNvFo/95EjzmKHpNlBsAWxnggW91EzBIzVYjX+vUi9wZNrcq9TW
bTAo6bfVfxtbFVAvSDrYlPsqlvaw/3kO+so4OpFVP+JArHmUTUYWGscEu4pHai9VbW5y2maVlwm4
TJoFtTfIdjjXPoBpui1X54lwrpO8hFEBG47B/g8FLO3Yq3WQKfezDXXMk3yNX4LDBuoaw6SK1QwL
tQGzSfr4g+Q7qQnMsoPS1MWVgKJJMwI4nRrtZokHXOKDalUds0feglQoz+FM4q0Ts4c46n4HvHgK
uVgwhOXpGwXlLXM2HfY+nijC7GqIUn5xivGjgdYh/n1ivEJRMbu2acTcXGJ6WhyKzh00IoK4/c0I
eLePV7/ITJzBheqWdHdxvIHFlvMCiov22uY3lb96KKxSdhT215ihiZ6AMXDgrwMo+Gj0/I3FY3Go
EhwAkREPNgTFTuONkZzjSX2nxz+tDMAG3iim6l+ploNutKYLValDRtASgBYJYCYwnPKo4YGqVALB
HohCWjR8TUevABnBz+koOMIX/Wr7uG8Y+CWbYYdfZcjsvWjN1MOTw36x4mo6Z3z4QTXeZdCQ1NUJ
qr2Wv4+UMXrplE7FAksCeGRVT7LyGmJxkZcCOMFkis4phw0ARz7mRQm0cjVmWb/tKiV6mWr4RsQg
17o0lCdZfhrHYQUpuuIYhIAMVWUPBxQlLqk6+hpOWZQ8z7a/z38wynr/Lf9hmRZzkBWHpIwGvO1d
UoqXcclweoGHdKCUB65h62KXyi/HVzZK30GABZqpgwDuUPKYQSjXoTYwcTC2sCH+A7eHH7riBB+6
ju8XclvGt0aNcdKQK8bz2CnTKgfO6rGsumBT2o24xIM/Qb7fjPHwrsQ+qKbgwBy9O8IZIt51g6pj
95mLzagoxQMAsMGa12HrAZIMZAGWm55VD92bDfgycDFa+dNIgzN0UcfALcST2pYRdAb7YF05GdwV
THA3uFxyMV+S/6zmFSnvYpX4Y/E4tl2+iapyOiuFwnbhwBqkK3voq0wD2+pBrEASCIkILcGqO215
sDcNQzuC4+24zK+1b/pgRTuLtwrWVqgOKoDdiRgMeNyiCst70GVxaHakquPwb3pZaVeqxbZwoTaq
v5h1lzzXYbyh5oDX5WUC93R+gb5gB3iM6tVPw9Ahf+K2GjQNkXJGnkkkkGmQoDjhxIZbmFN1JBBa
81XtQxy74pDx2fezRzFkw1s69KCxiAk0FiuyTxqsidZAZCbvSA5cGBPmLxxwPQL20L/52BWsO0i/
nqBhYZ3MKGUrLuGffd1vtazKH8ZEzR446DCgV4ywxDZxDgAWcPagONBZ5fBJ2VKVgr/iYl6Jrar4
EYy/4mGt5MjnaQace6iqQ0oDHCfg4JdegsXbag39HiVKTvTcCXXF40EZPlNNYJm61MwpWJVw0Tna
iaoDnZnM0ryJjqcdNsA2pLf7/DQ03FwNQ5b/UNn/OSIu7Q7E2NL5tzliddL/B1KCs3tsnukAj4CU
MTcZSBi2JVOXN4As1QdJWqkwcc17qEouwgokvhAlLFnHdixmLYZGgyDDrLJA3bMEAw1ijKs5NC+g
vUB1GokdvoBC05dYA0jkkdcCH77yeaAebXnBhnI6UhUYMIDWqUiN1J0AT7AycxOaXzLQ5A5iqLgM
vJtnGezoSgVNkzQAVR3HORNI4i5hbUXEgTGPkm5HVWgL5g9DMvKDjKsozkzH/IHiepwg7+ZGioHW
zsuM0Y0AD/fsXm4R/PE/BFQdeFN7GgvaM9RjgbxJ+rl9jJBtoPaJGf2jjCfAK2vZbbuMB4L2I8RC
fGeWOTsr9cDOVJIyQOdQrJ1hzG6a4VA74TA1crp9mNUXCg0UH4aH3HoAvOxxMKPBAlawta8ZsqUr
CwoIK6rSpRRNtguU8Qh/9/wFqaxphcOpFCfjPaoa8n2x4ztuWPHshWOzB7kIwzNlLA0Axu8VR6Dm
eRmeVHa6pfgxDZU9NEs/h7MQhx82aFN7UXcwzBBwzYDY2ypLRXNUwQgYkRzHKiqqjRYiLvobhXWD
o4yukjB/dDl2oVgIQ3mfBtPlJgjL1HkyaqO5ljia1a60N2pnqtXslUA/qV3BSihbK81xufC4bG+q
BlXVocKhobZawqhEsXOEnORuKIXcvwbFhE1gr408Cd0u19TSXQa2VG+UGK00MXWNUYhFDawUsHsV
T0lic1A61M6tbFU8NfIC+6LCU60p2VGVOgoB94w2fKJB0s1hV3LDdyct6OY2OJToQD1MyZ7iFQNK
90Yz99kVkOGxxS8cq1H4zzTNj0TjB9/Q68C1VewVc0f8ClQgMAXsM74FmjGATh1116hyit2ERfAW
b3sXmNiSAKcloeGF8qGCDD7Jp0FR+v9xNN9+yeps2uRYw2Lbg9Ce24pnVqb/AdWYNT04bNiRtEiY
1n3JX6FwMV7U2n7v9E57NRMoV2Md8b70Df+PsvNqbhznwvQvYhVzuFWWZdmW5NDuG1aHGeac+ev3
AeRp9Xhm59u9YQkHAGVLIgmc8wbP+lKprv6i6CUSC3+N/Jd5YiSPZ/hpTbgNHJNijhNNxxiJVMiM
yOzJ2K3DEr2y6SLxjMGhj1gWbDT2amJyFyjuuqrreq1ombsBE+fcVXk1QLuERqui7PLatNq3tin9
P7qoXISJaf7wUBiEKFJEF9+wH/N+eAld1EIXk9KxYhCHUDOau2ikkL34/FL2Q7hr7hLZf51UBe11
5m36b2PkywgJkP9e6VmfnyaOapq2DiXGszUH1vsnPlU/2RbiSm5z32IPZ+hueJdrXbS4aozIdjGP
f7WrjGV1Kfon6kQnKSxipNG4gxq7qHUjuLKDXWVyHvrawYkyhTts4nuNbL9XLZVo8Fg7KtBgl61p
bW47I4RuwkWSKAqPaDh0mR9H6Lwlw3UrBXSgeEIrlI2SfTTimuqJcBL7pISI2cG0mTKjvBKK3JtG
4o1g5GPjh1Nds29iUz3892f5j5SGQ3Ye4IGh2Y6Ky4n26cmso5KjIcSX3X/oumkJ+k/XZ5gbcOnl
XuZvUFvw3MU0ozrj9tPHU0o+uqiv3NmDg7zGoxRd8t3Qv094oC2k9EOgJ8lmKhuyYkKwqfEMdGPY
Aj5MXj+//nNShjjPcgjHYjcISKivQz4flKDYl0JBSMasRqmvMatBRkh2BMbfxnVi7i3WlnqNFFiI
dxrEaLfdOA75SC/IzmA7g4e8Gt1FwOfznuUJGDLDdam0ttV5qOZXGe+y1FqRnczvrCYr3ryuXA6d
b79rjfjHyGluZVNVZ3axVvTmhWp1F4EJW8np4u3UTEvPfRKG17eT4+sUlyj5dpkP/va/v1geJJ+S
VY5qI2vpuZplQGD5h8ZQ0le26UAsv/fqYTF75vJDcyfWo8eRplTokZeD938J8cNbXoV55AhxDnkN
yZlcOfGjGCFbQwUunO/5wHK6uEOLPNnoIL6+IOe+s9kH/TBUvBVsN6hO8VgzomiEplf+xQ7V0xxW
zWkoIywX9HAnfzgwr1Wu2pl3FMoiHTYSGGiayV42UVH7bZIWxLvCUJQFbPl2E/sCkf33Q6PBRVrI
IObR2c5qh+O/jbvFKjU/As407a8UoYZFJLxuYts0dlU+f5GtGwFfc3DDCUUna64veEIUDzJ0GyZn
znRe475xGgGJLNzuQdptuHMncLBK/UB1zbhXS2NcVShifJ+T64AGuPMytKv6IXQgzvzXANuvyv3s
easIaoSa7f77V/UPjKFjaMgJWVJnxDQN69PtIid/006uFh4w3qGethii/i7rEu21NZ2FG6vds5MU
88WP9VVYGurrMGHGqlf5dz+u1Ne2Hj3ACjk6KGKOl8ECdZ2kxmyWsVOV+SveId5dz2jBbFatecRy
h7li46n6vvr46+1U31kZI2anN5B6VIzzykNHeX2LpZ5uP6LOJiM33Hqq6r8PlR1yaDMsZaW3HxBp
tExoqFw+JdYouYm7Y1+qDbxbcAl2Zb63PfeweOB/oTAno6hMmA9BTy56wIvjDSi3tps1dJ1lb/r3
U5SOdj1Fp43yFJo4cWSqH6eQc9TGUa+nCAQ64vZXJG7956z6wf6Gh4Iu96S7NqAgCZS6QahCT095
OJkYmQvM1a1DD5P/kYhxxW/g9zyMw3PZBQ1veJqtq0CF/77Zs6vQtOdybu7IN8EDESnUTmz40fdh
cy/yrc3fm+BRP3qtXDV+G9zU5ndPRQwoLs183apqugl8z7p4io/Ev5m8QeG2LsjkWReUVY6O1SIF
KULYbH6Ml50J8N1j3EZvsvVrfM4y4+F6wqoesAia0Osu7E7Dn8CPdpLIoqcKYK3R+NoKeddaHGTc
qPNGxmVrsNLyweujpdG6+cYZ9ORSzWxnkliHKwViA1Cy/2c2oRuiYrvi98J8Jkuci64k7jqxe1IT
naPeUaDtthlOCOJ2iKiLPcXvRjadcwwF/2zSr2ERZ3+M3IQXltHEryn82VXqIe+FtVuwD21HecLq
4ktbKg4qA368USPV2Rb96HxJYaQp+Zg8B7Gt/I+v3PhMSHE1GKimY1q6rXv/xIMn42Bqc06Fyu1d
0kCTcuw0WApp2KrrKXcVfDuJ3Q5+JzTezOjnLSRfKaT8VzrEidVQTK8DvkZ/9J6P7y6F/4VXNqs2
tv2fU6199YM2fNdHVijgl83LHGEy1nRN8lgrrrXtuzE9hG0ZH6bQyEj+A5ks/se9kLTipx86dFtD
dfgBGtBvWTx9+qEnltGTEi3qgwlr8B6qhrPrQLXu26AIHkbXEqtzrX1WPDK5aPTE31VM66qq7MiL
lfGKmpnyI8+gDekNeELdUNSV2jXVY26X9W6aXBdDHqc6wqkzQTd082XkjrmIMp1U5Uy+Sp4p7Ng8
4M79x1xkIUo9lvs6BVa5MviIn1R9cLZ6H/d3JON0uG9RtrGbzjr7CcZgPoDYr66jPVqZhXSbrjz1
rh/+6aXZ9zBUrTdsxvylPEWELn/9yJXYY+8wTtsCtvPyZjmm6NV/xBrhSiYHy3FllAG4tbA7g+bv
Lqs6BFExDvUZjKI11/rJN5P6bHMr3ycqPqmyLxwn9yEdyYLxVZavIZUOINJT/43P4LHqwX0tNO/F
1yKH38lEGb1x+5+oDX/zK34nbKejpUud6AGt/HgZZtHX2+KxaHoACHryVS4l5drx76E8AXtWIOe/
DcJ6WVQqv8W/v4qNBHrjWFSQfzRe/da7Zt8GFkavh+Yst5GiheD3by3ZJzeVeTGvTTFSbip/zWvE
FlP0yXmyr6T1/zbv11l+zZNngcrg7b3OGNd1NE0HR1PGQ5mr6WLuSv0aCyDDYq/610GOuzXlKxnr
UwS9yevuBgx2KigHnK9IxxSpjl5fX8dN1U9Xdaa96oz52YF4to3CsCGLQLOfvfycoDK4DN253clY
K2JcAgtPz8onGSI/VB4is/khW10QwwRQNXWLwh3pkAA7DZG5kgddJqvky4YS47YjT8wGS+S50lk9
qrJbtjstBK4+NRFeCiLBdTuHfBUksOMQaIq2JrSzPal10olggY82JKcDGufWnVWHVz5g0SfBtG+7
Ut2UE/oFiWfg0uS05X4yCoTGAjc9dnl5CU38H1LDDS63ETKWiREAii9yvDxw3/nXc8RO8UDW66Wz
oui7YTQrJx7NL9h/W5vBNa1dWWvJS+nnJzkgxCFtMWok7fPYQUtQaaMVBrvh90prV9DUzC9ZpNvs
aVCPYfEBIzLo/A0pt4JVJE3NDKJLBvbCrTMg6CLEXfFjhOyUsb+PkOeYTKtYAT6vH2rVvoAZRV1D
i0ghxm39FIOnWZqj4X7HnYsUBcK/bgPfGJ5Oifna+DG2nELrfmyzXZTW43JyWJObabtTikD5ozRN
kKJ+9d56bbgac2t6bOCm7KkCVjvdK3HKE5MGMamF3IYPZHu2ATzzxSTJc6FkezW3rS+9nfrbxBrD
TU2SEfHE+es0Kw7a5nZ5chXzTYahxilgGrF+wFjq0UuHZWpUzkmPFfvUFpZzVxbWzxrlwRjxihq8
Plqivhu7+xAG2nuCU4qO+ldmzntNA52cYk7xrtb6zyItjSel7BvyBT0ZLzEMYXZrZSD9uIdZGDE5
n5P+7b9X85r5OZPiIkpjcW16jqUjTfNZNNC3fHwKdS0+tF5vIO2gDcKJIkzXmJshiELZau2Go/vD
TvxkUZuN/qq2EP4DLRmfDC+EVWeYzcGfew4kMbbCiPupNVNsA2bKbHrWvJgdBUKU4/MlJJPmxenn
/kD9WV0kolk5QHFra4gXXh60L63ajQ+su9/kVDdv86fCDY5ypmJayslvPRiUTOzU0L3kw8+Was6q
CUNnVY5GAdOEQzcH5aGPBhJft7aeRfCabm3Fau9VOxlqBC3CXlv2QvWii8bsqbX1bAsTQFnI2O2g
J/Wd0cYltSTGysNvYzFdf6hS5R33LG8R1xEUn6zVw02YxP6CqqU6sayclNXVQg5hcONQcb+VrnBS
FvJmMSCb8jBTWTkokMtvITnh01g5zMJddWWNqaos/FpznybNODaFVty7rB0UzOJwSIKO4KKdIto2
EIM1943pY47jd8quUhL8azr+zkVQlNqRnPxGnuw6h83hMnCM6cFTA+9JdqDyHC3UKDcAZZ3NFj6B
KtEJAxnc1h7OV7c6Gcth06ysDM2+34LdMEAJthUyBwLPIHAOQPevc28hGa98YesdO/r/UMmVO5Lf
dywu6zgWsKgC65SQ/yHQNMCIC4x2ig9OlsGBrkgmk0LO2KeGFVqoeXTuBFG8UITdc450XOjNqyvp
GTt1Zvz3dWl+3kHBrNTQf1U9KtoqHrCfFpZxZFklCTKUixw1vZ+AOPBT5SBf3ZpZUQmjq5IUm+jl
TtNtPLesKa9P+ClAIn+osciWrdvBtbtTFoXYVYtR8hBDWV3WMeXbKDPINA+KXe5yOEeLqMc5Jak8
Crip0KGr21HfeQlEzRKi5kZyraQPqnx1I1iZpvrXEKHhL3t/O4jYEBrn//7cxIfzaUnuOSgk2WQ0
NddiOfr5k2saf4Rn1FZ3uc361+Jeaq19Wx2OjYCJsjsJFrLZZiBDjRoZYsMmbd4KaGiOtfIigQu6
qmHYLxBPC49F3FKoN7KDm9fhUYYowIHglm07U85qMrqnsPS97aT3+bq2OuVVVycUHbCS38um4qjJ
IjEnWOCiN8XnpPTc+rlqyvmMnvbODl2FbKgKt6XgziibbvRDxcpvZ4Z1uowbCBI2UtGPBbCMyWmg
S9RW/8xFtozCTjnJAUFfNpi7VP1BdkIDRg03bceN7J21RIOhlaErkSsLCIrFG7w8f1NT3N9I0oTj
2/myi7mZy172DndRmdbnIMnNi5k7a8ml4HaGWaRIiOAGbBxCCJJL9CoU8weFz5/xUOJ04WGKNklC
fv0Wp7V9lvwiAxGRde8j8lt1xspu01DgiF8D29DBQuXhU1gMLKYmI3gvcrgkEyC4PcDE8F2B/q/3
WfzW9JF2KGtdW8rpZA7CZZHVEQuyLn0Bg7rB71BsDJVg1w8+l+sAIMUccEKYlczfddGQoiCOFvVV
nkxrknd3KrO7K9Yfyc9oEdtuvKgVr9xCTpkAFZgnFcvWszoF+pPSjl9lGMuyfmNGKbwwwTPuM/tk
REHEopVRYTd+HcRkJzP7jTxXF05bn6QzeyzBvmpSc6kIs/FQ+JHr7co0+THJBirZ6coc+norm0oz
5Udgri+JauNRNHbKt2Ew2ntfWJ13mrq2bFS15ylmdyxkHaoyKh7sWDsjdMjV77vKqqdce0qEIoTq
FXL/M++9IYcu1JT9dhpwPInc6UGxlBy99mg0UfEdXv3ZGp/kQcEW8qlI7B2+Su79dVgWGQDk23Ba
pyP+R4URWVHA4r96ddjvbnIfoyjsde33oY7+KLw4OWGsgqsI3JeFOTbOu6miLBmYMLZbI20vbtQ8
4STovEe+hjhT7Xf7bIx65Jhf5GmiuPC2imGPG9kMDD59T3NfWsBkh8Qx8cOYYK6F3CgXJA88jUxw
5W0GL/9xbQZtGeI5iXRMsWiDVttrXQgjLw0nHtGa9mx0vbeLfH9e4qmqPbtNqB71wnuXLXP02ktY
vigxI2WEy+4eRwz9UU62zNRapHk1312HZ1aNpV6/NCmyrlUs48+loEpokFBqVOuPMqTawXifq8Uz
6TAVQepEC9ZygmdX2E065mswWf2CrAHvEuTRY6nP1KxS9Bpkh1MExuME3fdRbYzfO3QxQ1Ewo/o0
49ZRi1MlQuKhicu17tVht8cIahsmjrsJyrh4KAr1H6/iX72jnfZ82IWdHCdg10uW8OT4/eYV5gEO
W5WOHFJSBwdy9pTASGvyBScaO6Uy/Okof0Dm9v8IqQv0ffIxxygg4FOZC1jE1SZ+qA1zLFfFMsy8
zUna5Ec/Nf7d4JMebl3KObDqnb3i1jYcMAxWG2Ga0rohggn2+HYbYZaBfVIj//OI2pr7Nfj4P+sR
X6JQHzDxsEyn3XQNSRFHmy4g9rTHBNLLsbNrnGE6S31vgoY7T1cOx4ld0cXw5yelz9Fb9/NpbeMl
swsHmt4KZ53xXVeMeO9qwHnlZDZfJ3TSg8ugjE8DSIxN2hgdfCPPvgQaX3nlWMZPOz3KjyltAKqx
VrBeMi/EI2wY2cOFanugGLWaxmlX8+thf0cWtBeHBoszjFutJxnyuqpYAcNttjLTCQhtOkwOWhjW
oP1wPCdem6AHF1f+cWHsRluYm41wk1WNdIdDbnJ3pSr76GwgMbCzvObRB6iPMtQvK5BruwtGgdYV
ziG4WcJoMoZ007Zzw98zxPMrXEvgDwImpfhnDZPVZ6kOmhsXvZs+GlF98YdaOKOpevW9bAajwrHI
SefXqCvK1zyDv2N1RniEWWe81QUScoH52ufW+GD3SH3KsIPSCiJYSbYZjGHkrw7xFjG4xdnlND1k
uaavoLnFK9k0RUy+kofWnJ6GxPP2ahoJLxzRG7qZf1cH0d01VkNp21twhHeab2msftlLR6H+3FIr
eO6UIaNC4HUbtY0hXdkIBIoBDVbgKwd29H0BW+aph9M7jjFPY6XqLkM2dGt4amyUO3/caboTCXXH
4R7yiYpXXVucqkbBzgBfpFfkgzOe8xi1z4KgFzc55nLAv1wzi/8MUuVVQbT73UzjdJmlBauvafQB
TbFoiJJyYD2oKDtgKv2z2sB7HZTEWsle9CJzHOejZCF7E6XyzkFPYktM7cUhdIynPqDCgUbUgL8s
WdyO29YxSa1D2tfJeRL2wKYCsbVqUBOQzWuHi8u5nCBj8qDP6GVRA3qQrTHFhdDVhmhB3RI1XQAM
JPOD6jnVTHSIIJj65azvnLzAiVYQTE2t/aOw3rTQ8i9ubnvrDIWgexJR/h0bB3yya806gbesl2ZR
NF/jvLvH/8X8U4Mn09VZ+GMApL9QzMC80yL7h6W01sX5XrDEvcjXXjCkSyD/2d4RXX00DvuoLdDV
FM1yULul2ikjyjJ4eA2O3i/Lkn3obREsF7xm3eHM5qJkG+Twm4MSmjjeyx+vImIDkFMABjGwWvnq
Nu7vvZFZmwsz7JutUzXmrk2Vx5u3j3wlfXykrQ9qhsa+dqxdkGGbFtU1GM6xhjOWGNnf2r3fOOvG
4L097FZn7+hCNT16A7tu6NrB0U7mollFKNDsa9s54iXyQ/Pj+m205mejVYtLwed9SFi4ra7CQPxK
1IHb/dxq1GEzLVxhCRvvB2AIS0AtgcfPoAi/mh2E2Zex0r/Njt+2F4SycXXyugwhG6r3RjC1u7l0
jQWWBqDnOwOsFk40BuqTdF9TtbeYNA+Sc+QYeQo3wgQtEEbkVWwDxReocq+iCm1YEAkM1wp3Ni50
q9rPzEPWrjLhdVSKO1onbmCfmrLjFitHYKy51u8bvNzRAx+UFw8wuNRAshrEjvvICO4GMGW3uD8h
kXyLu2G+kx/ZbbxnIYXScGtGY/JRCqkGPsIZbjXsZUjKqv6KjxRg9zKkI4a0UUVOCeWwmORDG2DA
oycnzdK/9fFUvWPal67rNKj3icw6NZshxb6CNXF25yrqvBrFKDbJ8WKE9VPX6O5btVaS7taSpy6N
v5EJQ8i1ZnOhSmDr2BoLLQv7g8TLy17Z5EtB/lkMvvWmYvAk5hoCgy+bg1+3S5/vYykXpnHTIEab
hFTDxDp1pt5ykAtT2SxUkOf2/ipwhnBsuijyzDukAcm4ukAAJaoQgkDZ1jrM4iCb8lDmVbloJ29e
p8AN6sWtRw6UU9KAR26cFSYrQ6NUa/ZcGM6+WSB/joqnLBzQoCs7Y8kosQkwPI9mFMfQYAPjbNsU
wwVGoY+a+E6AgFZyFOop1aqMqyfcdrLxdF0qJaor7Lnm/FiSJl/DXdSfAXC1C1XpvR9dmC5tnmZ/
GuCz1NIc39sO28yxseITZfdxC22lwyi6+IZXskWiHM8DAGRYxE33tjpF36toGlZUK4RmeVTi+fPX
gKa8j+Ih/j6bzd8G6Ml5nG3uKp6XI3JR5M9h0j/KX6Vq4CPwL3GtR56E301xaHS+KDFe/uo1pelW
ocuTpvDdudGhlLnR/aAMB7LPyM+Lgo+sBImQkRbQ86UH1K/mLOBZidV4D1clui7r8uPoZ2xhqKV+
R/Z7oQo0H8TkFlRgV1w6RRm2MMm7vVcG+W4KMhv2vFXbWO61mmndlW7++5NdT4dN3qj64fawl8/+
hA0Q8tTFq4wbgfHXYx8qrb7kUZ6u5ZlyJ624AZvTQt5/3LlneYdj6fpWOfoUkzci+9c42ZSDP8dY
YqIrA9+5APy0nyvlGwvR5vGqSZGJ2GS4/xobhN7KTdQirgp16xuXPueX07te/L1loQrWzf5pTSMS
OePsXQK7TbZmIoiUtm4+4hEwLy233Fu9ZTxl4HhW+VS1T3CgeYraCRIraN3eAeFR2JJOyaOSwkwo
4IY8IwLkoDw+tV/bQj/VkVhCa9bHmiRvgkNn9vH3buI/C8PBeRnn9HX0TcS5xrTbSoh82OJC0eDs
s5UrQ9mUvXJteGtKAH0Tex+D/7/m3s4s3+g2N/z7nyHfl4/QfbguPBuShoD/GtR6BGwCaAVulqY+
5keoY5+QFFfIxUhmZwkKe1xJVIYH9uUwme2uaRTredZImVVdeZqtyXpubNRictcb7zvRGc9I/vTt
rO5kEy1vbtJjOa7lYK8PzL3pl+j/ibnakHnHtOUOLlptnLvn1B8XcqZ8K2HRPMDP/fAetp1nT2zn
A4udvHzlpva3sjfTO6cv2fVbaq2sk0rxlr7MAthGMh0x19s0vWrdgVuylpnVwP0TK6/MMWxIu3lx
VOwmeh34q3oXdRBScvY+TezV9dPjYX9qpsGGAxRwMzQcx74Lfd4h0ef4khdtsBxcJ1oXpVv2JDIZ
mXpH00ZWoQzGLXYXyRPmJ80K69D8lSpdIZQuqh+oPW8GQCgQSbpo5QBC/Vl4I5qLoZ68xZUSrCz8
ap9Gpw+3omhxGDQjOshzuj2+3o3iOfe5n8Cxtsk6jW6n77WKTA6V9vkCGaFCooMLRsMmM9SL4ZR5
s7+0Wu3gINXxYFY4uel6WaJBR+5LurjJg2ZisCrYYEpYVi9eYu/rPshPkoU+qIgUwrA6Sab5oJnX
PgS0q03UwulAqTJYp7aVHebA1E+2beQLWaSrPfcn/CX/bDRBeec4A9Vkty2/KRp+DpT/1AaCDqo6
J6NoteslhaIE61DRlD982ZwmlaZ4/N6a8pJCAdFdqWFbbYoY02wBtJTOiFVkn3wD2cybTyLPJhg4
U3h/dWcUQ0VIg1kE6df7mChCciIpw/Kx1qKXToHgZ9v1EC71poi37Mn+1o64SyyUnuqZEm/zZiL/
lk8fL35Ffn+hFKoXs2RGBsCcj6RgcaLRQYIpavAg/1z518gQeeCHQK4hfY0Ronn7H9HyI+HlBh51
P1TI5gp9YDKZzgoDS3vdBgjTz4OG7ZyezitSMtZwnWwK6GkT1+s56IfrO8qTilANJ/066ldITrx9
QGFUrWUoFF9TpaigXatxyXbLeOMRgeUh2cGdbCJS9UIWz37ycXqEwJtuZBi7ieiwSqHMPLa2Jv7a
5DwDjDtP3Ft3gIFcYcGZnOUhRdh12cHO2dxiQO6fojB3gP0yKw/j4lEbSYNwGQB+DnVlOVJI2GbV
GF487HEf0U8VaTIoFjLn0xXpCYY1P/i5bHaZ4K9KEmvnjB+xG83ViGuSU6MUimxY6hgK5j8zCVpK
HPV7Gz/JNFQ9ZtY1nI1p/Q7fW4blaJJ5rkwBqNCZI0372Qiec1diYazWzUEJlOwb9BmPVNk0IrHW
8N2xCz+WnhfeeUWU7czInh8rR+1XJuqwr42AUPWKZT/oavInfCzzYUKUj4SY72xls898jAsCRVH3
+uBezInqnuyQh9k301WaqM9u4c0nr06WKNgnbDTRi4aNWnl31x2kNnjb3rLc65YR2clgdc2EsJ/Z
SOCsljjezsaSdyGb8mCn80fsBlkP8/ojJiG75LzRuE+6cFerpgU+kaJ/5VnxWR58NV4hDqg+XlsK
ollNaJ5kC+u75NwOpGjHAdXOW8zI0Y+puAxSqqKbKG6x5hUH6Osfr3pI90FkHSMT5A4iGXTqkOa2
rocRzm1s6kV09yWFgFycyjLjcZkOqVjJCjmzPE/H+xiKUCnU0KbGGDCnb8pvsVkFe6lh1hQl47Iw
V9dOBDJPBpNksje9VWk7z4ninVmyaNFmtb64fVFfRnzbjRJNnZTt0sWI2IL5JOvWsrNyfJRNVGUt
O+UkAMjR0mqMaC9HINpooIUsVi+/Tpm5/qs+gme3xRso4k35eu6LKocTrEfqwkEsYFWFbe0sK1Lk
B6cJuvbeUML04Ob4v1JNJSoPMignGUUJ+c7x8yTZgSRR9yl68RksyDTa1FHWriMTI9XZpPaYWP4f
ZWa9WaYKktQa7ZVSxsFDG6gokfUOGS5X6c9uFgI0bMln2EO57ATlw5ycN73Ni7eqgh4oJ+XmziY5
Ohmwshqc0Z7ikVqEPKgd112hothJRPaZ7CrXWYoCjkvS4LehGlKyflFrD7dThGngrUNngKImxvqB
BUhay/AMAsx8KXoEMQUCdEzH31q/+iQcdNLNnyyDWNV3XD5N0uvPcJlnZMan+Dhid3g3KwVSaaYy
nKwi6pZaVudfM02/L9RA+1MFpQAx0/quwgZbwDsGKBel6Wau4gI7ir47BN1gbOIOIOVYu+HSM/Xh
W2OVO9+x5xccad6c3u2WRc3ai9yzdTGLOL5DtRfpPdGUhzY5uZ6in2XjNj4oFfOii/GRRnZC9s6G
d2l0NTuCpl7PTeI/mkJZzyoATGhpiPmqaErxvIr6zYAh9qMM+SkgsybOQmoZwnP0X3or0Xv1txNn
b+aeSn7RfEtJ227qBFBoVk9fvGzWf+K1c1eSzX4vALYsXCA0C4Oy5652erQH8/olyXzjKVCq5LkO
8AcV4Qb784Pi98PSriPjzQ1tf0Wuz+JxANeZWlPFUgUI8hvEArIKWj1wp83dnTS2s9IvRTk4b7WS
a3dcTKA4hd9dNWAun7Vu88jd0jyBgX6zrfILHuxvnpnMXwobQgJ+I+fOB1YBLftnhW3XF290Mnxi
YVn3Rdgs0sxoN3P/kOmhfZZ3V4q9aKyYtb6TzcwJQgwLZnMxGKF1KQrbujA+HzbUtKtjorOGvWv6
NFslTRMv9BQMrvwn1RK2ggIQbCs/gpKE6KLqcvXBsgb1NZofZJgqpo/+EJOg8GwcHqDDtPHme3bU
T5Xew/lEmC5/Ms1qWjhsg3YpzBtIMy7EdzFGcCKWGKpYVwH1SIltyFjqsL1B0vkw3EMXfgDaA30s
99fCTG3X/CLAWaCoFX2fYwUyU6AU59KjVJeZlLFkhjlYKH4efE8Vrl70x/U7Upn1WU4MdOqNTp5H
+6Z26/OZjD7VKFGXAkhj7KDng7KVVSizGrxFy7pqZ1uzdbLCjSV5NmZJMs3vj9d8XEmzMKfhKHez
s92Zq3KeJ1ifWYE/IAf5is1ysoyMyFjfYhUQ6d96Lacg8SNm3DrkYDnXEb2yQx4oMHyMu/Xezqza
4d7oSaJExfDF1TuuID/GBC8wgVHFdRxdGr8a7pPSXJq11i2UzKyvgPRsNs0FYotUJwQ+3ald9PpE
r7x3yeatVw7+f5iL/Cb4slsVNeTm3qUg1ly54wpRLlkOwKQ3srwqx3Wuq+wHPJNlC9ekBJe55hTn
wkWpzDPUmmd3XF6tkF0VVZEEm696toyHvKDsk3YKjlBN5vzFdpHEl7GjxOcWVP6V0fLH/Vg4NbSd
oidLM8bJq0QyNdncYt4OZlE2va7g11u27kFDX/aKeGr0DOPftJ12ulaju92W76We4w2Dv9HCdrXy
LIvKSMwbC7A6UAVFKg89fHvjDSx1ZS+XzT5qKKVIqU/H0LtVjm3MUmp9ypgvRD7lwRWvItuMd41j
nKap8kndeOgpl/Zj52ceGzbIPrd41etVv5FBXx2LTeJryfw66sVjl1c+UswYFBgB98fS1+51tgIX
t8YTGNs2VBdMk5JCoFhwWvzoKNkisDqzrSPAUpIRcmOQlE11J67Pe8up8p3p9tHiU4JY5pBlrHDd
L1S34u0tt3wbO7YWkEKSlyuw3f3jEDofCW+f5fhjzbdxvd4clkjWxo47h5wA4v5WiRdVXaovU1J2
p7ZWy1MztK8yXJLQXsGF2MXdhFye2hrZpXGD/skr0o0tdYbjEO3qYnJsUWvlecddcVvbUbvSOnaJ
iMQ6lrP/kiEQ9FIXMWsc7sdR5o24JGcGWt4024xb4QjD/KhR9kDZFj2/pKiiY6kWy1IbofuqZRY8
erqjPJT+9OIC59nfQgghBo++4/QrLtRhJYfJXtlhDDMLb214MYHsgDQRg+WQAVUj+TZyLMiNgEwp
BzYN1qKzUwu6Ic3rtEa0C9HzW/DXHylPmvPT6xDYsZPSPZS24hzmtHUOJ/nyFpTNf4t9GmJats5F
ibrXrcP9depb7NP5WKGPO3b191Hv+AuUhc0PqeNrxilVzQxFBG8tc0rX2DXdJMeHkWFeu65Bye6R
c6jXr0MhlHydc8tY3d6HVPe0QcBbXTT9qLGKGYIthAP7zC0SVk5Zdz9Aq5FZYl1pI0GiVjOeaT7a
pW2RG8eo0TKwk6wL66oM3qCG7RRttoD9lelzpser/8PYeS3HjSxb+4kQAW9u2zs2jSiJ0g1CGm3B
e4+nPx+yNWzOnH3++G8QqKwskJS6UZWZK9cSyNOcpf6DyStoJcN6MrxDnJGLluFYtcm26j2CmQUf
lffZRKInti9JHTqnAD3jbQA52lkurgqheOBkCeT6TAx2AI2IGG+3N6c0Je0vt844VWfIDP4sv027
nbbTxyLYsPmatET9HTg5bZdsaBSadxImyUSnNy8NvdcXMYVJYAL9tdf3Re3AAUgeNJvhcwQU5SK7
YhCTxIA1LVsr5lLDuo87qVfJuEwLCmKI3VwJXjaSIA7rbtqL/Z4vFl/YJ7O1PPpfz5eamFvH5MAp
1+/JzGpED1W9C2n3JsGRWNpxVrzfY11NTzdb40ClFyop7PhgEOQyWfM1XCR347qECiGVq2WNyTrJ
vHY7LDwKNyMvNygVloueteuQFPRZRreFN0cd0dJec3/IKIgAhRhZH6zbnPTIQ4O07qoOXGub2U4U
bqPeHm1rY6owEv8TWCBggpwd/DSoNfRR1Og+uOS6UhwKS/sNzHnaI0vm72te2l9gITkFnRP+VCFq
WYd6NVxVfwyuxtSPay+pop/UxQ+0/+dfi6yIydl4T7bmh5yBIIpCxsV7MpSICsvgvYpp6g9t4SWv
YnGS7ApAYHqUKcDg3aofMvUsk5ZKVJ0lqBjKbGPZ9Q6hg3krs1qDXE4FD+JaZiteUBekrsPV7cHG
EchE6TvP8zgq29HOmgtdLogYBeZT2ZfjGdIW+I3A0V5Gd9ExlnFf8bh6KVyyHe4TJQG2giquupex
qxLVWoVRGtABk7szYPpZ1aT2j5PbWV9yuMlXCh9ygCwM47475IE6vij8x3zmP4sTLOY6iqdHZyze
SBZaXxKv8U5dDBpNJsMwS/dl1VpbGUZdV26CSE2ObgiVXBLHhItqsktQj9kKJqWFG+QKnzb4FvAq
wdLS54fTl7rtFgmOqjubUYNeJP3yH7rglyFR4hogZX2+2+1QaOqW2SoLk+0M8ppz9t9rs94qj4Y6
nnuQ4VRvom76c9u7yUShcGwPwMiOMmrpVC6ONx9OqedbGtuYu3EX2EHz7LtJvG/LngC+CUhm3seg
I4yr7xlrZamcS/lcLpmRxieE1vf3srrYu9Ty12Uf+JuZhMNjC6bZHIi91hGqpafAROsg6XT/WS6u
7hvboinNTfRuC1NS8H1TqwdxkYm2Ck9xP1OlX9ziuLAPXdb+B86qbdCZ6otclIDIGqHeDBCFO2fr
SfH3I2W7q8z6leUdHS3pV/cVbQq4DP4DuIyrRHsZJppwh6LbxoEen6NY+yxnsnvL9YduazHyXro4
Wdwc/uVndZa7Be9RrdTCI32ju2O1qZVUX99ZlQHgMdPpztsNaF0gdnqsTM99dBZFizoKifNnc1hb
y1BsMuu64W9aBIvj3U7ijv6f2FuLA5st5Q11vMJkphGn5uU1V5r0NNRqSwjeJi92Au3yWHbzT3UK
N3kx+v/xsumzp+XW49BPxloCNzkY6kDLNrHZwxKgAi29TxxDyrNPU+VdNAAnJKg862C2g3lFdc3b
TG7ef04pOK9GeNv+0uBJA7gL5wn8iXuq7M3PTtHR8O6y8VXpImSnaxoLzdhqECsMZzgUOXbFMBcK
0tYq+deED+uWSoDPAsp/aNvWIHhGKgSgzIej7pdqfnJVo1u7GkevDi7m/ISEFXvtQAVdHd9kELJD
XYYmclZVRioH9kq9BWSO+mxe9i3BRe5366yNASQtxrGiw3Kj3m/roXDOchEjfRYHv4qUg5huT5Pb
28LbbUBCTI/mBxuiyXr14WFWhjxpN4b1Rl+ysBC49euAnWwrqVixyV2UIRuqj+O6ldztLWVbp3/p
sQ5XtNUNW2dspm9uF8CQG+Z/sT8E6zJ10yfQf8n5v3iMThqs9WRMn5amy7Ovz/Zar9r8OkK48FTX
qcKmZgSgpxjKRR3hGNIS40WPYvNmEvvc+ytd88g3v9tJuo8rOiS6g3hURXLVk0UubSGmH5MHSx2S
G0G9WOTiprO9qpRa29l8Fr0NBLLGntJNuZrzfPQ2bTZ+vwU9MSThdMWUnLBM7qQAogT/ZWz3k7+9
HUg6QrhN0vqfJ7aD29aCLH2ZbW67TObBbDx2v0IVMe4ewoOVpnK+BGp05KtrnDgf1cZG4nTeaUd1
sWnKHGire1ZAx5k3l3G6B/uzuCwr5CmRkVXGLY/w/uR72P/PJ91+hKHQRarzo4syQ9eeXV8HmQPT
XphejQHlQ+iLmtuuT4/TSa1660uIvspe7Tt97/Vp9LV3kmM3ubBD6dWz4dv6NUqyt1tysh/0a2zE
H0Y5++BEVe9geEFPj28FF3lshs1WRexzVes2/QFJaVSXKX+84R5Gx1r70cyxUnTQUt4XtzHyUwhQ
de/zN0yEZel//AUxQcNT8eTrV9cwZ9QD5CrxsYTLZph7e6i8X8XUdfW8pTyS808C9WoE6BTOChpw
5Re522QokAuxoRsBF9Y7RsNqbWMlNvkF7mudpoNrTZQCZxSuTi0KcvskjYadxIgg479nswsAnj/s
JSi952xKwSjfkBmFTphdAz2QfoSKtOeBRsClpw/QmDZr+hVU8fOwjMQ0Kb8C11deZMBLHmzSXJS3
9oc0TMxNWGfJXll4WWqtv7hzTPoe3swPGwQki9ZDjOax7AP3jSPw4JGzB95i/5pom5cYStWBfeel
MFP7eXTNp9DpozdGqOP5E6mU1ove7MJiA84b97Iw4X7NkKqLordKabRL1OrUyZY1fdTSxhAF6kFm
Kemzc/Jkv3y91dFaZzCTB6d5Q1JW2aO8rL1aRv8NKFv2F1+T7wNAkdeZFtcDQmYzihvdj3w5gWl+
WqzGluhbDmQdVZjE0cwXQGDOazeR6F9ObZZP13YSud9kDfxsxmlw5uZ2atOrMNwbrefeTm1k1qD/
LPXyyOs34PjX0WsF+y8fahAG3cC5YAxIYbYLViGL8uQKf/eXfhn5KeSPepLCTaXky9mo2kdmET7L
ZAo17Koo6voiw4R0+HpAZvUgDzIcZVjkw+hEywvkd1NQIfI61Dlur4LRQfvq/eVK85q6U1yqSfe3
qFGF9SXifx9Elvl0tzuFS421sR7EJG/ppjecDXt88RDO1Y8szo09uIPigWNQkhDzorUx6uZX8fCX
CV804EcCxQ2nKmcd9ukPn+Bgf5sQR7n0CWFvEDtfoYqFPfT2BFkchMWP0EkbUsIZcOYgo9lfN6f8
WPmA1cG7LkGbb+bPA22SyNUuceJops81yB2O85TUXY+itFe5Z1jO0Z1vFo3Y2y2AgXKrjCMruqCA
545LJxKyd59JR4rZidi73D491646P6IT4+29LMsORZPWr54z/YDuLvsrNOa3empRNwZ1vwAHPjgI
TU1Vjm9+muYvg5cl29wxEdRYLnI30dPJW0+Lwgc6CuMp6y80VwWoD/yifkAmOh/ftFyptq4PXtTU
+PwUTplsFC3Vf3h0BpSlFv9CmR2Ep1dqzyQHkqNdqFCx50pJJkH5rXud/xT5IAs9J/gSwGT6Cchx
erFaSN/VWIeFmKg1QQ6zgTKT99dgjScKgVexQTuF0uz7xemGS9RVyJG+m8St9ZRm4xWQesuEAU0P
zRR72+wqRKby5K80+tGjNPFLq5Zv2ejHnxSNGkWArMZRo/zxhOoErGEuOOvK7h9Q2So/0XF/9JaX
Ro7Ay1GHQWAjQ9LuNcyOvn6WYdX/iON++pLDcfDgc0sPGotoMkDxBLGcvXhBBffVNnrtKUxsDhDO
/NWPy56ijdLBlMMdFYf+dgfxw9dBdY2d2C1hx7+7eKgOlSulmPpzFg7JuYvQPgyy8lAJYTXsbdaK
DvF/jHPSCpuoB3rcDSZt/r2nrQTTGRrhfLasBQ2/wEPvQ4GHirPMVllgcM6JPkt/e4wwQsxxjZCW
pvJkmPqjX5B7l0m5hH97yMiEje1oG+ofjzBtu0MyxsCPgvmnm1TD2bGt5kUJe/OqRta+U9P2RUxA
AepdVdrt5m5bFpWdvembr/oiN9Cb3TdSOOkTjf32a9bkSNUjO5AqOQSiCOKsldY0vpp0zm31cKRD
MtScfVyMzY5vZgGTTBvuNBW+u5uEX0C7Bloji3XJTIBAxkkEoeUups/ARgpkX8eouY0Qln6B/mfe
o+g7bGVYLK/kKrPaowztCrwDLG7T9ebsTquQbPgrXQ/Ry9QpJ83vg681EciF15e18vz5oFX9X76R
KGh60P/YTZ66UQrP30vDY69EsGrJcGmHlOE4a8Zq1lWU4M5llb7cD1xyB6E5qieDNe/kAGeKVuF9
JiJ1QG2cYk5ah/muK3LtXGWbeQ6GH7bvj1veKu2piGEg8dLotxzWTAMKZDUK3GfEaqMzYmDxNu85
qNcojrhkHdRY/dJZmXZVEHmlZuYZX21K8vvBzanbCWimTCCcmwb/IkMW2X3p7iK/oVVgiciUUDGu
MexHMroHaf6idlxYHJlutqWwFmsjXSNUEH3olI92YLGXC7hjSDYm4g235gDbU/K1bgfhsat+lPDF
7UvkkR4UtfZnVIG4JV/ervu6T7ddYigPYtMLA9WYkrrfAY6Br3+Gi/fdR3GSrZ11wxnJzGDnOkFP
u1qHIJJXkumUW5UUFjBsLv0y899sQ0fFITWnl3/5lvIUMfrZpaxqF2g+euEITVAWmVSy61mcXGwd
5cJYPyFRTAekVaG41jvWJdaT/KnMh1WVD9NVRqmYlELf2lYZbMTWetOSRerZCjvytkUTVOdRErX3
sRiTYOZvktubU1Qba94uLTB41gQaLT8rkIV/niHGKtlV2TQ+lp2jrMqiyT5UUHU9qS6UZE4Slksc
TiJtgIzd8Vay2SP6maMVeblv3mK+D7ugyzcBXFXr+8Rtvw8hXvob3OyZebTtKnX8N6A8WoDo98sN
dH5DmQv+PKlLPhDLQrC+Zk7drA/jbUqA7RQrZ7AmqPqSaPvxwCqn1j4BB1mnbrSV4f3iwEGiOL1/
VmEccFZZklsntYxf5jCpHxAkItZVxyXCHZ88rf2lTY57vOvItAq6H6kD1664gdGfnpLGdJBF+bNy
Huz+aALz8vZa4SbfArsgYThHxTYJOMY4fvg1z1xtD4TA3vuDY35R/PQkyMWMA9ga0ANCPPaYXKcR
YS0hJFGT5MjBd94qYZzs3bhvz50xq+t2csa3sOGgS1PecB4UvX9DrMFSilc0OfalHg1P3kj/69Ja
myhkVvMB3LD0486e9jQUefGy6HKxVacz70NIX78oXvsTQrJ2D+tBvRdxgYtpd8N3ezHqVVPvRVjg
mxizEemdyqe/Vhus9oGOaIVOObAOUCM1HH4B+IRjW3+2W3V3Az1ABr8f1Mi4Dau8ODtdHX+i/+ZW
Q8iIeuDcMk9SMYjtyn92rvfywtiY/YkjRgxuml14TecBeq6FW2/FvzHMEU16kbKKqAAhZmGfZhK+
9wKp3N3jQSmkyrBaUjwhnKaCEbv/SJ2P3AZwkQqqmcqHTCz4MH8BiomJNL/2aAXh5r5IIGbyoB5l
hY0uQNfEJSaqwqFJviCtHbzQ8nHbu8N52sXgBR9l264ro9s7QeCtb3v6stnH/4eHnASqsUgvHBou
N7hxjj536U1P3aSnL1OSPYvZpoK0bxGp2w0FnBdL9/pGCDymhWibVhejQxqnjwGViGVeiE2UBq0L
sWVs3rmrqQ9JMH4JlmZN14+ibV5l+lEFuvnW9Q9zR6tnrYTdoYSLeCfDwuovVZJHr/qEmJmXWXQx
L6s70MD0vKj1teMU9bI8tQy/5XWbIYnOK3pXKnV5aAOH8yXdfnvRa+ycXoXcFHoqGZpjUT7rLRo9
pUPvNjCjFxcRj6uoObZWex6kmQS+UANJFzRMbM8dj0VMkGjpbL2pPqXbahnCzzGd9S6uVzKrVWr8
UhKcyaRc6hhaHSL3RxnxQQBPC3GWPhvapWvT6Zw6vnF1q5KUW1jRfVXEv8Vk6TNoBFsmrOwb6qfh
cULXB30H5TUIoqL6TB93tfb3ZVdO3wFfV/uhM7u9kRjdd38fsIt+p5ZV7WcVujuxktAK+v/MEFvb
peM1u6KNnGe6eSGD9evgKU6L8mBFBbBClX/+jljjArMTR/gxCXZNo9IvuEz0djNc5A7AAT0HMr7d
VnZ9Sh09Ptr6EMA0v6y+r4HVwsgWhYIhjJ1ntTN+CaLGSfx85boBpGRunZ95zwZbweBY7s5wh+IH
4GltG1tGcWoAkJ56C55teMOh810A5FDArtqoqn+OrT7SqJT6j5M5mkcf6Y89XTPGJ/Etu6vfoSHp
qxZqBknmXrTMRqIzG9ZId4wXC96Ki7Fc7Blu513j+u0KaB/QnNYKm2vqof6mhRxveqsfezgsaExT
PTTrlDnVL5zZbSgXFJAATnPmgI9Ql0wY5dScreXi18YpIj+5j3yyX2vXr+Nzocyai9wZt5YftnBh
1kl9aHoYWtFRPZOjhtxGbi0v7di85ro9Ugr9kL03NKc7T5q+uqXxk0UnMdRKMvpy+z5910ikJk8Y
KeOUnsUsmKEg88zwABziLTOsCiGTvy9Euc24kvHkUbZNeyo2Vv/RBXHn+raiaqds7cacLT8suz+L
Hqxsl1FH6JwU/rYYQDAkcADBjQpBUjMpjgKy6SSznHpZfhBHMfoLfPgG0Vm8VdXNj8aSqZZZuQxD
lx9q6GNWMqGH1rEG6H2aVLW/DsvFDYyYjHrpbVMIPK73Cbnzw+KUNESrMhmGCpKGi1urKvbZUuBg
WEZiF38Zdhp71BxAQiVDmXCrkK9lSJtfDeLtkR7/L+hLwLTX1OGjXMSeWzRHl+gHgZX754SqFgcr
KZE5XibEWe6MuMyuVn7N0Wwzb5Nid6b8QL8n4oSpcfhXHldCiLRT31IqEgcZyeUec3TB9IYMnrsf
SzIIr6YXZetbJgV92Ge3cZJNMFvRVUnK4JK4frklJTa/8TU/uY0f/dI6QibAosUrRVSEDeMmRhRg
0p87b9RX4gIJKFkYbf4hTyMRW6/b2S/2ReBoG9iXlM/aHKM83nTxryq01rRGU6FpgVGhd2v8MDNA
8JVtKJ/gnEB2oKgnEiKqcVRGj62xNLLHVC3mBb54DELOe3GuuWdpCWkngQpGH4edWwNDWWI1caaN
7+NwrrVxVaVWf4IaS1sHFn1iyMatpVsF4CHxjdWFr7YfRPsAGMyJ10N00gOqi9OYUQ7qurNlI1Br
LBe5c7U+O6czQX6eDNeq6//YZbLujHRXq9QuZHiflfWBBm9AQy16d5+9P+X9B9aEmx3n8k+2jcRM
47TdEQ2M4Ftdw2KRDF8ztvGz3zX2WswW7wrOEF79QEew9QrcZG8tFDDeiCINQHBQXctqN41elVYN
X5oKrgvTQT/VWdysArIEdwofJR8iyY17ZuT/wyYuuT4rR6e0YTQmlXLLkwzdczjHGpU02kishg90
MZ6o6HDmtmPOjJwB0t2/ksl64a6TtNMe7vY8hWRvqU7KCT6wlB3Fu+o0J3FXbdykdg5F6D70SQrI
nH5U+qLqpS8q7+BTtNJy3N08dcuGw26EAgO2zOmpsttnkjntWVq75JLnebLV0e7d3Hu+qCFnFxPR
Dll0a/QqWGouS8V2X6oh7rCJE94BxGd/lsns3W/5qa1aHkooZ87SU1f6IdS0cVI+yLB+H0rjUeIl
f2Zl+GF26RkWNZ37WnFWM7t4kC6lu3Oild12Vif+ukUb2OVIrPTh1lsEgK3Nh0G4R7cJYXA3pkRH
4oHwPTG18/0yN6H+cchvAULg3ScrSBkh//7XLBPq3EebvKkcGgJVahTPoT76J5MO5g08INP3OBge
1A6i6Sau672Eqv+KXCX4DRckk8zKxW6ydNu2Hqxr7xO9hMr3sTjK4rY2oIgBbQtRJaQD9aKzhmyd
fyCIeJaR2EV0TYZ3j95on6cRzMPqPiF+yqz7h94anz8ItolLNSHYGqbOkWzQq6DV7QW3znbHF6NJ
WhJxDMnYIj/rVK8ykgvUjJRGZoSyZVVbtOHD8oy7hzwDXpA/zxCP5Rn3n3J/xv2nLM+gOcU5T6X5
HzXXglcvdT/bgCAeUIULX6OKBvupn6udTEZgZc/IhKCLtMyKTQGpWVDbeBGTR5S7ntNoPvaLRw37
HRkzYLkyW4VF81Qtoofvy+kN2TcW7YFLl3ZabX0rD39DE0HdCQnzL2qsmRSpW/VaKFNJ2OVNgIzK
+ZEvI5VYL9O+xvP8zSNleDKhAql+NgFNhinVbsP56hYm6S3Xn75XBlX8eUpQWYfztJ1j2MTmAaoe
7I7iY0+b8qxCC8JHGs4AzfDznWDC0pi+T0PTUM4VjBl5sH+MZd61B28t2DIzD15C04k3oFlGa+VX
2XiayuDZ9Au+OH3U84or/Sf+BvXz4KREyrVtrNOmjn7ansV7v7e/Kkip7tOhKw5ZbIVfiGQfxKEF
3L8mEkZ+DMkdhHuCo9PSoeLy3/TQhQiUQY7lbFPXq7+48fx1mFrnV2fYx9gsmm+O0k0bf3HV7Gw+
T53/wVW4Qv/pypYZnTpyHwUfyotbtOVW9UvtbaAJItHa+JfrGAFdx13+CvncsHf9OTrSZWQ+g9CB
CWlxKRN3lYbO+COfrZTjzxBeOQiG5IreGjPP19RxAOtZffFdaULvDFn3+JKpbvkQVsqjxc7/IiYF
OYZN6djR7u8F+RYInvoosyAXoZYpgJ8XvZoTwY2WsqL6ahxk2jTsnPjjx22p4mkhyCpkamQyaOFU
aahR72DZjw7drGegCrT4sal73glJ2quXtoFBe7Eh/tCbt2nVQwey8nJkjJtI4V3IRzg0enPfQyr6
xyfKVJXTXsVH6r5QfozSQ82hILQTQkx3cVWVdmEyTEd7SqAtHzTi8iW7lLRmualye9gq/oI6zFXO
qy7wcr8K8ke/REAw9or2CcankK+L16H4xHCim+kJkhx9D6sr4GsZvk8kaF0r9NKg5Lm4LfZAjeCl
zeg8iV2XhkSVD9Ald6yTPOnm1zegG5vcBVzfd166qybXP2nq7J86WKHogl/G8KY/DGndcDp5t0VG
9cdRvMXvw3RF5VDZytT9UviGaq29JsmXL1BKT07Eyb5MHBXla91yT3ag98klpJPM50O+52WP9Dwp
DBIRbPTrSY8B6CqG8yB3kWb7sDDNn+721BzoOw95Yzy0qBSvsjQb93aSG/MmXoyaNt2WyOjDxKC4
4cry/GEvM/LEoSMSsgvq2CTPYohR1lkxdui/h+PDzZLmxnAbA/HIne5hWuZS8ZY5ufRAGJmTdXer
O3cl8aK3bd0UwlPFosiKVPxLq1QBxEA7o6AjCeAc9MF+oER0KS9jRe0/lfVoL/Iy6osKw9C5GJ0f
TQjxx5pAYwI32rT7eNhIJkfyN+iFunsDVaaVJH1K0VODEeRxarv2LC7tkvuxutbdZ3mofqBzlacs
vm2Z/vGlif3M3+I9jG3SoABmJyf5ZXRr0K5Uco5x46svYhosOs7YdUy6C/l1BzhSXkwkqRK7RIpz
MQUOgBIXSOvqvooy7F+N+StvZwo4euo/10345rWT+o3khr+xBhsWs6kr3rL4c9EH2re+0XinNjQn
ITqpfSPJAdliWr3mYzlftMho17LaNwrqJPTKXfO0exxd2BiG1Q0tR66WD2bguCdCaGWlLb0ttFH+
GYrO4n0os3dnEWV0IjQQ03qmGbOcjX2Wtiql6Q7EN71jPxSz2bIT+v9R4gly8zl/K4MA0pAhpfqW
9NZxhCVlXcwAJWZilVM/WvVDlNBnHPSW82qnRbNKdC/+BWXAyjEL83cca0/OoFTfcs3T1hUyVzRU
Oere8eDGd6yGfnwn6E7sfMoxSM3233cJeL1TXwfK8f/tx3Gp2A3QTKHWrdXPsCDT3fdzFFBn66fL
ICzL8YHzvsGJP2gsA/IqmIrBfJ1uRa/btWndS4fk8Qc8k/Xe/aQl/qVcVtwD2hseaplI2XF2Xuot
/1t+GX6mb3EX6oH1Ow0RVKXC/cOCm3jdW1310haRvVNDqznTLJtf8krJdhq5rU+z71or1STDtCx3
wD5vqTjlO9Wm6eMXquovNnoUxexZRzv3Jxr6GKYQXK5SCgFXTnc1tNoLvnipkt0v2tB9CloH8P1i
L1PT32We6a6dAJSHBZTvdii/D+W4L8MqCaMHoR24Dz/MUoR+kNO/zPaF+vtPL2zjKNS7nczzt7lr
eicnpY3lILfpMh6mEQ4KufWz2P3jFcCbc0pKgqXYmJ8HxEhymraxDVbonwBt2LtiGD45wwx5w3Ix
x4RDvtyqpvvHeJ8W26AY3/Sy1RHy+HtZa0d06ZsBYos1p5ITPCDolnpzex6T1n6slJQW8NHK/ooc
ggS1Mq+eo/8Ehqs9uqYCBaRL05lNc6INmBXjMBC6BYnt7uqx1B/FJhdrDq6uTUxuVSXfm3pU9Ktt
P4tX++4KEzGNw+b8/b5aJlvLobxY2S9FV5Mg/Rv2lbRoqORJe7nBzWS4eGTIOrcF5Df0aYEAXS4S
bd4CTz/NKaT18U5sd5e8pDK2uo+hhqbfi06erThWkGBTIp48KMF8cJFuWpgnXaXT0M2LbDskfg2t
fBJv72rVYEe8x36eT3mZK2d4hWjIiVHsO5haYNJmyev3PxkKToNguEO/LKvVsMC35fJh/OFWppxC
L07jQvs0AtvxhmFTmH78c9GR6BWgKZYLnhLpg4qu1KQ5Ioic70dN117Nvv8lHo5DRxBk8W85iJRt
XhY6mc+8uzqapqw1naO+YikA05w0X9PjVl5obq+/2smi8ESHljFopzjjX0KG/9sroo3gDarUP17R
QiUrXtTlqguYY3mWmP3B0k6ojYQQ6vPou1fVPaW0sR2TaIhfFABWSB1o4U83B4BjU13njBrNJxhE
2m2ftNaP+rMaJNFPw0igB9YN92TOmzoi2qf9lrY4J+7o11s67+QSKS2N2anibe82cmx06C3eYoOi
F1yiOMZ96m/9InH2Y+F//j+5zfNeBert03945zWXO4hcg4cbQ3pUwRkjPvGCKuqGoD4b0KZD7pQa
AzAh8tPhzlny08DMyU+bkqUWQyhp7KgEx47QpLNBgBaOe8lYJ0vy+rbA0TVaamNdB0Zd5foFEsG9
0nfqQav1CUjtki6HIIoceQfqDK6kGo7G2rIPdJdxvhmnNzai+DjDLrkNVAgKvSpBK6zN0yt8sON1
bDxyFEa/Dwfo74UzRChB7rY7V0lr+X/8xEWc735iE2exTQQJZP8WsNjd5/78+7PiARnDMmt1ionw
F0ljmPSQzYkWb9qcFm0ZysSteazSVfUh+nl3NSs/W41WkO26iXCXtq/YPrsIcax8xWq3NhDhs9jk
Ti4qelnNTm6NSOPrd3cP9LyoVzKleWHaLZRq/+GYUu3CpXIul0Qq5XILCR3Lp4XTDcTnK5tGheYr
jh986sbH575c7mSJ3L2vuy0hCPjzY5xs/KsY2TqIAvn8ykcZUizntOAP5CMuptusc0PdLh98Oiic
U0bj0+1zf5vni9WQhUevxjHa5tz3JAA+3o628VxGXr7X4Qw6i48RZoV+kVsttLNTMEYzh43JqT3+
VcKsWdW9Hl6GqIVd5/3O5Rys0Ep3/Jc9lhV3v/va2ONzWw1LKvH9KXc/JSDnCB3LP8gq8hkqkIW8
Qk2bLtrFiuPt9EZ5Kd4JLT5wXcAXhTuB4LjuZYcM+UZs/t2h0yEQdSb3fevNkQadRICXnYZexgDg
dStGFzmK7R/2dlrXy3Wj0GbQBn1+kEIlbIXWPjTQJpHhUEzpA4nIn9ac9a9B6cevxIQyJRel0r56
w2w+yEieFfnKq+pqxrbrY+WrXRXrGKT5d7qm4904Weh3gsdEiELf02xqraIl6AzjGUxvTDTKS0u9
iq1fQlIFJMQGReRhG0k0Oi/RaEY0mkDYi0r5EuyWndYBnsVb1k3vj/bYwZEksI76qJmPcuEPsFdl
3/NBWWyOVpmPcxtYj55vbk2vgoPg3TeFZuPcmuP5bpI7IyUF5vQdks+LLxCZEuEsq9/QhQdEEsSX
voYHbtrAyTM+yKWNA+uSl1pPRKxHK6GDp0rdHwyAyWQEkKXrMy3bxPY4HWUYm97XscuCp8iJmy9K
cQoXdbrazTqQd04VfbfdiFxjBjfzlFDM7Y0eTLvXcVIzW4f9lstUx7+HKDVOMhJ7OXnrJHeJ4pZF
sAE6VzIO28ayWvTEdLpXQq2A1mxZLguoGY+7SId2UVa4bU/RMgktQv+0D6tjncMPtkLvGbH05XIb
G/STWwod5EAq83QjM7fbZA4LTtiVubOq8FeCsCRBymKLcNqZZa6za8EtAQhgyb4K22ugW9WmiSFP
u9vuagfCDysu1eIy2xmfMXd8CcmenWKXLlSh9AaX+BmcSvopKObwkiFiCJUj/Nzv9tSBZuu/2GHZ
Ci9hm1zLMYBVzaFZt3P1rZDB3gliG6msytj0fA01NfY9BQR8sL97ymqfQ/iG5gGXXJBKLC09mR64
Sb1dmznfG1aCsRWOHroNqFik5k+xCU9PLyQ/tQ+215z0i11X+iYuJ/OEjMBfReCVP0KrvN3Ef9+8
Ty03aIFVP8SiW/l3y/le+sNDuyAU07pun5aRoBnzf4ze5zLaM9c+/07HG1DByMffCuz46JAuzF5F
DBvtFJtvgmWIXBuNzfwgbIuxDuUi0JquXjrI/RSw/ju54t9m8RFvcSDdL97jMJA//d8PEM9mBJ/g
FPnvOpk5uZq0ILpmmR7UvkSFQ5ums9yZRsDszQe1iVRZi7nJE/NQDArtKrjrLCZTkqK2itzenwd+
WChO98v96WKjwQ4y0uxt8tv6FMEGupFiWhvpgAwrKLQ7NBo/6Wr5IPZwzBQwQknIR4Sam2k4l8aH
CJ/ov7/W9kgdf7EnQV9vjLlqTxAlK2+/xGiE/MYUufcww8c0LnKw5SyNlIVFHPI/lJ3ZcttAlqZf
paOuBzHYl47pueBOiZSo3fYNwrZs7PuWwNPPh4TKVHl6KmJuYOTJTJiSQCDznH+ZQS1vhf4iw/kI
JSSB/rz8vPKDLj+YPF1+LdcfZPnVaAj3rx2DH0gO6lFm2mpVk6+yIRra1TSY9cmIG1fbGV71ooy1
unfDqDmlJbsTG+V81vk7VFCsJ9yR0To3PGcFesY64tJtPo01BPXcscu17G0jCA5duSWhb3v1GkEq
BMBPIwLjJ83yzbXvN9a6NlRUg/90XJtpHkzNCmeV6eAE2k2An7G9LvMxuP13py6i+aCZh7hYgfOf
bqZuK0P2HJdn8hLyrNIRPkWjE2mgCU3uD/5LE+1A0CknWWmUFcjI6O0jWuLfTHNgiyU7esNFdjIo
je0SLJL4YpYthragcasNCr2rPN7kGT5NE1IY5ipEuPk+nsQPfvTg2Ig0va/mg8VX6V5Ta/QUrNly
fm46rQVWu8DHZJsA5qNQ4VADHmMDV2DT//nXZMoKNpgc9B4TAPwr2SsvUwlvLT+BDJGyOaJnoZ4M
Tw9vjcKebSy0Sy8KzV+5vrnpFD+8a2Uzzad0XSZlui8yX72YiCBekJCywDKy8+vneXJymrv+HXI6
HyE5tyzb76kzlDdymDy45D+28Ei0zTVGPXX5FKBkZs6U9yqaGq1ez8j38Vy1qdFNSMtvMorhyp+o
YevFt0RF11dGuzKax056rzxgZV6vmgKBl0YM+reyr8+tE4BlKBDux002+9VHoBBAofqveaeXmzh2
lfvI7j287rr6JqxV5+ToNbgLnAee5JXMhhVl2qdVE4GYBUkdziWTBJuanam46TPbm3S2hrHe22Ja
591kfR8UVgpeFov7ZhbdjeL+RyvYKNa2jiKqaYPiM6LyIS06xI8iFK7mgiCuK0i7zSNk888I2ZKT
hsRQN00eXRpMUZZHQ6n4r2Y7ZQ98/YaHKAmXR4Pe4o1QR6q1kxtlUdqvZlblDxHw0L9GoVxl4X6E
+0IWp6zG5md5mAWPWpI3aLXQkiFjfqxTPHnser/+FM96FLCaAbOBYTYVHMfAHjaD3Ykz+sLi7GVo
uOaRTcITxcktLkMixGDPeegCo1j2J9cNyKcNSZxZuCbJzchymiWzWQtl7ZWHc/xqhPt+qV3ydioE
uq2UETWTngwy79pZZ9SsuwSRhHDa46AqtrmhWYdh1uqOxXdNCOMtcifjxu61AgAUfnKhzTvETdqS
AqLmPEQmAJ/ZT65NLFACg/Js2OArDPJED4k+K/m4pAC1LPAfVH7kRfc0RaHIn94RXfgYGXvpx0iU
hYCvmmQdJeYEhwq3Vd+baaOTbjgvvIeF4qC9DnaTn/FSgxkhmRAL/0F7Df0oxwUFhzxE984SU6Ca
3+LCqe5d9hL+qnQr3hOst/YLREHpAgu81Zy3W7Rq41jZI/cJCsOz05NkL4HHx52K5MVjZKbaMbOH
aQejLHsjWXOyS4s9p3TqQtWAvGBRvGUQik8QOtRHboTi1BfOWyAJ8ZixWGvkEZq97LUtdXp8l6fy
QMK2AkGVOOu+SShdJGr1RpoGJmStnGITwMUqGaZ8jWvPtPWUpLjrvc5ZD2o/C2tQ681J5FxgO4Z3
mmFGa7n2S9rpo0On2nE3sHZem7UZYQo768kWFer7ua89UakpV8hQO+/tQNK/SNsfCgy6dR9lVCCD
0DwW2lTsI9Z6G1iZ00bLh+HWVEW5kY8XM6ke9MBwnmS8ZX9D0oeC8584GMszymL1T9dM87ey6JX8
2DoUqRy1zc+ApRFOm+X8yMTlZ1GDA5Nlg35cWQjH3AEU8W8VlrcSx/U33GvuDFxY5zMR5or0igav
vEFRIkPhajvM3Cq1oSRr5F6JEWoeH0SZ2ofGaOAFIz2Hhgy1nqfaL5H3GoR257i2fS4NSqNKC/kX
I8a91RXdG3YW/b5GA2m+d5pXxwDSWkz5BdzBsOrHtNjAbTeBqtvam1b9bCYVrTqvsQ5ZIEaqeDQN
NJVIGLsPxSwiVft9tdJEBBh8nt1ECBNZUGE+SLsRJBQoKt1hybKqVv7RXki/PL4/2p/G64baHfRs
MNaiLUcEIWOwGEDSN72O9pzTFcEucWp7N2K4+WrEGmUI3sRH2UuOIUG5PbfOsteJzYPRJ+VjNjg2
QtsHOQjSlXPRqupetgw7GsFUh1T95utnfU2ONUV7N4cX0VlOh22Dlz2pPwGo9k/9fDBz5C11dKr2
stnX7gQyu/gmW3KK20RvjqkGuKgxHghTv4+RWdxEhWcccP+iCjrX4SqjgD6RhNVa1utkTNbhBs8G
soBG/DWuKKG2m1Ogiy2jHCt78wTg7TxWhvLUB3NbjWz++Z2vQc6/VLkYMWYFz4DHcLw07QhPKCoH
AkR+7t9ZZfMqSxBUKP07VylfZbnCDT1P9slqhTWPdBgp0Uf/zbz5KnKkX0BctaiP7SI128vlo1w0
+gqK9Y4dxie5zAz9MNh7uRAb2cuqNL1MxtugYyk8CynLQ4ms9dnXhv014WejxydDS74PLwgPK/N+
79ceCjZJkR5SvXjzZ2ZaGprDoW9FDAoS3poVAiFvQq0m80kTguzWbKL+OTej/mJhKVFFX1n8+L/c
4VcCdOM9U3BbCierfMIOz9hF4Nhv2QCh9BZYs3NF2rz6dvnTi8dp4wZ2s0YWvAC+intrrGv23pGi
M+DH/6Ut+9O5v0t1vsIVdJF/0l+nui9WkpBXhV3ziIcKT59yPMtQrRTIK8b6kyTwyUMwV15JQ6IL
O/P8lsP/56QypNgoJBtXDe+9YuLjZLGzjZvOPbpS70Dv3HbzwdDtAXHvnNhjd1e0FcCVUXmx4FDL
/K/t2uYRVZ1x04ysWTBjiKbXOgQdmJIY2kj5EylPtwjv9eOGGi1uy7Zh7WHSP9lm4ZyjWaBLnsGb
cs5txcM/LNtx+1eHHDJQZ8G/ydnIVp7hUpcKRELS0bS3IfJsW0mgkP7CnrlDcKQB4QPfQiu1Q0O5
8EbDMG1cXSFiIvePXlBGNxL0NcleeSqhZKQBAPeLf+ldrjD3yHnyUoMTq1sT21dW+w4vKVUBy+9U
faafjP6n4OWOiDyZT1YWLOYNeTonSlutQAqQTUYDaFNbNQH08Kwf9c1yM8m28Ax9UwDgVvfX/uVm
GpL+bhG8yIQH90RDyCPoW+U2njR11yVm8KjiPQoX12i+Dob7GEvVaH5/SWGpv32n/6oiTfwlDXP4
3XUUPKTY5+3F4AwHYek/J9E9tRJJ1dgN5iI0l++hFevWbacPT1GprKdWX3QEFjyo4Pe14m/Js1Xu
s1wlju5wrl02XEssTbBsYbVTIzBuAL4MmudBCPWt2/D8NN4o1ul4ZuQdkBLPeMMEV91FRmPsZG/t
YrNlhhawEasDo22WaCp0XoRynIndwGw3bWpjeGu3OMfKv76M9XUcrwwbmLxsGqrzMUQ25UFeZQ+U
eDhok5qo+zq0v02eKD5Qr/wkGvmvZF0lmdhUKUJWaFS3wV6SwOXh2nONybNBUsTlqdZhkIDYMTSm
SLvRB+cYh3CxHNf4pSvqKans4D1PgMDA4ARplvzoU0X/Zlc5GgN9nnytA6jwUwtqTGuAGsEYi18D
Hyk/QWL7eSh1b213KVRNneVGmrKjmkIei1kp7jTPyu4ogFF+rQPze9q7+zSb0XwQ8aOuVr/3Huty
PWvsR4BLYlfxgW+LkWe8XVMSlpZnrdIlR0UXB6lHJkPykM3uQVdTtGXsbCYkxw2mkR37NDlITTMZ
qpTxNRzcHupM1z+NUGW7BNtpb7Z2hPCUbP3QByUwN2GUx/dp2N/4lBEQ3gI1TSlZIXea2f0Ten71
0dfmovJ8pZIsCPtEY3b5APKq/QG6XiGvQeXo1SoGg7cz3fzrFfYqzz6NS7ivWsQ3plcyJsa8w/NC
BxCpEj7ILV3SI5cHX43bYd4RypiOcKXuTuGDDHGjIjGY8eqTnSOC6icItq9IqubPkZNPpJ3gzfcR
7ytXx812ZM0i+VA5zixrMBLV0fDU7DkC/7oXk5FtFHVQdnplF+tCCbwC3leknZDY3flTENwsMT+t
n/J+MO6dVWmYBcI/mYWFhk05cF7D2Yb2O6+KAXSjMV0Gy/olw1TLPJ7Sjn408iJ87qtq/5cNsRVp
MG2CCQ7vXLeWB+Rw+jsRJtjiWh8hGc/KQN91tZGu+eP3QNRmixqHnNFJyoAt7lquWuMwQ5ptLVXC
AiviKW7n+apD3IH6Ocz6sqjP3eQEF56C4aWeD2YReWvTAlwgO2RM9kZg69UZ3TGPl5ewA5UHhAGO
/69rJIX6QxSedpQTZaehDy9I8hkHrYeJU7g4+Mm6zHLILGQxZgkNeUjsxgFY4hyvIXl2rf3I5mDp
v2v/Ecpwflh2eFqYTPs8EO5qQZhrYowuubmxMRprtmjEIAA5j+6dZv9h2WmwgQF3nVtPQxPYT1H4
pW384VFG0nwQoCua4SD7gnLMb5TSJREegLBc9lBgn6fdFfKRRyO3/7UtoR6fwCFtk79SdAr21yG6
wG4Z65v0KA3x0IG0gKI/IWaLXk1QBFjyhepJ9uW+IzZjOTV72Ru5qNZH4YjcLsDxZ8VSq7sx0pap
9ajVq6yZsdAiMNfoSOQUb2ZPFpucxjFzk18huhjNllQOgPxYOS+/Q4wzt+mEtmldaDb1Z4A6KZjH
SxmU9V0Ma/0K55FxlZ8EDhpjPVRBPo0lE/JprD+b417HjqX4DcQb+DESU0ZxBxdb7JVRKVgektLV
/OxnE4jqUptx9wiO8l6Gozr+GCVxD/pUfh5l6PcyHFKl8BG924RVYyDrI7wb3ceDlOWtAX6ibNZk
vMtvQWOesgTjvrYfNoauxD/Dwp34ckThc5Z07hYvwmJdj6hLombbPtqoNh7Dzmtmq4nmUR4EL1dW
Hb26hzOC12rsQoxE+foSz2j2zrbNpd5mx2zEY3OaDrLoJutnsgbXAVwV6Hddw5PpB/gj929y0DVe
RE661TCv2lw7eqy2/1nUrBofQlxZuBsfVMUaBSQMEAc8FpYzLRrvcIh9TC3kcq9x2amzD7n1uc1D
c3ZgkDF5iF04o52j/2Zv293nDkjF0obVRZ7pTaj9dEt6JlnjwVG+VQJdUFuJMNuwm+INhpy7clIz
O8neYDJ3njbGD12KJqe1SQs/2coUzTSE71ZY+UfJ/5Cckgn25c5yPGu93JFuoNhneBvLBDkkFTgv
K8gWY3aMmVRu+85ZnkVK4Z6HQEO/KZ7c8zifkXhwP/fG5iv5pmCNSb35BSWSjfS78VmrboJauCeh
Vfq965O5l3RzoWAMWGvJy+DihuE3rbULgGiv7b51juDozHWgNP7eD3hB8lpoTwNWyvLdKt+ZUTS9
oESXn2XLmP2XNQGvUL5fjdmdmU8g++TBxfAKeJZ0NRkS0u+1Fe77vDMe2vlgu16OQbZqH4OJN+i6
ycxTA9z3vDQ95UgZ0L/IsVbBy8O3hp2cXgDtfJjKMLi1NPHjY3g0+1mTtlxrXcv2gJzUuNVqZKP9
cb56qvjqWn4COduu+rfR0DGgmEuUGQmytdOWwfZanZQ1yWvzOsR1EhKfsgeoDZUAWe90tUbbjFOl
z0m23qjewnR4YI1ARroebzDRLn9PWvu9LQUaSJXpI8ufmIiAlTNWAT/OyK4yyq8QSvLcKB+h+Fbr
snNASXnFSZuGGqdB0rw2iyprP43O3xXtcSiiTRLwEJTfqesB7soz28TqRobkN9UJ+G0a/ruMUOBB
xDCoMfXTJ69YyWDtKJvB8xHDMgSsq3zyvUOf1mdj1kFEzrXqV8vp0m1gStlzP6AKMg+HQU6VLkYx
Oyid8N6YwnqlKKW+NxBwvB/Q6TNX04iiVWwouMfNwWXgfGZQ/b1R9Pzh02B52lgIPU5Je76OdVzF
OjSu8yIhTRLCFGeBux6oOa9zCXlC4Cu+ld3ysMCaJMLpOucTLOo6fAnKa8rhWYN8Nz/YdxyE3225
j4/I+qLgK97VeZcfo3GJSBO5hjuBfYjsWMYl/xznVlN0MFTxPvyRB265Wc4ahfOzEhnvJpDGveyM
pbawPB0jPT21rbq6jv1rvhNieWWVOW5hfy48xuFRQ2fv1Di9co+DiXxGXflpXViJVWn55eHa0bC6
2JfgFlYy1jnedF8lZ3mvF7BJsPMaH30qtNaNUSs0te6xxr252Nthrp3+8R//83//r5/iP4NfxaVI
eeHn/5F32aVAvL75r3/Y1j/+o1zCx/f/+oeley7bGcfSddS0XNPUVfp/fn9EIYfR2v8AFC2KKMjT
G7Dd2daKEih0Ll/yOTcqM+gyc27A0CVdrT8JnF4aPRXPOm/vI65h7hab9em7PFCudLekKLRjnNfj
s2fVyOvMlFZNS1H4L8c7zQcfXg8CaVwzVr+jfvooRKcf9GSy4bMN0Bpu0M8zbxC0uy0d8nrYl8+u
AviEr7Cm93d2rio6Vn95cEIdckdJmzIS7rhLhi4QPnYBFQxwLY96sBJzM0qRW1JxinAKK16Tiohx
rOCQjOijAytL98AdkiUWjdHZVrj/5Yiimuw7gfPxdRII0uwgL5SmOM//+7+Gq//rX8NQVQ9pdrI1
lmsZGn+Pf/1rpIlB2gXcxU2agPMZraC+pG5dUzDUmg1uu+VWxuQB/wjtXDbxEkJHDtZWB/xaN5t4
Q8UVfZe0Gu7h0/TLAUOOHKxowXsXYDXiLmk4gFLutP0YDU20bZvqHd3ezYfMR+k27p3SimAdqmSX
EcWC3nhtU2iggjUFzX09n8kOvSI/IGNu7gBE6Fq89WRwmV1arY5iwD61DB8qMhvGZYuZo5gxFR8b
TqXlXZ9qxseGE7nAGNRRfSOHykmj2bDpDDvjRr4C4VQ0x+sllxiXTGvPvsiWvGRXiHgnm+j5xfco
Fi17VnldeUmw0sby38hLerrio/HGplfnC3T4939q3fX++lvrqut6mPE4lsepac33wqdv3kjmyGGH
YuxRdZ/L+amtpTvRmF35xT/Gohpu0FjxL6aC0lw7m8mbqrqf7V6+1Gbjb6ti+jyCdbz4UmY41OS1
5h2B5esvVS8Q2HUbiF4z5WIK224te6WiqOydOmhgVq4anwZ7DnKNcFAu7qS0uyYaok0zuPD7krHs
N8ngIg5QCf0hng/CoNodY8R6kLEwql+jodZvhWv/SODq3KBXqT8sB1XZY68b38mWHC7P5HW0pKWD
Eagp2BceYeWtNgv5Gl7Y1aspRgi0UjSXT4KkbzOqBJfTuR2kwKP/2x4kuLxJ/zxgHi+vPM2Xl5Nk
U57JmGx2PFi2vh/gR/Dnf4AGjejwp//s/3UtSx8eyA+p++v1lk83T/j84a8/RxHmzaE1tNvrx1qm
XIfIz5Vm8VHPwG/Enu2feQcaK6E52VcXo6E1UOrhFriJ8zp6wAR5aiMdMIqdNuOOpYTGJ2GNRVJD
ambI0+sBzSZjPVpuxYIOlLLsuF5CeFCPd3/1WH2DuVoXOOsO8ubF7o2fUJb946iXWPqAcK5xQdHV
taPMFj+TmbLZyNoVmk590bpfWPCWhzFWxQ45ElRZ+l9JpzhL2B2SfGNXtr/PtMHoV1OWYNMYCsU7
RUNV7PoZ2Sub8RyTZ8tIuyz9U6uRDO7s2ryV7LDGqVAODrX9whWTZDKr08EIRrr+yx9V8dEzk8/k
mMgymnXdWegxORE6Ma2DmZ4Rp2+26+y7sTC/257jrvG0Cs74JAaXKmbLX2Ix992HQjQgbfDUWgK9
a3yQtjLOtzTohvq7hcPJNqxy65gaZvKcKBlmWFOAeDy5P9Y4M+swwQdJDbqGAhw6OEvQ5Zt12yNo
IGPY5pp3reHzXhwj1VtBLm2g3hCU3VXsUUD0wFyuzOUfEWFLX9aKf+samEUnVcHCs1dr0rh5vQM/
lDzoKUxhinrNS9FlBtrfevLNzqpXCtIouYt0g4eTuBUh5nfYH2t3dq5TDBFFs4Z6rt8tsYz1xioa
+mM8ouvYdtVHRz2fmTkOwTBXEB+V42RQziNN+DOIkJSvujC4i+OTtB8MkIlVfSu802OIDACilJ1s
glEBf14X0X7CdOlO2hKGDvqMfhz0ytOSddE8s6Ve21wkEkYkSr1J4ry5NZjyPMdlWVrG46a4/PtH
veZ683v70yqLPY5mqw6IDc0yPdWy/3qvq0ORsgLr9Z3oqAL4YDmOWtsEpPsoF9tUJL6jUrJp+jj9
ZVvxr8Rsu5fYDKHcVRlqS0WqnV2gkBvFHYcvU5rfjY75Pk1DjI4pdjkjubo3RNejLdJ52UE2TYeX
ZEjmik0tvUZobnJsnZ5KbdAeTeCSMhw2ZnUyB9tEo4i/aimy6diM31C8s180V/SXLjJQYlXLN1z1
/KMxwAGO5+18qJRYaaRqcpC9ZR+96cpThxrQk7S40pT7Vgzho4y0VYkkpeDORh0oL8iRLZ2qqLJD
GADg8/Q0ASn0z4MoxVvFF3vvJlBWg9KNl04DYR6+O3/asltOQ1IeVUIjcLaVVVgrU/Omu9xrzHXj
hsXLMGbZOpss95UFo44wZjqhME/Rr8RP4ZvSDj9VUCI/ikx96nDKe+fBcRuqfvQbaMJOV0UM2dUB
6RCYOb72oC2Emr22alqvEGMf3lz0heAbdRAuC+URtZKjDKOXHYJMU15Vqzn1fT8Ue8ueoLD6mXac
Y/nUs8vVUfdYoeOR7Lpur5Sa/xNxWjbX6RQ/wBrwDjHynAfVZR/gVoYKaRn7cU1D6zX7v4a6IotX
tmYCYpzHAz39a7wTwoWUl9ZBih/0sP249L8MRarCeg4692c01eopzLpxq4JeeFFy43fhVfYva3hF
zjx/Lzq2Y3Gqpk/g4ftVOUUvIjTY2ji6d6yDNnkuLCS3oskAS2Cm6XOP0cAdcMB71cRhBS+48NAo
QXkpwUqsdWAV+0Z0IF6V4TTvS25ly9HC0VqVZX+ys9bYk7j+mqaK+gry6LuF7eovGx8Xtw7Nn3ld
GIgTd9GTGVfurlMz5yYssHqxbOrO+TwJT5PvzjwJ3MiqFMPHpCHo7U3aIhYpK1AJmmdo/ObnpQVl
4uiFE0Z6c1XrX0foCa4lkVJdRkPRTil14AVZ8ae5AC/CtgSGDIgLkwIBuLDUlf6uiLTywSTTqO07
pc8Ae1cO3w3VvvfRBbztnewkQ6nR1+SX0mbcUgD01lGn2CxhOcjBucMdmmYpCmhD2jirQamDG72D
Hgeb70G6cgxucaNaAZmxOaQosP9CHj6yT4bMAJGexiXff52kjZ65rYPO2MiY2qabRBjo8zbdWTV9
616fD/Ks0lub715jrNmEaAehAX+VTwJspbVNIxzsPcs6fHL1sHowIqTP5meFPKR2qm08j+2znBAg
9vbgo0xwHSGvkRWFte0zqAqe9uwiTHRTCRs/A9ls2+y+F819wy3arXFn7yoreZZ9pp28dAgH3MmW
U6OLjM3LsfW16tLFpb9Vg0rb5EOL7CEiErwoSKMcl3abf7WmxL2MphJTtDWn27i3vi5917myN0UF
+vE6X8aovo/3iDesVBDa48iaeCj4yDEkssc2iap9i0PPzTQZs8UChYccH7q3qbJe5Q2KTO5a/TMp
M9Tq0U+BViL4cl/pWXZnlwrSq775KA+ZGxebSclZnltdfad1afIauvG6Q1/6qRFV+AqwrhuT1yxU
1KdBa9fGPCQPxvZhwtlITlApAt3bvCdgZ6AeiUIKRsYlelETChayWZJIuK3L5F22xDxisIoMinkV
3MYWSVGMMnetC4RIIAn8wJYyXuOW5fy04qN8dokcSV2jtvrHfNKVvRxqd3a4DC3wYf/pTYeuhR5p
+s5TM+tQQckM4T263V5C8HPqyiAstW5RFJa912aGMMbnwfNcxEPOaRTYt3UPwDAjKfbVMPxkzSMY
Q5+orJ/iPLvIuKKJYVu7OVw7gFhfceVDDC/eqkWB3hpSIutqDOvvolAOuK7qvys8n5D6tr43SaWs
clE5j8Krx50lYv3WmVEAncDcKQrSQ+Rb6UFut0zX7zek4rKD3IyBHh82oh4/elMKDZucfA+UQT3Z
jDmmXFCnjBeRZ8lBEf3npjc3a9XVXwqr/ei9NuXcEtOAp6Lk5TiELquejHSYHUL/QHX8a9RX+6Aa
xnfAh79GP3WefS+0d1FRkBWqawqXHenrDCbsj3j4JUfqKZphU0EyKEd2Yu81rP5rs6xuhB7hF9tF
7bqcmzIWALZazv59rKTmMQVsWVll2JjrAq9SEQMM9tN86lp2tR5ygW9wI0Ky42l0lmfykFGT3Tpj
q2/UYeb46tCV1bz4MlQ4YGEE12/bUiu+OBQSV3FFfj/L6ujVMBCQnIcFiN7cpE3vrvsx+crOpVWe
hqrUdhbCwWxfLPENJUiXBKs63OmlWiDnQIdUcVUBuSBEpHx0gO+sVlLJVXZcZ8gOz3JXyWRmDyHZ
lUfYQUcWZ+6dbPkAyQ9+0Mdr2ZQHpWlfWTq+jjzmV3WY/ZZ6l1INUxJH5GFwQxCDHR7SsximDDVR
cikcymOqYipbRXX0Z2RIilWq2vavcDNqhf/LsvxsFfWm+6wqvdga0c7MCvvi9Z6JzkWofMFs4VHr
Bue3J94rfHPebdtNVzW/qxdFONjXuF1+VxiWOOp4FMEl6W6sLM/OURC6rEmz6QvEh9MCpRxKoANF
8ob9SLXWIvvGCEsYwkWZ/5z64tCOlFx5g51Lc6CEaSbDZSxT/1uvaerKxyvxpcDecjOyHrlkAviq
3upvDWINF3mo+wrB77Sq19eYPJtQy54ysGrXuLA6bZuDRdpUf+bLXjO6xT5guMfBNPYw4Ea9iLrx
itW+vtaUErkJz0t/ZOpg3CL0Nj36EZw/xYweJsOeHmVIFci6WnrQ72RTdlQRJtQYNV20eVgdN/bB
MkmaNEbYowXJcyjrwJOUsXpR2Z/dej5Ymhg8wo/wObTy/kckImujGK5zG4qqvAwmUoED+Pwf6mCf
hW+rN3XaVDsz9jEgkMJxyynkBazCR3RQ/lLcl9r7Vzm6pVtq1C0ac0YaJIdAyW87NL62OTiLsxJW
znpMIdpOSTnnAf+0gRZRE3YAdFbU71YZxgWnrrDjN4Qz8Z5LvcfcG9WnBu1u3n3xG1Jowdnp8aeQ
TSfRSMY3abPNxzx5wzSWCgtcLaxPGKwbxjfc0Pp72elYFECEwuomDh9y4PsrFZe7l7xRBSQvpbgk
LM72o9Ax58u19AamtXpI+xJZ89i2tpo6to/ZFKpYb2XirVeBIaljU/5UzPwQC2fkBkzJ/5XDrKOV
3eujVn63s1SsRBiZL1GjFJuh6J3LZHnAQodBPU0TEotD4IZH/nLdOS5YxMNztB/i0HbWwvCOVVc1
aN+GzSnI1OYkz64Hx3eqHYJc1arxeqyDcO9pNzi855ue/Za671nvLu2yUwvwKfMgGazSIt/Uc5Ad
Q3tq6vQ5UEt+N77qPKqhZz/2KNdE2cBGhlrO4+QYPWzl5LdsyUMLiRwIPqgWOT7Oo/bON9JlvKIU
zuOAax4cChHtYeRBNHZLcdPE1bhRK7W4yVWz/2I1h2QG/DeWXhw90ebbXtICiug7+mL5gxNjf9wK
a9z5mG2s2DsUXzXBeq+zoX0IKDVfImxJ5vCEyjFmgIjQLE21/R30fn/pJ8XgqVS/k+Mqv9pdRuq6
iftj0DbF197agrhTv+RGjTYpEPONDNc+NuNm72gUZdTxoUiGL0mnYg0r3OHkon66ncJeO2Rsxb/4
PkYHVFhe+HrhxpZ4LJOqyfoyOG620R30FWHP2l9GGLluUHyperW4dWEpoD5DuPGBpXcmcOQoATsu
ciXd+iiovwpe9q8l4jEP9lRhMUvIDJ34pLO3WskmGjnxIQ+LYJkQNRGyvrz6D7JXjrOpA+3JWbUA
8KYvURiK21jo3F/zIanyVR50xWWYSap2hyNYiHjudUBZU3J2Sqgh15hPDnM3un22SROVtYwGsByV
NiAm8ipyINTF3wWyXjeyJeOhWW9yHTOe1jTTjRHaQ77xg2KA1GCjYwxRTduOaTqsTFsXOb4ifn/S
crIOOyQyD5o1CaxHiE2aPyrLqZzjx6DgZY+8mjwbQBTFGTuYyBXdJcjgno1KOHwzrIwkdJWHd8Gg
+ZdcM7GFnDuciJvM0RQQu03YP5BV+m2gt/LNzcpurftKcq7dUnmoI/3HcqFZH1HNnrBgS0N3uutz
UKtOjJB1NonprgZOoa/kaVy2rzP66/gpFiiZdaO7AVIAzEWMQNgbDD7DjeXo5kZOC4ze3Xk1xBWp
b6fh2qM1WXgvxfH+hFTLCe4XW/MZeq2SPZWjZGiyGo3aCSh2lA0KluONttKbCbCrm5ZPtWqlt4aO
GqfraDFVa6t41RQLaS852CGZDEWzXTthl5ToCOrokGX9RfZmpRMggFUl29Boi6csjNNH03xchgKG
/BGNwxvCU+XyP2dG3d2ZERrj838sr1AX5ceHWS6oRdnyYWRTHoq4/vSB6jRoDqBtcWmd/0t5pX/9
UJ3TnYI2OE+hl1zQGU4vsWqyeCCdBbAPjPqfeNdowxqzlnJ37XDDsbqLCnclh8l4mqoxZEh3Lhby
SKx0HR1uCGZsYmhSes3OVK0fC6DoVMVqlp3kg6KD7IVG4N/jKwgXsb0t8qG+yUgFr8DyJlsL4Rjz
mFW12IZxSAYYoNLGL8JoJ4Vu5EGkfrqp0Dr/FEs9DXFozOB2RWiDF0EhvTZFvWuNunm1W/2pcoL/
Q9mZNcmJZGn7r7TVPT2As5p9PRcssee+KDNvMJVSYt93fv33QKqVVTU9PTNmEhY4DhFJEO7Hz3mX
+F2LFUBccUF2Ban2nHDnZFtJfAsSjrh67THyB1Wl/E1pyUjratdjSE2Sw8D2axcbqvRcJuK2SUZU
h3Xri05W8mnA12Fn5E2zU2NxW6ODCcOpwhwVs4WXItZvkRgMvjei2UlFN30dDcgRKiHFnZLVwX7O
8vm4nZQEOKpm6rK8ZJy0WVFivr4Dmj//4aRcxMF+XE8qEEy5GWMZXuB60q93MmcooV43a9kr+h6K
r0opQksqv/UabDRS5Wn+bQzRbvu3PWZ6oDfzr68B+S/7hj7jxzUgF3qLEWZXQf06ZVJ+u21UKHy3
NSwwr4SD5udKalnMGX10Q7dk6Yn3t355lNsuVva4rnbXej9ZnlZ22bOU5bFTSIryPclOeaGJH7pi
fen0MviiLzJkfg0YmgIC46BI9XDczjZ/nW2vZ8typv4627bgSsykPRj+MNXsDdPZSFFFFQPMW0R2
q4RYI28HtjR2Nck8s0jWbzgJqU90PzLHxO02foN638bIpaXqLtLb9CArXfpqWU/bkqWZCGDKYsUA
z2b6avyx+U+9t3XM1jsZFcMZ2/q1DztdOzKeFpdu3WjlqkJnm8Skbbly+GwWTCHDB/Fdmt0rSSv2
VD/0fb2uUBel/GbKjOCDNqhPKIb9YU9lL4XsAUCAle7ac9uLmn76VkgPNkuRGyGU6slGUmJhDfEl
DFMVp565/Njtxyz1KRZMh+0oIiFPFEooKyPI+aD2xX5QbeNLLJT5hNKO4fZZQt5yMhR3XD/vxs7c
iJnbRu7i7tApAo0mZVX2rYRBhW7d/6RxqlXRIsBA9KqHfUL6MNNJcNkJLMYSGWVde9iajHkuwUfm
1TlZe8j5gJr0n0+A2uKNmw2xHjXoIbWpV5do+mqRvFzCIBqg6aFFtz3XXf4wikz/CjJq8Tq8DxGK
aIdrHgBmjCh/xb5lxebBtiBtASdE2NNuS1mqkGjvsNhwEozoS/fzqCWrsW+A7N8rlH9YSfXTvu9E
9VL34yOYheZuymXpzjKD20mrqhcAZRTBJEn3t14qyyNngFJx3WopJBCIwudxFt520Ch06SibVu21
6xXTTKIAQKHnvB0172wudqqVtTtZwlNFjfRjUxM8Fc7nvlIaP4800AIdSDy5z+LfPH2eV7SRRUZo
ulYL1OSQzTSOyL829wMroDs7vw8QdbjfWjKg4ofCLBN3290OLFEI67OI1cPWtm2KcgfTEteBFHJh
bvWzO+Z1GboLEnZH1O6xd0eM+27bjBZM/LGobxIrrEKyRO14o6oEX9suUqPlDlxH6cpaq3si1iGi
q7E2OUlld1fbpi6L/mpZi5Chbb9vTUG1dFd/6GcGSXwua1B0a9+tS0Yu55jAfEtKxTqxUlyQAE0D
67RtrF+v/npk6x4Zc+YiIYcqytpxa9teffSe417sQ6QbRVjGZ/gO8Xl79a92/09tdjLAOzb1xPu8
HvQ/eESgRqV8Hq+2DSmJ8apc8YMVgBnGWcv/PGj/6ra1zTIechm6yVv/7Uyg02iLbi/lsU4uOapP
W9/t1FEPf4EnqakLfxKNAgpMky+hWAKvbyJcUWMw/UYby71jxgMKTZKq8HrrQH4w/Oig1ZSmf6qV
FEF3xcImv49lKb3T2vsQidgUnSY5PwayITuqhmRtwrxf4fC0j+dW+FZvRi8okVKrbmxkT0mkfsGh
sOWH+dKESnIp1TVZGVXxy1AmFmmuIjpuu0E/XTIJAnEP3uduTJUHPe/y51Z7C8QE/qegLmM0yAht
uzr+hoYT9NILUmsKPu90MUdrvIEIQGdRHSXKHOdtb2uHTZBfC0zeNk+zOK6j8zKhhLrt9o1leZVs
6QcCVUEJUn60wZvdlghYl6bsKXNmXfdDiU4arhYB7OH2vkGOnvQQuGkvRtlPXeUP/4B4zw0hn+/S
ZvjSD5IORWgM7xc5AOfZgXm0wvsizsJ7vNsi9F3z9+34uHaq+zTbDRaUua3HdiBKrm3lrkrMJzKW
1a2ljuFzOT1sgGQVH8XrVi4zsrsUNGe5Kw8zngf+tmuviQhwEPoHenm9hGnIAEdBdfsYa5We1mvK
i5ROH9ETZN6dkObh69SK2tXjpbwLplCizN5Nx1gV8U366ySMSj9OKsFmbCcJ0joFkdc6AWwzRo50
lWpH+d22JzIwOB0MBOqhzCkYsRRnWcsqZzthayua+A8nzADHOqyt0qtey5+6MPmWr9pSTRoMrqF2
yVWo9fodqaz3qlbnN3RN8YiToFYPrSbf9ZH4vvVXO6VxQ0F5a8FG7a62cLbdDkQyDm3V1E5XSlxV
q0NOBPg50K6iwrJ3yuYds26KKUSBsqfOuNrGfLZvu61ejgMM6KLzMJrBTfXPfWLgVwh/jFD2jBxP
8fV6OfZjx588gMlSfp+X7lmetPylH401b0SkXCvI1VrDKB/zWMqvQ9y1QZMlwVPew4uxFqv93skE
yJr2489nm40WfZyNp/Qfzx66sHFYdczeloTBQ6K8jpEmv4YyoboSTmDe0A+wBrd0TN1Fhg+Q51uH
yJQ714F5gzYCHLwcLh8BEyV1ETFPq231aE/69YxzEqgu0rFLc8kiW3lt1hOXbqEQaJo/T4z6ebi1
E5atk2WX5xKTULfZqIrRHPFJ0FEYSUEfP2K/DSq7tvVr20d8yB3+2N0OYiZpH0MtGX2j8OvYMm8N
owFWkWDs9rnXWx6YQes2nfL2DsGe9o6WWfRf2jGubko0PW5YW+SOCJv5hdQcdHVjZKG37vYBjlJk
3h+2bkFJ1bDUNFQmkYp3Q9TONoiannNvIzGPl60MIv68ux3F/GK8TGkR+qromQFy7XmWq/SJei+R
JVDAQ1ok0WNViG+bP2w+Lc+iVn92UCUDZkYsfEkP27uaWtbt3D0YDXK7ny1D9PDB1d6Os7cdapU+
2ItxlhwrNulukBiKh6g4ZOud0OXhZ1sVV8Vh2w1+9dva1Fgme1Vfo7Jq3cd9dhorit/bHg4I2NBP
MVNgh5auq4/W6xLk+WU7qppthQaKSjrXGGYA0UTOgzwrx213C6S3XcydZ/dzdztaGLsPzIsQ6q0e
qYA0eZuz2fSHdgVqbk3bq8hupHMedgcytd3Kva8ZqpPoUDHJHGIjmB5tpXzbPOrLDPPmzl4etw7y
GMXIAwDxZZn30SFTgtfaGn922K4QjWrqrBZTl//aa5Lq6MCq8+dlTN5n85r+dZnPDtsHafPmTRV5
9cDKytg1uD035GqX4IzwNiszVQevYRB+nbfGdFJ3Fb7Hx7+0bwe3to/Ttv3AUvc4W6vwwnNFuVPy
Tr+CRSc5YmrN18oGt5+r2AbaAy4vhJYvIyn5DSD0H39CYbcbKvtbWUG+DqPuL7v/uf9eXn/Nv7f/
bz3rV68/n/Ofj2XOv3/b5Sr+1pRt+aP7a68/XZd3//npvK/d1z/t+AXrmvmu/45PwPe2z7p/osnX
nv/bg3/7vl3lca6+/+O3b2VfdOvVwrgsfvt5aEWfKwaY119o9fX6Pw+ud+Ifv1197Xnwvhbx1/9y
0vevbfeP3yTt75ZqGiaoaVPoimxqXG/8vh1SzL9TymLFDVlXxx9JGL/9DUnPLvrHb6r5d2DvrFBk
WVY1TdGU3/7Wlv16SNH+bio6GC0NYoy9Hfrnn3/7gef6+N7+Nbh+ffvqD7AvU0C0NhRBksU2bYOs
0Z8hvogG54VJjqVDad9lNazfNUK7z9X8grgw2lBpT2WjxrlJk4Lma6SE72GihIdcBovo1GPSnlli
YRdtR/YFbRbQk2a4R6j6QV3hvXplXkeLkd5acyDtzJDag9Ycy1F+jq1APVkQkpK8D85jOC5XiZ4R
6upqdar7E9kq5bUapdnD9VnzBPZ9J1nk9gmtRNCMeemA6iiGHPkYOEX/A8hdE6r11/vCBKooiiVA
NmuGWL+AP0KfS3XVLs0jUIPV7aSa76qYdymg+KMu9eCHwpnSCabSOvxriOKpk/dVsifquenFSPI/
oTlQ1LMuWIwvXSa8Mmxewqq9Ssw0vi6s4cmoGawVSflWsgRMK2s6dSroDmt814y4dtTkS43miWs1
OGwnKDeikgI+JGjvjECCMZRzC+o0xtKcetGVUSyzU5dq5RhV1Ds8iTBzEh2xUXOCeTRVnUuSZnRM
6WZRkkezFfJVNI1npciwKI3gRJmGtsul4tAZVn1FNLtHyDM7j0FZuFE+tE6i4OId6kO0W6r+rceF
BbJL7ZdT/HuAID8ovwmrtNktxjj1oiH9OkXZM4gO1QmAsEyrQ111NRvUikdF84uoGJB0SjyzALUQ
liUaZmmM2sT7YljPeVzdQ0K6G6wid1KtsfwB+0dIYhWakFZ2NNA8Caq5d7MI25XC5CrtQGlWWYFq
3T5UoxKgHcT8GNaFqcywCMfxWp/WOtmiTEdMk/ej1J5wHETaTmQQgw0ir94KSbEWCIeNjRl55RIv
7jyoP7I+Xg5EMm9yYPVOogdggDFsdisryPcpOGYXZmTR9M3NnGTTTWdb+U6bUY5U08bDFuoKYxvo
93LmJ8OoHiCFXC1JUyOIFGe7SjVcQjXIqeTo4hnkOtbzON6Oy+9pEh6KJT6FttXukSuSvRLpKRe2
IRiPHdIyqdMslZtP2Y5SNYUZvBtclBvb9SG4bwW8qxsrBYNd9XALJ1IOZt/urRo1nnDg783mKjlk
xqWHzu0osj2S11t+b0brXraMg4Fzjlsb4GCAU+Ekj0JQneS7BTltWO4rbX32Zw1aYyxGR57KBjVS
gXKGoj6pGAt4sTzBTdDFW49H0EESxaXCzaQ0SrAm7eqK3cSU9kbCpdBAdE5DYGYImwMDqYun4y5R
lOecxeZRBsTsDhG3cwjqyl9MO3e1CS24bMK30kjE5GEaUjl6bKNdA3Uby45U8pQlRPMZ8qdboa0Z
49XzpBi2UyrI5+KlKyHSE32zx/gCsKkcVfllTgGfgMb7oeDQ6bdVu0vSCFaUqeMGQ6rVkdv4rQfA
BkNDbna5GVhejdCQQ+nru71yvhTEUW4YpPYGYaAXFkZ4ZbVCdaQ4789tgldnYziq0IrbIrS/NgIX
+1QG12qPEraI6bUJseC02NF5zOb+kDcjYNQ4PAH9ko79CB5TQouy7Ygu1Oaui+2DmkH8Mfok27co
y0Nr7c1jqObzFb5iGNEk0rmzMHrqhqD0B2CfQ2qde1RcMdQpTjZ5UPS6OxBoueQHVLEiltApQEoq
ViBcsoorViKBDQNYX65O41wOuzS2Cq8KOuQTdGwIlpT3EZbuJs3goG66PtSRurd14w7tQMAVhfao
4FRdar0/TwFMoJhSGW+fOpwOQKezjsMUjOcst59rJPzOQ6Ff6ojE8Dynyw08gqcqkm8CeZ53Wqif
2gJP7dwqnJkkvtOl432dy2DQ5fSMox4qrJmJQEDeOPB7bS/XllO+GvCQs29l/B07qqIX/Ic0uIHx
Lo8mv9cAIyKg/jZRPtTn6Ec/MmJmoE6d0BauBH6x1ZG5U6qbqTXEse1QKYihzImcD0FuJTNB/aAl
pvi9gn5uqzUveSTQz2+lnZ2ajpIBwg9FXfhxROpcG9/qson3stJ4AdxcL6wUv9aE4hih6DzUO7Id
wyXCnIDqm28gyW9qc06OUX3VQIxnzrWUXdWt+bfa+hLJtXRggr+TzGmfSM1Xs5sAKtLsDqwyvDF9
qbQ6Oi2ZTNYRlfZ4wYowDIIG5aN34J0g7KrhNJJR9NLKh9lQn2LxBi+CzEhkpO4U4AOGPFh8XCrj
2k7EeGkAraOflX9L8+Jmtq0fM7PorhAaSvOgoyrLKVHYoqwI7K4e+nk/aArzmC12YWr21zpCDNe1
aXkimdvruM1IGQTUPVqdka9uT0W9tCeYeBjw1s2xX+QeyupNHC2Nr5lLypq+X9xJTkp/slgd9IXw
61w66bOKRbican7XJbNbCqXbTUGDWEY+HlNYEXJSTYdJHRtvRtCAVOIcedTuJt+qGrfQstIZC30+
lCAqdM0o9uUkm+gAyW7JuEXGV0YwZM5Par4gECEbPrpXj0v9yOIfw3Rz/KFCZSVP6sgd5WK0mql7
os11wppRPin6hDMUGOTk0NflHn024yjit5mfhDP0+QQYPHyDBhOdg8mISKlNxk6agkdV0tdgJ96V
eaaegBqMOMvgzjV28+9qkCjEA2wCU1OuNX324TghXDkhp6fUiQpy17YurSichB9fixa31OLf1XXY
nDA81JZSYlalgvhGi9xtBzU9q031nWKq9XUgQCmCInqJQuSbpf5oDvoI1qFmJaZXLIfNHHRQn55G
Ib1HE5pPAtWAONSvAMKh0QDI3ay5rzODyzV8PkBYdaq5tWSjATQhl67HDWBqW2Y6S8lihvyyLHCr
Lr+W4tSBl19caPHlaS76Z6zEo50qmToZddl8bbSQL0USj9k6+VQYCg9heRLrq7xLv+RzZflbUzmF
6jFuznMZI8KJ+V6ti50t1bCUW3VCKPY9k7nlU2LNftPVoROv77hthrYrT7WUeLI99IcF9BI45PXo
tB6wcBSrNO247chp/php4fdR4GJlBgpaP+FyEshlndISeVdGBdRIR/GlIvm5E+vft119eyX3ykvR
BoGvif2i39mWgSaApWQOSk4vkYR+e28GfmbWpDlSJPPTEJuOeN18fJAqZFYxp+fC0r+k6oTUnjwC
XZay8hAnHdiqRb/qD2g/IQJfcse1RgcgCmxUHlX0+qJu15E+OW2bMe+fsiQWji4zuyOwfTGkgCJL
JYbTtmmpeYUgoXe2qizHunguino4bRtIs+jtUMXxI8v8XcXE72TiDXuq0f/LHGFGsZ9kPdq+GABW
HThAs1GcIgMBQ0uJHFaDygL6fNtNUfq6WNxxXopTZtvCn2vj5fOr+byDW5uKfZLXULlyIlOPeC8M
pfmKwsggbYrPCOFAPcMd0cCKOmF73fRV49UxZL3O7AkV57094Viz3c4uh8io5rrk4qTbyv52t1Wo
GM7Y5whhrfc9g1u8b0V5RouZgGP76+NUf7GywfbnEdmhrUlRxeTbTfE9auto12QWtizT8xwOy05S
KAhZVIRcSrN45YH9w3hx/RrQRF4tMhHCH0nv2TxKuF6fQsVGf3XdZHWOQuv6StW6C4vEJ9tu7lRZ
SV0FIZSTOmjVKRRvQYcgRS4sypxg5Vv8Ik/1ukmQcDuUMdHNtqcmoAZEBICw3LaZrPDp8viCEoET
8PTxM8KH1OxDeU98d6lQBgYli2sAv1nJNRmmTtsmaCrb4wfOfK7fyXuqFwM4WSliHBcV4pHVPDud
AkYBxDv6n+uraT3aKpLq5cHcOaQvujOisa9JR+w3J2NPRhVrECTAWWPUXXbYRoPtG//44TAu4AIe
uAS4V9U6ZSid9mT2Rc1NK8/bmxffBgQPHKmaX9RxfkJzzbzO9CTfUxrG+CsMI69lcvbKwBLXc2jZ
qlMIvbteAieORvQ7UXgBf8XBbSP6WVybSrCvFSDrGdg3APGNY1aUz+ZSvd42abT8fFXFOGwqxUdz
kIWAp1G985jI1OsIfLRvgE1yt117sa/roElPWi5G9KTb8TrL0jdJ7vXDUhqsobYDdqJqV3p2+ey1
dVVQ7LoGzafsQSkAKft1DasPJqeBAkRQ3proS0zErkrMiNOl79j4VLd6uJT3i5VRHKS51pBq0Ckt
ffSS0RC2UUG+06Iyv2sK+cvWq4nKeVeOBsbPtpK9CDTLq10tlRgGdE11GW25uphdUP1hd2uDKvDz
KBHTu1A1JNrWE7a+W4+/nL+1ybP9PimFskpBHUmExU6Eh4VLTOhRkjwKgqCDMeoQ5Dvtq73KRUmy
U8sRvJkke7cX6aj2yQWy0CExraxjROBTMF8BPJCXfJeKitJ6/jx0yNZnjZAvBfZ7qEVaNwGBcNb1
yQnfw0lKMlTYwq9xp93WZsW0CsQPLZD7udU1X0J369RNklsm0pOIy8hHLPi4pD0c6Fg6JXFzlQe6
H0qZcdS7voRimSqOnITJDoXJwinT4F5kAYorSZJfCoXv+HNTL9JzYtTyXkmEW6k6cuvq5CMndA/R
rMV+JST7UGkg3CbLgssuSuwrMOOIu3fdkKr9EpY3Qzoy3NXdLkddFJenU9uHnpiYs7uhu1Ll+DKP
462qZ4KSNKwPH5jYnkXe9y5fzd71tz6bE79qTsZsYRoNMsIfoksGdPlE1OKBAesdbKzj3RyROeqm
xT4Gq4PVwro/SsKHEBiRA65cLbrKU/S8gtRjH4IEVbl5gQeBVZGT59Hoi8HVm+mdhEPqgJ5BQ6VE
8ItHB5xufa4S0V+adcOtj06mNpHNtxfPtFuJ4T84VEA7jom1UElsqsdJyirAUKyHQd4Wl2WU8ktC
MeeCuo0XBeF8qokuWSn0IWG7DTeM+kdc2kctiV9y1UzdDoDUoR2WaxMdoUvaYi0Jt9iFwJRBU4/v
IlMCyYGA4ypx3OGYAIh221QY0V3iigeCFiHKA5IDmh/M072AUIlbdlL7ytI2AAB4MJZSD0/NMnnj
CAheXax9CqX80kpGfVnyJdkFWsCXbLp8yvisMnNMivZYQzPGJL1KXYgwXovzDBBfnm4ZPN1Zzr8V
ivRNBkbrN6gFy3FaoQMSHK3MAN9f8NlYE5zEnMysBCYSRQaqIZMuTvH61sksmku9fnhLTUhvaCY6
hhrCTtLD+j9t5/BgLtP1iHjUQQfVQv4oKJyhsh+HEWefdadZ7+tSNN+16WqGwUFYGHQ7aWnNy1IO
LHCMJnebqbsy8TUpJJZpJvH9xejq9JIwYKJcul6lN1wVy+CLGWXUpLDqljLCE9PkK58KpfAk+222
8nAn80N3Rj2HQ1dB6l1UMhvKupGD1kNZoTzp66gEmwk1sEDCrTEuiN4Hl7RSg5QTStQx6WG8mpIf
g4VdrJhj3wLU6+TK/K6H4b4t42ZXJcAmtCE5iyilBk9a/mQk3B0w9gFp0oV6om/Bm1rpkiRdRIr4
fOu1jTD8Yr3P8jj/bhnmboGmg7tT+SVsBKvBfvhhp4D5A+NsUCoGbTL62FY9WXn3vj6OdlI8wtk3
nEQmvC+jOnFFIj8uguQLWHbPTvvMs4kAWXXImH6jdC3s9gK+u73IbZTuFzV+Tg39zsgyRo/QOiSa
quzTdeSR48IVobBBv8QPds2PrSKBFgkJCi0LCqlOH9QQGl9q+0oevbfjDMBIWn4PnnF184YGMMpU
poQI5SqvP1BSkarCMSYcosfpUPbWqxSIm1ZD7SjQOjxMi+Gpmipjn1ujfWEtZV9gUgUfr0JrCT2J
oqS7HUDxqXYRf/kKw+ub0tlAdn9t5LAAKW0sP9uWNVIuhARv+Z/dSG+c1ShOj3VO5iuMrS9as1q2
jPA6xzdt6jpfJA0ZWsCiuei+wN9THIKk1EmbwB9qeHoYiMnYGcHdnnttH2vJc56mLC3lDASL3pCB
mhMSkOL3XBtWwZL6urPaF3WI6oOKC8mimLMLEQdrnDy4l6QwxehS030bSVeyEfUpsiSx17hzQx/a
Hswv9J40RgDYoLcQq5ILUafuRgHWEiApnQG1zjOeByR5QyMGbqEYAiILNwJxqPFiyrEjLVx6WuCu
gF95MOzE0xB5vyRGMl10XIdOaZH71lSemygwvJAxaWwkzRFV2/gMC7osMUE25WHKxFsb9xXFrN4r
B0wp+hH3jjRdyE9iCl04SpD2iLkM8on/XGk23JbyrluNUXYQVfigmV8SVarO28yeW213yvk4lKeF
B6mpp2xYnqMSGYtCW57NLPOnASNtIyzCXRNotWMbY0fasPihpA340NboLmKsyP/peF/kWjFRguRx
3kZnM0tkT5vi91zL9nlVdJcgg86Qt6lAwI0Jf2Zkl/vpBsSs5LeClRqYDRLbKPiMVXgceVCOWt5B
sa0UZiD7oCBwo4SyRthaVs5cj6av4ZfkDWD3iP/IGODxMLp8tktTy40rNPM7oqsOQiEPeF/xZZGL
9WtZThw7fOsM0uUTXhoNyn2HvJOPUSSmS9xoOYCdkJfbfop1rAOlzPb0pDjn6DTU0Nwce+5AnK+T
l0Isd5pl2Yln+S0zM8RyR5NhK5BKHzjr1wLlBI26rTsq0eKr6/dR9NlDrlBdsTvy5FpT4oasDH4+
6OEFXkx0UXXF8kPEbJ12IC8D52sa2p3WkqMyYtyJF8B4rrD5taPYFl9JbcxjlvCVkGTqnSidDN9Y
dM1F4ePYgW9xIERi+rgGVeo8n3pD0Z1u4JdsFP3XAZXZXRXktZeQ1XP7rptwiuPvnwDjehW6bBC4
4reZMhirw+h66olTKhM3Q2ju96zcDvnE9NPq43WV9j+Aa6+28CXgY2uZL4NgNEMEN3Hy0HxEbEJ3
UEHfj2PVOEVv7jVEzw5GbFxJNj/squerxEb3YRqYlme1i/zOtF2eB+k0k9OkJNYlXrDkjW8JDWyk
cYvsh+7K8TC6NouNjNyqg9BQ77NMyh1lDL5Y0POZCaHK2Ol93KnLIaiRBba6xyqSdkUl694y65dU
m2y8rcleacH7ILjBI67bWVP5bdzWXoyxnSuW9z5ijWTXcuDq64TTJ/JLZPb5oW3Su6iPoZ5p2eg2
EV7yix4eyWMgfN9oWAiH+T7K62/r1Kgbbyq/DLIlKiNDd5Vq9V7i0SBlrY7+MQ+CJ7WaJr8OQKdF
qgakkVlmp9USQ05nhwH3yG5dWQQ8D43b2OmrWbJARsOJJH5tLh4pH89EMMBLSKV5FOq8SqkND7Qv
wsyQRlRArKeyI6mgk5E6ZVblT9N4A8aq2UstcBT0qCmoqMh1w/4EAeAY621sKpkJSPw+1NFXW6xV
v46Kx2DH9/KcqgcFNvZVt7CU4On6VtTJixzOul9ngTeaaK+PUYTjh/kKAMHhl71c1BQgLt/REmik
w7hxqqUUmJ4FsKbHhkkvVL+PVBgcfUXqV2aJHuQ8uS0pHS9clm+aaAMWPzitzkb1Y3tq51EOfLsP
EdHkzS/d3KBF3VfhyV4YVaL1JzsGJjWEdbPtmgUWkSjiZc7WNmCjuk/U6CmWBDbIRFS7JZf5boRk
Qfer7HNmsuY07fM2xFM4VfyoIrj4GPbXye4j/t/mvY+X26EJ6m4qV+NxO69IsPF2PubGdaroQQV1
DuI6glQmw8I2m7YLvpVhYg8rV2U6Bwk/g3w2D7iVGrDOu8neB7Zd7D7TMZ+5rL+0fa7Vty6fR/+S
wPlv+20HPpf9nxf4S9vn5bcrb/3+723/23f7vPznu/2rtn//CbYz/tsbMRkz/G+1WKjTNXvKQgkg
47T3pUZ+7htyigWSeIAAqWmmyTUSfPUJ0HxzatbMSq6or9MIHlimKjMP73ol7pNFn68kUo8PWpne
SlW0vKKvrPodOZZDhzTkUyHhVrd4UllNr5MVYmc4NPkuqnX5bKlcSQTBVSqG4n5s06u0rQhTzQWh
EcUwX40MofpBVwTcesps5BGPQHZH6iR540bLjBQSxFvfrBZlN/eyG60nkSVzY9EUX4DzFqdelTRv
6gPjVZKt50Suq/t5HoIrIUNQ2trB0doOQpjLQWj2g23nLDma2jwRcTkaqIpXNC/bQyKvumPSfTFF
X0bJAkmtkFyiWvmM9DvzXDP0bh0Y1oshIQSkx4htWnKqPActAggxs3ra1i+9gLfRLpUTq5FMUqWT
XqRJc5UyzJ9VdWqZ7aXK3dpn/lgX1GNy6ZZyfrbIZ2trf2scGIsNK3FiflFOByTjFc3WpylJi3sM
LcbrUYcujctFcz/XwEcT9CBmpEedXpvQ9oZu8moN8KkNU/0yxbZxbFv08CQZtwVb1x6ZipEthvp+
SeWMyFzJ7osAIwb+MrkIq1O04Fi37S5S6jfpfDcv1g0gP4wBUFTt9GS+bmfzQe8nP1WplzRRTCgv
UnyM1MxyK0UAl88SxbdBLUb9KD0hYX0f6k1835dzc6vW1jegp+rLnLSS3+RWsJeGgpz1WJ+omYmH
sQuMazALtVOV+FV3UtJ61fC977hhlaFFp9hGtlpumgT7EoMCHnW2vGsOUlFkbtSd9UlanCGn9ptI
scHkN8SvBXp05O3k2e9V83ZFwZs64ONkFZC1CyoohBh7PuLbZJmEY0OSvwgt+xqZRnXbLFn3YGHv
XvcYkBgppmAV+AB3/v/MnVmPpMiabf9K675zxIzx6vMYHnNE5gvKKcCYZwx+fS/I1Mmq7O5qXd2X
WyohwCMyfMAxs+/be+2Ebq/E+ngIps48lkFK5LssKXagtY0lqzvo5us6lxaQnxGBhl347/HgmRjX
suFcoEZ98zxke7z1QOYFgbSNvvFikGF9xeAHh2u861NHf+p5VaOTDLw6pJFKd5n7UOrfVpH8BMrN
WhVBehJZ3H+yRrrCytaiu7EHoj2PTOvWc3/QIN/HzCxR6Wnee4bOZrDftTZ2TiSLQFScz44oAVeF
A+JZNm211fXJegWvBc4wezeirDnrFoDn5XByGzxAjlJ7S9YHXHrpu/C1TVnV4lm4mbw5wDZRkHB+
EGW344JJ9q3mM6JDwr6qrP+qqkLe13h5n5w6PDCxjt+nPDOPqqUDPusmjr5rDhsnd1pUvY6/DUe+
DvWUu2+V7Cik6MWLlRbqhuT7e6zDiGZF1WWDPi+J6LFRXnvTPV5RnBTGZTlMhudRb/pX02ZdnbKO
2vghQynTKR3qeUMwu3SKA/LJEBF0Fr+1/Mdc2k6OTWf195T4n/ScNgQSQeNumsFTbf/D9jyoOomM
L36XlTctxio1/+2yVNNKzs39ZuKmoEvNfqMGwd25t8nrGJX9lsSYZoPmFZZUdpaxOnZzzHkMz+Ct
iYJ6n9Ov2g1xSQMoBziJiBWC93wYFl+EOaxq2WfPQqr0Vtvio8sm403iZdwbDryy5bCIyng92tYX
adBE9Z1Kf0uQOdRKVWAX2/CSk1pz83DciawWbyhppr3utXJj9VTxyJh9CwWNDcAB4dXljv2m91sn
I1dyKtLg6goTClcUsqpKIG/EIeVdJzHd3fIGxGZVsp7Ht1vXOgv+/jgWwOg9z9YIsuwmgD980wKD
VGS/YHk3Ws2pHuJ4N1XmaxEp6wRd0jppWWGd+kj6dBxluCntGk0u93adTq9Cm1Bj//KYF2ZTTjNE
zfqENimCvRnkuxgxHDNBoBGsaJf95fHl55e9/+5wnP+1P34k06i7/vzH//i95af/8nAW8s65wL2C
am6I6zRKlr2Wihy3Mjb9v/eCKIv09XIS8AjJgKiHqY2jq9XmlxEYWX4Kw4q/zHr16ve0dlnlF6d2
3iSCp7nsLef8SvjrwmQwcud2Zk0954S6wttoBl0anNM8D01noKeYAEAYXrNuMIvnDl6flg3Fn197
EMffa2vyyPfjQbfhdbRz18dTLOQLg4rdIOGLCj+1weGMaBnmw5Qe5SmyzOr0+1A2SXYa7t3S7Xem
8B7K3DNPOtDTDPyRfRNR5u0Qyo4nERKiQo9Y0tqYxhP+Xc4pv9v7QXBB65it2rApt/H8N+wJd2rS
hF+Xv/j7z/4+XJ4eq/GcJvlxef4LqoVBsoLwYc/olgovCkucbBPE8Fucufv1e7Oca/pU7dpJ3aPU
gS4YZ0fRC/voNIpu4PJEBlNsU62Th98vuBubnSgkyXlLU23eYAickWpdt47CetK31tzh9Ptq2tcJ
48TccXTnfueyl859Qp1yEDd/aun4uWmE9dFVEpiy82eNw7IZM3xNkMlw5chUrza2BFltVrqzUoPA
VOy0hXXoiPz20bWfRsfJTsve740mg+zE2PuaE4y0Xa60KOYUIdTRtDbK0tiErPZXWdVi6ar5pvaN
nNvPbNp/7xW+px0tQuoZOcAfzH8s6joxrkkK40bW4jJa/ml3+W7+/iudQYvTCpMvy0W8bPKJHL/V
72MhyPTWxvRYzlfyck37jm6uwJRGG4XV9NdFTbryt2DqQazNoJFp5Dqn5v9ro0VFcayBxkXh3BYs
cxguU9D+3PM0zP4rN7oUkacTSpUGlk0D22V5udBg+lzf0mZFGgCgyNDwP5rxsaHMS3u6/fnvgMD9
tbeco+6PAnA5+cfPYI3oTqqktmswXG98K+1Py2bsul97yyExb+TrKFbiRUyDHFhkfypMu/u1t5wT
sb7XbQK4vaQxtj9vMwCwjn78YaUp1IQm89wTXWcX8QgdnaExD1PkVrWaETgU3HSzPZVwC6ZZ1BW4
gOK6sX7LZQCoz5dEsVqxvxv97H501XT5van8OFnhyqQV6HfGOQvomPhNsTWcJDwrKDlna2oeCiO0
UQo2dBMyA1lLoRmb7L032/68bMoSmuFsWntXQyF2eaa559942t8kWZRt+lbMz84qauouWnxeGLFy
xuEumNplb3nQkuTTY/PcN7qHmK6VWyplxkrrw20WzqXVh8L6YYxFtc9hmjwwp74HuvYdKFq2J/g0
hVQfDwdoRh08nSicU8iSiyP14CBlQxeObDZEZf7IU/muesu40FkRR9l3zj7pQwj+M+ezIk20YQ6r
yljbYir1cy38Ghq6u4F/MJxZitUPk0MgimMMNCWRvx7iBhVu0cvkOlQCbEFmi101Ivav6oOH7mej
pKqf7Cz7nuuGvFCI65GomeampRR1k7YmVqGnxG45XDaj0xGfkWio3dCq1G1cHwgM7G/Lxii06Q4J
KSpqhtDJZqyxU31juthlI+qeaz0a443yTSoSzG7ytWt41QZn5wsBj/h7gvxmUdI/uEavwYcqR0UJ
W5VAXv3kohGu83MDgCa9GFrzDRE2BdT5vB7E6J/KaPP7RynHDOswzBKkVFVz0eaK67LXNGG3rymp
Y3xpLnajnpAkD8RN0uBYNuRveWdLMY/xaurG45S4+NsNeq41oMuVaDtFhnolN/BvssvPk4SQOWdT
g3hCzTKdq5fUfK11QkttrTlyR9jUsJIVHcXMu2FPDY8VkQ9GDSAtRfFGneVkzkUVrzHFGdsydS5J
HRQ+Am9kVB/HmXZIHVCmPV+zQEsbej9GdMHOEF1ka3xvWvjOqIYP6dy5gEfL22a0aAkMxE1xEX4u
4Mw4dWddfm5SSZODbgeK7WAOttY8mALKX7VzLWgedQFKyAfF1FwnYvHE8kv93HT5zjG8+OR21NYs
pPfYwhhe+knMrM9upZuFtc66TjsZ9mDuS1ec8AV2PzfYwkNjnSo9p8zvhSgt20/o6Hh/KaCf6B4z
T5v3RGFe9N6O9svEghRVpL5UpTbLFEPTuQn/nnEs5wazFOscvPDPGYdWNX+ddiyHsVl0Wz9xvgFW
YcqyTDl+7np1Xu+nJEFBwtjtd3YAV3aeltCJRU0U3S/otWX8XnBsy/i97C2bCMSVk9TTgZEYBSue
ik+1wy3Wz8Xz8s/Y87+ljPbe6xy1i5KO+ODlNwkkzlc23xSKtYY5sS5knrAM7f1U4/GasqOFxHZD
QRO5RBnJ1aQcWtEpmleDlPI1Gkva20l9To1anTLXyLKVW3xW0Ii2odf8GH2pTvH82LKXtwPtGznt
kUEzoOrzwP1zt8EBcXBqezNZCs/AMnwXg5Gh8J6HXi3ciTBwSCdjyrgM5P48g1z2lnND3h1Qiw37
1I4zLvn50WXeSHPmc5R2E1JfJpUIzlgQBU4XIpiDj0NqjR7Cf2nwZywD8TKvhLsarNsOqz1vTcLE
DcARWmM2y/hhzqO7005fTCCkKDDZGPM7sjxI7FyyAYEySy1StU+sCA4h0p5+3sh8lv8ssx5mMO5R
uodlvqPP8yDyCprTsrecWw6NtN6UWjkczMCNsLz37WMT1e0ur9uWJr8JlHvZtTyjWvUk6dDmQPYe
zSPg/COpxVC+7C3nqszo1h7zZy5VHlg2DfExp2reLIcaeQwbZAXpqmrp8m1tlbZI+rwNiiTSkMPq
9sfEPEbunkji6QwTWJiu1lEXlfcGXrmRbgpVAJOoC1Z3YRj3d+5kvQ++Ms4mtL5kQM3TaOKxo+m+
trsG/rip+czwc9zHgekT26aNz6XoV4FlBZ8Mk6JxzJ1noFV2bISiVRaSWZSWUXpdNoafXTy4FCvq
eQpmY2Xdl2VN4Y8lRzSL5rJZY7js6T5/zvAskz5hY98NFdot0aADwTkT03gYDpNlv3uexXfWkv1B
VFl0RVn9NvpeemhIPLjEOllocyqqQK3RTf52CIZLEEM1H5JanBKEpSvL7hXJytVAv3w8aIi2mcc6
3l0IuAnoLVNnYQw5otiP3B2A5VB9Rk8d3Zsxel6UK/4pYbDEKgzoVGjvGYv3g4gB7UKrblbIP+Wt
H9rksVhwGdxiEYSZcKjGJwMO8artkhndYHXiUmvJr41pZZ9tt9iGtN1WCsT3asZU9EY3PiSMMg3C
6rcu6LiB5bS1/Nx8rjOnfgdGp62KOeyAPKZ6rTcYplfdEIx7qYYeD6b/ZYzijtwOjpIB+2Wb0WsT
Ybgmos57x7JNmqnh2SerSr33NRfj8GD6A/wlDURDLLn1lYZ+MId70XjIg9PxLQ0D7TUvO0VXPfAu
yyFmhL0Z+94jF1r8HGegzq1Be7UJECd1saZVYpt7gLb5Xnajemh9GkGQbg6V8MJ1wb1zHdoChmSO
YTCJtK9a5HwO9ax9SoEyUE3x+hfHiciqDTXvmnaufyyw52deeftp7cp0GvWFWyp82OJhwnPEUk6u
837yy7VKHbQKo0FmcRCfl3xGLNJ3bSQf03munaQIvn1IZzuV6+rmpTRqh1KOn2NomatinF6ThBaW
M6jqNfXTSxYZ2QMWseo1JL1giszuWQl57Gunu+blFMIj4l5VaK15b9jSvDe7FuT6qF8L7bmGJP1J
uWm8JQTKOMkkwRlSOhOor2eGROulR4vF7MjV16lN5a+EA3+uJh+AAFfMLunclXLz10qN6W7qO/+V
5+qYtXE/DuLoVDVZ7fMmmBDlxoq+WdD26zEzkxvsyYk5sggQsna4M0SK9py78GMfRo+osIPNpGqx
xnNj39mui0VXs49VT7Qtckn1HubAAiUhiqSZ9D5rFsy6NBNZBJlXSW8ta/rHpJ94NZODm1tXw1Gl
tgGpMbK6A3497ypY0lzH5yItnkO3rp6mykh2SjTZ2dGqjO4oivSsLHaFEadfffMk4yn7xhIcmXWm
QxYAYnpRgd5vWrMdnmUC+hh4euHZFKV9Fb6EhvPc+zpBCPMRQyjKJbtB+joftllO6kaHetuC9kLB
vUTH1gYX07Ap7I9kGFvMpfvR2Pe9g3fFIhnJLB5/Xl4T7qVtWGtqo1fCOQ/t1DK7f+jdlGg6XBhX
Nd4nlAqvqe2HPzf+FP5wE9s/VfEXDBLaqpeGPAYzsLlO0/iYeto+j1A85oaIvhpN+Da4+WNgtfoL
mKMnIeP6SbiNdrapgwEvDDFiIKWvRzBxZIuPawspllqlPiNKY+KVw5/yOodHPfSjQHY/qDsvoamv
BaEAvCeNzVTnRGtqzGpdPnWr07WNDpJMTzT/yQtCJj+tejEbWiIOxg5myi8FSY4vfb8VXpc96/Gt
zHrzyM/Hl3zAuNblo7yZ7pivsyDay1RoD8smnljgUJDrRuce/tLw4iXupu2a4RHoh3ox8vxAe6R7
WB7LEuPSdEN31vLxDMtc3sIxiG4mIOpt5RW0h+dDOE2/Hsi0yKZ4oV+X81SC8Xt0GM7ggWbXZVN7
oTYLueZvSz0XtA3cSkzmgXQCHM3d7FHVL+g52id73rQT403kTVisBq95KlrlIG3o35cjynjmdlRI
OCO7g+jiu11wiiGJ5xgnquQo6L53tsU5QkjIE1VXbywGUBZz85tA4Omi3InP0D94YTKcNWtSrCDm
3QIu3HnZ0z23PxuD+WHlqHiiAOI1lZ8SUdwUe8emAC40H9HHgHY070UOpI/E1cd1HHeIIEbRjFeT
aelV1dZrGkftgfXUeA0L9b1treI4oty4d2ULlwu20XY5nDI53kd9YZ7sQL4tp6DeEE6J9+ngxpl2
ofQ6Z1XOv6b64devmS5oZKMwwx0INNiFo4xwC7Xtk6nDmUpxuQYmR8sp4mezlYdY8rycM/gKHrmC
QgAY/MhyDrUocymQlNMYtU+TyQwhylsqDPM/0lPGuk9Me7s82MvwNYyYwkg7QiPGEj1zxFW3fe+p
idNp05CEsptCi9zuLp49Lo1+tipKVsuPFLUpnlo66BMki4flFBFUJgNeUBz8qBJPZopmlQRSytPQ
h93Yv9J5qNAY5MgltRgFYAL6yTbS4Yh9sKcBj7+iVyBTezmu/SQpdwvcTOFg2pHag6VOYUzLySQ6
0tA3X3TCjzTDm3aWPlQ4+1xx58WDuGPNz5K6yPqtmWE7DL38XAR2eFKeFd0F5SaqsSgpqqJ9O219
B4MHvgmL9VeuMnNbWuN3LygqvjsJte+T/OjjflVZjGPvqWFQ64yrFFZh/hp71oOjxvfWyMUq75HA
k9G96tIf5HYg15gmssW8ZjMR5IULkECZM3NBDXdLcppAbfqxDflcQ2A41EgXR97LIpqeXTO96wOU
q0GGlsjSEEx5eo3cy3aNc/iYxdM3JIrOWhqVuelOIvFeh6qy1ylKwCkly7O0vzsZeIEM7bvekTNA
DNe6mfBR5FycUw7lfIqmA9HYkKGE+mar0D+gSmk2Y1rsxeD0hO9hlR1ajKKSTmyAhhCp2HkcjI5S
oFts2lJ9F0w6Z5VlsCttLKEac5uVN6QdNsRkJyQEYG324RGksOGu252NwJ1Fs0W9EUDsmqy861EN
ohvN1F4fQrkqxXcj92Bz2Va59vvpITHxMzdTBvOI5LXYzddC796snOJIVlWAS4adA1aKqEqYmz2h
PeE0XOmtfRuJtMt9zTsQs7l3RPqUjA4Qo9q5lTKiiD0dqOIFiOrsl8EqUZFD/tWK4VsUm0+91pub
MkxpK/nzbTuncT4K+jYF0nLpYBupEPYC0OvhQoWldYYJzgrd2Vu1Ph36Ov+qtbI8omwi2QhTdseb
vSer+tsAtbaNVqww9hk8atsfSDmzNHloYstZCWPWXGC9aMcP0FnHufNmwPG6oWb7ojyb3q9hfJu8
Sl6sgBlQCxkYmYZ1Z7fOrQiw61GVr1nP2YJwAK/flGaxUxOavRJfdjg2H7IvWjAo4IeD3DknAAMx
CMbcHuk2DNQVXBdXpNS9cguI8uYMTbbGhpPjlXmWqV/uh676okhs3QyOO6wTRChJUHh3HZD/3E0B
ZYf2oxKslFUUgXRqXwevk1c8j/YZcDHG/rJCctyDCCgJDfH26C1vPS91T5DW1zIU+14YuMG4GhYz
SB826zG3fNb7kJxSa583yRVXDiDXJmbiUYpnoKfhKkd5dOic5qF09ee46OSuNaOtiF1UiJSwY/0O
EN1exTncXrL1PFP/GlQsH2MdQFJcDI/xUF3d2o2IXBH9SWu8TdBjFAYn/M3xbJzaFZokPn9TZasB
ReiGjuZdWofvGeiAowVOm569f9ZSFVEa6ilYNtW+AMaG7WkbORDg5BTztct5BVA/Ii1CQC6SN1y/
zc4PwnOn5wdLRTcizrStX7JM6MQ6UGn4lAj1Ek/u7MJm+m3e9IZebee4eHJaikAqhjJuNbm+wWxO
SLR/GJyOy0Zhhqo0JMzcIO9K86MvS+shtMknNMs037dw/AKjfRVALtcu7keyy4DmdExwvVoL6RuM
pxGb4KYKP8l8wKEKFXeFpxXEkE7Wnt0KhFKUp9ZJ9D6QR2pPzyLZCodLn8nHKh+NH2XqfQ4L8U1D
2EbtJX6pB6yHDRYNDwBiDf1WKr7yeNLe84x8F9i1mMj78Vz0Ll5nEyX3VDorol2sjVOn/sYqHlPL
H59UYpwb9IvmnaHlxrpn5kqtsH2p/Lsi0xpmJ5Dv015+YZbei4nRM5Bnm0+KMupAF7HnlmTToeIP
3saM0AAjYQLlqWT1nRlatPJ6NTJYaRO/XREEzPC6TWskYAA5NlbjP1ZR+ynD6H6BBfClaMgXaa2P
STMBQmj5QynqbwHzyUGn0oFirnQJ1HJHQJoint48l+fF8ivKCKg2tSy9i7Ft+1KT+6oT/hzOe4wn
6z4zoBZ2VrI1CxfnVOuvsnS6eqxhnV6Hny6D71PL/UuAddLq7H2a1C4f4qs1FruwsvdknKCaszfE
5xQbxyU4UnkvwqIZMxKTbTC/rBubW5OujgOSLjrDAMCVezWL5Esowc7LJP7qhWKlR86byKDd+6b9
ua7zZ3JQd/mY2jd7KuZVULhHboHc05y+2Dmp2Uyw0aWY28Zw3nImVWNfXKpgujnUsacK4qDdmIin
m/SWTrsUDOWmdDvSKjpPWyWuEeHxz9TGz1pjlWqkpZss28kRX/W6rs0ytV0oM77dYY0iJKbqa8r0
oYaZpxtc5cJauwEVCl+j5xdvjLjjO2+eySeOoIRwQfsZrcOJQh4Vc3SLsXfOkwGtknmgHPHmFIpb
82i/1RatAISBHz6eALxZCFUbSZ2AzyIlCWAbhe6rOVwGr96nhIceWDrWyH7QCBB8s27bmu5PqlPv
8PTiEHXBp6yIjXVYe8Paig6w8p8tz8Q9g0Q80HoQW3WCtRlStGd4d6Ye4MGhNseMe63H3T73PWvj
RdVIdd9vUf1O/uW1MtT9hDSXRUuRbnQzK1cTOSx4uCGTNBW39AbR4YayULhCQHpHHWjnj+FZRiFr
n0Rk69DPsLmr8FvS44VElsEgZj1SZxvWwQDHz7OjMyWHJ0SXaP7SykGMPX0NfUKXwk6iuz5K8oie
w/pJmkKu/VJekoKxyNdWDjMRbQJjaCRI27uKqmMyfI+dr3bV37yZsU6dyV6NExaOpmZUR3XUDY6D
2XwqVpI3Z63pNgRJpLVisD5oNILXzt1pP5M9qbOXH5RkdxOxe0dZoO2HXzCF3w2CW53JxJBjo6VI
CFCjtlvfKwttguZQfm+QH/g1MyRwADsLLQ2TEXtHaRYUSde7q8bh6xK2/bexreHupxTMWXCuLDyQ
mcWcLYex28oD4Kd92YkzS/BpC0PjXPsbxC6UccnJY0CKG7WH1vod+u4hNWx31+jcygx3/NFKg6si
cPqZU7IWTf21VxCkVUZrGlYxzVCRnGP07lvNw/aSJ5DHYsyyup8QeZTVuGFA21PWzF8DW37WI25b
gooaUbMEISJ6rfGHbQQZ8iOqL4yJNx1p2kqk0b09qRe4ha926a7TPHNWTet/WGb0eQJbxjSwibFa
cuW1QdWDNBiQoJcWH0j+Ojrc0Joou+b4HrBIy7uhH+wNSUOnwjHnxObuCGa+26a6953h/r6pgu8y
hARbF/h79abV1lFBUSB052Y46piVyE2xdoIvZsTKrsFDs05EPxG6nWwIGDF2xPE8VJax1/zRQqSX
PFSJswlNxMuV4WZM7QcyLy1UF3VivVpu/LV2m9dppPxIL5gQG6xGsWwf2pp7rert2YTBiOjoLZge
S+1Mfo3Cb7INdaCAcJ+jNeotghOqH3WVn514+IaSyaBPGMNX9KudL5nWFlo1MpS3e9HKASVQe0Bf
WK+7QGP2pkG1qJAK77NM0nnU8m09Rl+kje9jonPa8RWjsj5dw5Y/HZY56dcGdQOjeENMtAn0apcV
3aat7QMWMFpWKRqDJL91Ve9dKtc6VWUXrvPUwD5IKFKSNHNigclVY0efaG/sOg3RsRnrl1Em6kbc
z0aNwadhXEVFQ7t6QC1kxB+1cikaxih34v5z0TxBY+tQS+Y6ixVDPWjPGpOtrdOTIj1VTJagJcfg
+xl3MsPfOL2rznkb7AgNehGOwQtBrcbKKDzXfHVOdsJCtFFYMTW32QZ2ftPs5DED2PRuhVQPyZFF
FRas6VSS1ePa+NZ6DLEFU+yVecCklDGrK8mV6OmkdqTgWBP2DNYWL8qM8pP0fpCazFeQCIstUKAc
mZ5hb+jXEKcMKYYmqoivGurllWvnW0MTD5UcgAx0+YfoeqxowxdSC57TKXzTDbgwfWt9A43YwsHJ
p3uUA+7etTUcjS46nY5Uwy1XRM6TTOS6i/JnGZBZ6yHTawKHZILwbfLciz/oAzyH9rMRssSbYzWT
GluBqG6hS12lVlcVfQSYCJ70+bos/bTYGfPMR8FlcCY9uzOc6hPt8xiwf03k8EDhWbqvvKOgVFvj
GOYo0KYxz16mOMK1IIO7TulX8gA2eMr2weS8xtR/IkwBK7ItkFZIWpF+DJeyWBlSjgQwjzcCTnZi
6CAyamG1QSR7rLh6rJGalKtmaXqw1zOdhNHAe+nKODmyqi8p0TgODR/37OvW5wjJRjlX1BOmTyRS
xWdZN5/7QKx19FCVZp1xazY94kDderTANG2I2uNGnrlk3FEkddIY7TjQHAJ1qKIVHVJPiT2e1lOn
sGllAYXrcp5I4k3LU3dPs4Fbl+OtZBIENE1wapjF1G4jwJ5pyL9TQY/33PRU2aJYE+AFzhKvQfIt
7XyxZnSSez9qpq099PZGF8j8e5lXO1XY0MDT55ghCoWBk6/jJnowM6lv4xB2ld88Go3Ph4/ogaaZ
55PDyZx88NFBjOJoxcytuDkdNdbkWaA+7AL9HjOoHSzar5A+vQMUlXhfJLdQK7K16+jf24HYGbrw
yGyb8d2A1K1q9ArLaam+UQqBqRslRKOkw5ewyQmwdMwU9Jc9Hn0Qi2bjMmCPk1wl5YnRfcBlQRSk
RIXssU7MpRh3uVL2gQXzN6J5YBO1e4Dx5maK+ByYPIKBL0e8XQLIOYPsXtcJ4RDBJ89IZgJB+jRM
7nUc5qJqLcB3EX7d0pkKJbrNlEbfISRvAE0Yw6GWQnb2FYOhr+UMUkVwB1fV2glucEekzVgbeg2g
MQ2dzufW2g8kN3m6h/89zc2rsD9Huko3EQikpGl8mvzu1h4dyla6yxV27YC13CsZomYwsIg5ZXwq
oFjjq8X367GcQNvxFctt+ziCySp5Rn1gl0+pH0UrcKrlpqmIiDVq8bWM1Ihpl3uWb6ycwfJ2zRDb
G25yDNfDsPHgqu+mWmi3MqGeSPbROpKxSSxF8zQ6Y/0AI2jdh2hFVRbe97pN1pllXb0chJ0aYr7H
4hoGhkDQywQwmPvtZtq1TK3yfD26VXqIgfZrPUR6jx5YCCCfudlbb7jPELCGN0Te1yafdlniqjd0
eN15iLuSJRlGWpLMFjDhL0bi39B//2Yz/klw/H+BM/6N+fg/oSD/fyQ4WiTZ/s8Ex6eZqvgf56L+
8XeE4/xbPxGO4OT/5cOVccnxEpYv5sT7nwRHw7T/5eqOLYg1B+Lo678Bjpb4l8vDZHfohq/bpu/9
G+BoWf8ydR2uoOeAFQS66P+f/wuAo/V3UCEyB56az7OzPYvCg6P/AXB0EgOxJb7Se2XPPMI6pq8b
eNNWFVR0MfUewqK5mjlaYhLEKLJR9NOxepvpbDPsW9xvMbwrBfYiGZRE4EmSomxvdL+ExHV4A0sp
T3WrYaFLebxV4YcGweUa4dWzavVIyol7KHxJVItHCyOibYL1TZR9cqIfHRBOv8eeoA6aP2XXyLr7
y4f166L+D0RO94XM2wb65X/z8pGE2TbeMt31dGPmW/4loh65huv5bR3e62aSHzujRt4V6ojNERrt
xmvRAw80Js3GpCgNgCP1qsiJNh2Z4n+iYXyyYoLgTf0WDqxA9dLN8HtA9/pfniUXwl8om/OHZPie
ySfE/1wu5h8fUlsVUctEJr1PCkkNKoNDhKbZW2HYiQFeyRenYHKbhqNGZWYiijOLd9D8PyY90rbR
MM0QqPoQ1bm56is3Pv3z07Od//L0uHDIIOU9nHfmK/yvb2IkFcGYZlPcq3kNlTqscT01fEX1Riyq
VoQXQdMLdnVwKXhzbi4qQB+z+6mcKBzAVaXHWYVXB0fR3WgSc53KXR8XzWUqy/C5VFSShvwH+pye
Jaz6cNN5ia971Hhile39Xpzq2K/OWrBliv7Vbhu6ELBdznmRlI+1o1i6ycwg20tHzOB46qHuQrV2
R69CQtnjM/VD0skmhz5iEuZbGoXlIbTExz+/S4b/X98lXzewIOqujcfG/+NSywKrGbsyT+/zujfu
vCD64jV9MaOMk0NvjaDvzBzXRc2yj0HL2sjCK159t2h3VpLmO+WH24EALAwVSXA3yIpRvmO1SrHp
MVRxfPjnp2vOT+c32XW+5kDIep7p2ty3PNu3/v6hNjqgDM9v8vsio2PFN2czaO4FwU+/m8ZR7rOA
iopOnyED7n+m1N/5wXOWBB9GCp68I3Cl1MSbatPz5HF3icN067qD3Kv5PXZ7/w1mXbz95ydtc1v8
+5NGtG7rruN5HpBEfblS//J1pj/nl+ie5T3y/TcN9cJa9rF4aCz7R+1W4XOmadt0QsKX4HV+1Ds3
fm7L+tmqCRwHePDJ0Zi2L78iOEXkSYEkIjDKDZHQJlON+jUCqPEFzSiTX+85LUu5H0Yq+0SnkV0T
nbP5s7UI9YCMU1zjjOCzGVjRelxx9YSl1IkDMnCHAKVYnD0jot5qHYiFyh0fKgpCpOdgXa3BndJx
OQoVU0jEbPS/vE/Lbe1vH65F4cDyLd10hfBc8cc3FoeJI1XXiltF0udRoXy4a/t42/isG4cx9HaG
0fMR50NxzGKzvwtL963QR9STFe/DP39oxnwl/f3J8DxMYRkOfDLL+nMIAhasNVQJGmoBPct8ZlYh
IKtjpzc6RaKtdILg9J+UncmS1MjWdZ9IZi7JXc00+sjI6LIhgYmMhER93+vpvyXxDy5UWWH/HWC3
KCpRKCT34+fsvXYxX+cYGfqx1/xPoaWhaNS7dmdr9vf//8uZ7wobosEOy778+4Pf2Doick1hLjYy
XkIX8YYWEF2POJUFl9GiVQwG47OaI6DHQ5L5fF0acQa49AEzNlr7tztkzF/HH3eI11FKTsUMGNgL
fr8k/N+OrxXOcIU88VTMkYh+OT2gKUu6AC5TUO5JZ0X02oZrs+LIj5Wm+BLNT35EbE0Tl+yznIb0
Ufknu4/pxzA50xSuZ8RGhS0xl0fDqtEmccDjpf62ff1jKTGpVCxFiiiFC9/1vAn/z1uZ8kQV7GHi
as8LgHSIa2XOY8dwDFTtpaDdSnoWjCzOBdnbO9PZGlAQt17Yvfz3d2v8Y6fiSiyF5YWLcHTjz+de
R9NItmsjr3FlRY9q1p35lgHdVu+iS1zE9gHpzMTwy59O8CH2MiCxPC88Ui4stc5J+LjGLXOaqL9w
nuoO9G24eaDuj0GaQ78IhqMWTRdNC4qNwbTvYIaRvCWB+bdb+s+FjkfTtEzdRHlkMDb+/ZaWeJ+w
ShryajdWtHdh125RfP+YtIH1yx1SWJndgRli9WyaL2VpVRffS4+2qorN0gxAU0sr0VdqBVhePxoO
Ucl/udf/KFpMsOC81rYuuVBq3N8vUTDUs0Y9lFeuYlN50A3Sxm0OaDwvWZzS2/DebYbBR8y30FGQ
/6Sc7FGR0Hwtpi8Vh9f7MNDxg324reoerZnK3H055cVj4FNcpqWzXV42GWKYkwnaCHLqg63f/5Xn
zZX+8fr99kn+gHm3tJshYAXymqbW5zlDXsdm8d93a4a1//PvcHg8KULZdf98MlnMosrxGdIh9ktu
OTMCGg+otZJIpptY96pdJwkzpun/3mf+59iJPpbfhUdZwMWKkrUfROmq61u2WI2ICuFXlxDACqOL
jsCStNhHPtGhjE05HXo0lIk0PxY2+a+8uIgqxaVEFXySESF6FE2HwXc/N6Z500WuEXyLkQ5ZsbVm
9PSXl1L/l9VN8S4KtiS2bWH9sTwwv55w3kbmVRpm8xoJ9xmanFh1VYj9FYj2SohG7CobmnntV+9+
4dmXxuqjbe6OcmXgspnVRfL6l2/kX9YKxYHN4CBmUbb9WUtoig4poHV5zWznsewL87XJoTFZkaFO
hXMfC8s4mSmIqRDq5q0kmmXNWYshb8bUQivMFdhs7cFvpXhCJ7bUPmY8vScMrG5eTZhNzLRvAz8i
2TqMfREgU0uE7CpC99Spq8r+V1Ea2TBnZWWmB8cZqTusDKWc7bufIofipElvf/nc//J1cFaVOmFr
1r/UBpNyVa+MWr8aCeGNkK+dXS76x6YU4d7swtlfq+8tGhCrSQYOVP5ArOQIvVLPFVCMnGmGBQox
6JW9NY366pLvBfAEvG5P54o+nHHS5eQye/NgiTIzqGda67KfRqW1Kvw+Jle1+L7csagyTqmtZRer
jO6W0oqdDIg7+e+P/G/bAmdfB+wPsCh3iUv43w1qcujwexiprmnxKeros7muaA+jHWgXul0afSGV
7RBXYmTJh69h63yfsAk9cqBFLROY5zCyv4fMG203D7Al9a8JXtxtN5EBI+ZCqhP4dGsQz2IsceH6
u7YonNN/fwhzXk//WKUsqST1k7IdvsF5hfmfXTYp3ElqpW5cl6MM3xYjshKtF2N+f+v7o1gt9Zxe
2dna86LqWIknD6TYUT3RaB9vTYV1XVSefrBDyz5mdZputC6vd7qpP3Vtq5h+1NEWvF/0yJL4zWLU
BxVXY4kymsOIcn01dpxDkgC1e8ap/r8/3z+P6qbjOobuEK/Lfgfv+ffP183gl75SvGq4Ea3RgFNT
G1+qNNXBpZRksU6I9QYWjpSDxwEJEoY3xMyFBMMvOjqgDHjfA3xBDDWgNrZRAJU4Eru/XOYS7fD7
90DsBk84mx6Lmun8sZyBnXCJA/OTW2Bpj26Z5o+IafNHWx9vtbAeuyAij4gMzW0g4U8HZL6XM1Da
kB2cAHe0z+QHrrxBH7ciaZo1qff8+aVMHwXnxrmE0uZBp4IKsBI5erWxxkqWtMabPfUSlVzj3RU1
e+xC/DewwfvWaGLSwnjoZuGn1E0dLEzVDzfDD1eX+l6YTJCLm9U9m0YjoUtOaGYt42UwGWj21J0b
qdXFi+jAg9rMWQAdjRom2lCDecyTfjRtSAh60vhHNL0JzK8jUc2flhWjkN4ZwIi/0xzwzHkZvep5
ysDO67xNl1XFmVzfPW2P/kj1rON4TLD5FY06NAWJN44lPiA3BvsqGvKdzCcFdcyqzkHZX7Qccqoa
mvwpJ/iC/kTEwQo11lCqdKswPpz7enbF0A+4tb5y9vgkit1kSWOTY3CcLRuEc1TCGh6gFdATLyHt
5D4QjyhngOGWEVPlcbrINAZA1rSHLugAbvJXIOS29bflqEefSp4LdWM0oO1Cu66Puhq/JnDP9gNw
LZ7FGu5Niqw3DRkV6ENgPjiVex9FBiCqJcwTQCqUZXUaevOLMNqLFif+yzi9McIPV0PsnlDP4ASV
LtNU1L5K0IKfwwLz1gs2pdtteyPvt+hxR5obWLAsxy8uceBBmfatH0b45DfT3xpSxlzx/PmMO3Mv
w6E6Rjj4x7vo9yggMM7mQP+ZVUozlidhjMDIJfpaP8IqzsDfGeWpYa51zf1SrIvcHVA6gecNcytc
Ydk39mjlM8Qsz+7krX1hI1OmObBhR0QJiJD3L2/mPzd0djSS+pRBkeEaaj6m/M8CaTVJOQH2Km9D
1TYbvywYjVruadTHZhPqtPZUG0EBy8LuWE7IfApx8tukxidHu0pVr4ZqzFf0ta//fV3mPxpDUirS
exx7bgoRp/PHghGgU0zI3YzuVNMbXTo15GAXcR+mUxujwIW0tJsWz5gwduAuri7DZLAnzQfQYP4F
ffLBksVbwjqyE4K9JjPIA6iED69//gO50aeoGgKyVzI3RXcH6bCNEYwk6baofblbao9xMqrHNKye
rE52KI/gvaHb2DWpHV/LZKyotCodc5Iqqea9EZ2Y+OtJ8c89TLIJ2zrdMRMsiI7F4/evSLl9NuKE
I7Ch7YNDbVPmT2hSgLUFZAmojN5KAIMbDysWxhY3alLL/X9/Hbr9ZynOJgp/gn1G6Y5NLNYf5b5t
eHaBVr69Lo26tpLUyaM6xFBUBtWjvi9HF+hM/rltyhmXllcObJcWAMZ8mM3I8IprO7yjdS/1e8PK
7zKQDQK4i3NzaIpy3FWuf5U2zSMhP3MebQ7LAh941Jd6yVpEZrzc9BmqQt9WJPuwz25qBt/n/Fvv
EWlGi+DeqSDaRtgikajixB2yYDhDXooQItrgIbz0TLW8bxEAPxdkRa/yiMPW2MBTR0FuXxMDVXzW
HEANWZeut/xNNvnfe2McnkfD/rR0/SAE9l3zOOYCtadquxOv/BfDlN9NhaGHKj3HsQAkMCfJG9yG
OkV2E6NKHQJ23Jl82qpsY+f5xkXKdAxM56Xyq2prTmG6Hh30zJFj7usMFB7uQA3QYJ+L1+UZBcSb
ATeOXiN0QHHn6scQNQRzGIrkpbnLqP1oZLXCokSTahyqbae1FTRoBszF2Dz2gX2nl5wc+ADhrmzD
t7Yrz2SFw+qtRnObJ+GHZr/4pvmAhkicS9u071BF9EsOm3kvyRhq6Ergsos3qoyDnT2aZ0LMaw6w
wBIMc+hXRlCsiZ4yr7iV937E/K+NO8TLXRow5eenlAbBSdVUldflQ43IRICR9lD8aJETqB2tECCW
z6G2q/LOO+kqqNdxCzkK5ea3MZyKrd/QWzCAjq7oe2JhssKjLenHSmAZAeNtR3C9JfudW/QbB0pl
hJrsEWAVwteQzD870I80cj/1LaJfHQKpXTXEqFaHpXUVKOvFoIn+0oUfnIDEzkFXccSQ1fPwsab4
LSz3nPJwyK4ZHc2dJkFL+2N8wgT1l9fuH6sgS+AyDTOlwUcQf6yC4KxMg5xp/eqyD/jR1J8w8/Qb
LTW+650zSwPtTViM4KHnZVDB0yes5euIbAeNTocz1BkgIHVvY4NOcWgV3p/5LdFyU/3tUv+ln2XR
fGHcIU36cn928jurmILI7bnUolcnvZHJzYhRBA6yTk6tF6Pk9zLq4tR9HjVTrGLhh5ckOJTkBvzt
Wubb8vtOzFLpyHlrZ7OSf85eYDC0SaVlBr01niJ9aI8sywmyVHzAqXu2B+hByy7hk1t9iI0KTVJo
ye2IMB7nbu0eqnjQoTpm3j7KASOnctjrrUj+dqH/dqz8FVRHTJx0rXl3/p/d12U86GtDpCNs+RwU
6KzJ/S12oxIAtCvnvlzj3Ec8ibZ/m7L4UxW1LnmeII7ytL0H5d/7kv8sCBig6jq9KYawrq7+ODHZ
bdXa5mBMV1MDYAhJJUbdULj7ikp3xfyy3JFhg6x22TRDQlKaeX1YhkS6RvENKoDw2Ck09kZvdn85
SDh/bkPzh53dyRaDEJMi648+tI00urEzKa5p4rXbtC81bKai+NJ1vo3Fikw4eiblTrlI/bwy/94w
LF0DswB34aT2Q1J7p8E3vF3TNsUuNzN3y06+681MbWFso4vuEJBHnmQyFr+Zml58GeYDRlg/hjm6
Izhf19LUtDnzI0Am3vdkKHTWLh8F/YfaKb4s/88fdLpOphGibCkrHPOVTe/xO3CEbhekWX5idHCw
U93aybg642DiHLb08gPjpvVIZDT+t4p8C/VKxQRaxi1rsQORUz2Mk/cS1i9eq3cHMbUCQEO4xlQ4
bJZFH8Z1fAuD6O52M0ujSIsvzpQEj3DkXiAUmeuuaJItizssGxkz5/OxReMTjw6gBjCYQxfzO4Qj
Y65/Q+lkb0rD3I9Cs7AmM6NyApkixcPupHvuJgrtYl1DKfvL12yo5TH7/RWWfMmuaem8w6b153Q3
yboy9tv+/x3cp2IILqU4LOWBKr/WShAtZxfF0c5wgRYNMfKVhn2f0LLPzpBurSgpnobS2nqRj2fa
VJ+lR8+mnecQSzWYOBjtTRPJEwaqGga3PXt5QGwPvcQcMFqgAx9CKbBvukbKXQuuU+h+GKZdooUu
2xUnMMT6M8i0b/X8WBflN002sE0ZLuTGuaBVdYNqe11KJcBg6XE0hu7kz7EbcXlpoqm7a0Bc7b4s
mLY6CdNrBHVJ1Ol7T0v7HXBYevAx0OLAi9pzPJbFUUYJ4sD5UcGZKVZB6GmbdMhtKJZWw+MA2nqA
n0FV5m1EByob0dw7ObWAqeqh2FR28iOYT2A22UDrCfTfvo8xRJGfmK6byvtYuiSGGBFrzqLmylZi
R/b3uMncd+VmtzllPUyMYcMZbJtVqXXJGPFUSoRnliQQAamflhfT4EUCKAqEFnZL1mY3X+X1NnfM
4NehnewrXrBB478cf8JCIQlQht+brOvPg3I+NEfbjV6WvSaNeGhg3eEsH3MmDezxuFJJXVQWymlb
rY1hNmUP/dmyNV5VI/mB1lbdZOm/2aJzVqZt60C2GE0ZLrLUluShG9CgdtUH4iXtwIpjNTO8llIA
yFjctR+OSzEFOZvB7vgdmI1/tHr5o7XBGuRoBbYgK3K4DMChLYmB3Ucvto1qLdpOAoyQI6Yj+djH
QJLqnMbTaikAnRh3pw5+YcO2Ga2tlBM7n37TzjVRO1XFDfcIKKXmtRcxbf95ae2mRr9gXzD8Mf1u
5/6uA1g0yKzjG+M9XN51kQDEAD25NlQR73vpiDWxmS651/SC5yedbkDND06qrYY80qI/fikTwzgO
hI5bc5o4WMuBLiPrZzOEeyvx7iMEvH1HINVKq0ZS5WZVrM+5cVt2u6Tq7QN5eNxXH2+RjB8h+Dp6
QT40Q2Xg7YzMdHFeCvGh7Nx1k1jd2ulDuQ0ieBODrk7mlfGxtgsET2FA9I0hgFsVDfO5VnQTs8T0
U4nLD5mklx/NqdtK4ni2bdJXWwjh48UWCBItjDqIGGtg6UFKZnYsEX9rYt+4wLHnLqM5oW5UyWxM
afThzbw5bhowr28IBYqDdzON1NPQ1PjccgDpaa12aSvVSRXiTJuNGaagQiBtO4Z5AvSTO+RviSoz
iVGcp9uuYARtq+ZQsY/gTWrUCdrYkadUX9MiIfBH0sXQlYDUI6vT0Dgk08xPYSFBuHoi+G54XEqc
xZwpXS9acUYST1ODp5HYGZP5336yUAd7c9fQpyuEsbApD0HUjJeiT/DMMZvu3Ct/Vfdi6PLHUDvx
qremF8rwYuseuympSVDhGZ8/VoBcHEwclfVQYs5RF+W5LdFWDjDseXTthpH/EDcHAi/DnT9Yn+0K
eilmIXPHK3X1fO28VIySvw6EtDlukJFi8xDi4E/6cXnUIl16+xw3a4i7ew9SEKdMxFnY1EvyE9Ov
efuZQAPUzX5Cth7tOkOQsxg3wTGfH3yVxDTPFhmEDSRl4yTdT6csQVhb4SOAqIc6gm8PalWdlvpy
aRimaeXt60IfKC2NTwFLE1a5TwHv/UzICl2ybAbFiS5h3WMS1Hq7SMb7meSDCtndL4vdUjinwt8X
IkxxqqWXKs3OZJW+xmVZnIfeKuk7kngV+CEuR/Mek8WeJAbPyvjrO11exWkqLoQnavvlyFQKKe91
m70t/653VMf626UkgBCxAwT0ozRisnlb4GCFeB9UcRdFHj6DskN9HsfVc5YGCSJPU17NCJLGcqVZ
C044AyHnTh1ms66ezstOQIQmsuskfVj+lBdnj0srzPaw8sRYA07SKN4EwbX3OHZ/lKBGrnGUf6C0
2DGCnkjbCsW6M4DQToHaLl8BaJv31ILPT+pjcXHBGayWY/zSZ6UvArjdB4Zn08V0xMijox8MnqRZ
dPlRlCo7ixyprZLFVsztkWXFCgIdr3cc37IWVIpDhOZyvW4wFXs0+ihBUv3T8rj2eX0raGDr+MA/
q8muQTfYjI4nA+HFOL6KbCbRpe3ZUFwErljruVWeBZ0NBQPnirckEJ/SCBPJ1BkGzmqt2XuDwQiG
6L8jQ3katOKW2+hkAwygJwf7GW9GoqOgz4zxAb36asL5c4ia4Xuet4yXIAPhlk7fGW3z9s8HHFk2
46pIpLdbHsUp/qaXTvWYBfI0wtqxZ1hjReRXiNIddmBNbN8Ewx/ZXLavW9Na8aaSrdgiq4Xngdor
1p4r7EPABet6Y6T9eZK1c9cAhlNWVLApUFiXAwpA1em0PvXgzcoDnpeAW3lTUX4GffGzTpX+sBRJ
Xt9BuBxn52eSZ9cBzAm57MvSzMsNxkfV1d3mR7Bs2DM27R4nAXbkXMqzBzpglfZk5xphxX3tRnIM
VLnDbIGqUdPyAwJzbVso8Nlt7dIy4UdHuSKTrdfiXdGN8RYk11vmmf5TXKVHvYbZwzj8CDDwKfF9
8xCWPJals07ZPRA9VO9eVblnmdmPoaIlTHAAFTsJgx2xL/tJ1NHR+MkzBXjLh00wt6q7Kt7Q1B/2
dUxUas9x6JAX6liQGroxVVb8+l4wNrQ7P3823bTeNoxS2dGOpT76NBALD5X6tLFAga0KbA03aBb9
92a095Up4kciv+5TngZrVBHjQ5LzOrW6h9LZOcj2rJNwdwJWbKz8OMSVlWY32hVrKPkY6+ZpRmq0
9wzS1eOQI7ufT2wIWrHlTW6b3mUaflu2eVEWMwhEXpzmO2uBsfZQuN2X95rTz9G3hLdZFBnLq2eh
hLpBqvPluOsGZN5ewijx1zLEpjf/U8tvF14pzoqUFyQCOZW6CPurlgX4hfvhYzloLK/eZAfkTNQF
CSU10END4MPt+69WwGnHWX5RkbnSwbFlerrBRxkeltUyCDub9ou4uyWHLLO0LnoRH2PRJbTaIPb3
AQ0dQBAPPSU3ezXKV1nqW7ob9mFyYv0ylvqPxM31jdbLYEds0kPYWvCn64qV3AQvYbkN0YV+uOmK
b6PG7uoEeYX3KnzFlfXotMDyl42r7KS/H0iWaQszXuN5jQiKpCrkBIh4dtXBEn1Y+osC/kio42gY
xEAyrNdHJ9i/+5b0zhW5deqUYAkjLapaDVzXETwiGnPayU4hD8u90iVwV78rylPiyvLQyPS1Qde5
Iju62Fv+EGzzwk9Pad2Zmy6d0MJXevyYMRr09X44h/4XZWqI2Ea337A8wQdT7Rfqye9yYLfzZo0U
DtTD6KUMebSrVwcvsVN30Nn04RYXyU0P56CGotDOfvJQpFV7MGL/Y1JDcazBIG4HZZE2a/FSFE6A
m2nOjiBAckSk12ZYnTgyTAGrEGbLeO1HZYNc99D0vX7xmwJ7lkfshsV4Nwm6p56xw4E4A96KvHly
nUPjEXBSxG8hCScbpyxgT0DIW0tZPKUMEc8ZdI5dBlDP96b4vdTeJj0FvYXU8NJrvBSh5nAAdfBt
anjuQEs/+L28C9MKabWTWCx8CuilQELeoe3qOcpplt9RixhbLBmc6ufqSfgYAYhP8remo/9Q4PUP
flsCHDSGCQDBgyXM7N41z2UHNaZP+w+PZ2gflBhUc8Xu7qbujxy1XIDAk7BOnDvL0Q0RmBUjcGoQ
NW4lguFNp4xnKqp47eaudaAyb/eLDKPXeQxrfXJ3dWKuOvQxW3w3xLp3DvlOAlgkxANn1TdqOCk3
3icNRJ6IMJxtGIvmabJbkjIkCAmS7WFBREOwjyuIfoVpuNfIcV+XVq5uAkpwYGk9LL0Hawq3dV3J
m8DHFJkp//WIhbcuGdqyYjxPyfQ1xQW5FiqHmVlbj/15OXFM4VPYRv0+DvyIqzP2vh/7xy4aP7Qx
+KCh6R7jIWWlIkFZ+ERQh5qX7ztt2oy2MH5JkJyIvDiY9d3cxCg38D8e/PhUg/qFuiS++MAdIl++
MWTpLq0cPmxpv0ByAMhBGbOrM/ci3ZkUYwpx8lLrrRxSZ09/Ds21KclnUjlZLeZ4K3C0ATEOwksI
8IjgnQ8hoaObogDCoPJPuvpcubspVtZBq3wNGJLxBA6I7GxvKl618DXo9pmThm8B3v1N72XJc4N6
agLs/bRUjTXKqFUv3Ud9Lgd8YpbXDIzSzXLHFZqsSxyTPV5iMVpO7IEZ3VSTyYsI7qFLNJlGb3Nb
wKFeIfMgqiRs1aZJgnfXcaJ9FiPYrnoXsZ6vA4YLSuIbSWzaApfqj8uzY3sJoWt5q9aqMuQukJJe
jAeqoRQm8JGk2/kqnVa5H9+nJDcx4fImNJnxmbq1pYxAtzg49g84TlsrGaanCSmTLfX8FvJ8VLKb
OJPPImIVf4Oj1s9xB/Fx+Sh2z2SvCMnSG3OehDS1Q8jnWfZoYmS6cNPWgXAuWjHEd4QCGODFjQWd
LMNK21FvmRzoarlFYEzVEMRgWhxJnytgytOX3DPIHB0JzsW7oSr3mivvRywZNi8n3z4Vz3kU1ntV
Sv/C0dxcRU5L47Ig2nGwd0mm13MaqA33KHwuNP+bUmq8tJyrVlDwMm4AjevlC8TM/FWncL37T/3o
eDtNa5ojQxvwovP8w59d4mM2PtrdDTGnt3GlrXZ6G3/pHFUTEx41617iv8ZobWwhVdKII5s+kROW
PQzoJHbkj7LNEHuVQ3UN4wu0hx9J5MTPmB2/KOF6azk29R7t2bkcQ/0iQvcbZg3AEnr+NVAoKyz/
G5KS+MXp3Y6R1Za4seZOVNUK4p68kMhw+rV/zhkfrQ7ytRr156gaUKMm7kOT1QaNEv1TLuv3nGzD
u0ErA1+Ad+nSdNxK1bMWJTUNj5hIqlh6D3U6IxLirrjXfox+XFjvveypkcCRK5hqr7Tk+b7gIt2d
wd+Pjag2rgrCM/ALeD9JQvPbL8cjH/vZN0g2gBndPLspYphdHwweI06bzD0AsQQH/QidLZBX64ey
k28W+4WEcPlViM/11O0LoJQ/msn6Vnmuc88tDRyXVx4EORO7lJdqOxVBR+Mr+UzrEy4e5gdWlOQz
hpr4wFrf7tqOhyw0drkc4lOfYnlroqbdpFpqbmNdEpCMHuFkjvLX61TXWgfzwD8pjEK7gLnQBql4
ClEgcOEu3ItYBT9yHfJR4O1qPYiPDUP7K5EHc0ppbx6FKjnVcL55ESL7MUWkwrIiPjZuus9S7qgM
WhsczjCuJies6HQ0H2Po87m8UdCdar6VczuqcWpUEV356IWo3cu+QbgbuPZDjJERj15ymQzzJxGV
xQEhSMpsysWll/hXuycGJGzb5BGVCDPnETxvDXTwhwCVaA22tcJC7x4wLu89CvkEMSsTndTgKfk5
JcVtjNRrWKqNDDKogSngigkFfmki7bDCdFsa2js3hl2ClsaqAE9eje92avJvjY0GMHU0HXNrhd6D
5nkd52aS8OgQAziQTw3y1WsTtTsgEZ/bHEoMWsAej0zzJWsIzfHsVJzZngBFjDuVh/rKSvVqTVYn
ncpo2rIJ+9vWwyINMIbNaojOo149ydonlKAEGlLmyUOljE8RuJxQEpfnpf118oE351X4Whrpa5VK
+g9tPG5MD2UTzajW5LQCNAzN3KUTs3MfotuqrexwZ0LMrB3ZbvH7IIplSkc/eR1liLAmoEdtkNA6
jCEUmLZ8G1WSbqBFB5uKsbJCYQ8HB0HPmHBuIhxkHSXY6JPhaz3xavdN0XFjw7MWmD/dHCkYyMmB
UHPpubuu8wwShLpin43TSza4NzvXPiqiqcnWrLGuE0iVVrq37tjANtrELKzC8XZMBaJOnjS3U88D
3eK1Nhj6ms47zy5Cm5Rua+iP+kNnuG/QPPbkcJorZK2E081H17Eudw6gHU4ZjkC9Li7E2K0G0/rA
k9ttodaQiRx4yBSYajnusLMC9qzC0JFiU5Thpn6YxZIJh65ZvMDBJiYCNwje8AgdYGJZa42lx20r
nK1GjjvT7o/Y8d0jDqOfZTAl66Lzuo3W2OtiHO3TVEpgWGBgCnKx18QQM4PU0rOX05HCs5HuOzUc
gyG9+s6xCgJMKDaReTFUNlRafehP26x35XYAyW9iZHby/iV13J90Cedkg88W+jcShHKL8a861oOB
vq43vXWSRjPMAn+BXlLpOt4bX08ObXJ8AW7wbbJBsKQu3zEwsKtPYc9plQmzoKbTiI0o3QF5FIGH
7JfPdS1/xnb1LfD1Z7+rsZ5a5SYQhOCMNBQi92bwJ1e5A4MlNPWXDsMSWJKMOPAq2Lm9+mw1qtqO
wgCzVlTw54M4hhAScuGSO/jk2wHDcTu7lR4Zf5EilY6EoX1jaN5m/Ewl0e0K3SYBfQAs7sXP/kTi
5BiMn1tJJVhkVGWETmhbA4JLcAkpTJFyeT2JxPI1H0RGmwdOWF/VH0lUH5sBuYOom59W12WHwe5I
5fNMLInk21v5K97xCZY7H8puCIsxnHjXjPrdSeOrbQLZGojVq0k4d2Pq+cHA++cQ8+LB0+EZhtYQ
TFjOJReo0yB+YPj+XQ+i7oFH4RtYkrMCoVvo0Z74yHTf9ugwXPA6eUd4Q2PsYrrgK7+tN7z/BrQe
FGFAgGKxidzhaHCA3fqG1WwaK2/Xk6Wqtev49iniUxXFpYGyRwSyrA9MvIEky52loVwoREGbZYDR
largy8CrtfGkBalRS0E+ttkhcp+1oefoUxPCVFb2BmcXtUJ9JGjv2gkO7NxMsoD6EB2iulo+0mL4
CScLjdPoHic7ei8D47ubwLPW5rCn2vru68EHjI/E0ujKp777UiaE2xH2jIPbgokfRWFyT0rnYdS7
L7GJYKnPFXCCItJxXveMlEEp67J1T63KH8iHeXZbo9qHVuPdjLDpbxozl5zOHvm4xqGp2+Eyad45
0uIAPg7ikXGOXeFe9LsuJa3EK4nmyaWJtNNPdDZv80cABx5We0CFUESPnLPIhje0Z9U34iU3WD1z
NFbnqfMfLJPAb02G2ATGxHn0sv59wGZ/0cUXIpi+N5Dtz/W405n8PNh6l+y8tIB+Tz/rkHCXTwUn
/9j2nqdcJMexBX5ew8E99LLCxEqmnmMyXLC7PEcX3YebKFX2LXAC5N2DoNFdfdHNaYrQQXrJbIgV
eMoc5778Ugy5v4GnLXaunbm/fk/P5AdsTfWw/FblZSjVummcYSbqcfnF5sz+2BQg7BzHs3e9W5LC
It2vUZ0Hj7RjxzW44HBjDUz2MgCYNIwajVNcGa5IrWLaN45QL3KfvlBlMJiDItPbOS7IuVUQEnKx
jzgnM9no3iFudi9M29w+fvKTXDstGhJoyP120Fx0huMz5pnjbAVddT4x0RnKKUKzf/pgRqHXsaa5
401NDfiPfPhWVVgOCr9gKsmBbDT7/qwZz/Dysz1e2GS9dP4XkWUtGvdgcmTR0FehjyHzygzfKopq
M1sbpekcslAVJEyjOnfq5l0PSceu8mLvVPBAmsgezpLdnB6zTvsUVA0Tz9TNuk/OiGtPkodMOMMd
8d+vv4FW47Nb4OBxlDYDNyH6q5rHuI4Jro+AcuUOrr6Gytbo66tR1e+tqrqHjqxj4kHQ+yjz0mb9
MS1orUiVvyzyusJzD2jqmDLPn2LotQ/b0aqt6NxgFXusHoHnvCxyPeT/5lmQu7Qy6FGcXAMLdGV9
SzVyTyM5PnjCuElvGE8NKZurpeOctUF+drD0/LIZMEppAlU8j5gMV/yk8Fe/DzYXqY/x8DVjYgUH
+v/YO4/lupE1675Lz9EBIAFkYtCT4w3JQyeS0gRBURK8Tfin74WjHnRJ+kvR8/8OFLdUKuoYIPGZ
vdfmfigyIku5VupV6ENJIr2sJ2qHH5sy1l0TdJJu0mkeD64BeVkZ+ilJ5/LI/8mIlBTGjoaLtTwL
sm6WBDOwrGLo15XQ0spsjS8HW6QjiBf04QPDXQNW62/FInzzKkCBRfOKQJp5gJXed7ID6F9jE/BU
y3VzXf21bnUMO8sjeNi/G3wMIXGBgKxySup0r0s3iH2AXPYkDNZcE5ivAL4ZpfNAVZ3trtsakCBv
GnfHSrjCfTJKg2e4PjsqoO5sHfNUFFTwXgXZokPnxrYUS3U+7YbAKy8MjU5eG6ozRDjoakslU/g/
Z57hiHA7yBbwfa7QaNYdFJrYC3YDCAZhdQRdacE+xhuectVTcenewCaxDCoX9W5IC29rAjKr/izF
rUJbJSB8nCC5Dhva4GiHkqO8jWT9jJ6XwW0XPVljsTMG6UCxmC58ooDXiBpdE9NrrwkK/+5EbUMK
SGnzzKU9DiVsu7nL3f0YOeHDz08vStUF5OG9OdOKXfnW7pgehmWKi532LtoZ7B540LhQKgtZfWb3
Hp2N2jkObledoefZq9YZhn3uaOcQtAgAHDHvwFNAkg88+ufs50S3qtFlmcEnogpfBqPz2eXRDy/X
DgjPi6jG71Nvjjc2pM02Cb5cT5t5LtQ5nmpkSbBc6iApGSxINH+dhZ846JnU6nznj/qG3Xx+a5IK
47dh+0BoJG6nNrqoMdtCrmG+MRL7BKwryucvqpw+JSlfG0ks46ma0GNdRwU29fhDCzKe2nc58MIZ
wWvJKOtucmhoufUYgsflAGM1c0Yi3ztMOKZ8CBZLfe8xWNHEAUFMYpyzu67CkF2KM6js13ExsV9F
3STWs/nPNLQuE2rR1XMFAgtzDNTs671qJbV7nt1mFwWIVWpt7wYVq2NEDx5InCgjNoynqEU6Xwzp
LWanEAic5IuFokmEHpjoDJPGVrdScTPPYn+dyDNKILsV4uR1KVWT+MbKQu+u1oyB2mA1l4W1uV4m
DHvUJmDwsif422b/NibQoqHKGOWLl4s3z2ribd169E+SIAfGvKOlxp+bUKSdLB8CDBmra1xGxpun
yV5xtW6pIeZ3kVXZOkV243u1t7fl1Oyv7zrJNWan5SrNimKAxRx8MQwEaMsF0lkkd6dw4m9oHPMt
K4Pqs8xQf4Szv+8oWYCrYLyZukdBt3lIk6FYj1Ejt7jSv7Z8iufKnvnaRlN7DKj7/tmiN7uKAaFu
N5vObC5lEUTb6w6E69TbprGg/0/Y0TjQAgyQ55S63r3sm2/XgZYz59M6DEoI+3gQVnYFTt4EJrt2
Fy0GImAM8iIXdFv3kjnWGvRztLPbkL3A8h6nRCxj1OdCN+7GbvxFuVmzF57rZicXT1ckpnzn5kQt
81Gy1ObyQCcTaoxh43guPQhyaP8rbDuZB/GYZa/FLJpp4VgeDCIeV7yds6utA0vjgU1CzrTINTcc
qZCTA4s0UguO432g0GP54WA/w7m5gSN3vL70MGY8XPbRtMfkXm77PEYnsEiVbRdKuaw/8fyyntyQ
jXlERLTLoJQSaipQ3A7bahm3hzN4h94G6G/7C1P5p3ENOcKH14wcowxWr0ud2LK/GIwXNoVXy+W2
y44xOcGrGrTwZorV3fWv9VXySvwfBTJjY3RaRX+CJXBjo1RY46ztoQ3OwY6h9gS9tQmOBYNGTNir
rkB5HaqMTS3yd8ev20+BTi/kGcKb0Co5SKO87yJzvMe7cA+ENE1U+Uqc5w9LaOYbpNx/9MX40XZu
esOKiJxJfBlzk6PZSesPIlecvc8a4j7Bh3XjVqxokVXHVoCsHpUuSafvUY3uw6hILWW8wJ4jxery
c8NVJZxf4S1ar5WoGg/vXBKsa9lNpxqM/gW4IIXXcrH06HAfNLcHyI76uenuUd5Zd1lxZkymL6jZ
4l2z4Lg5iQNZmjfEtqzhYtXwMXMik9wOXlbaYrCo2EJ4htagr3q+fp6K0AVg0/Ed0ZmRB3TIQhO7
Sf3FSzV2B633ACoO5SjiM2xBVoszOMlAtmClu34fT85OwmCGtzuAPzT0vMNFSOzbwOaztq0PvArE
d6s5PGbs/dYxIvhDHjGOU9OPBFzkvdkwf3VtjzVWPN0Plf11UFl8Y2uEJUUdmDde2lFpXKUsZZ49
IlQjub6E08ljT8yH2R/MO2v5BVy5t4oeQ5NRvEojdOQ8MMIQM0y3GCjHoK4+T0CeV3Yzq+eZztbC
X/HKEkNsuxFxiMUtS25TUz9FzdislU/bp7l7k+jNXhjUALPolxftxlg32XoK4mwjDT6gNteIe+pp
D+CmOoAQ24uKCIiMEveIgnqLspntk5gOY8vflaPbueoiEv2RD115qDu2JBkri6OEO4Zm7OCGibsh
c8HaSoFOJixbUNxllW9CHiwb4tWKlYKjtrcBphouYvixwhkTjNSiKAEJV+6frAgwg7ATsTYrxehz
BiFoOM2d0euX66PIDvpsPYeZd7SS6VDMo7pNq630Sd5BPhA7FWuOQB+HqmUnv9S0VuvewhwNV2Xf
J9AXe9LhSvu9QP++hlhcnrpmwoWCH6DMnJ9nHMIwlpwi/mbEvXrwCqI9s8jQd16g3t2huPQ4sFji
/g/ZHhXqeRLOOSmDe95oiiIqWFedtu4YLjorScnHph03MM3uNqENJ0pdPrS8//WcWpRKrncsDHQO
ad7aP60wmmvwzq8rHGK1TklUYSASgi/pSothq1vCbSjSI+s+ZFOG/MTFmu5ZSIarvqyWSo4SEgwB
W+JckyoRAe/1avHUCsM82lB2Sy+5ywvD2HstA5I+teo9gpuPuQ5wc5anmugT9hj1y3UHGwknWlcg
WXd+DgsEnrtxHGMehTWizRMZqumaqSl95VVeAenpXCNYqMfoyYlcALgzrOfSp4edT4C9X4XZm4RH
+Xg+CpPaumyO3kRq43JGX4tpv0xuEA3BFQVutrq6GJZvlp09yhqjPVhzx5LEPhaB55wzzBwREqE7
CX0PfkVZbYwsd/as7ZKleeEAK4xkKfvXoTEHp94j/xMs8tHp7ReI2wZRPQQKMeCJiGmYgJSW0N5l
US7NyUO9GBm80Phi+VCfhUV6mWuTf1sT2HWoB4tuozK9dZdzs8QuNM7rG4BwO8KIJzh6eZwE2P72
o8QUmaHeOhilFPsB0w6IA/xZpZHtvJzMJ8A5LXckHWnm6m7tWaV/4dvbTDh7zteleaKM+IgfbV5U
UsYuNPtXvXRf1yK5lrN5EO6twIeMWKslznwiS7PzHWw1RI+FFF2+lPE2c2u9TsLqWIpaUJ70j01t
F8ekG9Cz9OwbSyZmwwtWN++gVTRtSedApdFiQuno5LIaPF8VBfluqLPwlkvIaZnHYgq7CYgmZUM2
3JBCMVx6xeHEAQ3RNKE3cf2NlhHpTn5yIu8PHAlVpWON/aoKEEoPZuHQkzjJQ0yGHQdgu+fr3UO0
OrlxHZ6jJPmWJnpcaacdL0hUwpSVUOlFH2EF1K+kbT5FI8TqVJCiW2uGvFVzG472jdEvmUV+8Dmw
LCYj44R7vS/evWj8Ntt9zpN1OGWT5BYLmNG7+i6QZrPSZq33ZJF/Jtg9vdEEfIW+zA/5zJXdeeWB
mIDV9fEuQmTW9GfMq2ukg7UxoJ0KFUoPhKQmRkm882QwpKginPsiL9XjtY/zNeZxjx2u4y4Sm6h6
CbNInsdxKo+eGliyWY8BHB7y2QZ3b7aRRZUBagSranGIbfYrqFNurgqIYDTy7fVhS/ptfvCHoMEO
6E68qoSgxhSFpygtFnKCWU6KtdXruieeOUiUTVaeRpw5BxJjkphKdwy+FKKLN8TkwnKqwhKp/Lye
m+2AL4xclLHdkciQ7Bq7utC7QiIfCdlpwOjjUTnDuPkS1FGw+XczzR8M7ThopFKusgSATfsXH13d
UtlMxElcrorDNAmDi2mB/HdOfYbYtO1p3JTJQKK26IDtMMRzi+rAalK5VxmD5yHILTTRKxeL1Zkv
FI5qWL3iusZGFRmPpEJboAEwJgs2ZglFeir+Yhj503uAeGNK4S4GU/mrYaTDpcn6J50vpk0McZDI
YufFZXUb1nQ/c7ti3hyy8kAtSwBSeavJXtmC6i5pVkBZiiC0d1Mrxs8anPTxoCZWT9IIfnQyuQRg
1t4Nw6tWrjFGr1DGzbVN6PS/fwvW7y5Z0HoA/2zpg97+zbEeN/7Qw/dVPx35JMeVm6AJ6E0tfMlJ
4ft0yKg88SwQVS8gbAVN66xSB7jsv78Ssfhx/2kxkL5yHXPhAli2sBdzzv8y39DrMidpZ0iVotpO
nD+XoKrJVrNH93B9YDMb2UTIb+niOXz8yDC21y7Zgo+xYpB8Mlz3W1iZ27HQzqvZUALYm8gvqtei
65JdIV/9pm92E0lnKxkF8dbXMxF/FXd5geERNZ5VbAeUr8ewTIhpYCu9aZKWqr9Qf2H62X98s5Zn
Q5WF00Ccyz/fbK91n1R5aFyurbBROM1LwRZsEgVW+6Ko0auAsDfHtloZKSVPbo2Mj+jNz0qOrGhG
1LXWUi+E6NKb5ksWMwpMvXGRQbXrftG3wc+CGiydA3Zs/fTvX5b1uy1JWabpcs0vsCLP/OXL4mwo
XXPQ3mWRiaL2OvUmqk2/wh5xnQ+qhfcKf5pQAMf/XrJEsID2/uzIM909lQtBIyv/Rjb4nQgnwBmY
tJfKUyCUxC/+6SBzid+TRHazmaIXRf18NyTzaV4a9GsNev28A2CODDSsY1orvSVKeNyhYroqAAv2
2ttumI+ijJJzQRIcuafe01BE3z3327VPMgmHOP7753l9Xf+8+BWv2pSWwM4rfzMVM2G1s1bZ4tIA
p9rWcYwlFVoT+tcnwU5pFbSovF3h70O77nZJnujtYLDJy2IkbZP3chWkTPzRI9xxAhHIuV85GMCO
4f7aZDYQv/d60by4AfEK/uJluba72sq5G2KbrZQV3FCIwSRcajZXNsaWXvivyKXfjYm8Uyhhpo+P
2vd/RZeVDpIA4uTdi+bhA/kckddUzd9IHAKX1s+Cjg0aSTIEW0U6q2k4wy60gOlql8gP24OzQEwc
4x8OY/S6sl5fi7OryJbps7PxU8RkGfvTjt3MX76l3w9LXrsLlQujjcc7+OXqAoFJtJ4BxgdU0I1Z
xgw/GwIKsgn6XpctI6RuyG9SQYvcxrh8w0SSEagZINDxhSH488Rs4h2SHvcm0dCPc+rtgH0gismM
nioTj3PufK6q+geSL5cdIm7HAvf3DrYUePWl8KwdfGwljiA9+Kdrcfzvb/J3BiS3kGvj1HRN4brg
rf55NC1guSE0YhtZessUaK67zxYo8C3OrpZltBOcHeD+4SnStroPF84TaS8la8V9OVfIPru0OTWt
624GM/4UJlO6KXKU10UHo+MvL/VP3wcOeB4W3DxCmr+UEIbZW2xocKXFGbdw2vGRYdLr0XwA4+aA
rU6Gw1PYrqeO5whLet8tsk04mOVfHl5/Og+BQrmuDxgLAqr6xY8/2LU9G32GP85C1BeN8Y/W1+JW
7CotzI2bWQp/3KyPIma4zsrrjAU9rvPj9aT2tDJWfGzl4d8/nz88ZZSJaZSrlSQ13/F++XxwiuE8
AbRw6SWD6HyRPyOgtsZ4PmAJ8FbXW41Aqk3OUICKeKghyTncXS676ClqvpUd1kt8hynRAB3Er1ru
AQiPt3aDkrM01Q9ISdhYqI/+Uln9oS7hASMlDqylMMHC/M+rEFSP4eRj6l6uF70tK+ws0voxzkBG
RItvA+O9c18ZxMgDZYn316bMKmj+//IZ/ulJB/VRup4FkMPyfnnSCZDJFCSed/Gc2j7LenjNitJX
IOAbnDQUGkAs2edE+UcxmtE5UDhc9GDTiOP5NxAGPBRDZGFl4B/nyXGgBGfDHuWhc0i7t9wuHZxN
wbDVtfVE7K6xM5LOPC0Gsb+8kT8cvBRWrknFbfqCm/yfn6jRWEQEsUMiliaZ9sKg9EnEMaG6RDsA
to1Wc9pV7OHHOaVdWWrtkrLURwKwRvIntyq3AwqnCjByaPT7JHBtYFHV7XXk4tYDT51S3jokQP/t
O/jDS18OJYdCw+ZM+rU0rByRG6GQ6hKZZK/4k9E/d9p7vFZ/wFleBxVdosF2Ls5k71k/yF1qsi0q
CZDHUHLtpK8nZVH2h2KNGwybqZeOd4QpYm4ZxjR4/PcP+3pI/vI8pzuWwDDBYS6at39+2C0Efkbo
nXu5iiV7F22kQwqGo6d4h6aExfbsfeBQCDAu5ZfrxWuGzm3uMhdTohNr35ySOydOj+w40+2/vzqx
VJe/vDqclpxWju34CqX/P19d11WlNydOfH/VapakGWxQD4itkfHX+xP91iiR5niyhKMSD091QabP
8gwL5PTCBnEgO0JET5VnvdpofU6N9wBZY0Dk2Rk3ZK+OoDVWoRlQhLbAlPmrfq77NIBdnbrTgyEN
LPPu/mqASf32g1K8AKOS2oviZjvEch9bnTrKRVT372/+D1zZBWS+2JkV7c5vNILMHRxjrNqEoTXn
sKnCZ7LdUNST/7SJ0LzsI7P7pJowOqvZDo7X5UdGKOt9mPwF30fF/PsXoaDpAPqUvJ7fMC6oYAdn
1jbZNcu+OWQ6fqxyUG1lCaajADPKsLkRzLDIXb5oMsEjTvGIiim+HSuFMQkrTO9Z4JfNxReZ4Kdp
PwccI2hnH6qujpF+jJuuNl+yyhu2YPeT3fWXWSCUs1qCpniMsy5r40eyrag6+36+sQxCvadYputr
tVxOivy3EtlwWolnsYizdUms+OxNp6rCstPFcFTY9hM/LVtcdUwcTJYyIyeFkcIexzJnu/ML8Wpf
rsdg4aXvWQyGK26s20yX1l0U5htRdwZRq1rgVoFolHZnaZXvXU+D07EBWF2nKCbpN1FSv/nehAeX
gLX9DFBilUa59zAO8oVxCvLJ5BK2Y/6tICTJQIlLs6eZsRY3WCRJiSvU7qrkT1qctolTb1xMn+xQ
OosR2Rze5FI9hn1Pqcw3xxoDSXKOSflY4SfFJFzFJ0R2P1yzAcEd0Jv50be4GNyb//t1CiF88U1D
HDadX1ssnBwpPjyu0+sE1sr9u9zxKBIj+5syR9RN6cSQxprIz1j2ydczRHW6OfaIBf7yWv5wYPjU
gjbEatvjBP6lJgx9tras1OP7MQStZhWTt7169ytC4PAR9YfrS7iS+r7b+BP3NNw10UXW0c/nZ5LC
/E2j212Q4jnFiTP/LMz/f/DD81R9/6//+Ci7AsT84/cwLgsyGwqah+n4bYkK4Iv6fwc/3H9vut/+
+M/EB8MjvYHySnpMW2AAWsto62fkg6Gs/xSYBpb+RtLeC8m/KngSRP/1H4b5n0wPfWXyP2oJX1jm
kiJBQML131rqPwXZubbvAu/xBLib/0vuwy+kdAyINIiCq851XctBgfhLxaIim+y4TpCnO3CeRG6b
bwYmfCj3E/hy9aueTXDXjDr3Vm1LqKMx+ir8c01l0Cwhx/USZ2kLbopKDatMfxihQt/adI+mIU5y
bhH0fAAu+jqa4Q68xVNhdz/6KN7h02Fgx4Fc2m+zgOIf9Vm7tmCGotBBSJCQO0cUM3oH/6WvUYcn
EjOB/ZJPIYynLti2qbGz/DcXN9+68N1k9ZeHmP3PGxLFNE9tpm3kszIxs+R1mPa/hmWFbxEUjPqM
lBo0IMiKjVyeY7c/90IfExWSjxRVzhlyjTOjmW8gLJZx+51Adg+RwDxtGSivWmu47VMUSg6nl5V1
H41jytNQn0KN1xzhOYlglUVONc8VGzkkYTjGX97IL0/j5Y1wnTADZhrAm/mtRXFZ9JaRZGgXFhbe
iMq7Lyo7p+qYHpTH8BSR/bjE04Un/WxOMt+nSR9uTWX9pVeCYvfPKtPjOhfgfbkTbHpKx/q1h4tZ
sKMKz/tt6uen/BG20vAaAnb20ug5atkUYxLqVnDLsbihb9vPSY8SPCDDcvT8O89V865L8OgEobgZ
h4KHpimiboPXhcVv47/KrHX3ynpGRiwe+92wWIKbnlxeeJbaGN0ldeerP6KK0bWgFin85iVBy1T7
GJkn85LMtb/rGlWtp1QhnNb+xiE07RjwLbs5miEnzqsjrjNzl4UFZtnVEAvSLtFLjCJ/6WfG6E4T
vN0Wdhu/S1TuZuAa7JnD6nnsZtCUQHQydpGf/Kz5qJFObw1C846lbmgCcRqxBOiQGUQ+edPcFFDc
0QYf5zoUOyTI5BhIpzl2qkFY7JXpLlf2p9CaI9QsdYjO28U5E8zIzRJ/raZ5plKHGBi0yftYO9mt
dp/AVQzPxSXCf3XOs+6dPXJ846kJ6UdYOOsa5DYmMBZi8ELzpDx3fryI5cc3lqLrfehZ8YNGJt15
MIBUM16CMcFQOkngKEhk14bV90wl0kWSTn5LINhh+ro8c3G++WzySL8pQKp37xgeMCmYg9xNwv3m
tfVjKAa1Lyq+iYm1OxHGWbBlh5Ov2mq8rVAOrSPXjLYFVXNdgSQeZXosnZplP9hE7Axi2taTOqsp
PNZGaL03g1Rr4Q7BjXRScH0dDgtgU6wEsSMa5FdRa9UknrL2brt9Zybhs5nV/ao0k/2gm82o++rF
iK12mVoSYuWi6gub9pvBBI/d3hMHHLZtZmTrpMFh2lYJIEZaH1aEZ2a03PAT+00cuFnlXCKnxLPj
cmBKs8Y64hbR/UwFdERtx8IbqIhp7iV6zIsx6yfESM8qD+7qWuvXWOlHA8vdqg1w3lJjWask6qut
Y1u3yNj84+LgDr5GhWBdODUakS4rHt17jzqXCdj6nNrVb3+MyLVNfGTI5sQ5AIaLZHWFK3BHujvu
3Nz6wd3zJUp4w/1N0GAiwg7cxHqTaRkARRqHvZwSYvsw+jC899ek/LW75YZpgijcWR6RX0VwEXme
3Yddm61N5M0rAoSyCwujjdHhxZibot4MVvyG9jw8+Grez+mIj3sOqlNUMhGhMb1l0GrdVLF4V14I
/eNb2UKwFRSofJvGNwTrhPD5bAx9RtC4BSu/PUdDSCZ2lUZbUxODXRQ50zAt3pSVPWuX2ESygKvV
VPlffSM5j1oQOhmxm4+sAc8ajpXExM8xd8mzKJI3wtnyHQPOh8bjd32HN5SbDiq/WH33A//56pFP
YaXda1R7PVqexm2m5zRjRWrUAmFB5z4wTyM4Gl+AToY1CQM2corpZppSvEqEI8neE7vUlz+S4S1l
eHaTJxnQ8NbldCsw8OO3Q4sjP4lRJCj1uQ1qfirpo/kiT1TWLixAwrpspGPD3o3j3HwK9XKrTjo/
5vYzjLIHZ0ZAXOPZUcQCeTba5wT4z+hN8ypwpg5rR7GxBUI2oumwxefvWuMPxDiEJqZ7tYX6yOYm
/ERqYYq7NXhlV3zBkrSrGuudOpOUCbax66D5ntkuLgDD/WqaEx+j5i5Iuye0atZJTbiDwIdMe4uW
WzIsXFMOVftIhPMD+2bEr3P+ppIhP7GBZ78RWASjD/4WYU29q/KeMRS+7azvDharmpvCHF5lIvWm
8halIKAiezBfvKAs74tRPXpRVQFV0c0+IZ9qFUxCnroEP0bi2Ai1kYdlsJZWtC4bqO9obNtzPxTG
KTM9+1Cl7ZnsmOXqT7CFVgDBlG8cCTukbQ+yQ7CYs82Kx3qin3KMkm9GUgEoeZjy3v9wJHDSziBr
NJpJihoSvYfkH2zBniNA9zZqKi9hBMIwrivYHv4FjZkLDEVhPK1K03/IGFwqwydSQrA5gTXgXiJb
DbuB0Cuyc5uXOfN5S3r6UvaL/S3jRgg7aPhGT+aBHqIT+ZR7shTkXe/ZJ6/0XjI3zXbVaFjrzCdl
2a7Ek6DjWZkII2tbj6+zsMZtAl9k79+pDOVhX+bvRm1WHFaZQLqN3tvuJE8HpT50NCzvKxJECdqf
Jye961VxdSgSSWW15jE18BlIxBl5so/8lFnWQPHJz5wmboEJPVU1XFRkpo+pzucbJ6weLdgjj2L5
pcvuItHCw/ZIikUe/D+/PbQgy4VbZcfrf2j2JPIieKt2BgdhI1VFkBJ/di56OAl6fJm0uakd+dIS
D41RzI8/NV6zTVJzeKPQbo5m0XubsuWJLcdAHArLxS5QpPVunlxoPRMxUkFMshShjytz3CSUJg/u
EH+SOkBRrfVwrEf5EnjWpQ4n+HFR3+6rZH4bGcWz1vV2Y+TBczYK7PXta4AvYZ2Oyee6I5UzIFzH
HpovtkyfiXWyNkQ6EbyYD48e3XmUYpZHsfVodyWkAudbFTSviswFfGIF9UX4lOgWOAfRrVXRnOZh
HhHUmibXm82TEs9bp8rsDFxlZUCZ3iaqvm9hFm3zWQICLNsnRhKXqGO+17nJ9z5GWmLpQq6m750E
8uMnDS/GM7/yLGXgrH4w0kaP3r9wNZGyUOh0JWvSshJgOQiSxQ+TkgAoSbUF5IvgwcR5G/BbwLgO
IZ5MdiuZOIXNl57JBn3A+NXvdX4fyeZHiJ4ZE6f+1nX13tLhsJ6mPePm8uDDfVqJZuge7EHB7wmb
zdQYDFsME9UjZjLBLnFfzLxJO9dcd1l1k9pp99ir7BPocDQ2jf7hajfcya9NRaJxGyfABkvjCWUV
hEv50feSB2Bm4GpO06+xF3lrf8q+z9hTcCamWGDMMFhbCcsw7TJRHBN2Lmhb7tks5Guh83rT9nde
aTwOUfXVj3qg4SOWS8I2v3XhXNyxF32VhLXejvjIssFjHpmV3xJSsu5EzIOqD/lPJHiLdabqYxia
YmULatwUuBmR9xevgT6ZjRaCb8veqqF9aG2yTTsCUZYLdIZ9l3DCJgoAEA73wFrP1SWPcoLEAdFj
ps0x9KQYXOC8bZLGK2hDYgW70Je3g5j0vvGyrxq/a5yBLAc8uY5BWdDTYRpshwhVaigpmNy+2KjO
fI+WGbUXI6nR1ipAfHcaZnerbat4tFvzuxFkOw5cY2N5VXHH1vnUNOxllAfTDA3s62yDfCs7eWuM
IKYdP3jS6IQpcfauUwS7oLLRX9hs4cqQFJ3ADL21sEFxJF6OXh7bZOzK6iEpOvwIOSSSMMPC6vl1
uomdGL1bUu8d8mSzgVR66UY3fM7ZI44XgtQs9n9jfuq8Or+kIzg8mfpqp1Xp7rwweMvCzj6lzGNO
85jeNG2I22iKbuYB55/CSwd6EHFukD5OsbfHcM0AM6/vZZ0cAgsCzkBZuJ2JGDv5ifUBxjrctWV/
oey8KBK+kYdFzZ3th3eRBgpftQbKsbTfmUbxHcFcezcyUkMHFNDg9Aq3Unvmpb9UBTkN9my5kPSL
xxShHyQWLH3tgPNRSTwg0kKmwJC78AkWzbojcm77HnDrC+MGYrpliAI0Nc6V5aJXzA14oWWugOLC
yXHrAs4/NTtlamseagJ01sohWj3zMVU6CpdRhgilhb0rhL/uPhkh9kazsvWDpLAfBXHDUdyRV5xo
TuHii0Lys+lK75BCeRKSOR54HdZIDhVOleHGRr+3KlT8VuERfwy86TAV2cPQIyqMkYOnLZ9qpFEj
UxJQoNPsiWNDn4pOnVUoUIu108FOmYnZZsl2D3juSxZuqxFpFjaCndMJTr7kjtkvhTukQZE5uzjn
50gb2oBoN5xhNbODi6nHo8esdZ2M4jsmnC+alBvmjne6j1CXL/Zru1T1lq34j0A8cFHi4ssF601u
sF09mtSzIIFaHR8TftaqjMOXxbSeUMfcatN9R5R/YXh7KHoE6XlakqnwlAXPIzwbOvt4aymIiZ57
NAF7r1ppvft03BzUgDWteUKBhAuP6mHfieqFFIG1W9lHh5cWmzmHHmtfHJbtS7uawovi9iqwX7n2
KyOmresu35nNiU8E0hqV5XqYrLMlYsown3vPIMB3DqM1Y/Y7OJSfYxtV7sxBv6vrJF8Z8oGQlidf
e++FDi/Q655Emt4iV3sGTHUJXP9OErWYRPWxy+xH10BkaVuf2VdXq8H37hqVvk7KxqmMTtaF3NGR
rNwleIHjZDrOBW5G05lXpLc8M9NKNga8ASN3ng20E6vJ4t3Fnn1L0y5i+CVx0l1IFXgOdPhgC3MX
KKAFfkynjwh8yjwCrKrDWMbvgbsQs5sY4y8p2Q1/YPTah5y3gSIUzN9yg7UwELKacA2PIX32YSPf
tnS/NY3vZorA1kiShzEg6DoVscYzKjbBjMF8rIhJu8f9A6TC4kEHdl/56Pwgq+Vxe2NG0zEhnJy+
tC02qMzyFc6keZ9wHotEtttWdu+d4x5D0rKrolR7Rus8kgvBU9XtDmY1yvW4sA4JZa9LmxRm43ag
XwcSlNcEuwNEaeBNLnkfWU9SoFnAFnUKprrll8CrMLxqCkXQGFYL3ctSZry2FYLMef6cpuUliQGH
D8M21YNcz/WC2kgeXC46dpOMIz7SFvQckGCqVmfeua2F1S6TPrYs11rbRG0py43XVdxwAAqPPqbH
mIF1KSqLI+rHdJsZxO6Be9Ft/JF3KFrGWa50XN0t3yxCuGCHFn6XpTVtPULpYtgPrBFB0RBKXCUk
hPcKDI7D6tM6RYJ0Pcev9NqNpk3qYXaxXe2taFtW8Ar2TTd+DHP9FlC5yRY8os/kgoh6h9E3lo+6
eB/Kocauh9ZMOGt76CcKW/8bdpijMWDbVF0D2bTCjdOpaR8xD+XzUAxW/GmdljCoI4AHubQ/aXCT
vln+MPv6tU/Jgghz+YKa6MecjK8leBFAJzhfeuNDJdEDCTM3XWZ+ZRM7bcaQfK3EY0aA7Hmfz+q1
zN0H/MkEhkvzS1HJ97oq0PEuDp7aG3YoqPr1xDjadoFfjPO4B6JyJ63xS+9l34OWWU7p2J/G3jwF
yrxv8Q/8N1HnsRy50S7RJ0IEvNmivWHTNLtpNojhkIQtAAVTME9/D0Z/xN0oRiNpSLGBqs9knqxm
+28hqi4Uc4cmDeH/xirdLakEV1d+DzQXq2CYGxSr6X5g87rV8wmN5Hy18caEsfMRRYb/iGWHnVf5
Ioce5ZZao6D5yBb7nqP12K8BbcUJfLeKbCISdaqQmVy5Lg7Z5HxMXmvtSgX+zISc0ZZYEKolKjiC
z6vH4tC4MKJNQIJVHrHl0fJphfyLLSUFnG/8po0sHxbRFfqx7Crj3LtFHnrwxHWuGc/ZzWjf3B5P
UAP+jCiDqr3ZfG1uzelF5H5z020YI7AVn8iIW+o5BM6FFXyIpgoesiBPbnx4LmxZgNH//taAbYye
y09xw/NPWyTq2xRxTzp6wWoS/nyTbJW3VrsoGD18vaY1/Kmwk5sTZGDT7DcW88YFex280LGdLQRt
K7NPbeAtnvgwOOj8KsjfotqoT9lkBnxknfgY0VJrnsPJNpk1g40lZckNvFufpmTWmMwUgvTds6MW
HjIT7p4kBdTE0U5OmtjCvyw/6tx9EiJxX6Ac7zKj6U6kYUC3X76qV4/Z2kor7Zin2vwWGF/xXJcf
qHMb9sAIRv1+GDeD4w8fPnghs3OBrGp5ebElOk/bNvpXW7THTAT9qlFkOqTK8V+H2dqLMSZQr0ub
lWfq7X4mMQY95FXze8qOyX6P0vhoWMq/Dq4en9J02g89V7vTjIR9ue1VtrQlzgCryagdJjBmH59N
kzLAlQxvyOBd+sUSqCMdXk/B/jHo7U1NRvDM4U4RbPpfac5t9O9fjeDKhrPyL4GZzsdESxBdksss
rarF0Z4bq6jWn5Ky3DRzP20wCRJXCl/mIKUGAsM179jr3VOpzJmrMEo/gNrFq1lodHpelu7hhOA6
BlEZUoeDR4lPObNOztfCOME+UXi8STdJ6r+D5IGfEOzCMKzufYrGKa6gPrgJ4liSkdy+SJYn5GHO
UiRRY3706jY7t9rsb1OY2kHDkCYhliifMyzXrJo3hZqPqYqvvuoDTjj5a0QTCXboYOfMnPn+xJU4
qXFXloo1SvxbzoSdGVm7dWIP6TiBJ2P5bIOexM9F/dDaUOBjUVpnuENcWBFs68ifrN1U1fV2xDO0
YRTzyvS3eRh11V+NONhRR1anom0vE9wDjW3Tpn2vKpiYHjwj5rXu3q/7owPBJI9jODbVwkpA+GUE
6lNleNm8TLEd7/tV5yDHNqZiAnzcMhRu7QOi4Z+4h7ALYy0XgvlIScyGnULo0wM7DDR9rbPwCSd7
4Y/3fbvEi5d7T5ISnLBNtzNMJ4Wu35a1q5rEq205sGtmNw8Nj0xt4Rn9ISkYmeKUxp2Wey9t497Z
6100a9BWLm/hRiCz79E0LoPPaFdM6Sd18Afsy+FVCfVoCv0zQSN26FMEvFWD1TngAAW2Fa8ykRw7
IEd85NdiqZri2t45sZFumRwNW1nowwHKEiQHI3qMS/qtcmSVEMd1EWIa09Zo4qpT66kVEYEB0TS+
CX0cee5xZhLnNJ44OE0+Hx0eT24+puc1pWY6cMPkhWNgdBQlKsygiCGsMxBlUE6z4rx7QTqtu0bj
oo7zB6uMMix4Ii74IztQI1lAKFXQv2reb2+fytQN9v++DGy5+VgsBMS+dPYjpTirds0gGQZgRcEu
AnbFYHSP5kBcYRble/BH6jiDKcD7ksKHhYHBXCd3WABGR31upw0TYPZFQcOcM5YHKiHzyP7NQhvO
X7qSY9ZaSNwGKy1r+d5aO6/ApvA1//tbjf1B4Rb2WhWuv+95ILQOzak7TI9ep8443kUYN9mINKKs
Fm2civfQl07jBG5Vr+oLZWLPiuhZlNm3GP4InoH9AGAYrXp7wbC2a/UUNryuJyHml5IWwy9KeYki
iOfErXA2x/2XKmZnrTrnDovpquYaZ7+BOyS1vDJElT2HAXTD3dS3H+VVFRUWXXa9q4lYYtNz6q3I
tJ3PcPuYdTWM7DL1Q8eaDux2SEZsp7c4w24oYsMDB9Xj6/xG93ZzGEuinl9BT7zYOA431MG3IC9/
hG9RiM/Tny6wuk1myOceyi+Bnu2RCQ/NwygotitgcgN2/LBJYYnzbhebCAseDT9l66AN52AOTk2G
5xFluIiyN9J/8A2axq8yxYNiPBy6cfFjA76WvkX3FVeoOTX64kipvQMqKKyVHBe8NwYVOBQFVuWw
nPAJYh7djI15YDNjrdoFrxgkoGmr0TC2BE4BtGTquxmSlldvErs2zl5n3c7O86SF2uSPjEJB+ZBI
QTFpjT896RUnbiNMbsFOQqp8rr38TzVlr6ZenuzZhDbNzy/rrezRarZxwAS008GajZ1GzRBBX3Bc
9kdxjV0vF6h4OrWMvxTkOQX/lRiCjS9xfvaTdMNLBcEE7YoFUD0IQEen6apZqmMbgyeSKM1a+Ubj
Me20V2k08IQHsJjYOh78zN/nfl2BDzIEVu7JekEKtGITQK/e29vGt00c2+5PqV5SGCc7MjOAQKqQ
vT70YNncwLiaWzA4KFqP0MOEsNUpwuqIsWw+wnYIa62Qr3OaPOst/rk2Yf0JlX/feTZ3KiHDkrQ7
FMLkNXlFElrFsqY3E42F7TXX5YeTuS9An1x4WMWzzare+SRqD3MOWQYV849pglhLcPwbz34gxLsh
4esyriMfIa6mi0VuIN6MCipsOoBlh/XX75xm+MUUjOEpIVJu7hf+Xu1gbhQcUVLbCGWtoiFfDLMJ
Muy2Fgvn9DNqOMy7ktmQA8EpXQGYfm1A1WSab14/srKO1mbOQsVm51yAjC/Lau8B725SZWw4v7Da
VoZEpATdR5D5FNH5AmZCThuholo1pqLcFMPvHLRnN6059PJoZ5aNvpvKkbPs3+91Kq6OOfgCHHWP
9RxQkP77rWb5/X+/Av3L5GuInnKf0c2/39cqVR7//2+51NioMoMJIyjHsGdJBf3vl//+RWlokgk6
EB2XzeD//sl/vywLdXL9NN3lsLkgYmWROCKQFMd/v+K4/mO32aNTxSi5zfkh0TClQckeQ1V24qEr
BobSHecPg54t7nLeR4qHWkgD63NLPhaRSwZ8j9CNBtAhjfZFVAM1P5pMVGnFMzQAtUJW/9Jr1bao
oyfh+9MWITFL0nj+qXGGy77LeZUStSZTitjn0uJbQV0+6N509dMn5JbuRrNAgKfgEnjC4HWQqRiW
Bq+Kspz+0ZVFeuil8V4gbjibkf5TUwCGcQfbFofDjxnNWJ5BSNPyt4eampIH8MkavPY8YCjobW1h
j6txqwz+j2apkS3veavC0plLT2SY5+OtVWD3sYWHUlCNQ20i8AVeRh9ZP3iKoxVWsGBtigIrjAYj
2cz1gxbJPwFWHFq9aD0zYCJgZDhxoz+ZfSK5l+Y18luPxK/mFCQWq2gZnemifUoPE3LA7CypEr0K
VUpNQ9XGVo/aMSyJpF8lbdetI/iKZH42KHjPFWXTaerGv+iHlhKw/ApKHlsUMS9p442cF/gkmvot
z41jV1v8qYr0ntgXAcJv8Rq0JWKXdPbXeUQn1YxBsUfBnKcDPNthYyPk30QwaP57dqH9/u/Z5b91
D0BC7eXx/+9RXx7i/3/CZ7gOW1dnZLE80mbb8vz/e7D//UWzVLQaGKRRqs0BIghjehaAfI1Mrzdt
XeyZc5QskWW0MQ18HkmLgFA03bqdePemiDbJ1Ab5EFvWIenn+ayK8qJ30Z9W00kp7LmVQAQyWLH1
eVtH2d7wOLzcauCtYLCDSb9jgMWAYmMnM0wKbfo2hKMeRt9mOaTkbyu/RRnMK9Egee/Rq6qYrn5y
t5bFoZqjqN7qqcXdV1t3ZwYvVuHFWZiqf2Vb6pvSg8+Q2KE0EQkg14j2AxlvYkinh55FE8D99qXr
bTIUCU5if1CrrdYMd2ECRB4LftzTYFfEbANTZiTBpIA4Eezg85PmGd4KqpVYt2n34qinPvti2Fds
Ta23WW3toTjbLDJU/2A3/aHgMF5HVu2H8SfuOLnK6gBIIOzLXuTDymiHeu1dJq+BP5YU4xGjoieo
enijrgM5KceIhdhW9SpfB0Vy9ywo9NmAMsdu1KKMYV0bBNZNK4tysRSz9YYWE/Zxhhw+9ledJtx1
jGt3T/f0T/DB4qvZkF/Xb2UynOvJiO4iPoid6TZuSCKnF2oDBTZ7wLQNbaUbyCyYR+r8RBKaZGaC
tGhB+VNwe4Rc03fOZv/YVmx7vZE7UcFF0EcMgIx7t5YUDghI9chStgwnMqcgSo7aSk+qr8zE31CS
lcXSpqcOM9mOVT43NtelSDz3ABQPJEe8pAzZiqgWy1EHbWYokakMQkjkMNKu0W5HhoJqDjA9tYmp
s3KTuOKoCsepPHOqfndgXU8qzt5TTR9Je/2k72v4GNb+4MBBMaM7ow25TRYIDrYnUGw8CFurTm7Z
uliGBIOzKbo821ogy/dAkC2a235riHcg5K+2Ew+7qBrOWl+7x6CCIzpEpBXE1WJ/1znBKyvdq3JO
NnlXwZnw8Xqk03dU9MaPl3xYvUEStO43B6CdvzO9QWpkHE1Rfq99DyYCvWdkyG6XRlG+VjaBA/Ak
ib9t2F2D0/5gl1E8lUDxRO2Lo55YNQrb7lR3yXAomGMIFf04Ph5tZbzgI30dk4ntFZOazjWC1WDM
LAb5fH2HuSPv26vnMYstBOmSVAciKl5MH/EQ6rdiLSYuiFaSAMPhqeVsV1GwWzvM3GBYweSHUWUy
wqVmC7Uqei6WZ1V3mXnX85VLkUYpG+ONKkgly4rHQTPPuB39gyEKxilAbJlRB3cfRYQ18E423vzc
NvOphiI5lE0C0V2KNU/2Nva6HE+UzzKrMDceopmQgimn0TWwTVwz2yi2bRrxxICOygDwrpVp/VAY
nIjSxeclk4vGDjdM0xlJQZcEbPLPM5eaKSG+4V3AARbk7z7hS3tnQrEXm5gCi7HCGsvXGvVufJkB
vah2RMVh2w8osVF2ESQc1q3ZrqiXfyv9Pcu0+JkaeDOaFsxRm8rMCHgfYC7BGe36dpNolKxzuubZ
y5BQ8Yo0sulXIEPUysyJgE9TLWf4pE+h5qgJmyqwJz8dPwK78HgEtJR3ricHtRtJD5pbRNT10Id2
3ZyygjUWglIgrZhaJdKkzpRfNrJFqf/Ri5ksp/oWxC7jfz/K1hWTlERIxtqJ74VzMoFUig91w3DS
Sd1mz0FobTNisjct2iecpnI1usmSLrNxQEyv4Y5FQPVVg/WAjzSwiNeZkvSkR7OxH4khW01BiW4y
Yrfn1iIco+6dbCSQ3/oC5JvrkGV+usf09Z0bG/ZnDyCU/2Ykk28KHamoH/yApNM3uok0K2pOTrvk
nzoNuRaOPOUOg+YECd7UBMFGKZiaMGv4OdAMdSNysVSnkS0Ybib+cJKsJvgQ6eftdNhjg4ASQFK5
RSKds4wr5uYDl9HW7IOvmIwqSC9gL5VmIHkrIDMtvUSU1qeBxCm8MdfRRQXFJwhvBwlS7MHaNqiT
Z1Ludy1ifN4TMB+24/FGmcDbXRfQETeDHMiPSwao0flonnAr8Bn7TCg4HcG4bxmpkcJRtAdwgLtW
zgZTIeEzNoemlSOKcRur3wYFP9BmHjnHueI7lnkG7TJx5gE3JBMijZoxqktSANl3twjxWHpk6tD5
9q+51COjsxELCBELqi8Gxjqsk3cEkaw6nsPjFOlrNA9GGA/q08DAokxt7bnpreNtwz5KVkteZfbG
dlGZkXdkolXv45Uh7WwVTxD6kVqQRGUb19pkXsYDuLWK+XnuUHc1FkmzCvIdAIviVRAOZzjYHOLJ
HlZ5ecLp+WvVWFpY9rYEMVL0mxLPg5+rbD0gY2XxB2SgwiEhA+iVVbxiL0A1ILmo3DF5mZoOZFg0
bma4slNa6fuURO6t9AUiPMe4J6bxNja884me+URUG+duGpifxeK9B2VwRpD22BtxtOUPsvCKRrdm
KJGoCGDyi2thhs1G+CCyCUSUMMhcBCEgdTziXVnXs5WOBb9qxN4haHasK6SDvvbAMOs0Q3bs0yxf
6/GUrBQd71qfQA23TbwsFdE7d4S7soDfAB4cnjsl9uQUoqWCpNkH/2Q/Zznl3jpzuEC0YpNZ4jbC
JPWMAu41UyFNVsy14rfeJOzNJneFStvmbHKLb4qZ7EXlGPfMbCzXjR9hbfC1e2sob1V6gQGhCEqp
Nb3lnnZq8hbCGBddnb42WY6JyCfPJsleh56StuSQuCnbLzYOijWeHV/uSl0+RHwtlyu0LW2uVV64
HG9K6FEqJYF9E0YMAVID7gMiuuid7mKABFxTZNI4VOXV8rr3yn1tVfQl8r7HkAPnTaIkZSbUMa7C
CbvG/8npQpYJo1y7uI+NrsAdRYfJA/AUEc4BjwmMoIOCqAAMxg2AXNdp96bVDYeyTdG7OQmsBTlB
6mE1x8zlW7fJLRnk+FgNpgmlhyiLQEuYqFTdd+60JudkfbIK7HmN211qkkTWkmH4xOZolUnzSSgQ
bamPlgh7wUOOn9o2UE/kPu1IvTOxhG8RmfKqKd8gBqQcUXoVZ7LMBkhClDGR5l3pYLesD55r4ccX
ObKJ1FlL6eInKsfoiHJwuQlRRpD6g6ZBC0wG1bHGDJY0xiTojg0IHnYCNKLlq2tWGUSnOuEv2qPG
2Jl5eOzws2/2ACKfI+jKiaU9q95D5TgwgrMbokBgUfh4lZoRkSMmuhWzYNS2AmU0zH5vXNSv1jEf
bGKph95YF2Dt/AB5MpjKTc4ZHs6dYUO/Mg+zVl3HMb0VOsv/jmySrL/GvXfnT7TXkWT0MDKBkTCY
mD6REInjyAz7bH5tyH9Pyao/GtsKHNGu6TqWoMswZmCSjfhx0zW449q6g2jckS0li2dtIHZHs99t
LzqOWfAbxPlnBwgUSAO81vHTC/JHp+aiYgj82vXxd54TpW0hmtHj4V0mhA5Wvc4ApDhLTZxrCxX/
xEnqd2wgkcRsmzy7UBxWJGExlnG9Q1BgzM3kHurqXOCa0F06G8rTfa2EgcbwV2+WD6lw1J4QYx53
NCxbojEoFsnIsKMD6y6YCQJVOY7WKZC/wEG4Ogb5ZSTjlysD+EtTf/R0uM7I83jT3dWooTdomJMS
UChxk0ly3j0wgotLDHHciR2j2sHL9SkXWei0m7qjzgHk2oZltpzfDRDn4UoWzmZGoWhHf7oRISSN
mrlxid1Raa+dgir2QxWgQrN7SMBm+4dB9Iqd0687Rcah9ZnzvLLV23K5/11Q3H7Tv9LJjdySpGRY
49Gk29yWSfeJ1pX/wRQjXVY3YsuZvyEA8JudFrloZrvVFZNQjF1W9KevsiScVBKv3FZyfU0Vqmzw
T27zRr8PSr/m1p4pQ1e2eywm3KmRZGOR7Ruv2RMhs+VLkUsZoHtQUXeUjgHD3a0Zw8l9XqefPC36
oawlAHYNUUc0oW3KzevyoGjA50gDceBoMlczmeGNGOomdRtiG7Eb+/15ju6uQBUaRaHeexc5SJSx
efGq1+w2Gkn9EsB/Zj6CZpmZassE1kr4jXFxyvtkH5LfueFBXbYj2WfCCnjVdkNGpbsbU4qwzuP7
QXD2E81nqxs/Kp3NmVXTavk6noDQ9YKHYSk8qCm5jn+hpxSrzmftg0LvjMZ9jzWd2aRVHBG8HTqb
pPCcmYJs6pcp6PYTcY/LPwTFtm00IGrwfftIXPXE+7Um7TmXiVwzxIZ7pct5ncOlXbEYtGU77ZqR
i9E2q9DmcgwUUISAjWekgxrQJMMx9aMHKdKlRD5NsqLPtp+yOPki38HjY88QhxfTNjYzteps46ED
mr31ZPyS2+8ORB4nGq/kGf8tJWhKTLxJOEzxjXBIuK75e1lX1OlJvhPjvJrMJidJTv3M9fwuOnKn
ZEsUJ1UeSkdGlzEkMhtn1cY3lyy3bgeb6tMf26MHfo2YyfogcEEhcJJUOjMKh9q7+xbBm5zhP+kY
XbJJ+1qOrFk0R9SEO5GhltaS+WphiJGQk5tlmjT12k/Wjeio9eeOlRZALnMP7IPioQwWI89l8Fyf
WXZ+c4eBIr769ls9W5EaxWPce3Sm6i+xtBuzHx954S6meqEL4MNtDJuxuv039uunxvCJW4rFpTea
lW1QeYFORDqR6H+tpRD2TWqUhoNx+puNNkFCTn/tAhwpaUMuQMaF7GlwreuA1X3AeKKgtR6qN2Oe
873Z+68KRmaTBzS0S2mpqacyGi8JjXuW0LSyUYDQqdlgUuPsZUiHrREBO+yfush+bCanXItiRCsQ
I5Qro8/ErD6Z46CXrBfpRT1sTRcDxNT09wi4ld5D13KM5OjZ30D68M223PaQ0+1Hxi9rL2v+4sAG
bUEkKFzZ6/Kc2D2bc7qb9ZCkDjIPPaB4RwZuWI8D68akanlr8MJu4cwhvRritZ8PBJDQ+NCjlNrO
s1w24eSa84LMLgbJ1jaep1TwUjL2BU/L8xR9zyqiN+sxCQBNRdNKvIW/dNi4wYdzmtg7C6IjqgFn
pfvzNWp8sWEPu+7RiKVEKuf5OSkmzkyX1IAostd5By+9anwkZ5zJTGgHKjBwY551zQDeawIBspa8
ligNlxwpRAlMuPm+/STACq09sNIswRdWN0Mwx6kIRohjZHMTWlHefeaCovpOzO4gyMOqudNT17t6
o3wIJu+RU2XDiDJ03NEJPaMpQ60ADEuujKPYTjvp/GRZCTLYhva/QMjs0D5bKn8RrKSruT0mDoTH
aGwOVlkejBqu9CxOaA8v6cQAujUITEyNeRPk1FMgDHfL4WmY4u3fD7HRG2tVVfN5riE0RsOphni3
Katu6+UjFqRo78fyksv5XnrWc5QNYH4QF+UEB2sJf7AwaEMTvoybf5ZB9ckPf9+ZLgtTQn2iykEl
HEd/zSI/+naDg744ujiktp5jPMScdG4AvTLx9q3tEO48faKjX/ZpT8Lrzgj7wO8hQiIGBK4c7rK/
mgeZ2rog6YxWniChpmiO9cwhk046Q+lYZ2Ben5ZPxLSJ72g6rtVl6ZKC66xRjwGf6chWLNZuO9yh
R33z2h1AY28wed0DMf1kEU+sQUhgWTgP5ex+WJKAk0kV9xguGaPE6DIzVbBG7WNyrUVUoj9WPuRz
8PvbPLfOvSVe6mK8Ww4ftXTsQ+6xkJvbSFv5UfDU+SWOsRKOuGPvgz6499XvlLE3pR1kLsKdQuPC
ezIiaWMXXurqbC6XFcQ0vEpMCwOzvrIS/iqLbJMC3qW/LB4dGWzmwrjh2kvWlLQvjhGAJkCHjxxj
wYILgq+AOXMjen+snrLQND+NHDM34q53z28Be9nqM0WqQkDimVbwzSiN90z+2NDVCA9HCZyxql43
8mJX9d5aTRhZwDEapNQ8TmTtBd3sr5LJyxFRYNuwU7isoEtK6lrvKTWQh3jewU9BPCsTGWr3Vs3T
D7k0u0VzzTvKtJfXIrfRGUJJeO5x0IhWi3fdYF5dKrp0mGD/kqUdu2sZWK9lANzTPDq6xAalU92y
q5nrXzQkN9dW5CnavsXsZ2SF22k/ytaeZdl9o6zNOfdhTNTVHwcqZzpxoxnJZ2NF9kau/FZ8ToaU
SKAeuql+hJOVHyYdTDckgQfd3RL3BSGxnU6ZYywIy2jtQgZfl3Nwb0p+rCO5tJOX7lMfd376PsYG
V3ORHHL8pYFhPiVd/C28+ADDLAws2OB6nj1OA3MdmNQDBpt1G5W02a5OnZJ82ZlzqEf8h7OeL2ku
5akfmDlFk7bu/PioBfKTDfGxhQ+VK/29y1hA2lN+Z9qBcDbnWDAVHrEugOA1uBcTzC4UN6AmUAAq
k5WzfqRwaMMBNdZ+UsSaevLWSIU/npODLcSBOJRP20DMPeTsBhzPvGv+GK+Ezga3zw0MHL17Uyyr
gljnKZ1QKxp6f24oEQqXyQCjoDc3wdCoa9l2KLPH1NNuICd2oiLP0e5+vYxX2SCoYNSdB1XbT8Jd
hhEx31VZ+Cwqilc0SU+lm1ACRqhc021m9R9JfAYeUl3IhnwsuXILrL11EH+p3H3tLOM+5+I4lnzH
XW/s3IZf+cirKFKtS4YnK0jNUzf5zsob2aylDHhwDlZbaAJhRXQzlPGUMAxPXxU4p/L8pEtvY/WX
JEW0S16lIo6TToNxp196DXnY5Sowm25Dp0hyDj8fZpqfBHjic3P6d7qdfeJCWU17GpFZYplDDk6H
Pboluewz1ptPwSZn4wTd1XC6zaQIH1P0wsozsQa6d9QZB7NrJEk2wydAyOqUQ3Ou2/eYfphLaRMr
88XKymcPRygSOptV+HSzSvHRV/bV6nUyKNM79UDF0rC/Cx6WMEmudZE+dm5xrFL9DLUEtRE5FrZ1
Lu323VFZzlqL/az8LlzzfalgmrRDMzeqdms76m3xckTLz9hGuYSC0P4wSufuDslnbQH0VfWpdmZt
E4/i0GfduVbDWzoJPmzf4E+unX3uxH9854HFEocKFh/PKL+qOn33Ew0SP5OgtGZMRf+302zvkWkf
bXgg2fwSeQS/zdBoP52mOg3GF+pq3HsPArGmSKZHjIuo+xWgZ9XpQHhyXthkHaDwWVl1AS1ueDRU
hCqECafnDExF4wwZunewxuE0NOKTdNLO1B4a9oNextK1+Gz6GNmq8eLkatg15LdGc7HnCnCJROu+
9Wq+u7375LvdE0jbT9B+RGvReruev0GkhaDXnPZRji+fOIMMGUYsb2UBT3c0tAc+Xuo3PVvrzAl3
LIqxTTNuKPySd9fAS48IhxWE/GL2eLQc/c74lWA21C54JHssH3ixVp/BMBFwl08flae526jKiONg
o4mt4Y1ZRonJiHGzjty89gR0SuYDS76uLK45dUtKjpUqQMuMfCktYyLjjFSkmLKeqFm5Lo33aNCn
tes5zJbgSLey3JYO4jRMZ6EBfXeubs6MAI4ArRtEmyiU5EtGKbNNwePhaMC/TaKGyL9bjRWjMsIe
n1gLfLeMd1BaYVJIAsLFsH8j5aNJKfqL/jxOdY3nsMFUi75P5vEt9aMXt9XMk85gMtRUsuandEkY
PtayQ0ClYRmjFoPqEBwVN3Wd33vH+7SxrIQSWgMJ9mLJTLLQTEgmHfy7DPRIIyqoE1J3OjSz8Tqm
5XORRMckxTgby76AYoDDs5JbnBdkBHDjZLBkEre8W9Zs7m2dcpQk90tcBXVo34MOBzZA9VeBJBJn
bvMp6WCzqZOHoFO7YjDfPL17dC3nYvu0aUmLYzBTlhOi9IgY6+dn24SxKap1Ntd7o+8+85ogWcfl
pUw6wf3rEzfldeMfnx1rnINgtDt5dg3xy9W7iwbjoWGN/kBAxxNT2EuuOIuwGX42M/ppq9UOwTit
1MxcTXcnejaxNtMG6e74zu4Y39w83QdjBw0LCZhskaBL9TT7M+UBvSJTAeRaodkTYoZpSj9OtdyX
lvbBG82xjDK+bsxzyig1KxWQ8wk7ejUeXYIV28a5zpNxE3myTvN5saz46B9aHJ1ZxlPppulWuMEN
hc2DXjYvQ464FTISTbTytTfVsah0lvsIeTsTSjPfZnChQ1qpE7zfLTaAR+pU7q63oLfGfaqJQ8kI
ihdhXdhkCCTWnbOdRqwngVmpk9enh1ZLmNe2Z4s8Owxf5K+53l2aGluOaTqPM3oant5J6zdBz64F
/ZkMa2t47LwCbWQqD6SfrP0Co3xpH+HrzhwyWPSaevieSvWdYJNx2EaHfutqR6BSrOZRNvuwU0MS
/6ZVkvXHAf99hWS5qRm5lwFSqyKZeKYm84O39GfOJFxBuzh6gkhTbU5/Atg329hqiF7MHRZ35d+m
5VOcsdvW5MedtI7toWZamF4HeXPlcO/JjF8FAS6MsWfN0mIxoEBvbkaAkiw12KykkWyQf/0pZPxk
AQlYu5lGLi8x5UJP1o6O6bUgzq3+07ryrPnNI6qux5y8YT43FGRxjOU51tnuMHG8R159co3iZo7c
0BFjhAoKf4MMJJ6MTWLkN2h6D01K1SCUlpLoi/ZEYDvklp7motvoKJzYCT1WnF0o1emHs+FWQzzS
tOnJRBiM2ferq8u9VnvmBizkW541Z+ZqIUDw28xMj4aORY6HBM+VPlnmiX+JXPWu5n7v6M5lqrPv
AKb5ykMQvQqcaA9jvdjLWRzq7tnzqz0ag50ODx7NOBuHMXqrygY7mbZj/x5aoqj4SLu3YjE8kh1M
vGE8PyLBT0JAEIfcZ+ivJemvarrP1taZb+H2CuxxCKWuUVtbCBLIQKPMca+9Ga/bIHmIU/ogfR62
wvMuiZc/GoTsuhF+YN/kvS3qY40ZYCLVbZ5bDb0rTpfFRaxRWzYTDQqKHmY81sNceoTGVMjMBnpf
5SumXOmeFujsdrxZkgRrL1ZrHjlQgZxlW5fG0I+Lg9Vj6B4xVmP0cSLvqc+Dj4xSjkzB7jQhfydP
Z19pSGpGclPAGIXKbmtietwnPa8+zFmRlIG6OcTG3O69asbJiHmSaYbxVZS+tq68ZU5Iu7r19eTF
LvT/I+k8lhtHsij6RYgAEn5Lgt6IFCWVpA1CpgreZcJ//Rz0LGu6plsigcxn7j233BljlW97htNQ
Ncs96qRtPXfH/JcX7bnQeUIk2tm1CNNX5i9g/NNfD20To0+b77iYgKDzLXZzD1Syjk54OShrCWpF
bOKvXE/2dA+psTd0Y2vkVbRikTWsug6K8Nz/G6GqBQKlG8q5jzjW3HNpH9J+7PdDkpcBxmkI3YiA
m40kHpEkRHa5uCuYYZMdubIhW29DezyRnIjgyrTRefXzKZ8qrJxDiN/iidSuQA4Fs5WBOzevjGQT
ouZYG5N4t0gYDzz621Est1sbb+fU8JmVk8U0kbiwprY3UrT9dfVaD+WRIBq3qrsNEbRIGNW01xxy
RYeUe7t2ZYiWiuGR5mE4dxCvW1GCMazkBPuJW2HcUBK+IPKKiQTAqku4F2g+ATV9uEieGKLJPzRT
JxQFPnoO0iMh9HCVS59MAEexM82/HQtpU964boBV3CaCpuRMpPH3d6iKP8hEe9OHJuh1ukUcXExV
QvciBgODIh2i6ImWHhSS0yEOenLoViXCxG3I9mY7rscuwXclkt84yna0lrwkkTOua9PbmsRIrQSE
fqZn2efoIXvAixhEVdGc87Q85LV8iRGl9P6LXxjuZrBKxee4dnCXEqqFVczO2TgtNTVFPtqa5pN9
1zk3mOl5NveynFkONPg7170xPocmC4iiNb/HyImPo/9SzuBoQyMEzzBBOk6G04SyjZkZLZsufXpq
qq9lZt1DzQGwJDedyF71OInoE/gTxvslOiKNb8S43ZpO1x+6P3QAMqS+rjsGy0RvId1hfX/B5byp
TbN6WmSmK63QtY92xlRupnl5ITnWe/aa+IUigdO2sOInOaOnsSxRo5jsxWumP2WmCLyYaPUwyfoz
6MydnHw2Nzz3cRp/l4PosDUYbTDbrn4c3gAgdh9y0OpDVkRyHXfMUM2q+DTL7uL6U/OC1cM6RQNy
VH9w8k/SHL/dCGW4LEd1mPJBXuOOG6iQo/dBXxStZWeJS886bofkApeSY7/rWjx8Dj7BTDhfyvMM
svDkCDI/ba98ya2++kRN0gdea2jHmUzc19DXD+3cbNNOVG8t9gRsF/yIUx7DauBTLJASeUh0Pl3X
S3fsULDwL59kpn9aAtaNAW7lUOikPSWDd2ycOvwocgFlzxleUBtrp0JnxuOOA+kDNqnXSbsk/dTz
lVBjVrxjYwamOV4bn9Uq+gjEldqH1J00aJvwPpH8jhSX/nkaD950h6fg4wYnLAgZHgN6jXVXh7RN
CONO6mhAVLCTs4+3sw5ba4d6xEreO+Wk+3GOBiYvq8b2h9U8OpdyUXW3bvysprE5MuBjoNhYzKIV
YR2sRiRCtzVEr3df0hH6qCJk+tlH4KkZbX9SSx0kkgLinAPIo2Cfcxq9Od5Zsfk6+WbPLWvc06xY
2RRVx7Ccr4zmtcmWDAv8D6A82waPKLUN+0BrL/EO8XuyD4h54lejN/PSoCYlXj7vuAG9yGCsMFQ3
X6TgYWr8PRqyT9/56lPnQXEGcX75H3DF55gq7MVrRlQVPRF9HDoaNBWIYEq5McefMYH+29h9sq7m
+TYrStCJjQtKAVzy4Z5R5buy++ZIOObN6ArUdLrx5FkDcRdITyfDBBeTN7eS1FNuEYgGvAOrZUna
JpCe9D9pyFldc6XFTP4FDhHL16kiWHEyjMwNLHOZc4dCSS6d+ZzikOed9GlVd2MK4lvjWxESfZ1t
8uAl2T+bkZBCFkRa4fCb4I+v7ESsEFmS92MyuHVqe+NqXO51nW0wozhcw0BbAK4zYPALK3BaeyUV
qatzl5F5nPhN4EzMJ+VEgcIUa0U6aL9C4e1ggGeZ0ozdJvMwDto1Q8qECtQo070ov51y7I9IM0fy
VCFMshdh+lZfGm28svdjW27+7ZwQe2v5Zmh0jXliTFunM/dmqd5DEujJs9M3otYR6Hkwn6vRQi99
RzBmBaKzxa6h2URWiTkOqUteos8BoYYgGPu42251ActhII97sJttGyW/zFwTznoEUzbxNlmK5cPJ
UUaOKn1jWPIeNtMNrwWLbt7gdngBpLgW5vjQCE2a9XJfeNbbiIoxiMZy4xhvZH39nedeA2jcbfnd
qlDg1hA2eOURv2l2QmiYspWrSBvyt3rVfks8R/vacO/oxM2DcS6V8dJnHOqogd6Q3+VRcy/hPdyy
vjlwYaGXYMLfRP+6UPx4CZ+k6BUm2+GWY9ONqKM3kBBomKF0ZQzSBOqhGJoEI4/FeKFHz/xUDbLO
0Z5fzBYRmDuUDm1TeCiU2pc+7aOTILFTCT4MOlBCbCEhUOnw9v8tGXSbjGfZBl1Lv3nJ2f2yq6pV
UC3hQ2HaPiNe5BtoZYg6Uz005cPPQQXQ/kdFyrAcpE6yamV8DWNIsHMHrJiqsVDpa9Z7OHVgpB1k
fRCjXV2ZrVlZWKw5bO5aRQVHFuNHrhl7SypYoOnDRu69iHYZOtTpN+Sdcz/vQ/N3cMktLjuyRhY2
UhhZ7oqJGVd7/tFj0Sb0l/MPFElcw0xblJaOBk3HzHoXE/y/IWcc10p9G3c4tEIU3NZE+ZQltEW9
9H86zB/RmBtB4rm/pk9KIomLhB7SznYo7VKynpEjmLzTXu6qRWdJC5ZrrMPSaJeK8HN+7Q37S5nN
qUYEsYpzVEVavUnGGNVgeYj7KATuN0TL/taHp4ZqtmnsNZKacl2K+g1q6FvRCcz70V/GXW+OPj6Y
pOKAm42z0ePMQWPM0d50K2ViRGfOmTNMXymps4z8NwmAVEmItYW1Vg3RjjVZ+dsyX7HtNOjaZtyo
pDS2XfsA70DdaDJCScX45GCNI1sIPWmK9mzZ1lYeSwgkJLaG9BYpEQlTH0nhyZ2Xhi+h7x/HIXyf
PPM+COPFnodjosaRV5UHMFV/DGnj9k2bX3aytI+K2PR6M0wVExhWR3sp6Je0iD1c/dNXPF79tJll
vFYjLkyvXe4qv1njNPuLzI8TwZof6YSyNxP6yYQYgx6IlGcUax8VAWqzLN7jkcAiw55/rJ4c9ozW
OnLcL/ezSzlDu8q+oLP/8eJr4bCf5Pshw8WKm/c+apKAEM+/nd7sC83HIukzZlhiEonBRNHH4hUW
/HUYskup2g1bLIxHDdq7ucORywqL0XMY6GRnNouj1oNNNWYYEMxFPZkN/G05IN2Qc/mp+gv+/X+a
NX5E2hbYxpF/dIz9ZidsCUkLMvw6HcZ7kqCdnqJP36F3TDdA+vhvwJACj5E9LKN298YUv3OHXSh2
9mlakkBGGKwh6XiE+UUggAz0FHeXV6Mc8Uv0sSkkrdpEJJiGyC4ZO69kPMkDPLYzu8UzDu4NaI8A
X2IMlgORQJPk74ghjIAfmMii+eChqtL4ufTQfK4YU64RKu0Z1v5lOE+2B9GJ/LV9ZpKIC7vDblO8
rEV7sTKN7REufjUjoJ8qn2juP1lXrgutHLZW7N7NlsUfDA3GDzLfj+zxyOZqH+V/RqUMD4IiLN6m
9pmyxA3ykeWj7fuv0FL+qFrKI/5Xbk6k4REp2TSBjIUoEDdktr9m8ficzsUL25W1ORQ7uuyWFf97
OVFctYLL1Asl+nHzL0Q1vHAVbAgDStqsxUADtAFBAm50eUhIY2z7Yufp7IRVPAR6SEgKz+wa7o1+
QKZ9oBhByXLLZloUL62eGt7HDIoSG8Nr54z9evyaXP2tTxRuBYh+Vzmpk9278xOGsbdwLr90V35n
ggM+NGrtwNWvBcNWSv8pLKZzy52InWu88ununbZ7JEZ8QnuM9Y6e2bTEmyLETM9/fLm18ZSpDpLH
bPCppK7GQLt+quLSCfKiDINhxt4+Spd2VvHBKMXYHpB8mH+6iJXDQe2jjEWTQxTGNOaIXuLXOXHu
lDSLhxSm0Luf1iGkzVFtDIBLY2iYQWckx7QHpkpugmT8YgEaXs81DS5KjxZRxq4Ab5bYA/2COjaG
FwVOhAYTMPVH5721dv1NL3arY0x3i+VloydDUDONTau8/wSlxECZLGjcJls3Lwk9MAgeHJKN7FFu
Fx5uWSykxFVjw5REkfe+xF+OzoT8yIybNlsbVvlrVB7YfuaLE+aMiRpqjaqqpWQg334+Reg669Z6
Q+r36i7zmFKJHwOZrMiTX0UJ0HrtzYRXjSB7VzkFRTICT1bLZ/xDjwoLYufFB9uM7g4hfytdcNUn
1XSBxHedcxRNWSp24eTuHIMS1J/ABmId3bjeSZvTs96Ld6/gb/UkJVTUusRiHnqBqRidaYBt7XkS
w3djtY+KAcWgmGf4OW++CTAuGsMXqGXUKzwdCqHTRC1HMN1G02Zq9dlmkSXUkUDlHwg+T1mOTt2b
EHDAfKitnru+3sxzg86kuhOukAA5pNZaypTeZDwbRtQirp0+wf09gxTDKmJ4vPD2q+7LW9HOBzH5
r1GpVXi261Mm5Tfl8Sqr23dJ+k3gYUsb0dPH/bYkeWPVmL63Zmt264fJY2SH/y0uEvz9obafB7zM
AjirxUcaGhekUmJtz86ZjIn7kJQIOsKcuEH3akY5Z0JRJZxE2wHJhynYK7iO9j7nd3fK35oEjVFT
jcwanRJnEqXgYN1s/Sj0fz62PnaovGC491wqYn1wqcnzZzI0t0qhhXKyaA319Zn1N8CTmH6y7OMl
xzZIKiI6IB2hKYAKEJH6JGZIQBOVWKi8C3S3ak1mDtMZsGx99esb+advGH+NVYfkhssjfcpRQQ9Y
x1YeI+y1qZEh6SUVsYrjudSy74hpIpoGsLQ4IFDqDMRKHVqSO0PUCpAGYBHunN7650a+Ai0r3xs/
/jMa7bnKu4eyeHRlZRbr8Z8zM7eUedCyzcJVqgWAEad1hclApclvVsdXF5nW7DfPsURvUKUlkfJU
/2yaT33qnmuGzqxpmKdoKAP4V8a9WyDgkJ+FGdkbJ4QUGufE+WVo4noPq4DtqyNix9+kZ/uuRaij
NFO7eniwhat9WKK9COg9FSbU0Jg+ERy+FNRpeAFI1sDRvh78J3MiknaItXuS5p/4SV8Ll+cc1gw8
AvEmYnfg32n+NVPMk3PTUDt4P3iM5pXVUWWoOMGiLiNkoVp+Tls72VY+S/bqPTbh5rfetfYaxn3Q
6EetWxsVLmowsqdK8QO32fxHQ2W96ybKaj3/cKhvooWk07x6WpltWNgsieHiPgvD3Q1e9+45r7HW
/tEFWLMeVUXQxtFe8GXs7JwDafwSsf1aFXQh/M5SaF+hEz+51dGLOAs1FIHrzqhfx3S69LmDojM1
NyLWbzKhxWKViRewwh4x0OlYGyHYHpJ7+G3JGQkdZCD2dA/8MWcn1t+duT13LmCsBt9Chk4rBIOL
Z6zfSZsfgLXZVtb9D2aV5bVNCm7TwgLxlZnqpyfRFrBPzZu+9jmFomY6Nan9nmpyZzVcFUsOyUax
/Bt+7JBbMGNOz6RCO/YwWQLfNu8WigR7algGVU9GtOzwgZCwu+70DfZGhtKEdQekjjwNPa/dgHbe
AUu6cjzH2kS5oAgvEPDoD+nYhB0CaV1ZjdEHvvOvoy6gyNx3LgsGLExrj7Rr5hBMBKfeOUpRn/KR
OUDPICyd24sWZj+xMTa4zdQL7lnYgnTEm61dGedUciXFSXmIxmFaZXYQud27z3SEcR3TfdT0ycCW
NJxQ23rsOuiDWe10KpAWuqTKzP/Zk/+JBBi7N2tlOhEK27gZNn2/Tg0OZbe9+x06sL6o/E0X9ttp
LD+qSHvBvMKZxfxiMLQbGoxjIxbdC3bwdTg7b0tJpSSOROTm2saZLIw/GZsXTTxXxjQs7ikOGnNF
lCqstoiPR5jFb2rZxzzuf/AiPf6jTyiRwbxctiODx9foVhxKCdJkHD8IxS5ajAPXKdqHPzJWKJg3
sghGtTQwk7YV0voQjIWCnbsVzSX36xcr5/hrStz/alLb5fdwdHlYduFtKw5+yYiGTvlHxsXr1NNO
2pE6oe++WHF1tG37b8iT0WAVWxF+fAIghLpKa88s1ZfdXLXIY9h/FflTONh/MDbt8tqd14ZZP6Vy
RoLc3BMnPJD1++Ol88HSrN1YJO9+kyDy11gwRxBU2S9lPBlTGClsTwBAvNY8YhGPnaXFS/ujJ5GA
WZoZUgSmPD2uNm0mZV38ZdgeRp8Z1s/zgAfEVc5F1sTr6FS/SSKIMcLBVBHeG/TGd+dOX5bni6Cd
mgUl02+k/D9BmDmtq/0JXUusdOOtqxfnJNz7oLbYF1MXiv6Qzt1wnoZiOxu4GTqddW8lrTtNwOvk
9sVasLlHvJS8doSTIjok0lafk80U8Rx0eOBXWS7++UTKlRozDgWJmXhGVM3XscA+HwsoCKzObwBp
bqYsd34FJVTTxC0s6ptrte9RjSJTpyE39EuG2ChHfqGNyRM/DoP78aTXzp9WSw/LOACeZAl6AtGr
g+w40eX7VBbY47x4G7VKUbPRrjuInPoGmVg/zRsPMQkHCjkgzPYUNSoGb7KUctg3jv0DjfM0FNDb
PHiX+rwxNCffzE357qKcHmVrrCEGVXGeAjbRf0aSdXnKUQywCv/UQ5xJkHmBaPg9lEvtCv21ieid
tcUuYBjac5iWP2kQ7ZUkylZly64l4bH3sQfIwfsE4kU9mE0PLCtnbC3TmCDC5EZaJU35kZc5EoBy
fBtiyD66xQNaUeU4WfI7sIUJctckDbj4buF5BpGO3mKJWspSRveg+1NvFTONXxkJCpAeQvfsGfcI
zSKwAXoJNR5CS4dR7yZpwIH05oUKLk3OmrP117nDVrCqmOHaEpUZ+5DJICEwjtqbqNuHo3lfGWt2
f6D6NWe4Z4t6306rlh2IhlZ2qj+mUPtwkTROkhd0UmG8JpQIY7TNB6Y646Mo1atnlXdnaB+gZRed
DKsD/PXvg7epRs4us3JuBfqbYE6MH59g6pVjZu92wgwjYtmGs5RdV4MT1n1LNFRdMbBSy6TwSeiS
rRz/hDene7NxUyY4EUeo2HSvwKe+Ydsu+7L0yWvcIFSGtfUaG/Bx9BHry1lt2yVQjDeHCT771mZT
KG4V04O+b3Y3f4QgkgAGXZWtOQUFroWC4Y1VU7mXD6dVw0YNuaDOvc6ibPYcpWgwNA2mBgzPcNFS
zBb+ububNx85CspaM2usg920LVURtO2K6Rb7rYZ4AFn/MrgA2DnDqJmZYDVoQVcyx02hiJoRirEe
G28Mi8t+ihJFx05MH81M0xRIwQi4dbJX5jzfiUPPa5VPVaTe/DT+nAjbA3nJpaA5OiTH+ISrLQtA
ZuwbBX8zLfZTy3qU3TwEw0vIGgANU7rTEvQIGOKyw9DgfXCwFhHjLKl8taOsFnki3VPry9/I8u+i
Mld9bPx0YfnLyqKBzHnMivBv5KAWiyckJu3NMuMzVc3fImO94IZ1gaW8xKvV9rd68u/W8Mj5J0Ha
RcfMt841dlTdQjvdssBKoumXWm7r2AizHEzQ6LPLaeeO2FVDTztM1ZcYVfbdW5cuQgTtRywgLa/j
10IiFzsRDzSmZQZ2ch0azq1pGY2NgGpHixVAffSU+0dnIEDwOAI5f3iehqhh5qiw1ixUzMTatoWq
EJFy/7n9wgdLHzGx32XELetoJtNgbBxhj/IjdRMmju2FrjldhY65Rl4ZUd9AuwkBGWPxYeXX9SlU
CHW23Z6vr39zUbPXZQZHaqjf05iirB8QB0C2DKcWZ7N/VotuahDWjx/G3EWcrATAfKUlN20m/5CU
4W/q1P+KvfiV8LCH7OJvkbNq8JztlNP3SO2p0EsKPbP+kzKuktgmiJKnqaS9VhkPEnmMqdX/8zXr
yyB8ws6KbD1DscP0bNB71S18dYcRZRZjM/Es+mvHnN6mbKmPKYJmQhx0gBg2o9FQ8e+bLBP6olX+
VWgSqU9Yw7TTTYsQ5dmN/tRprreyaIbKAiUvOzc+Nl/d4oxRAiZoqSD/+S7MkJiBr1Bc60kmt9Vi
yE+777hpbm2PXwEfvFb4AaXaK+ibDyQfbwW7x0Nh6TA2qaa9ud6h6eMsmrvfWENZp6lPjRZrnUTV
jii+L96lsx1N9x4U4rJJflghhTzd0oPUgp/BrnZkMY87nsi7LKwNEaKPCVsvCEhfrXB/r22v/sE5
sB/6ZjqYcaSvO3C4jljVsEwDEIbWUC9WDb5OH7LjYrAk3PuUtHGQC2KSpWc7ger8FzQ2G5d0r5VO
pRRW3JZele66lnxjW0mBuL9gDxPdqtdu+Sa6Rdzj9p/t1P24fv9Xw76eQkvXoALJamdKZL+pgmZC
7evxovA2xQ3YTJADWCbjHGoYc2eH18koWC81Bxz9W7/FFEFUgY3hxz4VGTJBoeUPDYYhhWtx1SCn
pkLzX5qIbTOQ7K5hteED2/YMD4m6dQL5R5tp9tc8baOtV3DCe/AWBD9HH5tbdMAB91FVg9NTJUvU
CL8nsaCvzL4OjUJIaKevtmVeVActxfLHo9K1h2dWEV7+vgSM+VSJ8DVOGIJT8iX7KjN/Jte4lKCa
xjg8jwRn163ctk4GaYuXLL2MWp2iWbVow/MLbopdZutPCXXJyySbB4vC3gD9JeS69RPEyKnFlJ+J
b8khBCU427bGxqnAQmYeDu0bB0OxLofhqY47+iF8RgX8VDDTjHwyNrc6Qz0bkEauRlzL2MfEoDvE
Cbk4eEbtpWUhiCiEQBf0gkxm/QSmG+OwyDYfYdY/yMrmvo/saqMylpLKP8GUw4lbaMTclJjSW8pG
dqR4a+EXj+QNgETttceMFGydJLkHC0BsrUz+GOzdee4YCggI6AAjwjMq6p0vxrdE5xskyXrVCawp
Nu4CLe9qRPpYewmT05YHNp3N9X/PGFbRr5zwNru8gjf/8jT1RIeabCxLffdN8jLNmr4lezs9VUz4
cXvrjyIaP3BooYr3p2IzQm45utlduB470WgSxAZQ5ThS5lsvstpNEo9vFsPjq51wztKmM7ObuGGi
LKZWQDBUhrFaHNncg12J8hBlZl0n3o7n1GS3d8Dz37JEaMkQgPQyUNuRfYui3H/1B4ORbNcXG2X5
nLIbA/t535dloMTSK43FpzElzJj9q4yTZ515GL5bzeDWrLbU2hjkEuoTiB1rBrREHELl8xFVhL3Y
TaCUJDNhHO7rPFzw3/KjxRg8gokV3EZNbxxNJi4r0AG3tGFraFj+oeimd4LTx3VTlDuPqUDED9P3
9U9dgyoFLIKyneyzmtmMu10u9ZiR2sQhGpXhhz0yeiuXcl2zZ29fGfSdrIKmPvzIKcchBn6XNh9I
lNr6SrXZ1dDceNeneF7iYmdW2dGyqSacrHqd265nlaj/CDSrZW1ioipDpCg8Ln0fHyhg6XBFf0kV
MhtzsVOVVc4MAjX6cqBSQoFUj8OrTtbqGPK5Ol9hT80Z19Q1UwqAK5PD98LXsGZdW6uheXSp868v
5ueOwrBry13uvGCdOWdT2e4strlGmM2bWFGbm8uKuYXGe8zS8NVRE4uXLnxxqpK6z9KfMdTn684v
yXhBMG+VB6VDtBMebBPlpdNVR8QbYs9ZESaZswBskiOJYX8GM9FRpva/JOza/KrxUs51zxnaViwI
u5CF1qEOj3U3emSAtBf8MVcn5YXuJ9I2VcQUwiGuQp+cd8DO62aixZnVm1YmxdnSf9zS3tShBa+4
Mx5dlD2RH9wvaiczGLt+39JE1rouA68yPnqGRExkPslNiflN2+445qCh5uolqRiVWdkvsE+3CPWN
x5pDr/27wRyFGNl1VMYmwCjrZ0QC3i2ynx6LALa7j5F5xFIHzAzgwHDpN4vt4FYAZwV6Nm5GSKBm
tutHpPKM+TfQlp+0ZgSCgFLGxM06OuCB7YI9hFi3JhyIGe/PZnKiMxCFc5t5/1I+oMhlLeEwfOFm
H9ZLdwli5kx9eLOsHPiPYW+zfPBwCb4ir4kZt88+cUasdHQAbCu78v8oASp5aVncYt40uvuXBFQO
+05b4pf+SgmdoTLciwtMO86G/WCttYhVbe1o6E6Q09tZxC3HQkImzbmcqcONCUwQV58sw/fKF9+6
t5xWNcVDrN7mOv4cpXZKR6BPVoZwOI7ZO1vZ1tYKjJKs0GNnkb0lQT/eOaCgBnhYEgElMPajww+9
hb4/wPDXKc+riOopTxZl0aLUw8AuTPeHWQm9mMiIcWCB0KpbTZghVNamONoRm6D2NNa8lOPoXxCK
o/nw08+ud/4YSXkcdcTuY/rPzkSgGt6fVueSUbLeaQ3PSav7F8Ci3H7iotukZHRe+dTZPkieBcRz
z0kCCuzKdA+hwhVd1eFeS7X3yTY5BDXs7AbbplK+uYblHt1Eh+8IA4qlLct0tyawgqUqLK3+KW/w
VtblOzIji5mTRYugzOcYU1Tqd4/ZHs5dWz8ylpZl7aDby/dUx48a1WM4FXfZeVj7a0ag7tp0hyvY
9ieuXgh5vnwPF9GXP6HI4CilwKbyjbK3VI8+7Rw8jM72F0vrZrKMiYXhMG9j43u0h8uc1OWPPpKE
5p56p71brsYdS1zWAutIzx5mtE1ej2QKFfOnGAUKOcMrwLdNuNLReZDxJ8brVOTBaIPt4nW/NlyF
J2Ei1cpGFtWWjBC/ZJ57a9NuxvrBRSpV4W+FUwJT+i1ql8q0GNQNcQpD3SksDk67ieM8ufmDNd3s
EXV6nnrtxunYUgsM5yKhrGliL701bLmhEGKl9w3HPQ9pfjDcbr5Bi55vBmXpEQDaO6L+Txs1Whsf
//svsQQkFQYsB++Xu8cYTEzBax4vRIZUPjBIWKtJ5ps2z1+iJGWX6k/H2U/9DZ/3CkswgYb9cIh0
6zLYBo8mKPe+gkDTg0Sa4RayCjUQ1hd/kzS132xp32d3Onla+l6nlX/zMlFgoxvlmWZPXcqsw/Iu
f/R8iD5bXlnzX5qyIfPQv5zynvDpPLqX0zQ+sGg7W4CYJdgv/MeZojekfphACtXpTxtfQFaLZ2dJ
WAcp5q6I8AVznIXeJoMCLgbHOAxkVO0S265fMiwwjIu8/hdh4YYdcghP69gMnhnU2YHpwBCEBX0Y
Y24N1ZJeX2LFTl7MovgMW7Gpl8eeUAK5mTx/WNvLD5riIFiz3kNf2nlHvXLLHaruSycEvI+x6G60
1jnUA8R2RjLekG/ReSBJsqxkJBshXpj6wGsKTeDYTMZiv7ygQTpVv5goEKwltnMQjgsNPGKdBUyH
2zJvvv2M9VKDEZW8e+d67roKMZAx/OqabW9QDOMC8y2gepG8W3mh/yJruQkVT398ukk+lxj/VdaS
AVd1ycnSCR+RYERa0qNumqy4wpuT0STy13e6LxME7euYL7l6rv9S6F2yRYrUP6V1tJ31GN5th/Y0
ax3/bjOGxAlsNX5KZE9VXf0yJdmMMKHnrBbpnnJj3s9YSy+V3VyNGgddxd8fem/+DuUhciASIROc
A9mHcsvjmSMUGzzs87q+mSP7i1RfTLxGf6FVX0ZCsFe0vat3xt1XyJ5sDrRSsaxX4GBCZ0YSVlND
S4zUqyZNjbvZk9JZ8r7u/vsjUEFm6r5BToe5eHIcCKIIMqHIlkVzQFSwwAkjnTUdVC5iiy7//Smu
bJa/PujrNPzDGLraCCedAoaLyirunjGzdyMkrzEzxhw03ozAvGHC3u75092OGvpo04YO5RPpUsj6
ifNgze5svhUIRp5KaNEDtnORtOnVb2HH4FV787q+4t+ihU8t30iJhy5T9hwU/gBWlngmzPCaiY4V
vBBSFylFfwcWOtzxKagrv+AWWyXzotGY2GimOHOlIsQDmPjFH6OjeELrxbgN68WMTvMOVkahmNcO
//3J4IKGOJic7ckF8Kzs6wwMuSNoMKCpDjf4x5J76Vv21SUwokbifbaHcT0vnDq36e+tnbfIHmFt
AFYjYDwKRNnr+8iv+AJDn/aqFmc7mdI7qLNemxkhlAzRfbZ8SVE8j9AuCAvo5jVS5ReiydRV9yPS
1nBCIZcg5q3Jb3KMmagYrEuqgjltrU7mwNFlKdX/Tvl2+T7MetKv2cCADIXMa0cqFA1Ump1hphJK
qvXnji95wFgrLBF+9BVu9qm5iLqXlynGcQUAaO1yetbWMmCetelCIihQmJFyn5lZPiO1sQxHDxTR
ekcb85/zO3sZJ8tc4UcR4w375CaEiJIw+wsskN0r4rl/xPxIMpBj485HhXMqHDZOKsFuqgN5Kkx+
THDu8GxcpMV+5QPcZNbRlIgnjcR+NmqgSaHj7owIRVkyJd4Zsyu6OsHd6LJu8SEPoweSI4Bmb59G
yXMmu88wLD/DrrhKyEmrgoc/KFyWzdqcAbzDnoUCbE4BcI+LKUHYu1LgiiaYzrhoLjomyIqgWXRv
ClLVHYYevL7bgNPl6r6Ofcog1UX3UehJuI6wpZUdetepC3dZaAN1wmeIkx9TvE8XroE/R58m9xYD
by8+aaixVoPT3ZA6gnvliNWtB94fFrk2lgptitDyaDlymw7fxqB9RTL5ttHFrThpAZPy/8AyPWzS
aPrKzPzCjAo9YBWZe1EkuKxaEsn5mRXBHWvYGOv/MXZeu7FjaZZ+lUReD6s3PTnoqguF9yFvbghJ
R2fTu03/9PMxsroL1QMMJpEQFHInDIP8zVrfqjzwBX2dyrUqjhZkrOVo8Jer3FiFMSe2MqcxZiwM
nIUwqNphX++3nOSTficylikxI8ICSiKxKdNCkaFOSrCtTrcPFVF/bhjOEvJ6BTwVnza98ZijjbJV
A5i2nq545Vm6eaxmIL+esFLsdaOf0dSmvmhDeCjeZB8Jz0BZTVHKsJMckLL/Qo4aLSzZj8tu/KxI
1j2RhIonz212Q2G+SAMyFMBolr/oczA0WU0XzRjyr8JOdRyUv11g4QpJjuNp8mQQyKBV2a6YnUyc
RcjLQRZ1N2RcU1W4UiJjX6gg4I8TQC5Ko3sJvHE9NNglosaxIfexk3CIKUQGSIGowdpY5UjMcZEk
HmIf/zHKkCCXUve3FrM9uoSOu7cZw/YD1DkJNVNB19+X5nOQPIc+baFp2tO2jRgqzTlWlcuv0IHt
2KHS8DfUdiD5F1ks3F1MyRsN3o6lDi+R7tFK9MYpwlc2X7IWDkmvR9N57GjRt3WYgO9vfxVkxC5Y
Wr0Gsf9R8rzaJdO1EnSdy3jhbhQWMcp0rCSzrgmA4hE1FFSxg4N9/lD2vEZ1r8E+Z6mzaNseavB8
GJTuGt3vbBUmY4j116XiGs+7B/+CB5WvIRdU5BN9cehsMGNhso+1pShqilxsxhuRIpAhYkOnkWRZ
lxYWCgf5SxPO0ukKCMaeYCWErHoBkhwMfkrRkipiwlwPLk5f55+4G8FJTh7EvBE9ZGFQhDBZc0Ex
pleg+iwLLF7fsMwITJkVQyAYWgaGGOO1fpkIU21KEby5LleeJCSkMe+eA1oI6U9oc4DpLJrS/oEQ
kpNsb22dvMvvZ3Qj6MS1X7CDLaarDHn7yWdTRcXeVcXGauqvSDBdyVrIugNepdGn19OhPzvRp6/K
qweyEe2VMtahGfZnzYg3GQ6PbOx68o9wYtq1OOqIVrgsZJdC54Qzjr1x15gBQhVICpUzYXrHJuIV
nVy3JruXXuNcUFD0Ln0lhoUzOzrkgEsjHnQHxpIJiYnzENI1CutN3aEPC2xKejj6C7/kMux1PRo1
Y/qlpdOe3q1YFjxs5nJIjYcMfd3AkkhP9nhZS04oIRoPHAXgulc2Rp0smY5GPxBWljGpbVkIF08M
Qa4wJsjMc+CuKJchqx1zJOsBy0TEEHPOws6oHQ7a0sHrQ9znIhnJ+jaa8g0T41xXolwweYRT/zx1
jbXOIvEiiIeBBI4E1CXRDvB1uE1Nd+U4RAVO/pMqYhBGenvVwaF5oevvkslH59yL70zYYKoy1vFN
hsa4w+EHZgDrOTKlDX4vujqSj3sEx8LXriI2uA7a4cXXP4n/S9egdl9MyqfYQISQe7glYTsp155W
jMupj9jl4kmuiJEKMK733oXgy2iJU3OThvYdp8z1DPfnpPqtt+08YSqo2mN1Nuvo3q+t6qTNH1Rr
nAjgRQSbFmdoMdNSY/e0wHDf7g1mPZGv22TiEUTQyld4SsaeLZmxkIVE5aUTXcjVzltlzrUD/bAY
TBsqW0oegu+SH2WJ+mPUKtS6wYmEmlVam/fww/AtRAwJn+J+Sggbbi5c1ZnbTNpbXVrvTQdyiOlu
tUtScCm9t4QFjfQgz3ZwBdim5bE1Z9Buoc/qZvfVFDjcCh8pX4wupIvlzJwwdjZZSrZZL4m/npOi
FWYphDuEF0EXccQvjNPwzKewmxWUz7bG0jzw42eeMkWfAXvuo1DJR6bZSxEaZIiUFF9EDuOhByNh
Yo5r6Wpl0y+Zs/4m9OarN5pHFZPUS3/PfoELELktOwtIQxtw7XRS4AuWDvsn1a4ggHiuEE+EEhOC
Ng7FEoopZynnGOudzo5VsgU0E9oW45ch+l/YOUa9R0WmM2kPXVZlNuEWZbkxOeywjQ8Vu9Qw2Zoa
2/ZkQCNtNw7eEafa9FPGhJLqLZmKH9bPwKF1rBk1YewLP9Cmu1Gr3wv4PWXUT68TyReRrZOiN83b
FK9n8biESmat/AbfG1UU7lDY+gQrsjgP6ODYnfnd1dEGTIMGLog+6hbAwbGly3hfBNoric3agJ6P
clDvCXfFDIzNov2xZbjsQQsdSWnEZAJ6iUYYmXXD/WYrqPDYsXYj6q/+aZrP0tw5vxpRxXe+wuzh
20RRi7YC+kodFkbhM4X4V9P1j04mDGpjTvdU0XdTFG87W+0Ivq4/NV5dlHMHgUNtXhjeA93F4J7S
8EMq3jWN+STQemECjSkqSwhEI7gyu6qo4PBwcriMb1khH1rWntO9qJlKhMPSTGP0Qfc6zJE8MF7Y
dMcgNHFDRM/ULx+Bnh8KFme32AF7N696QivYchW+GmLYtxbn0MmNg209pcB9M46b4snMgh3GrVWM
0R1ftvsUpa5xF2nI7mPS+BIuSgknjLvJgHhCRtdqrnYAXb14BX5XnQxZR+vICUAVnzHH4xVnBUKy
ArbiwxRN0CiinWzFS1l0/WpycITM6gSlMTHzouyXmfLKdhN+a3vK0HtPv4WIxXpsmkdtoK5E3YbE
hGF50aINOMos/04YCC9LME5lk+z7jPccGXRLs3Z/Kjvbem72Igp5asPkvkFfgxtzXVdEH5vqigYP
Ug7lzXEiVo7YoRRp5b5X1KJTHz5bboz/T/tm+IGiOH3UNUqTvhHizsAIAnptm2Ux3lwZqYPTAmvS
dYWyEP+qI+/lMH0V7GLdkatQ6ua/G+FZd6yGTDfUHnxabegJ2gF1/IvS4cCz1F75orhYjdMuMmCp
0zblSoWKEzqiw1Zn9LpNMgGvdrtNXg0kcrbDphmI3yHwelHiJhvA/9O13xUdjtlugRP2TaJfItf7
q/Ic0HMDZiTzznfLl9Hk+U4KtvxhEL98j3TGF0WZ7eGjgEmUGqRXMCXXUQfwEgk24uJ9xDDa2Fl0
1Fk3mdUmYakXxPKBAEkGBdV4rIP5XTwAYk9jyl6sNTN0frAioNamXCUxEHiuGFzM0ZBqxfDqxFjW
+xyLhcQVhaiflRinaIH5BYwdUKAVs6R4F/GvImnzj16qv3Um14AGep3DIp5Qz/JOzDNoplmswCYS
JzXvZ6LggChyDMMO7b/NQ8tZTJQCCh/brAGIfUQdAB8mWmrphcx4gGKu+g0VfuNfalf/ciB4L4w6
1BcWanquhh7+n01gYbHKYgihmasXRwg9v+wxvFR4zrTWfZV11jMtlzjdigBBVUMHPjRLbaj3IG5m
CCLjgS7u7vvMMFfyodSQiWU9zb3h1aTMm3hEB8ik7PCcu06FB8/oHvMMUy56LHiQVZExMm+OzhhC
ZszM7RRPv5F3scDugK+3un/RRhoZGOxReBqZSami/Gpz0Dc58R5+139GFUZqaVPKeFEZsrwwmCzk
nAtkHp2NkeWs74NCE8k+bStsCbO6Gq2t9PmEfTZ3NKsXttJp/dCpTIKMmXqyKLBJP8pY6lfCW9rK
fwoCG0V0+NC4zOaGmbvWVZQQAYcBXEt5htT5Vmvxg2mAdEqMD/BwGZtwJ+f9S/VXBy8iRKxv1M19
HKDXDGTH4KjkHS3njc10RGBs7qzsm3YfnTmXhjCbNk5RwCKLrRfICSyv4wIMR1O4DEnis1ZeYKBB
tbUnd1nm9OcxZYRX9WJhpxfXa5sl8fYfzIDu54qQEz1AUWARoQvgb6h0tdUaC3GhIZhMDR1inWHb
xwMLO7EqBExP8oxWQZX/Uo0irRroHWIJi2OnJdLPCb5otZ6DytTuokm7Zmz6xtkUoTOmHcoMuBBX
WCkwGtHKwLAkJYU/EuXRkhA/BEapeGFeIk9NxflmNCx3g7k1W9mcyk/IX3c5q//7NBvlnsgnFv9h
TQUq2nEvkSXtexSegyYNBt1J+BDlvbhCgrzdCJ3sOLH0fmTQlZjtB3zGdgOgk+OD041kaniQdf1C
ZI9zCtS+MMZyBX8Ih4xZhI8haD42pqW/QmXwmmPxOBuVqxFYzH5T5rV3bxusMul+lp1p9adOd+1D
apYc/XofHzPuNC4ni4oNXACpVRjhAu2DbM5gryMLfah8ADgeWvoMB8iag8t4Lr03FhfYPem5X1M4
sGCPoZjfbnaqRLBlaB7r/HJXJwyvO8BAC2NkRDomsPGbCsUl1ciiM43+zMxrg2MzfnDMocUupsdr
0W5kWDCP5ZM+0jAkiba+9yP84xrjwdYLrEMAxCMjE3blQCs7EncwwpxmEqWSqD20Ek1qrtfVQctH
XHKjpLqv0zMlgY40oEDxrDEn6MIWOS/zba0vx+VUB+WpnuD69IAPF45hQ0XVYOKrulULN1latkbD
VFpIlBW7gyzJOjYwocmcv/0OCErAIp7bj04S7H0MLIyl665kYBgHyIPH8KPwRXMc4+TiBJ120pIC
l6pS9xKVOGvnoXxvYCqgxBrglqJociiIF2HVb4CkDlvRoPH2IrdGKFl+FaoIL6QNxqfKa4BHT7p4
jsNgqWnsouQ4sQbXrXgH2o8EaV9Vp9FSj7ToiPVJAvzsBPnOSR4VrGjGmdZDGdxOSu2UKcTOVxbn
t9qUm071AQK1wF16LKCWnQg4hriOXxSwozvR4AiPQQmt6XSgxcfNLqSTYx4JtA6iId4Jw/3lEQz/
U7tvHqrKjd56rJSSRulE4056t/XC3GD1qlYaMVOHuBQeaTU+jTPAAw7G2rtqeHRXuYNtNvcIQPMM
wFctB84nmPf1QCn7k0jjSgwPwwGBgmGiCzqRCYVqD13MC0xkj3P0yOio7laSofmFnkIdUDXQG5TR
+IEj7qoxfnuqyEdYNFOCxY8U2cUE0elt0kdkl3mjdlY3kV9WzlHs6JmOoOb0A4XR7UZtVPpKKc9F
jo8v5a4t21MjveZ6e7c4tFm3W0aGKlyGQb3IaSp3Wgn9vG907SUTjUDFXXwQY/e7zvtDpzT7Sdij
/TRgCtem/IlJnbaXmEjuBt/Cc2WFJBH0aidq41H2Vvzt9tZj2LPgkNLtTvOXPX046b4tAFZr465r
kW5bgCCobCN33ccjbfzY9i9ppKZ9S6jL2SmNbZ3Zwf3tg6G9Ry1q0j5rrac5txtho1Peo8omERMn
6YiC7L1vOm9BzY+4wbCzQzoZLG/mQs0kXWy+/+yorgJVKrN11PdJxWDe7N7BlMmfJFUc+JOVrYWE
D4gdgvyJMgFgNg1gJlmgNZA8IZVF45uTIZ7uxtq6sBG0dgz2cKmHv8yG/dP8feIi/E0rQ5JyYmfl
dgWn9Ni2EYVHb4nyqsfbl3St+G3USKprUl1WNSu8p2Bw1Rq5HpyNXJdPU5VYp9I9hpX5mLi689Yg
kF5bVWdu6pDcXnYuezEkzqNW2sM5MCL+1vx1dquEL6huiYORlL6oSJ49ezAIZZgxgsoFAlPBr6or
3Pe379YGaBzFcgPGQI2EK3C8N9HST6dN7h1rur9no5iWt68TIvLKUAgwGxfwTW3lBuSz9F5vQv0r
zNBxtHHW3TtImu5qe5iWI0NEGLhx+ZHGxK+Wvf4VO7mzGKbQORlTRQkBHAWpURNgmXeyXUBaIaJZ
XnlWZ+Wqs3qo9ZUFc8ALzU1aDeGjrsRHCiVqVetoj83Irt5xrmKyGzpshnl1GSue/F741eNvKI/x
omNd/Z5JREI1ZJijXgAliZTc3r6O2YpSf0oZpvXjR6/0R72p28dAkJ+qZUyPY6SstQtJCZG0cYTq
p3MJzPF2jbe4CyrkBFNzoOXWc4SWSJR994YPs9qme3hD6uJ3qjvYrrvnrTvazFlr5Bb5lKyj0ayP
bkK6TI4LJuC9edeh/tv4nI/PLSiQBfZhfVvxHeKAUtAnjuUe/AyafRu2wxpcrrPRGOGP5ox84Kl5
1lmPRF3dvVpdbB4Ju1p4DdLAlMXHSyU1c8O2RK38WtdPXFgSrqWl2lgyHk5y0C594NdPiPaepOYR
M0YXUelzL0wE8l2m1dlpanQs3/CL19SIcPC48GOR5yap3cTYqOTa2oX1XIaUUuSq1Z8FtiXPrax3
muSjY4boC83u1Z2xCH7qwUcLm+F1Eu7a9mr7MydXbtGm4TNX5HJb24Z+ti1UbLejywmCJU786D1k
2YLKIDnpfecezKZizFbq4ZdyyhPqfe3ZykrY6h1RloqhaF8AvEsshgRBM4kvI7aXYzmp38za0ZOS
9CDrztzjkmk2chgxHtVT/5rp7ToGxW8MXnCpKkKkY81/YHhsnIr5lueS3heEmY3uokRylDrOLqTZ
v111A8SDoyamwwQ4cYl7tnrGI+DSwMry3Uzy70xO43c76TN5hz6Tdh3ZT/fANL34TBQq+1J5yasz
8fIZslWP/UCaVXM/yLw/TvOH22ei8btj6XTRTHhMVypX4UuDRb0smFn3AnoJGG605CDM3xSOAMt2
eYrB75E7o9XHxgoN2n5rETbBx+3Y5xTLvrUN/LPOhvjSlOARG68OnixZHbwM5VINWPk4tjWNYSC8
i2iJITIr66p34z6y8xEQZ2fgwRooVnHJrzUWumwQIxtTQ2B8NKm6pn5EXwDWGXx098pan3Vmrd/j
sok2elRBOKK/iDte9Zy5EHhG1EpWRWiB3jkGurzaY1wSavT2YQJxxzcJZChguLkldmHXfbpd5qym
zNl1kykDuddbdUxLmG95HuoBfW+Dqr4fkCCiyLHtTWFhVxnCDMNhRzhYZUY7OqNx7U44ncEG0x1M
w/jWDMJbT4nUVmIstiozjGfLwt8OnFgcEgx5Vtpl9V1mu+U+FN5w9S2IFcBTtA3JcdQ1nFzGvr6Y
/CFo1VW5avLIYARJGhTrrRdYEtUG1upDFALGpfQf32CkQijTXWvPEGd8m/pT5UP9HFJLB6JHiN1R
L4Nm3UZFH5MFLwnHKeBaDPZYswrISKJPDfNAKlM7l0vn237E5u1y7DoauzhuOLGlY62vJIk320DN
Uzg0tQ8kNn2pzGTlozIP+/QzzF4ojHzSMwu4faIBuHgPTfWMXvah853h3GRd92R1DEQMEQmS3tr7
bOpYW7jFV4iZ+S7y/fGt8wmByZJHw1OEEd/ugR94uyhic2Pq5luPAAnHTLoszS6/sgaNDlLoP2Nr
7RBfWo+e1z7IoU7WWh+VuyjW0sPtM63DDBmxlkZGIE+jDe0M8nO4DfNGnKLM/61NMty2FfvHlIOw
Ifla3oXthTeH2LdOKTa6Z7wqEzuoPRXtJYUMDWak5soSSTB+GvmcvI8g1LRxvJ0mriI+Mw0N1xgC
uztsTTMpDOMRi7Nq3yrCYeBMl5vbGbLLv/R0CEDYqm829hyGY+KoQ+0Yrzn+ocJ0fnUYH4a8AZkF
NAD5anG6fcg0D96CD5JOR2h0X5baZvK7/Bz0vUt2gRFfPcyPeoPcniihdUsWV40wKQi2fx2NgB/6
rSdKZO21M6zshn1zS0J1RX73o+7n86xoiNY2ZGvsi5N7dcaHIn5KWXg+IjDsHruJ5ZglE7WNhvY5
nNz2QfjpPTHe45NVTMEuzbkOJ6UfnwcalLuuEevAy/MneB7OxVMJ1nVTvoiyxlJod6CcOZBhcJDh
IWS0a9pALa2ZFce1ycFPY9b724EEMLBjptDwOjvwK7xG3+TBKJdaQUmsFZqAaNu55L30Zr9F1rcn
UtN+rBMdmfeQ4Jk2nycb3wutJjrPxkjXt5suAOrCAb1Imv3ttet9i4GMlNo2TzRSfADw5Yk691YD
y7ivkVK0tcV1NLSOt89Q+VfLQfbR61TH8cXWbAA3QwLynwi+1mj8rYswggnGXaNDXnNcZmhzN1a3
9U+hYcOGqAcTA0XQuWY7B/EUUhUb4m5o+o1ulCCD2OmdC42h0YA3FM+lsh/TYlEKfdwWwVQtg4GY
qVwl98yR5YIXaJ1H5SeuXBJZMUM6sgwfDJeEhGbM5bfdOme9w+cxRe4lQZx6BcLw3uL6fUM6O60E
m2cTmSpn1c6TB8Cq3MfA3rD9dx9Ti11iUPef9lTr19LSnyl58J/7qP9vR7aVms6aattZzWvKV2cs
oVyZsDm8OGXiZjvRPjTwzBfJ0G7DRNefBO7+NRG/LEuZrQIjghrgTr6/7kmEgrZmtHvEmXiNbOtw
q4PIqC7OzJ+xgGssmDTwpnYVIY1IS//XkBHZNZ94bh/I6z30mOY2pT9AnR1TcKaqrR4CpjmLAm/G
FSLaI80Ju/nBl1dl5cUhbJJ2hb0HWHp8Dsj+OUdm7C+sDrsVTpzgMHlX4XnJYUgrFIgmvaeBaJ0e
1U8eW7d9lznna9jrYLMqf2F0bFskfG8AYetahuW+mjcIRWajKZOi2HjK45nhun9og+mpwxW5Dvve
3GltwaRZ6PZeOqcGp/tDzoO7XWfKbHwlC8TYaLMKWBtK8SHDcKXnTv0rxIjJMqAuH/zwVzDA7WqK
tnzOnRk4WUti61Ny/vRZCB4SyP3YRlRrNN7mnnducmgGJ15EXET70i1weTUVUnveqatWZ/s9AAo7
jExfDwae3cPtJhBptG+jeprCyTwW4rHHz3aKW7wUVSnAqdxuV7/yqkfsCJNm0UZYC+6yyhG7SOSv
ZFcUW5mjEriNWlqBCM1u0VybFFDPDpnji0GzrO0YG+FezFOMIerfe9fwdto4iWPYoCdWAfCKymCs
HY5b18oEQ44yXisXCbKZdbtoFgXXnJGOiQP5dnAzgRJXd5YhqcODsWDsAWy9032cxvYvzCAdezbv
zUNkwqAaTYt6UZGESx8h2so48zx4fnW00Vy+ouPf5YUCS8ZbeTnh8lFUllZEBMd8QS2sTF83RVPM
w7JkrXf5uByGvt0UJidvN4he8jCn5FHiWKnEORYGhVovXfE+IAADnvHURF3yOGU8ikFDOyQZvLIu
tA/1XG1HOvYIJ5feujMsVsVquA+MhnoAIfqT5LhfR3RL7579ETdG/ckgq1+1LKDXmhZeNG0Yj1oB
Ny+3guGvz7BOjMce33Vewce6/cRojvGWbumfPxvxAL2ytw8hikOIeLQ0tw8oBdRFpB5a5wCEKHSv
fcNE89WE07KChG4v/AJemknawHsdbtXYFKtA2uLQ99wpPUi99WygfJ5T86omWfmDcjeyNMWLlmE2
6AU56LebHllUeRyc26lQZ92X5nOlho/bLTxsqEF1MRzJai/TbvwomtZYtyx3tmA50nfPYxnvkPHD
deSAUZGsjDQDicm/9V6F9jItMZEwJ3407MCDPRxBhKlVikAiQaiadN3GTrrkKCvLp6xjGJTn7YuL
BOSOswCzrPnmpDvnmNbuervlYYyMuCpjBDI/hCTXUoUCXFdgrvxKmg+9UR1rkCpvos/DHSZfFxxU
8Fxiyn227FOkBd6XV0Jjau14QopSBdcmojCNPP+1T8ILO8LqQhqA3Jk2u8zY9Xa363dOhXMODYlR
IUs2fxWJlWu6jFygm+aBm+3Jtcn2uUh3bm4Wy2qo7cc8AKESJOGzWxbNsp6fwSkUuwGDjy/M8iRM
TT2YUViwvszFMrcZSath6u9Lb9g2yrGQv+GAu70qLYKY7Vi5O4NTBpTSsb7XyuYzFEF0rkHJOyim
v7C4wQA1JveMgZiFoSTTF13ruLgdr6lhXUjtcTF42NaurcwHIx+4K7XK3/zBwSbCf4SpVPLFJZ1Y
m79uYx9BWzq5mwYGfToOl3Zy5fX2gZx7c917VrZoEvORp08cb08WzwuV0JTKPfV++BjA1Z/h6O/A
1cmfxoWgR90b82vro2VBVhVMALOhcCD3dNo2aox4xW6NktyS594LdKySg7uXtc4AsY3be93v310m
pKxfQ++gEwl2ALb/7iKEwADDRHdqvMsEhGrZx2jyxrHQn/SIVG8VU2ppMRdKpWIyCtKfWxFqCELI
ZFFfJD07VigUuSFklCDRIRThRzmnXV+c0I2yPZ0JDPd6Zq/HfGc3afiuTcLZuW5hgq015Xvc01al
2vRh6RbNhHKLl8h/H+LSfG3tlp4iT4AtRv3PSPzPC0w6o9BnwogvLsgotWeDtJ+JTJ2TwP4Sg/L0
GORq3Ra7RkE9VmTZ1nGgPxPCwkQUL5+t5bAltSje8z79CuAhXfsqIZLT9p1NLdmOKBC4B8mp9LUq
wl2WTtpDIpV+JkiCM5vRTLZa0+zLkxRhfs1ekeDtTU9B+fB0ZiEHRshyWxIC8OBMKf0IT7PVVD+O
U0Z7mCTGM7XjI0VyfTHsxnwWlX+wp3gZgJzepZhlzrcP2CvdNcQpyMBuC1DO6c4ybLvHjN3pOlBp
yZIgYKTTqm+t25WVXf/Kdfz8kQoZXuO132XJ8FYnKGHDTL/LAiN8HiNMN24+mBfcchNLmuS56gAY
Y8oMT7E5Sl40GpZiGO8HEY1gc4nj+tddKsB44xopj//6ul3l/qbuQTQZnU4oV9R0+KH/67esvnqN
XNa+NrHSt4fuFlxNqsH66y2a5grdVzH+SrvIWWtc47aDpZr3wT7fOlRVcYb3I3dlTSMBknMD5BcD
Csjk6OJfOaPxrTgMvgu/loCASwTZMeSKJpJgDcdKv9YNMAunV9WXAkISK49sJN0eQdwypiFURT9n
85guZA5FRs9+qNwGzT+HBKJj49TdWtmcnRGrSuc+cxLnu22iD0fhfRYIHzZM8oA1BeZVeSo9pOCq
lzlR0G/CY/BpaxGEKTSVHQv7QdPffcjxfiQJNpwPDoMYduxYwzGx7WspEuMIHTe4V2GfbMfBg8dk
exME1I/bYWalWXHo7Fm5aWTXVFf59fZ1J0cShqyOnB27AuDtqu6pp8nZ2YJeCR3WsIU/7G8iGC2e
nTrfWoimpDaUcy9Beu/wMVdrNf66XfMbiWNO2tTi0bgjEQLUIa6SPilhPWfyY6LLP6emRxVAQb0Z
GcsxWeKDmD+gW75aAPDn7fUuqML3vk0M6H9R8oBudcCdZMNXNU25vR3H8JHro6rFV5TSUHLy0Y6o
rqZdnBbAZ4n2pfzBBIO6LEPScMlNRiLxRLuSdD6D0Sbv75YWcK/zpMVg1+YoE3+GYPtp63810Nfi
klUQUQwfSUvylV7p4ybEvn0ee3M84+SigEP93nv4lm17+Eqt4sE2uOAI3pTkl+JCHyzWdyU0+Ntq
yKe2043AeTHtXqL+egeN7zxM6bgXjufdY1uH/tigC4Uquby1NLBLxkVq+wTp+tEe+qQ8EpddraKm
8a+3z3IUNEdhO299Bi/Xypoe5vJsF+2kexzzpH5KG2uvZ1r3HqYg1ORAHJsWWKyP88R/gr9Grpdw
h9XtZj+A+82KeczKPupOVSIij5LLUaLp4uR3enKNfZ7Qrk7zz6DgIpNKjKtTZkSbsAthI41G8iEq
7cgI/vznH//xj//8j+/hf8uf4lqkoyxy9Y//5PZ3gbA7kmHzP27+46nI+P/2O//9M//+G/84Rd81
K7rfzf/zpzY/xfkz+1H/84fme/Pff5l//Z/3bvnZfP7bjVXeRM143/7U48MPDL/mdi94HPNP/v9+
8w/2sfyVp7H8+fuf30WbQyt4+JEEd/35z2/tfv39T0OI2xP11/M0//1/fnN+AH//86HIPvPo8//6
jZ9P1fDL/t949QwTJaEuhPBd988/+p/bd8TfDPgZeHdt3yTdwHP+/CMn/yD8+5+Wx7ds22G86NuW
LnS+pYr29i3zb45Ba+LhYzf5Rdf+878e+b+9gv96Rf/I2+xaROwC/v6nbhue/ecfUPPm13p+cC6m
BMuyhetYjm1xH3WT739/sqSX8y/8r1ANvRF0jJqTTFfoeb1425jywoCPXViVHbM5R1z25F/7KZqp
oD94Fav6CQGjOXbVxpPGHZQU1EBewihjCg9tm2lb28jeGY1Pa/ZzcJPsSkGYsxxMVmrOG55eqyxw
X6hB/V0+vKqqrW6WnVWWbC3Lclah8YL8JkRYQj7OJL9Hw1YsZNJ6URvp3k+JGZuIdlmqSa0c3r5U
W8q9a3USGyrsP2iYilU6+k9G7++mDJDWwEIL7J19yYz0IWOFcNJ0gj4N4jmGGEN3hi2ly/pu1Tgd
A17XPWDVYfeBDisxswUNVgO4sFB3dRHtCV9lVtQZj2OIHLgPMSW0cCxIlduWg3LWbo0suVPiQZrx
Jg4lEnAHUF7r4i+qAphT+muqWFcGQ41mcfD8FVxefWEyBb+TLheZFjog8/p+74sWGR5+eTfjB6YE
LYDvpV+yH5r7Uiu2+c0z5cYPOhr3tiC4DPOaXA66tTJN8qpC1NBG2uYnhHGEpQauQqoYAYtjrynI
kd/bZQdPVXmvpQBukjkRyV1MWAIHLUsYjEfhJdG+Z+xitcexSK965JmrjiaervE8hPUX4S0G50hX
UtNYj4y3BBZ1JF6QStmF/raBzu1Cs71Piu4QRNa4jewDg605V0/HKd7LvZjoCHXgg2su80PSkNal
w4P0/Z+kBnts92W1Ktz3oQRc5RopJHi7PVp1pcAgZaxZS/FWDYSzImch4dEC9NgFak2AKHLIwcQe
hnG3Z8i/NLJupQ+aif6ww+1s+nJdZLvYQvdM9M0pZiS/8eryU1rwwUfa6W0zY1NU8ol7RG0TBx5a
RoiUF7j/h6Xzam4U26LwL6KKHF4FApSTg+wXynbb5Jz59fdj6j5MzXRPtyUhOGefvdf61moC+CfD
2XcStSvsukeqGs2EzkpHqhi8tazwC5BRt1MmYP8x8t22RtwLUfRjDIIWgLp5R3V1CgOSleVsINa+
E599bETuECO5EmSAS5ZG8Dua1FV+zo5kzCsydUVJ0SjIyFCYq26TqTh/4JzviRzjdIzkHu0qVv6K
2WEfSV5PhQNwuCDoj6hXVJ3kGUlR6i51v+b8BDkzismZaTZgpjdx+wcMoDIh2ickBuDLG+gKYLYL
CBGwR0KVhbDwEhFoRKBlX7i7GQtP3dZqRwJBegRJdEVcK12eZo+Ma51zrjS3d7HFxGQZTOIieTeW
3WvFlY2EPNxO1WBsaZRdp7H+DPCgStPHiFaiD0tiamaApXNgj1nBJC8mcBYso+TcqIDp277A7wTe
/6xlTTiMnOr7tEJAgMXLD/NbbRE6XyhvQYZWall1GBY3NnDyaqta47mhKqGjhqy6FKRjY34xXe+8
PGY0FKv9rh0yZQNb6bWtrEOPt3AgLXeHo94VYNu7ZSZ/VgQuHnG76F25X+TJsaYiOcTJTkzQBA2m
RpwJFw4WaWWLjfKCQRC0C7LnjVarT0lTL8sYYmFXdT8R6LZXdFzJdGTNmwaVyTIAwtKQ3HrAsq4M
uj+DrQL2i2LO0H6I6uSLxuwJHHG8cYqcNtApXMq+ygbUzvc14Hm3CBp0J2W4S+ky+NmAOLFD6hXL
PDtAICKcApTG9NBPYld/VUzI/VGaX3KMNqg3oJdF0aw6oxQfNEgKBD0osHUW7B5mS5u7751qDGJX
INeaQ3HnVGGEUDZG/z5Aa5OxsWDoivtjLf4UOmOnXEGlk8eWA10MBGKmpQhcX4DJK9eiz56Zkp4w
DEoOVpx/elMZMC4i8iqA8vdWpnPXShJ1EiFP8JY24pBXDgEl/a2tJBkvhoDVCGE8cSTWVo3r6VbO
UFOwOsWOmrcs8xyUtwm9vKg13ShkmoZyCfmPQrbcnHMBEyuPPVB68zpjfUSxQUhBJR7bKhSPnWDc
REOTfLglAnb49pugO/2cmhA0qqF/Lgu6gDDQRztQkH7Wi/RUulT1jKh8D6SwOQ79S5h1eFmXxTE7
MXTSXq1hN/KeOuw0TB2jmWj6vuW0O5PQIljtKaVB6eBxrx1NKvrreghR2YDFJnxFxJG/4OYzQNuS
hQ6NbzMlTUXiKeyRMJfRkXBXd8z2bSXESjXny4sIv+aEu53yMSCHwFLhMNbNe7oeGxdtGnkul4eh
RQMClRGpRPsuFkm4z9Cj0t6IzrpJ86NBnNEgncm6efHVGRdjrCcfmrbUG3LKhCvMVRSyyikedJVs
RfVjjMNPsZyrPboHsH1bgMHKtl3S9lUxm6OYTvG510TyKM9k2FdfqvJSEmLCtEGWsAKw2rfVgr6j
BpOijPT9GJTLdW26qjLkryoabtEuSWpDs2WnfabuiizN9pP+E0QT7VNKFNhiQJuEZuowOomM7asE
4SjPuS808rbteuTxS6K5jUFYpCijeCjlNeoeGUk/hduwBjwTGpx4mROkJxnLw0aR0K5Zrdk4tFv6
Z9lotzE1tUMpqtKWuuQ8FGHyXkQ4voN+Sy5jcVRVJTlFComA0oSdWlq+zHTf4M5+tqj04h50UxUJ
zNIVJUJbFZ0qvS4uU9Xh2uCU7P/3yzYXuVLM9aH7i+UJgXF5kllunIHUd2es0LaCokVWRV71wRpC
5hekgHvs+h9WFwzHSASR8d9/qaWyFTWFr09spIBhGtfKDGSVyLQwPUXG9yRN2iPtMIcIYrZNNbV5
iWXcoIUQiW6nK06pJDT3DbLa9pZiuVam8EsG9OG2qc0vOYz25ShjDyb4i0juclTdLIrV08qNi2XN
r0O6n0Kef1BXBreaGOc2jvEDtJel7dTdtNZdQngGY176Wt4MCCbpQQE48nUGX5jHQRNbJS6/QVhH
JX3tVIKxUtnleFcvlidbdC10xXqvoelHnQFXDB6NOkt7ocQWH5SPbiJ9e5bdQshec1YthPrIf2pZ
huwGGl/F+IwvhpgyQ3uaMvjxUMUirg4ftU6cjX6VSVsY0eIpAU4h+LWO2jbo1DX9pQ8Rc7e4lwvK
fvr4F0v7nIT6aNb1tkDSmYNuLGjpKNirJjT7DcUs7juJ1dygNKvkdJPAzAjClGCFNf5xkCB24OM1
FEbGAt0ACFl0dAuzfo8KkYdRk37FNhXdpF58K5c7N1cCWncxAwPjZSxAsvWbtTHUS1O3UWUyJGpg
iWa2p5A7BoRuYhsDopmes37085rU9br1Ndb2bjD82gy8Rnj2ke63TNYK8mumVHDbCmOeQGbDxFwR
ut7JELoVTs+kaFqNY/pw5VEEfo7Iijk2Xg1wmijZKIaX6EevYWsWwGfW7FGcOTOBgFJs4b5rN3lE
M6f+rvPQjvXBqazrOAN7xFZPPpetYykSzQE+reIs+1wIfUnoHVkzkRmip8eASw+Ti9OpTgj6ssOa
q+oTyVxY1HLeF6A81iPHwPpbgc1qG8PpwfzovcnMf+nx+aWZG1tqRKdQ8UuiR7Tph+TOjYabYaBq
X6g0sJJv8h5PZXzV868sYWZPPdbgDRERcYIq31S4OXNk4gPycguAUaYPmxKvUlUtBH3mn5N8w4aP
kwJK/nZEDizp3aUbddVry1djjdiaq9QXwaIWxxbnkIGFBCDYdtBWcRgGrZkZo7SJj6GW0OEh0K3m
So6zv1J3xMZyk8o41wUhDU3rBIb1pk/EMSXKLcliRCcdPVhqxRa1pkccTOkguaI+p8nWataeL1Fy
B0CpKjWg+FPzEsD6zmpf73r5X6eIPAjPQibvhfhUTcbLPUms0QrenNWYR6ggzJu+xCPIgzkDVFiz
7SZqG4QzSS15UQ/2Thtp/cvRFlQelmqTmd50iFTsQgoG4G6tuEM2So6M0x7L+kGwOuQrPbnLa9Cf
lrSDH8BJxrQ1Qu6eJ/IyqK3qdD7iud0K0XvTWw9ZXW5GQ153Ce87J+Onr81T/FIn0QVHhgjjEh4r
6+tu0CVG/EB21Bmbbd3Kj4iDIupOmu7afM+W6hvqoUSTl9EnaAo+ppmTniy78ChyhyxX+GDJCupB
SCquyr8iUzeVmt2ELr8L+I/sJqrfCGTmmEp1DGg6hwRiRyinN0OLfUQIL3poDlsjRS+CD2+T6UxQ
5a9Ea07GtDwh9obsJ0zMlGjb1/IT3Z/57HV0DgqlmrJmOUhogzg6ZJ9VLT5lYcXoA7ghKqwjzWdK
4ATJHVoStYyJNKcDn0Ofxi2HYRkNgq0mi79KTrd1iZ8TvS6HPW42HsNk6mQvC5SfoKl1ryzCf02r
exCQLc66E6nLFtsXmk3H6lJQS03wGsYW4aR69d3lLd7yKP+LauGLpNHJzqpa4mQmbhNJyWEZawR/
BfAcc708ykzeiVso3qC1KXurmjCgVn4EC+02p1bky8wd7QSMqM8RncmlHDXABkjNi6nzrjorvDxA
nYBAkFWYNJsg3dY5fMpMNzD7FppLf5XodJyOGTD+dCL6ihKS7ge6Ix1lDgmuq7tGvaVxessNlpna
KF1ACqYbFDIHjgyOJ4IFSsSzKiF7KjKMkkVdMtxXL9JISy7XcsFNErCpQZ7B6ojQd6Om4VQM+Gqo
6/1UFpeIh7JLnmZd2fhnSVsFYLUJBZ0hMwp+5d3CjBmotPMDKDORtJEJWcTqBHUh5mmQvqLuDILF
xOavbxf+v1U9Js7kowXzPcIwr17S8FFWd8ZIjV64BHCBv/5t669p/oejz1IvTX+dpz3ymYGYsNeS
ua95ZH7dQvbV9Qed/M0Ukk77Jxs1ipd+I+aQQZvQoRLcWAIhEbjZdeS2IcZctktm6om+F5uL0H1l
82UApxLRkSnLlwTYLAspoXl8xCi9a/knmhls/j4QY1cOyf98j/odqe1W9hRiBldkHSM5NNHsCcRi
1sEdTBD5HrQbOJXbosFB/jci3SHiFBryPBUoTNP3PHj0kuo0IIGVsf0KLcY5J630zfgtDf4C4SfE
IzXK77iS8TuDDmD34VEBkbNrRq8GJzS7GfG6LUMlXrbgepf1uzbthfEGuRF9O2ZEq9trpj9GT7XA
HXI/TeFBUGHBHQipVIjZiAoLJQoC7vFtLVOixNWOPZgAwwcBgtWHgL10MwZnpDJaeMg7jCDjPSMA
LkyesUx2J7lpcaGAYnMR32TqqRVYQ9nT/QTpSPISp28Jw+B+VDcuRF3sHRF/5ysP4fa2GK7Gv0E8
NhNh6NZu0u+A350aPIoVfOFM6RWX7X2qvUHbt7grTWYrME+3TeWFYM+Be4pY1IX+CvGPbF2KKHnf
z59h/9WgOypBGI7SzbSYl+Lv4zk2Qc6YhzA+qcQe98e2+xfLl454CZwum1x2Id3qcCFYYorDgFNP
nThJVMgex69OU7lZvwcoGLKU2iMkK7o4yetEU2l9mD8i6Y51mmRVeMrkmscgcFS/oDKiL2LP2ZuW
fmThMci+g5jkDcR1ACaq+ptOOnqSQDkSjbzIz4qbdtBJlt0VzE2ZJoSLW7WYpcil3arpuaK9ENyI
I0c1m2wWFRYERnVy4XmKHEW4Ip/bgRIFUWFPMhyMg1i4MJcTvmDZFuvDNDA09Vg/icEhpV45Bay3
DKA5OyzGU08/E8pe1SvDX402jyj8CTNDOf3aKwcUpVl4sNR/kooHmhHFkBOY5mE1HJDVD24skFuw
N4Z/eXoG24qn1bzVY+Y0zSPtsZ2jMMdRz1IxCvdq/NPNYE/OAWXypQ0fHM3rNGaKHG84uJoUKoEq
7NQ2sPX6c1DIrr8I+l6Boy2M5jlHGVRpXyJpy3ieQzJbMsiDlYVlaTfkkJgw0Ibxave7BqALtL52
w1Ly1OGVP5OHF2m6av2+F7bs7JYUsvG/keLMlh2MtCJXq208uPCgNlYNWIbCahDPY0g46Ktg3HkN
qJeGscuET6Mi2IAyD5cvUnJCvR6EIMWE31GyTyb4kXurvCqgeHrKbaZLFqC4Ih3wrkAf3vOQQdPF
j2fkL3Lw1gp/0fRrdQeBcVQLJ5sOAMj6axC9C8q9UO//HQN7R8/+Wus6U2fGV224NdVxso6lcbGE
N3GmVv+tjZukXrt+N8/+pNgEhYgmjJVb1lKmBq9ZDTxqL9C3Phj6azoTK+PzemO+xWFIiHGjwF6A
ahDo+2p5hultkc9Bfh6TPR3UsThg9tlU0JDrnCXsKI4fOrkZgi8m/IivgUyHmVx1UthhFQIMwFzK
VV6RadAteGnQncD8ajAh4EvUoxScrIa/CyPg3BcHIXUN9d7IqD6nrQ5Kvoq/+vqa64eKywd4usw9
jZCqkxUdC+tkVae8uqb1uYMZEd3E/p61PrJ6PpE+v6457fiJ4o+OEUfykwAaw5uhKte5ur1ji9mE
rMOSOwUEuH1V4Uc/3Fho5vySmecheYLRWeZ7rb63iCXLHXRRCZ0F88LoVR/B3tOXoDWV/xrhfbag
+73l+T6XT+Q74eVQq69SU+wBec66vIYWRR6MXNpOh2V5VEL4KLjabf2vRiXOgmw5UcmRUHw3+28J
K3JY/erLLuOhhq0rzI9sjclyAu2MeKLSPUl06G2kRHCWhy5cQ42QVDCn2M3JWU6/C4lpj8O7J00p
3NbaWU2vef62RmJwpXQSh/tLDt54ignGWakC8+8YvvfhRS0eubSTYUDrnH9U2aNtieKPgx+XMYf+
ONDqKCCZD3yoJP4wob2yOnjkX6Ptq2KkMkdJua/cYkX4jIfXhqKZcamdTe99us/Dk17/1NPr0r5k
sVeklzbh1JOuzaXNiMkvjFhuRsWv5n+p7ojFjxq+xPl7F2Gc58bprMkJanBhB9rwaB5Qz86Ta02X
nOZhMmFkSU9sysrocv84tHlJ+aHheOCqayism10Vv0qc8Qvrq+/uS+vElZ1Ge2O5s39xZToE1PmD
bwW1uk1wiRqRUnaSgkNRbfP4Z5SoeejbWfN3B9CgZH9m35yJmJlu6XghVYoT4oWvAAHYPDzwn5LS
sW6KOQLdeR9ku3n8ztlyuH/LJ3tfIrKI654VcBrzZ+FdI9AsxP+yn6B2Qt2WbDZVo/vTOLFK3blL
XyZM0UnxXA5N++itN9XYlnioqhEN3uwF0oWHLsx9xfQDcVfOXxjuMvmI0DQF8wV8jjpT+MnMi2Gd
VP3AiwqNZwEkqYCe/Ugc/LvD0norN0e4hFiVWUQTgR/6yOA2RWcqdjk7c78qtP2waNMNmTMEDntx
eGU5zazvJX1NtGOyPtyGV+hep51gN9Lv4DcGd4K9TI4KKmyZ7TUtHtQbivg9TvsMOgY3hOiZ2HWQ
KdlD3jnwyyqSNBx10SglfX4pQ+PIAHhhug9D2v7mOTR41FM7YZbC3UBhjV5pHk6NuhuVB8ZxIop6
u8l0NKCqnZEVSwVuI3+2kkuqmyRprY+MQfKTMSCIBRgBlnTYpSBmJuKiv3TQUUryQNLL0TxNvIXC
eUQg85lOm5rwkgn+WI/tWngdW26/6pZHuF0hBNG/QEGr5fcRdxvQSLo8kjeKpxrmpi68z+PXwNcC
/jqpfHa/ZLj2iAXnSXSNet/pWBjdcXzNJwfRvJj5XbcjjwewJUMQ2mnzfBsrVxTZduJfzThlOCU0
3WM4yF2sBC9Z6Zcj2odNJnpxQx3ChigU7tT+LWSBrJiEeYPJfhOxrpVbDTm6tlXa56oywapabGdm
iU1w6g2HR1Yeobh5dEaK0CnDXR9Mfk/9RhOtP4mUdJETk4+27ILlZJpnZotG6zfc4uK9hf5jDBGa
OwcfMQ1noB8eP6uoT1bHaFF/1sU2hFYreJkO6g6rOYBKP023+Wopw3lRnPrpNKUfjYGlXfXFwW+x
jlIRx8kVOWjiElXSzAdxb3pJQ7wzC/2j0r7z+F1v7iV+x8VHSlKKW8XcI+ThjeglIpqDod0XKgWZ
lvaj4lBY7sseYOHw0gsEsZ0ZP8A2/c/Rv0mSjxEdQ/uAo89LcjIjseIwEDESO0rvqTwHKsXxXTG+
WlgBOdRfN2YuKee7onOKfpcotBeSTYZWSuFEPy6XaXrPs4fcf2nKT1TBBiUJR803EIs1EFfRtdGP
bXvEJS7/KVivdIAdTKtWJFbyV4s2BIRAfdHr6xTfs+w1qM4mEWIN+YqbehMpR52yBsZrd4+Xy6CS
9uvATIvqPVlKuvRQpX9J8oj7Ewh3P0g8IodAK9vWpuZ44czRqTsG+iFVPiqytJNjIJ4yEucXRFfX
ZfxrYUXFKiv1mnAigpKxJ1Dl1F3loYy/tjJDXIWj9xtZ05OB/8etpjeObrJ4GIp9VdNjxKWiCfxY
GMAbMXqb+NeovCOpszk02ar4jOySP+HQ7GE8uNMTrMzn2MKdbmxiCePtQbbeu+RokegGAky7mETB
MxxxculpVbvRek75sZ2oePC63HK8q8aEJbeF2fLWlU+4PNStnzU8+2KLxLYp8LE+Q+EITY+B3J8C
qVG8TrM7gBnRuQntyfIxc8BJIttz5msc7Siu6K69NeExVjhP+dnkZsDL+2NAX3j57A2uEatnYb0q
4tWUTighCR9f668WrjceRsujr79cerXkZw7OQIhHMNt97pgG8wlXJ4hmOlG6a4+ZWYg02BO6enAa
G5yqVr1tVDqu/XsvvIE92JC5QgBXQpDSL8FQNPVeuOD5+CKHPIaHSnDw5W3U+lyNnIyr3wn+uo5U
Cz6eLL/I0alUEXB5oeGqOK3UQ7oPphf0gXANnzySbXaOmOSF+lnM3ywCt4GCZ93DDP9yBjxFAgl/
/JhpHkOyTrVzT1pavtLTZJJXgC31Cf2j8p5GeK2yS1rsGbeHB1q7s405W/7oosD+1OLXmaOx7IWW
XZdboTvU5jEjNy/mY2HO2TQpPXkq4qIDwf1k/aeD7X3jO2Cj3bb4K9bbhC3b7hk3q/8CXbSTDA21
vF+Aa7EchdeoPPFlQV9c4AtEL0LBoHVgm/ntoSxy39EsuJAtsamHbbwVtmXvqHaZURNnQFf82f5u
aYgOLkP/5L0yfKSQ+lrRtn5mva45JwmuaIV/AoSX+Rv1SFneK+1EpmcnPDF6dAzdT2vjep+IdyO3
cJRS8M3/OKja83LDCL8doz+RTWAqG2yAxdEiq0PUryVgQe00mR9LdyXQthBfLewSW1LAGKmK6bU2
uJKwo6hPXXEr1j8hPSYGG6BaaO8PX0O/Iq9oxtPixG1aBCdtemjVh4Y/oad7xOkrueYYOYjyzYV/
LarkWU4AbRwZ5K23ThM7o3HI0OJnuPs5ARHrA8YZRxvYY2KXRiTonZtajlXvleRDzK7muJXHby34
jk2RJnABEIXcClXw8DDCC78bxadcnwfnW2aMRdA5p1XcfltN8Az9OE84lF9lGivtxzzvzFdROIry
Pgo8SmgqUTzni/kCGLEsvxrNE8uvBJKefrG4CK206zM/hjZEjVHhX+IFtMDac18hYR4jv9P3MGOr
DgvFn2I8RFrKA3IZk+mqQeJzVRyW6L2M34AMz3wVLTuwiIkSWE/z1cpQ7r1m4lL4kgQC52OhAUYV
gZSXjnH+IRg7q76F2XvFfVDKOPlkZxlIXF8LaMaDtMKsYq8Jz7UvpqoEOoblNpolQoYXTIgvPB1S
4HVpscFaMks8Iusk6l9GP9qCAFK9dAsR6YeIIsa4ZjpW5+gxG++CtSs3gIXdfPZN40WL3+LslOr7
Uj2xvmXKW9TejPyzajjtHzTdN2vOPL5pfsxQgqPeaVg/QUbZI206+WEKHL7Fm6i5heUv8veckVrP
mqfSvZEnm3WUIjK4GBtw64bPklWwj8Y5+QYd5ifxymQXRLEiYUp2KvnVUD81gOdcUqg6VbXXqDgG
omyROPqxJEDT8xUI4Nk7zTUYBdJybKp9BQcq1rcdw4uhXmsuXXbpSPK8Sj/0TiYXh0KLIqrfjuU+
FKGkJjzvrs4Qn7KSlV57UZrTCDkrJfJlkh0WCEVw6z8x2Tf9DomYXHtG9j0IvyRk0+e5h2nINoGk
KQFmNbxirKSx/gldnaQ26BtN5VO+0gpKag8tote0tKAZ1GF25eRQy5dA9gztt1U+xPxRNKcseQXx
J3Xsj44+/jTw0IIMCtGF86POowA0SHamIw1CYCEEIDWIPXCI3IoAGJLfRs9sPoS6GyVfVjVAV/Ck
0b2Y0ynIzvhcYnJh440sP9fn3mLoyFJ14qDd/uk6InfbwpQXHHpC4YviOIFkVWxSzjNomxkDHSbX
cpJ7Tb+XBo++nEgPMnBW6FTnLoZb9rugvJGOWYqH0GtVR7jXjNrbTyUxnAj3FEbkjbDhc3EPWvvS
ONTRSQtFPzfwNyofRfYqblNayOpBnV9WqZRAaSOti3hG43x2GgDi44mGEyOiQ8E6khbv3NiAJfmg
OK4tf8iwWj6s9NPApFQfWuXy9yaaHwlbi7L2RAnGIpah8RsOyjncuYnWFyZ09a2eFVcgOlsI6Eou
QBK+NUySOfZq69rVNBmHxxhsE06yO+7O1jpO01uUMF/IZXyFJGH+9ojARtIQFXzVPS/CgzqmjCMU
UCU1F/0aaRTVM0th9yBPzm7M+7Q8FhcqZ/0z2iJwGhc3oDtazrihQlKhI0W4Gg3Dnlu2cMYqMsJb
gUnYpPwrFRoQuxx2oHqsdRdVolm9ZlRhAfCDjiCdLNS304YeL0MFgqFW4TA1IBIWirVU8USbtE6+
9y0G6/pmyP8w6NhTd4LUSj8AFRERwevDzWihw1Ik6Md+pihyO9yM8yMUt+P2u8b6bFFVVHT2Yb5r
M2d/AqMMWEz+qADeshfiIa49537xWxjfhvyUrU0APUMM9yKV2yriPrWZFTtqZLLhaOzS5IZFRKdO
n/GE3rBi7JC8WzZwXfmyfpyUEwipM6g6cuyZhC/QQYR9fWilU7tu6B3VbvCuWZdabbfEOR1LAGhf
Q3Oq+ieXSh/o46t7GXicZd6zihxQn5kYgTU8HUBzO1fpf4n63OTzEzgLoi0MszEvj0u6agCHHkb1
3yI8+uZiahA+t/H8i1GF5s4/8jMJq77n1ncufOEi5c9z1rD5xuZd3fvdQd3pQ+bIXFGL/jWnbczs
O+xciKRpWw90vtQ/aXqk42tI+9Yyd9RYs3zjMtR4oiW75pg++Nray5e+BG4JwhZBzT7gIebptnBq
2MObaqe4CSeQxl/AXJCm0B57Ih7nhxHfw/rcyicxfDIEgHZAt7Wr9oVkd80h5GwwYLUqXPw+4IS9
xQ92VIwc2NkYRXaTMN1NSWCXuA8VbKDK/CCUFvAl5SHzW+GsDhnX7zXSaVbFgtNnuLdoSdf5dUB8
VkMqwuMvCPPq4IYqKdiwuvERvtZb1euTPe5CXwWG6Y3IXrzRuinYpC3ID0BDU+ku0rwgklvGkYjt
Nm2PdPcq+Ywslg7IAk1EiT/Ur4xQTY/9XiGhEMytE214wxMz0+SAVS4lMk44mtrT6me7rd+SF7W6
RvP7uvoMKaCWg+qNWzH3YuOZsYpPqQngNuUOqBHFvkwu3fD6Vjkq3SoPtgFZ5V7sBttl3uuBsBFI
E5OND326KAbMJcpyzdyAc1qzlHZETfOt4G9mrN1cLHlbVHCd6LHfy+lFFf4CsqiCN2WGwrzXe6SS
f3N3ksofPf5UpJnGAW2U9yz7C3RGhudfOJ/WlZYDDThLO3GmpMYIsRfHH3HxXZAoqwy/yEA3kQ2g
IfAYZ/DOofB7cXKz6LBEOWENfeQUEfia4o/OEbW+oF5GEc3dZuKguV8cJu7xqd8SF1FdReZzkteJ
Z4G2ELbLnr5OMW51m8Qotu7FL4KfsP0Vp1ey5mblNuXCtuVWqdndtQ1A7OCq6d+Y1pgZHmhw2ON4
bJhvthx4Ubc4tEdp3dmWE1Z+/lEKp3kmOMDNJBjSJlOW6q+pVEa3bl88m+KuTc+luUBwIHCMguGf
jNhJqH1awgULOwirVn2pWz5neRORCUaMfSQBg4fReKyMTkfzz8bKXNEIOKrllR3ZQbu4mS4mJfIu
8qoxt3sAHwvzmMGipC9OcBb74DCVp2wVaLRoJ0KTo9rD7N9CN/JCbG5O7I7/rF9oAXBXWC9pwa7k
wP5ZZE6AWgoIWHEdlB9RIMW6U5y4uJL6wSraf5lsYQOt/0YmRL0pt2VLLg0NskX4lvpnZ9ypeBsO
I9FWXNbhCR2NO9nekeRK5pvOqV4ZKKU0T+EL7Cqsu55iYxRHJdU7PCCSvqvbZ1C9ZMSNXUmmlFd0
T0nC4Lg2jFO7GTHPBb+xRqgBGZ0+d4SE7LQ/oPnd5MbVQsXMnTo8WGontiwAiSYPbeAzmqHTfk2K
ez8BmCOXS90WDUhfW8weFVP4lmGc+sEICOnNFB5Zx0p1QyKEwloV7ypsxgg6hg3nle5UKDtd8OAr
2qHsCpj7QZRyiigC1hLKhklIuNcek9MSQIXYfItLZpcXO/opXquf+vYQcWRSftTme1WaiaiW+p7d
SKIZOkG/Z+JJSq+D2x7qw/rGJbon49r7ZeYXaTFweOpn+PRGo+DMTSEDk1SKrjBBW6I0zb4ulq0s
9hx8XnLps02xKzuIAaEmGHhyfoPxnlbHSvXU8rMyRFedzr26DeJjbZ1GvEHlfW2YiLm163KO1klC
E+m1yZ95sTZw3KZxofJk+Xtv/OuNn2r4FgG1ySdUjnYp7FsHtnDmcBXp4jggW3C4eoljOn2KlRHx
hs4twG0b/6jRW97f7u9DQs4nb8+TnHhLqbNwyNPhUSpsb5qI3ZzkNXqw5qNTWuiMPoee/MauYNLe
K9jtOomFRInB6uLJE35Spryos1hwLcJt+BK0nm87YurJb5J3Q69HNW100R7CVsZGyBFYf3ub5G3B
IW0EKFJ8qatuOzNOkZhzV9KjiOmtE9fEJfdV6RTmZ+YdNKsHDgu8qG1RLzGsk2nwqJT8RveM74YJ
zoz2R7sFpjqT+0rTEZJGTPIrPgM4rzIGBrjF/EXP6lyZrRAdxHjMVdKqsmtIs3PxIgPCNY/cOXAV
hiBH+aOmRozQPhro6LPvPtlyecnwZTvwJOuDTgGD85cg+xGnGIoQsojiDhOCzpcdh7vusSYPUNyy
TZq3iSh5tKQ2kQ5QaP7p3Vvisfp2hEmQPIKsZaNaNIzcKqOPq33X4Z0/TLUVfNfCYekukvVW4JKT
ZRYN8RConE6rRx2o9FXY5msb+xObatV4GcKQZKQgicFI9G7VNZtSeWbGr9HSDRSvHafwWHMhbNAx
zr9pOG+Sz3qwEV9sDB6NhlCw0Q/iS7siTBeQPgjrm4VUDdZVElfthn8AL+Kz5aPBu0fIaymvZfBH
ijzqe3+08NKtUzEWlrzHbozK2PSiv9HYogBIF0/VYQjQxhxJ8T6ufZ7o9/8bjPyGJijZkf89Pv7b
UBk2FhCVfyrus3L6USrYXdLeLA6VtQu5ifu/SP0MN4w6LhzRC2KXPN50fco3FwuZVBN+ScYrUkg0
a2HIcgMh2A9rkrQAguZ9AYKp3srCp5bsDYs8ZejYe1gtFst2xgYQgw86pcuFaF0Gz888+6WP7eBA
3DEnZ6wv0IW4KMNNgvHuB3S/0CdaKwWBJCFs3BpXNSz/OMVODBrWDWWkp223WwlJA09DNpzyxNpU
4Y8hYhJedrmfIXANEN1sBTjj4a9JuodNKhk9zvkwce7mbiq5cSm6BiN38s3n/N+sDmVNyqzWSbTd
QqfsfySd13Li2BaGn0hVyuEWJDKYYLDNjQocFFHOTz/f7qk6F1NTc7ptkPZe64/kSnmSzpuIF6h5
WtDg5L57jr0REs0UYRYR/IBPRAmDtJLw292UpniLqMymtY3o+UdffKBuIUPiIDGiWFyDGIO9kU1M
hh1ahVwzZgFqissGcborWay/oJEkPUTBZ6ueCF8s8x8V+0o73E35vcKmBKJPk1l1YGrzs3MET9oh
ChDgm4njL2Ozk7MH0TFNjfI42pnDonn9dQrl1kCAgT9HaAZo/VfzCLzmxF1gLGWFAc5S5U+dX8+Y
tihYkSfSPsgG0wPaaTOZwGWRM/Liw/4wfsbyQ+0iAobW/bwYD31xMzVkarUNh/ODRalylkYIs7/v
UZ/wXZftAsojUFz99VXYB0q7XUKxhpVNofdFyj7VaDORsC9HZDoQL54bSKTOA+cyq1COBwYYnvYT
+KpTPrwJRFilfkeobIzgpnYxZMd393pYEBBDUBCWjKMxf+eT4kQWiNv4Rc5dNO5V433yn1rxlo4X
8Uc70t0GYciQAw02hTwcfCTfOEXsjix1yhpJ1Sw1z2wJ+sD26pJbhTrSVD516HUo0iT4G6KvJ0yt
uSbjBm4GnlTdcAGsibkhi0/8yBunXg2yi0S40ny6IOcaCoO8uVc+AB3UEQG1FCpNBEsCEQi8Y4QO
HsjPAcGSCPDozauV3dgFZi/izjFirJIlUQqI2uGlGIlJ4Z2XWFKQNCNbXcqbbN1Dxzsb8auE1uIF
yZGFjxZV472GoZ5kCli1nxaFmBXeJzbxsZsYIj+mT8jDOvlQ+H4xGiHQTkMWnK0k5XDyCwwCU0OI
RJq/5Q3tNfWhG54j6/S4FPsRDcnsWy4veuUOyEBhojI4S6iFcfSAiF7qlv9XN3x3SE7EIpQWEkgu
+LJ5FFe30R3uyOOwfVPV8EyqW5AfaxmD+pz2yFBi5Ihv4XRm11fCr6G6pEiWBHzRvs5wkhJuI2xA
s8avYeGcRYrWfmV5PWzdhh0OLlsKF+Rm4HrxJO7WsqNusf82qs4VPwsAK/o1BdiyfRNzfSlQW0lw
Qi02eMS89LPO9PocqKcaSlPhZO6uMGzVtMPshwJWWj2BKw0mAt7EXm9B32lzVmgpgXkJZTRnnk2j
Bl2F+lIiLqTgRD/pWIoLwjKy5mG7hOqRe79IlryJCuBzaFzh4mV7OxJTI7qSpPdylOc8b/6wyer5
pO2b8c1nVqw/ZfkoS28iISHTaZ/YtC4KZuetm7dQ6Se1XfkThvdy3QDxwOYSwbOkM9qD/xBYkze5
ESzpC7cR7qYB9bj6p74uFZlZX6V0Rhll8TkP4zmhv7uz3jWLEKrZBOUA3BHZ27I8EKKjQzvleuYi
uVctjgyZOWS6dONFnI/Ek4vdLnRmjotlJ9oW8dHS3XRcWnnrYQUFe9tK5bp8LdVkhWeFQagszomI
dUNtwXunDMA/H5b5FhkXC8kqXXtzUms0+6uNNIoW+hlOai91oRGDOQSRmKHQnQ3JPUGl4g4klaxT
8WJ9KtEhcG2vnNwWZ9k8WnTawiGiX3lK4U+jXiKL9eYYx3cJoxwJaiAKNjIiejNBDuIAaK/8ChHw
cEQE5sy+k7kikuxcw1nky7aAz1rU2RsJ0tQagHELDgO7hHjK0GKBeVDwyFuyzkFKiq2U7qpuaZGY
DoOcVD9sgTzx9FMyYH3jEgvDReu8UULqwCOajCb52TaW1SxySfdCpsWY7WKddfRNk61GhxIY/aOH
YLLfw/g9HnbNcCYf5GXuQI7gmcgY4omanDVmnOicTQtTPcX8++lFXFMbzaNklehs7PGuqVe0ugyL
0eNnQW9fe3zbfJ72enDW0rMAyh42TXdjikdxMzOUuRiECaVBnoJ4jcI57HluST2yab8I5wTn4XyA
jyUXYOljK+ErIOxbNE2hdmQB6hhdmhgL6DyotrWxdThADFxTD3xlGHE3Lf71QALWsIlSqNAnEm0M
uj390YQH9x8554rXq2pMNhzkEcWljw78iPGiW8XDb31SyOSYFvqcbTvJ/2JH6DkSDPPqYrRGIERe
5nIzwa6wjUExobO6TNSogolaQPrKa8/EgNVwGdGGZiO2FQRXz3rpwcXEO0W6++VzNL/GwmTVaT0L
431TA7YhorklTHxFSEQ2zkNa1ijYBh3ChDmTle3I4zsaw0ov6drrfixy2s0dhyvWG17cbmWuO2NZ
Mp/M6L/yiuHijGwA2cGM1iPsq0LEO4t/eiFQAbAGZToAq/QWqhrX4CJ87TCNaeo1YRmazlr3E3PC
GMVGrHxmuh0AIno0mFqEtJ3oybgGYub7R2QXJvdKA3Vz9qMGgmymLj1xs6H7CJRlxUR4IUwVtxll
HN91DytXyguWS8+Mt2SXelB0Yq8oJuYfBpI0oekWPlv+UurNKz9SoSoGruKHI66JvmKLJdtm98t4
5QUMP7icwtAaQ2/MKhLCa5jygLbAgizagFeP9Q41kVzfaZGYh9byGSWkf8GZM74YayQ8DT63gXYG
MoAYZiv/GEuQFjPiSbDwPHX/F4EELkoLGvOAElxc4AKynj9pimG5jWf/ELR6V5lP0od48klIhRxf
Q3f13ZnHoE2X4z1rL/XrICNN7XNanJVZioafLIsFxNRcC8F75r4bhjtaiYBaz4I4sm0cDYjNtWNO
UI3N+mE1qK+e6jg3qKc3hRLnZe/KtlzWCZcjo1lULJC/yAghSBhBtwTSLY65+lqq0GqgnML/7PIy
K8bKsX8ieRNmJ7+5j7DtGUJ+8Z44NsogVqRy1qffI3Ui6KgpuyVGeDHyPS5AK2jsI86dzPvCM6Jj
NscuO7m9eh06NBMwa+I4nUCAmloIQ9jYx+ZOJ3s0zKNpIwjv3L8VPBDSiHqqgFfld+e1QUVHjulS
cAhhu+kLEm75qugMWuvWcUDdY/Az9e+tiB6/8cLW2YPdp9TOUfEOSoUNiKT+F7C23x2z4Z2OFzds
rrb+eIxA1eFc12/YseeB9tcuelDZHAPWIZh9lyypROB4Y1/PYZByMnFPaSi0yLIC+ke9WHMN2nuD
78kc+EARn5PJMk/bhKjpb2j8qTuSLdwUXlr/ZdlP61NFVSC3b5+2s1aZbpnflFqfN4+MM3hN/HX+
ESG5xxz6q0BCFX7giYg/8TrweEmfnDklIdLtKtYOcb4om9+4p/TgwFKp7ZgVuFt/NBMKlARxbr9t
R6aNfBHsf7SSywCWAdSwP0FgkiFNVhyiXPPl9RUiQ2ND/DNtwzMkIS5BxOwpnFnEtK+DVWt+GsGD
FjCADOCFCEAB9y8UylxK7iWNk5oJYqN5UrfhzNPNAxXdYNxvQtsw1Dyq/c1RyIT0WMU7iDxulanD
lMTfzxuxeC0ttEKLiGUCrDQqF1IkDBWAjES9yyuGU0AfpdoaDjIH/24rf1PGPrZEwzGbgj0qNBCX
1/y70ZdEd636cdNMOwqaeFAPXSgGkCxCFflZ03YlLSn3nhE6jID+FpeXBj/b6yRYFykD4LSRbMH7
fKAKKItDiUew7B4Aboa1rqMPADVCfOcJQYPxmrfZLuC++qU45GOCWYXsXmtJrAMoz9bE40nZMZvW
dPUQp1Orv2lDeQAh4HRizZrsGMmU1Y8z8wsmmnzRLVNbdKpyxQ0rSqtJw6uQ8Aepzap64kMb4l3p
cZuOK4Ha+C3FISg0FEGYLBArUJKphdiZIBOoUYxROHELEf3iEFnHwhB9JEh0aW4a4fZc1gDCfWjW
QbcIYSecfgcuZdL48Uy9p6AnrGI+e5nbjasKKY160pSlSRI5JXseU5eY/VCX954U7KBDxamP3rV6
EUQMBtSdi2lrJbtaZrljOBwPXbFHv+ICK8uwu8BNUvokYQLX1ofVea29wJFlGgRUDRe0wwD/Kjah
tP00/9SMPXnd2EsZvnFyTa6BgpeGQ3kVIwG38DjLQ0ZfwLnypnlf7O16WZNixiPG1Ye5ybD+hEtC
OiQqPz/bRg0PTi3DbAyh7Oxjqj5D+8QjOahrMhuWNtSYTsaHPrNBMT4sj8iOfkdMJar5WZycxHnK
xdUhVuj/wmJNlrggYTpX4kmSZ3sFcriGmym0H8l52NXNoTFygOiggX7VKBGtYY8OiT3wccjGa+S/
7YKgD5/zfpgDfaDS94ERsQV0vs3xbmNV+8Z/uYRdZD0ZPe61did0ce1rqSFv6KJqX+ffFEtXysxu
gS21u4Ds2/jd5G/1O9TjZ45+ckUQzubg0z3YJ0YFwUDI57BKFy+1WyQqqtlAgC+TNQeByw6yg2IT
fM0gb81400RUXoi0xxbquh84Rs5gy1ib/IlELPItEGrdcMla1IRtgnAZM6in2zj6DZyTqoyzB+kU
2rF1Vua09eu9/81+0X4HhEznjL02fwdg3sRZh53ep7lPB90HI2bWRbdZMeQxMfaJTC8aW98SF/7/
sB9YCrtW025Y4WYEEohllSC/mVPQG/g73ir1mJeLHvKSZ0Gh04Ve9b2B1p9iHlSb6s2as+OlZ1CM
ykd39Hjtx/yRueHCIPQTYSzWzCE5GQjI/W/HoeMCMhRODJcHp/avTeGA/a7yNcUpQhXJZjuGEJVY
65nPkm2MvJ2BmbnA/jdWGfIRsdpbxRMmSRsVeW/HU3G1tepoN3uCxpeoOvV1vcyXwChc+1hd9swM
voI1PpxD8HRlx/d2IweBMIk7v5vc7X0NvcXCAC8kipJpLggfYftslPs/dNq5NojWSBehh29mYRbh
4S6jI1Vzc7V3duRacH6dTN7pTDko0n5wGTWG4q1E8MrMxJBAc9DgA0tWKB3Td+4iehig3/15CAJM
eM6s0lIBeEvY3ISkq0d1ohj71z1yWOXxXQBgIJ0hiMJFT9oszGUReBg42L9XLAMLu95SquFGE26C
H6d4kIk1xht25TQ69zQFSAcBKPFPTtXNxMjZ7KCU8xboT6fFmqlpz3SDWXk3Nucm+8rpg1vJiByW
4a8aQf1y5jxsbUUtN2L976g9SNkVjKMkTfAxRp8GY2r5lQ/Xng1YMNVC1xn1D6QaHDca4jTA/PJD
0Wn72ZFvO7e7cq67tvPzb/cHkU+kv8gjMoXiAqHdQKHOUAX2XXvTooNDwUYOUXEdefmlUyITILkf
kxUDnolA7eB3X5JxV18D1Po4o7XUHYOf2LhLr/zi9D85aWTxQvK6SnDMvfQnJsNX9CM3b/Uvwy6U
WssOnsXXDiBK6i+iU2QyzmiG6V6wzA1BlZr6Jnfb6PVFvAlqmmGphwfV9GTcz5PP7hYdYQ+4B9KG
gI+3XvsS5ElNxyB5XkhCXFI1GIxea0zKczvZR/LyD5V08xUs6B0APsRSLxouRJV9wOtXIRpqHV4B
QNIXK54Q2E32o5bf2WYsGoHlZQ/ihCawcMnJCHAMad1tDH9URWjC8dd8lPQlZWsx/AzZSYjAkBt1
3WYMTybq5EZ6OOM2LeVZ87oSxI94GR9PN90kxnu9HonfZuq2dnX3UUsbMz476SGdDKBR3rz+DLyI
QwBKeKVLC3EEMDLS7gTQuByeeYKFa1MPQBK7MvyT+uNQf2io+6hGSY7BxM23KroFjQNKtUtHD27o
5SAn6MZ5hiCuhULyiCkEvFPqXdQjt/EXQfM2EVfu7yz73JqXKPyL4lsPldAi7wK+5BGpDFgwVlyd
/w5u+fCijXXweIX4xYPyp2s8GHsOjEeNQJGukllSHidpzvsmxSdTO0ryVYfasxDHC8VtWl9MpvMw
PAhOTixDTnKtUTQSBh8oq8ZeWXRNeVwksOSXBGKFjbopcB2Yx1S7NCNDRPKMup+kRV1+hAVA68Ta
NmB+MyoFdvjPlFZdvVUQPYPzlnM1WTv5l1jT5Zp06svP52Aaru8BVxj3KgJubn/RshGqq56wMQ7q
7sX1HkuPZHjkB1j+SGPcnj8L81tQSBYYDgnQMytDHlDRrwY4KmyLLWEHEc18QmrhkXSSo8Wptln6
WRWkMN+S/Nrx1WjK9ViEX1Zuez0Yu8qs3f61hiWec5IqmeQt9k6xPS1rZplmB8RULSjhQ6yNppXD
KQh4um3PCX4JnlhAb1foolEmYyjE3NL8hbzXuujXc67sTkPICP7ENWO1QNoKQgthlC/uDmECdko1
KhbbUT1I0ckpYe45CwTY3CMI3zT1sUj2dbbI8k24YDrlAhiWYBtm4o3Y5wquFoGR6P0Kr4MgyNFt
CmRF4wtREvz8KJOafkPHnStkGnM+r/oiqwmFWw/ZJCjZhY3Wj2WGsvyaxsw2FDpDr4KaB8P7mHPk
YdQR1E9bMtCBDaquGDGgClEkV2jFmNl0ugzDFfiRUd3tamCU+FFYbq1nZ8L8Wt9aA0k904o1GF4M
FRVInPA4wqbwwO3lgDGHKGlA3iINVcyqNJ+j9dQAC9SkmKvSW8c7YxQ3YFcuR+S05ZzZl4oRlusO
bmTI7kFP1Q6HisR/YJp8jbDCxNjD7NYkzR8bnUGdfuuZpVOtsVaIO+8wSEQRZoX6jw0BKcpMKV+u
FYZ8MlS5sAnXdBpWHzax/Hm8nZ78/gJ2cLhQ2LXliKol3jn4z55n7011jkSYtNRvy9eu+sykTdGs
QpIrgDGR98GPmiQzLJzWJLeaGqlsbwbv0AdzikdmLUdDVfBSQeLIFdg74owKl6Ik30b/aGa/QcW4
k+wMadOWWFeQ1OAtXNBO+iznAr4ILgH3RMdNWXfLkcsidglgGU6v+EfswBanoE3ahgIx7PM7p+3P
AGyUKG7X3yWmSxhnygQRbAfaIkzn9hJTOMi6//ZPYTEdI8ZSgmZs8GnESLL2RRLp4L9DpWZkRI0s
+LJn5eGccFq8So3nNxAzRIT1iNMtG+CEfLPJNjYpLdplhf5EVTiWP7umXbBTumTiVPzGNRFw/8YA
p1rH/rKFOA7MSyzvhKSwSGjwhRV81W++dg7Ht+B1NxwqjDaUPjEsczjNIauRkc5DryIJb4Y5Qt00
CJcEyeGacj/7/a5oFu1rUkhkgqbnYIvtIL6WIjk14xlkLAdRDa1Tq12i2W/H9I+LGtkQuNGiXIXr
QT+mxbX0t4lzQKnJR08eDsbfZCDCtH8XUu7JpzEx/bTC90j/btT3CdkejTM5iZwreqXVb3r0iAN1
ycyc+a5JAEgldsx5gTK0P1vajmD2MKEOZDTckhivStuh9kcjj32nsaDLuG61aEkzDX5ASCQktVhO
IIyyoFmq5OMGHZpXjvFNWdz4KkKHW5vzpRrmrxJZLIXY2XAj9Dbgi4Z+8CCaGGBYBYH8e4A+pT07
3KIUt/QugpPQTSzIPreHxsObxS4FObCina777YtrxPphm/Pi9R5byMONE+JkvL9uzMYbiPOJqbqS
Z3rOruyxZpM2AYgF0obIkMG9h5fV7oP+mUAcdY3m9eW7PX6YBDvKEYksv69wmzFpeaOr5T9jUyLM
42nNQBQYseUEeGD2QdhKqeYLyiRX4vmyWUUjInNte1rzrNFRcVDzE5QIhD+D1tr+QlkhDjS/5JO9
9KxN6kRBr4driH0hLHATF59J9ybOVx/lH3GO818JPYWePnzlN4k5k0KUH/WeTw+UFxUfhX0rA0Yo
DN8QQTXzQSuggjvU9p2XWtasU840mRF7drbytWafMCZUWB0CnazFczbA+0GCWBckuKSLcfTHGyKT
iGT7HBuuLjzcLi2QEUohaeF4/z65TFvxjns2E7Y4Bu3qgA8Q9pmrD5gDvkDggjq3brlXl9PCGo/S
QsbR5b2sLzX9g5034w/iBALk+rJ+srtVlO+kFAUVGbcOza8mGenokF8KfYslDYrMCMgpC/nq+z/h
mC06PISIK3XpR3f+ovwaEInAzc/nqsULgt9mo7YRFWVKy5nZXxI2VMzEk3ITU6MW3WkXn8GF/KAt
y2lwQQqVDOcKJlsIutLhAHjRIhBpfvJpiTpHfBFNiVNPVwnRIR2mdLwXwOE31R3Arfx06Lm6/Yjz
OqEsmsgp8EkT3S6bxZbY4hlNcARV6JVH9IuYwbJk1b9xwmBq8qfbVzjT0XvNHiHKNS5RSgiRK6Mr
jwvbdTjhS9txO+nFCZDO13Rt2AEtsiVYfPCloNolBpuwTowPbDTqu+5vRFvmg6ctZDh3hp8U3MUB
8AoBcu2i/vYnYG06xjLe+pCcJWEbIVSrYg9BMvolJZzx6WooDhNIQNdYs6D/QMEtzbmMoB6FYQXK
uF8J4qCJng3dVc3eft3qQOQTOUAZWGN41etJyOahDhHGYYdcmn627KyTnpFuiD+N4t1vgt5Q2wjC
0jwNyecgyBLOWgHfVvhj0t3It5gPD551Xl3ADnMLU2PC6lVc4WkoLlethLt4ZM/AAtNr/riseIgi
r45HRnt1rqFSSTBvjgNYBxOqWn+a42FaButa/ZC8aDkZewFklOnSX3Lrwu8JkZBCpk+LIiPhSqTm
laJxYlzsSyR+CO76jCg4MFN/4Vd3lRb6UENzSeIOmfHRsQ3Qudh/SUNAg/YXADkmNys+8qW5BPr5
XBYIP+zZtfIPZBJzDzx04wlsTyozLq6t7yJZVvkUHMdVlMmLen4cvj/yD/H3rcShESIthchi2Gi0
X/4Jzx1eMHhPzdrY0XYwgCp7UDH1PmrHl9SucstC8VAvqUNAGretQ+Q5R2BDl714rtgcpSHqRDeZ
E+m+1gqU8zwcnZ3NTCZvvbzqj45obZzVZvSRYfbjk6GCBnMNJwWv561wuNlzREKsZmAcpLjykzoA
vfWpQ0+U51txElQWSUheitTFHp9qzyeRYIu37llFfUiNYkl/SsnRMY6xfpCIEZf/LBrRRZwRdGfw
mZQ/A0HomehUD7f161iz17N8klBSbozkPXvh/l2O+Y6RGYCaIhRUC9AOaNGpzXOBcnjfr2WxL8tT
a3zb/MGHaVpPKAhSRYBeFbtIg3CBCXjmzFuNIYvbkb9CuKaop3VSLMHbbO0vg/QyhWeCfChHx/Xm
d6dUE+AqebLhRD4B7GFJwAOynmA9bawWQxA3QB1qrO0q9FHi9vBjJZwA3chGRrJINQvq1LOskoNy
XNr0HIu8LwNFvslxwa/gS+Ql9A57BbM9KVcDHH/DMC8zXOXzb1ug5NxtEQli4v2BBRvR2iLoKtNZ
C4XIjTdXkJgQkcQQ9mX51Cwj2MtSyxNKrsmhICnHmwGaFynsIjdS4Yzq01e+Wm2TV0eIer0445ix
nK8ktfj7pcUYs3h04UyT5w7cZ7MI2C79rMN8RmctBJPff+AmBDgGkbuzyZJmBcLIxPiGf7jE5szP
HGBujqCBVfXdMKV/Gm9y4FvnUKG4Je2bl4GanJ3W1lBJ7Yw1yCy3YhPyJ6xCm4LOKTjj+WjsTaRt
cDy1uiriXSKvDWlB0q98m4wVeb2mzfaLNJRnUp/uFlLQdEVru6upO4IHxXKEyXgkKgVxZxMurK5Z
O9FZrxGNNTDpq5QfsefixDUL1+314meROfIZ7uwOBBRVfFekmHvdzv5i3RPWg5xvWczDKr2Og/Ql
FavkFTI2v9fShfip/mb7BxyafURE5jjvHfTeTjxzTLT+auHRfkAR/cuzQIKA+H2D8QvLgysHa718
tNJfEb8Dh2f5sUPLEQCUG0gFFZhYIAOvb/a+hbD80KcP1WbiJP6zBrPBrilUVRaDbTX+MpvyNbLv
QuyajyJj4dL2ksEvUXO1dxEQS4nb70xPYZXewxilDEgs7WfWLu3+ivKiovYgH4tni6zPoXCPXN6E
NKFeJ9iRUQsW1nRzJB/S0sELicqHbx9vEHMa4SUr1S/mL759Iih0m27ZHMfog0pkY/bssz9M7yAJ
PxV/0thdrfEivo7KvPXRvoCHSZZOtdRVbGabbNwlgL6a0J/CNZqyPU84TivCfuOOCzH/qEhOkrij
MEYiB8yihfZB3oQ4ThVpA+fskONCdDY48i0z8IEcWh+mM8ATT651iVmuWJNpWijPSGOscLaS/Ki6
71YDfcwqJEok9tYWt2kxLywkpCgig/DbJk+MaxJpyiUV13GzVanIUvdldvEREogyE0HJBly1PXtF
5hESiNbOMH8BWoPiDJChc9OnnuYcSIFFtiWyHo2Z/D3aDzbJOVfOywfw+zbHz1h9GHLjGtWHBnNA
QA6w5LjrnIikAoAgxKsC9gyKP/GdRtIH2ZPzAZsHwUOYqNccz3wRzbCRgT9xVLxY5o2VHi1eJfjt
py19Fs6fqW85FXLpw0dXYRXybMw++GSkpsGEA0LRHfOYPmG++YaNJiGTZJl48SImiAFKRkM7jzKH
LnXNWlvGM28eOrMLJWqTBOBAHI4LwAUuLiFKbElXnc4Km4Y2Am7GaB/jdzvb8b8EGChGj9gxMdja
hxprvLfZTHNJlLJCcBjXsldKvU7Yf8FlrOmQd7QewN8gRoleKMdRdDA/pPY+RXCWNltYBpJ/MkDH
WOoQjMTzRuZfMa+p3UXImDjgI50Dba8175bxR0H7LGxOkCy0rtDfCJ5+jPpd6J+C+ooVDcDb81lz
zELi72Wz87/IvBOKFJBFiAmugiR/+N0+NGk/OVYAQa+fhEzTcVVXjJWN7Wp1NH8pv7ZLZKn/g0Bz
nrJuxlGBMoeQn1hAAsidjTf0kmLj7WoVGxXmvgxpZoPg+agSnVVKd63WZpX1ORhf01StDVNDUjl5
mY0+JH0nwhtDgAtk/irxr6PkY6NAE54Z5zpUMRzUu7QCqybfviAiJ+RlSCYHcu23iP4c412t3mX/
6vyNi9GFY2GIpEwPm66A/xx/y6xe4SDj2JidOyJhnwAc5SYOQBYdA35gL2IwIjwNEGsiPsz46VTX
1Da4JGJ26Zlu7iCqJf9TqNet7qZNZ9X4EH6+iRNLbb6xZomFnX04ft2l8BmOt37EqrWVEG3zcvBQ
qqiDaztjIsBJhvXeuUQ1zqT9MJysMZ6/+n5+ha2L/mo0ovUtjU5ZFZGb8dBfhD3NCkbsC3HhiEEw
9a2It/b/UDOSTkq8oglpNr5nzUWu7gALzGGLSQMMW/ZI7HP5k97T+Xg1to19KrmiNVR7eBBRrnMx
S2/NWZU/wvrHTnZh5qHR3fX9MuoEchh4pitVl9A58afIRFuU+gyxyUxFAICv0YhOZG+7Ns4Sv4c2
r7ia1oq66UksR6NLKhZ2De6zucJd/SBjOzzI/cEnI4WeOzQ8FQKJhd1/1ng2uajEvQxagERrIWe7
NCV3l/OMgM/gR7UGwHOMebwbg3kiSDCYHXUEsNJW+yApqPIxez2pPJWLQ1Hw7gCsS99W8zk5V9BT
KlJdmw1smA4VGIsP8n9LX6ceILGvsHVM17Gka27Vqe8vzGxxNTMoLKjdiYTXMzOTW3+h8yJwkzCv
fOl4QuUxKecRUyUwu9o4c0XtXAeyPzOghfe2usXcrCffhfq0WCZKpI/8rRnZY9j8VSJsYo8IQjne
vai9R/lXbGPpQDj2rMJMq6zyFK06p6VBHQNiQPG9a5Ez1/SFEa397KtundnoBCsLFEsIfhufr0ry
+ODE2JUTOSC85ogZpA+BWeF2mNlQD7p/EJ9EoH69rG0+ETAJ6z/u86hy6/6rNsnfZPSynK1v7vh6
x/CI9wGtcoVSLUbr3cBL2BIRdlSlI7eQioOUeO1ws1C3kNE+S/yvK9R1dhpdGr+SdVm8ZSrL1pv4
BeLoQ5MRpLkQvcoVSozwYJgNjgyELdbwPawi4COWeaSxR+DkeSIauqRjjWcDdbxC6PhUeKENvzDL
aLaaTilsDg1sZy3gznZ4QF4PySA4sZ7Lr6+XfqZMaGaQHhXo31l90IrLpN9DJGwqmrj2ykCFFkT6
JO4t6l0GoahZ6Lzg5b5xaZufAEgoStCI1nSIbzZ40WUkupPyW2jnBl9/7GWgyT5GpCR9VwBw62Jj
t0eYqytRuzPDeNbyPsNPTH9yxnkVfI7lTUXrKO5alYcx01DYGkjXgao7uHW0CSjjOExLpN5xsbby
NwNNeLSkmIKhAZKZWEDYm3Abv9wmvbxksNr5w7Fjwok4yceK0Zvt3b878V7izQW2RWvnEncQlhtd
vwjhihx9is/W6TEfVe9N9HBe+AOB7CpiZ1wSXbnZ72PxVKxNS/BN+qzU1TBS13sd6ciuP6XsN26e
mcEtBN8wVmvqOL3YR+7whpoK99G2KT9y8Gn6GP5ti4pKYve+L8ktZj7mbs/LI8mHQfVj42nNGlol
XzOW91HPIHCeAX2utEPqI+jsPdG/OrRNcvuUcxrY51zgWfRVmf6+QyoSbmTw+FjfcXKjWf0tbW+K
MJEuLMIR1VUotv9jnb9J/dU2vNwmcCA/pa+VPWNZKd4S/a+VzbmNlfDbRN53tTzDI89PkL9++NMP
J8Sek/hIrU3nvJcYW2h8AF158JyVJZJka+lH7I18DPVGgEMGOgkaO1iytHCBnmIUTzuqgfIjRlk+
poc625iFYLy78UO8iFg/RnBMDMwKaVRsIDrgrfWMeSAk5VbCtHb6D9/MJB9aFDWBjWpPxSOxUEpx
g23VfK+9lvH0Jmu3QrpoeBsS5mPkGLBLC4VwRMN77QzjM8++0mlvaXsMhVXy+eIIK+wTqhuyV5dM
DLq6NC0ERseuWQ3DsbBQLjiLpLhSgZChhGAtr8nc/t+KBUHCYf9KNwL/bziedGMhGl8S2ke8trnb
OcGT1l3IIFGStuYCsVRPcQmRTtIb3oMRqzMTk7OLlUvVEzz0VVc8dkInKrhIji9vMlhXWCPquFmp
+c9gPgu0zQngm5d7r/Y45FSkbAdzJZx88V3DfYzblyhdfynEyUm4H7ql1C2dDqKRFA2UxUVwbJBA
Mf18W590z2lb4ehXGu4Nobtb2/IqUFe9PsuqpSY/qcdwmmNEEjaqHQJ2F7JNA8k1h1dBWD6r0L8A
lcfq6pdZv8GkJA5peDyr+82DC7n7QG6RDIPD3RDltMcjSIWtqBf1zarXMRBbsMjUs2W84dRInzkR
JDKIOABUGfxDNh37f90BOKT8RsYtOs3bqC4NlSGFnWHRVvcX8ltiuYcDRG2nbmgggOFYI9BFygDv
NC8YTa80/sz1cqVpDCLbof1lhENICrLLDxtl5zRG9tsDWFxjigYb7ioziBZgTWRkHKLXN9dD+Hq3
SP6R/mWuJP0OthVNVQzeqywncrTeA3lf8BCbkMPWgEvzawTNsMi4VqoT4qmXvMpkEacqJTtnwRLT
WHuLiMa4s1nFJ8qm/6ruIMQBJEIg1+Zz+nc9vQkMLM6+LLoXhKdpIpzXwPb2+jJ6kCgs11g+p/2r
OWfFu28QcPXdVCLA6lAgUjdB7Wqd7J2nXRw1pNXSxqI/iCpJ9BnJGodNGJEu9tboO2alV80hhDEJ
F2+xlB8yBUHINxyR+ED4D7UQIIDvpAGkw0/hb20mcQoZKlAkmWungfQZyPWAnWayy1Cp7KuIRCKB
ifD6o1XER8vnuZjMN4roa5SnhbnOu50VEvR2dZgKSBkomOIclasAsl87/EfSeS05bmRB9IsQAW9e
myTovevuFwTbwXuPr9epUcTOhqRdST0kUHVN5smcB9tDhLJhwF+g32uZjekMzkQ7kwz6MswvbZzj
jkzmU/0EJealX+KBLkn0SDQGWwtoiXZyamsocUHGiH8paIMO4zTBYq1GTCI1IaeMIU6a+e7UX7z0
swCzErtuDsgGcaimfFYtpoBl2/75mKwplpz51KBYRumA61ZsUzP/qvHpBM5pUNajq7uOj10+RztE
jqH1+P2W+f/TGSb9jy60GpW9qPofEqYFaGLeoZzriYclaTX9i0hyShFVOz+99Sd+BhOmhVeSPlqf
65wx48KjRLwR/IaY51v0nS3QsO4WMauU1BccZbnY4U+HRaSOsHIcXjltOernQbpPwJwt7TEmG98/
o1G05b2mCSc1IxF/G4qUi6Xub5jbDcq9aR+J86wdxKfXXD743roI9xbDw1kFQm6Ngu2tyX9iru+p
vpT6Qtd+rewv08AzkNnjNs1nVN6d5Et1bvJbsPDbM4kNs9HVZoSNy2wVhM7RRNdgDRnVVo5p9dmS
Pwm8JtxaEW2pi7vOy+4dswGlMv89RhqPBsiFmW+dNAMjxroPgGrOES3PAb9wymJlmfxFy0yKmX/Q
bHRqAq1ZGt+sXGHWoDGEBiQM4+aCF8H6ZgTENBdVDnkB5t6yb3V6SfrvcDzl6k8fquumvjSVxkoZ
HBAhPLr1SvrdlB1qNrUJt97EiqAg3/tqon9I1/+uTjZj/lWQr1LzaaA3HFaApHmkD0DOtOpq57uO
9qFyChfgDZAsxsiiT1Hbbx3DxvgU7JemX9bdsUnOMiCwfCczAmWYZc8NrB+Rz0yPs9LLBHzZoPji
pUyX3NdRd+jG3VSjt00gHPNKMTeTwWAdOAJMajCEFeElMP44FGCmWPqKCBvP/+U0QFD3OyHSGBjq
Uqh42CH1346aeWJ62LN4jNUPaAOkPfIoUtn12zjetNMac8Es/EtqRETPzmOl9T3Ua4VlHT74flEg
z9OfCf9g/TSGXxKR2hwWPYjB4doxQSllqllQCzqyWyf7kbxTYbj1hByJ5ddOeF1VTDvlupO4ry3O
7MM/GZV0Y3o0y0rYm26bbFV/bUsP1SAnZolVYx3j+jJQc7S8QMkZyJ9INESYybkzhcecETBNgmB4
4DMVToBeBta3I0cr24UjUNEl8sgFxImse/ZY3etsayk7UHFVsbeKc/sGkxAtAniY4qbWF7b+BZZz
C735PEpd7lB0Uk1/GKIjMaUUbgTkUDuyqIZ2995SMeblra7fR+r5+mJVF2LX3zR1BTuQDPBZjEZH
DKpK6WKod/KBrPYQBtUsHT46nQNr+mbNL6DdDWoZ5Pl2V+OE20BvN9eMv3sSHMkcxaWQMepjMIE7
kJZQK8/O1RvxF6wiBMJDd7a8P1vfT+ijix5xHyeWHAwkfB7V2i00xAnUXSs92jrtyRl2sDVHFu/w
25lmxt0z9jnv6oNNI6+SMdGFR5NpfZE1yIeemraW8k2qH4QDe6qW6iJdYHsWmgX/IKF1iISogP4i
dtNsCR1d+Ga04WkxZo1BUMyQxORMnWEd99vJXDnmysxOSrmPkGpJJ5MOrkBs/jCMT2W8pNI6c7YG
/K6aAalSu1JQQoOyAWyg+cMS2BwoCWeZ+alwCljeh9iXgetFnWpl72F/BNLxpqX7qdzEmEoStDu0
3oteO9uvfx/geMVSuyD/L/L2snPtuxekF64Yydsjrc4U5H1ImbOlaJn0+Cr8zBEvjoyVs/aeivMK
kbrUYJF5JTgZe9cy8Oht/eBHEOcqyAD5JsMD6Wjvfi0v0XM7m7pBGQX73LFmxaJNj0F9KWrhFjI3
LVaOUX3q3ndt/yKbmTcIAi3k3uJU0ZsjaxA7oq2dUyNDrwJjqw1M03EsKwARSWHyUBxvBo1F+aXh
hTF3qf0onkMCPdXCMUR/IYPY49sOYOkE5JG0CFg8HstBh5aB4STjT62dPWyC4ae3S6bTOGjoWbGY
sVSpYHIKC3W6re3DNCAPn1OVxjxV3hLtD64k/t0aFQLbjVC9+goh4fi0jJNJuJXQ8yGUgY7Lz5sH
YA0Idpp15kYxNykDh4zxWMvcrOjJJwNHaLp+uiY9GXm8OEZrZ6G4rGfem/EZtWub9mi4wYpMJJD2
BmsljTXANHI87qlfUuZvaP2TCmT9mUXDjPNFtnYFaQ9zlMed9eGJRh0CFOunhQMNWYYru9UuavjI
8AdZ2O7YMoYnqH1jeChat7YfaGiQ3fM6Yml1xosS3qBLO8xN1cA7FOpLhLVwArWUKrAEWoalwJ/S
4Sy1Bzl+oFedB8yZwUzFW2SloXmqZ4GLZdzAYG7MRm/lN3MmdYHbrGz9ENB2r3R7EcVHavYU5EaL
2FhGCSNuiQ66poOHjitCb4En4nBFHG3YARJhsI8fLM20EKQD1Zj9RIbOHdUmJ914JjmvkoUcOD4m
yQ0hBUxfFQSoB5TA2gVicRGzhodKRZEMTPifXijglY4PbeMysaLLSxPMBK7vPQYNKO9hbFdgoGIU
TX21svZ6vrfmd/pD+21a5AAY2ZVgliE+Z9nFzII3QDU0ivV80wU3G8m75Mx7j1SlT0SG0YyBZHgW
vTyaMpXBrHqoDEbljwbpg79iaVcMO1Hl40SVeNt443k4p24jjVswtTyMGkw9+GmGtXp8EhUI11Hu
EWefkm6ZC8IWVCLnnqSucP8Vlz5nV7Tm1vj65ZOYnBuTIV4dkNlwbf8B+5DrArVlEWkhn8llkNqL
YDjBW8DK6hv2LMPinwO2l219YXIzGlpDlMEbdfQbraQLN4/mmWeyc4idW3XxmZXJU4MPTvOMiBFe
hG88c96QYPqOI4L1hM8ByiduOG+eD/sx2CQV3bMYyUJS6o61hfhhqQ2AkWCHEFUDeh5vPe5qpV3y
24ZI06fPMdrbyRYJugfmwF7ZCJ3MC86RWd2wcdv5aOQhgqfaJgRAbBBSeWCRwTxeVg9RzaSXnUgO
0iMrICnzG2BCnKDy7ynux3mDHEaMJ5Go9PFySt8zgHdOvQ3HjTAgK+VCmJlVe1vU51DbcMgUDuJO
EDY8rtW9xp+rb1OKdJn4ypJ2YeNY9GmoB0Y6K1b7HFVqdyaLoxgveRvNJp9dpABTsIyQDM4LRPP/
S6MVSiK+vQHCKCD1YiE9cCl31XK6QYr0UZlmw7XSwZX4+7D5GpxlJxyz7B/9ryx1leJophvCYbBI
4jdFon6birkYvHjpXKLGV/dx8iQFG4fJQ1WWCrmZNHv0igYoKiHmH5Vba7wLL1b0maP6tqez6Oas
8CDNo5nS7X1kVj6hIA+/XE/KyvbuwyNj6CodJe9alVvLIb55GUXYnIFjNiOCi0si1NwBM5jo+QAs
wOZ/0L5D52SyaI6tj2gZLCEdTuFPKXG05eZskP4SmH75qmzBOSIMrgvce84lk7d6T3YgXRy43YM8
rh15LgOFGIXWT9m3zdeej6GhLq2rE9jDfDyXZPkM+jFK9jISW/2E+CUpmzcmAeL6jbQ1L29ZfpJP
w1cdszDwCaESeLGAp7VfCF9lXr9SYgdVin5OTXBoOQIDpr0lhaGfLxsaWKGflI41Qg/pKn6DLSSB
VF6O9tMnyjTEeqmmSFigIsYrBOhthbZxXBmxK6kPnVEAIShi8FLuLKRkNEIWPsdgTZ7cW0MTiPKs
C7nLuqdOFnbsHaN8qcFxHRwsENj2FORuAAaZJ3YJN5R9NOeQ8vKnFMczm0OUwaQAF4hJEvd5ip0y
HJesxrhKmeAs23BFbrBWnbE3D3T0dvUFh08o4e3rJGqVjjWpcRE65sH5Fi12vy7hd9SfetsvMuya
X7wl3rlrt126V7S7sA0zsfXjrTlsSM4my5Lclan51cv31vzyUTvkiG2VGgIzow+jdEd9Qej3yDIV
9F2gLkXbFhoX4V7Sy7nk7yvnwHp7WaM8Zq0DpkDUyYp97pV3hvcW2gAfGh9LYI7Q8pEbbp/9lv2d
gii5UulGDdxToesNw79GuYTeI/2douMXScS9i24zm37zjrZGyFm3EeEN2Tri85KJo2LsprWbIp3V
Di4wmWX1BjAVREgmEbl9mri0WQMStdk96I6Z2ZnpEdZIDEATzY6cHckocRMe0qG+yN4eup/QdMFY
o47mbwsRr7hMYMni4FHjqxClnKbyiu0FHYoxdIFZxkDRzkr5mUkfjXPDwWwweFCvWfBRA201b+gM
WnEDhzjL0UdvdJuUh7scr1sxGjBR0zbnpNxkSGfAFutU1eNXXiNCdebsl/zfnrwVC5Qjeh4hDQcR
R9Fj8T8RMzpEHDnsqKFosR+Hp+WHB1FvyPEXC3/YH6hW+zVD/gUZDyMzrXaXasuSCbNK0fldBxu9
QCqLtitZsf1xjD1wybem3Ai/IttrMdGmxTfPFQgOJQJarD20at20gptsJG6X8gORMfJXzW3os+o6
8V+mwI/4e4p1/gOx3WjJj1wXgDl7trL3TBFYTRYB1q1RgereLF9lh8YyjvvYZ4gc5flMpSM3YQj3
jgBwoeJy4zWtgodqkYY+PMnaQW143TIonzsbCASji8DYC8N0XH+Kxzxe8LeX/YLmBzaymrPEALnI
/Lg6gnEXw00tvBBQQBfbaCcHCG5OFaAhcIBkJTYLkfarNpe0p9FhhY1oKVjPi12YHQzriHGRqNi7
z1aOembWlbRcEp5fi2YF+nUVPiTt0HhoE3vW6p96ssx8llMhRigCr0E0SDpSJCZyym402bkw9Cqz
nw4OkrpjJKeF98C45PHKVDeldK1ztBUbA6UL5Eh7Y6cIfbQFc2XcipwZdbQtut+R+jeNDkmHEjyj
HbVeVcwhXa4HYoJIKxMdlqa8qjQDI/ORcPVZhGh1LEyhbenhiL3Ee1Rm+VIVdp3EYa/Rg7F26XFG
RtvKBClVVHyI87z3b5VhH2op+mur8pPkEu4qP9PnhqScpkm4jqgV00z+03TnFKTTI5UBUFUKkAbm
+WqEfiyQtg0XcVWsiXs+KNZq1POvfvrsSZO0+XK1gVwuXzqYsOSn3HzWKXi0oFvazHOC0t/mMO6j
NN1XVJKh3LJSVe7oxWctLn4wMf3FRkkKdhVpIf63LCZ3A5NlCf3Cm3Z9oHKZYgMp9ZXDMqXteOCq
mENzdGmtXfT/MzXU9vtgaA+d3B4sR1n6hX3p1VRm4dJy/i4KtIFaIKGbwRDaxZdgmJaSooMbdZZy
TLkpDUeVXSSSDDt3IBNZbteY7kCfJVibPWdNJTc/th6xarDOliN2O/QSCfnnCN8cdGNjmq+tEL8o
kD9k5gFTJ7O4lCqk2BEWnTkAXxwWUQ5NxhqX+YTOhexZz0Z6BVrS86tlMbEBZhXVqF8cxlLXr5SU
zEFt3PSytE+CbFd0IcFh0ypBJtgifFB87k22CGPak73m8FIh/VFTty20ZUvPWQJ4DXV64zw+Tal9
7xysHp1pnIqp3wdRsTR8wL7oka1EmQ+liM0paOgmtIYJwkdpb4YbPeWJoMJK8b3Rgjnpe4L7ZPCH
g48pCNrmzoAhIMflorFgisJ9FGuMPFLOtQOGjYwy4ondmNcoDMpdz6NBYQJATyXTslxGuYXxDCwR
aHu4xW5nA9JifTEpJNcLEVBFFo3CTang+ba7naK/JPlrAqhSiLPnR7EA2FhEENTwtGqWnkxMPSoK
nQswplJiaQvS8cP7EWVJgmzFYK8/nKKAaTmrpQi1YWDQJqEMjG0W5QZrP6iN7C105sZ6dHCS94K+
anTonAnaGA5Sg/6BYMjJhE4DWqvB6GwwUDVZE48TOrEG5nMaz6OWDmcA78pavUj1mUo2hQ0ubOTO
Vik3nJeDdqkkHUxBStgjUBD/Hp0Oq3A+PIr9tmgXQay8GRiuOIF9md6YTjOcXG/ajslHOdUuP+iC
mM1FYiCvmyh0ux+9YabEmCQ62tbOC7cZrg+GqVTKc6RJWs1unfPDwq8wiG40uAXGylLIAGNzSWw9
FeFnN10outP4UeDxbckgCy1EdswmkKGFUj/3g3RZk+5g84kkeD0SMgDePAZlnmxHeOwshAjjWgfg
5qeLGm2nziBESuU7E8WWY1F8vJPg2hCFIMHAt1BXWzofG9p58cOFNLRJzvmgPTsyjHohv+QfWJiU
KhF9qJC0JKQNshgj0WT0kbxj9xipqVp4eyP2a67rLp/7vbRQQ/S23uBmSPAmvAJWtioC1o814zWa
SoTZBRKFcKQqAQ2komfPFICpmChTIFCdqNR4lCrkWugFIAigeej4zPVspQH1Krx4p1fKIq1Gug0a
OAaDi9K8VgV7sPA3B3xsMsNQecIF3cto0vnEOjcXEZAOfXTNB8jhDr6wGi9hQ2dMJ6JYjN2QmeYk
ZzhIHQq06xYUOwuCcUC9jP6q+dPTl42VWNApapV5MMtKUbGyv1eSZ9WBnNW2MLxukOtrOmGAQJSI
2bcUMilmRK70XGJMtIua0tBCBzaM9cIHt9e8mnRrAUAbmHfV7OZkbu2cn1UDRKLJ1qrv5Dc7alBW
RDPMWLiact6UpkJF+9kpX4EPSzTlYz73NimmtJL1Qh2whUyEA/TqNqneGxNXGGuEvvnqvWc3HJzg
njjHQnvk6r4O35XyA2iFXd2lZM/Dr9FeKgNVikHDwpgfaUKhUg/WYAboPxpagoE/zwe3rXWuDCQU
g7dxOo/11I/egwHuf1tEa2KCKmYicvRIuGcKiwcIP+U540tJ49NQstFXX5nN7CFR7kUE3hXmCFaL
eQRJwcswG+SEEiDbyKGID/K3oFqwzDTMvQJRarSAHY/covesQNQX8t19Tf3JMj9T1NDJ5C2E+cPR
Q3QlXwZElb9AvbWtAtmCmVvAMBZiUoPLMQxfYc3Unkgoog2yv75FPGmidlA+aowGBeAQ5VeJ/2ym
UsVnhgw0opm7yekXLgWuANIhz1J8VCqYXh8hqmphwlMvYQR2HfOeUuXzWAXMlr6tJxyh5avT7+Zw
45Po8YKwMgYtF0sEcoWzzNgM8tkvbilBusCPoi0RsIpJjhBvIFtvEo/y9ch4SA6WKZvZ+KTExw6i
1lurvssK7b/kBiwEE74j4BcWfZyGQ62slwZ6tlGbpaE3s9kENFShQQk/WiZERCrgiGEglfkscFQ2
bAsM+52/hNAP65P5SjllhpyqxV5qPPT/pNgJWj9M5ho3dmsHruab24x+17CKecAozoNkGyc1eyWI
kcOn1wk0YPLWsAdWGSrQFCIYJhSRhTa//JEkAi9fDXm5iqu5yA+hEbHYuCOrODKqkmLCVA46MWy0
GemKvDeo0SCW36yU/qHfk3MzIqHs3XyDz3FKXdjMomJX7/ydUr4ox5MZ7fzwIoHXQ9PebmXci7h6
9HydO3D77kn1M4F7lcB+towpDOUmHvK0+Kywpfj8yLkz8EsiWReCCPtwImRDpk4JXW6UTqsIdRC6
CpXuKZFB6Yco1PW7FpVzrTvpXu5qykXS7xLpkpr6pXg3M/1S/A9W5ZOZ/Tt66gAnuEnZjhSqQPfU
DK/C+MiqQ2v58I8MgjZoD381TpD8HGZEvf2pwUEnkVS8lln6K1t31fqqh63qHQvgM9Y2QwijaEwX
f5OqcEf1Ecc7KVqXfL61v9BC2zU1NBHKX8fw23vCOgMKW3lbPsvQ3jFNYG3HMqbZys6OKB5897W9
rbBbptdSXLPhS6fvG7WbUnykKSLbP37PzrjL9StvyDi951yz2fjdI+RLy09Av0l8RWE4wcWUD7pd
E9BNWrK6toZ7TR2Qkn5Ya/reZpHCzL9ROBE/ZK6fCGd75ZzklhnV3isvZvudlatysDH40reEmPgI
jc8mrn02U2VxVwOLN+ae5c9xBAfVX43mIioERUaL6+bYN5VTFqdzM9ipyqUzrg0zlARu8aUzSTfb
2K7qH6LuolK8j9uopJc7kJDO31va6x60xXQKmI946lWzP6pCmRncqUl8xNDGPtGR2QUeK06v6joG
32n6UtIVO81Wv6Tou2nWjemoNmsceJq6lUkLUaKtJ4+Yapdl+wxlxI67JD7Z+cbyLgGDN6h2vbet
WFV2h6J09Rr4wqY1LlqLyFK+T+atR7+gZAco6BUto60wvKmPOYYdPnhPeTbZpi72ifIRTgd5uOoc
BG1455FROAbwP5fOr+oYO2VCzMaNKX47Gr1onX11rHWt+MbQBAx76P9J3YOxvDLuw4jF6VsBFoGS
zNd2Jss6zIssUXwMh8wu+/xWKDfihRDAHs0ICxK+w+kkgYUUS4ubaa8bhkH6LsHrG7mFw7rC2LHb
Htv3lI18j+OHzlboXakb46VnHPmDKj7Jzs1kFGsbjCgzTnSkCcnJqO6WeQgqmEPnoNymASr+9TAh
iVwB17ODU4B8kcgIRztGhj33ZKrwJZcca3EL1e8ALb/vz2byBdgh4RvNW3R5ZLkMBbUWp2d3JQi7
yH4T+JrlT8z1l+4DP1y0KBbswJor3sPTV12FBsUtsSw5L6n6Gv3XFD1NG2+qtHPSE93BfEkFEsA2
rjhLc+2n4K6x8WANqGnqHC1PHy1Ctlu5/zIG8qEp9UjDQduZJ4cxIKeeDjRm/RAorzh45N3TNO/F
yAJmUWULzEDeuG26nZp86mzns6MfXAz+GaRsM1BQ273e3WTuleibw7E25qqPJ2EWspYCo9ccC33P
gKVmUoyBEJkpgoRXioLS9i4OC7Tau0QK9RPcDfWqej8yX0B+54ko04ve8oX+FczKEDHy1WuIdMHc
thsdYbnPU3uyh63vvfR6UyjMx/LP0f9u5KXRM/4u9v1wiIiL6dZRdIRnTANv9ysy6jBXc8DHv+Jt
ak91u/fVnVq902PLED2j6CnB36SM0rXvrn1E8rJENclaw9kmORvidag+eFaT4ruu1sjyBpvM0fQt
R4JEsAROElKNGZ48Qsw2Clg75VzinEw5izvYkOBsIbXPTDjPKfQwRqFzysLC9meRbTOr+hUvmBge
FA2zwn1kbDNlydHW6o+CDAD0i0b6V7HGD8mYpAOcoUQBrcNPVigbwpB9aS2bTLtQpHKa2P2m7j7w
QTQTM66Np+wYHjq4qiP/XWXGTQX8VvdYhfk1Dfq8jdIZHTWZqmu7JXBU+9VFoAI1TY+2L4ZfK9tC
Zc+JallnO7sYDBaKTRDdRJvGD9tVX3SpPjx3mzGsKIw6FKNWRV6Gh/pqlyW/Go6kjvFviLHQCG/9
+E57l1P+RKcoPRPUlnluWQrTQ+qz1d7Z8VVPfluF9b78MejfhfFd5n8lgv5spvSkCm6C/seMhxkG
V9EfttKPyDxM6cO66qqrT7hgNVWIxDA/uGBYZYz+qckIN/GSkiWVrD17kzZrrwZltlQI9LGAVy2H
iWz4SxNfbZth93vgHJJHRe4CVEUZxh0SOyr57C9xri1K3+KbW5TffO9fcjg4gGoEYxaS8algKhKy
TNzx45qmC9SAEEqTN47C7o2XJiifvAOJdpQwZuWPkbleslKN1ZgRjnoL/Z0FE5oapdpU/EFJlu7i
rmONrfdcx9QfFbhxRLhko0Mm49spcSSwoWEf9cYGD/qGSkpQuOQPIusWMSDinBgtlCtrg3xJ1GlN
AexDWmsjLgoOxsQvWKPUXAi8MiNS+NB6X+nFuNDHCD2I89ml09Mx1UchVwyZWFaq08v2OsE6PNtc
AioK5zbNDiO/kkPziJm6hZa+7zRso70NNija1JrGK5sj5vj2KoMKYlwbMYw4Z0jXqV1uzYHaoMh3
Hir61GZLbAPTkxB9IwUYQFXmSXUyLe+0K9p01xqWcGMtAjkz0O+Yp8jSUc6Rb8UvhX4vghTQhKq6
SuKVltbbodd2vRTjoXubbM+dxsKVGFI6VgTCEBVlACEkeB88WhQLMyDaAhytS8NolmlHCEVVEF9t
KPOiu0AgW01WcFA8/1zb7bkZIHA4Iy33rkmvPlDp7tU406GjOGoCQAKxvGgpTdti2JThp4xiIB2p
a+E7teoyC5N9SiR7maFNMRAOE+pmdkePs16hWZe7KwaBwjqO/rBKGe01ARARpFYjSx0NBlDUvOT8
LOS7IS6YmNS4LFbfSpaIknqLqxEO2PiMowznzrRr0XAoA6bJZudM9zDx51NGNFJOIg95XrE+zuSi
QZU8ruv4q8MVxsgmJlMCq9+Kr9LNE4wqnrDG5d8+MGTa0QL7SvxnMAwhExSqlYq8zl/G/IvSnJBa
Gt0RiDpG4rmuIuwCXC91o+uQX2YS+WXQGhoUYwVCR0vFtYysoiZvpiuB8lsLspk5j/iimcWq1I3e
AHrCKyd2uAQQNX13lSXsf23CuVOb/QWTW5depGpa5iFJZa2/05RxY9ftFX/ilA875Jk7ORl5oZRj
ljVnGuClTkodzhpco5AiBnLq4Sfk0UUm26+0pWcy9lep+R3scNVbxh28rmGPF9VPtl3hr3RytBqM
vU2i7Uq9ukll9CslxF2ZQt5b9zvnbg3Fq+yJ6TX7r6jOroXCs0Ndis2/t9tTLw2HXlEOmTkdghiJ
MadkExCzxybMMYVNWBu/a/hOLclGQoMvLxA+ZKQgJWXyqquCQ4S1xUAkAwWNfXUggw206EjmOuei
QBMrDZbksJatLHxvSlZHe0BnLyYEC0VKP0l6xdw/78P4NgbyX6JpgL/i7lA7f4PSXztbP+e6AYm2
m5v6tOpJ/s6Mfu7IwxGHGaoIGdqYpiPEo7zo+KHTzmCngAo6RwJqhPHc45nuTQn8rPWB4gEnT/rS
vB1wGbZbhpDA6JAxa4foJgVeifRUw/JKqA1MaG2X+uW1dTCfpbr6no9xt1WPUPe5Tcv83e+nChv1
9yCNP0NPMAoCxXUJdm7HlekwlXcYHyZt+1aVotxApJPkhLOVsR3uPG+6W2FKdsMYnglARNgk6W85
qb5BgyOu5wTNSgJ2NfatCrYcImmWcGiuerWKqF5mU8GqRjeqTRG9a4RUOQjrAQ+Q1xKubDVY6ZO3
0exqXY2Qe6GtIPlsimir0tK2Caov9CepzbrdTjdTYJBu1EPr01cmdApH3nekTXka7jsYJAXrEdRV
fEJLuw7XeR/NpwKnfVOd5RHjeBQAPvFnOEvWltbvTB9WvizNvcD8CIFyJV46C3veM7Jv5b5eVmZL
ZCYO4bqjC4t2IQ3bGOYbsDoXhQB3Hv7FZGFJ1hVkqLdSb1dji/WplTdK9Bw6Hm6lUi5TO3zIQU3O
B612FBxlRfkuEelmW9vzUBYCES6HRZm0ayEFYCzf8qExdyR7DYD8EL9Mn+W6zr4jqk5+UW26cPqe
SEjgHT85urkeWu5KgWAzuaH1Yp51HXYlvPGoYZR02tcS37cx7fRA3hq+um0t6B4hdH0KBIvtvh59
9tCuEhhLKTKVYKTGNiH99Lu2iA5lFG56kJODguQWNALWQa8Y9wPDxsBoVtrYupIPrcnIlxGEgLRx
DnQ1+LPWvlQexJ92gFK7IiJFuGfFER6M1js27OSrYVoktsSQb1jXUY1GqNlMrABtpp4lKHwi412g
SkSRKuasAbWf+MpJrQDrHIN8kwSupx2IT+a/A30N/6FrT2pOG82cpTmQBVqBPQrD72JAnwfufHR+
au1ZiTYyfeXS0vLeC/luGWe8NUpwG0KFITBAC29XMf+uyq+QcZQfdwzZGWyZH01lzhOGB+Mp4BwL
YE2WijSzIHU4gQJnlQUmpCxswLKCg8I54Z9tnU3Pwe6Hn612EvB6w2OGIm90XF5d9hCTTd+5OPQL
GmiNoT51jfiBdCajJcmrdQX+zHr5HLYNs3M27DTYQUvOISwTLTw3uMeoipoRffue9Cw8+dRBu4Dg
CR9wtl6CII7dWvrkX0L2QvCws1vBxVPgt7WI2W1mDpekXjuIyXfpeLbKRSuvJtpZKt+GhG29esTK
iq+jTjaSd1T8V6X/qRry8pulv0r9amr0rtB7ZZS72lUNf3jeUx/i9WcK1tK3njDd8B1NNZqxnRsK
ktw+B0pYBuEcRH87MC1jNm+6yMYxwcisiOP4MKDyMgLo4wwKMgwMkkUaS1uQ+8cL7khvZguXED9K
A4WjsaCtY83uSdWdkvfIZIL0x2+EEZAjMY7dqPcOdKTKNWbvpeSWMzu2OwwhIb64HmRzLfzR7zVh
oyoFEpd1KWZtTIWN6UsDhFkwUSOyRyfGR7I/rRgxGvui1Efi5FWzrygYOJbjeZCbi4Qgnor1nCkl
ZFQ7C+80aCzkYmcVji1mPDThfLjoSklc4C1inzM02dLwEjdqhHO2ck3m13ZHvzCukX6QiMaCmGyO
GAev5r2DWib1ASRsBqTY34BNHpiwe5GGFqmZ+SYBGtjenUtv/wYpl6LMNgzyjs4o2fAHlk53Pv7I
DRG3tcRn5SslOUvq3YtSdhSvNPqV1XelpaE4ecOabF3HjTgqbPMQ2Z+FARzI/9bHk50e8Z2wQqSQ
nwqoxOGXQLupWNra/dCeMnYwI+urf/02nZydfvjhW688MmB/E91SBwchKR+Zj+v7nTIqtX98+Wmq
8ETuMUe1cm07tjANnn4zpUVCat4/TGtn8TUEXr01pZ+kIU74EcTnibaZoIxJu/N22PY2kM7hdPNh
UzNASdRXzNLBn979HPsrnGq2+pw0s8g0ZlyozMzZPEvvhEEhRr8GKe4mCUrI+8BS1kbYx+vovNpc
dqdYwcN1q9DJVMnvQDpLp3Dohn9GarD4Y/U9Shg5Z5JOUBUz0iK5oYNvULwY5meU8KNNPhBN8qwY
yra/sQXhHmkH60zsLojp52GTzNnhubnpXMYmWYpHqQ3KhWCQNcrCp9YQo7faLlaGj4ZxgPCldOTB
QkKNUZ8ijFUXkxosmCphlgmw8WD/U7OFU6hrRyJ1ED3vYHKlKu18NLxNwLTJ6/XtEBcLk31qIQE0
IwfVdBhJ6r0bcQX3EHH1aCAJhL9WCxv+Rinlfe/354FtXGLwsmB+TknwHIJ4Tc9MehFZTp3Nyvrq
/8fYme3GraRZ91Ua555oBsng0OiqC+coKTVLtuQbwpJlDsE5glM8fS+ev9BA98WPBmo6ZdlKp5IR
37D32iXnpQ3uiqA7C+QbTopqnhIjEvkxdusjr5rM8ebYDtTKc39qyvBg4wrhi3jvClgn/UJwOOS7
+LTO8i4b8Gq1ORuQTQDBSiZ7zaBaxAqhHmPfGfUH5cG+y8qD6Z9lrkhlJNUuR3NTHHPLlg+7cipR
2CHwrWigXdeBNqiOHn+FcuEJ99Obvrkv4uaCBRrkSO8cQ5t857fO0D0JFcVzGu6siyrAgwviQcTq
FexrYq4ghcgAKhwghBogk/XQAy8cwMgjKxZG7cyqDQtOVx3gFu00XDC5jZ5Nv28pcajNcnNZSIAp
m/nOFPZQo/JoSsh3Gdv/Sexnsx7mOb12mAChzRXApQa+3zJH5wKEp6zGU7xGQD1Zsfvu/cgszab1
IdkN5JcEaXBw4vWwJuSr02WHQCppcA6ym8/rjO0FRYZJiuMEOtJF6lpEHuIliwvnNgxRrrP7bkG9
ZSY+9UyCGFms8Wspyuu6j8/0JaPb7qOR6DcnetM62bsMJqnT+TdBFXxMyvNi9XUek/+5s84lpKEL
KasUy8eVGUgC+MellswITv+amQQFKE7mzaL8x1E/3I6pk1r2M75YFbEfwqiYFNjhpo8eJk13D5k2
Zgfnh7t2W1GrEWEx+10i2nL1FvUEFP8sWO6vOEWj8T4Yf4Rsidr0SodPSn4Gzs+Jnl+5VDPicVDP
Jd5dzPk3Uqij/5hnt1mr2BLaidek7zrpvBTlcMV8pj0okqgbXdxurWHX2X2CX2chJKV98gHKTMeq
vJ9AKlTFu7e8DOIjqm796Us256X44TrH0n+JSfBsTsp9GIbPOr7axu5rO1+5dHK+cynnPQjzVHxP
IQb3j3JUh5pkFdF/KnZmhUFwF/8axWUzHWXg0lGAuvFHM6MIf0rYaEhUhmmwSU6ynRnbQxIRuv6e
+3I3M8pT7OZm+elu3kwMTMegHq8LB99cQUH5PXFftSN2/BfAe1gR8hQkaJawJcjHvsGDWN+EguwF
1HG0gSH0SUqSUOAQdDXhRSSFD0QYswXbvk1dY56IVtaTCQ3GNvE+FwX6c38iZ/3ZTx7WEsY+xaUB
9o0DkQ0EUiw3rH+P7MaFr68MR6ijJKv54lixjZzwGjl3WqDxm811NpDCUsI2yDIGuHD3YUW2kDEG
z+wH/HvBwjosfG24D3Uysn/XJ9HY05L4h3lx0aYux67Tz47/M+WYjhi8gikvknnnJyXqL31Kev84
heneT4ujMMF+UvFx6no02T/9lbYELk6S3OniNfXybzZ5qNoIqX4E5XM5DngP3DjlUPXxPVSfZsTw
pnj5rPIWTR0IWj2YCfMhlrq6b1XwwGjYXSve8K3UwO5Bxt6cEJyCirhHRsomF9wkrHqySWisG3Qu
db6e6pShffbeIHcqkVVkwQ8PrTAqq570M9u359Uk4FHkYVHwmVBbFJZ8x3UhsB3xPWbXrifbjEQN
cnprD9FWg2GdzVXLGj7heJxcJtMGFcqfhQp0JvVoO09KuNULu1/8b9uafZhWbuHvhg1RE7Nmkfag
13S3dJrYP4yUvDiD2WIkY7Ji61ygaPFuvIpHmfLa2eUe/wdXHa3oSRXfuxL1G0YOyjvj3EwTOKHf
HRuy1sN4U//xDKW3eLfjSHhStkdptg1Uu+M0RN8COnC7EF3nFOcusgfuLHKBLgZud0jSaJeNl2GO
b2KNxcIbTwXBGWsNOjToBMsN9jDVZVI5SVDjxCVg70HOvSMFqZk6y9W7bkVz60X6vuCF0xEPJb1e
JPVDFQS/1rq/7YCCWXEfCNgwEY/GN6/HF7Fd9LJyjnbkmtGMSoblrprHUzeSq1SJuyzJn/tJfN+c
R36ByNEri5u44qFwO2whRNR7d9sTIErvPK3ub/K7b9M2A2cWnwd35UEzML5CMGvFXSig3rX99WzD
Bxvcpkn+YVX7nDKYqh39g3kdk+cWEr8BKZGOv0E25kY/V22AggLgHN/VEevnNhgczXinEvhK5cYL
GO4y4qur12QEspWgW65e66Q8RNiiVLl8H1sN5oRqZX6rgLZoJ7iqVnbkKKKQVWEuVOuxzfS9l3eI
1Ct9wwN0mUSIziTgTEOSLMW7QIix2Qyc4d2N2F3JGdKtvRGdumKQigIL0XoyPBQhvabkBluH4Xag
ES1KsuzC6m0KBsQZmf9bx/1RZtmPIJPfUzE/peziEveFAICnijdpdUBtJczTvhUnL+RciWkeCXj9
nNE0mIApWRXeyBUfWKlO7sCrboc7KbbPAWVnI17aBDGMWF8ThziXxaNt6orqR2TLUxxQGYfBnzlr
r9yqP4q5OA5z+rS00Xe+7bMKsjsfRVTWIxac0W46Fay6mmI/DOf7JMGmN1LKs/F6HArNqYPqN8Nw
OHSQF5Fy5/5nrkkOG8gNipxLV8XHuHuE4b+PyYNQPGwle07d60sEFYtOfduadU8Z6vGVLZo/9niJ
n3y7PNgSqxh2PmdARb7hTXPC5BEQMYwvK2AnrCgnbjjhFbftZN+QwlGfr7d88tEmvrnYnSvGm6wt
Dysp8qOkmbPRs0JA4XolOFd1i4/6GANUDJvnOqtPOMudbH0ziBTKPDiicWXRS658OrxYxvhjRvSl
511WldxKwyRuZErc3qSWwPAZhil0xRCsaLgg/PE5Fnv/w9LMCcxZ6ez+GdzqIGZ5Lif/ZlX+a5W5
RznKq65j60lGK6B/lAfHushehDF36CD+ZG2w93NzZeDGR/Nx4uM2EaEOo70y+VWPUiRHm1WSLqa8
6mil+chNfJyjJyR++6mv7gZqm6K9rEnDgoiFB1NZmOVXEVauVWaMQ+uHdiKboE9f16Vx9hQk93N4
EYkgMr4A/CNo2pheueFIyUyWNLpof6nv4lI/Lu2ZGFk4kkvq3NUNkFAfQcpHHC9nn+fX1jgNgW8U
bI1jonEVl31jkbhYcelnbHGji5BX3uDD/iHH6M/yJyLY1IuZRwW3bEYF9AsmfLsgvh/m8Gnd7JtG
fm3TNU+lNx77hT7vH3obXdzUvWvdFSvmejILIK6QZOx2etjEAz1d1exYmNDNQ9xA12tAUgWxc/RD
fRadfshmoAyYs0VSmSPNyDcNMEBkKZDCCCqjfzSgCcQ63YATHiO7n4L4RztgBU3Z37RK75hJoHyz
h/iuaZBdx9SrGeYEfCsqQBdluucEpVpRozZAW+i/yWk4LmQecFux7ivDnYrH64kdNAx7sSqwNQmh
57g4VMJGfEyfxp4uohznfV+vl4WVEInvv3pDTpy+iZv6LBN98ZfpqvKhMzOznGR5GXKkmSNh7vFt
v+DRu4gcfVLD/mqWBOR0V8aB6sul4xSofkLm+Mbbkade4+truQTJPOhYF5jR3KXfKwSL5fo5dvWx
W5MdKDl/MefatkeFdmotAqKuYtgCPpgJbzcN4dF1p2MHfr2V/OBrdl2pPrkB4pd22dcQ+OvlRDN5
pUndNcz4Q2K+NR05PsxLTzCVS1fWY1ho1XsEOlFjAAJjGv/sYyjub07Z0kmhjRAokrN8z4/4WFQh
0796n27GSRR/vTbgFt4XshnSPdHzCX49A6V2BTO+Vd0dg02So2YaUclUQW7EBVx1BXMSf5OsIcLu
f5kBVRbyrYKm1iedtSlwbHSwHS1jMDbzBQZbQXNUk19tcxzUU3n8EflwdVwubJPAvOmxDiJfRSRJ
zUBkyuc0XBoW3XH+cy0/tH2bthFRDcYwxOgDz4+/5q/GGfctRS5XFy69ln1je4x9bJ3hjcsaqhhi
5jMM3F2JOvvFK/KzIx69kKS+oTDQtCkQc1+QsjN65D7XW9ggEQ3taPEhJHRgIoD11TnddNVoHH1J
gQxIjkCsQ1j7S/sWDXG+D3zq9fxHbcMPvzTvFUiYvXCLfWQx/Bqv5/uX2U/fKym9GnFfDGT8RLFC
URrDP5kdXi3gI08h5tCB9xj2QM7qmGFNC2iu56/QKkkZGCHIblwFiabu7kRvHjQkyKwvEO2OTXQ0
5uKkXGFesMS7qEbl6RCoOtltq1LxIcsDeCm2iLtjQ/yIXwnvXIA7SfqOU00g+o4VOswyaEr2xZSd
ixT5OeTyIQ2VYhLCb5op4haRVi3hHDHaVnsdpfrSYi70ooDkTqzMThR89HMEqnUhyDGtXkREZoWj
xk+gffupCo9KeIfYw6zMgGkX0yA0BbKB8Hc4bXCQorjwJG0U5BCgbZeevRweF/Uv1mYy6eMEMWzx
00TNveqcFxVIQDsZPX97yWdzKWV/ruaOKjpESKDteonxb+XVdMUbK45lTc0TLA+xiZ7LJoXQ4aUT
KLryOcnzx0jUB1Xj1behT6tuXNYliAPw/AOaRAg4O8gZRExY3LKhRwkeKEL4IVkRXWV4mj2BY6M3
8W2twGEZUPYugRuzx9jakzmqwO0/mqZkZRoBKMgW7hAXUa8s4+thZK2ad8/eIv/44SOJHMAZHUn0
T/ZgXbjjZfhjIsbWC6H788rLZ+PV8JiWX0tNZAKb5PbUBJDR/JwPSda/+GWHDUUup6Di4fL1fONE
k39KmpvClPVNPaanOGKMXEf0WFnlzuelzi59B3qlKFJk4/uYe3O3ZHA+SxcoflMRCGar6ijWHNBH
4QN+T6eDGfApxkyqd/4ajKeBp6jfEo/k8JGNkTpkud006PVZyY1eA/1x8azdrxaPZripnMjlEmMx
H03jLIe4W37Pff1pPCI5QqFp0Znie4zp3fJ1IPX7qrIxgVyV/5WCpexDltVjys7W1/W12yMSi5gf
9nF/K1TPUn2EhlsoAF0qMtDCcFLELAR2/ndK6N+ZaXGwKIu8QfxqZiTac7cvG2ZvQyY/ddfNhwEk
pCt5m0b4WjOkEmHJXKyJp9B15cG9UWhHE/bvYfmOO/nFRqOHUb2mfyIIzbWsuVeRvkuEAK3NPoca
RavySaorEW8ndf3WTWV49ov00rQs0kLgWf0KeHGIwnPKimU/NTR0fhA8uxDm2PWdBNmiXQRYnzGa
PXfG/UK5YauX3iIcWjPwi0thfephexfPzHT0NOOuFdRCRArVxS9ZwWid05fJg5mbs94ULSLLSWSH
JSfUw+G5D0z4UXrTTTmQRNBYSZQixgmv/zOn6Z9VMA9YqAuKDvFcr2hLUQ40WQErObrTtFr7yEWO
n7g/U6Y9y4Kkp/S8fbBuamoP43LhJ9e9D+5cONF7Ajdvgkijg2cV00z4Mv3irKm5sBhU6CeJ10RM
62/h9w5oE+IFoWZ5EagILrAqdS0bkYqaJHmdNU9Gs/wsQ2zGpSUXVgTRbdu9KMZTYTkJJN/8OIKI
8Z9zaqmKv8VRuPPbDBC/S7SwMxCyJpwmvWTY1HyIcvHGYrNtzcqnmt+mpD9IYFZp7dCwoZ0eM4/K
pjV4b6cOTYXuqRaeEtXeRAGga00Md6kKUDYT6tm0jdAizcelCVhoriXgCetflhi6hdfl9zJ4L3xw
AGkKcjTddN0xsREQEkpQ1CLg3eghYETR8mT87uIHnrvvLWGmbLd0BMXGYwUc0/RXVf+DNe19HbdA
gVPnygOpnYzBTcs7zsnJzElX6fPEhwfmJ1RWx8fBIXW/t9F+SangQ4f9WVPcek5giVR57P9+J/qg
PHiDf61G5kZ6ICxtNIg8pPPQI6urKLuYn+JZGGvsXQu9TRTLET3oU8+MoUI8g4VtJOhF4j2ce7zv
WyWkjPyeaMSdyXQlsg7fKfL3IWPqJQbzVAnMPtqjWKkHC5MJXA+iKxG070GesUVbMkx1qqCNGqB+
ETq0WnPlF9rfNw4ne4+rTq4pidiMXpwG6c0c/yw1IsXFbVjVy6BHA3I7WQJBvDhhLO9AnEOCnE24
EF1o3dv7SAj9PkQFpsPhSaP3gbPEZilI2rcmHdiC+Qzo8ochcr9YDjzHw0DAYnIk2hfxfjLX6EFx
0YUhp3skUA6mUXYu2OS0mhwyVRPtUAzjNc8lZsUcQ5reiDqLBwUDLuBaNqibpyTeowB4rVxzEUaC
LSIShLP6OkD8S7P21vCYsh1Tu7wg66PT7nBwXWKGTfFbTqQWrF5PzweOl+1bvxuYF/eOPPPEsSlb
+KinCxjyib1/VWasHTA0ea1zaFXErwcCDR+6t34lzigZPpHVMlnVcBwVpNy8Vd8njymtE+IxlPRP
UZYi6WU2NPH4MKN5Cqqm2k+YXynA2908YyxKyjFjGyGewYi2UeHu5JBUBBQzV2zIpkWxiJK6ZFDf
ex3xliIBIGGnAx7DNa3dvRl/yyalCAymN8kp1Ws4NiN7HjkEzw0i/8lvAJWvU3hYTQsLIX7MlmgL
GLfQBia21RWSjVy7b6VPZRSIWSGERpk3oqil7rYHrzFvGOdUUEJ9CLNHv9MBBxnyJZVHN+HI9jdl
NTZaNez4kGLKnu5Kl5G2JyW+bU+C2aquiWHAbMhCa3L07eLJ36ll/zDJL2fVLvvWhel/xZgsCOW5
q67qGYK80Z+dg0DFJhtjn05ldN8Qv1r2gDKpTk4Y/6BggBpX8EkMasJyneJVqDVhuIecae2Su2J4
rNx+ywABDJWP+IbmaXnpYA8Eik03LnJih7zS7p6sURWezxQbYYCMVhb5q4z97Bz6zCyLKQlPpa5Y
ak14IJI+uEq5Ui8O1LiqLt/9Rj6sg0vcdf8711yZjvL4M8xH0XaST5qFOlK8do1YL0PzkLUpPw2X
Oc24wFaLYohStKxT1mKu8jIiMrFJuAULEdsUzANBYS5tRqwvXAGx9hwHxGbGlgGb0jezF7zqtAbE
E+DtLRq32WpFPjds4MtRd/gXFzzpa/szKrcQxpo9g4eHAuIu43Q3e/K97gd7lzWknHNKODzTIBko
po9V7Ke4BsSLlzLv7NVyl08xsTKpHxymWd2qwTC2iot7Ty14sai7soK9QzVo4BnjSBAM8+nO/UkW
RbFrQ6/juVxwVc3Db8yLqGMtViM39Q8qys11WoWPnTG/2kkxaUO9d9LIGqYxpCtbwocoQkI8ty22
KNqQpIrFKR2p4FymbR2HetCS4WvKbJttOISvmni7RgHfLUnxXY7578g369EdLlZhERoplL+FLJjp
cABNGckTyTCgHmkmB3Pr2O5+cSLcrb6K915JIFsKXUTTIZZpzYxoxtTkayYMKkGDu16HviGxRyTM
W2L3XrkU8H4Gb7WhgR4q1JGYA9OiYbWXjWfScPbKdyC5CPre0SNWeS53HTLtnVj8j8UfWZNiNEgs
baZT+odOT9fg2n95eYLRemAFpZqE+TAXCtahwKf9NJsUbiB7IMg6F3hg+JIG6LuLPP4W6xhLYGfr
veccmmh9m/IPp6/fG6d/NyXDgjTBydIW+i3OM8xthh9/poNXIV/KBro3tFfiAiPOo9kchPL+WEpX
HmNuhNIZdjlpp2aBYaiMnyClqU9V0Z5rrSEd4jLA+tk6eODcRBxXsqSxPH7TOfSN9LabB7itsDm3
X59bykRkhoR2XOYtGM8ETMoVwrw9aOk0gearO+eq3JQW+aZNzlPcOnKrry1T5W4zuI9a/yRy/TNC
w+Ta+EZM1X4e5YBejWKE8cp+nIiwjFsq5HUWz0vGgpwUd2YHn4GMBXAtXl2dfIT1QizhSihlXiAB
YiAJF4No22IreZkjsmQidyAS9zr2f6Kk/Ohs/xy647FkvrSr5kfHnzZ1pAYN2P5oFhAGOXstnVlk
A9XWBy4YpH1BXreBmVKY0wi4AXWJnsFN1iVOknA+Jhksj7VwiA0fWcBGoJZG70KS2wyisi9p/fKJ
FtrLWRfr0kBbE0hNgiuv7CKcKE19aBze3qjE16zi4CwcbpF59hbSZ7NzPMYIrl0fn1QcH22HMw7R
19tSNx95y7zJDixJkEz+iFuN5Sw4OUtJ2GecsPJg5lg06fnvrzNFdiDm+amt3Rc/817YYHxiUL8Z
JZW159MW1s3fXdI5zxveZnaR05bv7sGodMs/2Rje6/65ZFAAoIYP2Wqnt96xX42PKsbFopiq12Wm
9wkG89r6OLobyjJt2QWpR68PSAesfrYkO8Z9u08sTICGCcFYSzQliTwZiLI1f/q3cPvOvgMdyuU2
WdmGEI5hGRZtpBWl9p1w6G+9+RQ7xAz4Pha8MkFz4LqcVvwu5lUfOg8+a9SsRZG/5XUCufZZzvg4
g7AK94lEdtcWuCc7ZIZcXCx/WXZyFAxjnO37XP8MsZc1Of7h3keWmYfT59w5rzop81P7Y0zLhey1
C16AX2FuaTE1kJaetUHeMoLK8hmmYqK+SPHwNtWMV9D7MEP/Ts96VgggkTipgPJvN45YOwFo3ATT
lB0AvIIFigIC4t2W5N4LdsKvyeSPReBeGzVi7qaAaSW0Am/UAU5kRENqSbJDHXK15AcTknoZYUbo
0uTcJzQu3RzXBym5uKPtI2XkC77dey+d9b6e+JklsXn1JwRkNvp0Hemx3YI4zlkl158mw0sqsevt
MsO35PapQEHVd76iuVxHUd/0s3mrk9c6C65V0+wqdGprWHLbLRVjQEzhLTvQqmnXg+3pxKul+zMO
0ZvIzkPqP/CKblSGQXEJEbZBKGZ+XRzbdaH0GBnRzEp8+aSRpob9nk3a6yJZtykkODRnis5+hDhK
zVDTLcXg6GfLPkopkv2JYjvPUvZRy76HaxpE4dswB9BU/aDdcyMtrPc99phcXez1OHP1tO58XhLz
4Sw7EEX/Il2GmOw6XzNoPkShrOw5NiWfrN5MzHBkWNqZ/fSQ7Oqp4BNvVmff07PbTqTIF+bfnsNZ
N2Q0Q4tdz2EH8nGI+LSNHZ1/ELLiHPMbWVF7LEXcf8vcquNvv1Vg4tjlznc3oQ5s8o5WRvhnI+eN
0oGqIyWehtVMuWOyjHNZtH/sgJijrgXNvNQvoUJOhGDg3C7+bcKhjmOSd6ZPeedCv8LqVx8s8S0g
RGcInV3M4LwC41MzEe37Ij51MDCXDudUJY8LNAc/dx+aAKF4lzrwkhbCKkcDJ6WDJdu57F6MXA/L
QFostaAomkOUdynCwp+VfrWSsl8pH8ecB/TAx7KKG5RnTbJDbWqg+hqKRjO0CBZ4prugvRYLIc8m
Q3vk6OiK1nqf1Xwcq4BZyFzCK8ozJkazYVvEKA5PxIZ8y2IEjM06f4+9KLruaPajkvk0I/LSonQN
sdLrsSlv9eQ8Gc6xk1r6X37Puk1E/LkyHNubhXW+Ln1+Xm5LxSrW5yxq26tkiW76sd0E1vdN60bX
BQvMnWzFzZpzVnV5NpypD8/OQCZ01jDkdVOHVoEUqCqDTivXIDpazfHlV8t74qJtDaM+/5a0ccwA
Hxsawt+DLHk8Cg/acTvC7pj5ZLLycu/hHZT7pcFwNiREWLTzb9tR6pm0fxgdTE2KtWYbk/XYEjfT
KPR4xWj0dTDKx3id2ucGMRpL/JEV1h29DmR9FxxymuPyMCdO/PXgNoSK2e6d2RZllh8zs6FEXy02
T7fCz8iFT3Th8A3FDT/R7pkxVEw/G7/LVNzJld+VS0GjPES7FpHCDvvMmZEkjtbjlBOasbj9iKyE
YZHtFnRcklRLRYO+5PnZkyGAPuG+69x3UBaM1zYdvppNu1BeRSWdZlOB+o2KDdQ5UyX539LWo5pZ
U6gE3XRIeSp9daVC/jn2YInD5BgO6Pk5v8gS7VXwQ6DUHB0eM7eQK/va8Q/zHIuGC+wjR22DKDqp
L4Zs3XgWx7prz6b2f9vWEgtYc8InziFT0ZNbk+ISLBuqMXc/ZwMoqZ3921kg9xXNV5p1825Z4CP7
mA49QI9SFCx+VsSwOR1xL9qKrNvu1MkYaazSLD2b4qYCAwJGGUdNF0UvUrb9SQXLHk5JdtZUyAhG
kj+KJ+1gs3e/HJpzNqntJdMm02o9dpnPanQOylNrfPLBCXhA2uV4e53X5NT6Tn32Q8RuvVmqXQeA
LWZsTLIvpfIaf2KsaiYBNSeuPvlUgQizE2d/Y3drFgCfl5jgMro9Mc8o7nXNQ685XAaNgp8nmyig
Cb/HQsPsyAWlLc0KDGs0bmkNukMxTfkWD9QwfrMSCJArje27O6bK/HRHeqNiyr/bfBrOBbFcktmJ
jhjSFml3W+Ojy3tksplFVrCu67ybexJzlPNSLUxvYt37Z+4e9oGiOWREhw91aW+LQOCaz+w1vJcD
bgpyUZvks4y/Lz0E6tBFu9Fl6iErppd6jaFYtR7rF9S8TcS5ZJtNnlnVvzox3E4FGxlR87HpvRIc
SvOYV2javWSz0uf+qwnL0+Kv38cm/KwF/VKqUGQGCzt7WEwjYTVzyQeTHUhtwdZJlrk5kgHUT3/c
FFJ67ZPAEiHpSJJls9qNxb5kUXfKkneOTLMTtF5YaRhOjY3aJfHwLhfub19y1GsRvuXGFTd9hB7P
0yjmC+8Xd9VxCQB4ygCGgMo7tFRI5ionf+8zKi81Hf1Yt/s22c8S+WRIG9sOFNqE48bcZMlM/E0O
fSsDrugM7AvyGHj7drfgiDkGrPFJQr0pqnE9W7qwHV99JRtEmDXnCWwP+QcZYjUBYpkblOCLQb+8
vvZhOp5KntVv8dhfKZkyC0zofnFLPjRR+Cqq0BykVewc8+CQZ3BjRofw1QjhuslseUjgcyx5Cv4x
DNjuZeOTqlChYsFY2hUqZvR78RnB6qQ9DhLTxpqlL0suSVqquGiCMf/qPC2ZVzrXc5YSQ19ikCHW
MB9SbuuV4YdaiN70qKyh1dPKDSNjx+TJq2lLU1Px7ucofaZw7U/9ckmTaOZGd0HgBzFBbHV8GPtt
izdU6Wm1DM7WBk9FrOr+nLqHqV1v1wRPX9sEV6E3zleATu4n97uxDSnoU4MQv+UCwYzFCCBqj6CC
ZMcTNRDUqQmnAnnwuQCw7av+DwvG8uBnzlnOHgzghNkq/VBwpnfAmc2wuCjkY6QhL3SYAPDXo6dc
7/OgD69RUU5Xdh2+SlQfsEwrZ7/O9Ha5eGUCO6CwNJwI1MKTkWQZuvt0LUi8CPNDNxv06+QQ+06U
8jXVg23NdCxQdkeAm0zC+4l4jEiLuTn4ufhR511zYOvoRGFCkJ9+WohY0xBmSMUgGTtChWor81VQ
9VyLaHp0SOnYD1XyptL0I9NDefENWRFZlKdXhdNBQEEoVwUEouGnQ8XXcsLnHrPPUGRHW7WMhiYa
dF19ol0AT+p54BuCpT+HcfJbzeFVyePIuaTvZ7JqRrcC5+mgo2fFEe3H5KYO+B5eLG/yGKqJXAuf
DWME9Mhxwb/ZwTnktXqJVw9Y/QqSus0/hwlZX6MmsGM87ZUrEyDiy1U43OTBnD0sFne2pZpFiFdx
T5ETlCn2zRlOmLpt7oPZrfdLzuAyxQ9wPSwG/yA3mMckCyvfCjQB9doMI+EUTUC9TReco3iq9xIF
VxXAf/C8FOhQw5Ca2UQYQWkNuwFTKQtRHFHqPRQUEcHozfsw0svRr9u34bOwySnz8bBoXLrT1B3q
9ckmRXGIEZbvPd7NWMFUyAry4rKm2NsO+RIX8i+e+18Ehymq6uVrDQLymxz8QZb9ciKc7pI7FKkO
RAjFAkh59q4Zor35HCrpH2WoX4KyuVj8nXZktY6dif0gyWLBh8Ameoi1gsrtLE+rvY01/WLbW+B3
FWKmBb21AMDYZsJ/Tujqg5xQB1nKixppMItgvjUORFx/k2SvEhk1baUh45lacUTSxggz8nYbN8Tx
ftfbZBujHpid6qPEDY7YARwdF/+mPEYpmqPNTAxTmKZEfqVDPzzTaeQJ7q5E9/aaU/5cRqxUmY8y
EZPNo/b82976lJ8zSoyth6lQYGKRo5Vve8/uc1iqgVge8F69BzJqOQNzvOWyg3w3oBmcYbsnvDGt
nq7qVKw80w/ViOTdOhhoTBrATU2RqRtgpptMzC2HFFjgcuxVaBCQ5tdoXME5py0DdRHjGpgHcO8o
uJOMsJ4AyfuY8r7VQjU45QeYoaUAvQhJUEmOBxRzhNEUrT6WA8fHbDWTibjmuEjZf+KzO/oD+qm+
Z+JpcgpR2LQIP2mju2UmPxCVWCSG7LR25lX1EJqwe077euB/zdp7Hdib5Fo3hylq7hyAcfuhPPRI
1PbIqgvEFlxHRVLri5sfyR/OLhN0aU6uAUXjCCVtYLTjFKcu4/RJwno+l7m5D6aIY6oJUU6G8Uua
1YjYDaORsQfbsg7LRXmRPYcuy12cyM63v/7t3//5n//+ufxH9tU+tBWLxkb/8z/550/MhEORITv8
n//4z5e25l9//57//pr/9SW3xefQ6vaP+f9+1emrvftVf+n//UXbq/nvP5nv/q9Xt/9lfv2Pfzhw
k5j1cfwCX/Wlx8r8/Sr4e2xf+X/9xX/7+vtPeVm7r3/89bl1F9uflhVt89e/funq9z/+EjL6+436
f+/T9uf/6xe3v8A//rr99V9knclypEi3rV+lrMaXY7gDDgz+iaKPUBvqMjXBlFImDjh9z9Ofjzx2
7Nq1O5FVlTJVkoKA7Wuv9S2T/H9//Pdn2/3nX/e/pIs5Owxcdn2BEJ7895/x9/oZS0g+J5m7Qt/3
pRQq+Pcfnnad/s+/0vv3n7bs138U9n8JL/RsfA9BQELV9//935/z/3m9/u/r90/R42hLiq79z7++
csN//6n+54VdfxLP95QMOQy40gkdP3Adxee/Pq9JEfPnxf+xCp1qfHL7aMDH0rF/SQK4stag17z0
jV2VES2nln+AM1hV+mIUAm8a+7SNLfpXaou7KlAcPPLwtBTKohsww1FSQyCUgzqo+aWpuoTlwLIb
UnIGKWGCvfTKXWXnv0weUhMTRD/TxeYNbDvLKZ5eNY+kBZLdU9hQmUse4tpYeI24v2/S2u52vpih
mNurTXfas/lO7+duwAaUWsTo9LtVF/JQC9zvvUi+ltwb7pBdzL4aCOFM9jQdJ+rEp87dG05qHb6y
O3uxm2f1t6+m/piCOj+nyuWu7wbYlGfCKSmGKrPQLVuuRp3Mg0u+4CpAaIcy3UefWf7sY4ete5rf
Y4fnl+onvG4/wgoGLkM/d90YGRivakQVlMpdsABEr8aYkhzGo07U58GgI9pFTgev/Wco/Svmvg/X
R7aJfYVDKTio0or3qu+eCwvDXmEujnSvc07mg13q1q6515nmZEkmoFQ+JmXGrqx4bpyG3zNN0eSo
STnTueXVCHwD1qJa1J9uyO54WaazqIzZZcz6UvXvS5kOu6J0zrNXT+c5oh5Rth8Bi8MCG11Uzqda
F2RMSgrEV3hHVdEGJ6BBIY46GzwRt3Xev0yYBQftfszW9Gt2J6zimdomgByiMNsXseez9qxOlR7F
VkcVKuqaN2E3Uu3m3iZAVYSQ9Spyu0ndcucG8RbaZXbrMUS2lU3Rl7O8iCH9g0HbVV23hb/JVnKA
7jjMoEsa+87ljKMjrBCBl6RH4waU1sdlztLzGCbizkiyworM4aB8BPcKkXO0AEoqZEV2lAm8hZgE
9p/WYhGO5YP92wTHAEIrnujwqJeQeoQqfx0C1s8cIIyD1Ul5ZEHwat37vStv2A8v577sllPE4EjQ
Qh/sAnWmw/t3GIBUPGUZrqi2O1sLRxuHZzoiynBve4b128ATaInc386A7dm39ibJYIgyfKAipniF
4+9Ow/P35uEn51/KdVivDVX0swg+G+uvgb53WWKv3kat0HfL/jaETjP1UP9lwTCMnar03iXdUywQ
NqMoLuOAIXnOUD1byOvCgazM7QQP/0gMMOWMJ6s42oRd7N/4oXWa02pXeiOueXNZMEnAfiwpI4g4
KqYyfkDufcAIezsHWJUkbpLEeQt7wfOptE6sQj8cklFby61uY1zAA4IrkjNgUg/AEt1p6EQ4PH+T
rIc8wPKZQNttk7KDqNr+ATLFe2mFn6UgATyGxOPwKuzL1uU7Y2jaO7ZNw0EBTiVg32HRiiRbGCFd
fAr5bE+zZCdahoSEbi0coI4qcKPWZP3NWgBWfsSmu5QEErsMZ48rchRts5m1+kozajqLDEKjAMnE
EgLLpXfAaraajhKmpulFLvUVesSvjk3DjbFYw9iaEkUNlBh5mWf9yGSniMJiNbxBP8Q/4MGrldQQ
YvfHl83CavVP0N1OK9Na9KVV+FAP5N21+ePp9rLQr2G36q3vcT6iC7ZHCxlNBqvQMdDdqfVbNyzx
tnSoHiOtiFF4k9I0TQFWcxlbrKncOW8U6RXWnhcRIe2VDLkr+Qjd/U6k0dcUYCxfMO6NwWtAr5r4
ayYU6WurqEesx5zM0tweejwD3YBgBcnFLWi6tYlumkSttTPlGymuMJ2ZB0u/xp9x0DmZR5oGRpxI
4BslOaJy9AF3R+TF5mAnl/gzkSj6ZdvjyRoOfj29hSH0/jUL5ZH3sdlVRjRAVJMHyzWFOef0zg7T
PwgKtwIRyIa0XPLs0NA3gNO9BWfalKDFyTRYzlTuuFF9khfpj1nu33sypCjdwUVkV+JU8/Q+EUfC
KhykTFKtvCDR/SBtx+pj8gPmQavfcTewc9DEfnjAPkYnseJ5Vrveji3YFyXjI8cyDD0zdq1KcTos
2QoWxVU6FO24uofCMCkJab88WL3e9UX8yq1yE/skFZGDNxnHxSR5yiP7d9fyjFJWDZ8qeGx95OVC
YTf0WvJd64G+t55d0f50hObJua3y5C0OqrM3ROzR7B6lMRbPA+LpAm0S8qmzjavuZ5nUHsAxaBQj
xRyWDvh8U54jn9KCIX1REc6FcIkf7CblXdx4L1OeLygSHCCmkWF5hkbbhOlj4U3dzTK6Oa1XL1nr
Eu+z42k31l+FWHVE73buqqvr0N5A5DraO8O0xtGshzSQj1GM2TOwKGwGFtomAyvkGIWvM5jH5JyT
iOJN40jgNbZkaW0LenG6DCDrZABlZuPBGul8HyCvkg2GUOaxJpH5j0mUsPASqjVKTiFswL33ySdK
uiDzDDCtsu7NDjCbZFTbIGdgaA8V7zIMJH5ziOLlQLzluwu5Y05Fc249LHhxmxybkCK9xQE5ruaP
aSYzkeJR9GrA8uyAzxxs7Zup6puHWt/VdRFtupR0w2gzYGSwkg1ewU1bzu9F2d8NaUo9kZ3vhClf
evwR8N+8j2g6O4LkCVDCYxu/z2Y+J2ByN361Ore7+KdKmc+anDYlzB3gKv5+8DTGUEmM0gk5Q6v6
zpaQY61hwVaorF1lvFs0KWjeic73OIxhmYW/Sjb6+M4I7NLHvrR3i8S8A0872LQTixBNDxHaW4Be
v53S8adQ4r1b5LOgduiArXevQvchsIq7IjNA8OOKfiVJtRLULhXAyTVQQDaNI7sdchCo58UxOAx+
pEmTHOWs7sPsZcQjhk20O5Ye2REruPDfP/rUv7bN6m5zKB7rAGmQDA4+utH88rg+LtmIuqYWlthe
r94Fe75NSy8z6setF0LYkcFKHE0bQvgcwx6wAobnzqSPuYeVn4Dwt8zJcjtlFr2E9ZNKwwNt5tW5
cSOzS5bxvomdY8Swxjl1NUktWIKdaKIT1vfu/Swkd27ilGuk5TZE/qfTzaOZmgDsjo8tAiY6jK8U
Wi/afc23kwhhH7LRfQ/Wd8kkIogiM5bCNacbOdywYqTFPoEAil2b2HrqbXF5LSgPuGkbQ7eZV9M+
kYXDeSyVuVhxgYA3o08MU03FB9HIJtkJd9MkHLUzz/3trjnT2oyP6BepJc+6IgCpnPhape7dnDvv
4OqBvhPWYNb7LhV7qjJrbvMMFH3dNHvStjOds+1bM0xrG+9Fhy5Vr9nMiji/c3MGIkvUj74FaElM
b2PmT5tm+N1YmGHVWIP0T5PngAMCxIFpr3AtXtzJRiuafzfSFzvWaY9TxU6vkgSPk+QYxZDNVM5P
7hF0C4fgh7eQqgsGLL/MKQAAWh7tYVqeXPbQfso8FWLFogUa0+noPwV//KaPNw1w+o2P85NHK3pD
Y1OwCphh/u0TDd9iEF3DDe6trY7x4lIZ3wOit0J9rMLqUrv5w5Dri/TSrSVDYg4pJuD8UNvqLR5K
gBo6vxsbMM2BP934cfatMxZUafNORPZFQYiORsF6Xnm/4JVcp86+hQje6vSpr9rX8q4lQqH9/g35
7mmsaUmxo77fHELFfjH3vFPYW78xs204gvBd0mDcIrglcXXLEvdNzeIpLPyvufwi98HnFTH3wu6P
bHme24m91EjCJZzD37hf2UnMzrCdPPgGjfdbl90fdLl0L+myxGAR06DJry0EsuAO+pyyhvIdnCe9
2ftCvMAzR3Fz3S+vE3cA8fwb7QoKhbuTnyuygWRaJ/C8Takp7+NGX81nLkpqvVarBCYTnNeNQsos
lMGEKNF9BwhPzTEPy+9FBLvIAz5rQXB0B4oJZ327uAnwLS2gHBmMndJru5vU4NkfhfsILsazWIWS
WUzyWW+bbCZk6oCe6sRHzT6XNnb6iPa9zl7TNL6Xc3JZFpIcngMXjqzJNlP2o4vJjTcK4NyweEYZ
unp+9G73mMw92J1Frgn+FytYlN/FkhcB2RYkIi/KnuWM81nQ3DHPn+kg96S9Mfs7OHHKV3tMrrFW
WJ8Ne/OoxkLZqGupCWa4jWDzSG9AyzsRdww1N6U4LQlwYSOqD9YvyNocDwEs0bMxes92qQ7FwNGn
Jn3th3HO5ocS2AwwjZUUDFD9BJxvhFZRre2iMetY79lveInbCbNZosvv2aOhM1xIIFucby2kbhxL
l864FKOuBzfh50fSw/pmIqK3UETVkAvB8xibHf7/BwoJOPQ3/oH/8RZqwXx0FdGvRs/72nEYIdcS
69e5JfoPV6Vhn9tQw6im09jRhhGRrEAnpoxJcRz2E/EVz+nPtqvKfc0ViyS+An7sEieYMufaI6TU
F2SD/C8WbYjTC4OmbuxN2+DQQoSJNlFP4drafV1m84MIR9IaLXl3Q306+ZnVEvS9SDIcipFKWDFl
PLyUIi4Mmj3+QKJOZ1n9Gom0ac3TqRyCQxbiiPHn+M/QOH+Y4be+VxFg8QkhRRM2rKWyd1Ms+qda
9ZrC8poOKYw0WpE0IG85brXHMd+Z0+tSsjImtCE3aQoZHG/ctg54phQOkQC7iykxI0NoOj/ecizD
BNmFeyWYYyp+TmifFBNwVl711HpaAUc2Ha1OyDZ7DBQoAqx2ZMfyDTjfgmmUPrfmOldxfcxluKsH
88OOSIYPlgXELegZMos43bd6JKBfFeMOdozDeEwagTyKaIvbMEOLNfFbJjvu2g3aTUNFWFt4aodx
FKQ4PoIkyR/6dp38CjhtSUB0nWol19SgkbtguZmCVm28iZvukPJQs0YODVYYPjv9ssqWlNUSVeHU
cCy6EOQR1QqczTSEZTZJDbLjuSLU43j+hxImP0iq5DQcjtkUlAoG5q3PcHTIGHA67EL02JLEZzfG
NfPRwGXhkhlP2xcTlxz2cTKpc1MWTAPcOqRvy20FUsj4/o9ZveiZNIEpsUg2NbJqMRSXCfpxnrtq
J+r1MvTsfey70a7vedjoDFY3Nus4keqVHC6x2pWkYCew8FjAIPY8Bm3cbsul2Zc+WCG31vGWeAiu
a0xPpLLSbZaCS/KBt/G8ofiKcAdNMXLn5B30OlarOxdKwKaYLW+bgZe5qUSb7bGAs1YJ6TCb3AWX
vsvBTdlcSDkrVgBbWxc57yLK8WcBFgz6NmJBUjQ5JdzFdSg9ljCEIvZJHf+IP0QTzde5cJPtNPBs
nNzhy2dv2HUFNO6QUAgLI1y1fgeje7QBxBA+5WUDKxfTYu6Uc3gOEyyw8cdMrcnNgknnuTHDQ8NY
oTJscNoeDVUYRPlwRDGovGtmKyZdj0hjW/dbnTCxOJPbXEwIAiu33Msy8gtfXQ72kLk7tHJPp/QG
jrimFyzmleFWnnGCxJ45UsHlBC/zhHkWgWkfRsOL8pOLNvYhTq30xVk8CogyG2aNKd6rSKTHyiYM
Q9R3JxKLlWLLktjE75qt1qFoNCb0RX4CsTW+BFtlBb+dZhhgUbWfIYcjWI7eUIsD+fd4P9czx/hZ
t6f4wsFfoaBT1jM0YkMK9Ktm50Lpl//d+msnlm1Of3Udx//0bboMnYgPmcGGXrjhW2un51g5+bFR
v8aBg2se8NQK1A8eeRzSEghOMVcRupNLLDqrT7jBgk+/xIbgOTDVZgcHXVvmGLjq4Wrh29YdFLAA
qSohWdNLAipWhZFXCp8SdA7o4NdmgH35lTsBVJNQToC3+B8H602JaZ3Q+JUKlfwGUNlpqasc/F8M
6zhBLW24Ly54MubE5kKN8fO3Ajxh7x5aNXibspctoTl3qwfpHyrgW3k+lg8AT8udziwWDHU8HFW+
el9HbF/jWj+5TFzWTloEJAKPuOXPtd3m1ykMTkNhkn0uMS35+TwQ9S4JIVks4Uu5cz0aKGwa4oEQ
kLHV7swbEvgqR5ZTUKu9szTk3AAsiATTXATjnHM0X07V6fho4qXbOuGb8OroJc2zfYKberHFW6d8
fM8Ch1XJQZRoxJ3HrQBqhPOKrvxJNZE8WrSQcitNASmAQMQrH/3KBFvELvP2WsmvTtW/NPly6AHv
DKjtrtKPbUFx2uDVT2NSrPJNQp2oxcEvDMJ5k5tV+eyfB1lEd4BET3bO+6dx84YmlZ2KNHEMhyGs
mvM33sr3nZn1ZQDpEVASag/evqk0GXRSPKqJO/hSISljfJG7Ctt06mbNpSkoBR4zUhmupa0L2X2t
dXRgBPmRuYPc9G332PKm2uPNTTaKDK9rfLHn/YzprEReDSTyJ9MET9NdNPIOTCuVbd1AsnZbfk+5
oLDJ5naeVlEP7YLnd2i0xZeDThVkNsVSfrHHsePckaYgk1CgrAyoOa5OH6K+2uNlPQVuMl5U20Ka
1yUgHobdpqFGm+gwVrqZyNuMGAnKcO+21cWWS3nUxbQn3uyztbT8Uwd83TIRc3vbckhMsHrP0Z+4
bildN9hNxtZHG2IOJunKi+DH6Hr++DbO3q+UUlkmDpajpt0tTmOfuNTLDQBGPQsBQYonqL8uG7UF
/zxJXlsCzjeKEDy7DCiP6dpFNafvA4ium5ypFsDAeL+kNT7swvnlh1iYENqCi5MKXCF6nrfVUn66
FCi5eTSAxY5o7RwqCC4YzSHnjLeEFFGiowDIaDIeQqwsvQHO7YLekRPtQRzZtyFp/DvyeqxgAgog
MM1hY5nGZsMMGi8QsKsY11c51cvG9MTfMHW9ldwqETBcyIPcTnuKBO+oZlvSjL6MFjuiG2ZXN40p
9MvIkgrpWUeGm8OCgxwnvElo+Gbj6yuHX1Githw5QVk5Dptydh513J0H8Yinpnllq1Q/LySUFgfv
c8Pzhl2wotCsl/supou39/SjaZ9KVhO+RWR8aSmaRuTcDQ3Xh9sKHAHGw73h0emTBVxerZ/sndkb
Vv7YxsyBetBAZb0lpYnZteCjJcvV7ejukG3uY/0ZrnhP2NbonETYUl9SCK0PXeleoyl070zt2bdR
k/6KKoLSrcPgbbv7qBnEnhMzOUGUlpOMggrpFooVqc8Rtywus9y+2ok9IAgwZHa2q+5dKzhAi0Ab
EC1p83T8KhHob5QfhI+Z70qw3WTh2pEv7RlMFiKI1SMxrfacFvH3MuXpsW9vZYXpuOVfDqlA0dci
0U8I3OO9CUHETVlxahuoXfZQw1FZKCpvmMPkYntg3yVzWFrLnWZzEgvuvKpcikOytPeOheCe6fHs
iajaqsALLuXc/azI8hcQGV9nIZ1new0VuPltkw/hPZyLGXoI7da4+N8WZp7RyGEfL/IqZ86Pc4QG
ZqsCxHG8vAwoKU9xLDZwjqvrYmZDKR1JYSwnNflFVNzFsR7YkIxnQ0WmqmdxKEraU2IHu6VtpscZ
B8IN62PKjEgAwWqnqqGXNqi5mhsb8TgIFWW0yxx/56vapunw7ONQoOo7f/r7gZsNzYLEBvbT15Rz
yUs/Nae5tsZDZxNhdsv0ZBo7u0ta1u6xGO5lIc1TnsYRz5e1RsG2DlUTtDBVRyZ6dHHX5rXyPf6y
Z7DJZqI9L3V/v7hOxpUrD6FlYzqPY5/RI+ie1sgCa4u2oOWi/FYtsispffjK0r21JKDscQXPO8Gj
tfJzCDCnz38/dMvjItjaA8QPaFEJIYLn/kdWJUcM6iBiDDzCOTE0R46+t2lNvB/n4LlSYXEE+Qrn
M8cHkbGpPxc1dC0Xru6dlrO8TRlJ3ckonnq42seCdNQ8c7g2PQNaKHusAx0+h6XDPKPK4H1cTHSb
aKoymu2c+5q6kJBMQ0imHH6fXxCATgJJ6punRJsnxwmSELTA1yYblkNXMT51sp+2jQ0fxYsKVC5d
FgwN7rC6fda8ewzC3qIXeeqPISPKZshDdwt1v8WTTWEL1k3Ljbv3wiGnaIjrbbkB6lM70VAiwUK/
RySn8HphaQkVC9SJPVNlIes2jROQtiNz1nI4ONCW3FcRQFsPKoXr5dRxF8W7nVCukVrMc7L407fa
PCShzRBaUpU3zg51My6u2B4mc9iRK6spsbETx5yqlUDeF8kx78vsHP1OW9Wdle1xAoyn6qKqmHY6
MRVHxnvQAm5x9rVNuyTEFm3MV9OGKITdfeyQAZ3yXu5aW2YwZvL3EFz0JUpoVqkj2mytxXlOJ6rn
1RLe84qzjYsl+Qq04jKAQRoK9w7wgPnhxBzxYzN7dx3h4COa2QIoItq4McukbMzvyjrybo2HlM5O
tGVxgJRNVFk6a3HYCGmqXg3qHnuNIZ/ma+vHyZ3TVNikBjq04SbEBJogUTj2FijwH3956so52nEC
eSEfT94oPziKDgjicZ6T7KNioHkF707vzwFPDvs95wjFAGrDiSJBcGIrnR3aYM+ITz6IjFyAaX9T
ToxMQ2H9aR04I0O2/Eg8RScr5uBsnk6LRRRdz+pXFhb4EUmGwnVvqLvsCobFtakrC7yneZzJiDpR
vw3hc9xYdvwrlOAaTEG9bow4mQ8GhSSrYrz/YLdivgN/iWg7yoIHL4O1ZMDfYLLCPr9+Gyj1TbjL
0zLZEeEgyjyjKUcu25Yp/FPKNttBCIftp1arTWV/L8ZJjoP4wymrfpiBg0RFmtJK6r2MYYOoCXNv
P1i+d+Rwl98s+iPL2XQHYqofIoXNbAhwSVkLmBAx5DxwujLgNJfR+7keFGuO7BaMVNk2R2ewftq2
eOwz4mp9IlCM/bWLK/uejWcdFLpNMhD5TDBpqRg3breK63RIYh/G9jX/VKTlzo1qPvOqoc3IBr/C
jmCngvnbj60n/GJ0g8nl2fY7johR8cXZ86ZSUX4k9YAogDWs8th3JSzJL7UVfUTW4t/ECkjqrATG
q0UcLPu2lR0hWEkD2ZhGMUsArOepN7Oc9xpyhp42ODlN8ubUhPBgYFC+FXH66w/oTO1DoOJ1R2Ej
OaWvlhWYFyzm947n6G3fImR3nQxu/Tqcd5mFjC2jltNRBi6OICE+zmycbtvlAQd4fILQGpIticvt
0K+ONi3zHeCsJ27PKRgYpz6BXbAfxorK7hWTp6HaXqKufw+XtbgZUHkeODyxOqUO5RDBVssUUGx4
v67kGUVeQ+7/ztbJMgfHVvWnprbfvPY8aXyLsCgh49z03CixM5t9POi7YYUKllUgd9Ku5cWk/bmJ
XFglbH0vNZJsquP+VNRcCEkAmd3Ci6aLnlEXn+5lzC/eZIdncl2A1OhgBGXO0AxCBjP9XBxwx73y
gPxJENQBtzrQHYbEM9VbzhoxK+LG5kzgz5e/H0ihgKTu8+pdLsgmxvnK2NKeU/1K7pN9+YA9lnfC
C379aK+RSThX8yE22WuG4QZpZ+EoP9svLtafQ2kn3yOH710iKJ/nl0U6tVYkopayWrXF1eE8nVjW
qePgLSPHPCSifFw+ARurfaO4JUyZAHfVDq8YH6x9YgVPcbMMh5puwf0UYuSoWN6AJin7g+7Cl6wc
GRXHuL/pxsa9RFiukSvmczYW8W1vR+LgLPXTkOf+nk3DT83udlOV4ivs3NfJTLytUv9bFTwb7KJa
raSMzH+/UgnjZueNlLYlCOaXOalKzEdrXno0sHTmFM08yWkeJB2xSQc2akC0qssELqH3h8uQ4n90
lhQAU8xKfZxRp5xBfk16ivdWpfzD1JmHfkD69lgxM7Loh79fz/SJxVsgOpUMs4fF7u/8tIKhheSL
TFYSaFV+dfGbBzwwNaeh4JS3jnUu1w+gus5AaPRxnXzPLLJ65tIztc/TxkIK5oGrkJVNyGYWBe3s
Dm7FnwI8yZ3dx5px41nlc+2P83qVUgKNUrn1+MHPKeuXTVGXKeL12tcnYo7xMRg3+nxumlpPnNbd
g3aKp6IY+oND7AzZ2cLZGzgFf/t/P/QVA3DGeuTQLz+dETzVUHHzWvoQk0UNHqnoPP8QdRE5CopJ
CNR13qsDDpKykjtj/ASjqIGgB5IGTBiL1OiTGPNPlVXlowGIx6E20aewQoZ3veVeNjz9Y4l1sks4
Ucz8/tBGwgms4QJxlDKNszKrkwCHmU0y4LeewB5O8beoA//YrvSINEMyENN4DTSHJScYdqmC+SCB
MSI8LMDm1Gueh91R0CiwXoGYSYjMoElgRx28M00qN740YAEEVnsz+uQCXNSvtlZX353k3vXmg1o+
ctKMw1S88PLPFwx7RF9HxyNbglHfNkDYRkzES3VfzW5751pUkpbdebKiiKsQl1ntlqRf+AbR0dLm
nBu+zyJHmAvru8px44cWmtHkRP4lg77hFznV9oXVHV23ICqBhsnaURc7ENFsd8l3QoCmmCL2E2pM
Bv+u0xmPADrJLQ7tuKhKIpLJUWTOw5LzIrrpQEbWerFW757TtmSUKUreMjfOzFWsRKrwceK+soEg
ynee1NdKGIIsqTvTKcwinDalSzHK6ilSU7MZwpa9VuKThg3mkr4bfS1GsW5dA/K+a1GujNFEF9vi
Zc47jvKxw64A+y7b+Le0S2eMLeOr0+2CSGboiCPd8hJeElory+q0fdbphB6ccuwJO/h+AHOBI/3I
hazPWdK9di1ox3I0T2xceXTm4uRXoX0QEuM5QGqnYlnXzPiW+M8kCJlGqxJBhF5W6BSN2KYpyxUi
o/1ZlQg6iEhQQgI8gHWNwYLvmmSOh/bBywiODHZ41+2GFQzTEFT8n7+3RN357z8lCJYHElkoxvV8
NmtMqGftn5rgujTOtG7uRjwGbMJ7OCyJhR7GwhnElsHBoeHCcLy1K+0fRnAd6DQBKVtFHNpQCX0k
DTFz2dHr0a37ECDcyYs3A2piB0ItcqTf/AcukwhWZ4sZxCLviabI+dFB7XQFi2K/B3yFYuZb6Xm8
hgv+w6AwdInZKfUo6siwylPTJTkI/+mxG6KIJulgn8xLcdaxeKWlLt3347qYZ+sxa+jKjT/P58iq
xa4R+pfTdNx/QrNsO46RAIeR8b0eL3NsCuq5BCJKFbJHgSHFZNtplgAb2dBFZdbUM5RAgt9/b+nV
eQyCJ9u3sW1Zqj7/fX2jxN7n8bIHLh5uCmf1gK2fA4FheKPjYxWCe+rff1q8hrcQtppNlCO05lO5
6RbvpC1CQg7qU92Jh7DjnlcsvCCKA8m24tKB4lfVdE8ZqDQu0mxTwzuJNVVfMnnTuM8p/+CrubY8
OpUF3VWLHXET79AUZI/wP5Cy+J7nkC9J0pJushghjgkgwQcqaoeoUGZ/K89/1QXsxy7oRm4NtMWi
FOtja1FAkOYvJtF0HTjlQjtq+25ZjLYGi+t5AqwLNJ58zrbLcBgUOrv3sAzvOwtqQ4eDaH2dejcr
z1VPQEhT3Lzk3yZf0RggfrbdY1P5+Unxy/DcZMLD0q+zpn4a+HXBuWejFAOHOTYl7w0njQ4VVPoL
czqYeWEdyzqvd0ghKyigbc5uPmE38b03joL82/oh6aHT1UiaAG14EP19+ZlMErb6tAE5GUDAaVab
UdtIUeuP9PdDCUfo7FbBss95VdAtIUq36fq3uwMrQL75nich+WBBM3ywdTJC+syqVX22Hfo1GuyY
NmLH2R4YjLGR/pSgMRpSGCNX8WnWr3OhpzukSn8LSFkwU1pQXyqyYcLtT5n2sH8F1t2UErugZCja
J2Ff3zPTztwu2gXSNHpPtbapD+8s4LK7KbfF2U3kqar98p57HH1wMRQBq8uRidJfhRUfvECmWP6J
HfgYlMh21yg9OaugdZu/OqOPxQBdRijzQQa/PtpLHFL0m6qDR0dQgdBwGcdq12agsezZ67fwhTeZ
kwLN7bDBLIA5dquUc69TvNt5CKzUj9mfgV/Ysl0zF76//WIt8YqivrqWH97iDSCJGGEakwgKxMAc
mAp9uV/CjOSc8OjjpPf6tiJeY0Irg6rKvBclQObIdsGcIfaGtkBqKb65Ym8y2z4uvjJKYV0FXaUA
cX/k7I3EHu9s0Qfs8nHr1SWhi3HMnzNzqUZKIQNQDrC4WD0FcY4SCiolyehXsShaatp5O0rcJF0L
TnXop6PrTb9K9vg1FU57uwUFy49lcrVLhqB+tLzqeyyuMKow6+aC7jSNTzko2rtQyQf+yFdiRWeb
LpIVdpvDJjOPCsWMuMoG9eCm5AY8k0wEXP6svdWlt0QPrG/pieTu1QcNFd4C8KUfXjOX56yt8nMr
RXrAbEpaN165qyWp4SCpt36ebrwfTYR6ocVMoKRy820ZUJmirEeHaZm6TdiSYZR+9BYMooL/IctV
CaoWlH4E6BLiXbUVKFdsDol/8fVv46o5lKae4PhRXte4cLH0ZyJqnloYt7ahxBcugletEJlwMiBF
0xPV9fnvzIa+OkyfdRH87BL5S1r2icgIzjYqNLII9BY7lhTU/yZR6OxsD6Hbsawm5oKULNU92SAQ
E3UzHU54fChxneGOzGNOCVuJh7XALMBhhEep+M5iHAqL/OaxubTVJmnwSyatxEZFerHB4b9Y1cVp
O7KgAu7+kIKzsfRDNLm/S4XcVYzso/qg+8QgtGWf7iFQBCSrTPojNludird6BNXU8GDaFCULdp9J
GZddAeBcLx3ykUTJFy/C9BfLokZ88F49ZzxGNThFHwdcVNtPGUA1h0wfxHS0xMABeOUA/Y+sc75g
pQymrSyAXJJUjA//zdd5LTeuZFn0izICNgG8SvRO3r4gVKUSvEcCCXz9LPBOTHV0dM8LQ6QoUYJJ
c87ea+tOuBufvSbLusfBOEXGQTr2r94z3vyi+YKf9ozv+LY2nS3uslfiS0o2/AUFDvlHhmzE0hG5
Q4evvgLzbFAcmNv+bJDlAGQHlbpAjVFjoKzH3/T0yLBH13XbN80fn9Xz1hLDvQzcPUa55CkYWMCH
k2/sRdA8J1YsN4JpfItUmtCYgvul8g2WL8oEc0B1Y8xRIU4oL2IvfYpp1ayzczDH5W3dZ4fINcgu
qp1kk+jmidRRk67cukiAS402WnW3g/M7Aj7f6rHcNEn2jFH2weKuvPUWqC4N43RThpF9mv0YOGg4
7OZ48qhrlExJffSjMtda1zjZMn5EJ7j92ulXVdoUiNUH3f4YZCEDp7nc6vkrzdsDUkVQTBOKfpGs
vVA/TBQ8OznvLQsvddbiQKQu5BroGjxaSzc0WdFAtRgtTQXsscBD5gmvOwxhdnbmOty0DvOC001Y
Kzs4EhIeRjzioQ46vcIUA8nWAHtie2NFW8Ih4HveJm71Yzj1Yh6DLleQ/jXkVJLkTJiESxEWgQbF
XE+9uxYldRWEREtm8MAdY/pCjQoxBEOqEu86cm4dH5gxU0Bdu+/9wttlKRF6GYNPwxiFBnM92vwH
zUg6UQ4aoi8CFDDgA2/hbUEdGR5TEw94WgjMaVzgg9u251BneDnVsem9NQ4xkoQsHsoEMHAzGjaA
JpBBiQbQTDibvU/Nmc5cqfdWMU2nmW0S7tJFVC57TWEEV+/ksDWOMrYgiVk0x8RqL12LAKV0mzX3
sLft7eYN4QBp4ekRo/t9Pmc2iiROPymrhdTfOjS+RLMonmXz2wnlhsYHI05kHccmB+ELO0tjc94a
9sljhbhxEkH2StASC41K0UjpyYSo74vgK47re4wSZzYZPSeHEz0UkmY4YhIakreBwuGY2sV2TqI7
1IPTioHIxdS9CUwYoG1uvU9kl3XsvLN07xT+uUrpAfUYDYzBWQcjTe1iem1TTTk0vg9RzVuhwf6I
IaQdgZi5EUfLGD3UdVtTe7txoFKpA/drmuXBacmUyzehW7zAYstWHlWezUX7VOApNICqcbiYMn2b
WolJmyCtVmXpAEXsQ/+YfQ5dj1aqrg9mQdnGAAtMgrY6I8AatpkV/6ooOWzMbW+1GcQDAbaZaIRG
do9ZG8AV0sesIe800hkcSPeOQtYq46CC0aA5VzUxdtA8eo9h4X7I0EfR5CbzhnO4qcypPuUDWPCy
nF+GfAyOJkIveJgu0orw0Ur9IxatELX7hOF+rvZj6JWnwXcrprd81c6zD6gyA/iVx5Q3M6ZKrysp
ClGBv5UG7iSgiuK2FSGhMObUr7AXIRVWu1yYPRlK1BtKw2hZ0cL99GOvQ8oCW4iCmbOJJIb6eLE1
2y5eHWnTcUkxZcx1Wzxxn6E/O4ym+dGO2BzjWD4oYePJnUDdeBkSqrzMPgzf5hcNa1fn8zqbkKPL
GiHBGMtVaVMlHwN/ILOHbX3Fs8AKgKl25rEb/OGWiw8VnSi3c0z5Et03ABWIvSEc+qGFuVeai4Kn
LKhGmw8lp5BdTLPP+27YWYP1BY94QoiP6AjZ30ahTd+N5rcxjM4uWnxrNZlw/JuME176I+LmAh+F
/Z4J6SAuYT4UycFQWq1nFGk3AOkRu1JYXfO3nIVGbU5XiRI9NVggFU5z5/rElZQ1Zj2IKOOlmSpF
OnwBdz74jQds3kP228aBb1NHDk5uX1YUYnpzxz5sNYTY08NBnrp69NZEaB6zgTjW0CRMFWWjzO+L
OgjOsJfGmEOF7wCgsXLdG6sYzmj4d2nlLtYBj5jWMiS+ymngdmtjfpKROE64gj6gweVbXVjc/6j6
jrDiWd1H8zKaJE+pX7uXqcnYZPZ5/DFURMSF8IMO5BVAXCmaej8czXTmSA8yO2JYJax5xrzhOVXw
btMURqEFRFwY+HDr1A6fZQwKPB+n9yCw4aNgUQrw46Isqj6Q9GF/n+R9IER/r2wGcT9+aMtaf2gf
G3iA2m1JjhyQY8MbXwLB2bh90AjK901AEm3IKpOsD//o8l+zBJM1DRWNV70cxmM2d78QNT6GlWm/
66l4nDWfENn9yM6Pj6DND3N0KJEkkvPVIESAzM8V2dK4vLGoJJ+jwmevR8zsKl18uuWovXdiOuCp
Fx/tcijYRFohwsDZN8sPy1nlhvkHnZMNvmAfeq7FCR6/hno8pgBCtmxto20J93eTiv4BzCFsVpX0
z2Hd7lOrWBKyWFTnyD+itH/zcreCSSPkjV4+L5jhNViTdo6jqeHGm5I+GAK763/ngHHcGwICgjNX
090oqYkRP6GdcO81nXlu6W+dr18hAnosTBBCUUhCod+hGoq94aLEY4IQ/NMCjEg0RXMoHZXvMiYI
HNWaxbaDKyOexh2Gm+yro+m0aju0QOVIZ4WaJhvm1qF6LL4rPYK+kIfrZTUw/p7clushwjsNe4aV
pmDIjrmzZj4FkC82SIlECWsG1h7Ii0bolJ92zelUM3kyYUiFU4cbHGqsFwbjOQC3F6LVvxu8/KtB
E74KEwAYhhEF604r5OJj3m3p+Bsp+s/M+F03oXlMlI8NDKnuQJ0Y4gy5LIDHBETitZ+x7Mwc9YNE
a9jbSxpdgBFrnXUM1vAgCRhL71hFRzeCgECM2vEuGLsnyNSXJk6TdWris7F6MbHAtqZtyPCqI/Hb
GjkO/kzoB/J+grqryjrjVaF1l4/DQQWvgl8gcjvaitCKtrG6JJYqEWYM09FzP9tSV3CU0iOzwcZM
n3tJgnYcdEc/sJDAOQWQg8HB8TYI9O5jXF+EJpy1Pjlp3T5pH+mXk17KQfpryhPNvb0IkRUr2c7g
U6wk6/adMSWHsPBZ709KfVJipJgGsCsgfeDojx1RIB2IysCqz2YD1tCaZPYAhuq5tIR/YJ/4g4og
vhhYk2/bJdzDI+kHGTEXl7gol5qdF0rS3M3olE7JZTTwIVYK3w+zFLNyZ8xH9rMsvK283dEyYyPf
FT9hXi3RJf4KkWJ800wcxUX5fZvMs1hFIEFv7KVBilvl3JlG91jJ+r3L2Qoo2lzHIoFNYgokskE5
rc3l4MRZVj4p03zNgEZ9oonWtxLYxzlDVnYfeA/smlnak+PxEXcQ8Ny+ttlYA8uZmOAlSk9APpx7
jcHfdU1IJm77GSHAwmhUsoa04wFbihjWWaLvJIB2ZlvPggdCeWpg5sAIN+dEbdfRo1nu/ZHEiXSk
i+u0BDpSSNzlmCuWSmzpR9absFN61GNYrUcWv2+CbCff9o6WrdwXE7xSaCwL/ZpkudxXzhneP+gk
4R64/sbn1HppTGILI81tDSbrYNCA1ixgwIWu6snHUiBr6LswVVeNx1JH1L+gIx/c3nO2ujSwBI6g
1uwBh3Ly6zrUZiY/npvzUrgs9sjHL6nU095KWAbDlr4AuQs/A4fQYLxc6ibsAJuXnJ+gN9i71pQN
nL7ZtrSK9hlSQ3R/9Kf7yG63Bf1wZmlwloTvIdcggaP3I+PJAS5Gz+pF5pRoWB1ZK8tnQ5Eu1wDn
bil/iB9REZKSxS82iC6qQsQxUgVuwXlgxC5b5nHlGG/CAfuEGLG7VBLJqFkC/GitgCw7/baE/5GM
+srqhszDuT9MffToSP0rdjw0Gkyv5Eyh4dUJy9QiZlPIuvN25lSlk/foWpx0uksDPW8ySexIkvfK
Dq3VbbuPF84vaVsYi90nC+un9ujZtkZxDN0qYEFPcyiLyg8BCcvULJrG5RgHeUBscNn1j2nWvMQh
J90RjMUWhFWgEvWqcMPnZAaPayx2Puxn2Cn6O5uYy95B3UozfN+auCmbRb/gh7/8jBZ17lv+h0f2
StsZ9nNQBT7kQBZ1qplWwTJha4HUq2md9yhghzM6hsu8PjKVdhA6kwBGoJ8TuCtSqneNUTR3ZUAk
W9H07S5LDLUdvbTB7GW+xj0BphO3gaFHatJtSc/eJLmL/Bk3RCbcM5Qx/FNkzM2nNJmrR+o4v4fU
8XZMSd1NM9jNR4BHhZIIqQAmUwJhGT0doELDda3Y2YQ4B+P8GDFJjENDbp8ns9Oc0kpPpu8u5yRN
Ahc0aR/wX+oH0bJuoCP5y/Of47wRb0sybhO5LEmL4hJBlN92+C0/0EcDJcBl1Q9YHIfSeYac7Nxe
3zkxGBkA2xQFievCCjUCpbhatIcRqwJ8xld3UNUrSs8NVJKPtuXgVmQ/otb4cpaZcGi6GT92x/1N
nYAr+ABqdk/jwr61PdvfOUNiHhm6Aali1/EN432ySnaeU2YQYUBce5iH5jsAxWUR07ZPRew47MkY
CqGuUozoL+Cg5w8n6e5RC5VP2VDqM0DN6DZsBv6giOFI0Sc7C5sMqpkU6ev7EzO2aLFWctd23rmc
qicjGpxbRWLYjV2Ik3bPpmBNY+CB2dUzSxbfEdaHGtGbS5TwWMnUOFIKQNX7GEXzU+loAhEzhsU2
Mrk4LFF9lJxNzhoaVNRMm7KG0uxrZe1J/OTKiCtk5QPTOpC6u8SOvw0l9X2SyvqBOepd1VP4Ligx
wojxEH5kEQHMkbOBu4T1tgnbrTU5dwW7MTRKtdo4FeQ1yzL0e6Ym3KitRw1r7gHG50qcDTL/hmD6
hEMRsjN02cmzLLX5zz6K0qBeNXgvDoqek5ggWhpgeT+ytiJFujznpfZP1PPUkxmr++sdNSwANypP
Mzd7lb9n4uefl0Ejbx2H2mqtsPxlrLCBpMZbuw0+vCSSlOyD7jJSloIUGsoPSdrmrTnn/TnrhvDR
bJJ7dBRp1sL+hT7Kjl9N7N35+7h9FAUSHb8t0H+62O4HFJ7vvAWnYETGQxKZRJ/ZqXpoBapkqtgB
apL3yiCKyRMxWiOMf09JOoNYJY9qy86yevR1PoFCZ7Hb2eqpp9m85XIZV2zzNm1JDaQcCRMqMhb/
CKmC9/4tq2X7Eg3NlgOOcELGaEfqFAARiag44uD5zqhaL8P8iNY6ehhj+pkNOLSLlRsf0MfpOLQ0
YFKbLmDQxOw4FGMzVu8B5CgxRdNrk6k1nN0UX9DAGU6RnE1ykkikfRoPLl2S68PY0bL6T69dv/v3
G9f3/X3t79P/+tr1G/H/fdD16X967e+v+q+fdv2x//99/+k3/9fXrr/q76f9/fX//2t//4LrT1zf
/G+v4RSidNjrYIuBV/aI5yaG5VQcpElBQyTBcNvOZbyao3I8UWsCi5fj5Tf6YDjltRNhIlm+LFK8
yLj+xvGEeQqrTVzs9PIj//Kef/ny+q2oxrwJU9tcX3+uNr2AQXuraWgfDRvL8VQA8a1UwOpX2Kgm
rfhFmRYFmKX6QQsuv5FlhGl6mMrT9TVM9SWRIjz15zra9/A2OoqP6BlJSj/5ip29Hg1wt5GtT1rW
P+WIHMO2u3AzBuNv35XTivtDg/f3qiO1ZQDoktI+QbvJ2IJzDQlVZL9HmVDkIwAS5zKN4ZsJJBsB
07wES96QscINKvaDNxFzm7NdiyaXaTN97wb5G7a0Tf2kTc/zlFk7FSSPQT/DbpvAB6om/grtX01t
YKCeSf223NiCbHrsARusSG/NmJzlWisNWs5QiLIJXeuQf5TLh3O+JF6hRVjApouViFyB/FlhUsxB
SZI1nXfRag5NsuIE8zo9QWPNTvrDTaj52AE+KrfDFgk6xG5Er25uq7Gc16BcAGU26mjWWq/zMHzZ
1QVymxBgDzWkZjvO/dlJqMaapJp1lfMZUsUvmt9KY3+gnuQcmr5BmeRGEGlSAL8cOFOGi56ULYWn
il2fGu8Mh8bJbwxs+TE0UGv+JreFvUVCXEpGhuNAgJyyyV6Tkf+N9GqdOjoAqEy5EnQsOThik7FB
bGiVUoqcdzbqelUDNl8Oo8E5kgrrJt1JCuzQx2ijk/WQDAQ8KeHeJj0hALZzRJPWrsusTxHUoSsc
6gjZDxU8TeubTiqInkE0TxXUotswoELrJvLMCnBAtepthxHjAvGO29ggpCGPvOc599leAEG+pVlK
ZZeN4FKDQOHTtFA11SXXU7SLpb0zDf0IyARMg0JCFefxRXsm9Ho/+YQVD5wMiTrpV1y1fd/rE1lW
pGKFkMQUsIaNW6ovLi6k2ZIfMmnwGz0A4TZJIRr5bMzKSu7d2aUsl2mJlhlZZ5gSOBx2C3CIv/Bs
sWpnt8MBdhNUC3ZntkSEdxsLUce+BZiIah/nKzZhx0tiipVudErMYW3Te175FNvYKeAn5N1PVE9Q
29Dp4ZsacKjKtnMafQWhAMExwpTLvBy8/GR8arIBDLODUHy9ZWmU3tbJQmMBlw+C72gEUbAiRwwp
csy/fv3/45bg5X+e5/2i6R0p6EFo6SSmJT/6xHzGMXe8bt1aBAdAk3gS4Octx/vTNEjJDez0nfbH
Wwgx3HEzp5LdhLvSDTW3vsHCzaTqHKYWJMQQ7LLa/MYtKFeDFSd7Loh9V1PzgUZ+09pU5mynF+tZ
6TtdBftQulhgOoSBQW50DH1lf2Irs7W5MySNHjCejk1IR86N5EDGtl2jo4G2HHTkzif+NHtTxeWP
L4lXwzpCdA5Egc1IKQUpVb4unPk1qppkTUby0TVKNApZY6/YPqxyHz4RS/OaUXLp3nlvlPueKszn
lBY5H2Lp49uDsTKdwaDDCpo9mGkTMsvSRe/HjpDraELiBNKhTXAKocP7RFxb7RxDnKiGWHUHpxjM
F9th/djEoVzhDThS21w7/hKFLVN9sgs5QnpIV0MdPI0zesJwpvEiDbITl6nhOuxPprRXwk0ydlAt
uB0FruxoMuBEbGRWaWS56Oaz9OTI5L5yZkLUB9ymSnEt2AgdI1/YyJybg28vGa8tTJdQRNkpLcLH
vqYDzpqRdNN6IqIhbnbUud7HvLnkrLbX0v7lTuRGU0jqb0YDHV2e0UuPnfR1mjDXJXFCri039uxP
pIuWwbqEUnODMQEUvN2/TTVpUUBXb2y9iIo+ESmDNGgZZUG0vNWF6pb6VrZ3VH+8TovXh6y0FzVT
+M+k6RFhBTqAqfHvO65fefX0uzKTL4fY41uL7uMpnDDiCg9E0PVpz4b7dP0q98fgVOlablGFk7LX
F/SanfB2jq27MXQ/DJJMd67eWR5k7CQd8GRVHDofmMRWtXj1uNndF2FMv9oRbNXkid9x7K+L1LkL
m+wpEuCBLAZNvAU3fkOWdtsnT+jAAv4QRrOUnkTiMBEbkb9zcy7n1nUefA0duYvpFNkkf6rlYTIw
kgsDJarmF2WYIfoKFmdpjKxTjecybsiBNZhlHGuUKNbK58gWb17Rf1OReqnNcU1fODoEXSiPsH1n
NfwsTaytG1ZvvosSzpOgysfpF2HehGm3tlwTSspcG0GsXhYXGSXbifiqdVkwjSX2vZt6t6KwrAPJ
Fsapdga2pil8CiC3G9Ol1mii0w6oTIVRn6yVX5CzTrMT4ztycoy6HSW2zYCOPUvKZ3rUGNpF3a2d
PqxPfaWBP4XdyiBJ6zQtDwWSTMibBaEhloIP6hfRJgw+x9IsV7Si4anmNkh3Sq2SzfGtaUbDqVFQ
7GTIiQtzmpl9k52kN2enQtTpXub2odH9eYBDR/uJELuQ/t+JlTySkGRouDLPU9n+aRb36PW3qJGa
SB08X584iMFuB1ZUZDXoS9ox/XhtAK8geCLf4R6mnkcFazH+xt0pmez2tLjkT4N27YMrobksx9ma
0omyvoGnClSnl2NfM2QIRCGr94CnWcxHoFpNAdnv94x9/DgERn1qkbTQtzJXIqFwRWQMF6XpPJsd
hBIngCzuod1k0zAVNNladGKndPnowmIEGEbruZn1aqrcCGUPKwxjXs5+mjZr0EPzTTDpx3SOnDUh
YrD1+OOXAm5fJafrk+uD6jKQwQIWfoQNble0ycOQd7AwdAC9vUMWch2dB7ohjQGKzvIyZmvxFjOy
Y3rf8VcOxFxyXLGPLaNVNB0EZ/s6eU2jKE62qMqTk3lkuOCTAQRdPyfwy7doIJt95IU7GXDKWxmQ
wuQwB1hTfGhSW52q5cEqmyN2b2PX0F/CG9UyAbF4wT7z3YIDLhDfUf9C9jHBIgtS54s4xJ3hFjXl
rb5eoVMd2e2jwIyehpmJN6hQKug52Gs0+SetYcOYSBFoyWvSjsfsoOJTNk505eAoM5BC4kGOjrXp
M07yjSuMP9JytugQ2M+6jH4sncd7uvGnbujPlmadAtllVS8QpryAfIVST2W4FKLqzpGi3sZJ/x2z
HLErens+qOZ/1v/BFOEyzGGZGGHxWFiagpnLP0IQUoLpbFvP4rXgA09/HwJYDieLtee2ZOSxgVDf
sKLAIg3DnCKjqtak0Ml94Tm46etznYjDlCkqxXh8MREAnElJQtGCRVvYHHTnOutiHh/bIkEPV/un
uHfuJ4PbUqSE2XXbrFfpAbEsnTt5V2CE3jEzGye1LKqG4jVFogpDeQYRHzDhX6/uxCPDkwEm2iGo
PQGgoROff9cGnmIIHz5gepp9zpc7uvnWiuALBarbB8lMxjWAN4QOLMjdcE+fwgRpGHxff6lcRpXr
V9eZ/e9r16eWxVYi8+Q/79XLPXZ9x98f+Lefr5fLs9pYcHHLwMzfy1FW2yaupo0wEvO9KY03G87o
gz/kzcNcy9fry07vGJvaAQ1xfQpP+wE3YoXAKqvviz77vr6M1x4wB2u5LfiOducHHL1+6YBGJI9e
0LVjFLYxJLqFPV6u3/j73d4/akKhzte3wrhgz8Miz93FZvz5912yS7ND7XiXZKqsy4T387YXLQX4
5ampe+xXvhxW5O2al6Zoy4vp//ME/Ih1ub58fRBYqFJUk+Dtpy09tZQJPEAbXNoXS03/+6BonO9k
jMYGm+fcDv3l+obrA5UZ+9IBk1w1KRiRsseaExM3so0GT17wOLy0/vCeRiP9k68BA9ghycqjqNGc
keHwEhg4QIzWITOA3Q4O0te/e/hr8QE9H0vaHsSmZOsGTBulc5lg0EhAH1q91x0x6dOjLQDU9cuv
x3zTHpSJLvafr2yFEHLOaCgv3/XoB0H/2ZT5Y0Q0zo1o64A8AkMfrg8jk9itLYFmBk0QHBYlAvtk
Y9tjaaInzupqRnwGXfuEiBLEnB13VIeuj8TQMWjEXnMgZWqdAfTbtcuz60s+gYpKodQWvQSqbH/a
ix/C8ob6ADuMjWzQPgSj9cIC+hSbCHCLpsCJtnx1fWjtLjvoEeTnvK8VJeGyboFDLyJUvyAOGRGP
WaI2YfqILO0dgDHNAHKH16Fz/7BrjDEYl3+0yaZ1HuOB9amjDhllcKIHrPfrS5SnfBzknJwCFcU2
j6yK+PfCWwEfgruyPPVYVyOELUD+4OIhSXgpPoU6MXZRr7fu1GOzRRjcqboFHH0ZEdsBUWhYazCp
gJWKJc9ZmlcHBgf89pyItiJ8MyMX8b8WceZGklEEQ14v+mBLEQyLcoQiWFS5Z1e0dJHArazThOzB
0ja4QlSyT8wfdoCInDxihdthyvncxYFHgk1NhI73y7JsvS7Khq76cjz+OQLype4BnxLKkW9ofr0M
NZSj64MnQr2F8IPDEf9ZkSIUxVf5cj0B14cpQ/WcFcZr6BKrAAcYGTKxOFFMVNaw62b3LHWe7pC0
ZhVP1UPOIhCRqP0W6eEVFGq3uR5NFvzV4XqwoXkS5lHlPnJpMokS4W6nwH4PfUygOsMSwiXs2tuq
CxnaFY7+5Zj8rYw1Km/AgJhvoQx+8oqqohOgyW6BUIAHhzJhU53RUfhtZsXz9aPpQDv7TGz/+TuW
wh/REiTvmcGgdgUyrH+rlXU9BW2q54CjzCo+Gt+9pcnuEI0CIwE6XgpxIqmIqDb4nQR6EgZEcYbl
KHCtOHmjE18dri/1y1eggmthP9s5NpQwcz8gpqAdzNIy3syMCtexQOFuwX+3/KNBCviDBo6955YF
qmEQsgxtlJ0djZHEhzQ5RrVDxKhZXkCTlxfb7HFOz4W3ttoE6V3jngGiJEil8IuK796m/p7YKFeJ
8kH6n9Y7G2LyD3tPPD79yWtl9J4a/UsYB94XZvw/2dBnlEhYiGPkZOawJhBdM5zAtGcPJdAETXq6
lNV62ViVSeCfjCa1LplmgT8tWwruq3XgAS0zid3952Hop185nXBISVBQx84HJzaRXm0L9yuawmff
hTESTjo+xgaH3MnDj5H6xU1i9CFVvY8uUHKPnnEbp2Gyq8sI7tjQj2xxGV4PESuZmy5kJ0BbGO20
wFijfiic0JIJl0LFM+5byf09A+qYADvTj7xhlLwBaHM7srDemRbufmrSX5XCBOwtsfedBu8xQ9EM
ix4LSDU12HvaljIVTi1y2bfRSDLvFLb3Nadgo3DM3JLTjLaNcJgbOQcHK7OA4yXiGLhBiVcAwFJl
D9iVsx7sB7Q71peHFqjFnp0/P7tMGItPlyjUdRDmZ8JCza2DMPbSemReusK6xJmnLowZm9ExQX8O
Chgc4oinGiQfFY3av1nSdeg+zNg+UZD7P3mBVmYofnfRAKUntdmP1kxfhIPxtwPaRrqaUQJ0DVpY
n8WAQJMlrS5pypKNcrDFgEoj/HZoia+RBBFEx8Qk7I4AlyqJDzp7Hwv0mGQPweXrNcv+rv6KfL2l
I/rQG5CBWDy9oSHU28kB/VHqQDPmnsFZp3SP1Z3h/8KiZef4/QuxYF6onK0SaOY3Y2GsFb6+lUmR
qqG1tB2TT/YzCLntplxzt+ByA49Xd5BRYntc9U77PphLc2SuSBNAw30rMbXkM70GRfomc+lmJD9h
r836rnWNLfu6O+GTS2vFS3GE0C4SgH9Gp13VQ/MJMI8RkX7nOMcbx+gdFKt1dPIX7pLEaGx58b50
5kMdlQGyoJRo5UKggCcYK03SI1VHxtJYPeK6TGj9A1AvcRM7yj7gb5o2OVi1QrBhc9zpDnhzApTJ
PtWdRtZUBK9eaxIwH8g9OWLQRwaYH02ArFy65EaPWFpqwuKyxrOfEQa9U9J+yBppbiNvJjPbhuUX
OS6kRArrjT8schduCgGE0QnjATtLdZiE88oUgNg8p4A6CwggBSsKCgQsHtS9bRUkNSCpDs0iONbE
gQwBHeIx849tFz8pqqvsm5H4RZk4ZhnDA9uP6Tx4CnKMwOnhqZSSGJiIjUqCXWe1D32PHk30mHVG
cx+jY4CtGx3KdiFw5ROhpkF8pDPUHbIMNpNwLrkBurhD9PFVRcGXbTvlfd1CBko75FOFOgadbd3E
pYzOHvKJlYkcFS+ldxfW2Cv8pv/Twoe5Kb3QhwKH8n4o8nhjdsnnMCsiOz23PGUEEu36mgoo4deo
eIufOas9CpgWxerlz0hOYxj/TlLmD6g5xRp2whLQEb00UCEQNZK9NEfoQapMrAp7IP0lAWHLbV6z
b7WBc2lULwv1aAuovLgdw6YG0huSLCVR/Jao6fYZyhX+iY3JBpX/uNmxjboUtCm3aVD6B+LSqN56
OSJS8MZHzAChXZ7Ya8Y7tzI/J5MhEk5vtDI646XrBnPnF0uO8gznix3uBoaU6zO5lwPLzNL32fSR
U2fDtpFFYuCSKOtbf3B3dicfRzX+cjMJjdIC1FZQ2ZjqdBcRhg12LCTlzCq7bV5eGuWMNwHxZuf4
ruewy1I8eACeuWmXLMu4phSjcyI/COwdKaQNasO3dw7bahTVs4F/z++2aRoffAczmz/+8itQFPQX
gsUWfGiosd70uCdQ52b4CouG1OyGUN3KAtWi8jVB8m8FtHcTTg9qIRMSrVUAEpPjXcuteMcsldlk
hVGELLZdmZW3Nq2ETaZxd/iJ+HANOZFnP/9wLnDvtdj1TZrZN/xOBryFB96gxlvHbWpuRsXyumi3
Af2zPYU/WvWmggOj8DsnwcKyGXfCpIZm4l7aZoW5knivkW0Do431AckUqgBvpgEFu6xm8eSR7UpA
ZE5D1M0K2EPeQ57Uj5P0X9FwtxpNAPD2irZXCuEamfhMRrhu0E1jU3zFgHDu02Xnfz82bKIo/r4G
UfmFBCdbEVbYhZTGAxzkS//6l2wXyheFYlRvn05fxxuBu5hjC713tDkufdJAMWyCLZDx5lwYxW4w
7E2pXIR6ZU4AJAOSBOdwtof4WRh3rcT8amewn6cI6MCM3puRDYAf+wrOIHEM6OnB1/ZdDYEZxSw4
aZpeDRKg+xDcbzYG5WUoxg3leM1IPxu3ynqNMKMwe6vvGL015QxNLxxfYDP/TkYwrt7cv4hZxhdn
bM5sS99FSPtI2jZuWtM6AoVCvBZB4Q1Ef4fJH9M3VWlAoSzkCvJjxziabh2hXowe8m4IHCUXzjdV
rPsxsJCPlBASFGFpuaOORF/rtx5NXpQH56mbx7fRlM998xajSLslMqbAqlZ9DGidaGPnu8iCqhc6
SI9RZ5bgSRBX04DBUlnKM3k06cYv271p22eqIRr7LsrbqRJnyx8PVSG/jVliMgLthzJl2KlhuGvQ
fozdz2z15trss80EYqJbBCajZstRS3ECSvYbYWS51wnZhH3w6sjmzav0XbOfRve5iHxuizxxMLqT
q1cW2HkS9Ud6UXGIfP+HUmikunemcCRAHvrwIhZsMs2HcUzvPS7qm95QXykgxZuaGC0lszu2AR6a
rx6NrNE0G1Ced01rQEqGt4GwW9CsQpdfD2RYB+IciOngUBN17E7fOKSurjEjZzK+Lxr7PswRr2F1
UZAbML6bx4zjnxhxtsZN9YQgDjfGwOVoP5mNaZ691oce6SXTro/ogdYgn9VkvQ+OsQRmReuBzQ5g
zGEb1vIuGesvjHzPIVcg5Rh90Kn4aYLjUqk76szeQlddD9mrN7G/xZx5cryDLoNdo3/aMbuz2eLe
eL3+1YlqK9EnTCQIq94BdzThmK5rSGF9QYwmDbUA3iAyY9DZqvyTFNyh5Hcim/hFqUnl6j6jPeuM
/XfQetWK8iyZnOgH+4AA+Mod1vJ/ODvT3siRdDv/lUZ/NscMMsggjTsXcO6pVKZSW6mkL4RW7vvO
X++HNePrLqlRZXswaHRDqkomGYzlfc95Tl3U1z/+oTfnUopoHTnOLjAiuasycx8GVKFGvM67oQnc
G1s3b9DQ1zwYz1h1HA6pBZ/Qy1uXyJO3BBdEOL/0A7FY02XVxO8RmYmbiY5H7TACmDhhgtrRy5ix
qummVR3sjFMOJlyCN3KShGOHDltVUl81+nZtYsODU0i9jFBpBlz0zcT/HToApSNqYRPC5eVgEa9n
A5kL6D8sBoXyzZba9wztIXQcPUIVyfJSGZYBmlwv1iZ226Xw9FXTu8NaNckDXcd+bavgIQCY18lH
2wx7QKiEYpuqseaMNgJEqrrY8vQoDNjwNxGuopE1ASRWK6W6Hf15776Sat3aMPm8Xr0xn+VrQ4A/
gbqGxAwA2WaIRmgJZDaH/nBbBXRI80Z6q24w43NZ+85e4XfWezIzsGvvfJcUW+mThi4z0D1mQXWv
oa+5sgTOkSRAJtFYBtqDEdzVvN+BjqWvA2ABRAn4FVm0th8t00ZSxCUFE7gUZRZyTOKG7z9LJB2N
iF3buG9dS1y4vmkCO6uOMsC50Hdht4b+fNn249n1cDWz1XSWOuSRjLb3hsB7RBrYD0t7IgSgpYRL
ANothK2ocm88Yz/WBKDjUQjp8StrVZYo0+mGdzYKTLYKq8bnlQL4qIlkr/nziidgzhNisi1T/z3V
h3HpOKqF4o0kU5hMY+R9VjD2XjSJt1zV1G9DdqQQDeMddD8CJK4m8kn6RmfjUkZvCQa1C8cunm3M
1AgPGULqkhYovcY2f1WlgSde1QCipZui8FRIxEAcN0SaxY54t0zaLKIlZqOgILCIC1ftSf/hmJJ2
57J9rmqIgI7DRho4Jfyz760lpvW/3klQyAg3XMY0JZTsym4QUaQpDrjHTlr7jLg+zG89+4oyvk5l
fAEh4gH1OZmPMfuUqpd8X3CSvlbe2LEDEC2h7uznezEbZvnTIOc9tIucriqVgSMB6YjgDIoxlLUd
Bpm1RsU6K2kQG9Xl4NXxVcfZXxbpymnZ2hVsDuxIMlfpvDhZUl8Czyp49O2HCTYJRvBjFHgcZ0aH
NndWrbTBR5NY6f6206NvDsDJtZ9ct4n9RipWzEPk/FXSoS6oE0HxwCQ6dca+Au3dEnWA0i/0NuAe
30vp3rbt1G88L2ZTscFsTzMKwcEKNctlk4E9ayJ72SBr2agazW5FziOaB7jVQ7VPu7ZbDvS6gDDy
hSf/gar/7Hf3H7EVRLS96vtRHy5Ty+fJFC2W0qRk4zReULy4CTIYZeGk1rKleR93r7IM74QYHky/
JlohWPay/4jMTFt733QOS0RNnrIW348jYYKH40YkLzDRLjyqu+uJbRoED7Ta4QgaI0G/zdKjv2CZ
e6rDYqfqF05E1tHDkx2N8fskWFSLPkAITu5n3tPtYLtFdsomELhnFDJ2y0FEjqFkk3rZh9+HcNlD
4s+9kUmeygldmJLPx8A0xAYo5J6Cj39ah8h5iAG+ED7bsIymFLyXd9yCJ99PTmYWXOKL0lC9m6Bk
tQdQ0rgDJn+XxjS5bMtiXWwf0hj4QImIDruUs4Gtd5umrbYCoEMVJqFunVFZFuFFISq6yuR3VrNI
mtzhrSvJ5bZiXLyWQc53DqqNZSMjEXphavEDBxxIWIl2MAz+urF46AODE2DCQqX7M7ehuy8rBAlR
8JL0XCIOvruGmbqP1LehR1qtE968tBGCklK0HaugOmG3SpcQpc05YzbFXjfM0kEIVRSoBQdMopFm
82yZOzsnOZZDeW8FECBSMWzTqt4y4Z9HI283cF0v2ZarxWC57IToDareenLhVfc4kJD0uJeUUV4s
u7TX01DvdmGTXREsDpHWcE9RAiqzCINH6fdb3erecWd9FGH4GBbVLtAGIryTc8d53pwwQFhFBmJI
es+5S+hzK1ARxCHb8og6G6/rJJ7IqPkgw7dmdYRh1I0SYp6xKTzFAl2+mRphzZS3obwl3oVjfUgK
DQtLZ58/jwHJgqvP7LjRbdZo4l/tjlRIwP/fkx4ndjchL0uS7hAGRbky2MzLLNjRYMY/6k34kkk5
bGVEzxS8Zq2YalsbsQpM20XIXSgmubKIbF+Mun8civKtN0OwIZBSksTYohdbx7K5TexiXHHS8R0J
Qmtsn1mW7q0G5W7P5gxvhTYHi7QDW2vdfEPrcx+k3oaIK/60dNhYcG6K6GaDT+bO6pp1CtaljXvG
wSlFCHVzr6fpG0ouTolN+m3E+2DUdbAg5OauJmOe7UOO1jpiXR8yIurMNnqf6VLuNEiOIW1xaXrF
YqQOU+klpK+K3mEAd8B3wbc4EUMNEtELa/Jm9Jt6P1pGs9GLYpuF6FQkbnq/FQDdchwHIAZQ0McV
4vUGsbkT19POEVjRhgismznjc7u6ggJ2MFuJgQT97KITQ0CmOaY/OhhMXV2/9atgbxNkuQjxqlxL
+0IztenVi4bvmhU/BU2t7W27r79BU57zmdx6JYL5NAZSRm+aeYQ6y1hp9c7sg5qjRatviJYEb6Wb
/sYqSvLyvuequCTW4wIFNdIC0+GkM2iIarxjTw18jQZvP3Yj5xXXeYhKhMs5TtTabJBpGR+BFd5P
tjwi8aEJDQrPNkKCPzhtt8F4P1bt2xSl9xm7iHmufSksBozZlQdtEidFuhRoso1jyxkU1q0cIkt3
salOSTShg7MrzkDKWDnKpLHfFS+Ck2Q+U0r94YEM227DxshhhIPWwRVklYgXfBf1EQGkRkNx2Zum
C4tDDnB8i72YeAyNFESqCj6a4miWkbYRfblpU0rZrJ8Le4g3U+zMxveWkpqBQqg1Vj3ImZUtgmup
8JQMA+u+0e17mj9UCVyc8nbOO6jdCvM9jet42RZAygIW5zzmuEBDPEAIpL8i7bkZJFx8fcRICfXC
dpJnN6mqQw5Hh6cVv7V9MKCGjO6HMY930rWuoQs568I2iWdoBY4acN/ZZsrLhAgNQO09UjhqEPqu
U6W5DpDVxRFlv9bbTql/WSZEB+XEi/R6eAIpxyByoCAyLYN+bhllVjkLpbLHobIJwiFALHdCPAe5
Ista2iYBzIG38s3wNPWCqgDpjKOhvzkuaaXACL6VJSAMTvrkMyfaK/FY0K80nkjVl69pSeKxh1C1
05LHuoByF/mvNNCYEyKCYbwK5xGYEVBdH11KXS0bv4GRXRkJJ+8oE1Rf0uxezLUUMZM9AdvvjlOe
P5ipwK0QPpadAiMQaWvKMhe6PaCHEc5TmvBmo00765W6M+jEWtYb1BQ+HM0aFKVznTotUBFmAyff
TjZ1ctYzpPZGRukRxKFfET+jVLVrJGjfGLIi7dQ6anDVpOMhLOp9F5CKDDSPuYr9BwHtwZ05QAwl
WO2GUiElKPY20aAs4hUqtSjTi0SnqKlF1CtHOW9RgoVR2vqiqAqwLJ53aSUYjgiwYH2X1G0DF4VI
z855srUl4rFDWSSnARvpycY9A5fp1uj9p4quy6YvXdD92ZUI6GrDCEKda/OCxN1LTLt6CdTIIAPj
rOOf0DxQ7fDFKKxc5TV6it6DRes6kDygRNVB527HtoSOqQNuJHaiUe2MtCHKIc+PTUiRp+q2IsXX
PyVo3gzStHyOCxSpb6qx3Gouk06effd06V9EqLjCOReBOtcZYe+LdUh1g+DNcHgBjfVObcwd7Rcs
WtWalDuKzp1GaECkbpBbXfTIRxdVkd9TIQAAoY4tC2EJc2CL74aGmzZeul238Uyhr+17128e0C58
qzUYqiYbg5xMJYLp9BcL8PuJ1N1dij+9IHAbBmGPyn/TVYgpFI51K9K/NZtGeO2yJxOWKDE4fqy7
i7oJ7hXZBoGuhxcBO+yYwN2GG9kbV0iWwlWaRQfj5OoA1UoNJ2eWnsIOuTJnXTRH5XRAo7P2qfFv
owBVKP103NvnVIvqbd8ZT7pnrhu/IrWugOaph/ZrZnm0p903vUC5pawcvm5u30IU9GgM7ciCv6tD
+ymPnJAtFK7UIOUAgJbwJVVHijBHMA/hc4HorzOjFTwRlKnduFEas5JDhWMml7ZVFkN/7Mc9AS63
lCEpacj4XdEJoQigmWsZPPoT+UVtaHCIC71Lqhwj9czYO3rI7hrVHGj5zr5jBcO1yb+ZOYXcLGLz
Oyj2IyaHZBlMbz2Vy5QAF9PxN9LEYktV8AIcigWKEtCD7eSSuJ4OBW4t2S9kwGxqThkLtzVTKPLU
6QxMX4xe5nU/kORkrszeeY/xbVl6d+MXY06hT3z0kXYyXBzZRU7aaf5ulApwp6VdNu7sDQR3rlkR
zI8huPUt9lq9Oz10xMZUMrsDO1CvPK9KD4Ww4Oea4HVa4cPTxMbtJA+x394MWgbKO3NvaLte2cg5
ljAPIpKlvfe8phA8DRlbUYfQnVHNSUDJ2rUhxGPk10evXfeKGoDSsXBGJbafsKcm/wAz5VvdAb3B
W3xike3w6RN71HZinVfjri9geBUEau780j23wnrC1BIeU69+VcP0UXvOrVTDlYM6sZq+RUbTscXq
rsOQFwNly0UdUs8va+MgtIuhsC5B8b3Imh2+xWvUut9bqk3sojj3zrTkrhWLjsdCP3E/0mlnC81G
MGzYX6Vr3ridYzXPBQdQXgQON4EDZ3kCnWe5xdppmquaYKZO3fkkXi4bYv5kQSEmQ7i06u3mPami
mAWnvqkG51z5hMw1RQM/W24h2yAPFNltmqsd4HRDmHiDWCuN0qcmASzQswG0iRxDIEFKGMBOpaKK
MMTyifDQZearDE+rybJvZNdj3PmrWr8h56Ka1AORsC9T3J1Zz48+Ht81OTUQ67puH7fFEfyRuveI
vBXU+F1jPAGpfki0yNqUPWotKIOXhnWQzXs7TKyuoH6TGdoq9dnRR6RhLcyt2xpg2czyrovyZ+Dg
2Bm64lgqjx2DWLaNUXDjroHy0bj0rgaorQtZTlutBvUDoXZCfgKKJEaAwJn1m6lX1xb6gZIUrmJg
hscA6C875nGozd3KRNNKIAXVB1HKq2gkIJIeS73RBXzRIol7FLTF1vF0DbCWeywyAlp0UBNhRj7I
QGBDQdOa8OuHsrM3Djl51IYJKdEommRNt4pcnM2e/tHnZYT7klaRMd7mXvcYtbG8lAmd+oQuualx
GxMmXq9CXWcr2EgGclfI4i6TbrhslMmWwWIka33xoQJB9ViuNOIj16kVE2FfrRKkUEibxEtVaOzs
imJpkqOsGSjXav1g9X66oEflmMUDTeBuIWXPYlU3V15NhmGfPgkz3pVOeVMA7FYuQ6tNLODToCoF
VnakRbzgFmw7TTGORX/hTaQ9OdfKsAqoNf1EQfaZvYi2TdkuWQ4RF77F69MGw6G36ztaWXgnJpM2
sWXfOLU4RmgcONVr09p3zcdsHUArhchvLIgf3rpwa2An2KSINuIi7iBoq+4eYlm0zSngLVwmd8e+
kyP4/+7sxi3zYRqjgCU3skc5MDZnQBRigULGo/YK7Zsy6kZSwKHwWpBCq7l7rJ8sTD78Qd+vd5Fn
wtEiwAlClGCaicm10kgypIfrHrpKPyM9Z0ANtbEhyt0a4XWS2BSNRkNPJ0TVNf/DFkQ++KoeN/qY
OOhJM9hfHq8mlC3HWSGFbYEW+sDkY8QBlKg1nkG/YlXa+OyUl1aV0biqCdtreAxaPa4TKz6wz6Hr
YpITT64ZvSkHg/oQmuW5Kb0PghLdFQexcjmCZ0QlHWBzuMGvNZPDXGJpQmSyjvvKE3krm7rc0fz2
wU7Q1HXr+mKU5bBArwPzLuWEQ1Ikrh/KkmCc+wOmomRNS8VCLkkmtdGtQo8da1egfm3rW8ukqKhN
QNeD+EysFYaQDlFh6YUkk9GeTmR56DKosYFTv/MMYAlGeEVaq8FSwrzfquYNNMZGS81zl7GbpImo
Tn3THQwbnKrfpUR+pY/9xAGUVDCNOM4W8IykcGUF4auW9dnSx14M1+FmbIfvhmMQPULOs4c0BSfM
2qkLB079LbfuWtbIGTEv8etV/GiOnX7wtXDnGrdIHfpF4w0nWmzjots00odMY4LiNtkz6iU1vCbq
IQcXN2xCykUz2eecc0EjSRbGoLXRvRBAegmAjnOZxQ61veBtqrbNxOtKKrlbfqNT7u4I8aUcs6mm
+mzDkjPSaedaHdljiK8Wnj2738aMhh25yGkmjx71ZkOM5pWVGFfwq5Yh6+OqhPWM6CiHmA3QK+8e
wTRzcznWZ126BTX1geriLo7pxjsOLD5nFFDyCGrl/I2rIPcpZ9dYME3b3LCQE2xumCtKeyauTfVM
x7wCF4FgjBBOoGAAMyx0JXrsA873vtcFuQJpVL3kY/ZOGkaxJPzu1hr1Dm8yhrmpbt2t0eR3uY6D
r3CsuTFCuzUid1u446H0vXKltwSlxFCNrKC7JUY0ZergVF94ebyJLPfKJuYz0NS6EnSB2rC6N6rg
1XL8YaV3hCRnGWyh3vo+GZUDcQ2iRyC+Z1Jep5MWQaAyd3HsXmoRRo5BbyMKlPnWqgu5VXXprXgV
u+BbWKOyI/HhQzKrDEX6vUs8IiOpBGZnKzhOdfLgBsjXyK5j8UUxUHTvOGNftaDYhBB7CiIqo1p/
Eqi+lmj9iMKzirsoIIB58Di//EhJo9cgNHrZsQD5wrJU0MwrWUdooqWs56DAlPfR9xzN+4Dzd4vZ
KPTGF3YeFDEVU0LuJGjLEgZ0QzuO+17v4wgWv03lJOrAwA/0kN3KyM/62i0ITPP7/Ltvxc+zv2Jl
wiBt4CgsFSfoNeuWWlNa5agSDQmH4InWMDwo5aUbo6d6J2xOv2Ah77ycShxQ832sen0p2r0KXiOG
DRSIcoWBocWtTjwkbyCaIr9E0Y4vuCm8J5NMOWQCa4VV6Wp47AmcGvPK2jrMTogvYhhJnot2lpw0
oqDUKc2u0YVAAXaiRwO6DCqgmpjKkMRNy7Yv4rT1Lm2TqaKnMF3YNQEsxrgBv3sDGkcWIKRr1HWr
UL0qpbtLHeWuNhj5XiF5g3lbxVubybqK+tuSUNOqFldaMtJ4ca4jZDvrwNLIatTx7jlW/DbPpxju
FUkrNLxTV10ZMcKivtibelGzorPdxyWUcB6B0hkSSEEQDIdtGl98MkHQone3BRGoS98BN6VsaEUd
dlRZHFMyYHleD1DmcjT3lY4ezh8W+KbMdUnFatuW5avQ3SMJIZSLXN7X3DPvxybYQ1+xyAZpbuq6
vSaC2Y/xKGXKcLcIDJ/o565Q8IZ7S4ctRcB7Y3X9uUg5jyh6w3Q0CH7IShwa2vQhCqrkOmf9tYFD
Nx2bZW/zRkZRd12ZJPM1Ilx5HLlXjjauLcXWLFDFrteGJ4n+D+oXQ5/nW5mhvQkQPHmKPXVadOaF
Ap/CogcJq2HrtAXoC5KIphinRCJzHX861Ak8vcDrXUY8yomiAl7aJVt31Av6hfS3BjIJlz3nboQp
ZcFRtdyQYhPu0kJJXGSs2rn0DZpN1Vp6FAGkWciNa5op2rbo1NJRXOiujnShHoxT3uoHYOZXHmzA
sCJGqgSATFnQ5986MGNTQNbT1DHZdZyqar/63kqCbEhCh9NZR1cqCnZizmPJ3GdAy9Vl7APrjC2C
2vw2OQbuPqrooMJ/Tw7V5N6JBhXWyIEmjpOPzvIo1hpIV2R3r/ntsUiUWFVe8IEyNl5ESAWi+iok
LWsq3GzJ2LcWTodYAgA/nESP8OzB32H40tZZM3wvS+PDFTZTbJMtgxHkcRk8Ui22CVoiEV4+saGi
SkR0ZYXcKBnKQ9a0O21s9pUBDK3SbqOy8VZ2FZ8SosUQMa3JU99iVKU8Zzz3nn8H//nBV/53L/Pe
M/mso0qNtf49NFEzjf5RtywMC0VwSEEeJYY45X547HqPJiKC36RFyiZCS57Kwr2iaIRyhkiIJkvG
dRQ7FBZsDauGR+NhGgy2erhH2jS3FvDfuzm8na1CWwUP5swBG8tbBKgP2BoVI6J5jXu6U70DSS0N
2zsC2bCfa+MjzZD7wjOnS0IKXvVtJ7mFJdugkz4G3/UieuPbIm2ffH3TeAzditzpjTSsN4P3gy4j
d1KBzExTAlT0sXHwj+UP6UTrum0v48bpTz/+IXzrHZ1kvzG0suBAne0yU20SBiMC69A7aMi9amBI
S8pG1jJ1QcKeRRmB9o31cE2yC4Ut4MJLU6tgfoGrPsYJYjBgrLcGGeq1ODtjfMEEOOuapn1V8Eqm
JThHXdsPZapt0lJ/CwP7udSM9iTbYhVr9n0n8LbbEu5NpEjrya8dRAAHQ2jfKxsladvr6cY2sX4R
KfNCAztehy5HsdF9HNOCoUJkaGCGzXKY+ke8M0DhYvlRiRyEoEyoIHBJ3cC5NUljCP56fnJVdm8h
vb6wun0Ji+Zo1shwNa3kl/Ubk/rcCqYIqF6custBmW+xNhJFF/rgnhpah6UHlNMoABH9+cd//8//
+O+vw//w3/NznuAXyur//A/++zUviDrzKbb//J//eZen/P/Hn/mv3/n0K8fwtcrr/KP55W9t3/PT
c/pef/6l+Wr+62/m0/99davn5vmn/+BdDJvxun2vxpv3mlrWj6vge8y/+X/7wz/ef/wtd2Px/s8/
X9GINPPfhsMw+/PfP9q//fNPQ7d+3Kh/3af57//3D+cv8M8/b5/bt/CP/1k9v4TPX/7Y+3Pd/PNP
y/qHzf9cRwIdF7ol1Z9/9O/zT0z5D4reQukEzRi2UML9848sr5qAHxn/EBaaaN0VyOX5ufPnH3T7
5h8J+x+6q3TdtS3H4dyp1J//++v/9Bj/z2P9g3LyOQ+zpuYv5usU/3ra89dTQPfJm7E5DwpbkgBn
80HF6/NNmPn8tvhvE9Q3uhsaUh7XerLhthy6PLIPSBWAKE7SpqnrYsrHnXDqWPSOlsS77ZOLc3Jg
ie+jSXvze03bRY0RrQt4fOOkbTFH1OfRl+GZ0bKZwPc/E3AI3k73a8ATTXCpU9Rye07eZUaaTgtF
7hgxux3xFr3EFjzMGE8J8mMJhssLrpzS6s9/eVD/vhN//eaG+JtvbtkUAZBq66Zy5p//5Zvn1ZTk
JN1mS9nTLB5bZuIOFdyZ2l4BPd33NxwjxD4L8YTSaIPR6NlrJbIKivtQbQz/OatnQSGArG0wodEg
D6+6RHDF2c13x3No4zNgA3L49XXPD+TTAyNJVzAwSR2wkaL8fNlJ7BP5ERJoWMrxaDaFwLWU7oeW
4Gsz9sTelhEhpAmFyl9/LsP00+cS6UFOPFJmlLHUr37+3CYisy6R4YzogjLae/FKoFnaCGW2x6iH
LmGtf/2B9t98ILoU3QH+wZvw+QNjFJ0d/H++aBHle+K3jfKalHRyKqSX/eamiq/fzpLCFUJ3EBDb
Sv/0GiABINo0coh482ha6umYH7N6vPZmnQIeZ/tsZNhSuzjX76XU1uBkF2YDQ9Trje9tJPQr6Ixw
XQknXBToC1mAwt+M16/PXSlpMn0IQ1m2YXy6QhM1HUZDzuBNMRuUtdI+AJQl/wbvQkpjYJP75Sn3
nOjq149hnoU+PXhHl4AbiFIUHFOdTx/cFXpLAgvvCYuKAdjN7bPsDltLegfml+WtlWfhPPqFJm9d
4T54ypFgVVraBzJPbpBp95DVypiDPv/ZdnpyYyoxZ6/95jq/PkKH+jOTpuvaKE/tTy+GC9cmaOs0
XXLYolFZpvklb8Y78r9upbsEYwlcv9cE19KZ24YJOT+tpk9rTirxQWS9u0lzT9w074VFeyICtvjr
6zO+3EdpmFLg/+J4bc2D+ucXKJZiMBBLkTFttgej17qtkRSz5xlOWD1H2OS8XVvfaziVxfo72lD/
ztNpNiPI3ti9qBHf8g9w7wpSDOFxym1iKjvtsE97fMN6ESfbBoMUPeJg3fXppoRRguKrJNwvpdsp
Y/Ilar8tD3U2rH797YT5eZQwRFzXUAwSS1esJj9/u9zWOY6BHKb+ad1Zw22vEfkRe/3KR1BGajTB
ZqJ+R7JNeSF+Cq30G0cl7Q53zeWvr8T8myuxUNMxUKVrKuPzvGEUYQG73UmXMa2F2Ww5Nbp7Qer3
HdNmQG3V5NSUa5e2ZjWXHKGeaClcSaOyId1pGy+QBbYWhImRq7ajgTOuJ44EP273Q3Mi7anfExsa
rIKsxnzSR9158LJyU/twZSSkldQsd8qxgVPPVUfDTsWyEjFqOWn85qb/+Co/rQXso1m+hDDRQijD
+TTkxxoCKxYuwCacCpEXDsZeuvSvbU6BsqaJr9X9e+OWcseeb5OHYEVQzXX7QE7VpYP+ZKmbgeLw
kl5JZz8awjtJDrC4fuWNJdzfXa9tfB0kCGWVaYh5w8H+5edBEnpYwFg00mU2TNe5W0QXIu5uRB3R
fyUj6NTBoFuVqYp2JKHfIWXxDhTdiQ7KpmmrTyCGYbrlbUd6s7KJHg/FMyfk4FZ45IB3HpE8YaB2
9WgWW3LrqeEI9s1pQlWgzmObCqntXSm/IlIvUgf2lepQR0Oxx14dPOSmTlAnqmbaf3oK2MmZDuD+
UItSId8Q3VxtgjLr73w5sP2WTnFpj0DqBxIcgCkF0T4KSf/OOio8Ig2qbWDY37q8Sy7buntNFdnV
JF9b143rvHHmCG8Dp9eBILn7jK9+SyNzkev9rZ859l6n/fDrl0J82eZZeOocy3LnSZzl49PqXWfg
m/UwSOmTpHKfTt5K6k+krxEc1XUvXaIHS2ERykeMNZUEHCkSBfKVXjhrkYbvSapZ0CRNc/+by/r0
rpqGRT2TWVsYts2FuZ9mjbG2W32QAvnzVMJ/yvnw1tSnXTKfUJ2oB1BHCA2nK2s3TeORVlBF0t57
h0AMQX338uvL+bTEzlfDfoothyFcbtTnqylctEzGjM9NC+GABVRU6Ig/jaoNLon9GGuvbWcXF7/+
UDHf+r+8xGz9DYU/SiGhc3Xa/J9eCssJE4RlGidbT/jX3tQNaxum5NpAmXyPAfA5741oF1QpJ8LM
xxnKL/zmEj5thf91CfMFMJ0wNX3eW+DSY6R6BaknzyLwj/FY6Hc9GpyFmKFzA7ARAWN81Sn/Thnd
LuhG3Em/voZPA5RLMCXh1bqQlmRP/nn9qC1V9bOviwN8/+aZzJxu3r4lBq/5rz/o0zI8f5BlKFcy
cVpsqOSnNyEYQ1EAD8aBoUgWiONvBCyiIbVBDuETKnWXbU39ipPs9OvP/ZsvaNsCApzJp7vSnefG
vxw3er0fdeYyDYB9Qc9k/oYJXOQVuubxN1/R+pvv6LgO23TL4IDHpuPnz0pwb0W1SS+kMPHdEFA1
nEFiRPvQf9DT7rscSuNYolLY+QlwKnaWzik3OphTjjc+tQaOOTNIXgKjSEFlmMO1DyLNvbQBvx5n
ROZKer6Cn0J/PM47qv8y3boVhP9ChOY11iQCcmV0QZ954zv5eKDUiDA/DZc5SqSsdNZ+1ZsXYek7
pyiN1/Rvd/gNdBy0OF/6GteeF5jxUzXoxFz65j5u5hQSCsQ4M/F1sM9YDmAsr0uTqdgwIOXnOY1N
zy+T7zXIlwX5jt3GcOJXh53UyUrs6aQVyfSbJ/ppw8lIkkT+SIt3Vuoc8T+NJBrOThHV5B+FE8Il
vR6uMXOjBnS+IcuK1gg04//nl0QyYtngSp6p+jKGwikJhixgEyPK7l61/X2XYqni3389VL8OH0lZ
Yd7NCWEL5/MXwz0riwyh6LIRFPtM8EE+MeczPnuic7eWPlHmdX6SIWi3X3/ylxmYW+oo11JYYIBe
mJ8GbtjqyuliIDaFBubW1fAah5N3cqzZUu8a+kWPjJ0i4u8mwC/rEHUAwzIxggN358j66XMJSEji
yiC0tRnxR1CKh+qUFOD5tSI9kA9D7ji4KmLqmIlp9+SLsHJpXQ5FsmW7KdYkDpx/fSfE39wK1kQW
IcdhgKnPe6UuizXs4jXQrDpLL/Bfr8rKqXCoj+5isp2bMQr1faKXlMgDRNKjskgD98tuVeS5tQ09
zSLh3juEvboeqTnR4BnpTBtht/v1hRrzJvPn9UsqXgSH2pFJYerzaAEt1DulZqLysIiraKHNIYju
h3cYStVo6icREjZTNPQ0YYGBkrPSYcf0V1JT9V7XQeDR+XQxVWVeewB4kNN3MPJLPAuc0pD87SYf
nxRJgfyq7R4TvfV/swv5+h5zm2lyCd104SJ8rqikaVLgD0EtWFbjvZgIDIRTMscC3fPH6CDI38wb
X1cC22K5F5bk9EAZ79NgE1EPKyZA4UFv+cdb7PAm//+8xbbN/PSjVuDoxufn0hT5QAkKw2/uaMHc
MXkYcZPRY6uyIxnKrSK509ed+KCj5fjdCvRlTNgUDSR3le/3daPfN4DmTUFZjVXmYp6oUqSHv/+K
X58cYw7JNMdNNlGcgD6tc5YV1k0p5xR037yAmK65VCRy75ziVT9EQfP267H+9ckpTu4ctxjl7Kad
TzO+RRpXFTUuKpUJUalWwN2TVk954bdT8Lzx/fmlYgJ2HFtwrHa+flKjUhgYEb4u6hTZbQaA6cd2
UFPj1SzG3vz6e/3NpzlzNdF2dSZd6/MWNEUvNXo1vTvDGvtzm67pQGSHYChJlHfq7jeDw/g621ID
EsLAgGQys8n5Nv9lK8QRMQwlGazIRoBRDD0TqweO0i6QpFWZrK4rOxcbLwPl1+sDysIweUls/WTX
HlRRI6dqoDIah4LFVhWvgB6APKa73PWDI1auFTQD2uwZfvq8sevFr+/V18WRK6aW71IEpTlsfLp4
b6wzT40W96rBZ6Vr+C7ScOqIdBmmvR6EKbhwWtmxad4ktvrtVv3v7p3tuJxUqFZaXyYPs5xGEXhM
Vl2ELl6N+uuPTRv8AiyIbr8lmtTb6JVxCyl+2suAhK1exi9F25hnWXfOb57ll5FDTVgIRX6biXLl
S9EtTiPI5DY6eDNvySnpwpVGnQv8zEEFXfSbU+yXJZHDibQV4kmDMWrJ+ed/GTcgjqpO8mmLpprO
FBMalpxvxf/i7MyWG9W2bftFRFAXr6prSy7TfiEyV2ZSVxOYFF9/GzjPtrfXibXuvS8KIyFASIY5
x+i9dViPRvLQ2QxVSOD4txP+tU1gUFhxOdkuTReGRIwN/nuneNklMP7EB0plma8ELNQrPnV88oph
IgUSERCPVGDcNgv/0ut8gV2TO51LUlkDJhZ0UI2g+nGAskq/JLihv/FaP9qUfWifs54s5xE76b+V
s/82oeOg6StxCZ5/ql8nOX0LIcYmRgtBYFktXLO79V7W7AyjUJdeU4Uruy8dwqNaixEP5mHjIdEI
VPnn/5S/XS05CE9HRstQlcSprzcgNSZRpIBSCs87C8+x399clSTB3nPjfxmDfO1iTV8SOzM8kx+h
Clfiy43AZ05fxFUBq6gN2337G3EmEgZ7O+r0YEa4Yquei859k3S/ZEheQ0YB5xA7MoRh0pzrRsLE
B3oIS6TBL0/4xi5UQ2gnmn4M+KKuXFqcRZG1FAMKXMXYTt80hUiEuh6mbLvyzsYccwlB/x8EJSoz
RDjSEsX5EI4Uq5inaYcxRqzzzydY+9vQi58lHQuXGQHtC0udrlWf/iGGZhRIsLvpt4n6lLH8BACR
K9x95p0daHu0VhqsrnxY+RoFSSa44TV3jUtep8lNH6Jricj2n49Jn8fK/3Xr4qCmaYOHw4RL/Nd/
mDroulwJuUC2omhgDLlL37Xf3NYct8Kl/08x70L5G+ByZLsLSrLaqdwwhm2vemvdTMO7swgg2UUt
wm0g2MU919tvUV6jqcBYJGP/RWLtwrlUdA8w7hoSUIz8jkqavkht70cyDPqNakqoM26MrBhqeI3a
QFG7XTmk/jfsq+S+ukYHmlS6DEwfzMqb5PHK92bs8hUeFlxYBs7YksF+GSjdSlgVOUOMly5V39XA
WuhwcHMuYZJ65d2gOz9zIlyPqYIxQg7eQRl9cw2LEq1JVhgQ/5n+1mX+5Cjn1GmyvfBEuOomYgli
p1ffkOlFTSJ9Fzv+uQwbxK2Ocu1jcnymrhOWVCrLiBjOUz4LJRT3ZJQyPjSueocVWPxcdZjMR88e
D55IvWNWhluzjkECWuqz7JRvJDNFN1lV0W3sg98OkV+k8x7SBFtZkhUCCwN8CVLogIkQBLZp0lFf
Wkbs7lWrfOmy1jyQEz5F18jg4Mo4xeZEwKptCHHStPYpxJ/4qHCX3ykFmoZ6SIansHYwHrb6rcmb
X1UvrIdSH7qDXuLaMg0nRLiGswZNmEUsOgwp7C/KOqZacYUsi9ItL35mQUPOZlXDEqcAdanL4mRU
NVYUQfCybZlnGAjJiYswZINUP+dpqjxm+TdbjMQexo5xdsvs6uY4lxIZOxhs8CZ5oLdGzVDOlBw2
SaBjrtdgoTZD4J5jN3mMRTHs2sT9NRmy91CLmbJQxOjp8JHsFRO6ENhrfTSsu641oUI5bfUWDCsU
W8NRquKqhGm9jKPO2Jbornf4kMRClTLcAwWUq4LKF7Vh39hmofGXUkXhI25Wfql9VBzJUENGN5by
zoj6vR8Q3+YgGD1KRNz4xdyJyRC/GhB4J7tZfBTpgEZXDY5um1Rkxj6FFfeduAKV74oBzFLQil2V
msz5tClNcUxhiKT1m5XlxR3koN828TA35NAYqPE+TO28Mld/O1nknd1kfDHtowNk6pQ3Wn0Otf7B
KWJvW7eFszdGHHqqMzyMrlKj2ASeDeUE1zf2tjQUb0ropQcUOGizq7MRHWk2yKsmA3nNREoW0uRB
GF00nYalJVfVw4ZYo3z7fx2ZeC5dBirLtEyZIXy9BdYMXGHKOB7WDGMfaIzXK5hX60iFActh/Nst
6GsDjFsQagzmBQ6zLpXm/DRS+nQt9uGwq4g6p6gXanxeq1LlAt4mDVvsvER11ogCqmXOzf/SN4QP
VFDG4do+SwstZq7k3//5Ovy3qRGHwxgVgYjJxZgx038fjuv4nF0upovEgm4Mp7I4qnW673XcyRVu
kr2TqN/+eZdfh2dcbCk4ajpXoKl49LXBSX5XKhwfEXJZZhkqNBNSl45ikaEHLhl93ZZQiMeof/rn
3X4dgrJbRoW07ek6Iov4qmCJXRheVsNuR2xaXeZywZ/G4y5V8/tc3v/zzv5WrWdvnqp7NJgZbdDu
/DIG9dNIB1qr+sCC2uLoaVxVIo2EJLXNhlU+hU6PfaOB1GIUrBuUJhWCU//lvv/1u52OwbCp1k9i
DApm07Dg00+NXLvWx37w57afJNjRYSWA/dIUggcYCchE/Fv5Wvs6pJx3yo/bthmtUKL78oOKYjjf
es+QUioUV31Q0dirurVbyG7NLXcJSBNDPjp+NwyyHyDLD3ldpA//cvq/jimno6C1y0+XgtPf58U4
iYNyDn8dbPgLKFSNlcHMBMWNoG2OCDnzFHHpCpmdUph/m5h0QzL82nDBHf+hy7t2M7aT5NeFpfj/
cWx8HfZUj9AoCH+pDkRR5LvEm/6Zs4vSba92l6wJQ3nEjnJWvaQ6mlr2s8YL9hQl0IHFHuvQISwV
5UWJyZdSFKW7/fNRfZ2uTidsUkSYLr8Xeitffq+KIrRYqYS/oMwQnv0WncFoqcNTUhnxLnFQxkY9
Ie+ufdfhWPyXa/DX8em0c8bkVGfMqbr2ta6QxKR0FUULwgmcIONnZmdB4Zn/cuJNe9ZqfR5z8hWr
COb4qEw3EEd9+Y+ohWvCBBvZUY5KGcjqoXCANjnJdz3Z+6r6y0iqkIzkgWQcI/8VTu4YYLiv1Mf+
asL8u4dHg7mlvZnShPTQ/2ZYctzVJCwKRLtnPQsgmUoDPPUBO+PvIC3yqQZfbTx4J1tCOaxVCtJg
Q2xkBwgtB5rjorYOrKLbO5b65Cn6L6bQDF/BvK4SmG27HLLcItC37WhCDchM3N0w1ajQ6u46HauL
xvTtzNe6kEXwM3X0eldnv2JdzdYGlqwlLcy/NCJ0ttqorRoTo26Y52e/6X4r2CcOlWN+8yO/3aFk
Par28NqoY3Air2/rIxoJ3MnzZgcEc+AgLqhHnuxsPBYpifHooI5N6L+KAmFRWOkD11WbsFGxdbNv
pWoiyiy/WeQs7gUsANp1kbKlUXvharlOa+iKpWsDL0jv7Y6CkorjD0uwvxs1dycr+MeypSTTSBgQ
U7Tkjkj0dcNv6GJiSFNj4JWyczdosZpFYlcPvWo+RhFa6B0Ua6R6inaLyuExb71NQxq3BvZqXSSm
sR1c94ddBfe1MH7aI/SDiiA4vS6f+thbm9Hg7fTsYkUlEg16jOjRYWLEoJe1KT+xp4Q4qlikfelo
S3T1lP/HkNRnD4uoq219JJAZUQuLlBx56xx2YIPTDP8f1tUazxEqRsbGdqmuHJj8Uzg78EaDQJ4R
kG1ohkA6KrHrVep5M98z0CALNbX/kJaMdv1QRFsJAaY3zAFuSoZ/pIF5oAzZMtPRkY8lJg61SeNt
02bfmyz+NlXiNznOsjQKiB/QnadM67A1xb3inaow+M3EAv56DiZPDtEyMWRBrCrxj4X/Ypo5QcjY
jEgIEItBQPVrxx3Q/VfdN+tTHY4roRGSPoKOQ0pwc9zv+TDKHQOJDoTQwtKAimiq/7s2JlEX6ZAj
WYHLqseVLj1E6LbFpALe7ZqoBeBOTrBwVVTllpTjMktFv4vIEQev0i3LrrDA9N0lcVRvHUQSqybS
XtSYBk/hyLMunXQT5ukBxZm1UPAeZIO2G8nuWVmk7S5Hq8QoTAqrbrXlIjGrh8HG/U2hYOE5i7o3
yDdnYrbk3/AxZaLYUc+MCvWB2NibKJI7u2MQX/BvG8ERWPqh4q8N82xa+poPE3GSVz7hNHtvaA4R
k7kmwVw8Uglq2nJrJ+UTYYkA1jSAnlb4hDqHvlzUK8sfJuhb4lf8HDtgbu38RrkkOOQ2rqX8wkr/
pIh4vILPW7ugje4JTrk6Zf3Lz+3uIQ3Mt47rWMrM9RvpNRvZdD8VffCw9+sc/CjWUWyJpScbGiVV
V04uhAC8LjaDrmDUTcByFRorrWxwjKUOUiUgHImv46AkaxwzNWaGGM8H2T2x2oJxs5UtUF+a0VZI
vESIwytUvF96qMIoM3xxc4b2WzWUf4VtSDiuT+KukFpGFtkmS9RiK61E3QFzrB4dmeygUyCdAY+y
wCTULBHXuJCSWvWgtXc2/cPl0Apr33WgqmLOqIm1GUZf4jFRhicmJXp+u0BcX6b2si8NH2bDCJi4
YfQah8+xRaaCXpuwZmzaJ7KALV1wzbfx8cS5sdQmwxqlWX1hDTADkBdHuAWPBZeVjXCYYRYt0BjR
P+Lv2QYTUIOqyLKn2sB9WG4qqb7IFO1N3bcWMWKJdWrShoAv1ZOHITN3nlM3P8B/X4o03emWa//g
dn4Ka9d/trhsrbLYfbEyMM8MzUAnAKYn3WdVDLZzgGP1GKVkU0tIPatIGGAUKGm/JtCfFn5HRivU
ru5kBPiGaw0LbDhaSy1U5Z44VWs5NLhwMXBiOmmmYbULoLEKEVJZNcRoY3qozLICpO9Fm14dykVl
OuU9TA4QK2Ak5odAYIkZAscCxOhdRA2MgeGS/jv1ySz1dY+SQxgc56UMTcDdSGEL0aRI9naolDeu
st05kwFFZZZM+KRuHSqjshG6c3QNklYB0/X8x5XBS5ZyxTRVAs5d/D0vZG3iTXYJS45HPXgpgHuO
xNo/jPQzHgJEmHomf9Z1Dhu90buTNj3Mf3XEWsDH8CKCYCYqSpQTYvzxShAG/WleZ37ufUV40+OW
HsPzp+c+1pm3rcxbbBpxGYqm333ZzLzyl+cKrJtoN9NDbk0RfmaxZ5DRHOcHcrCboyYLDbPT/Pjx
0vxX7uTXdgT8HusEhQLuIpOb37TQ1nUOeUSVOm4W+GrmaX54f9015O+sbfzN/Fz3n1e1tKMzHmBB
S4pkn6hl/hc4gwH9nNXcYKUkB+4W+UbD8fuiRfY+1sz8LyXGAZcEiO4ytD6Hjjs0TEhPfzGqAUYF
2/BD0FyN8M2bA/MYkB+Zo7addi81MWfzNlwJSsQeav82eKW5N+o31x1N/7HTOuuQVvzD4jd3Dk6f
5t8c+IKmHQfP1TAxYxuNoPLp+RCbEy5FomLnRaNSbpiFzZstevtWBQgoprVQh0S7McqYrGdjTkIt
xnboTbh1oGOObnWuw+q+w3r9gJM7eEj6iAZg7EXgagVwDFha5zx3rgLWR7H0fQz9Q4wfeF45tkoL
HF2LtI23zhtBIwpqH7sT4xN5y41WfdJ/O3Ff/AocG85hKPIHO1Nh3ytOcNAmtWjZ2sFK2KJ8G2UG
BysofwGAfqLAk73YfZ4jeG3cE+m1wUlmmgl7vg+erSj8MW82HIhGC6zhu1WBamphCV6jyUnZx7q7
LRwzuY+c2sETXeQ/bf0wbz4mVA/P/Wg9WLL2gF7J5lDornbh/k8Fuif91fTqw7x9LrG3GpXMi+qr
Pvdy2JbCU4cjo75wE0ZF84RY5/0TeiT02aTx/Rg9CJliSLWrzzBlpyVKjrFX8IMBi0SkkFc/tnl9
ViAmLOKSsSKxH/lTDIEDXYaNojRW8yffUTSCWmrI7tOrkKpwCMMY37jTYoZvYEscO8XoadHJTXIF
kxYSx/TeXqtNEsH5qj3Vzp46g7u9Hw3gRnixwT5zDbTsML+TQot84JawmJfmB+E+DUPvP8xrj20L
QcqLb/OWTEN/zmxFXubXKgknfgTZf5rfF3dpARpQ8d8/QORoNfSWIdy9H0TVmuuwN8QUcpI/pVEt
tsFEFpgXHUHuUZt62nJe2Y6p4oHCQec5rWwQVn8uY/ETspWJPtdo104aM/QNoeiefI+sqPmBDkp2
QoNZLQq4VZ/XsZLQSVbz6u/vVIpbLMr6OL/lYwvzGgw5s5Mb6+zg/eUpv71Lku+fdvr+5/zGT1ut
MkR3Cn2a1fwKeZ/s9W+bm45SEmo5xrW5n1/9+Bzz4qc3E88kdoD7LvNzH69+HOj8wvzw8VnylEA2
h6r5NHzmrjqdpveD+Vj745VOGy8thrkdcKNLFOO+JMLRODtlZZwhUjiQBVwEKE0TR1uldEKfSGTk
aY04115NrmvDkGerdCTY1U7VDauPd4MXKJd1neXrT6/ML7c6tJRKaIf3TVSOYe91rTzBMpawXaZd
z+upNf8GNZ6KZdy1gB8+tj2vo4zBqycEt4MhQeAq03QKJYsX74uKT+wvESXEoqrVBXHfRPasxa2c
+uIMqO8QcDNIH6omXI5UGPyxyk8p6uTbvFocGLecHJ+TpBEWLqvKvneJejm+L9YYUCvF04/zG+ZN
xrF4ys22P75v0lf1Zyekzj5vbX4A/PSt6dXszzaMTr6O3YBD9eOwEvstgKd/eN+LF4sfQVsah/dN
iiz46YMD+rNY9e0vxl/Nn5VpUwYMESvGrv/Znkf8ES5Nehx/DmriLYzUmPcfR9U1RO+oVH/37+v0
IbNZjHQqye+cqXlFqgLFQgGRvH8/ME0ZIHuAkv/zHupZMMZaN/u0XcWieV8xIXl/bj5RdgXKv6b+
vfvYNgwISgija+7ety0NyaA3l4Q46sQzgl9yyddCTYQcffqurIymEdQRXELzcmzQUczJa3nf5vs3
2FQ0S11JFvv87TGDVsB4lf7243MbzEWXdhfb2/f92JZIli5Eu+3HsYF6yZam0fTb9+10KSN+YH7N
tpr3jeFPLCNLlJ+22wcJeBa9Trfvx5foVCQIuAm3zPv+nE8ao9yvhsRjEj/9umzF1UgdKa0/y3UI
d9LupcaQcDoHtcc02yu6fvO+zVbNkGo2Q7P5ONZA9YMV1P9y8+fYXJBfg5Vnm/kz6xpmkka9to1b
LzNuztvGXOdadTRCDPtRKdobTu7mojHLn5fk0EANlyjbW6AXZ110W9sWHVgQ3/DO5n8vMuffepEj
bkmf1bfBohuqEldGG5dQ5HlxWuP9/d3/vPq+mEjLPVsZOJHprdn0MD8V8E18bHJ+KuIpfN79uvRS
DRuvFDePUu2ZaelWmfY+r5+DWIdd62zmbfkH0VmUIgzd3DDbcM+gRd+32yt9fYsrshem7c57n98/
P+VH5qe9/+eN83vmtWTgOOdprY+nsmnz/3nj+/OdGdKuCtoVwSJbTePO40aivNWWdC8auc0fT3mC
uPs+/g5wiC5D193o6XS3IlBGgGDNurAK7Rim+dP8sbWCIkwJBJcEQH5tHWlulVAbtsuZnz6hxcVt
kY0ZMN3pxLiDa5+h0H36TFo72OeCuIQ/30pVvK/xaVH1lU+nSma+ReeU+JD5W+2mN0yL85nzA/Hb
N9v0LCvGr10dv9G01jdDKtwtSCr71qrFd5SeRlokrz486H0cjuM6zlznNRbZORt141LE0V3DdRT8
hKIux56gad9tvHXmk3tmluqtH5T02Htjh80Ic6CVNMor9nyxZByvnHCxpA+DW9yHmst1gsi7c9rC
/RmGJD6Uuh29hIYHXqoM3vSkszc9KtTtvEhyF1niOkWxb5nZZ3u1Tmjyu53/ikTshGSheOxch8ze
yDSWhe4Fd7FDA9aSBMkU/SiuJJvLO6dnYD8fUwsvhpDuPjgTkpA8UJi4N8LW2kRxT4GoDyGEgk97
JigsXam6OV5lkOXbvknifZtl4wrARH9K8U5B8pj+nJeZU/75y9DTl8aGVPjx1PwXgXvTvH16x/w2
o7Zw3QDXAgw+bYtudU9K6f9sJp6fhC1VnRCIfTz/vpl5+eMd82JVwW81e5UJxbyrj/fM+3vfi5lD
0wCY9Pbx5q9rf2yb8GeKnTI9fHzE+W0VKK/PHyVzcq6QgUZy9Mdp+bL7eRNK60wIGHf3cRr+fPjp
c38c0vxyJZyHcgQ19+kAP1Z5f9+UyL42zd55P0PzPt9X/zjk932Ng3vsusP/dlRfD7rsTWBglemv
P07Fx/s+7SMvNWQvQ//zbx/nP9/lvHYeCXtfJM9CRtfUGYpXTeiMAtWquWZxRhQKfOi9XaXQouDe
ANIznecyV3407SB/8wELuzZ/haQDLVSmyE9R0eVr5qjqGYQxeYmAhbc9JHNUVxouLb3o3sY6ONZV
RABbGG/hkZrfoTHyb+eZzb3pItbBYhAfPbM0T8SNmOu2EuNj3jOuDlqj+UnOA5hcdh6G4bMbyvCb
Rxl7FStDe5dp5DTn6FV3lAHk3fzCvAqTnqc/Rzy5PM36p5WTeGVY/vA4RgOxMlFgnuYdd0nkbSDd
tffzYc0H2NghhV/2SYrCsWps+abQ8FyaTdPc5o9Ic6Q6zB/bHpOceA1pPGU0JRYOyqNfmr9Sh0j+
ns4baGLnechVGFTEzF7wn4z7vvPTXWFqzXU++bWXFK9FH1zfz5IZr2zwUbCYaE5kuiMf4NdUm6jK
vWMd2N7RoVGxIZWle2gFZmlRjdFfmhut5iOevld6BnQduC9i7Uirg8A69/4wlD2xjX5j7Clkxnt1
EGvVzvNLrkXBfvTQkowGoTCItvpnV63LVSvrnRtq2l0mEuydgmtsnsCbUnwfd6sjSIDxLbyuzJEa
iIiHhKgMy3voSbv8nhbxuK6F9RiODI4S0wvOWgdezJDcRYlmIt1k6OqNIx3lYHPBPnDDekM4j3xH
ccOL1JToFOfKrqpEzBhI5q+jU71GMVP/RhhLh5jzLaLFdJ+kENoJxanPlpt09xFxnKqNfggOYrWO
HbM/W3pRL3rhuRCnVQPzvG+cKwJCzmSyrLknRiuyL9RdRorAM1DRQ68ZT6FkO/wfJA/om9IVIYZb
LNnjfV7R0oixy50PReI/EpSIAnGK8WhypqNtKp5VS3icnLwmvRkGZoTH3ZVNxA0leZKkGD8RXM85
G8qHsm/+UqCrACby6nMeqjU3WqNctwHRwmIoHhoSiu4wCg2bgPSl7RS/gn86oCdE9fXVlmn+kvdg
w3EQdZeKAPelpUOW4MCULQh7+9oTZLmsWxm8uRhQtRYKWJEb9UbrHHkwpgeKSfB7XKCVeFDPBqmS
58E+UY81SFXkGXRgP3MnsxnZ8pTa5b+0CCy8WWThMdetYudxXs+Ckc/GUGRyS+W18UCitDUjSU1g
c3T8vP9GUyqKnVc76MVfY1U9DRVkMh20pVJCn5Fofc5t2cfnamj0vUYsFrjlERsCJJsXVWcY0JEI
v9LLU9YK5WRZSncu7LJnPPDo5lTjTBgSLwl+8HWZ1PCEGQ7dkzER4c1YQuPyXioypldY7qxdERfe
i0iiWwki9hbmeNBN5LNkrw9L8tNi6DTjmTYxigYI0Yuq6ZQBjBPEOnCW2KmU+KCrQ/cXpWNyNyMt
fgl1ZENF4vwAi081otJTogN1tPiObu7seojoS2baHVcJaEAVkZ2OVMMr8inbI15iqWKcunVtvnB0
f9c4tv+DAF4QchWOMCtB/mY3xtXte3NXwkmieAq1VEbxTjdBHg55csm92F6NxH8itjGTbZCDzJhP
UVkGdBP1oNhk08lqFAYeQvrpMZX05YuSqy/1/E2aN+M9XshlNaTeKy5xZWFXNMsIhwHkmjOWR5lk
HMoEehggoNdRgsMGEy+ooJn5yRBQRYVZHOJqFU/Z6tS91z2ajk2Mqn9PwJV1ILHiIooSJrIvmium
PXevF0ShWETkGVmZvjCeGlfdYB6Y1jr3zhC+kOU9vPkxJExq4JD1/+t5KqHf0qbw92ppuOoql/Ia
DIK0JLXAMlcVhNU3CumHpL8talgLKyDazSGJQXz6zqQWD8TVbu0TiTD9SVeD4UQ2rnFshyedf987
r6KgWuaec4BYHN3hY18LOIJK0K01K8tewSJ627Eo8w1RbdlrU443SarVasyHYqcZdb1LWpnuAMj5
N4UydTGqL0o/iMf5IR0e7ZEhoTtkzrGMYuMJvQSX3YQqW0USSdNvegl9qlIJ/Gnopa4wrBbnkaR4
UP7jwelK40SzyW0XY+GCQIGFaXT+Cz+dYDsExjOGF244eZadEDhQbyshgYoMpljaBubVaJHgajbJ
XUbRH3Whd8eyV7pjHSavQWF/K+kAtbaJtpKe3b2uuvF9TN2Sn/M1w0e6H8uSfHc7sxeJptj39G0Y
Ddg4ZSV5Jfe5Xj7ogPPvOknpZ1BeExoDWCrAOZf04JTmviD5YrTjcmNiWyeHxB23NRmim6RU1Ys0
mN50xvjDQGC4NM3RufNqoaxEXtGqzvNvsA7rG9d9+psv1XTuykkYqmolpyrT9fdFRdf2koZxMPnu
SRjh2meJqwhdNI00Xa5Got4hISzzZt0MYfhIV7q8Zca4sgLNv+fO8dCAM1t1kaPeK/6j6sTNXUjQ
78UK4MQa1R3Hau4VLltHTTTRxkot2l8tOp2K7JylkgYHSrMXKHEOYR384EtRnUof+nUkiTkNJMpH
Sz72cfQo22oyborXwXoha8p8wwNImKcVNQfLL2sk1ERWVqWbHZB2wv2mu7SI0epuIPsqa/hjznF+
6GP43G30HIVA2+1O3I0V9I2h0vWrX98xpINT6cLBAsAj75EuPlpZ072S5EreJ2WH/bzI4MPMBshY
gGuvo6FtgJnm34aCKZoBeXFfbfmM0KhT3yWbHqJbbhcTdDPXz7hrtLNdhEC6LJouZqaVR60xhpVL
o/N7Sse7raSzdlwfSHOPcgzsmHXoUz1aWV4NlzwgK4UyBYUojTJj7hM9q5KfsoKyVRwsrwFYmqr7
ZgTBWgN5ONdGGd8DrEW0bOj6nRtxsdYIcQmioXwjaXUiodKrpNT7yMnECxtm2R5XfrLNG8U8+bTX
sJwDSWxjQ9tbdZ1uuCHTaAmi7wi6/UfHLqEud8qRAnt4cemf0vF1y4XwCH+My9inDz9EqyEBtNR3
PT0gRxSQRy/NYJnHWb4atO1ReER3tO50eXPC/Ili+4WQCe3ol1MakA7Xrs+TjB5ct1GNZNi2rp69
2QVmNQB6SpYHmzHs4qNZdChBSSTuflS9GYbAFcRFdcrwe88/NaO6YFd34XiKcnVHvgpQgwTQk15b
6qVMj0pTN7vcYZTvZD7aXtUi7LgCFBJrmLFNPd8gIqgOSUhwRGw190qN9byoNHnxU614jKiVUruC
HZ7ZJnjvQlEP3EfzRVEkyS5yQ2AYei+Pil7jfCto5Cp07KvSvCR+tVEb0jhJNAUKEkMGqaGgbruK
WyW3wZILltvQIVP8VVv0yBdIscJGzLVzU4k3BJvjM+TtcUMFU/9uZs6PNErugsQfHmLre6f3+b3j
M1JwQ0GOlhkU97FD496m4EPWUYMGxiSLqFPSQw2GpHOTAVg02XO9bxMURil4U3jRd7eUxTmLE2+V
0e3VjDFfdYpUDqUCeXm0fULf7cC0aEYNNvEFTbTqGqe+qwX56HUbOquw7Zs1xsyYcoAhtzJA22K7
RFQJ6RF5Ialw27l99XWqNuaEPlEBXq3TRiEoCOBiPfYPSY5ATBvRDnflYCyDWrQrgQr2LpTR96I2
zL1s4GSYnuyISgBYLIUgNRyxUjGE1slHeLcIhNmeq0KKZRb141H4RJgiRjJ3IFibq58o1jIJA2DS
9cDgaro6pbEC3rQyfHvJIBTUckjPCqi8ePCz9KJ0eUBZJZ3Uq7TONJXpgeLrd8Ar6wc/tdYdeaWP
dm9sqDW0K72jgT0wUtnDEEvWWjzC5fPyW67jVXcUezij2ajIR7TCRay5wRXH5l0pNf3OHFV3GXNT
xXIw/rJzajiOM5yk6vN11GO6bjZBIfoz4c8IqQp/hMN9xbt6yPV0J5EYf2t0etYjKs6NUMzkyBdN
OB0HTlTXj9grmmujFt0ZStGFb57ROHC1NxpAN9Ssw/fQJDHEL8+JGsRnzLXmjTxYZ8Lzo/USqX5U
xKvBpfdVXxYerP+CYM8lyHcS0x09eZvg37EjqguGbX+te8+wQMsfFuhPxh0t0cdzxhCWFdTJ3KcT
CWAaU7VcNqmkQUVywAJbiXHQFeQpFkU98n2dN9JhqmdGI/ijIy+4Kk3ILEMbm7XVo1qocjc7VsQ9
tsaTF2mCmgUNDvJZeijN98jgGhdytwZloTX2vQxTYw2QxEaAYKKfM2E40yw59F3IHGD6iwgJmyGJ
Om0a7tWqIGXyME4vK94gDx+LCY2eLXd+0LwJnHTGKJ8ePp4TBVKs1AYTSaZMd+jouMLlgSNLH8JG
uNKIjd37HROQTN0Ztm8f4H0oqzjvlevQBeM6Si3nLtbAsFb2laxAZQ9Oaqd0+KtHu7mQwLoKCk07
aoioQIwXVxdHIAWKnhTteCQdue4EM9gWPQrs+SWBqKwGde7kqadK6OY2NcODwON2yflf3FeqZL5c
X1EOynMqmaO55JNt47aGqpxOht5YsZ8Nx8GNBEo9ycf4bJao1+KmAPRQIYjKIO0dg4psRSOfypcW
OvuU0Epyit60fK9IIzqRg0GcbjqCPjf7m5X38a5y3faEHc5toD7w5/wQRxXxRPTGpuZpeoLp3hll
e8LnxkijTIP2NC+niEvS0rB3FY5OXjB84iIN+UtEgkWyjrhPk++9INKvxhsXN6d6epgX5wcU9uVK
UclnAAa/1T21RZqTEdU3PQR1x19hDe41C+J2ParliLxuGlMBrAMHjuQmsYcWMv/0JMkr2EWbYZ1h
STxHXjLsjQT1IzRb9H5x11tnB+Co1Y7+tUCtVFrMsZtKNY4AHYzj/FeT+vmmiOPf85LnZOaf56fV
vq77n+d0hkCQy6flxFOPvtuWOz/XsO98eQs31X/YjAg5+FjrysX7m/9vdz8f/rxpr8H/FSnJ/st+
58Uvz81vyK1pCDK/YlY2uerBoC0+nY7pI336dP/bdj42m4hy2esG7IF//Jif9ummYAS7Dvt9OeR3
EalNP0wl7haamVY3qwiYj2X2sLaSIX3TfHD+CMD/D2PnteO4smbpV2ns+zhDbxpz+kLepEwqXWXd
EFlZtek9g0Hy6eej6vSus6uBmQEShCQamZTIiP9f61vfugr5OdTD5IxSSzFnb8TyvqsRfUerLr6m
RVESJ1WUR6aX2lWl1KnuG0Sdf0zDzn+VlguzxIgsAjz89DnwK9LpeHLGqeGCH2X2VI5ay6eopg2B
I+KNUvvuvoVOXWBpccW7TKErGPsiLp9yN/1G6KwTeFjNYhyjhaObD2lSBmeQ7vTe5mOHUY7Qd4re
qRORUayr6BBEqrgVrkmlYN6izrvnySjTFwu49E53QnNr55X3osfyet/Aa0G1RFCXH8lHJbJ5zE0u
+I77PjHwvH82xpz8IXABn8kaqE+RYIR43zVJnzn5VB+hXaTrru7lUSaUAFuR2T+fXE/9Q0js5Bvz
K6ZxlEZ3E+3sp7iIv92PYGr1jzweuyedStTecn1zMzHaf3NTvm7z/yVvYEBrrisuM3joSJ4i0mfm
mB8Bc6N5g3BEoZmJhtCotDHP8Ny6nx8NQITVgPL1vY64gE2tXhxcflKPSE0Y7867Sj96ElXRErGB
LDEqNXfb2d30MjTB4/3YFDQpVceV/WgkRNqLoXTX6TCN70FAfOx8COWi7evSfjiHFrpwGGA5weFI
eI14/NL7xrIA6fYlQEiz8ctG30VcvsCEp2e0gv6HO2PMeA7jnPVNhFSFEOQwi/wP4RoHqN39a+Eh
f2sd8kzUkCZf0PcTdMkGNYmYK4tvy0Ps8NlEJUnwUz96H6ldvDKuSp5tSZ3C98hqiBQ5iU53ua9H
ph2tQ61Ljm2bJLc86OiK33eMg3SBAdJ7NCO+5JoiI+q+wqheMkPKry7RSBvb69U+G5r6eciil/t6
H5kp7vXOuRTxRNKQTqUMGpX/IQmD0MPAfSsdp902uREh2hX6a+ATbjZv4DkDAZJD6Z3wobhnDcQ2
k2g+F/4xlyyY5AsVOXvnRqbJuLnN33PGnPc9ibiSKzn0MRFtg/fgeeKpyr1zUTX5U16I7KmeCkhE
PsSt+13cpsGxM6rv93s/Fw7TMmKI+uPPvUgEOYQ+hEfN6AlGTorgsQgYXVXzMWPRNrs0ToiVb8x/
PYUnkFCJisHevAU1eoT/htkRhMXz3x+zgpssm/h238dqi35Ngsy0vm/g4oB5lPHnr5dsF7uM2DP6
/fVw5HTRvZUkdYGtz54UgoIbliDq83n3VnVjTEYd1fv73TyBHaMTJby93w1KRqNZyYfa0Px+k8WN
rPL8VbiRc2kd8X4/ci9RytJNnlb3fRC3VKu2K9T+vk/a6S+5qOW1tUEDMZ2ez17dG+bm6lQ0xPbe
d8KwkW/t2go3nDJAgOsEq1elxgh9ft7atrdExpdPdTD2N0kF+r6Tg4PgGOaW5HTHTm4XTOtJ13S+
HuwU9oy16w6d3n1tQ7pPV1avytLNSx1MX+8bDZIKOohR8sfmfSLYuauujMafrz1wUHrhVb/aTde8
wK5c3LcyHGIS3XmmEX/Eypjoe//3Aj+rdppkO53s2K3Wfs77uK+9r/i13f0WaTVqKZVJvOhfByDG
BxnH/b4ckS5nSRpt/+3BnzdrQtqQmhv7XzvOHAbKX/E5hfn0EM4HTEdfUt6cX1Lbl/Exl+M6JYJ1
+Lfni/I23+lV+v7rlf88ErVQYl+qnOHcb7vY0gIonIzdz8PgltQXXkpBrdBhJYa0EvJ5iloYwSbQ
y/ad0jBEr6laWUauPRA6EJ0o4TgMvq3g3HBF4itAkAssuq/QlkJ2aoKdPsjxzSqTFXVT92UwwoNZ
VuWirYgU1GQ6EYESdpf7IlBNd1GkqW4biSr/txXpHFIsWlv8vqL0cMskvKblfQ8K74QhzYeyiOhF
8FRSEpyf4/7Y/ZYOnnUdFBbD9L+viOi8rCEOwQ36+wo/SfBpJAmhkH9fUY/I2yKPMI9fh79vUjSa
xHzq0lqcX8v9sftiioJsZSNzWf+2IumrOfK3a35fIZpaJ2DA1Ne/jnK/RdWOcw9cvc1vK8j6zpd1
4NW/r9A7dD96UzN3nN/HfXF/GRhuIXjqOp/9vOLXhxiQVLToKlIFf9tj1FxmdM0sF/r7oRCgUS5p
0R/9Ovz9VjsbsM3JnH5foRr13XXiaP/bDimqCbox8ufjcYFNKrQjBHGcAB7R8hIkJ4bsUcUYszOn
Sx4VYWlrvsbRo59M5dpnAnctSqNaB23nX1Un6IIxlblS1SNDocztq9+H3dpnankls1iuM6/Wryoi
ycK3iulKkIlaK91WV3ItYI8gsr6qml9fVov2qoxxYjuvvoaFSXJLr6orSlid41n5VemhucYJll7V
RLdXhSLm2Yhg8pMSVoJROYSbu8FFhBQLfSv1L7jdvbXqLOdCm8Ofn82+FJSLeG+hiS9cCLYT2iXs
swh6TjBewhazhJ8ECovdkGwyjHYX1XBF5lfUXfzeylg7NpeC2MNNkEGTUKotN4os00sWdgS3Z0XG
s2nYzcSQXIrWbTbEh0cX3K7txrdGcc7qmvB6p/TPbNITb8VFWWVEN2Whbp+Jlh42fohWJcyTibWR
cQ67hoQmP6a8bU36JgvsAd+kZ2yUnylu0Yc3lR9Tm6FmQz39FUwCMiACxmCgl69EyGjnYHI/7utc
RNIPmccpe5w3BUsTHTLhDUR2c1eXfrKjvGet7rsCNms3Srr55r528Hx/JaiNbfGz64coa6YlFGTS
4KXqj9rgOy/MlTFAtTnc+PkujaJ6kSpt+nmXqepsafOzky9rl3De7E9bm+zTfdu0jj+Ylbbn+7rE
7V67Koku93WmqG5TRICaXsbptstckhRIWFqggXI4k0ctlETHJ2o3gH+2KKUTbzKdpte/b2ASFJ+W
Zn9ElfPfm8ci4ibErb0nvPP9OPdFOE4N4ISAFudQ93P+Gdv9fLKfS0wHn3QFvO198/L+3Fx2cVMJ
oo1NVclTDMhimas4/1C2d6sAcT6XcTQcqkxL1un8eE22oJc6yZd2FkLxpvDV+bn7rstbFGnZh6Fb
ZBOBtdkLQOgvTghWcd7PMacE11JbYEMInEcNijBuNXYYq9zC9Ws2lwxHwnkCGJP2fbZSluYfbVfJ
q8WwA2uYUX0Lk+mx8pzypXTTfkdUTb7Vimgk34mx8H2DXm+W1TiN5xKvJZHMRDcOTVF9K0YocUVP
v0eZA6xqn+o43P1npZVf7nuWTdhgLZfqMSwyqAJpzfnEy4IP8tbvG1TQMog39hWdHy54VROjV466
6jQHJ53ut1LK+g8mIq2/P/zz7l+PRTVzOqdIcd7Nj4XC4BjzrfivW207odcpfcoRPJ7pDSkdv21n
816oQovtr8d/Ps9fr6atDbkxR6thBCI4wM/V95dxX8wbBk2ANQv/07+t/OsA98d0aC4rYfbi57v6
/bWUkzkeHYAoPze+tYV2Gd2yfNTmRaZPtNed/KEo0h80aeNNbVs0tuqOOlHW7lsTvUDoZUCPmJWs
gEKuqWtRENS68GZK0YHqHZnliSi83R+rQKStEvCO9Oe0F1Apg2IaFmAR00lS983vJPaIK81FYyen
lCBIdwqeDLveC6CX2xw9BQKjmKS+IFWrChPlCo4U7oAg3Qxx8ennvnfQpmg4F7Fh7ks1PTYoArRM
f0BXQjmoctD32XGpcMgWBBaFmbbqmK187RkSpQ1czsks1U7G9VEJuP1R2o+PpJ+vwskYrvi9ADfb
zi2MdYOuV0So7SQQttV0FzOZ7+O47tZ5WuucTkEaJAR1bAMhk60Z1OXaIcx2LeMq23iaGJ5UL8Yz
KM2TkBTUu3FUN918jLP8fZBWdBG+X73KbkARXMS3+7042oo/o7Gxrq0+Do+TN2ZXvf6RQCc8NVn0
rEZb7DOyNy9FZ6SrNPT197AfDvkwy86csNkbAo2pVYftyg3RmGu8vTVFgEWkecP1vuiocJxxtZ6j
wS7f3dJ+RURAHtz01Uha+9IymkRp63oHoWlqTQds3E1BZX3RHeLPbP+1HlA4UgWPA0aRQWpgOo3L
fVorh8Cj8RDRRTxiKSlLTDs9cd/YURZKVMGi1IHCUpO0dqnHpSFiLMCkvZlAReAny2o8c535HkEN
Wlk2BdSqnlvYyCXwu9HlqTzgUTaW0E808idTj5MXVz77lpOek8jtDkNBdajM0zPXVgLqRXSufDu5
aaJ6IbYqe6jjSz08RW4ff8FFDGi1PQw2xoCuDP8EmwLeey4a6moC96ys+kHzNkWYVF9yI9H2SX+h
XRiesoj3RTpN/Joymzp6Uwnx1ffxlnoaFsvGFFt7yOtVkbaogql/7hoZVPj/8a1JObpLS6Kgbbkm
ByrWSDQy1QrJ4PBGGNsGUsTSt8Lwh5VnP3R/0oGSC2fpJytQhNlDPhLKGtEk3/d1YC9rZGJrPBDu
+g6fyqk3YNS5NXMTOqd6n1tl+Fh33ToOyv42P5JJfnqaLd8J9E5PgtLVIh6l2Nip/VVVuvaQVZWF
l2shIuQlVV6B2wwZsbuVzVEi4XEW1MuFjqvxYtJc1kgR/uaFyln0UAYOlde++iItz22HiKgtAxzI
TZ6vlEHpxhTMoYc+vOmumx/cyG23lhNGD/S1vH1AjNYWuueinbvfjfI4ezhNchBq8o4B4qVl0EHj
ZpQhd01EoloY1wPYH8oeI2bcDy2rXydv6HGx+yQrZoU6G5G/0TnBGWLapSpz391YnNs46eOFNgW7
pNcPLn3OZ77/5bIAZkSjNsx2sSnVQ6EV2S6cb2Feyuj9qmwvwvwgQvojS7TL6kGo6mJrabcPSklo
bWC6u6FhMp+1BA1qcaKuJXwkfAeyWPZWnFzozoDGQBKBCIpntCbGiVqqpkMZhP6SST8IV9pTATaB
LeFwISMEI6X+k44kSaLni5gaWrKtjubs9ouh+z8MBoUk18u8gwWzhLS1nFzVwfssScLrGCefTK2p
l93MLSq6dxXVe72sAeZ1X4sUneRoEwT9c5wsL5KL8TWsO32VE12y8pvJXKed3+5Dreo2WRu/Y9FW
t756qEoneUcIqO8MmxGujS7iK06v2U/oMFd0PcpshnEjhsZZIojotoyw33S6A7c6cr/kLZZ6xiod
8/5cW4+pO4KbL+3nIENxrrfam66N4qgsHPRGnpC4rcSr0/Al7VNiuNBavomxsl/d2Hi3XcSfmj9r
SYS5stH1bHszsp/qWbxPnOfJdTFo0Uo9S2GdB5UbD74j1vHYEzgM6Pc0ovt2IuMrEKx0Q/6h3AdK
dUs+hnynzWlocVVEO1fXiEjve/OhyWwWeXIDtxadGgCLT3l7HNy2f9abcg/j3lzS+cGYPFmX+8LP
6wevM/zj4MTJBgs3VPsprq+CCcTKxR+3d8ktI3TtT1Em32UfE40QGN9AxQWPzjmhU26Jzn66L+Iu
fyPv4sEgywMfJCqwrmmnr7WeP3eajNdDbLh7EMHd2ozicKvf8fG591hwa2+OdXHwtD65WToS8Mj0
zPe41z6ZCnjfGpWeB88MkO2bf5JRnm9AklqrOSjnNoj8u+agVW9nNUumiu+EsI3bXDXP1Gw11FbR
ScOSvWdgnB2GuSbJhVnfg2fERee3L1YT2Ru74rcRpeiBTM02XgPHPMG9EN+EC6mvC2WMkgh15yKs
Uh0JjB5fQVJ0IjE3uUPQbe21Bn5OIhyMsck/W5QgAM78L1Uy2OvZ5eo1dBwHYdAHUPbwLR6+N1Lv
9q5M6j2e6J0Z+embZVTYNQBdrBF+brpZidETg7xGKwQNQhoHI22y08F22nZt0CJFiMWllDDWM1nz
yQOnjb2e6h4S3MBd3H9KKrRe2lFh5ZvdClQRYbkxO6haccll5B2cNJGrcAzqJ+Led1kTGI9eMrSr
yGZgy1D5GuOCPIyt09LiQx+EkDU99Rqhfcw3sLycBYz0L6Vp9ssyK9JbH8dA57qQ0M++2ElcWCvf
Vssh9Z6yySY9zvAJa4VD6lEDftYLhbQtDa4R0lcpm3hNNPMhpj6djmb4buubmN7Sl7Sp3UNoQuGa
SqqkBAX2R0be9iIrbPNWl0O2DeuhPXhdqHYgvzvyWaG7GXGcv+p9Fxx0rUqWKqmwQxXqEyYQk37/
T6n3FBazetvyMte2VOEergNNO6/13qrmbMZpeYoMgmFx2aLDq4vFEPrTRrnGE/Sh8Ig/P9l6IdCA
NNapMlpjcx3IBFmNPQJkL5bUa/vK2WWJoa8p8GQrUwh/RygOtG7kcQi13BV66OLa5t6hiyVVbtJo
d8IQgETaJNureYYXadqzh9RxPWMWn3p5sF3/YHlm+Ng5sno1DcIpPAoZnIxGIZz33HJvRIMWafTV
RV24bOBSbIaxmiW9Bh5gMrGSqkFS5hUIelqlVliZ05NffDRRUb8kZt9sSw0u230RWa3+3Ra71MwW
fDy2yYhVFJtp/vFyoRtWiYUE5v5bvt/ty8Zag5k7olbO3lunWdFesp+iyj1MPnyhTlTxohRxRmkQ
D4mQQ/7WU63tVWP/aN14leFEIsq8rRhAa8AgRxd3uPr3G2h9kBoNW3IJWnxVLDIlyDumqI9hzZvm
q7K9v98q4IfaIeWHxI2ezFnzSudWrFBQoqCp9WdHqSOTF/+SWvGNr5lcd4HfPBZQICdD4qNNAveB
KYK1lyJPyJat2p0vy3pPgs93hNDxzbVowFmGYfNv6eIbs1/v3OZA3bp85fozWyTusk2nCw2/GMUL
N+d/bXbI4ir67jFqtMAjhTsS+cNHn8zpjN1VtHyuXUNQcBjhC64a7ZDEjfwcj81oqX0g4R9Ovakf
U8AY27AJnqxZ4KsgJB9R7y97Q5YPYzAtitKxn+JRDBfLHvfVSCZa2CKIKPvQOAGDaoggEu6epkoX
+8FHEhrh2uSqC+yv0a82TV1it6X61gbJJSM8cFvxDV5mIKwuXf3sYPDfVGHVbqRmIYhXdrEaY+05
uqdvMFvxVqBUZ0qjExxx8oiVCl3tnX4YBS2/fDVlnW1VKk6dMaXrAl/Se5KVa2au42dYK2MxhWP9
aBDquwgGO9n6JZCAIXLT10DK4eCSer3MufAaBtTMjpNsrlz7i6Eo6EnO5w8016heDAQhNyiwJ+Qh
r303ggCsMCnlJPGs9NyU+9RB+gZs3OV/DG8o6rsX2aoPBtXqAtjNXVEH8MisTtZGJ9IbqBj/KQ0i
qhlhkX9SAzTP9wX8WPkA1ByhGhcD4EjVtsVeg1goE7tJ65CGhRYub1Qqa8CFCp01j9mm+ioZRVPU
CyCCZe6r6C2xSWSX7mhw1kGLpnZeBMIFjdtr9jryB/kkCc9oUBKcKXjOgyz95KrkrbMayhij3q3d
yiLcLwrIJiot88hwxF64plcf/SwJ98L1mM0Mts6PurfpX/t1F39JyoZRWj10y9YkWjkx/A50R0z2
jxee7gslii8tCT1rI24a+I/V+BaK+VRhVSfLH8h0TgNzY3She/I6LmYMfqYHqyLoWEIHQgnoDStV
BNELs8ovZWcU6yAv7KVq6uq1Jexw5XPRXVSd8T61QXwJrCm+ODIcdmpsPuJZK10kUftQmZW/CBWq
m7BM5q8fMp68FWo3FhPetKE8k+2Y7ESCyCTs4VnWke6sasWvd2wfTftJjthbDL+2H7nSZ6tBxtYO
Mw1ZJxRBrb640gIaH52WHBTPQVaWOu4VLA35tp24Fbq+Fm1WnhJO4boW7RldIpXjorO2vME42gK2
C/6T5V2qrFWZ2JMQ3S09mzFj4hjD45zUM9ohhKoGOWikB9Gx00xoRmbO1d6d0gfZFPtO8oOaEHBu
0hlpFYTDhrhJzG7miOJdfZha5T41eU9guqnwBHMJe8fSEKGjekeT9RmmOBF1C7dHgXfsVEBVXQmb
31upIwSwq6FZl775wgc6LPK6JGqp/0DFEkB5i93LbK06oOZ5qQdz4oUS6Ji7Ni1rwonO/oj5DbOA
f56GsuX6PeNXCf3mSg+7iT7xeEWAsC/n6C9p5KjAZ1U0DbJlG2GbqaxQ/8a8iitYKd8xh3wPO9TS
ddowpLWYQ+RJc6s1LdhT2jsPhVLQYADVCjwRC4thwzHH8BfrLaqBcDiRYxLcoHxvRn8Q39VRRuPV
5hT2CtwaLlqSrs0+rJ9FpIKrWU5PtC+SdU9t+JyM26GMJPjRWD3mWm6/i2msSK5E85tqRbMp+kY+
gDh2VkNCo9x/JsrCv2h2mC2ygKYBV59loOshpDRCnyVnHWX09cpAVXBoGV1x7snGm9nTY9VEDuo5
MJA2upP9XFcMSkLivVehGM3FkNjDCjWZuZWaLK9uYHwOmRq/JEa899KMxHQtGb/ERChCqYzASDrM
OO7qzMlCGQ5OE3IPTc2+jn/EUZd+SUUSbHCFakAP/XJZ2k0LK67HwEfBCBdUYd+4aIRXfENbq2DC
MejyPQp67Fn9O0JzZkil+GYBKVj5QVBubGN2t9hfCal097qn2QupW9pTQ7EG8MwwQ+YastPNuvgq
StxPxI50W0iq3xurid9MRY1ayrdSztSzBDF/0kbyzdMHb1uUwHfKXKRLFM7OrhMeGSG4NraS57wV
0SOnAdrOfrvV9HK6tLX13DJQKfk3f6UMc1Slu3KDsj4KmzqSHlMVVIP2dod6NxEshclsP4PBKY8i
Lp1VpovwOEyGtrBEmGxauv8XlXbgZPt6Pq16nzOi360q/0frEaqcfWb1EM0Q5ugp7zk1+82IkSPU
joZ8ct0SqO3YQ+aeT7NMrCko1fJdVVp3Dc34z8lwVvnwGrnUB3M36h4zG4u/nHDfdh1oIj2T25rM
1LVHJ2xdBSn1Py/3bvmYV6umR+FUyrTYAJagVyMI+S6m/mL7ib4jm3lg6u2/OLKmlyDtbaoNxqGa
pje8s9i0AcgcQ7N+FVwVlrmHkqL0RnFJWs86tJ4+LeFHr9LUobYjentZttZrGueIN5KyZpry6oHR
+SY649Q33jWs6vt4ND4Mlr6T7hAe7wvTbZAv+dVDYTfW2TTiH4OqG5DjwyyyGejRVNaxjJzqel/o
VGtNQ1RnN0Cy5IbeBmpecGqEVm+DCJOCU1niGqD02dL4kSD+VkYXyfeuy5Z+IxedeHW10Xny4yl9
LuKDmU4fHVnTXLtNatF1fM3rqFxjK2mvqau+hNKMN52Qcom4abow1jrWTeOucpxPE+Kg60hO9VUF
3wZbSmwsXIZ0E10RM2GQxCWfsqqrzb3eEhcN3b657ycSTp04Z+KlHgI3aJwkP0UyaGFXJdMxdpxL
DlID20lORzmT+/vomK/HKe3M7liYHRxG/FJMokpK2W386QyOsytnKN+IsciU1Tfyx4dV09U6ZyVR
LVPoNs0UbwVeCIZw9rYmmRmjjrIfCpNypOPmxcZNHPVgqU1lM8poNANIzpiss4aYcWq17s2PUnQT
tJOQslO/0kYClDMiDgm8ypkSFdpRJMVOOXirbPMEQkgHTOcmR5hpzOcG710TvON0cDYTovwNk+v0
waAQrgx+hBgWgnXIO36UtECX8WYyG4/ffGc/q8Z5GwwfvEDGlSSfsOmHZHxCaHgPHV5JxiRg73Qg
txhRb3BTBrvebs74xIunbATVZ/R4R4py/MbgHGeGX5/SuOYLS6gkPZ72qS0j64MWBJgYBArQX+If
uC8CrDJaBAds1gzJwH+GBoZLjGFIrRn5t7hrLjBaqz8jZMZGE4SPaLCTVZ5Wa6MR3UdBOXnJVCy5
toFLnFftXY36afIHTCKta91qt/oGCXFbCzvYlXr24eV4xASSulv4JGesdxtE8qGGLblHwGttsOQj
eRMlg0dpgV9B6EYUxasq8G+NvZw1eFqx8FMQ4G2Tfs8i81tsxuZDFIOid1uu224T1DvPiaaV57fp
xtdpdjD6Bw1kUu2xipd+FhC5XqvvGXLBtw+MQ6HG+pPk3e8mDKb3wq3dBfbTcpkFQbNNmjY+BVOK
Nw9LRG9F7jqHhgLzSi7mhvLS0hyftqnyH+yoRTqC/L71xVKLGgMTYjNsgG4ZpIeaA/JFYHZEj9jX
qBfNNqaqs2AG0Fk2fgLP6xF11w0BxV3cUFABdG1Iwf+LeYAnw/bQUDVayBpG0SI4tmXsH8q2C4/3
hQ0vZEvPLjpVfUHfsxv94xhX/lGfb7VyQhPX6MWG07mxqIa3CUzAoUejx0XTDJ+zEs2ylhOtiY5+
uEG+xudhNYxnUuntvDIdj/CKrZWh54ybBXoYK7Gyh84bPsMW90zgW7hmachPHV+QDOU9zR+/a9dk
oE34gxz4PrF1QTETYdhI11g4jtIf0O7n+rUd/GTvjCjWEaNF59QWGdUdF42qP9JmdMqVZw7uhmT1
ct0wEFiKhpOmYUjzYDF6rQW/+qKFXRC6lkmHsv1qyPyYtGb4ZCcI2KSbifXYRbT8A33cIAK3IWrj
M2UEC9qToEYqOnq8Tgq5tD1GgJxlulvKXGof9cEL8m++mVXh4iXUvk/KJVKMtqqtwQCZtAZ0VF7T
rEjKYctb+mE27kOlOi61of6j7YAEJlkx7LR2SQeK701s6GB3cFxp7nsaFuII82rfhxgqhpqfNY2j
ft3n4fxbnKejEf88CVDQa6yN00Y/LK2DYlaOqBFwCf0/gh/+J4ab7EyTXrtlOLYL7fLvUOpRG+FK
2AVQ6vlcpNqcwnVkAcH2QS+M3U+y8P/6HP7zV3B9ew+2/ySbtiEGovvt7n89lzl//3ve569t/r7H
f53iz6Zsyz+7/+tW2x/l+SP/0f6+0d+OzLP/69WtPrqPv90Bxxp346P80Yy3H63Muvur4H3MW/7/
rvyPH/ejPI/Vj3/+8VnKopuPFsZl8ce/Vu2///MPmO7/xn+ej/+vlfMb+Ocfp7IpPz/L/7HHj4+2
++cfQvsHuaaa9TPlTLcNbw7vUHyTWKe7/yDHkAbeHMCnExfLExVl00X//MO0/wFrnHxOzTAsrnwm
EOmW6yWrDO0frqtzRIDopL1AuP/jv9/89Seg+ed/7dc/9T8KmV/LGAwce99h7b9AzrbjGbwGzaGJ
YTjQCbzfEk1mnQ6u/e6zDs3OsLZhmGVA6QD2T2lmXwJpuJO/6nHlaFB+8tImtJLw0r6xVmYra5ol
hG+3+nmqK9NHmtK54COI6TUOEv8Ujlsmu+2LDM1weM2QoBACQuXOyBeA6vX6UdEnLL9nWtgZG7jy
Rnaw52ASWEmQneKFj8W1PKeaVOl2RI7U7+hyZBuarSWIo6ayBqKnFHbZ2T0RIyFyYm+rcYWyVqFR
ItUREBWxRQe28r/V8NQ1YLYMIugopnmL/dhXg5k0a79MPT/f0OGOrXCREeKiXbKxbmNrNX90Clxb
kiRLCMfmayVMPAwkeMhi7/le+kUNIaP8XFStth6szgwXoGa4KrrQU3cuGqBHVUG2WDhU1kE+FnYf
L5XZKPIzYR9cE1vm/SJNi+6hn+zi2XDz5CNVVfat5pPADZzrOqm8MGiRcVRaFjDaroIHGObli6ej
NORJk/YUayWWlXFAFLWlt0SRDvN8bww+8lpKvTtz0IvszKyJ0hRi/jjceSqxhEdzES72BoxZHO/o
VrH/EoiSoT9lougyY23iGkO71RsxlafObuHAFZM+2KtmUlm85wtimXRWWmraVuCXzPzBkPTMxP1E
UFIEAfyZdJ1DLnTs+EMPeTa0PMZdWhITEJ0PbbWmiRsNtFOSwDm7lRvoF5s5kDh0rXTLL/1IvMDK
NBtZP9R4toOF7+DTpBjESHo91D65mTKyZXOIXFr2iIfCorFuruKcD6E+luLKWDV0nwnD6UiFQPAd
n6Y2pC+WW3Yy0Z+0LCbcheoT502kiAgWqlcZQCDp29oVPQ+DekMt+s6sk4PVd3q6wFdeGJS+MWxe
RRdPxq4uUr7Eppml1gPfyRGJlGmjtzoFKnQe6CSTBS9odr+hEw56WkNcPxeNCus3MZNZeDvxeoSw
kvDd8N/wbzC/iaM27LZlZYTWxZUT7PgJGSFE7LHiJ2QjpkS5bZCRMryZmdkTk005tF15hej5CYci
RMkUoC/BChkpMX2mSeRk8RIxsmk/l6Emjc8+SHX9EU44mhW8mXbgji0D/7abqnVIt6Ja5SjzYJPS
WWHKwgA7PVqqp/fez8yinSrQYG8qUQjtOI1jHK8NfciCjVEZUD4DOonNspd0yladH9f/h7rzaI4b
6bLoL8I3CSTstrylp0hxg5BECd4m/K+fA1DTrVZHdMdEzGY2FagSJZHFQubL9+49t8EFOGUYndzc
qMmiG5iUe4DHJ7cGEA9iZ6D5xurSm7Db8F+RsNKSfBBCnQYuzVm3E0SRrRn3aZiOCPmomGFJLfXB
FbvDjBmk7Hq2UOS9aEaUhExN0kn3z3bgOe0XVACa625dMUz9bW6ZmbX1DTcd7+ySWmnNKkPfY8gz
rCZCdVUIbF0BKeD/EzS2+nXujJyrGTe1JSRYCMMCcnFYyZ0F78wGVwri5lCXUTTdOokNqzmMCWGa
NpGvu9o7WIaq23sIsxxm33lA60IbTavhBxg080dLHdJuvQrO2pM06zxcdbJB1bCS5GrlZ5fzdHQL
OFDGD9LGgU9HruSktspz/snrVBTVVK2JQptaStEcSy8umU4NgnlLFUbpStdARXiYs2Hr6HvyctXw
hPzAtXd0g4C6x2FomsQL19FI5HqAcdTT0tKO1kyhMGasIhvz8bDWeqyExWrEM6cfE1Vy7samBrUr
h1FGr+imIPc3PDR4Gs1NMYQyvq9GOFtw9qXHbvAvUQS6kJQ5v2xgDtEg9PxcYpeJTSIBa47R+CWb
A4GO2Ssj+BJrRoLrvB6p2Oq0Dy6WjpP9y1RMqvri21Rvm4zbmOnOzgqZexV3Ps3B2j0Oow66o3X9
SOFdZ6yWHIocR/u7chsOazbTCQwj7K/cr0ES+C0QSm3QTVLcxECW+KoaZSUjNAlabNqsi6WgODxH
Q+Q6Dcx6cgPr4bOQUCwErtU+87pPMLyhqrubdMy7xuHI7dLs5FBkm8YJZJkkQAwHepu9uUWTfAFa
XnxNkaNqGxNuLW68QstFfdEIcQLrHwdqUOmaLEBA7djsary9wh7w9EdYgUOQWXPzuI6TyTxgHJzs
A4JWuzorIypbk3XC05F8Z1Na450iPpqXiil20lU7uUn7rvOdJ8hS7dAKTkzlsSjYfTd+TgGFjHwe
aAB9LwhU7x7o8+T5faS1Gmnl1izPwB5IG7X4njBD0H4wQhgJqjGCvtc2kRybGzF5ff2i6BpzjE0M
M35WtmAmp/dtZq3dUMMoTOeZYHTl9fZQztKOxHjsmfw4jDa0pDy6pJXNBgBbBE9OCRP6S5o4dryO
hIPCecp9RDVe39DjbhjdJvpawJATT33fDsMxLsYgvGM0JotLGcYsv2WVT9qnHsvmNBGIwGmlI0KI
GFezalLkjpE7QuCnORzXwdfRNVz31Wu84l3rNbP9iJ35v665/z9V03PKzX/9T8H6t2r6mL8X+XcV
fflLPT3/nY96Wjf1/9COp0q1LMEMaM4C/aimPes/FLKwSKRjCirnuWL+WUxb/7E5FlOHeyaFs7Qs
/tLPYhq94X88YSGb5d/yDIdi+39TTS///y+LEeFEFOxEP+kWpTQ5nb9X09zMetmyTO7oUPh7MTbp
nkGBey0GLfl5lYXw55U2nWMjye9M1v5T008Py7MMFRCqBegDGgEjGxQXDleUGHCAqDO8wT7HBDx7
FlkHq0n/UsWGRaU7jg9JG3ZrE2vJK67erzH/6rugD+Qx3CKKL/A2Q6Cq99Zrf2BRsl5Qd35Fl3pP
UmF3L5NA22ksUudORICmHbBAKpPDvREkYi3i0n61gvATSXrJlgO+X28NXwzn1GZKVUuln4lG0h8x
9j0syJ7E7DNmADizp94WjyJsHqyRKsvH8O6j905fctkDQmnigJ2Dc7k7azmW18rC+OHJUJwx0dyE
pggfMSxCGNdThmjwlkJkfmG4RaYi93lihtflSqMh/3H152sfV6D8Qaewa9ENHYmlI0Uyj79hivFe
LQY9h+VlNo/LxBTEPrGOrqLETK+wnMU+mK9GTf68Wl4b00RnttLSRLLuvLhLHpcgt9rXmcp2FaQ7
2WZPKhP1DtllsdVBeIxN0H3KozFZ9XoRvC1XWo+77JerZPjkNJ8jo1e3wfwg/VQxktb6tXByZ7u8
lgKv+eXm+nka/PX0J01On798XtFX8LEnOYz7g/Qky7Pm4KtfNk9YezIDfypPGlpRfMB5vjHHZ0eV
8a5rOxAauv0jteIR/A6MXzNNb9jF03M4yvxt1NUxjsJxZ8k2BI+o4vsiBEM/PlgAnPRwJMCjZVLM
+HbLGjo9oeW5TqP5w1HQ59a+1HQyBurqbElPgVdS/qtnbm2lH9I8LF79rqXuBjtwSurkUw67ZsvA
U+I/TTIaay4ek7FmHhUafG5tf+vPQsh4GCrw5nZznarsDsKu/23gIvZ8b7kIkn1bkrVDkI/OIdMg
EaWNOfCMpeticHC6NTWKwjblmuux79U5jk3OAbE97H2LYJiQQdK+npkzklPvGZ6afCECe9OrwH3i
zVTUpCrcV5EHFk9vZ71TddMIm4radrVb5SLPGYLu1p7fssQ0dplWQCLCW8+N0btrI57yW6WrdTA3
ugY5gOSWDpqPqTGeDdVJTiZTC3Mol8+jn0syWgA7t8hMm2Nh4G+OXbrDYWM4j4WJKzs41bpZ7we9
S0Z4BsW0QQEAwIst8xAkXrMrhOffLFdBkjKbcQzJ9BUvbsCeebS1xL1rKvfGRj/1Els4aAcr+1Yh
aCtG/blAMPE2BPCJClV6RzTEzV7O1TzgLsQpF9MudBJaouHi2wBjkqDV91kCBhXzbrJRmlIvhlQg
HuEVBljpDn2wrx3bJYU62Hu1Vj72humteeKWFdbYyIJz+suXpMCIwlVJ1hhNBX6B2kSEbD+VaHoY
JawzkF44M4Bm9BXf9NB8qZVXPzmh9VIOafwYNT2ysmjEkON3yd2U0s9tRzMnYg1rtVXV4jCkuqCw
Q0KTRS2n+QmO3bIk1X4i5kLGPlqQL9eYNG30Bdy5hkJqU6Dt0luiOxHrVB2mCf+matz8Rq896+Lq
1Up3IAVFY1jcZEG0ngIgTKDCv48RkCqnky8GpLqjHolhY9eRfMk04fBxVbuqgvCfz3zo5aHDa7sq
ccsfq/n+LCIbgXGTo9YpCWbofMtY92IgC3B+mkGDuC3K8tBxxngUUb9VMcqnZDLkC8e/k6drjFBF
GjzQ67lpZ4tqzWZ1jLxJ3Tp6Oawb339CU6qdhwrxS0Qq4duQTyuvO3Z53D4s60DehdraqUEicb56
13G1qo1eOcijlvXb9HSKJxScO4tM1i0IfuvRN/rslj7QmSO0uRtJl1wv65+H1PcQ0wVbW/h0L70/
Vge2g+oS6mW4dSKCRgldvAns2F85yJd3jZwDvaTXeodeN/hNiVWu2jpZaf1q8Xp5OdyNOuyCa2XY
qERoI1280U0JDWVk+KCHk34YWoSe3PHvFlvBSxcaHYCWbrwu71P43Ze2jug3JMd5/liAATJ2VS7l
nPLcXux+eKMenk5h5Y479krvSYb2D46/YNMZ8kK+GjGRjrl3yITbnEMxx5EGnmTmahv7fB7MdjDM
51bTiDun+L6oQDU7sq/zMzoBGtqRDkgmiQq5kzrvYZs8kTOOaNcybkn5zTas28bHr1UvoR8DhbGv
oiiDJ8XnwRuwcmt6hnIrB4Ti/fGQDsOLojlySQonXjVmnF9FV/Ybeg/OoZ/4hE6dFhyWt6Eb1dcK
rN5tqeR7NrjNUcwf6NJ36pVW8x6HlvvNJfvqgO882fzzrkWv6W+7lomfxcLqQfyldH+Ps6cNU6qp
LqdTEMXvYxv2JA5NnNJDOb4ijxVrtB6vvqv7W72zDcwIHBZat87OgxZrFxRrrJYERYUnLMbFzVBM
5blL9SspcZy1IJPJYMy+6TJE/YEAYdkHTZD0G/QzJFk7ZnD986Fp808cww4h5WB29rwUUUueDVc5
P9DZxaMix2xLA8BfWRwFrwVCrSfkOududMrPIzLYnaNLfB/dsMM56a39ISRyAhnTpwnfsBii6rNf
k18XFwR7sCx38+kIA7uKRLtqo0i/yJyMuyIyVoZlVEjIhuahEykPGeLYIKv7o4c44dal7VToWrsR
RWc8/HkVpN7ehQZ2skrPPyf+5J8zn515tTzPbe63+Web0lkNk98tCs+KHI9DCCN4tTy1OcjetWw+
d2NkPJRWpRG/jTZWBJGDHpUMRLc3oregB2mtyhvQIfl1oIn4GLhRsx00vLoKQt0jDrPl30tc8wvZ
nt5x+R/9Ah8LGdCfbCMrboKeYyhn1pMNTWFju8V0YGkAkU8X6NhQ7l+WPY5Z6LSfyFLY5m2NqYG1
+2b5g4QeVo4OKtMvBXOp1fJi4Y3ysOAEo4RpX6ApfZszc72ZFB8IRIjjqyVZXVs9JXMLPz1aWW1v
hMJ4FvwKNuH8NFT2TZWSe9EpQz6jd+wZOObWkc5MeV+o5C4Ar3gXDDAvpHMdZqH8UrV08xX2A9KP
YVdtCZ35+QcD1AWfLC1F9sGbreG9yJM3ZYaUpLJM9+lc0PIyQGkOyF3ZrDr6Tgez7PP7NBv5rNZa
981LVx2sRltrsdQsSPbItcm2oo8UmyVywVgx39fqtStabWuMrXnjW+OL3QuQRayBN8uDsgbiqr2h
/BxEXXFcdpTKGY1dY+h8orD90HS8kBOtcHjyAaZv9q0KW/Ug68TYmv5ordN4QC2NlWZvBvX42ifd
JTKwGOZ6bWE68WABZRrRbNnorWSm9fs2FMPdWFfjHdIstccIVrTl+KZInjkJD30ROjbMUJ397moj
zRlpm49iTgoykfS+GF5d75VVMN5tpmavaZBStVmJC0TQ7IEYtwTtqKKQoAYM85OBt6Vw+q9ljiTc
jFvIVMsOLs1oQkLUM9YbQ+O47Lsanp7jR3kR9t+XmmgmvjuMTt4sL7wPG7YUstis+8KIyCLUJOU9
DXJcouYT8/vL8gut+lGHuBwC1psLFbN3S/oPLM0IBFi2liJvKfxqA9N8Zxj5oaKhG8Gopsnes3/B
xFXHj29Tpy9E+Thvt6ohFLfus3pHHjYewK6zNhLLF/1Lli7G4Oy9HpSduZquSs3CZFaP24rc++cp
ziBzzE9ZgA9ToLzrWITh2U+TEbVrwfnJCG+AIlZbArLMNRU2cFPllp/B9aBNTPzvRTuMc+XN64aH
lanLqtPUmja8SGRh3pACtmdWXVaglpYKaFQ4KIzG9Y/RSc5uA7/GnsDWFeKD1CuISBqT3AYGf6e3
HAG7CG5MB91ueRM54D5HCliDGiFKWTMctERcSXJLA6SrbqYVqIi35T8iB5vVo2h2thZB+6ySp35y
Clg5SL/zJHrSqulzNgi1W756KdHyMlybmlMk28B1D+Q4Dtc6d/urHt76aEovERmcth1QmVG25g9t
eDJcJT67Se3uY7ijOyd1Zz4BcMOxKhhNjLK9XQrNOI5YUwd+6cdl2RmruNlRcpSnNCV/RLf6mj69
zqIbEUG+SloPyPHyndim1V7KwVf7ntjnk9uN+G0sm6CLutOveukQkem0935YRYiYKBXHRveuPV36
XsRPrZcjkZjrQQMq+T4TdMrmFW/5JhwQhFu0lYdKePF9hh98A21J7BgYdWeMze3KbFqx6+oyO0Sh
z8cKkDDykr7YNjToLspozQsAt3hbDsAyaB9IHoynQrXeV2L5nook1R5zKw5OUxD4x8IVp8BOhqsh
22DNGSI5pnoXXlKmMmvQAvJFH4jxQIHl75U+fMk5ZyRbgocX6eyfD8wI2gPBWTfZ5JYo5eNngyrv
6wD9WBqZ8+7E+CeUZhqbWWOyV/Om6S77Z8chb+vSz0S76KX7UgpYjsPIaam0Kyw+wq02+KbEubKS
H9HckbCjmtNc6Y53Sf8dbL321QgRnrt1LW+bZkM7V93SG5zvHpT0IGvORjPxASFBVUNOaF+WDQ4g
MAcWft8sOssP5TrC28Q1cV4xdEJfRunV0F6XAsWTeHQZHFvkxdZbN0rqp8otYP1Y3OetLz8p0/1h
hkN2W6akhuqOcVrqE+fSg3q4UFMMJ68Xp5Fj0MpzU/JNLP06RgmMihQ8cEjCZCmegS1Mr5Ke1TrX
+xeN4yQalSFdOT3qsJEfqPcSc1ObjYPyuMNYwNnXxp15ZpKDJYyYjzVGO2PdRgMQSCjYp4y7ak3/
AcUiFM4NQlh1L6aGfSRU+akx3W7Fkhp/dE3/IlT4tauhL5Hgf44E5i6cIyQWBRBYTBWkTcPv166G
qKO6cbBJ7rzIjA6ZXu8GyMifJyAuzBoHNr8ykOegKZ85rY9ob8mSgRudbuxsKDZ1q6lzXxnqTPtC
ncvJqNf0h2bHEk9daOPeem6JiGV76FT2NUui+rV8yuYqIRjKai/IQNlHszQ592S7oe+jf0Y1dqjS
GoyyDxQ6gn1PT1tFD4zYy21heg9B0hnHiTSqE26ln1fLa8P8Wjy/Fgx6tpKJiUCuqqKbwmWqWqMy
fpn5QD1a9TfNqS7HdvCTb2UOwLitg/46tNl4BVgSb+j9Z98efvtj0TUZttas5VNQWpgv0bIQ7hfc
0H+qtqCt+6dUZyyn51XNEF3uwya608x0/Nw61n6YPPOLTZdk5drSe8jwP1OuDAh5inarS009aEnU
bvIshDo/P10eSKvAgTCezLTLatrsuntZdjpqWLil5SZG5X4siW08jbAvN6bztXF6M7kmNEO3CDvL
Jz9+k14ZIoENjTsZfzPiiJ3Y1L+3mExfcEzTm3QJWC1hfmMpsaCqGgoyribgVc0NiklvwhUA9hJ3
DMB2i5NM2prOrcvN1M1K5VqlwY6P1yqKWKT7ouuOo6H7KNAkJAf8oLBH2dwNC3MNYxrr0fa0VxEk
0VeRoW8Op8i7G2wTzcJ8wJwG78rUSd0ux2mZlurWdQvKZF5fni2vF6xeE4dlp6MMYTulo6gzpwO9
PN4V0OluNUCUzEqge3S9tV2+TxFq0SrinthqVjodfMB9y71pmGV2hCaAHX++VTF2YTWr8n3dBuTK
zFC0LS7G7kD3iDba/K3FHlwXxKXkqDVOdjOiLjump8LS4/ViA8zLYFOOiXiqPR9LbOuGtAyJdQ9m
H/fyQG5hfcEmbf9LrrnxW6q66yKpM0k3p4kv8IN5v0W9O63yqqCsjT2CmGGFsfAlKX31NUGCvVzM
r4iebMMev8fNH39eR+oFyCszMidgttu0xN/a8y4+9ehA8OAPziaWyls1af99aRN1evqMVUY9E+P7
qe51m7bAODwRVzm+JTZSA9NS5v6fT7Tm3Gb9y4KF/BzKv0TLpUsTdc9fF6yG+Gxd77Rh15N5fYCI
npyyzHvMcbOdTfoHrsZm72f2uw8LUJ9y8dwHoGvKvh9PeCeXjpSue4ehM8LbpW9OMPiPaYJLx82V
39emHT76pZ/du96wWpqPUkMg2MY2tkCRbtw4TD76SvSgDfQS43BngBC941ehIOdi6uK45JUZ4d9j
buO8MTGnLR2EFMQ1diamAk0711eCHpzzXpq2dvtxndJM++f3ax7m/PJ+0baeW9YewiWXORCDnXkm
/EvbmqG1mhDY4vIVKsc2nVqPHjCgk8yAuC7nyuU1B0iK5xxV2ia3RAyrj4fGdKpDIrATycJSt6Vl
PemVS/sfoWlzRhenE++H0Xawnt3SNT5eKRvnFUV0e1revEp5l2Bq8pumn9WKQ4I9klryWEaC1Nre
VQ8VaqMHlE64ojQy57vMzA+jo+uW/S8DcG/ezP787CzvhWfpHqurbVMjuHOz5Jf3Ihktqy2lA+V2
8O4ZJ+MJd0u6wfNmpDuIDyq9efYzzbwWOC8/jrKDUdqbEsTZMYMkTetqnsxYFda21JoOaoTN74XZ
9DbY5MtoZvnq1PhTnIC7frn/0N4Pt/HoRDvGXcMtwmB4mvNrQaZHu8SFfe046jmXxn5UOcA/P/Me
MKEfFI6SF91N7fMk8HmCrKdbMDU2hIqsaDA8UAuGE5gP0WinvM7yqxGnq3Bwf4Rzc9WcxyJ1PKUc
Xop4T0h5cNeRu3NjkbmO6ROA1PzS8mA2Rbl1EBKh3f+f15YvSSP9GMPBgsDC66IUK7BL7dVue7Cn
iTO8JYmrr5q4SW7bIhW3/szlET0vRQmHE6OmQ5blL0JZ464JgouoLSqf+RS9PJjzhyo2sle8YeJo
oJo58uwtkaYjMFx+p2AAPj95RrcfEoE3v5f+lmazdtWi6vTPN4rh/nVlmT8dli50S+oc6YT+t4Fk
h2gLs1VSXQLAbmuCynHgZP4PBLXurQRiwpujB9vcq18c/FaXWGL1NOzKfDH5IJkpVBkEk+oRFWG6
Wa6INozX5BVsErur8WlCbfvtK/782qT4UdodiZ/zvVew8F2w72ApJAEgMcEK1X9cmZP587XAKr+U
Mp5OS3tkanp5spYiQTTF58mcyn06ccxxcczu4/nKqp6WtoSd3pPN43820ubcqNL/HqcK84iXvTFz
4hwQ06/3ZXkeQv/s5c5grRanTD3T19rlYBkklrtaDpWd72+svk1esmYsj76NiSjJycRECDT7myyF
tCfM5XVyCEMiK8G4FgbGJKwNZ1/5D5qh05prGlNcEllWYNhxWZf5sFV9PHwmz3HbWwWePkGLZixZ
283Wiz6mW1Niqn0qSxysy1BnsvBy13Xy2BpRRgA9UAqVjC/QMIbbynKneyOqXoM5lKUYALUFXa8d
iqLQNzqumxDGDinqWQZtTEC8WdpSKec5Pw7SvS/wvla5Oumh5zwYREvfF2N3Y3ip+WK7yASdocqZ
n2RGul4mb5YRtmAAK20H2ls+FIbYF2z/d7wB9XZpbS1XhdL5ldHJX3YdO55ZoYIOvOqNyzCviAYJ
yZtyXiCXB9onXxLWFwbKswAqQzfFd1yt8I3k2KST8cayKbHqlh+Zdk3KfcjxrQlzgL8+pYrGzjRG
HJtWuqRp4SktPpgoOll50wrpJ0vKxE+/QR+Gh2Gyc4g5SPURiknmQHWzSXxBh7RMQUFGQ30MBxsP
ScKcYplOG9wh2wChFFaRCtSKRVYF5lKxZq8Gbu+LnWPEgJHnwe/UddN9g3/VcFtHrambBr8qP7ul
Xl6FBqqI1IN4EwrrS6r056V7SHp1QzRUaxxh05afCfDp0KFGgMEY2T3+dpXjuJP6IC68/3fLGKfl
F3BSRv5Fm2RwRX/EGVOPGGHxXVwTd6w3k+uYWPqoIFeAWUELOcYnKf2HpCmsZ6dM6z3/qnWoQt7M
IbjX8+lzTtYos03GG5whwKSQIXOYJlM/wVM+dpxcrlFnsbM235YlsTScT1ZModRCgYrX6Chhjjqr
pTj1kNOdk7KCYQ8oN4jyq+4HCIKt7NmYu+xena51w90s335hNwE+W77zip4M3XAK03Dej5eH+I8r
u98Via1dPn6qybL76/JAs23aS6f8DpWm5qQqbGBSBtpKoTXF9eMyKKnbbbYAfNf2JjQE0LjUubM8
UW8wc6jDgvORhXE1EvJO/5jI2/G9VkXJhwc2zCLrEBR8e5Da7mIQ0Q//vHD/vSJkNG+6LJU2laHF
Gv7XXb3BmJ+YvrT2BQMmfnFtew0UOWRyIO0t2C59spLIZwRhGAuUIvbBF5BwRkQicbwyGk1elxNV
2BTv5ghSyi5ttMO96VAT5m53yatREGgEJma5yse2eiDugSyl+SoXzZcPrYdTtwhRDVzN2dTZ/UbG
3xcwgqDqvJfMDRu9NDep1WfHmdrxStLUWead/5CaqJsLGuEQ/6JXNQbePqLG37bCiF6jPiPNN3H/
7fDv/lUOyNnfIc2LgYltIAy0Dec3RUMDbzvW9STaf+waeSg5nfH+PeulOMcevWQKvvbZK8rHaqiz
W3qN3iw+4aSUhWsjFSATrL6/hnNbarmqmYSvEKuC0mpfR2HWT8s66gavpIxV+ywmVCMAS7V2CLna
iSZ9ZRhVHJcuvqay9CKN/jrvKMvWAi5fbvnwDUSKWo187iWGSqdTj8tKIWJuPFOFt7B1bBhY7bAH
11o9BJrGwl+Z0zfF+C4nt4RQJwLR3BKz3MeWNdm3penR0zTpeSJ7M85IIz0a0CRLsWZBN7Cip8qp
vrWYndb60pOyxtndbsGC0spA+2jplCZNdRGzWMPUZZadJBBdPJUz3mZVsmu9BqgGqw1pLxwnHQ6Y
U3EMXoQv2uDWD3HH4Tdxsqcw0NW/VP7uX6vd+ddr4FmgxSlRVxmG/lvlTxqEYA9FxjGbpS9ZPg7M
HJzh4yrHZn0aAen8+RKIwnpVxwEJhEFQUwKXar28XxQcP1Lacbe2/x7OZxYLzPOBIdW4Wp7OboNj
beIgB9B79fPAvtIm80bn2swPy6sQR1DmB/iS+rnrx/HMs5OPInXRAlj2PZ1mJr9B2ZxGm6zs9XKZ
IVMkqJYgOCmMSzoN8kuBJw98qPeO2n7O9SUiLHQiuXO5lU6Vl2s3Xsp2DezUfiO7ctsYsfc+heO7
Y+CAywm82NBpts8DH9S9ytMHhpz2OZkfAJ9iZMaHitglLNTWSdLxgN9ZXxVzo7yb13m39oaP17D5
4qhUX/LSDfgCN3yFda7gaZTFY8gca6vnxNpGRQM7sIrqM9uweZrGwvuXM7H9txM/ESec8hyTQa9r
er838eLMCwgnrqO9brRM2mbFC34nd2XOpXim2+PZXJoohU5OVBw7VKv0VDTS2YECYCcoGlnelepp
yTWuGIoeIY2yPZmD5ezqlnYHMwR+BibuoCjOrVv5uzEQ4hnNM8ExNIBI3voR15pNpDAUBa+AHDdE
o/qURiVarmAY3wUi61Eh0icdKDixhf8xIFimBHFvv+bMSHdZ3LabqnWqTe/aI2TUfrxxkHjAOBXi
SsYTH9tiTK6CBBaPMqXfeAZxUKgVOE4SPjauWlQN6zSvu3M2fYtycD+kPt+Nhsy+FEbQE41lRZ8Q
d0Qo5MoekyhMKRmr7iqR9x4cXIqHf96hnL/fibCvHI4V0rQ9x/x9oWUwqDEy6xLsCbqxqWbXeRHr
xTFunS8xk6Pb5WF5PVZbjURR13vAui1f2iEIjoPbmZtFP8UQVl/h4vgovaMORLMttRcvoBkZiCHZ
6U4wvs2vT6V7Q6pIAs2u1m9ghuo3TmKIG2AP3gpsVL1b/mB5bflTtO5kO48PdTeJoyPKJxUE7sY0
c34RVopp2xjmzhbxYr3hPxSV8Z4jVf+K0hxwytDr90Q0PPX5mJOBxLx5HnIv3fvloZ/yg186xlMy
dt4egZu7W7pElg5NrSU8roYFIOaWp+lY2hpThk/AF08JEhuPYsyjFQafYwve4mvZdu26wq58g6yi
vKkTBbOkDcZ/uams3zyDs6lMWsK2hDRN9BPeb7tjUEOCcDKjPcld6TSPsaZ3j0KR/mnNp4t26lZO
S3hj7BEZEPclXLfleafhPVXSvumkzdcFrbMFFuXeJrh2a125Zy9JEQt2QDB9P/8aFmFBhO+ARLDw
v4PrwTIhhm+OYWPKrZmcQK3ZqqmVh0aU3SOFNPaCeIIz1q20MczeRMxdbFs4uAca/Y+DTB4wImvP
dqc+KkW/IV2Dm6no1jjtmdvMDMZ6bMZ1h1vpaA3uqq8lc6xZXwRX1d1xlhWb5WkKwOS2evnn22F5
5/5swzi8s7aLPJkum0PRZsnfNiZrkiU81c44fQyTkhqtTeVE6Uvgd6+4U7XvyovXXWy0b0wHpb1P
SqjLJTQ6F+nP/Z9XJlPj0I9ePtLTqxQgKxi5dKdZP9yung1yhrptWZJWIWv8NgaCXtgdveygFz+v
Ql4LQgHJVRR2cm0H5rChVURb6JnizRr81dLqBK1Zwd5zq9sGg98ZoSDpHK630mxd5GuMExwRce8M
ljzYoSkvy0NohrQvjBngJr1gk8YjYoQeBhZWu6fMzofL0vqSwyiuaKyuSzesFi5TtCi9w/4brPTG
786Yi8vLMpebXAZe9egk94wa3ANj7vCgrLg5FKzy+Pu07G55KDsw08yMjr2mcALnWYm1l67LAC58
zQ//qdaK4BKmDB7LsmnBhHTdDvsEp2Cr0c5OUn4SQ9Fvs9nFlyXoqKy8eug1j4wGJ/FWFvfryqJM
vOX87l/aug43zRy98c+fFLQxv3XsLA/mlNAN3Zk7mMjP/1rbl7ndZR7NqkNgQ5wveTNvh9p7XrRK
fzzjwy+fBROiE8Y7MA1xs8XMbB4rzxyfxoK2V0a4XGp31+UrqwxTQqOwKnZexuhA64x3h4nrNbcK
OsJZXqx178hhml8Ubv+biFngUzpkBzlLMWKAlz+bIBJR2QpBdb0JA1t7WK4Qbv68ogvMR5VGHrXl
3tGHe5uk6shGq7oIVkVebnJKVfBk6AzpTY1bp8zfvACrxzJmr+zyjXCZ5gaRt/E8P7MUbvGcOcRG
g4i5rYG7fBqG7smc57ZD751TekzYONJyZy9NZ39WrIUivUfxXh76vsvAXtnMthbxnz1nDoJqg81U
6eEhnQWC+cSoVcY9hZUZdMZ2+X47t7eIJH52MZ+cfbL31s3oDK+W1vXr3ooMDO3Y7bA7tv4Ooo62
Wh7UMBmfBOpFuNznWqDpNtPM3DlVFn4ApdwetFSiTSZnLGVuc7hu13RwAV819tacqWZxGQTYT5Nv
yRLJOasW5kDWo2wNZdx6QtaECqcvuMvC57QD0UzqdHXoCXrcGm06H96IMf9QdJpmEJ/Ite1X0uzi
QxeZBRRTeARtZ4qbOB3rJ7wP+8RT8aOCwgWtqdNulpummVtyDALPJqoW6sdmpzFAO+XM4I8fVz47
7zi458BR006247gP+776bARIreN8epZS5JdSWKzAHa/X/83XeS2pjmxd94kUIZcyt3gKqKK8uVFs
K++9nv4bmezT3af/+M8NjSi6ig1ImWutOcdMta1AmbHrMpyP5B+W90qtZZX4+279tU69BAQb43NE
kmcAweyLnBRjHZXxcIV8Nh6cEs0gs5grc67ySPZPsCvmLCeH0Pd3oTvub/Xr/z4jTeHJcvrvq7eH
kELXWRNNgaWDRik2kP9qoi+tq9kWuMy9iaDu6LtU9ixB0Y4cBP+kbryJBG2krv85tu2Rbm73bUox
6srVB6l0dk8C3Pc4clwJWqs+UbGlBxE63wtzDp8KbSG52sKNYLd2eV97GaNPr8YmUaKR7PpeMOvx
huder5+VhLq2PC4MfGrgBbkeFSG+WDlsNOSM0YqD6ximLsJkba32uKFeB9sy38dzns0rV9jQMdOh
XPmh/qoVzpttVeVB9ZwwHpDVKA8VySV02n7jtcFDqjFjxlzIN7X1o1dElQSVp4IlnBE3r1E3WvOx
MVwGuWbzTXRhSwqYnz0KB200el5GazN4ub+qCtskSWUUFpdh+RhZXv0am5R9aAJ3U7G/elLYxb+O
1KuRR0A0jSfqUtb0/zzzzwu3iF3CD7qahLnCYxI8AFdwIQzBECkZ3zxN4wzb0iN5JRra8EL3J4KL
1kT98aY//tNVlTo2uzKdD3Pp7gY5Wesj5IWy2MLQLDZmgR8NaZjzs+5zmhvN8I3/E6t3APU7wd7q
SEpsUQzZOdSm36UIvEdnDs9TNNMikhRsdUMvE7KhMRR7TIhDivXMPsNgZshtRO5FiEQc6XnhICyB
V4MySde3gbjpQ1RxsrG9Q4jcrpSwOieXbIXFjxKmD+hI5p2/UtseNzTCUzT025hpx0V1al0rufcs
D0mc2Y4YA/L6BU/eVmSa9S7mtjyRBgpBqG4+bqIzLX9s6xzIsmff37Z9DK7JApuM66wFxbbHT3Rk
uxG/uVnEwDibd7f/MUQ9v/fU1W/RtCM5NgdfXgHD6vvtnGcJ6siW6hh2DO78arjFS9Vp2m5KhmiT
NYCWVpbrDKfGLACehFU4cyZIN4O3L1d6O9noY1bThJaC/xZe8bt1sCnkc4kYskVOuobcFuyHCSCi
K1sTpvN++8NiLJY7Hdj8OswJnMCg4Tw7BXSgbGKk35Sk0DTGiADBxXcZFb+1opCk09wz1rdfYCJk
W81zNl3TSntTlQqBNtPBjAeM2uglkXtm2ZYybmYDFKYbIb8Sc9DTKJRB6CWfj55RH6W2YG9sE9uN
qvY+8dLIWnV18AZqtj4WmZ2eJ+jB6gViKhvWDUnoB2w/4nlBtXfUnRVdygZFZF1cjb9uWN5eipAE
JTMqwV6D9zvpS9oAMo3iFyzBvOuz0T/eevjj8AnHIn/EWYfKFzYo44g22i5B6eyiigo3hKEOywwi
AoRNnyGG+Xkrp6MOk5YFuxJALCImIyHXAEO+sSJZxb6HT2ffkxD956YyaaPl6xFv8akM0+4fQ1dP
DCc0DcMKwxfMxjoC49aBxC8A36ekCtLWj/zwlyrzM3h+G4MyZe/X6Dg1smm3sDvrzU3ULJXNerYg
/K7rE0snO9Qg7vaOTf4tj7dneArDC2oBcwMwKd+rQ7cS7qGAfEkzrJJSHrvYqy1L/fVnzDGxF6j1
/JxmY3x2SqFtUTNZdMwK8KxL6R3IAg6Yq/Zh89q8q95dvrjP1PLhtmIH/G6HLGspQ1eyWNbq+t+w
HVOng9EKEp3iydmqw2rSo/2tG5EZrtXupqpJtklHuG7k9dZracLsCysVyRC9NA31s8ME/6bRmxaD
fBi36U8Ywrx1l0/Wlj4ULCGykM4OnyWMoEvfVafbP2yerYdWukOyuqEKMPAXyaMo7fAEJstb2df7
NARD39aR6ewlHWGt9ljqxpO7rS439Lub+NIi6VZtzRLif+mA2JbtIyjo/G1UEl/xabNJ3UBhaM5l
InZ9rAd714U0jKYxNKBcOOm61WQIh21AzWYPqDqhdej8yggLPAi+kkeMJcZ96Uc253k/wjgNftfU
CJc5hKCBLw3HhHyfEdLvhLm4L+EcpqcqmtdTi49KNk0OYV3oH5lf3HoKTtP9uqk08TY4GJ65uCvt
NCvpM4UaoT+R/eAkgGLdHl5WlrI3HDK9OQUhkRfSZaFV+rtegmAU9kPkdkDpCRr6CjSydpr61Y7H
FiglE/e0aN8Jy0kfpWdsQ5MSx0XE8Xboc8ALgMYOulPW+wH76Gtc06kvAv0laRtx3zjDu163n6NV
iHMp+1JpPP9IU3rJEWQWFW7vVkBToSRMx5GX2PaQPTs9ck5xFX4NEoSkbmpjgQBbCn4ZF2ggG0a5
Hq1IPJt1XD3P4napgmngrauy77euHLkAvkvHVZOKSztP0VF9UTV5Le+1sD1P+WNntmDh5NADqj/K
YSfOLyGn+WpuGqApzIrXoWFoRDohE0YquNZwiL6P6K929LjJAjHi6KIkyOoGbPR3u2f8SCszYs3s
psPf+jBS1qtJJsM1js5yR4dSFG6FSQgIqdxKKJ0vZvVlc/vaDXKc0KPVVI07OlPDsQS+Q09Q7nRi
rTosWtrufYudjo/L8WWkxL7vYuM5lZ1qAP7liiAATFAsB3RlqvfGKatz7sbwORVmGW4qMlhR7TAk
ndmA+ddQwAwl7sR+V/cwtUOWrLjABm1hbLKKuobxosAAq5VnSxt+yXybFDHem2G34ybLU+ec5v24
brLa36n320mGmtAFs9mpNRXKwwYXYb0u8aA86kgsEcD/557eWMbhtlQtzB5XjLNeEvkW/+1NCf3m
Q0+y5tLr86FnYv0DWoO+6p3+WwXE+1TO07hHTh7fuZzC90k+LBusedM9TqUYWShA4SgYr0r2avdY
LKCbUuDhsqMH1JBr6s/j1bDD+HmaG7TO8/xlEJZ2jbrJP+oFzWLVag9ya481b9mggx/2mdDte5O9
D/RynGdT69R7iqxoN0qrlawR7qIwL+/AerLXanvrMYx++nSuXpz+UxWR6iBuvsSi/yxRyp+VdxoN
h3NGSLh3stq83HZ7i/Eb3Va1StKaDapsnNTUMbcrb70QXkywa7xV2yu/00hrtYwfNYK7H/XyMM6d
+5PpDOz+CfPCTaVrGMBcIRGwb7djJOScpFB2ZungmTbqsB8m93C7Uo2karrSP5gT/qE2EM54BFDi
vVmk7zFJ3hD/ZdGQzuqz5jTOk7Drd/WOzb3FGhV51XmwEvcp78rb4z5sPV7z9IHnglRx+f4xj1+P
plO8lphvH+qm+D6TKLwKXICRfTh86W3ivHk6Io+g1Y1LQ7jgXTwep8nVSDx33SdyuhF55Nn0Qzbq
NC4IL7jN8tUs4vGBDmC5FvnsfTlAPyTWfsRF+qKnvQ55Nn1rXMyKQRSywXLs14Bd3A4mSb1R3oLY
z/tDJw8LLRl43Vp8uJknKU/gcD5VRLQLc8rw1tEvZsQid7S9jXeNw5gJDCkkc8MejV5NHCbvkR4b
e9u33P2UhdZbXzV301AlgJ+pxpXUnbrJ25a4CjeitlkoGlpDtAUhFk4pPaeW1hfbrnYzoZCH+dZx
nenMTv6EY2LdLmHev/uTN564wtCpkt9t9fUPTUB+czWKOzg0aOetbDpZ8inqp1WY9Veuolstb14r
tKHXLqn8V9B97VRU705nZPczEFmQFVH+EAvxq8/dbA8RatkpTY7rhZ9BVPhXvIDOY5oXz6Kq5g/W
oH8/y5714II8nvQF2/G2lGfuw/LXvXIkK0899ve9MIpYnYv+z/PKIK0uVsSHYlnF3q0IGhjSNrpf
DOqeChH9uyBIoEcqhegJDqNXd/2d5hB5FXZt8aENJIbvC616NAgus/W8fNc9vozTQO04zT94tL8o
s2uDiSgcXfxIWEgMFtwMmADi553y0xLJDji4IOxWHaqr+hA2xkqvXpPa905eWjVcV3DTS+llHXQx
vWUHoGQFgLVw6Z7nUsYbCgJf0qqSp3wdbqfclG1VFM0JKtzHaYDtre6pxyL52CIfU/cSD0MdSPGV
GkuIKcWyMHnEzsgpRWfCXExSa+NMIQFbUh8byRuHMojQwAiPdjq1dE1JkVYjGz33Nt48NJyOIK6F
xOv2GVen2zV6hgQQuNHwnOfO8GzV01ejO/M5ino68LiH9zXM1LX64QxgbDNLdmI9srsKozz56SDN
T4Phe2UTabQwMrnvWiKkMSdiLyl9e51VONOhDbUbq9Hba57RFQ+IeOOLPNt3aZFqexvA8wMOsXAr
PLN9QcrUsGwD5GIg/2i5o3mqxsTaDHIgoWUfdubHn07xMEqfHsrZeUdiF//EVNjPJJ36JyfT35Cr
bEctmu+Iswov6saMBuL2eqM5LAIGd014GOV6s07i1HrUhPm7kQ4ayImMnv2wBl1ZW+cFmVgU2843
4i/WSurKzAYCTa3be70NKFOSFvZr3ZHeJLkZ6qYXJDdmAa2kuSNCSo4rKumiv73jpQ4Eq3DjL4/F
7i776/8a0ftvFpsEFLmviIaOK4a7NJserS+SRHkMiJLhp8capcd6BBVn5u8LD5n9yCmTFvUBhFl9
F6bGAnILgckCav4jGvGah8JzX5kIrbK6DzeIdfLT6M3R+wg4z45F/SkojA5LEntbrP+gB5SuzBIO
02atvWZSy5rIm2YJQGzb07kxvt2c5SFhxbEfkr4tVSnqscxuwBBZZvFgTQlYXbvt5OXF2d2cMguB
CbDrmASgGBAnomeGZ8xhz2PlDm9ZOD1wVj2xBGJuNKCBG0k77oQUZUxpyaSByEFBnsKHz+h6Nxb4
gPXZi16L3H4MOj6dpWAqsu8s+75MNDZRcmvDVXsXmGV7F5Cd+sDOnOWJqImf9YVNmXRddRBC0xop
HK2yxdb8NakzeF1mDymu12grqxEWOWuCvdiiYczW8/SBMzN+Yul6dceq/qTrYWzbAdGBVmEwGeWs
Fnb2Hh1b81I55GHosdSxjPmL2i8ol5c86gQ5u23r61sxT3xoTRd+g/r0mGBO/d3HyYrz0IlWNTYX
zZyDn75RfYLA6z95CwMiA53yOup8AeVlIIscj1671WwndFOCpWL4Do5T3zEIpQaTijyo8/N6duvo
nJqJ+6rl1ZYeEcg8ZgM7Y6Day5tBe2zIhtkvmZWcNBCvZw0v4C6zwKd6eIn2FD7noYrnL9d2kNmk
rXkXw/KD6OzBHDckiaHsio8w9WTI0NC/DwPxFvQNoFmQRrz02dlkP7tSiqHaFhcS27y3hhDEnQap
6dhG+M5rsktWDDytc5tPBwr9TQnMn7GJ+eu/70SRew7GFNKvJqtJALPkrNB7QVwf3zGC/kI6Kk45
/eSnoAu6eyRKCGvAnpl4trdB7LR3lcm/D4Fj+7E42YGtRfYj99lJRxoXNYReTLTQo0yRVDyNek8y
J/ci+Zi6px4Lw3nZwJHmpB0QZAaNvFLN7p3bmvj2xaXWAv6JVXft26x5SrPyGrXGcEkgINxoDgYU
HSxu43m2vOWai3cnKQcwK6F49gC7rgQIhy+GnQ+EnBJ5UoNr9ybgZRSez1bfBhsvI5jdz5p8NyRB
vm3kRp8AK++eziktBLGbei7sM3bhE8awYY2k2no3GVFwSWjCXTJYT76Vx2fVcuAT97cgDL2X0SF3
O4DLdSwsw1lnXrvQyBz/URkR3lzuHBvattVAwqz69ofd2Ss1aSW5+rPrHf8tqtxfvTBmhs4T+acS
NkI2I5loBt26DEyknMvGQ/F9cvrpzV8A+3De9Bcb5frNZDgTEZvm7nKMYa+v1WkE15HcBCyJINCH
F8FZ94xrJFlpos2fKH6du9ybiTspzPDLFO8W2qbQTMGETenBnSNzp0pmHq78JPusbclZowJZx0EQ
H52fynSZZSZ6KZfIm8gpjoi8hwcUyYToNFr26YNZHyti1lok45tR138P5Ck9prEuo1XoT3Ox6Q+T
k9KUlfcWdS+Mm/2tdyEHJ7AcOj1bM5v5XUxdfCpFWD65g6MdVeM0WNpqzVJX3LlpVBzQCNC4ROi3
s0FH3EpPrzMrKCZ9vFbbVGNGNn9bcCLDsw5/zINtZLL09ew3oJonlNhc1oC8jzSjcZuWfsuJmFa/
lESv7QgEn5oo3JhUM684m1qvIV4zaMShrL2nuYhQxZuMjZhkV+syHiOcYHl/UvfIDe4OnVhQbw1M
DKNDxdn/YqYAKNZ26tI9LeDHSbWzau9kSXcXtuG0rs3ZPg56i/N+DOJdro/+KnHy8DoCXz4RJ+Mi
jIVCGpfrgCzR7yAJB5ZMazz77VQ++GOZ//mB7vKFtOtT1PbGJrVmBmB6U22ruAPVKTsIScFML4uW
O5Pp1IUdGy659hByvvwunepfd6asOSS+FpztHi26coTbTW1uc89JN76uM9zMWVaA+Dt7gsRQj5KR
0kn5SSNvDKnxbhJxCm3Q/LhXl72qORY3GnfmIJaNOswsLwQ+MK9asD4npb0rBuiBcHpcgmVNydWU
nxQW+fakDqmVjTtj1OO1egyon71SHSzm1d2ptiO4JgVbwkd9BtYSJl/q60FGG4sDWpfi1LJdpwBe
DRKTUCn/pxvzoediQBKCJb9ZhHWvbgJpu2+r3jtR9O9CPZk2VrvYaxef822bMvClubudqhYU/pXX
IbyV9u6/uywimKB/2kZ/REC0bJ3RJihb9j6a2AZP6HQV/TjZ/GC7N1W+e9YAMQT+s44j4CXle7wa
y46+n0yIJGei3C+ye6J+ygA7JlAFloblDQ9h1OI4M4xj3SKJKWHmXacUJZKOEP1jLpK3KCy1e5A/
MzGn2Qc2PP95qZPlOAPw2+XUkV8CpCoty2pfMuHfh1T1dzV9WBTd6GXUTc28e+Ok8Ew8AGVrdOHj
u+VWALei8u1mga+NtCCdqzypy5tXzHekw2Zf9ERQH8OjAiKfA9XiS1IZoD8tM5tv57AtOwNumJzr
QZjn0fHGPVtlrHRRahwaNaerNOve1HAAqOC52Jx2CJL6nTp/h7LV4RkLd+1p/byZuo5eSjMVGCOa
6qszAfebUnak3Nuu8hqD0x1Wvkm7uc3z8X0ZL3FZu/e3DVUFb2OlBrQYMpOtDt9zVTX9kcyvg7Iu
egVBQ1MfaEe2KdGbfHxYWhI7NPe9ir1iK4aOC5qp3X7WMxJesylEE8vFgjeW0HOpii8cFNB5O1IK
xvbVsUb7N3DLVYAl9+ecSS4pL/mlaQMTQaV0SNOrXi+Mmx5UDpcxA58TmUsybyXRW5n2IuGIO1TY
0BYyNkA20QrxGFevRq31cNbRXgalgHcb+k9aOL0icrW/F2P77zt1CdAFg+HiuL8K+O92nTCkbtiW
Jex/fmpT8b0cS+vDFEnJeG3unm1zqbeWb/enItAORZ7n+zBtnUucaRl5LKYDH87+cy+Uj8Xyp/9+
Xj76BxbL14Sd1y5wk+BaxUG7yeoxenUKxiRWhLm/1KvPSK8B34DQL5spBm3XnjDCIJgc7fCc5Nqw
E1iJD5NvUvTV1JwujuQDuwtxiJhLkc/BJNQZcc4WCajqKel/sQv/qpsZ8BYZi3v2ysHD2BQfYLSq
d90cp+My9wXYEA6TGrFYXNVrupPTU2sxEg7qKfkRi2zdSeeLplUf8sDysurSjX7+UgeMRVtBeJ+Z
TJTUZZ8fnJRSKYqk0MMwv5lQnZSSsYrSxzgpxGcNUnaNdKF5IuCv2mVUNTCEaqN/7b1u+bYg0lsB
U48eZhb0e9dHKtQM3vKtDWagOYSJuOiTuiN1/w1nV2gZSDgrIk2YBOExL843Y3xdZjQBdCwHwmqS
jcLiwAEGZgLa8z5ovfrxxv4bwvxZCeiYCviXKjZO6kh6OJ7YBl6yWjv1ZTGmaxqsrwNpQmcV0yQD
Z64h+YoAJJlLhNHvgOH4g5Ui50f9l/8ASIBjo9U+Ec/VW+Y33ckKypfMjhms+rW+cisj+k5M1qve
ZwDEekIuh2IONrR07vHCVxTvLO9NXJgnT45p1aFFdK3bCnut7L2DHoD1kxLVpDUpa4rSJ4y13hVd
K9+Vv36Q0pdkVpp9TMswStKGc2idkuQ5uYHUu2leE4GDK3g4Ikr1X8RIGeD2nnZWw3NLHsbLE52K
6pTIq/vQwxZqbVJj1CFA9fbkighDslNcGvYHV7zbywlmu9T10fewxgVmERHyKOhPCrGQlFkNccOL
EsDT/ZHCzSGpQidIMgc57XOGYqjiBq6xc7vHx1+utIK8WQI2rXq1DJZxAtX8n7uY7bGhIueYhqDA
6moOFyTw3TaKAw02UsurA+bzk3SkldkPP0fXtd/cPnya3Wj5zB30yNAy8iej1qddNhjJGbPTgFwE
1ppyf+YAKU9uBRB4kM2L3vbM1Vwj6FZfGDrZCN0QAapvTlTM2r4KmL9puB2VzCDOWSDN0uJQahBi
NxtPU9HLnKNozT6mAwKRBMd27MnejXvryyqfRgAw752lfaZ+flQdZXXjuMGyHszC39+6zCIPH5oh
OzZZuzXConwiGEp/av1wq/5yI48qX9uoT1PTA2JpAIWtfW14VHW6NUWwOoDX7gqHHUfRtvqliA0m
1cBN0CdQ1hZOUmFNYHqtjbF1MDJfbH06wZYWDb8JCOtc9n9IcvKnGEXrpzkxzRJVYBzNYdFg3x3/
jodKfQc44XRU8g11o2tgZvIqjPddYx3+zDAXZC4DzcJj0yI2diws7emgm9s5B6suHL9ei74TH1Fc
f83mGP7qDORUkuQz0SPYGk3/wIXMujWNoSyVm8q0urU20XIaDKFRjUE/DODErKOqfCz4UM5zQldA
CQD+OqSAIvW+N+d143dAq4Zi3NTmpL2WwXjxJqhnU5S8qGxneTT6XfICxf14W9tIKvwc6FQey7jx
CbCfAAAs7IG82jFWFb2wTSarWmjh+Slqll8qdgR3FLaAnNH7iBSgZAXYxjfVbCmzyig0MovwD/Vc
dcOHcRybpLoXDU1FQrjpzMqc+FYYR5tmI8I2jlKZN9e2ZI3mkVOvcWDcN/IqrueIx6N6vFbGgr1s
BExfeo51YD39YUcx4zslP2t6Glxk/Lob/J3qVau/PbtLJwsx9CNpM15u19Qws4wr/Od8DUyjpeLi
z4QmojE0LNI5W8XQVyX9SwT+F4E6D+pboDwDCnhXT+fMRTQkjbnKLAXsUTNp35u06e9TlDqKCjZ0
en4aXKdfpfDRYcpZxScDPpqYLFeIJA4DUNCLVbG/5WMjidJt0MDPZn7NaChf48igchrTZtNSwq7U
yUFrgYalOf05ZBppHquRsPSUSj5hT0bn2pc9Ov4xGWvylRhC4CQtWjjfa/eu7xKA6WnVDrCr/Rzr
enwpHeODdjA+bsUqHBcTX58UyjHCi+4ooGcSSO2BvKxx2v59b26T8RqCq9nOVbr28dnfx7LbCKv2
HnUStqOshK6f1cuKHQ9ORkXzipt65dhE41GZD/e05GCA1XWEt54oh109dsu+IGRtm+ZkhNc6LPAQ
Bp8f0ksjZgnOnje4T0tOglLj6fkB7v8zOMjg5LHrXNvD3NEar89ZHrKrC12a9572kY3WD0JGI0Pk
V/USK0IDrtnoL3xVQMnHZNqM+DtOhUmYM5TC8KTZrChhirBTHaofqKcQCtwd2UFFp1He+/unsq15
+wW35/XLm4E3nT5B2D4G1lSRDRhFR/yq4VrEfBTJOFDUUa/2BxGUzADpORzoRxIIlhOBbc8g6uMl
fMJoMz7/aWxOjJx99yqmpb//xxLKQ1r1ZDZp94toQfYx7fiBk7lm4APnNMoRDGlBTUJQVj6rC3Lh
LeJRtxaic+qdOuvjkSghg1TR7TCU48FKh2SjCMVkDzzfYJF5R+9jDNvfJIkFv+z+KrJh+Wn4NqjR
rvvTe+3m8j0dZ1wRsp82MDx5F13yTQg+kAqc+BxiK4LWtE4tYW3H3OvRXsTV+2jzXY/p116EPKQT
QFlBhHabuED/eh2HomzZDdYAqMLr37oFpku0eD/G0Zkvg9UCVZMN8nxodj3zsHVjDuhf1YN6UWyN
1hgvqXyKTz+a0z6PLwT+nfwgzn+FOYm740x0T9CdUj60mx4NjeumcSP7yDWmeq+b+g1HAPBq2j9v
df6oXvdUwTAemhyhSPikPjgvD/WHcQkemeKaG4fp4F1SEQFq+iwQ3UxnMopFvhV+6n4YHSIm2ScG
6h6xUcvJbouqZw1e6KqQM/YizfBBhoBMCtLSgPm3LkAW9Zf1hBa1xxwMEu/0Zs3sntPkiS7rL32E
9uLInnGQUSCzN0suoVf0L/VoHI2lMlDaGy8TKJQ7EBxUUFKRUhGXcOeNbDLUdSbOnEccrUz61JXd
MMknJV8As4/Um6FHrfewGovNc9D75ntkQuokXoqQdQldIerD3TQkewBXgriLmuG5FNNvteuUW8yc
SMFXNDTDnnAGFrrARHwtJ0eR1ienpUVgzLjF2Ih4KvazpzOvILtLrWHqyGH96s3FvLjBAAfQBS4q
BBvF1Eu/67qR/vYyJs9oywhzsK5NEnj3dp23KPL8loQBto1ep8f31si8OZpA+zreDspK+z2mT3R7
woTNi+KdwfP/+4TGihlokyb9rydpxi7Nsu7//1v+8wT1OlorDy+dF50ot5PzSKeYRLtG+5xsc0RS
Ekm5t7482z1qT/l44hjZNrcK60hWg/3eg+RWz3cTpjNgJMs9Q+FuPZUyptw1/MdpyfbqG0kyR/tn
4cMzcRyRvVE6yjpxKh36/k39ueiEGniIJc6piwHAnx3jZMcx2+7Ay840ZtXHrglMjpqGj0kdLjoT
M+H1YJmgcKUZArBGzjcms7nHIGe9DqVN09sazgSnBbfNHXj7eV9U+Z/DPPPnfdPhuo0Ju3dCPUaj
QhS76UzDp+757/CHp1+2Va7rgFbpCtDSJq3ZTMXz9GX1mnVqXaJYZ8EiWRuld5m9OKAaRhdaiNx/
H3RxqWrR/DR6913PEv/V77BnIjOkTcLJ+JDGTE5Tgd5mIgf8rp6WZl33QO3AhmNFm9z0HCFUPEVB
2+55M8S1T9NzU5RomGQRVQNbrN3ly4iGA2lyZ7UluNV8rsP57BbtWYf9JSq7e7P6qbqroRVuqILb
+26hyFIjJZI0gkeql5DIFpFulTnKc1chITYHHOgVJHF3uvQWvyj1Ic8ogzxS+xwtfxa9qXuU+uGf
e1Tc7P7LddxQvWsLMt4Iie+iCt1lrNadabc/zQEJrl+XxRvAnDV5uV+6ogOhuB4uWJASrdxmctaM
+Xdft9o56wlPVDetj3Vd7h88kPYPuQGSFj8/wAu6c2p9ccmFoCbyvuuzIZ1T8qcOxYIm0OF3C0b3
1Lp9VxbaqFqn2e8xwZOzxteEAqm9i708e7CnwSPws6++5R1IaDnlCNjwrVw70V9CgGA7Bx1R7oXl
lqRPppj2xL8k04aSxJ4ZMEWd0r2Wqq3O8fWjOhRMA9dab+GBnKpnZeTXgejgo8u7zeyF1N/NHN8F
wm1uF0LHqWJIjtafQ4Gb8bY6xLr2TUvS9FEXvGBtbphflWyde4umP1oyXLBJeVFLx1JqAZmCJHyp
KzdcwHCTCtKgZK818s0fHuO7i6q6AmiM8Mod5lyPPfa7iz2Dw1V7p0onjwQVK8SyYhHHiiLrGJPu
t4N13WILlUyxALFJOtEZVb9az6OBRJb/OsxKGowahtiwiuKvIkTwoCVL9Ode6V9YhYZHJpz1JsfE
dQupHUVFkHVh0qiVfTEbBUFSa9E1NSuNXsHy4S9m+6T22yVMhDVnGmJhvALW4G7/t21BJdv807Tg
Az8nBM6H6qJ7JEn9ixqlYEBcENs7y7ROaZTX686JzFd1z0OEcr8AeWXvYoiXrha82AzRsmVEzkvW
Ud4vZTxvDHlIMV2c8MzMK73snReSaZBEdvlF/a9uQtR3mRqdSbyoDH8okY3udUQhYzFYH3U/X28u
F2l1saXDhT58th995gPVSMrv4DHyCY3ptIg+AObu6p+5SEvSnmLxQFqNcW3IbV75UWV8kkvWABbn
e3PbggfMDt9HmsNKi6+5FU3JOm6frZKEnP/9dlrS+/jfbydmGFuYOgIW2zYVguwfIKUxoisSVXN5
V0XWNYlmc+VhF3kPITRz/bGSh3JB/OrmCVLlXLSHv4lSiiM1ZmRoW+GQbBu3v1ckI3UzMmK7OFUP
Gr9vHCosW6wqg7RrDObznZPbT6U2LXyd4q2rNEuRmzfHvrK44pFysFwLqx/3EfL6TSPP4L8P1ZLG
vr9c/+93wlDMqH+8FXyl4AW5rqVjWXRd799vRRtHRVz3mnliY8u5FOopvIG+dD1Sq6PunkCqFZIu
EhlQpklwraZvu3jKr1bRWrs0BzUyhEW2MzDTEN/jp2enq9OzK4PgYYjeJA/91M/3ZW2PR4cU573p
tuVjJ2sXdxb6yc0mDApSB6Ya9l3D3+nhnZKEbCZk+Q4bJRviqgdzfMHZ4IaXouyvyjjTBKKBW0N8
gwDiv51xVu0QMwxMCUV4dOW+zYub/hCKHP1GVD7iozEJlU3/vlO2LvjcEphhlPjJnQ+FY+3SjHhL
KtJd3IIo9boqxZuTpwx7wsKDDRg7b/Uk41bmCG53TR6t1RniLg08yK7Mykls8H56c0dudQvoWnez
jrxFd7iUtWQWoxJ1kN5svczq9rq8IHaJH20ZDnZ7NYuqLetb45blocvrX8aU2Dt8hGW+iVxthemb
XDazcc5/35Q0MAnDQA/x92PqXmfMD+BFoImYdO9Lz6YckSeuqeGlgC7vMV5BPItauXvHhPSWdnbw
K0BgbaEKu0PTZRwI3VoptCpXzHrVOpH+nOXtZ6UxPXMR+XzwpaWhwx6oL4xoM7a2fy69Mj9CXHRO
4ZiPlzbCEEMvZDVOC2eTQQ6HsgMBMwFpIw/VpTtswbbmBXiLNuh/5eVEwyB9NRhx4NnB6FR33ecY
pPat96EaIIEcOhY2+cnubGg7YQh91UBpO97awU2ZPjEqQyvUJFf1UC/oftaiRacdVMa3LPSmt8Hp
fzuZkf3OkGWlzEZGOvSL+3+EnVlz20qaRH8RIrAD9QqAO0VR+/KCkGUb+77j188B6Gl334mYvg8K
ipKvLYpAVX2ZeZKkE2hZ+u0XUTZijnmXgHnlfjAdpBDpIe9ZfnEdA86ne3MDcOLAuReGUxrbt41f
JKUKfghmuuuPaydIF//lAtb/AcjjAiacT62nwc9mAcv4Rxq5Go22lZIQrEE2mbsbbHaiIMwjGjdv
pCne52YXoQqD7UloF7LI7UiatcmbqoYgEqTjg9DGX7GsR8gWSrA3zUp+jirtOTFol1gQFXSOuUxt
xm22TGjCBaERVUrsiST6BCuLG2V5av2iBSoY0jl597lbRjiLEN3bJezxZUJdIag4JtaX08pQYkUI
tsyAyYJm8nfRB9YhCIzUSzqGpPYK7gJkU26YMuZ0rRXWtTZ9C+MUxF4omesz5jhbV5T5N5UQw/Hv
U3Ek4+EyR+r36ExmnmOWsCKXi6ZWz5C6jqDqD7lImED+y862PpJkY3vT74DmQQ3CfxWMaXFfgzSy
BpQFS/1DKK2M8CMroWCGCxRz/dCpfrGd8SXgvA6qTba88VeS3TwMiMOaPDzFphocuNyomcNUirUj
Ur3WCGEC1CaIry55D1NieHUtfU0jVXP6Ukg9zr+xsO6C5cHEMxJ67SWbrMlZJ2dGELlZo5SXdYSG
oavyboKLbHb3jDETpJAhOaPta8dcHpy/TxkzLW6aqT30RVa7mc96VqtKeMlNDmTrlty/6HP1SCU2
st6SdsMNbd9Dq3Rliib56WLN39sWthlV+brtSLs5ifZmRsv7Ojy0RFWfb2k21CdjU8fYb7m9rqpH
YaYZLTK4mzGl9P9ldRNLvPrv4rYgZDSbcOrSFEa0jIvjP7OeNaWEtVoo8Q6bUnLpljIUKkS1LV7b
0blNtGM5+gxyTb9V2dSi/KbKZ7WorqtOlZUaYxsMjFqb0Nqk63cwe4ajr0fU8EG39tgbGidLKVSH
aEf0QFdQi0mRW50MK2lEYXmjsbpBTJ/Kwxo3YFX5HKAw3xuDQllXiQs6iqDqk5QC/p0H7WH9dP2A
zuHwm+mvVpayNSOGsPn7dkVTCu52BQ5mu02iy+onnJUKQgcXIRCBLiXy3mRLKkfdBaOVvtRt84qD
NXck1cruq2gmaT13iMWYEN5UMnoOJ6jmluZdc72VJl859ymH9bM15cvvGxhQm3a7vBHm1WQQvmpg
69mIEqfPKC+y/VBMQtly3HcbnJOPSWV+gVXKL+t9vmR1EzMs0TAw3uUfmF70L1EP3UYl70KfClKn
IBL1/98ptX8AMXgzwMFgiEQSn83c/6HMcG+TVEPO0502X1LS9p9zj9ou4nq4xL6SzK+pjFYglrpI
iYZNRx/18k6X0vCEFVXbshxVT41gCD2bjbbRKoVSAssk6pTJ+VWWNI4pIrhTi8X600RqgSe30+kl
po7tz5BYyqlPlWnXaRQzoqQdjp0OId5b3/+the25huh1XPW/qY1Pkfj4/18DuGL/cUUAiVRN1TSF
LiwkckvI/zhIaIHcq5rkQwKc0CGSXpsepy7ZrECCuo+HvWHkJ19tWW1ldXqN4UntqyTzfDOrPoIy
+kBr/xinIvixPFid1nWq1mgP2nCXtxlEnoz9G0m1pTyLuqZ1Y1cMmFslUT1KftacRtAT91THxkCK
kKH6SrZ2Wk40Qea+/2jg6tkz+p8pFkXiinJdclMl3wS6BhpGbRPa6MF3FvxdO8OABVx2g+z0lm3C
kreLt9AArB5oEPqGcEtTAeYwYYjXQvoVd7hfZ6YZRcLvgNlw8BSHcEjKJfzbGOQuAvRTfxW3Jra0
A3oLSevoPaFIt5TK8ox1V9nikuku3Rh/ghUcD5pW2ds8z1pSWJWFvRLW4QrCEOOXoeikfv3ZeB6l
UxBEOOgKojiypqGVSI+wRTFCK/K7ivF+L/c+CdeXWCHwxrdxJomNAZ9O3T3iolAe8VGOXidDkeqa
3v9zHp+Rsjez6c+8AYMv2IvTe4hdjL5gBWhjFbxapf2A7SP7Hodn8kG/Yn+Wr5FhphdDyhldLfrE
hBvK4TbpirKL7pkJ/S+Go6Hq6RSbzXndat1kp1oO2YPj/KGPzIiv0mR8SJXQSMLZBS6attxQuZvv
Rpw1rknxAwD91E/OWVknZ7n6IRrfOJAlxTJLnUAOrHZLhiy54I7690fD3KeLn1Zhua3BZy4fQGzI
/+We8M9K2WWFgMohW7piqgDpzH+uEJaPm3jowmoX6sO0WSXkUaMHR8/Mz1VfjmtfdlIMAY4eJhHj
xxayrj+o0/6WASK75NX2jOGMbeYt6C/bOteROY/EvtlqN/VCjVsSZOOSXZ+jsH0sihwdZnm05tlX
2HveojdCNbIuQ4QzeZFryHXX9xXjwlvSTqu+jSZ8Xy1stEbegVUA+hyRs1CWF0iPWXHihuzF3zVC
iILNeVuNrkyRrLO+8lgfyh2Ws4nrhJDXakNj7BJo9IvpD5UsLsNahGSMdBRIAbSRWYg7PHm6M7e1
5cyjmLalRVdcvnyY8jvYvl9xVQHHaEquwooOhVVWG6MOJNpiw8o66tQ02wy2ctOFG0NJFfe2wqj0
365HT00qOtfwfbfRYo5WRey7cR2oHmqbDm/Kd2cb0pMj4KIiTbD1DtFPLiJhrx3aTzFVMc84PxKv
gvh18ePaOs4ZGLtYJxdJTCPy1t3IKmoaY5P9l424Zqv/udsAW67zykF2M1WNQY28Au3+barQ4NgA
7UAXb2NKxkYZK/Gc+8LedjWHDTnVxHNkNeJQK/h11q8S8Z6IIflf6xeh4JkP1XIzXv7k+qHRChp/
IG0YxOa89akZmuFUmdrl9mcExYAmRuTj+kU8ywNDNht2+vLX/f3b16+2oPgPOtRzt7ONdD8PnUBl
T4bHlBjbqORP64eaunsPfcZinsdz8YhhLg7KPZPu4vYdamdDPoDHePtTJVVW56T23//+P4Ye53Gk
1tmylBRPVjDExzopKFtb/pdjF9/VuHcuVmc+RWqV3K3JKp1E1aGSKfC6xQ67Un9SzNmk1i/SN30m
cRSNhXUaQurYteXRuDyHv2nxTpKQBIxyIH8FJVWhufIayw1F3Z1Byn/Z+IUdEm/v2+VeqeUMsV9G
RPZl3kfkUMhUSrV6IC7SPFTICD31XQfCk+MdvRKygweEgsrlUzBJVD4VEjSFL8Pyhy87big+wY+J
m6uejqwBrwSfmpNMwuJhrdJs1OaYyffr+oUr1ndWCleoWvvKJD1KMEx5a6ThZbUyyhp4m76YQIsE
HC5FXTuFH2psNbVlsphijMCcW2xqqS4duxTFbt2UZW2TMqmHZTQJ/LOLEjyn4thxmPmUe2JTFjdh
VFXqXsEvSds0y1l47aNtRbG9A1ocsY8NwUBbzWtuMqLLqSGSgtz/90fcsf/Pc//2fQ27x6Zon2mu
oqcn41sHeLdZH48wNMzo1JhN4hVLcjpl3r+c+Aeyz4a4NNbS94Dky9lgHPe3+6wSD7yVi5wOrqRg
VI1x7oEVvb9jPF/duI5qyXE8Nc13plWZt6boINIcJJnecjefqsONVV90EiUrBiNKBZW80Ii9aRiC
l1z5smjGAMzq0sa6EauKFyXyH1ZxYfvvvL7+aX1Kn+GthsqhsSkeWP3jQzBJh7mn575fKsDysZQO
OW516v3qn7chKshk0qRq5oNMZgD69xEbKctrK7k/yosN3OikhF3kpB1BENwS+dI0y2dmRyldZ1pJ
+xPZ/PU5i3INSme/mr7RdggJ4qOis8qQ2YbGQhyw8BSX9cYaBxYnBobuAT3fJ6rep9P66O8HubbG
g2S3t+/4+7zpcoFIZ3p1OJkCQXbX0Pj6geGY7PUzxx7bmKxLK0pvzWevByZSxDIYapPeiSUKCaVM
yt9Y7sr7tii+k8ws3kQXh4dwKbusprRwCdbbvKnlcmdUdoNZYKo+bCtIeZuMPtqN3b4lan57voQ4
vUG39Na9quy/gWdrntdP0pFcdpBeuqDEsNGT8pHGaVdEWeb+vQy1Hn/4+lzSWv2eREzFGQlv7MDS
52hDhTNxucLHqv64gbVipc2coqTOucE+9WqJ6GFWyvSjJINnIJVtjZrLcV5Ky7qlzawLWxtT9+jc
PlueYsZsuJIIvknvEYyU/DLfwvrTndt7HsG331nBpDxC7fk9YyD6kUwoVJMfSw+rJzELcRsxwKYq
cOldiKV5X/VVd6qsXlvB7RAIJpJQUXNVfP+NFGd3MXjO6/DFJmlChCpumU5CriW+wstbqjLT/Dh/
Hhu5BF8Fko+5nFSaHP+l+pnQ/8x+U14iLgM/iQ5hjZkaBriSLEMY/bkM1isgHc23hA1EsRrf18x1
gvXC6iuGesuib+jSFjS/hfu2KbeQiEMPKefPjzIBqZfQzsTSPkBhne/NRis8+g/y/ZCakNqS0kDO
siia0EuoRUllHVBJdklW9b+XB2Fk3h6QILk9WL8U0jivAhWvh2+9ZzqjL6ROc/mQdImFSbVUHb/O
6g1uEdpOVuZm0wnurmoPASW3mPp0yXBYEToAiO474tkPvgk2sq1RS+Nx01amfRGRVT9MSVYeEb4C
R+8tdtZUjtUa6sC8bMjWnItgOny8vaH0qLjC+tCfcqj0+xTxxF3TRCZhtadM2teVZLq5Ng4I/SC9
IA6Y9mHsxXGQIWXWxhVSSvLn/tgrReNgtqYHkevbUTgeHOI6jp5YLBtKB9oPCqG5xNavGrIqbbTM
1KsfGIoo5F7ucmad2vseVcD5C2j3uypwSYYm3miNX6WminvVqMU9/kr1xBHwfPvsX8+LwcAtJ/k1
cyx1u75icmJz7gqzGlMpDCKUrdjx/dS4tEFubkTIAbzD4tLRDpEEMGUYXWNRXD8FZr8vcpzq61cz
e45dCk2xshvJbv3ZRmBN13EON/4YzFvCTMRa1K5xTKI9v6yGQcTg/xpmqNiVYjYvea69p3GtHaIm
ctd3pMl5+9C3bC/XWRaVKEzsHtbHeVvox1EQAbsNtkQ7IIDVkoIHErxQ1/3U8zQ8rAKQKVhT6BX2
T3Hu4F/nUAocI0hqaxtlY8c/bwG7gqPW2PITxxmdZhntG8vMfzWedMun1TLzD3vcqXFv36/fsT61
zkisRRpY/4AZdfO5GZZ6mrW+iF60xT5S1Rey5vN+IhOz7jPaaQSzOpjtZr0HVpkcHmuMEcCz1Pk5
K2Q2XeTBa1HQAKJqqrxftw6VqtV3gX/tgxgrIUwG9FbVxBgn2vLsT7rhYWmrvlJg1DoZ+pyCXzel
Fpv7cNWby8Qd8SLVL1AfcqdMtQBtPBDANspDFlYUndq1cZbAATGflD6NJPG9apy6Y1VWUr259SHm
vv7WwDbCD1U9rALI8pk2pqhQWmUcagM3j2kTBjFa9J5SS4PNHw4pyWYSW/g289jc9HGqHOxwNJ/g
rr2vudPeqOmJMSXrGij5cFCkiBKZKuVcLYu3KhrvV+aLVWTIA0JcLL/+Taqz2ipzjTRXZOXzaAev
Lb+5H+VENRYkgu46jlrn0X1Zgmqh9rqvwsvf0XibM9UuZ6DLpdHckDIDsktgxfKPqgh7ts5Vcu0t
8RYymd1FIJ9uwdYkxo+SNxiSfRFaCCkFS30EFsss5P6nHKRus/p5s14/FvbcfPndZDFor9Snckj1
TSK1I56LWXLWW56yOhtkjDPeMGI2skldumvw2kJLW/OT6/MjOIljHkYWC7PZbvWksQ9CZCb9bXa3
8MrY1o3P64h//bBWb0ehuOsliHahTitUncC7i1KCLpYcaw8TgGV2zzgax3rCOsZkr0nsAhZpG4qj
MVYvOYwJ39GzZj4uJDqnSMKEzgqcwUarxI+QGr1b0E6fN+umPEzi4l6mjmhdslUKlXc6wCrntinX
gfxrWmMkd1PIW2/QOS1mUWs5EzYP6soicVfr9CKZSzxyapGWi8lqj9JIoGUmGbvyvKS67b1KS+Ld
CtAJp0XmL9W9X7f364gIZu/GBM392cC+IWJR+Cy10XVGF9+Mi4GSi609BCWeyPURhR45t+0lTiXK
H+vbOhdpeqn80akliXpPCMf3tSXN96PBCOb2E5ecKu7ioA2eqOTGDVZKl0Lm18e8LUfAG8v7fzyi
jsPNTAWgIQ72k+nTwFvkDWpDFogOGpMKSGPJHNRUJ96Venwv6BFck9T08pjbbmAGk6i9eCkwohQq
jNcgGn4vD3Ayjb+DBOgZ/x2wwNebypgUIqogItafp9OCi62muqsQ3T3owC0fWwNTF6S25nqrIWj8
ZGl1I+vfM2D9bhXEOCUmAwqp1hdxcVVrI+VuQIl2lav2C4jo16ZmZw+awe4frZg60l5W5gdzMfOF
tNqwtIaUyA8wXQI93C/dQfaBGRp+AaZ+tLxforj982EetOlCzPgyJ3F+XJ8P/vXFiXzaMVe+agjn
6w5WL7X2TMN27ShBdVlz1EAcOYOr2vDYJTDya3rBjslyTOxw7O0Axnc3JGM723dBzL8pWITCVTJc
P8go4W4Xd7FXJs3XDfUKzesyqd0Xh6QEJQf8wNQeq+UNmnezfQpRqHuR59gDMXfNNdFc1dIUb23Z
MKoRowsVzg5SqrLVzVx/4TThrpEBToXyoSq1R1XrvtdKrvVDWMvVxUolZ5WHBsWiKdxaStL0WpLd
BOwZ8c5iuFdhWJykEDMW6cDG7QI/dcuZujBLt41972vhuU6zJc0mNQc5Si+rKLr+mBnOHA98Nk3o
spSR1Ozm+1iu5VMi9dlGzabXG6A44Nan1E/tMpI0OlVxk9TqLyIrpq1cEp7t1KeWmDmZoVK5drOS
P0wM1dd3K7wSmyZBBp6jTjlbYETxuZi0n1Qx2Hf1hJYSVU5JmPh9VABcVEYCITfw5YcYW2cvmcGm
7sn4alwlL75MPPv2GvgBIEj2aLfs9HqHKHOFTXvj7wrTHg/rcMJOk9fMF8ZZppdgK0KJrM8SJexH
4Tul7KtbbBxnNdNh+yfJJoK+7FS5JPaESVi12NA6+WDe68kP0bVEDQIDOK14FP1cPNLvuzcX+T8v
niJFnNtiehiJtLi4M01IZ/PjiDHL7Avh1Vl1agoETT0gnaOQvJJ6c9poA2tSN1LcOJzhLEheGWGC
G0rlOCJppC0oy7rTBGVAumdoSeXE6AQIsWKr+PyLEyJKLrW8bIn97qmt4xHQhAKSqb2fVWF5Vlwn
W5noZ5yo+wmTETQPDPZtB24kwtHfjfboyfwt5zHh77WzZCvs+QkfHKO5SrjjHHizL+v7dOgMN2ml
N6UQD0maJ5T7JhZ51ZIeiiD/WRiIrx0cryoUQPjwqWcUOtBLpTGDAbcp5+Tfm3B6Mugx24msPUfm
oG45YhwHXRsPRm3i1chxV+Za6lLJDvuONue2QIcKqylwR8FJm4v5OZsjDKdF86OgVsdJPjv1s6hd
oJHJVs1Ht9St89whole+RmMi/nuoD8gcpl8Q2LFoS9P3Via/La8XBRqQekOB5i1PnLuYtjDeZN2i
O8rD3DAcLJ8/SkD7wajTO13u+m1qQHa25HIjivqJheebQGvoaUisZv5tAnXSZ7z4PgsFjCmCtnZ9
xG78adfmBc+EE/MOUIYMxKyUHWMYxK40D1+MzRya3sh/ZzhaJoNC4XQCe98YQXmMJuvKNOB7aPO3
IrKu1cIptFmqNCVVN4laYyq0+sERhnwVtXREIZPuyn46ICrQ14sgg12yf+s5KLvVbB3lMvtllFzq
g6Z5iqlj/iifojA3PKVTttnsP0tzVuKaW/5RGlAXf8G4jrkEnj16ykvFpWHzFUE6QOCMKl5ovHcl
ETVDJV1811SsZfE8BRz+lcRlo5mPQrgW+BfaNFLFsXXFh8xXPwETjC4dt7QG1lXXYuTFAw8XWfI1
1JU7v5k4DWnU4Sj6S97XmmvXOKBHW06INDaqY3G6cPQi/DDA1Z6BdKlZaDkw+zN+qT7XrhJ9lwXR
iwTDvF9G2SZV6H4Ol6a0hthyl+nYwKq3eiCvlg0Yw2rmA74mbfSI2XRcEHGz+X/ides+tVSAa2dE
0EdGsNfq/p7QU82+KHrMNQbpdhO/QxrcAl+ZXDOqJsgCyxTxG3Nv6M7RxM9BT0Y8K+9jpJ+7uf7F
Tqbf1VbwoOPvgGDH7EsledmUFUwdm+CmX2SzRyC3O7a5cZLtia68uj12E8NHdSlwmdNwk1rgWVTz
3A5sqsZJ+qVUM4jKqbwabU/IxewuNs0wDmx5FAILdFAfQ8oY5p9tK/9skcl52bPAsZv5EFQqHVUl
YdehvU40cAPnBAJadMWxlZNXbsz3ytRNZFoZdWT2Bj8IO5jC/xRZ0xxi2CJOGtQz7+U08NokB4cu
RxxFzNkd2GrJbfwWM70g56KxoTV2cVnfW1b6ICnqh2TOPsfB6LXDEuMB8gb2nrbWNs6m2ukn7QX8
aHxKonhndjZbrkYiFCuRjQarhkCX7EfTKwoVUpIijN1cl695ydmEYkc3kIKfWTjEHGSJOtuHIdOZ
Hel3XQ0KxlfzdzyT93onxa7JtdFrdbMJk26bqiXUTX/elW2TnLXgvfWhGBPpcWe6LNyCeq1MMGgi
2VkiLaengtrhrUyzNp3R/Dussd7QaXYv2uY9VarGq6UEojTv/gT7jjK/2DbVWdUvjUqHHeA17DMh
7oyuGH/ZgRZ5c3MNQ+OLV7ZOyuJ1nv1zRYuhpQ/40qSEhaV9omPhid8llZehT/wjmEeWm+yrVVRe
p36HOqn3aUg2AnzfqDwAilEe/CglY+lPm6YNP/ISV8koax+6MRFh9P33NrDKXUl8zpU0xn1NggXN
6OW7isidqcvce1C9nTEghZ6UeOLw2SzUX6YIEoQ0T4q0wZ1Q0nYR/Vsz1eUQV7bTwjS0e1iavjmf
EuptqfUdnhL9rh7ifit85VUr1c7JIJZ4mq8gyk7SVjajZFtB3yJegsCZ5CE8VVh9dOhil5tRQqpr
qfuEGIPGwkrdWE6mjbz96t9znDzMKYP8nrZt8MYJkDzPMM07s+keisTYx8rEfLQw3zFP94xgvxTo
wpty6AovbCOUGj2ETiQ9q7H6LpchiBBE4EaBOSVqkbixbz0rc9U72NhiNgTDsevZjU8cwvtq6s8W
r5uDv+4jxAaFWRIn20yqC2klOhZ++eT7jm9P6jZiduiU1KX4SP9nc0h/jSoYclkfNigSupPKPRzf
Rpu9ypwpttWqx4Ri7y4xrzbnFW5A/LaS5kFqFdmz2yK9w3F64PwanJoGui6at0pPpvRtGvNjNqvX
QSb/hkb22pH9PV4YqX4XuXb1LRQt6oQ8mhe+4Nrw3tFBQ06nUJGC12hoduo00bbn8w8zSYQ62M/M
u9j4CFT5VFddujEhIzqjSsC+r842HIhZsSgP5Sw3GDKL4FhCE84vMh33YYwKy2vJ/XXpqGvis11w
vZeUGDkGmCPPMuyPfOkLyqDecVe0acbyHyyZybUCVbrXOAgiCuJRCa5Jhw6WxKRZagZkBED8Tc9h
jS1y4LKe7Nk+WXs8qw9cg4pH7tKnoyf5bTXRUxf5OXy7vHGGWaocQUYXzv14DaqPKh8K4EsJjTIj
fbVljVWIVLGrBwowt6DkOu3QnYM49dIIVzdar+QIvZ+BTMx3WZl9ZB2gcIMpU9bYD6Rha+Uj8LPa
Q4F+GCuM11E7bJL+blAHdjw2J/kYwVaT6n4fdwpYcDlh/zG8a0NMx0ESWXfJ2FyrsbMpHupeGV71
3jzGDDbywN5PDQ1XQmVrH/SB7Uy1rXnM3I8J5EtkuSByNHMQG8aBCTCvKN1CpNlIZKY2tp/3rmxR
7yLKDOrOjGBZ5QUEwJaOxDKjJUEMrARK+qNlJIfKQWLVlIrPgBdYkcpnPZLwDrRG55jLFsf3sx0W
bo6SWqhtkrBw/FnYsMC096ixvvWMt75GluQZhlwzmRtLChPuXAEArpK9QKn9jjJBx2dtsMIxkRxR
FLwBNHfKpJK9OHN5o+U3X/ASVlrZOQNpFBm/A2x57rxVMxxozU6s+KrnUXPoh5K0VFywaYa7NmKo
xSDH6Ugn66xLnWfRL+2oWKlddGiodvPrWDXnAN/vhv4M3syq+dnbwVFi6n6ORfSLYw0NJnNZOvCG
eld0+lORGs8iHHNX/zEWwNRyU6L0T4irvQDgGbkBYCLa0xY5K3ObehH9M24za5HT9GoB61gSXONg
wdiNp6qMgwVHi2vZgDWi1zQHelarpNdGnQRO1WZsj8LUHYnwOkMC5ifQDyR573QTvSnh6OWM4OEY
1ldg2llolVJtue3mFWh7tsQpuBCdqk+bqkAHQPpyYTaxFrmYEMhgVuE1AiXwZqZuDhCtw1/AFK6A
ctTTsOY2PT9eC1JAbnArSMELGNj3eEq2Bb/WWG35//nKzgrtbYXUQCZ+THZKG2KIQPUwVLYL9MO6
cm9MnuxXF44PlaGdcL0WnJcm25ltnSrK7Kcdo1CpafOTAYZ96rSfhgSuwApCxWOydmJDRQWInl+o
6sT7Dnd92XkY21KHWpErFw7FOUa+RtkNSF6DZkaOTdDSFQg/mL+4xQfONFgnbMwNTwrpEozhT1Nk
d4vDtjci+UHqyAfWUkn1V7ed5WlwZspoPBT4H50FYSibeJf60LWr/NBwKaQCDK1RcAmb6h263hMF
bywFiAFsC4UWFcceMR3qXeMWWfqE+fEU9F3kgGcFfCCG15TZRVFsO3PflcoPPzDJDzNUp7RZt+5m
8aw2Mw5BlYsV3Y15hnztTCCODRuHdmNE1ospq77bEc1vrFnsVCUxHNUwPO5fvBuXC1m2h5/TkO0h
ZYj90PbbzIzUs9WhUJYBAlE25276sLTG0JjxCbXnaMUzpg32PBsscjWFapcKWOS1r9HJjfygosVu
alNw0ita85BwQn80i2Az9SQIZg5WM8B+3jOSQv7MYg+bU0fqa17Z+PFp4Mw31eQFg5a/e0bOSKr8
rQqkJ1EJ09UlZMNpqOmprieu8gTwsW63py6U3ibUTSfRGPtpco0XzyJnlWWFtgyTrKPWFNnWjMIP
c2AEhbPuKkhWL5CXctMqR9jLgKRLTFR+4L8I3f5o8vad+klXLUt6bY3oxQdT4vZ0JznUT3+apf2I
kaCC39mM+D6zcktW8NzKzMsoDLmjPxlUgcTGlxxhvBWQf0iWcv8ffHsrUWsUJs0FHgPvUXmfTLG/
abUBvEioDU5pQ1EQTFc3dd6E28TnGI7ndS+nvs1pkbYQwZaLlDrCjqzlVGcZnav4QnWSUeNYys1L
GLTXpW313oQ58ElrQBdGztr3+XgtIn9yIF2O71b1kxspi2zGDavhZGbZo8SVbQ/AlMLBCaBa61WI
ltsnKfyQmtu5PTy3XXvFrKcDNbI+yPhkRIU2bSpfk1DK2A/9rOceXZ3yCIK/gNQArDp+nI3wMTug
aHQ9SibLZxd5hWJVbgQY+U4OX+0RC92slQjDJDL1jKSSsWQq/R541DjPpzahxK8tk10ucz5MMgjt
lbwhErSBo8JmKks5W1riiRjleAgWCmiS2d9jMnRIN2H7YGNS1H3yqQFWBl0v2OS2wYGWiY1CNHkC
ThVGC10yM1F58reUs4YDTc7plnU8m/wPK1retFjQAFV20BJzBtsmrDTuFzPLIPiLPF442U7TtYBX
ChO8q5Q8CJqqNSPZGhn9Xhp4Iv4f7CxMqXe0Rqs8kRYdwZtOHJjBtEdyw7/hXB3LrvuCXYhsyrHX
zVcMwaxs5To3XTp1eU3kPDzotFc4IF6sxZbg1KL+DeDmWwFZ6+WKfiWokR6RDc5DZSLY9pW1EYK+
EjRpHRqetAmaGQhsYCFli+a3Ypw4YNqH0G/fiBI/1lLYbGK9vAKv8cxwVMkKVKqjFEbuRln9DTGR
oZYiE54xwcVXbbxlsf3RIKb1S82oFYebnIkP4+LfeTNYHtv4AJx+9S0I+Vqh+RB0rETLMdioqRI3
O+WNYhwk+cAXXpcaZ3OSX+bBcmKNppaAzglGeWyBM+m5TruXMSosF2/ruwrDjAuzuVhSkZ5EVpnM
aeeHfIpOvcG2rjSS3yVD1hOZQ8cWRsZeUG6OnR/h9QmDcUMfCV0dKBlYGKSLquApp/Jx4Z5ktGUP
jqVq5xx7z3YEXI0tF0RORc+fr/qncSwfUinU8UjIz/1I5Z7NO90xpDFFfkUuDJIS/pjxi5reY9q9
QsgWnj0mvtvik7XpyXApUsi9WOMIjW+F12OQn/qm0rZgnonpxl4rD+R35GdjNKrtbBy53ScMoTCH
Jj0m5g5USy4ZjtGw2BrtNhh7bVNV7act/8aAzDQI1oPTTTQ81QM71iQE+w6Ty6m68VfRNzmw2SA/
NmFHhiG06oM5Qxpapt1eo7GJxG+ke1OTskNZsJLA+TjSiOmRjgA2CjOI3DnWmRp24wsZ/u+IoSn4
hZa22lLbs1o0JSp2xgQy7oIjxyBrk9WUx4kx+Epx4LlqV/N27ucdkUzHF8M9V0rN6lmGbmQoz/D+
YfRJO1NpXsApwoJQuIh0SX+htkfjoCY/5vH8I1xgamYW7XKyU8B7Rii9yzymAEUm9xK/fymF7G6E
DgC7kKwuYzDBqdOSzS+ddlgPG+TRGqj7w6/NyiPMgeTH+DwwxuUY8i360nBG0fSeUQMmokPREuKb
KHvLAfyB+Q4qdqDsaDUb97WZNjSh4zQdzMpCXuQNyXcwvVJJzbLkZQMzAdQJQgOszA6dAhzfA1do
ZJFlpTghZc9sR7gw8DCfKRIcT5Srb1IjqP6HsPNabhzZsugXIQJAwr7Se8q7F4SkqoJ3CY+vnwWw
pnu6JqL7hZegWnVFEkicPGfvtaF3+83CBxUPEFQ+4m5eFVF0oWsxrqJxROw+WPsUcI+bjndR7Kvr
whWkztMa6wF1jbqKJ85zxULvgwc0AMecwCrY1RadQ/fTspvHyi7vEtdbkSEEPC3K1aXRqfSRKSEC
gvbWba5+gy9oENTYBRAiPmUEyB8wh9d0AugKjznKN3izgNPzVakg287xIyR2ADaobR/xPzM/LBux
SqilUT7hXhdVtIWG+NZZQ8p2xBwWhDZ9RlUj741ma0ioXCjVcbjpU9dEb9eWw0zAStEnJN0e7V+1
XGJSwwxMldiVxVVgXViSKEUj2y42ZN2jX5NWsVRi934Uo7ak1Rsu3Jh9fOz+CEji7XturSKMF/RV
vjE6kXoTPkchxqts0qRVQB/9LHxOhyLYuZ65KCVFF2GE2dpze2ISll7sR0tp8e2Ebvikac2eoTSt
DLW/Z44+RVVQ1eMbeW4BuBwa3+/QGJpgA+JYXfc2MZMFLUX84KtJnjRy73Thom/ZB3dhVj+Ptthq
RVmeSMOzaUHCKOnll0lW8aIvgfC7vVcsbW7hGsyPdR4lH22lYNVwn6uEpEe9IxmPEFwPCRTkUtcD
F6iY4dFJxQ4O3ZtJwPAmB9jqxObWHK3g4mvs63AihaBIFj3Mc4LUJG2u7tDmTbLJcYQvhc6eFchY
v9SoTBcO2eZ6WWdEnbvU1ppxX9sQQDT4Bpu0Cz8S6b2Xdn0fwVWvwlxf29HLEE/olJhiaRiDTeE0
/rXNylPPJ6Jw4a7pqWRLl2pHz5nBqlp8Ru66VKvw2ZWc1A5ADNxZXreknbINDWMj/aZcaY7yMx1T
YpGBfoSCtU83473jjfSTXbjJtloZmyLtg5U6BBRcufUT9kGxk2H3ZgboWPBXTJrabBeErDlooH6l
E9KAqp8oulWn1coh8oYNzcifJvEgy8qTV68fyqMWo4/uFCemEbaFkg1axlUbFOP2QJzlojLdZN3F
Vbrsg3iLbI5aQn+NZYLBOIxIFU8wSQRZsRMlmlcJYmywqB4a3mqt8sYMA6m/eKncbA/0+wUDAJtG
LUiXdsaMPzaRErkeAcbiveTDWrSNM/Wpn+PEMZdqYODU8DRzJ2vtrhv7S9Zb3NBaU9sm5U+VFL2s
K3dwv5QHD838NjOq9QjBnvByviM/XYuk7g9UAe/+0JMt7yO/cOoCyRDfYTbS6yoUgL4mBxU2oaY8
WlCByIci1dRVjtwmcF0OxFwVE4LE/6gna6F0nV8qkEOJpjNr9B917+z02D8kiGUNAK4HQGJXS+rF
yomMaKNrp2CgNnUyUfEhoanokm+pu5z8UJQXMmWdJ0FmZcfMq+KwAO+j4zmsm5/NCrBrS4oPUYxO
rk0Fk3XKs/zUON0npskccEhybDLvHRoUvtYpH2zMjDtDQxoaGHDtPLtfFxUDKRobX4EFugNlIzu9
gvgLp/fOY9yyIkJBdEolZKJ759UCbWdB/OIYEQsTM85occosRvIgTMd/5XYc9OWvFpAZPE9aCORG
LpPc0Ch5croc3vhQxnQxmqqxNr1Fla6baKYsF1yhz71MytaYrJTfDmNQJCEt7RN2sqShFAv8veUe
XpeNepDpSCfUcmlQN1FoBt9Ol7YrP/IVVrkKmZYxfMZBUW9r3lYHykUg4LBjUh0Ay9BD24Zq12wR
epooPREc90yxMYkrObX4KYRLYrepjvaFqRkeiR2yIyaxHZVf52Wb4pgldLQbRIkRM7qnlGEUKDnO
Wfa+24D7VVNxFjcNdjSp1l+q47MXcJ33puJU0XJ/F7atv8wrFsvRi+9s9FrEx9Tsjlqqb3strIIA
B8UWa6/Uzqxq5N5DtB/kWDAiDOBnUKT4ibrlpJ2uSdddh2F7jw61XcJNIi1iiN4gMJPwJ6pDSybD
CJ99r2fxMY7644AgRt3KnG25aAxU33n8aEWbtI8fpaHC6uc2aI04gQq/PlklZB08ojv4lCRJZ+Aq
BcnTi7IrN6QQv5iF/xypyygauy2Oy59Gyh2vGHZt3QME6QImACAqCqGBfkCSZuh6uUZ0/5AVCA/w
YlwHm4GSgi+zoHu+LGzdW/m2szTJj+fkgG/pmZZNTI9GW0GQtZbq0YLwnyX8HTrpNfuOlj5sX3XV
znNahio9Ike9a8uDQPYVDqzqeu6QlVC+DNrws3gtg9bbtQJrdxHr9kIv3Qypepad4b0dRqna63oq
CQkW1So6uKOfZBSyiKZGsFkoElGhsu0tBm/duCaqBCABm9o+aEX/RkAlSY9ooFXD+bZrAHshEdZO
+Wn0+jeykA3uqXHRF8XW6VNrl+geE9zeXANcT6HdW1vd8p60ath5tWpsyA/DgVqem3FKNMUVttBa
by9V/UNx2fo7zkk24UijqtNw+pvPcSpHYAn1d49CswgTUqOGrt5XRgqylj+dfSOfTGIM68D6pYfu
d9Swwhk65X2cKhfsYmKVmdlHWftsK9Aeb8Ki2cM2y/MHL0YarPobWuBseq59A1kRbrqzcGvzVfGH
X03J0Cpya3U1WO3JcClnzKLDlRQhwUyLZ+l6wYrWykeZMyhFD02T1IxHLBSfOPUfrcmtFKl1zzeJ
rMWtHiUXEpWDTqUkknTVNz9Nh7QhJ3jGm7Ks8xi3uD28GiUqy7rljBQ97QqN/mcbwI33iWVYtZHx
HCNIwWv7xozhM5elpHGirBE6GDaBmJiUSUBgw3KWSfZswUEmK89Yo6FGnhp+5Fn4HcMUmpDPS8Ss
I2IW+v99nw8460GOkBIRpPddxt6lU0Sw0TBKiZzg3aZAHwY7+OjRk1qmEUMa6WyRtKfb1FK3rZVA
h5EMzWlVMbtnGTIY2JFisSyziWfqJvGacnMRBlwURs5VF1m8PTdFkC70Y1vTPNYTFuOauXVIC5/G
piwmhf9GUcLx6ooRxncdHEOceilhMJswD35UTInxlU5LPElC7kgr1Y9hqKqIcwRxoMeeYQe8/CnU
QT9rSdEsU9c61PnkiGNUp8TWZ9oV7ClG402RnE6aw0mD8hBWtErBA/va1/VvpdWc6VYN9ZIZBto6
0kX1Mtqx3d33FUkT2LIY3BW08Dv3XRtoIKZ6Wt45PcEc+XTPCYt6YwvlU7fzT1cXvzLjU5BCt9Q7
Fdl6LB9JYl8pZEpw/28YihOTJxnkLGrGP9vGko+eq5b7EiaI8NJ2J/1jUyTxHo0QbU5FmnTwHbI9
Ve9HGPfMCYhpleqlV/qGvHF7ks62fD98EKbVVJshrZ9qVcEODVubMc46Sa1PjysSeq7xMEag9Cho
9o6u+cugcp7s8Qtm/hfTausMX9mrJwde1zxYkUg3Bap8LWCF0dJFqRJ2Kdpr4q1cy+b+V8pFlDo6
20UgW2wwC3qa+rA1Qmtr66p3cYoKXB7FYDzWySYy8wON5/uytiMUFSThNMrPYpqUlqQHclemye2l
TG9QEtgrRVFOEqU7WVTgOmlT7/VefugCIlhuG+VjSfJFaB6xDqcLU6ustQUJamvWvjnhecUSE3L2
7njhfYbo8FceGaTEWeblBuSpWJBIO28QEKXdF+67lRHgzg56sZ/dx91kCZ/df67DxSTKiKHIbFLW
UBRSYOSgxAbnTff7Eq0lOzWTwUYTocyWs8Jfxv0mK6cA6yxJHrSqXiEXyi/IRutlPAiQBraSgTzX
j+RtNDvbMquHxkeP5yqUjLfDKbWzSNFEd1ncsAIo6i4vPAXLIebVv585XvJuqRVaiMmelbWjf6F3
dFHpKE/SUxQTvpvJI7mKwznx2XwEmDWXtk0AFSjHdVtPl4vei9ehzyLEBKV/wiooXh09XoKSCpEf
T1aUgiltiWOFakjXzzPI7Yb363WxM4ZIPaeoDhsMhefMgYbGwMxgNBiQ+UtA6mNsXWmKCfRFNiOM
uK6zbVl0V1m4PftOtJG27mSbVhhyDwqkWNkgDznjCVRj355fBwMh2ByTOP9At/D+xXgG7vp0QAfv
gZiOzfESm8gTkCWr69v/D5nY1llhK7buNCmuw4i894ZJYvKmE7+Awp1TFs9YGD6Vdng7os3FG5x+
M2JgA7Un3DWe1609R0k29iToIMWDPJvq+ffnGyrtPqs1Lp88/DmjuDCx3Y5mEfqsSffa5CUsQcQF
EzUwizC6V6n5UQTKy+2f6cir/EzFuNY1bfwqIlMsBLeoxwapBW4Xh0jJpsqOCAnXQ2IfE3ZNjB5B
pOkFpZaFww5eUnVODNV8E+hGYjgKX7Gt4UkLOvsk9VRcUUWz5yVWZF1GPsJszf8h3cK+z3ojYkGv
WqxOxfAxvd7E4q4a1FeMmi527lY8my1wKiXNvDVTbf1ZSGrgTsTvWaNpV8VIpluwr1+5ckmBorm5
M4nAnrTv8WksCBxmbspx6hXsNGdfa2u2p5q23aWtBnlne+QrmC4AtZbeZegU+XoOt0UCT0S30t2X
UXPye/1DxerzMRq9tvQCMj0bqHjLmZ3gu2m6LlqZ3Qi1o6Gm7Ff118Lq3qtZkq/2xHXEbjAe/VKZ
pLQEIQmdf8muDJAewBQhwFWbLCbM9qbwl5AM7kYqCWznzGsEUz1dzAwIwOcVSSpnEYH44RYYkv7h
HIbJsZLO2a346fjof0NSR0Kw1oxRrR1zxeGtjqJtkJL9ogSYKF2ZM3Rl9L0Ca4JWZKS0UHLT29SK
EAeap+oZsS7xw0Nhvjg6NVU6DCcRTllnEzOG/K3Wi+6ioXAcNFfK1OvnVuiZ/rCPfGM1u3Vp1hxV
1a2Pety52zgD2hp2vXKXm1zpSoX6k6Gcv1IZVNGEBqTfqepODsjDesJPbujotkSLRRFcrCNbT9ai
tbMVucYOMRWOfzGDIjijeAGUCZN9weTFWxXki+3iPPjEa4z5HDjjlg0H2oTJHm8qxbKzg/Qy/mWW
TwfxE0oaaYr0m24YWdhwL4oucF7hZToUMrE2mju2T1BzGTF7VvPkzq6uuptI32gKmXbp4hXPV7Cp
A6BS4XSImj5aaEAZt3E3Tht1cFE+jDIdaMjdOLFMtRI5XWDB3NWGpN0UFbqi2xon/jpGNcM7VtUG
a0K8npcvPPH53rIxXRWVLE+3j76Tbg8QnXHbJNGNlIJdCiP8c0O0EmMZ+eDECU62uHYy0lyqX/OK
YseInG2XqwwP9GSXB2v8fyjVddeCkKsAbJErgFqwMXamFvGJj0395LUvLc6M6+2jGEL+ybZh3uOz
FmMT4Flku0sJpXBXT4BmqBLVtYBHuxQdmp3baxjdVvyV7hZIx7hIK1de0WyJtZ2X9NF7CpiZnYv+
YckaP3wI9c1mx19HoCNys45+uMaP2TxkBeN3J/TyJXaHbN3B5mXYxFBmFm6L3nzXQ9le5su7CZx3
U0+rZe1a7KTm5EPLC6O9YrKOzFeo4mT3fVUkDylF9J1d5p+1+1L5QrubCY3QlFZIE5X9bdHvunC4
p6/epQJtIomhOlBBrUZlILX0QjaLBeJrTL+H5DCE6iQiqYebu77OHOtQWOMda/lkjFccZV9b7Apx
2ox717cR7xRh+8h5t5tPMWeyAeZ5adB35RRLVLRYg8e+m+Qm/8tNtPFTyOJR99rqCX2DiU3UBC0/
vR5eoqKoPyOMCWsl0Yd9PjCsASQh9+a0tXcNX8DUHSpmgJqa0CfqTsDnszvK1t8PSOKsBWEFHT0G
bTtFmK0h+w+3tZDdXfOgOu+gks3HxIea0/pDQgn7lLW9+HToSEBT9/pT5zt0hCmEdrPfdTYzSUS7
6N/6RUQKzCZSY6yFiCTgnZNsj1QzQNykCeTtkbzA8FoHhmbQgGi/dX9w9+VQqFsEXdZ9JkvQRoOZ
fOWBO/GHm/sO+v8iIiV0WXAXOdUkVL5g/FtEbdO/3m4LZshtzEuiiF5LUW1litmiJ6r1b/521bbg
2y0caROVuRjYcaCoavSri9RlXRmOdt9iU9fmSPjpwasE+oEysw9Vy+wZFvZyjjK4pRu40amOuH3P
Rz17wFNErygrn0ZDO7lxGX4NARr+BpH3RZCeACC4pZE//SAeo20hQvGqMqfbkjiU7kJFiV+m35z/
g/k3MxcpWFB3gNv68KG1lfNsPFUqQ91HKcPMmf1BrB2qW3wXCq67VT2jJBA9GRe9QXoZhsU0t2+M
i6aH6G2p2XZjoJ+byVMlYvY5djjpGwfZnvG7m0s5uNYLWYk7qSWnnLXjAc+lfCiS8TQviLZM7H0n
lXTl0A5Ylw1/eyCRDzJD8y6s78ojhIadWRQD+1HZ7SyVtIh8so64CquYSYj12TGcRVcG2VNZM59P
mlSepKizpwSC9TrjxN0IV02fMj4BApTY8xnOBwNG83GmghQD1f5IAtRMDAlUqrqpJ2qMLhjXoSEL
yT+rfVi+Z3EV87d25TrouvJdU9X3rEySVUez56JALJudRaXhPeutVF/6BkD4yCLtmd5nUBaI/3Kz
us78yRz0gFSE3KAsKq5mnhB3neXFq2vYn0DOjV/lS2aY7S9TZE86s+7XlH39ShVuB3XQt46mmoq1
NlGCby6/W/E2BNadrwCGlvRKJzn6+ORFDkRXMNNfqSm3N4LukBTrUA/kNwjJjeqZzNlBRmF1MzZj
XYzk+LKMtGTMLQJLUc/MWHLm+5APhB40a4FIAM59QSk2HRJkrNDfpveF0sE/uHQw8IkY3dI14vEt
TUx9GUMpRBcb2cbOKrTfABqa3lUsbwcOikm4IzQUb+9DB9e3jK2ouhoTmNPPvWg1H84PqqloB4Jj
ul2U+/0Rr+zfCLTRiaDUtI0bbsa5+oDSRkUaAapm1vlGXCX4vqBIzrIokhONv3cvAg7zl+3bHuJ4
J7IAMNT02t8/wJUYV8y5i4aUaYzEqEam1bnrDTLia+IP+wqS2rzqiqREaZ6P0cWvyH602Fa9lnXw
Gk84RjBmS+j39gEagklvmXhFzcvdvSHT5KVxAS1NFJ/5ddt19smIj4YpDyk1bcRUz6f99jehy4Jr
PDLTHcP8c2C1XBq6F97B6YSSDhV1mxNutByaSYEHxNXfioI8A3aUT67NJBvIukoWotHeu7X1qxEW
VbyFrQAFU9Yd5zQR2SrmwRk9ZndTZrZTGHgVhqbDlEtPi85hq0KfFZMf202N7D/Qrpr9T8yXYzmW
rlkOaCX+B6iOof3BfONOm2qGa+0V/rqlGuUE2qh1QcMV3ToOEuYs0jWDk1lnxiVkGYHQlTBGcvEi
J3h3GOQTDl5MMQ/J62xhFlrUT8k8CHT9BLmAUKu1XYFuNiPizVBFagD1Ku9rDByQ7KA3cvWBc9rE
pJ+snBEw1t+3PlXt8KuW9YsvEJfavdt9sxkMYs/6QdmBgIACaAlu0NszZXWvbb1z4GZeC/G/Tmzf
7cNd2k3yjwIXhz9eZnOUT1reIiwy/0qNK0hbpFsctgYDW6+jYEddfUuRBc9swA3FWzG4yRvRWsTi
scG7PSscc6Np9Xin0a7ajH7N5RuHyTUxmTh47tWLQp8sJXA8hg4a2ahXUTM+o16v72v0E/dAqV8G
i8RSK4fclEsfHWtluxhwaCNvG9nbZ0tNnHMuq2Edz8y1KpUFk7vUO6FPPKHGkPcx4ZMLYRjhafCt
EykRwaNsdONqp3RXSb1Qrf48b37dOnYvYzu8zEdUzXvP7qpVnFXNy5hXx6Cxg69esWjxFO54Cdsm
3hijeZp3cxaisxNEDy79+disy6db5AMO+fKi5EO6wY5YXgf3aShLgzzcMF7P3PjArb4aQwvusbqF
dz46WPhCCu2KMPTX3GUDEqHr9lToSnysstTftljcH2BEU4UGtr8NklLuQq9Zx33L165ov5Te855s
tXvymCMtPdg4OytQq1cvzjZjV1efBoCYleuaI6TBvngwDfjwuO4/KRhw1eiJdhWj/x2O6Vmt3faE
XKk7IVTu957u71TuNSdYxrSNmDnxOP83DcEopqjey9A7oHnJn21pdIcw5iT2DGa3N7b2v/PnnAm4
+DeQ0bFcgeZaxfMvHFd3De0PIKMKwqQUSksfH1HbIojRPNW+Va9mzEOU+cGxztyLkIN/qkNcAXmp
Dx9x4D+HoZc+mtPr8q/XU16HlxPuC4YBCGFtA8lfxrjFbdPDOFVP5L7Ck0k10MFV8mgUMYllVbJs
GRNtbqTUmC7KKdMkIAQXGV0ypg9MjeTCHIboHR/xpAr1yifR1xTpHFXkTdxeT+wC5ZzhMSkMs5e2
13CE1Caa4ekwc5V0q3s9J50r7pRsEHcoHpEABIhP5tfi6QelkhQXja5RodaKt2hZlDETtkxpPHrf
QzyZaCLqKCa70LlmUBdAIEB6W8Ju7S8kqmcMoOMPR+v/eDI24+0VjSe2wNJASICy6hreKojJ/KQY
tdwp5E3+F1LNUv/8jg3dojbSNcM2oEf8uQCLLjCqPvWMg+IM3Z4qyDgmPoPrmaKLYm+ZUrFt2qlL
OCoEfTrC/33IKFk5UPHDp2wWdlQj3cHI98xBKv3qOX3RK6U6R/0AIQ//kNlGb7bRlGQpGJ62cVAL
90ZdPog4v3Nw591DNkjpQgV7Je7jJ63MDwon5Y7zw7yoFrd1rw26ZxUyxEJmXvftdu7KhaXymFMO
LgPdGXfjBHnIDVJTR27jV9MM2JhllfYopme9ghRbWlTmZWe9zKUccs4D0okMNWg6JbEOy95AGavZ
jrsH1rWpakM9NdMDHtTXwVPqhcyr6j4eRv+OaJnENK1rh7F2gTcOiIluMUSf4z5dfHWFWU5DTFZz
pmOHhCjc44yX7WqbwmdKZsKYcNBFm67SHOv+O/r8s46iDNQbveWG4R9Zn9M3MSfNztTG2AMlZXbY
mq00WRsBrtYZ2jg/+OH0hgP7XssSdgHTb86/dPv1zuOfQ3VEcEsSBBvS4SnmYnnuDSV6gAPibzzO
v1Wse02M3L5B/ZOkI+kvybYXfvdou9DGEWwnJ1Nzkjf66DoUiuPYkxg4+ARxt2iSzmlWqw/SyJ8s
tzDe/R6EQxFCacyx2m/tsO+X2Ku84/zAiBzts4kU4+/XUGwj/ZgDzCXWGrR5A+AWd8A9zb5naTTo
EKUOfXNGmPadee56Tb/MNVOFzAGPLXsFrYNTljLlVWj7nhV6U1VCKnNfxM/aUP+cqfWZtNdsFpr/
uKbE/+PVG9hsXcdWVZCdJnlV/6xphlDCfnZV41C26UmbkVGiw0mppTBTp0uksQrqGN3/fejHSCfg
vHWito+56+w6TWmD9V+HZQnZ0tLVRZbiTI3s2j4H08P8DOq6jf+SJQVXzfzyyK4CRQi92jGJHyA+
iJMwovsZmzI/MHgVcM/ZXs+HShEp53+/c2hC/8eyMpMaDZtYCk3XHcu2tYls+n/oepEOzgP4d74l
VJz9Uan7GwoKAIXtUDzMD7KGktyM6Bq5Ey9qRf0xx1CTIESGJvAtfEa2uB9TxnF+cPCPdmjGl6JR
AWaBeV3jUDaPekUeaEU2y1gGxSVG90C1jHxuurS4oyTI8OtyVxeQSey+zBi21kO76btc2Rm2EyEr
pkfaxFG6uOGFJWJrMH/ZnZdp2d38TM8ni4cTGqgZQghohAz5nS/e52fR0Ij3oBw3Ri/bE+2l/NIz
uSMzOnybr/vArY1zCaJDzzp5q4NSejtkhKm/aftjH3g4veO3uSyKS9IGrK610O/Gb1pHYZcNVrKZ
r+L5evY1TGA2iFPSvLOL0YbhyhMh4rKptSlAm556j82yxzK97O2qfZr2yRecXk/z0fyg9idNKXuo
albFSQWMQukYMmZVnjxmHXGKTiyFBeVVva84mw6eRS5UCG56pZlO/AqB781XG+cwwqZdj1BZ3MZ2
3pgBMbAf8KawB8ODo/vlCkHsV+jI9OzXXP3zs4xx5bbLdyE5Wbs5i8kJ1Cd1FM6dPXrK4yCrTY4O
adH7hNeKsUN8ImIm4wahWx7N8w2t5mYzH0aEbtmZe3bLwf6qFG8VMTI7/fu57Py5RXENQwjHQJUt
DI2z+Q8Ib5LCYdZ1z0WslDjrAm26HfX5T2nSFi69CktgIuUG8C2c/8G2zrmqaVC2nP4NC8OFmib/
adXVOe0ZmARFO6zCMAsutg2awe9yJBkCLdk0VBNsKe4iVDAzvM1qcTUOvgRHpwr/7Mdmuv3NHAnb
HKRA1+r7yIxYkeOEH4NtyZ1Su/PxurXFZO6V5V5vbAhKSgPS+68HTZMGjA6nXxKRlVxzmeqYctEK
t52WXP2KzdoCm1dwNCp+bXqNHnm6d0SLU98e5BVd7c/5ixs0UByj1uhrYtmMV5J6iI+MsIwORQKM
vjYY73nADFSCRv75m1mZGlvPRDBBdEe2Rb1AhLglEqZVYpW7qbwUAaNfgh3kYl6k9LLr96kWt7dV
bX4t6FKgqCYSA9PqjN2/f+2a+s/vnSXMMRh4M+p1LVZxdcaV/58ljIxZ/C2jjHZ2ijuutmV1Aj6L
14KlV+AYOmvTw/xsfq03XPJ98IxOnRPFM9/bVLSk0HKED+5d5mV0TNxox1zdehyjlN2mbPutOpW+
ZaZVRySm+Jfwe60AE4IsCBwnX421gzbIB6rY8wxtVYbvpnfXeeX/7zOHnMtAtsii8bpAFGzesRgN
a+I3wuOATXQ08VehkR7PXYb+ZaLLdFPo7fwM09m4iJ30PlPZ4xR1am4Vq8pfmxErkt54w3nGAzLs
XFh1kBKYhaXHTug0NdhrCM7wL5nBPEa3mceMSd3uDBTOa99Jn9W2Nb+mJ13suLvRK2hmMIyt6GM8
FKNf3EXF+J3WiXICcBYtsScnOwt3xQbd1PDhqm/50IXvUSISfKPNpkpShqOIoR9Bu+a3kIveNJF0
mM5TPw98XcqRSkHEQg8PpXhfiKPs7Od2urrMQaCf1yx474XkELHNkIf6qzcaZBSR9hboUXkIQp1d
ISCw/ygK7D9xs5zLOiuIrumUBtz//9hLNUWNyZOm7ybNLGclCQ9Mp3eJKA8BUcfAnE238Vr2EF6m
17PI/P16huR4XeRmu7XopQAn8MV+hhmnVqqfIhG8Vno4NXamnzZGKOEHVQdTWONbT176jMXpmLRT
zDHqZTPvHa0mIncDfuE3dJLVzB/tPQCWVOcfZePT0gCksU1cktJDMzprbd7ezbcns0vO4h9HvYet
oJ+7YtlApFLGnRNRBfm58zPfgJgS9iGQ707JH/zpWVgz4Elcu79VcCONGLRkg7mfS7iwydydETOx
QxSzg3ZQ3tWj6V77DDzKdD+bH1LZrzzVVe/b6SWD/LBFVYUZ6Za4of5jIdD/rOdMje/OMR0Llbpj
aOofPaoWJ1wz1Ba5BDMdFRx2e/Kn+V1c4A8Jku4tMxD9d4OGry2R5ZH9JGCTCZhG8NRiOsMfDW6Y
i7xFh24Wh2YOV/VirNX0MK+RYX73zJHIiPPcz4Iw0Rku24X9A3T+/G2SSK7QA90zR+qvfjR8zV9q
kZmvgTS8p8Zswe45Zr5rDCd9Ctr2K8dxP1Ev051Xpu5VmwRbrg9spCXw86qEFUH2aYeGl6mVsx0m
jXSKEPqcJ94ldkT5hJE7OY6xaOGnMAaPAv+ah+Z6qJzsPEyfOexmfWFxuTCK5jCoeoMstkQh2G/6
ktSgPoz0sRd+Rib6remrBAN3vK5kNxv+nOUas3CjHPNdEnQ0Vy2hrkt3At7VgRZditTBgS5wO9cK
ii6QjvGuzJwOMh5KarKE7fV86JjpnjUINEvkfmaERRB69vtJxuxEiQhaU1nrmQqQ9rOQYdLjTI4f
Y2gCCxux2deYdnegncpnggX0XWKl7E3DenwrYwApKRLhuB7ISgLUtiaAITwYoec+616NYohrFTM3
unnTfagCEyOJSfe+AJC+NqCJPLfET7FWqeSeci74rYAuWjNFyU3Z38OPSXaNzMN9laL8+PcT1/4z
PcC0YKVbqmpaOD51YjX+WYPXUlZCUdV820e9uism1j2KDjaIamCjuOKwSnRzZ9lK8e6WerOvGkaM
KKmbq8zz5NA0uruJu/iHkGWwngGaYZHjENN2qavmh6yKuSspfXVfDeip3IGCiC1HdraUyeUw9fNG
t12XVVK+2aPlo0ELzoEjTIyt8J/IK9TvCbpwV9H0LA+re0vmmIxVtfqM+p9Y7a0PrXFasJ9jZj3R
KV7Mk/DGkLBJmvrkc0d40nqjWvWC8gBwhPEaJD3dAsbVSs50Xwzep+5LJkudITcR4/NtQHHJlDjI
bgNqFHfc2TJ1W6ikbWMru6lOFIUE8/kwc8zyOEAoWnW2fg1VF0R/nd7PAezzg9MoDVAjPIDzYROq
yn98k4b5j90UJaepQmewbNPWVKpR849vUlipGka26I4BdMQ88/DDDs6rIzfz1Ey12wqLKdMnWxI1
PVeP0DHJkapOttvyVRDqsci5aSKIdOJHfM0oCqdi35+1hdOzHJB37iD4lSZEDuAiwKYmiUmG1WHR
kaOMvw2Aal3q+IMbSDqm2sp72Tkpis5IWdG9qDgsEFRU8aNeGspOdT2fiRstE92PidyMbHwhg/aY
CsvY+1UFdvH53894Tur/90GZJuI+08BWblqa+8e2s5R1UKPSLo9pQODHqHf1UUk1PT2qHQJGW2ry
njhdoKE5nx06tLqxskM5atqzRfXTyW/WvvqXn7hb7IurW7nNBvquZtDz0NH1QEyJ0IKm4wzb7U/U
tvpzk7fDs3OYSz28hi+4A0z8v5q9hueH9YBA5ROrbwBWiUxNtclx8qwrXeb/Q9h57caNbVv0iwhw
M/O1clZJpfxCuB2Yc+bX38Fdvu3TbsANnK5DUrJkV5E7rDXnmI+haoHz7RA/bY3eKeI1kXPxngmG
fABaROARwE3ANVu5HtjH+T55CxlFyXKwPrQ6h/XXRK+6X+FBdGL7oYFzYuUxuZJBbzzVNeiZIhI7
Emkxd840xTLfDAEt2sSg4W8rWrkjDdZbo+EihbFBm1PEYb/qaoRIhUFXVoM/ctSGYVzVc9dKKN45
sggLqxy2RaR99PsSacnFLvtq5+f9X3ILbM/7YHk9gfR7f4JDIqyI9jrHIkS5Nx95oA9398Q5vSd1
UHcaf9W6mfsJ6ImODVGa9N5/BJvMK5yjBP7JjB8qyo+1Ad8UzbR1IiSuW9N6Va/yKJqPQK284ygP
9mwP9xKCKXGfrm0mFw1TDnmIYA37UKwHdkXB2tDMH0bFwoEZ0WZrntKNbxLMbzZKrXUjeedTIcZ7
hxKwXb11w9hchj729WnGiGGfwRMam8YtVqn0DKMH06FJ6Omhxli3ekhmZ24FuHqj9Gth4aBwp5a+
Zus1e9wOZMzJRblQs52ieHSmZXgF0rNi6fRe/mT7fCDkLg+nUufvOapWd440uLD+mH5NEbIvkiT4
RIZKAl5p0FqN0h82LfptFIVExFfZjGbthLXpB+qTdlrgdXDa5xAg0CmTZUEPqs/CItq13gxVYyEK
ohFWhshIcpfoc/SlzcHWut2vDzj0zWpdeaAJEtvTLyixDbTCasmnOxsBuSSswli6TmPd82airuuX
ZekypVZluIVQQfdn9IAC9yOsmFT7eVQD7dzUBoLXeYgpBiTKAyp4uKAMQH0RkCadGvuJPd+ZKLjh
TJf2wxvzE3XP9lr1VXoERfx+fx/k6RD0W9hkpArnZNKYEE5MxEhHesrFrez6Z8KxGQn9cRcoY02f
KFM/OpMbGu4yWwHHvzEHFU9V8pZ5zi2cNT0d8zsmiSi/1fWyrIUHihiEZqf27mIKCxcadcfz4Snj
N5FTmpPVdD2IlJOJ9jH7JpGUBjTCdeOUYFZmbHYpQv6KQYxNXnuN63oTK3bz0t6SOb5zgC29QIMj
1jLS00y7dyfphwuJAGLF3lXdF36U09dggJoVV1J2JXvpUR5oW7eEzeCIgAWgi3MELZYgXXVWl8ag
fzaksZMCbAMh9TCnyUJZb4nwJKd8+aJ5tKZb2pgwCQRrcSiTCaHVK3NK9VPrGtHKotEpB0Doa+3h
PpiRoo4l0oTEpEhG+bzx7RHMoFHWHs28QdMfVeXO5nbfkHTuHBFtNic1tGf5rKk89TNyAzhq9axE
JKKjSO83joZ3okEzt0KYg594Hn+7+bQpTYF7tl0BDcwvHsXxTkzG0R3NYONVvdiGsi0zFiHF1mo8
ScmLWZiXQKmJVdHg0JHeEavLVK/TTdK2TJkMkOcYZgCsSnKnkUBoV5G0BCnOi8bO62YZ50JREDrR
PviUBwpktEzt9EdB0NSC4Uw9WaJaTYhiDr1tzf69JCJfKIy6hawNh+ybTplK28ToaFkloBheJjxX
iY0mGyRQBA8VCyRfkQd/fwl2nZnUzxSV2+eyN8Q6wO5DIl/kv+X4iMGzqCtXAAeg+KpscdI5d1FN
1pUsG9wXHZbiITTU4JYOjXXEJFEZ10Yhn3qe94MxyC/MizhtjSFC2829Uld5iqDXOc1tkAg0A6ak
Gn0o5s4LfVT8tk35AJg62N4TaXpxKepeL/+KnMy5NJ7L0xz15jUBstRnWGfYwW7jeaRINPQ+OFYY
27RowJOYmk/4oKhQt6OvbaS4rE0cnH9eDW9wVksMeE0XVgn20yQxagnYmibKPK/IF8M93m9BM9G2
JTuKZTT/C+Qwy56MxkusF2unGl4qDSsMQpIH+WIUmbMD0YVD6+9rkV0n53tDQumyVx7FCUWvGa7V
+Y2S79ZdiPvrKwX/IDqFqXb0c+gyKJW3Gfvan0ehekXhbh0QzfRnnAL+OfegsbM1Iac7vkHJrVAL
Em4qxaNNg/dfnrYmwYoJqOqNIDXqoexe3ckcrp5BuqI80gNuE6sv53pB/cI+EB8GczHdmFUscvxh
k1n1iD6HbhX0fsg5sHtP6bqL/F6S4ftNZcF0GyjdSpmK5QSPBQKOW21N3fHX9cClofD3dawWBaXe
eqlH1YBtLsk2nlLGyGcRvxrzqYvqZiMl654qhnXTP3rO/Dk3Iv+MvstfpREcvwVfM2zzNJuvJoVQ
lk2n6KckdFXa71V5MGj+/XnNKLTfF9dUvwz+N/c/6digSPnnNsnzjcpoyCHfJmnogbAvvrR131Ic
9wjoYLm/7v1C+5yG2+TnxkaATwcuN1obDQnqtuh88TEEKjK91H0FPm0cJhNZg0Xv9iMajR/2GCaL
3vOqozea7dnBeeXOppUhHgZ3hd4DgHvKDngcvIsyqs1OsXTvCIFSOfZmS9LLaCRbooURARkgh3NK
ttfRUe7LObmmCztcXUOuxltwNNewV+1LMjoW63K0HUPhhtt7QKZekGdqxT7K/2JA09sX5Ufsf8+c
RLw5WGgOaWZD7E5qnjegu8LM1W3Zmc5KsqMJvn/0TaJF/dArd2VJpTnLa1asUQSTkSY8dJQmCA5x
rZzlCNzqEEz6mDx1dWYedtgkb4j9lF1vhgmZI2b8KrzsUUui/BQg+1m3JpG5NU2IB5P0zH1tttEu
H5zwcUzTz3sipQw9FFP7zjZdZ5gjntYJ2ZTLUxPhIFnqLR9hEryBU0JjHjYvSWIZZ5qccG2j/oxk
Y91ETnrt5pe+zNvDfQ16/8dMCIFAc80S+ZZKYZrFnxR90ntQXK1qLRS3i+id+qmKlJrMk3jCPB5T
pwdZL3Wd7DOtPZAgFD9Bb/1HUdr9/V51DJvK3byr100BHPC3KmLFhKq0RZnu76Njbxo1duIwfGAx
hp/g7yN0TMH9WoPw0KVA9hKgoHb9yHtRgyB7wPAO+y0w08fRTy06Likcq97xjhPOk7UxDRR/rdhG
WjFfhC4n9iMetZC2wVXpyqsKxeF458K3wAvXqlEaK/x6yFUKP5teRX8d5lKTrDd1STxhEIBvNRej
5PV4HPWzFbifDr/5ZucCsU+nkliRe/mxsnRnE4ksfRJa8pTH4athut6LM9rpUh7h2s6WfUoyVQOi
jurMzi/JEJQv1LaokFd2dZKnmqdaK9NI17mHw1uZaKUEcz9FHmmBeC3ZIZw7tX1j6W7SW+y0F0z4
b2xJaCNTWoLWbt4KMdn10lFBzhtmw0bXTZ+bHmiAVb/l7MoQYtWEKswvXhIaF4s0331kx8/UUN7v
t5ZNEWhDiI+/CNWYVXg1Jd5/3B7/youkSKnOkZk4kg2DYuV8+/xPy6KFrpKG1tjtzc6wLlqU9oQG
Ols91YOr0Wq19mCImYMutxehHhZrZcZCzCICAkjpOyhAXpLexZknZ192jw7impypKfWH6HjfEHuN
Q4nOHLDatKL8KpBK3fcFvqaAyzPnErbPGpTp4jAiyCLhxmUZMTuyzFbk6754ruNoepI7pMFOCael
nrGL5g1TVuFv6e10MyR6vY7nFKKCeXVuEueHcD4VffJk171ztUBi3P48GRj/bFtTaFEJoXVVPAKq
6Qih/TYXtAXcH93yysOQDW8jirZ+1SNuW2UJS8KEHCzZvLEijcCfmR4y927ua9tS/RLaj6xe7I0a
U8VXYHVf7gVjvwR89tvuF5eIuZ4M6C+9xT8Zh0/2UarRResD77tlRru65eHoEZlNwo/wu1NudgPH
PcTu8CnPgvbzbsIwKWXZbhXchaUi39g9ltM/vzH0cX+vrAiTSF7LQiFkYjX5vRsWJCKf2OI5h67G
iOgARAQWwW42tbpbFQtIS5meLqtCr7cK49ZONfLuhv12E/jqfie9I86ssnTD12EaGjLDo5sR0JFJ
1SevENpz4g1olTGbHjQjiB4KQHCek/dfkmCR4dz8FrU1UEIEabu21WWey3MCs++eRkdsAQ31sP0r
xyB0UrOp2XQGjFlaSjNDxSvX9twbwvkhPRllTJPUcmueQtKEV/ITrPKxXnt01Tfy1CxFtqwg8Ek1
6CDdEJWyyhFwncuJKW1Bsa7YEE4zAqJiLrFbZOXs1QDBy+II+1YID3XiPrN8gAzNIuR+FMzXJn0Y
iacfF93gE7g22P6mGe3hvXbHHyEpaTRx5h2k6Akwo7FRL2N44Wc/QAEGNdXa+CayRxlhM6HKu/9G
jd2W3P1Rci9XbPccuM8O1p4q+mIwNxJ+B957PurD0vpoY0LtJti6JxQG4v6iUw8hYlvN9k5i9Ntm
NG2s5jm96fj2s0yFGjWL0xAOdNY8Go0frhOvZoen291qGBzEXkHjdVu/diPKr/9vcDJZ2S7rAtin
1lnaCzHEyFTjF11p0hd6OaBjW4tOobS1Bi48/+DS5aCjBw/Sk51AlM4gQtymYHzB046+NaEYW/jF
RWs85yPKsn6ZmTZIXDFVWw/+CVW96Mw0thZNBxprYl4+yRfiGyh+5NqnvDeqMWzPI8Byv5qXTOjo
H5BXwlprMKP/+Rky/zW4CJvBxTSQBglIj78vNNFP+B7hhcrBRfEAH2Z4rKk1fJ0PdE+7H5hRlb4Z
bfHFMTA2BKJjb6RNe0zPSJ9EgPQKyak2m3zLrKj2UdAMS91UT47BjkMuB8eiaHdQUr7fw3qqoFvf
a7U+s944o+oAptAbaqub/CiUYiYUh9WtslMW2PQscB+Nrz1D2V/V/x/ESvfKho8tHv75hXzn/FnX
xvpnkyDjPclL8qWbxW0l19lLkUXrRv76P95H51+aRbI1XRuWqm4jsvqXIgMNN7ad2E6ObDc2P+Pz
anGq6GrKUsp9xvIhmi7c1izyh5LIxM0AweZklK52bIIXujjc8gFUvAq8Ds2kTHkM7No5VyEGL9IE
H1GeeI/Z1Ar2gxTE5DX5wn4hpAqfHyr0sedJWPqRgoi5LsmcZmyrThaZY6JpigdZD7HH6HmazwoF
FmJu2C6AgNnDYGqRc/C0lKmVtHen0cMTTXAZAyT19l5afATCpn4XF6b6mI4qntrMNh9xRrQ7QDLl
NksYGPIxOqZ+Wl4mIBr4O934k346XyO4QNPGg8zgkS9WALAiCiOUQWLALO3T3SM+66cthh3nyial
UmR7GdwyTKgJWptqBNMONYgEr0KpgrhH5OuoxReEItlT09D2R2VFOQHnS9agyLf5SzWWAoMOfOGi
4qiREbGx5q8qeTR/VU/tv5w8qN7ny/dvmL/VMGpScSO9JMRHY1WVtl8qm9y+LMnyRzPCl243/d7I
xvZadhVCTtQVnZcCJ0BBeA3K9BJ1afttPpiCKNkqKq7yqcv5nDvwc7JforT5g4NJyPNCB7VtboOt
Gdu1lf3QDkrFu0MqQ7cMDWqsYQ3FoEDXT+bkntV2u/QcGlZDrB/NCbolzJkqyCg/+JBuvHYlIv0I
Lv375Jk1ms74B4kee7tXvma0RJaJT6aFaX9OLUQxPWudBS0McNI6fYL0yxTGEY/qStEKMoEqDf2s
tY9KgQSZ2BwTLXWqfPVZaG6yni11agXf2gjMUok4SnSje+DRVZjQUNPp4SYs9S3KXn5i4R7GXgu3
VW7g54oMckNgyy891V93Xru1jdRa543VIpwkbJAeNHNSGq9siNLNpsAozEeevPSNewuz8rCjlxGH
HRGndQTaNekADRTZ2oHARiiSLsptQ0RM4fsAIoAfKqxx1nEPDodyVNxWGXnYFfeBOy4iQG/bMoHz
xwhESMR4Sly/xoRT+08QOj17mY5sYscDddonD2X+BkPtqS7pMQ1+ru1Ncy+cyj3ZlQ54f0YvQCQ7
BE43HNo4Gw5YyJ+tWRQBwaFbGT1lGyJnAr+FLBdlw6pzSGBJmaQJNNgXdf1emkyNWjydihLbYCx2
UWl8m4ywx+P1aYgrgAIQY+Eig6d4Su16EYEK246N/Y3aDnd61OL/8NwlvAVAI/Z0Q+0D0CpQdlkn
DASwpITTEkfRnoft85SbhzErWZmADhaZ8q0S4kqwzGIEEvKAGOcMUOOIrhpyMvDAsuN5bgAOAVUB
dUU7aW6BHl0lBPZcRWuLwX9Lf4sKb+XsmHcp+A4w652BxGWF59Ypa4pNzs3sEV256WOd/VCRjXhI
acJO+6D0aREABt4Bl51rEPfYspbbGbOtTm/yade3wclRq7ffVMXASXO9UnaiaO2N7iTaax2PF+iP
X0OcgdfYwZtXOBOlhEntblHWH/pQIYCwjZs1soT84kQYwPKRJaPdNSAS3OYx8PLisembVzfrL4lg
G/ErIntCLnCsCW6NVdT4mDNSdmlz6gGqkzy9ZB2h9s2UzraNxaxYHPTPFOGPhmkoG5uVTY6hqFde
wnPWGMuOjDiPj2zg7UpxCSLoXMz/jd2NqsciICuG9Lun3HYvQPCXmEijlhI7lpeU3NOMscIhRjL8
LOiVCb3dR82ptottUHw3dBC70c7IHlRrVzs7PwHKBF06VTfDsO/QgCb++9SCMGEv6t5ATiXhO6Fd
gHeoBMNi1JA1Ql6L6zW6gRZcpRYeEDKk1UFAltEd8rRUBTXcK2GZtHjVt7IK/soYeB6c+MnJ4/HY
tiQjYVbsWZYrT66T+UevNU/CU6+RY/ogJ8ivEJmzsVskwslBHRwK1ehdj9nAeqo30u8+NUd6j0bw
QNVlmYlPvW/KKyB+vNa4VbBTBGYHqipAi4ZRrnur/GY5wat66ogGDxzUZL7mdoe4+3BMwGqt4z2j
QErXoNHfRvCcfp1Tjk66l66H6pS0EPlLxz7y9Kn7MFBxC7iCR2LKmSRUUrXgfe88zZy3ogCeJoaR
saiT/WApeFFKyO6EYThlEG78oMrP1mg8AMP0HsuMeJX4a751R6Vcu434Yhtjs2aPMCwSkts2bXJF
Z74nncrYJ3r6JXbfGg8YiGM0XykYgyXsEvcugoKVtW0c5uEYslgbUmnW6mJHMAPYxnLYWVYcnFTP
fjdh2r1YsH8XpgM4jfaPdbDMLttNscvyzciNddRr2VOaF7hop1pFPy/cpdX67sbRjRiJSK9fwG2N
GzO39YtOyCh9McIb5TX5Vb9V8pUms/R6PXpGRXRSXBZGrpWRIYaQOGLR7bHYrmcBc1j3b7VK0o5d
iq3Mpb//UXpA7U6IEra5bzIz5AUGdrCEbu0GOyg06XKSldwC7EnOhzuLp1dWUdiw/DCCa6oKSIPy
27nI6W+wn9XfmloZN27qgAeCD7LiI9NxnVIVGIF+LOkGTZsK4OKDQuLwzkPsvLj3Ia3BvwVqAp6S
fhKb/uYsOzz5bD+Vp3lM6gfkOoTHcwfQ6AvvWOXAWjWoOPdKy5+Xm0L8rv9CjII8SLVMyACmblu/
VVU0VsGWyl12bABdLGQvz5m7mnFHQzP37eB4r5bItTua313NcP9aNepHMSbkALlwY/tRIbuY2Fq4
Kd2tUxuciLaywz5SMoFmEBvIFcOyEUQfZm2u2mjuNBR4G+d2Y6nn30TwJBcvGJP1pUsrBrmo6h5L
gT00TAHf02z0boDg4m1RaC5IKdfc2XF7uBtwfDUfd76hPDcDDxENlS8BlLoFoYfOsx6p08ZWCBRN
icNiXHICXPPI8OR+glt5pNHjfu0nK4Sd3E23QYX2kgOcv/XpSjfL8k1BuLLoUzs+By2q3ynfB2VJ
HTrs6uuoEWE7/zOSMiIYpnN4f7rsMR5sFetda636eTHae7qD2hsrw7C9925pJLnnakLjkGVbzXdp
xc2G4Sopvyg9NE65Ly2YVTau7U0rNQ9KJJ9Vc279BvBH59SPXgnGewzZCGfCCf5qq3NBPpebqCyk
sFySjPMZljyushgMlTR+sNsXe9Br+lkzfkBP/OaMOCJ7GOBMy3qVY+XeU2p2e4moGMsajGE6GE9J
ktO0nFtWf779rN+Foy7Jv0gtLPY6/D/0tN9qeiYtA1IFlWMu3F1WNO9Z3/Qx1WwVtFrfooCW51mN
nlxpVRLwfPDuVtu8NmnQEp7Eky9dJz5UqGODsvN+yqjX3k+Fs0UdzdgeqvSsLdelkk0fdmg7JMpG
pH4xUQPFLBzfvBnSrEReuUXHF+6Ai5nGTnFgCCMsAq0JtZkuIm0Kppfualw7TCzVmrxf73uYqVRy
0+w9na3wUcCAlgy6uY8q/OOtLr52mkH+Qgdtrugj5UsCE7GYA4Jj/mBQeC6dXIrEmXK7Y6OqgjWR
0xgLMj71N1IBgg1IQFSO7F///Alo2vwW/8MHidhH1XW2mhpOObxy//wIIrZEeVMp/mk0+OslUd+u
OttJTvGoUuaOWVpEMwSJ9/dVcdiDIXJh8JzlCnpmzlmR6nd5Jtv+fgLI0izUo/xQqOTumayzx4rG
1CEKCdToCdeWhIDMjbGllkfyd/IvhXImH4vqcTvqJ4XO+pfes/Q5x7p97jInXiNTIdXVUZeqKPR1
UWrhR+PCRZglIpOrsLNTCmr3SmsfQJokyzKtlRX0R5/8CrZuElogN3FamyDqCpuDpdkoc5uSb/aG
kK1F04tdoJcZxDVm51kBq4D12DRRQf9r1lZNw7RL9TJ4JLqJUV0fHrHGawu8IkxEd00E+yTeTdaE
emu82Hn9Rbqpo0nb9pkHitHR0M6arLzXbD2So4c3LgnRVvY963Zhh8kyaPtkn1uNspIpmorZ0JCP
jUetI6Kh1vQXfBTbeGiMR7k7TAODzl6xDAk30Hq9eLJVghCJMi3X7HWDv/ZCD+sPZPWUYcbIdnZy
XoIiixyCcWYR20G0BnXQLciuAyHV16TtUfC6q5zwim79ErKpkpXuom7ALovZ4lU57X7AnL/CVh+z
6mBTbY8tRgtNeE9WRfpUY/IHfnqY51gBfXAd2vSOvy+pX11HmxWA2lMznybCLJzh2CvYzgfo7rhO
+IbYeYoEURyLLvaGpZrnxEmH7lPCJ3WUM630BpLgDe0aAfGuECq5jrYpzsD/NsRhGD9M0CZGlsdf
XKRihNTYtLWsbBfOO/84akmADMzmBqE+QO3Go4brvvhokv5amSP6bFWpHluiFLdF6Ex74U/KRQfF
siKJ8WplFsVyiMH0H8eLN2pgmmeEVEYo2JIBVYWCgsHbV8P24deR41RPrlZd6gy2bQe/+SnuvXYP
YcjYGOwmqZWvScJztloa628UtL5ZUzw+lJXoXhzLWph68mxWxr1xrtQAEgRUu7UYge6m2QaLQ3Ko
Z8WI1rHOUVPCsGTDJzNBC1fsCueW2AbTcU4SIS8d5YN1ZRFB9OuaPDIquMfoNUioVvIzBI4R6GRi
He9C5z+PP4y1/xh/bFiOtm641N2Zl1UbZsc/xx90sJMwx1Ac8iEIHghgI/rDLVwcHjb7IEXV43Ou
Ky8NvJRLorDkkDWagEbcIqpa9TrG/TZQwnxT0DO7tnoOfVRpgq9e9TVVESSpjWDLmIbjFa81ut7K
/RRVM171+QULrNjdRUERBC9qvaeIDv2b3zXTpnALsTfT9hy3nUExq4GyWjkkblnVtyifZ4SCMEtU
po+1U1KhR5YH/EX0W+oaMFhytlUFkFOCYW+GCa5qyBX7wgQM/T51i494BHcGJqHfd7PGCDJ6ux2A
eS+TNHkzmiLblJP3A0M4fQVg8mt1qNiHsdNdQigjU2VU0l2dGfhHx7E4T0n7EAT1vpgslWaimR3U
mPK1lIXN14nDNSvF+FoFxYXRpvlG0f8C0ce9OTZvZV2hUSljBpdowu+26IvWXenCfQhD2kQSg+fg
zVUDVfmgi5JuYl3t9w5cwKWfhKSbEOm8bF3HOYfFNO1/QoiCuNi7Tcvaj801xf2gSTeq+rWRno5S
677lNfqjP99R1u+VaMfWXDThwkYgblj3Fe//9AlFxyYVCU52sLw+p9xhhhhoSEvSm/o6D/+UgFwA
fIt8EPZR6olJqwnOqKtSqA3kZCR+ub6ndbdJa4L6G2Hc1j7txjQoRowAMG/r3FwLUFonuYykZMa3
BDH2y5Q4dq1hnVc1Quy7ik4Im23GzPm0mU+DWQKjKggM1RnAG1Clf5JHvkjDJ9kPESK4FoWfUOzH
zYOlPr6qE9hsJyHeW/pRKm7JZRsW9Qn4jHHJrZzfE6PQLwZGr2SqvxH76d4gA7S7tEwJsOoBr/s2
RJfG0IJLkKP0amaHqJWhcB7r8b8U+qwi/vFkU7nWNGZRFxWJAWLB+H1lMaBQhrvBzr43yNZ7DOG8
AmdR83PbzDtG+rKu1OXZzkObDsTJFEr4rTCpy7b2ty5wiP0qS250zAR7a5bd0hZiVzGgnKj0tRJ1
9ZxHWj2qQk/xrKjXMqnPeuDTifLsi9ReCLeyVqAQnaWG0aZmSV6mS1+fvGvYhEt/FogVTlH+nL5J
7CTpkbiQU1pUMRAmNT5BNw/3ELaw7QQWq52hqD/u7atRD6l6lOQ1/MrZxmlDuS7AC81GB50FWZqO
es6llqQp9xWYkHoD/dc8NnlkHduczI9pnnhMD3p02Cf1UXTi1Tcj6Dz61NbHxqvYvH8Kg5h3hz23
3WjDOeVJRctbG8fBQJwr30uKBxULZyvc1PPeU744n/e3np85UeeLNgy04ftAWteW6ON6hyDaIp8m
Al0ibJJ8BrwpcIZTa6SYkxdudbLnkn7bukqzxw97arGDLpOWAGvsIsO5mg0rBPIwRLRUKNAUG5RQ
g2LlzdJA+eLMRwKL/ea+6zC6nB54VZAwNJs2Zy83zYXhoLfOrblvE2dwLBm8gB/LgHyNZPCgHsnW
gaElykb+Eis+yp9s98KmSBBuSy5fNaX6jj9dgJRBtoDMBFy1bmV3S1kyqOe7WIg05s9ibvP1nokZ
U+MdWBoxJHaIzu2SAjY5YhIDWfQ8qvdKQ0gFimYg5n75Mo4lVrPC/XlqhgMVuSrxtmR4Qa4fCM9o
Z02gVHXLa0nZtPumsT9BLHp7MQjjwbNFdTDHCaYHZyrc3Qd5NGkm8gATcq889TyFmBiT7fZKCwie
+fXWEy3RbEN6JfceKQ/ctY1Mi7ItjRM8AIUCEcTvV3f/NPiGNXmwCU5G7NRq7ZOWZzcFujQqlZGu
YYON8+coX+exnp10hMunce6gTnMH1cdFzYRbWsch0KrFgIH5ClBSIANQrIUAzna4PxZ1wzNltAsE
RWTSKNP+z8M7puR/DSuzB0LHNGKYum6qv1mWG+5BU1Opu937RxQimeRz4jKDIcQS1vVkrYc5H2ne
h+gj51u0MJIDcBv/gLa+WunjaK6Mqnm1hN4cs14/OrKYlKbGCQ5aRrHNfiOMs3qUeIYg55I3uW8S
BUqvBpN8pnj7tnO/tqky3DFb0wzcCntopETXn3OjgyuDdImuBbTprgpPZaVRs4ssaxWoKCEmkAgz
OTXKYrzKdCeOXe1Y7B0rdZ1TZiPzQk1efx59v3++uhKXt9grPs2gHkBQOOrKq3A2RaX5GibxImDF
/B4VwbBv8002CfU8hfoPdZ5+ivls4ExORnECO1ANfCADgTiaBBw9ovw34bE7TNX0JjdVU+b7xHYF
tU7lKaptn7YXOaby3quzYsB45eXZyvC1lcn8yB2FUGxmcsgSulF64aHqrKcojuO9iQQAzS70Ucev
2Jkkqro0e2W46KIfSF/IHkNgxhfKetN+CmyawQFFHlY61Fb9ol8Pus68ljVHMiq+tOpEOgp9yhXs
uV3gu9VBKuVdaxRbc7Z7tQibNlJKDtO+ODnsAkNgI3QR+vIBxvHGLafpYbI6jOft8KmRTL6E0VIc
JSgTI09al9s/37Wa+q+7VrcFwhLdNjQa5I712za7YndGu5HWfVEUEblU41GuY0VYMEEVhXrQrda+
Usp99gd8tEpB9Mg851W6yIiBnsWIYLrsc1fUq35uywyWGi64e5LnnCZKmA1E5rBjl0cxuHH0r4lY
CiiRN+Bs2kqrSHLxApiytIzcs2e3wSJWs/pmjzDmnJiaOxY/W2zaeQrI3ck9xfrIci0qd7kREYja
Tc5Kn3K9X43T9HZfDxf6LCzR7BCLLiaGuL1ImJlEmMkjeM9PrGHJivC6a0Mq04jA60kPVJRonDVO
rT7Je3I+w/m0dSJzi7dXP8oGvtoAsyNmaYmU+ujkQNrCWbxdzhpk5PqLdJrsS6xAKY2UVjvdddEO
5OntXcBs9u8898ZuCC/CMVh0V8OyGHjGAEVrL7xNZFYM8U5LlfxUGcU3+RfrjJ7iHGcaMpPFfd6y
wjrYKnHkbF03C/c+8r6r3XUwYwLYn4ZVtqdKaIg9VPRN8qfI0zgYNxhaw+k1L8tx04uZAGfXx94h
d22hVhq7tyCmy0hAfM56XhUXWa9jNAH+wbKfVCX0N5OuOZv7IGA2FEV1re0hJ4M8pTwnXulObORK
3yTeDTaTebwbkwag74sSNOhb4md7NVSDv0h97Jbl1CeXiC7qro+EvYEL50ABR7RPESb4i2Sp97oe
EQYaqb1E49Apt8l15w6PIP3Rj7f+PNCUDeghDzcppRrU+IWq7pRosHYKmOWr7yoWtF7d+aD/qQ72
vpltwVFSHwr6c59wcHUWwn1x5bZ/h0iUHrzev1P7kLDVF8XqX7PUeE+cPj7mVUgSjod63UxnG3bf
+Xv5rOZTtrHKYRGkjX69C8pTdWXQB366I8QTsdK1OXlcZx2M97M/YdqeA4jwexW5+z6a7vg0qXF/
omJjLCUVW9WU98xzrWsrvoxxyxaoTssd/t1yoc6naDNmg3EL/9TIRLuGOHpXp1Fd+1aAuv2PDY3m
/LZHpunuuIaKr95xVf7Tnd8GDx06qN9jizvzT0B6EkUr1QmLQ8M66tDNL/L014u85oTg5sa0r5YA
ZRUeEPytB5H5Nh+kbv3vRQNs/mHileCh+fB/vl+ey5cyNx9asx838uf8uj7ZenaYAIFMy19fmar6
/3/j/YdlrRVBmk0XmlaUB6hbxf2lIe/i4Dc6LSx5sZvP5UV5OuU9rVPaCJi8MnCmExGEfx+hTKel
XRLf9Oua/BbwaPz2X9/92x/+7VR+n7z268f4lJi39Vjse8UqD0o5/nwZiFGDyW2EGH9D2AAmgdRT
VxGLJQ9x2P4fYee13LiybdkvQgS8eaX3oiRKKukFoXLwJuGBr78DSd2t3adPdL8gkCBVRVEkMnOt
Oce0CSlTRH64n/7rCY0Sm1vVj7ct4jXeq/lJFsKBaQ1vi3dQe4NXtc9s/eTBIQHL7v7h44APpjOt
FRYqNCVgNtMHK6pmuxwREjGAm4Zu7Oia3NSscZuVzordruWWK4JMHjLdIswzbmkpBdFJTbo/SBp2
Ue6Z5JW7J9hna9P2j3XjZpuxUAgbsURNp79HSlzDrEjGm4/yn29FvTIaaLCDk58q0lI6QZVbnQoW
V8AwHEwmyViQBTlF7yMzTVIAsUL6n5YTfq8SLgO77GWZac9F2rx5c8xqxMJ+rQt9ZQThaVDIGHSB
K26KKj7V2nhMnZ9MUtEGAdEawufPvMk/KnQdizh9DIgB3fWTd0Bh9Fh73WOD0nAb0FNWMeOLIfgo
gzBam2638FQC9fyu0xbUxm5Zrj369tFEir8ipRfQ2t57sy1qeqEvznXR7UkV3GbuEtHUa9IUf6hd
HSLn5Dh8L6JGv+EUXpD7cCM+sSGEMc9X5B9f8cCdypRW60BMS6wtlUj5YwKZM6i2rbosfMnTR31u
ChA4bfWnNntOzKI6gFN9rsORinigklBi/bHF+FSk7kFrg6uJWMZRQ3DEFBn9wNkKOy6RDwGyVfWF
51NE5G1VMDrG6HPi0MYrN6eEpxCV+lnxI4JFbXZPZjiJRTFNHxEeIhZGEQFlAbGRVfxU+LRFY2fY
ZH710dDaXKkZEqIWq2GlCRjl/m4UZD/bDUIqU6upHCvOqfOsS1J5V76XKp9MB6xs3m9UauSruu9I
m2g0zMUofT9hK1+EKK7tQGUsgNAxpOlPE1ztyoqdTcb2rLCdQ+a2dHNCCn0oIhZqL35NM+2jS54A
fD5DbVvTPXocgo6UYnHzveK3WWoPZvWpJ94uSY4qnRJYPPar62BTy8W+JZxhmXqAXidde3VmAkjY
1ZvMKF/NvvjZyYBJYyAo2XrO7FvUY1RTBDTjrtgYkGUwPNL9i2pmJwMxRFVnwzJOon3UYURzoj94
8i0+1o4/vNuAk9ZiDJ4ra3iKc+0zEPo7xZSrAjsm79V3UH2oRBvdZYNObLMPHtQFhbcg1wHUIPng
da4jlwEcZnjme5HPYchkeY3IQ1PDPmRg31eijC40iKgJN+8FKb+LVu1PMS+RqtGiqb0/uVL9Ngev
xdk/1qROe0QF5EQ9OmUwTNgI8pIdpl8c3GDaKYMybnuIBYfKdMvDyCoe+84/Y6+LHseiazfy3iQP
8t4o70/y7PsBeb+UQ6OgJErzslhQzMNvPh8CzeWWKO+D8qI8yHshiBqiDOX4X6eYCYitUY1dZHsj
Mj5eRX6Qh9DryTM2U2eJAZnQOERz+UGbpxx5Jp/zn8N/nnJ/dB7Ks+z+LzQjbFvSrFfy5X//InnW
8x98/4r3eeH7YlaH/tfjVHr5LeT7Ip///TY1QMsW2RAE6yJSeQ+M+X93IYbe5wp59n1NDh1eAh7I
f54jH77/9PfT29z6aWLPJL0PqwOQG6bpHlXC16mchJHZopYHwLXsqcbtrKop7rNlOEXdnK0ZUMZi
o4D1U+GWFs7rgbAj6oh7Iv+cHAdN8gbzjQ2+RxSaWdNDYUtjPmrq7AjIsBfrvjmupAE+KQpyZlHJ
zamhCphWbd+6gvTwmWPXBk5DelXEnW4MuP1VDdmUE/d0VgIDBMt6omNPanWALePZF732xEqMDb/1
LK/kYWZwN0kTjIRcs8WH6hbVxYq8BXpegKKz9l2yhEn39AnbKNp1NmbJaXTwxqq1s1elDnUm32yV
kMDWpE6nVRcEMCD7ND0YZpHvZTs3agR4CAo6e1nLzTorOWP4fLat0TlMhD2gVmIH3RxpGw4vKbua
F7I8QuRedL8WxUsRaNbF10AY2m7qUykwZ9FG93WQ1zwyvVfR/HYJg9gMZeY0yxabNW/xArs2T0H/
xrLSoESZ70QZZPsss7tngFH+wWsNOAplRBvHjbSjCNnyDLGRnokM+msqOlq9OOsemR6QSZKGuOZd
Sj6ZHR3Krz8VJ65X7jSMeI+99qGcxoWNRR3sdeLdsrZWLyRYPMuRqmTR88xzlqP7AdN03yneo+r0
3s1N4s8C5eYpplxljdYt9VwE1rWrsr5XrFsTZNQZfWXuVTLEYcsOI4GjL4f00om+bHMi6Ex9g80m
Q4dsNI+w5vBHNRmyVMRs9ELMJ/mv2W71riGuOcv/agrt31UYstMYw0fF1BEZl7O2mAZKciqUqF0H
FvE5RdR9BENtfc4nU+pYn1h5Pgq7tD8nTjB/Du/5GBO6RR8mjSP7QcSef8GWbbDP9MYP05y+Hqjn
B8zW2DWFcmhsB9Fh7ttAdVFXtw3Y1GHGqcJoOI6G2lyL+NqDcXyNyjC76hO7sn4q3jroKvtRVeK5
dLJop6F7GBzDuDruMK3JihEUL2PzKq91eukcItt/laMWsR971+IGjfGiaZHyyHLDeYL/ewCjkD9F
ot5p9mRe2i7UD90gTl9gAi45uTvu+pAVxNBGHwhxhjfAnWLVwd96QFit7lD2FHuHGf4Q5+1JpEmM
sVlFRKeb08mdkeKpnXvP2fxRNYXlAIK1bp43NdoKfpG9mBz+ajMR+2JbIlO5m6Qhr4Tyc+Ca9n3o
dVZIs8k4WOyUz2RmKWuhZeYqbBuVKIhSezNrwvxq31O2fZO61yLPxIJudPU54d9aeIUZPLb0eU5i
0nxKtDxQatExa7F4O2ae7yoEngjYtVUYW9ZNV9rgOMaGulCAO9yo7vN5z/pL0dfWLW8c7TZu5CN1
5uX7bizaJSTDB40l6aVJ7PZWenoz53AmRIhn3c2LWx+kCCLTcYCYnOl5sNJhqx3TdK4Dzwff8yLo
gUzQ83UjmehP5vYjtVv7PCBWu281secRgTqo8Bemyj7bBgmsg8NX714yHVw0OTPGrZ08IhrQbC64
SQ4bL8mTzcC9+SwPSAPeK0d427oSX5fk9TrOcfcHXbau6MyTtZgYzpr1XkUCN8aQzu4+1Elrdvgx
FB2lRKOdo/5N0pxNmhJ17bbPnRcSBwAs8NyRZP5EyO9NqQ37PbVHb0VHPDjgrBzfWvQ23D6d90Yl
rJ3PY8zirnkqPA/J/9CUzzotQTzpebd3K8c83KEbQR2lu4Lw2IJ6odXBGqIX2OTDttZycf4+M9T2
39estMf92tQaALBaa1cGzdJj1gCZlAFbWuGfGzuZHtSIwhYVb4gbfg/1q2qzxdwpWP1HA/67FV+Y
VroysrlY4gnALKE6XOVhtMrm7BrTppkLu12Q2Ls+sg1WlBnvnN7mt8hPunXVEG9GHWDcMxGru8k1
lAuqFms1stco+jloj6/Gza0QZ9VJomzkUND+ocTuNkvSvvh0JSrUW1nZ8/xxvL+vZK5Sv0ztx7K2
xUV07tf7HaKIX2YqxMLMiPQnP6xZu/J3iG16zXjtyW8NrRP6z/5YRLicwxrBnKlQh7ewWhwN4uvW
0+Aex0Z1YUpHA01tHZ7HHAxiBzpU2jbqsPamz/oYZRtQHdGPnKwQGsGYgu1uDF4b9jilOkQ/kJSI
I02M2dpYiidFmT6HiYQ+rbV/e75OBXgSPybCY1Y2cS1TUrOKj2tX23Re/su0634r+0aylCyHkVX8
lZfkYcI9v7v7seIaRgYv1H+k96YUafoYzQNjbPqTBSpHPuSB6n4MPXckrJYeTmLrv0o3Gk7FnJnX
J6tSzcRzb4QM/sQmBW7HT71TnPTlG+3Bld4H4mYmjc3OsjijgCuejMw2xU/Xbct9AOXUtk3jr4f3
DYzG8Ethp7UYUZWyDyx+Nko/279J2476P4i30OBju76N1kDmdW46R4It2OQahCL3jiCrJEseeiUu
9yJ7DdUCfHPbh2J1NxunGrkqocneKLZyugl6kTxoBUreqrv1o1O+w00nu5Mc3J3TlxjcvQrISCne
hqHf1VbMHjfUf+OGSa4uaVPXyr3KbJJ7/tWkKzZZl5ba/kn8xL+ReYsjnjrWo8QNB63xs0V7jiMe
VqMqImVZsUg6tL4w3qoJMhYWE6CA4aH/h685GFP0EGv4HId07VhWsg51p7uN7qSvaiJutyE90huB
m3AnpobW9/xoX9XmWo8C1k6I0pYKHPbPpppWpp45v23QRmhhB/UWU/WHAWTX0HPG5CHISa11FHdj
z6jcLm2bFZ+3fE84A7kzcfbpIw98SJJWvYS29x6D8jKNsDpLlqHUb82XaLhVqDitYPdFAVa8cWlQ
ITh9ewXDmvKOJtxPwBfglK92mJnXCQvC1ZzP9D5/h5MwHb6vC8NrV8oYe0tSs3vl2c+tR6n8Ijls
H5j69O6IDiwF6gl281jvSZqraDSr/s+x+Etj2vkx1++ljckY+F5RB7dWckgk7F43w/xfRqeMWWIx
xOO4Hvtq9jPSKqaeoW+HhuKF/FyPPZWfjOiWE/N18UZjazWqVXrTAwTxpajQwWYtqcC0h06jBmGV
pUK1CWgJ3GInQkoGCsHSCbvJvTK/lWnXLWHXo22dreEVcoSdQgoIgtRmU2lK9lYZET2WwlafSAzo
SfNSuzWAzfRVqRTyi9EkWdMUzG3gnhxpXE2ZbpycCbueI9vkRTkz9ZIU85E2BazN/JFFnI5HYT6b
5mvfZ0FfTx/fz6PEQfkx3v3HEwq7n3N784PXm9qxdiAR6Wr23wnjhfJRpEI9Rh11KqEaHrvzjlUg
f2XexrLoUI2Nn1CDo3OSONmNXMBgLbpB3cjhQFwxSs1W7K24Nx/kgfvNp0oT81+XNAp3D65YGfOT
HMROywD419bPSMzttDrDY6HUT/BfmqdZTB8rwZ7MeW9JSFt1cEB47Ual0i92lRdr2y+dZwHnYBn5
vf0utOEmvED968Fr89QHgFfJYxd71bVQtLPcvvwzkvwLp8bKHZgUEnTdWqgDQv6l70AtTWNt3PDn
DJ8TT4se50flrkjulPD/fj1DXpPPyGv25wqqAAcD0V7uGUo1OOnsga9yz6AbUOCGsglO8kHSHt3l
pDjTTj6aVkO8EQGmVLak9Tbva9Wj+Dk1H4E9Uq2vVI0Fnqa81mVlb0vTLNdymKUkftmzO0ItG/ds
lSgHW9T2mJXwmndlSCJO354KHxej6s1RLPj0P8zKXRZ25LIVYrJWk3RAmd8UT16WUWZWRnvLAkd7
bnudDXntR7+9OtqZJJJsLJ+lAJBQckvt0Xjim6asE5xYJBo4+n7sfH0XUzG6cK1Yt6XJ7xPFHli4
XDmTYfZQBe20H7VO77YeDuIVsm1lKR9t0r+Afgp+hXG8CDcfL5aPiARLYLGZ0khQ72u94ZJPXrXh
u8kmpEGRwu1/M3UEItVl8HUwjIBYYkJRB5TPJL2hADwGXujiDO5PX6rzeZgnzWkyxlUnAm1Zs3pe
4oQACGU2OrB9eYrUDobuoq2i5kQnmBA7I2JylAcWO8W5ntJ+hSl8TvYJlmNoKg8U+5onSlva2pqS
cC05IkZDurxdsYippsp87HI6tLNxJMgM83HUQblpn6bjrAj3do6ysSdBbk3ttJtOD58U1tgPUsSo
mvFTVtvjw0TZ8GIm/muvKo/ycTHfXwae7c3PjkMF42Rr3WzlXJuK+moq03RhYwovv58gc5mdRcPS
fGsLsyArCxXLZGdWv9L0TjukcrWpN/lDmtZryTyhW8gCdyCYwWkrGi/zl5TuECQuUkPa1P+dma1z
ruy0XBAFShAH2zEKzsJ4vWuCIwXWcQilJYqNlxFWDhvFeJ3ijxBEVj9qmpI+tzFN8hnwGWHuP+D3
eQ8m/UXRqFdAdUM9yQdQTUiSnl+LfAUaH5EsLRu0qJpxdIrmj+75ytqw7WojG2FZOX4Nw+ojUcv8
Uc3N8TGoj/Ln5UGIXiwrqxbJ2s28FRZ7FmlBMRAy7uIwk+gMqSPK0Y/vw7r4UVhB89DzlWKSmmKB
MzUdtJtbOv2jQpYr+CaNGrxToT7mkjMl2q3GqrigtkkehAB3UBaqsq36mvIgzl8H84XqrVOYMziq
s/VYiexk4ds4twUKy4Bb5qfICaIMsvi3G4Cnb2tQwEEW6Zu8YEeO9oCSlz4nGBpdfrWr8eq2/Z2T
9U3MQgLRrXNXUJcVzQN3muT3/3FCQSC9X+nnfqYadDtl5IOkCwPz31z9YXelEG4K4SdOO6IScvHX
nr+w8tASM3S07Wajyu+rvNYY7ngpKyy2WqE8aI5JIMO8p7B7bbwGlD2OvlU/3i8RZr8n6wp92l2l
lub3/W2Hc1Q3j6E7JT9MZqY5NrAJQT2w4TeXIevPTRemYjtEYccGIMqPQ1wabxk9pba3ilseCoAF
vgIGN8EpXwwRrBElBZQHdDra6B46tZi6M+A+cgBdx4x+mtjtCrcP3g19DNb3T7Ansl1p0YqWon6V
XPu9HIoxLy61zs5g1spMmVutnQa9nVTNfF9zNePcGskj+etAlwnevJux2gqJuBPrtJ7iI4I3inhz
Z79yx/nr40AfU+Mh3GAg+RXp5Izvk3YY95KN79mefXGUYSNDQOSlKVeZQMMhXsYW+MwEyNCRzNvm
aSjHn65i9fdRUjQF5mLawlJZaeauepDRzyi6s0WSVN1B9tvpTwfHcCifxvkFfxU5B8HyXotx4wkX
obnEk80HZWaUURu4Fq47Heuo293FWmi8LOCSXrEStdLuo3nHkQTB+2zvf8DXOLx2qOe5LexG2KML
Of2HrfhD4k5+lKMuzWKyoKON8tS5zfRJNIy+SsewO5pVHD916NMW8oGiThr0k515jU0Q22bcVGtJ
ufyW5MihN5FSiKgo2BgOCpPWqnY99q/3HBe67P2PioqczlO6U9RV6aVu+wVvCo0Em26JiaP0fvZ9
rS8bDc+oDVLNCZ8cyOybaioDIoWa5IjopdjWTaBcM6Dcy9bKpkOpQhoxHWVZtOX4oTuxD/g/Cfda
5UWPYWru0HDAA8OtcLWLSTnrBfXlfPblZ4X+XKhjjkLJTBEcUoGz5TpNzTwaKVau7AiZPpmqr/2I
kshhbZwVZ7YWGBhKRVlD1kw2JFE2N7eDVJZbUfcH6wgzMcAfy4Dwj8H0GAnt6/A9FE7bHZg5lBGx
JZQ50xzFJ/DgX/LE7YJ/nQgvvSVUi7SmjR580m6HFnYAoEe+dYF7u1d8jNYDuUgFYNN3iYq6Fcr3
l0I1yoMLBTpUT1XRr3HslZdmttEW1MlpI0GJy6oHSQns2aOtLLd/TXV7WOqzpKbsA29dKXp7nwTy
eRjC3NvY6dkBcP+uGRUpLoX/Z2wCVPGT/+HayrSYqGxZpuqQv4lHItGtfK8HRffQKm60iuo0YkNO
9nagGPlinEuo8kwJzOGdLSkhWfNZbgOFnGtIyyTSyHv3cvU4YmBBIY5cxIY/RFBpL45Sdhw/EqTV
P3ndaK+tXDVeorAsF0mnaxDU1eRc+WwfVS97ajXB4rTzAhTbRgmnYY5yDOvIosExPbdqReaCTzlR
swgJMYuI5VfsKo+BvpTPTNr5A6lrD1lUGl+69PvXM8O2ErbkAkqhkaFoqGkx7HtT7GJ1YM0ks+nu
YXVynDVKs04VtlYy1E4+XAbOzTLMbm/MkFtJkoRC3E3lg5KiFY8U39knZLfQLLR/B4LYwHCaqFS2
IbUxvlwyFH4SvbdJezZNMhTezQxvIy1Bldkts4jZCEwKqWsOjKJL6mM51E02zB6r376ZfiPlNh9a
JyZcrAeeAaVjvDY1X9VJeOPaUtphLafCeMYTg0wJzpplUR6ZNWWtZS4m1jWfhk+FFWR28KACxzl4
ivHBKkpfkhqaXvrR9Tf/7axI9X8/WnyGZqss7tKwQfTRIaQnyzZFI3+BVsFqmMgAy1LnIjeF9DBf
VGNOdYwqvq2zehJ2OUaeNtUfmsiN9hTCa6LhUu1aBO1Pt9KfAidKXtwSC7c8y62qX5a0uM9T15yl
bat3It6+bJzuti1ZAJDXAHjtquiXmD18+L7qYzTbr42s4+YTg0mdPLveTmE17U09SK/UAdplLViV
NJOSrIXjU0ZSlhLrbyoNlM508L4KeDs53UnNaMVGcOc2JeiAOdyrNEV3vjtMAJb4IDKiv/yPw7af
8b6urpU7tTQ0sCwA5cyInFCzqtWNK1MM5EUV3cPo94esUfOz/N+ragTLbAQk1841rrQt8dIRgipf
lTyEabPl7tfuhdIop0a49o4wiXzNp1n8sM+p6QVnM34GcJScpEOXWke9swL8hSmo4b0K7HyrRJX9
LFQosF2Ps9sds2rXdkShWSTRnVj1EpdOyoLaUjrzsxevmOyHROGnAfdm2yE07WfaEKgbjZsbBfbv
CV8JG8H8p6WZ4zIjcWiZUylaKAXzZF4Y4k2eQZCr3vpudqghSl4y1eA3nOdZj5+9dAClXUvBv6HV
tXW+K335NLnQnrJmlc5eReKOFrHvae89llnyuYpuo436+k6GE01oA0M3noycTscg6nCt6IrzY5y/
kkpZYUY2frmRCF4g7DobVyTKvrWj/No6erlsUXX/cvpFUI7mxpjDYOgX9QsSzpof8qzXqw2BCvlF
LnVIecdCSKVoOU5JdiJnY1w4/JPot9KEqh/048LswyPp4E9q6yibyEzbV6HaD6XhKXtrCvONaQFZ
Ht2Qbs1Mv7bnYSjifVohuCBrq1lSfaveW/jQs6ytGjJro0xKsJOXNeu/Xu7bq0vRiGCc4talVfSU
qIuG+hQORFVHQWBTVLLRQw+kiT56XRxTOlOtpbBa5bXCjLDOWFJu5bDMWXV1iOaPVpDvCK8Mr61P
vhH9Pft3igIjQRz2aaYWyfQ+5c/OFQ3xCr2xiTFH3L6fq2d4q+YwYC/VaTZTqz0OM54rt/x6Q11J
X4EJy+k30vTxslBsp7RE4B8xx6FL65YSziQxTeEYk3dpHae5/0GOR436WnZGpjHaV3l3+UqP041D
roUhHkLRobgeRLUeMnCKFD5nxq43smvsHa88KqZCkbYlitHr3e4YjMyZAh3OQU7ElVHVfPzQWwyk
RKiOYn8klngqFNd7AS9RbtOqd3apHpT002h/DtaAC3YasIWOWnultIGT0Iqf7itZCL77NkbVKIeW
BbZ9SgJ1E8qwSWRcGVhSakAJzMr3MCxPFCSG57JHFYSrELtok4bvaa6Xq5YN3sELC/uHc/ViKz3k
LVsgNdP7J2i7S8VW8m7psdHVMPuSpERD19Qb0JmIak/13MHt4kRHK4NY0yniv/K9lQf5VlseTx3V
8HLfU5Cz+iEMXWH5QG5KAgrsX7NWEtckVIQgN+tJ3dH76m4UlwE5qRnSnnkYzd3hSHf/ylEwoNIc
zOFSZwZEHc121vdvvTCEOOhZ/REP2bQaMzRRoiycq7B95+ov4Xyb1zmh+n5obOuldOzo+H0pa6bj
HDeGZSv5XXFfLwz7dz7h5K0h+q+bIWC7FIXhysssEHja/E0gY48ukTH3teetjkI40bGt23eo+BQZ
06k/y01i7foBwa1Kd5bqU5Z7X49+P08+hVDO/v4U+UBgewXRYCAFXIO6jNu1w0auXQjLTB5zhBBy
VJSoXb88D4S0bWPrbSiahm56IZbTGFd/oyq7jiUt77gkaqRwKvWtSRFzTdpgP48Did1hXtZXN48l
wKw4p/jnd9iVsq9pbGhUUhrmEsuqdMZzbdkduURwTw2pb7ZGDYWOnmJDYa2ZKWO5oSzOfcPKnit/
XMrVS2oN+bOewE2pLRaXM6WjyRvoiaGjr8u5CEKd2SBLbEYA9pP/aIokAG3LA7pj2QeC1oL7v+QQ
b3kf+prSPLdVsvT+uSR/QD7j++eDMOf26qFh93I00HT4gdsa4gVLJyGm8pput+22tohkwEEYPrHm
fpFByoIW/rpvKn2n4D5li4Zya+hXltW0nyDXIVBgc3oOfKC8DYlWONAc45kADMQ+dmL/KrvqWJtB
+GMYKxO/QpwecY9vO9vtt7ZObMNEeN5CH6vsl6vOaV+e8iMM6INE6dBu7AzH6p7pqV1IYY2UhgQ+
CK2GbLWiHwihsfuDfGWijtNVUCf+odC15i1SWHzPr9hDA0KHMu52qTKnlaWLe0UhPiDQ6p4DQ60e
u8Z8lMF1CPaSvdbb8+YnJ5HBRi1wL3O0JRRuZqOd/BMH8zDqzG1BTWZtzSEbTUHbOgm9gxzJA2mM
7RLzXvFVvjBso1sAXi7fHGtcQaExVqk+MUGD+zrnhvVHmsiNJDToQ7t/1D4cj5Yx/pSlzP9a1JSP
WKFz0SpnyZs+N5v5ihvzAfYiC7/GBKoyj/65F7C5WdmtVpISwu1BbfwE2TteG0LI3W0UgOAh59S/
CD7aMEPq/gc+FNT0f02jV14NMXQHs0impRwKJSs3LXl6GzlkwVYukW5YO7Tc9UIB2qKQB3rPyAzt
kBWSFuurLG+pHCblDWz8cPInvX7S9Eo7O0TbNx4KIBByh2rmvSup0HdJ7zVLfwz9U+D0r9I9lpgR
oehJYO9C6QiM5rFplJjnXWgt+TgecWxXd0v8ty+euKV/XTd15WxYUYjAC4lG0dXmDnTNqxxJhQZd
BQLw7gKOZksVoTtLYYe8EgkX771D50R48DZxDNbLKDNAOXiKpp3sWj3IEGkZLN20MAcTw/ybOkO7
LLS2eEFi2i49JqH7mbzWxPUefWiJOFJQFwJHu534/Q62SUE9qDG5QubWbrbrNYtEKd1fupYspam/
dYwH3L3DOyrBaakkTr929dwg/Ao3ESovlH2ZXr7bJcFAUW9VRw3u8Ws9egtz4+kt2lIzwQDnkKx8
99YarppfA91aed0UwjNgmci9YrwQdFTqSMjJ8o2K6SCvyQN8p+riR4tRIXPJyKmAp5rNajRhkXfx
mxgbsDFcwyAfl24QDgdjNH+NuDKfm6RJD3Q9jXUA0uyTOIMYk+ciUkJly9Rpcf8wuCNmE9Gvctw2
fbYJFFB3JRuHS5bU/sXRkeZ1RTBt5fD7gWgO/+IP8Susp3Fpp2N+lQtQeShblMg6K7K0JFqZkhBM
/ikg+7Atj6VmwNcCXtAbQXvqa20vRx5mxF0aE5cqZzwov3sz8minys+hYil7FAbNSgERuxyiHIf3
9xZTnrltTt1Lh+wphyFC80bJ/EOFuIKU5hrW3f+6VPOeYOaI+IFFgAJt6SXkmtH+oFHh5K+U9EDS
x329tfAzwu0KsBI3YberECIy92hU+wyPINysATKfwmG+H+osSWc8b7G411XqjsDrMOqeehotq/92
VggQHUo0aDuaqfhTPcD820bkLxQq5jp3FKKdwdgC3Xg+iY0GS7umXushoPEb2M5+NMmaTof+LdRb
pBbzyMmRlkREX8rR4Oh/vLYbN1EkzBOhRirIRTqco+N81E5VPhlVYOJDUlT0/NRb7nt0kTk+aP4O
0qtXKs6h0vQ78hXKLPb6dHhO0IpvDKBFO0dL3Lfaq++UhGy+rs3Xe/WMbRK61vyud4Zdr8oWF6Ss
54c2FeGvzoewBbY/3kTQaj+rQbG/3mf57jadb6xztWqWQTH8DVxdf+gJad27Omt7OSEb/LnuQxHb
/hrjir7VqMLBwPPTrZxi5DAdElK2vNFYlrHf/TD7jkJWxcIlR6SWopnFzw10vp6hcoLey2fXGr+t
xjSerNowDkrOmyN/AK8vu/joJYNamFZVuuk9IfYJNcMXfJAPFRzET8dr6baXHqF7tF2hY04Ksz8t
7sjpgOr1ybnPbOP3fKKY4n4yzld6Mzrnamn+HjkBBwRV1Evew1ZrlnCrg6MltQdJeEYp6jxOdot7
dsQdN/fche9DELOgtsowXz3LqISW9DrkD0Xh0LC+JW+547ht+bPu7dQM9w0mtbPQGkFhsCsfbfIV
Vz31vZcuZ+uIBMb/KAqd1IBB/duwOylRGBEyomAeAd1Zmd50jINhvLbqSBJ61nU/k6p68GLdfRkU
7MkmNs9tiurdUqf6xbLUB4hBxaPeqdlLAt+so6DzFlRRAOU9ye/DLr78v92Q/xf2yfQcQ4ejZhss
3DFD/gfzAwN8W7LqHTZ1Y45rSfwtPaR/WtLm27aprE0AiWWZpNHzOHniqhc4XG22pWiJXlmT6Y9D
aR/zzrBeiz7TwW66bJfmoa5noMCyiZxOljhF7bVvfa+yaQ7Mv3mgXQzcyu/O6PTLOJUroqjZTiro
t8r3/a+8r1mTKyZYf+bPUVj2A6v96717978judD95zFqCO8Ii5trFtfazh6rai0rnpj0cMZo2d/A
yPojQfLDpmgM+6QDDNuHKJz3tqaLMw7WjCKFYzxaA73x0oltmpaCG1diDz9JQzpoiD3+P8HPkqz1
b+wTfwLTtXTTxpTqAdr9j9Q9YFd222XTuEkL74+kYMiDm1fhWZ6N5Kh7oFOi3HbMXcey3ddGZDNq
99Sl8B57hZZchiyPCpnGHcxF4NLYzTnvIvWUitBfBZpvLaeCjL0Ov1LDtnesTsNgB8ceWwriyPqU
5BQzbT1s17KLO/d1R6NzLpJj41jOq2z3JoWXnlzk7gSSkUIcjja3YhHQiqgXGA9WhUi0JzEfdL0T
1BtMdROk7pQxNb02ltU+gsNUn5pK/A9h57UcN5N12XeZe0QggYS7LW9ZdCIp3SBEGXjv8fSzkKVu
fX/PHz03FQCKIikWkOacvdeO0VBgrmro+q//+z3Njft//idIy9J109Ed8uANIu2E+x83dQcI1M5Y
FO7q4pa7xozTif2oIrHkBhyDqSm0fTx5KEC0oDk2XVm+m57/NXRH81ZQdXrLEJq6QLgsTBIr4KRA
AGbYD5ke7P02bai2ES7493rYarupq49hbesvvQs2NzDMhOVYDtjfGFNSRl6mzi5fOsaBVzOh+xrl
WJCUCisZQNNUWVbt7RTkph1U+TVKMXELnLaPBayfK/8JiiL94B88UyKxJexmX1uyxY5M1TGmF03X
i3DwTBRrra3Lo1J79SACCGY2YHrwU1EgJusYOO/xfmpT1hNQn0ekns/ODKG0cFLnZy2PYWUV58Fj
4vWXOwMBVn1/IRC+wayG/TImLugxNHpEHIZX09obL4z2p0a1DFvphCzDF5jrjMY09K30cK/su+gt
qnLRfKcYaJyW3NMcyMfaNhep92gk0cW0zrnVgGvIgnCljXATZvWZQcEsI8Nno+z/6GVvfFlAmX43
NsescX6oe1a9/++zOJUuRnMShhtklaS+BsOqK6Ppm18Pxoreb3RrBuZNq/Z6PmKihQIXC9PQ5CTc
TMQ5a+A9vbAUX20r8Xey1pv9QI+cGJ5o03fBh9ZPJR34YTrbAdKN+97PBz8UNkb1MGFTPSSuwDnG
Rt+MrOqrRUDJjrEuvu9sIyHXEXpeMl7so9YW08nPZmejsl7HLD2PIIi/uFb2jMQDo7CZJV+b4U1V
FguPuCp/HFB/YZldLmcSK7Snm3AlXKT+lXRKMPPR9EGqcr3SU1OHK0Hgru+KPevy/v2/P3PW4nv9
5yDmopR3TQFdBiGSYfxnYgxQS4RkKeq4OMGX2csMsjvoL2mc0sIHJ2e7wGZ0I/lelsQI2q5fvbpk
0xOQW40PvpWLQ+HHay/ikRxLd9MtPJyMhBfkKiVZYbGX3WyfAWpRibhj8o2kjPBwF68i2zjapU3D
yKhZDU8Io1v2Ox/cQYjrO+xkjmGN35br6Ako4bDYOUBQ+6U6Pr6T0xRPwt9qJvn3meYnztpGBHWq
h9k9zz2rJFVhVC991e5ERp31v/8Vnf8HmOR56AkdcqA900Jd+h/uYtwNmi5iAB5N/hJB0tqr+Fz1
EmEp00wnfowSvX2mtUDhaNG4+3r9AWQu3E9uqp1VjE62yOHVkbqG4nimwEtk2woVdL+KpF88pEMT
HtK6+K0sQmreV9fVEVFsl9otBQ7xpQCFYPDcjJV36lNTPgzoRdDOvhZ1IdlqpONJDTZyKtxtyeyG
uILRpowgR1uxZ67Uuy04X220CK0CploZ83ga3XbvWwmfZm66+wrcKcX7nHwsECkkfCgPfSMBK5R4
SfEmgMn2AtRLClhlFuMXMMs7pyG62RtHREN9Nz/cgUxQ+FP2SlNxYBxDV7tkmtgLNtBhBP3/0SSs
/+Uzc02X8rigNawv2bk8Gf+AXDV90fVjHvnH+xYhIaJ35RNW+9T2WXsqoijcyQaZPSJMGH5ZlmC0
d5AqyelDR42/0+fA2KvTLNUfBtkmD14x6Ftvgdnd94MOzIeA3iAC6vEzkyW6TtXQEs6wxwuXrwsS
AzZGx+g6dG14seecqZy1U49wcLT77Jq4dv40L3kmCwRVdh5lwmbbBGj1bO7jY68joQJuWT/ZzbM6
Ebj1V2ZC8HZjkhneELN1alnHAHMvMBa7lnXIgXltIiTr9GezeOPptU0a1YgoSG1Ni763UQyW5IU3
XbLRfPrPuVPQ4kuTYq1k4HdBeLJJaXxsOsVCjQsREfA2Zq8g0Owtxh+5VWJXo/Hsc5gGC8gpNHYF
9pV1opK2o0Z+d3X5YcyxcQDnwKAHbJ8W1fTck0UvTDBohhhoOXZIQ9iHox0LzPQjHOY3kLr2s6+F
H39nub+Tnmb4zfYOsoBiI6lIE1DsapQ6aADxYMCeiVdZOx2VSGZmt7zygggWdQ2qvpT+b1LqYRFW
ImLmybLjtNB+7KiEVSoiuNKLfq93BowfRnqdmQKu0HVr8P6VFqDRisp1PvcQneqo6i+G8dEZzJsY
oLUV4Zc6e44egPVWpV3JsPNPdB9h0ZJ99feFAmBN1dmsipsL0TzuBIJGUwDEaqV8tRZFXjq4V2H7
0fNszeazIbSTtbBOG4PamIXGrG3x3eUdaA6mSrphhnfLqzi7ueZpsmV8KxW1icz6ap0iyPQSP30y
01m8oH3ZKwk79XtSmGfD2RgoNMwF8CgfEkdWm6YkP1mLHG7DPG93mrAgTQZCovhTMM+8EPpN4+5Y
RTiXXtqUSbgZ6AuLdkVBRt4Fsjlg8EcMYZs8l5e4kvkj/vvs1Rp/dBZynvuN5bqZv9ebsn0w8uqb
go7QdryfVUvNW72Xyi8C8JzmvfYLB5MIpjMaRPcjYOFF8KMerlDTi4dIIFQpy+kjXzD4DsbwlVZ3
D0qWNXk6toGxN7fq1K8jcT8F+vORxZ31rLmIaZzC+cLH0hzQO7Mhp3zzMdik/UKbT/jJbMx+OSkh
nYhn4Wi6QqPIKL2110Przjst2kg3NSnrw/PxWn1bpk2wn+ieP9lyR449ScfTNByUrE29tGZd75kx
IEXXAJI6IvvWYnYhCcehQWbbQgdTL85ylLlZwziyKli/tKEPBBNxY+g4PRaXKb+CRU2pEfFnr3C2
kvR4S0WTP6a96290SwDeT9Jqm5VwkbO+sG9OPn2ZuviRYlz9KbRhk5OW9IsUvlfa/+67n/aPcA/A
Qzl1dmp7u1iBPxEbtyHFUY11uj01j/dOBY5YlZglLIzYNC+rTzpGThqM+3Qe/5iY4uXIW66RseKs
pT+XG92XA3QCp7r+/WKNttreE6AW//X1f7/AsovPez9gxFOQOYvz06tubZY40A7ctyKpq68Yicbt
nIfOgQmoX7eF450I59mrBoOMcXlBYqRWZVr9qY0DbduGlXYxwIisxgE+ICFrcEuHlIVtgC2jsyIq
blF+MGb2KUlJn79om48gsdAJgfbp6jb9wde4hA5k4RYfV79Xg080lj+nAuk6iCUw1YhQ9c/On5Of
fohUMzXD5oWtAMrFcWnzNPHXrHmnWzZ9A74pdnVQpIcOQ4nVl92fThu09X2mV9Spl7mmjQlj7f10
PJTS+OHUvXn8O0FVMSo+PSNrg2Tmm5EU8bGumuYQ65V4ROU1rdsuZ24yJRw1hTir0yfbM6djU2SB
WNG8ni7I7FZ+Vlkg9aChLVKtkYhAfF9sVGuTJn4a8xhJix1RQR6THaPMAH2sQocsp9Kud39a7bHg
lu/qG2BuJWdxyhrjmBn2e2ok2/sH6k4D/gyfugwtwrOnuJgGjHgWID2ZWJFdnkKCju/kX/C64doZ
pHFJhLDe0jBepZ0Zv+TSew50099EIie0cjnKqRk/TTQFtLQzTnUyIwOvF1m43iMQv59nWQ5Swirr
+3f/PcKi+PCJBfsXuXipkeFbCVZqqd/30J9aKSD8yfpJb9LhZDriZ5AOOdFi1fTCvVP/8qzeJFEi
rR/u09UQ2Iq6VhyzJUhG4ciSAQ0q7ZmnKViiGOdMYwE9jyuWBfpLW/rjbnS94qyht71qiHK2nlF8
c6s0IpCT6EJbFs9WpI/P6Wyeo9Aevmh5J5vdEPU9YyQF28oz3x0+y0tsZt7KsCv53k4mkFanPt8r
0/BavGM51J+1LsOLDCgVUjp2t9ksyS9j3bfy87Rks4h1emantHFMfOfjQmerKInNJUVkTWbl65Bm
75GRtp9sM98JUmu+S/NgCu13wt36MkHqPdhh2+1bL/8y10n0UFVL5wHU4FELvPxB6GS1iFZGH21p
bycW+piwtOnmReFvdXnKhbabR6gc5vJV5DIeO7BW62HOXkOJVCYcLQK6O3dfIl78CD2EGFNhdKew
KcOncI5/g6tdwV5g+kZPfWPnWYMUzIi2MlwUH1E9Yi5PfHq+WCnvn0hqOpusceXWo2yyMp06AQEn
cnOXlrjRMt0ON6MeU7232/IlnvtXWXbju40vvWUfq7wliLZZ4bj56k4IvkMWPbr98CcgUUy2+JJ1
zkgFml52GZp4vewW/svyUMopN1al1fe7gADwOfB+Z6VA+ulFxUELMXhFEte6m0bxJo7YqHpOvzC+
wZhlQsbXejKKt5G/8rhkaPcUZmBN12KVNm3/iPJ4OIAC9A9a1zk3LLUe6irpr6PCyFgDAfIzCv2j
EnV7sPWqg3pXaIdAhMkaK+q0L8rMRwyL/Fud4qdhnllOXTItorncNSK0d+lsmO+1rGuwvlK7dhK4
XEwu0VCYP/Rpcp/K2KCOTCWA6MilnJPIR7ua9XNpJjUYTKQzfyLFdZ9xADDb+CUClKAgwWg5pr1W
+zNpf7SRnTjIQOHhApj0WFsRICsOSsqvrjWHPvWLZ3WhSAr74ESjS0qR7V21vGHKXXTyjEf5o6vZ
mFNaCghRDuK2ynz9AuS0PsWtS1OFxvlrnVTlc4S1UZ1pYEHuDzn1zZ1az9s66QSZVWkbOlvWSx0N
8Qm2xm5ii0ZMbQv7miruySlsb2e5hnsBwmHv3bQltyay0++MwnSsEM3M0ajdynoi0AxLxKuBmgv/
3ZBf8oZbeybJqMgQgwZBBFhxOQqT5s9RLMx+Xef09coC0UupTXdlYZtmX4PeJIp8NA/BCJs4zgL/
ZUQqirx99l7UtWDEs3AHWOi9CTbStPlOQYcAIRiK+omXHsVaPH3EERXPsRnLjR1X0cMS222i8tFq
im4zEU/H2KGAjnnm1iwdB3vpLlDdGbchvnym+mWBGWU1lJwuMrZF4Gtv1A7WI1bh15pZ67nL9SO/
ofZm61N/oalrrPo2whDQCGZXVONrRv/0caqmBXwqB9Yn7vCV2JUtdLnsx398hTT5j2EKD/U++xal
YCemSHy2/WCtw0g4V/XS+haCruUN21ro42DZZJrqIMELceq6cnhCOdCu0qK7/EG3Fij8IyQQrNkT
H7HleFepE6QYXNuwxtyh8ejRigTautxl6n7jv1Fsg6EBNWfHBxIpmuOgj+VtiqZ048Om+UCzd+uq
GFCDHF8EJAe+Tyley66btmKe82vDIHjqsIrtB/8t1R5U3a1vSyLRhMuE7V+rDIDzpCWvYkVwMmm2
Q+SlUPIy5wxBpuL3tKikeKl2lbmzrighuiso0inff1mLmto87nRrDLceFv6DSlxONepbjgM2nI96
he7EoLSVtdugtszHHEj+NlqOguWaOlLXghrAQjAmKJNoXf1VhXrUco7qmlrYhNXAJ2f4OQHLBRN3
NfWPHoasE8HL5s7SWp0QP+LjMJr+7Erieywpia9pDSJGWX7gOsboyW4IqEO6aUwrPo3SXfAp8xvr
6nxH3CZEyXoQN1z50I1k7fzIX0Gnkjvm+jO9JhrEbTZTDaGijb4Ml0MQv4cpScQO4UMxEhBcQ0Ww
SwQkKMLkUPGEurOj5BV0q8XCdhG3dkRe5wbFcPGXFycmGYEiLRVGWvEkLyURcInSf2bf6z7VmfdQ
Ob3JxDkz4uBiXjvV2GztoRNfvUR/TgzPfg5oxZF7w4CuwscRqKEtxHiFiZFEXj8R/UarTe3tql5r
IYpHMxWvA7Dz92bo5GlKpw69lmPvB09mBzcN9zGbzt/C13YEy1i/wZPs0uXK8lbiEr/bevPCVGLO
DG0WCJU/iMdKM+DkLLkqtG2eMu3FHBzoDWhynjtvOgMLjj+KOk1xt85wU3MtIu+KhkPkENHqyQGI
nW6Aiw9R1M60wl89IVBvZYV51vxmuhhCiq2uIdeKoourCfMJNfyXeQxe2HSJHa0KTHasObEvcPT3
pe7c/Jj28iqj7PjHYObq2ZtlODdHC7RfjSRxFRHzd0qGzToub47jJ1ujyKILi/fiirHf2eiSOLay
KE90z52Dro3jKhrKRejmhwcM//hy+1D7FsfOuihF/LP3iKHokyF/jmUoMZ8H9n7OiMLTSjZNue9+
aDClD4q1a9m2DVZ2fvUmh/7k4gpUL2arOesZrvaelvf8oJHw8tdzPS2IYXeMGTVhAYEj756z2fBv
mbDFGR4ARZc0qb6GqSu4WQnpGAZWbKxstK02SfupZWdEhkL1tVl2RuhqnAPPtfUSZf2BtPB9lCQN
ieyWJMSsowS1CGUrBFp/r4s4/TWk9quuzIB33DQKFT2NS5Kfql/5aJX7LPPlvjOcj7+RbW4ECK3w
qnfKWxsjFcl7nmXlUbD22NKkHdYOZZSd5mbiQquefkNr9r9aLxtWrSPOgSbf/spnlIZmLH+QztPd
wAXLR3UlGCzQ2iZoEruDIa00V2QCyy0s+wKqw2LeRXhSF+P0TIUIMpFFn169iT6j2wSBh6VcBV0H
OmKuCibMHT9ErxEjk31QofFMQcl1zIZdH0McdVIQx7hq3xSmQVXAtbEJr4nzD/S3umzr2Q+RFMH+
DuVRFCakG/6+EvPjGJrJrtBQGDa+Q4mc8JPtP5w7pNGxXzTuvCSM1v8kJ4EGLM5iMbC9BEttYspL
2A0y9Z5ZiJl7PDZgPpSKkBWTsbUoRK41vfG/1ba2V1HTkVc9kHTe7/2UdZrK6QgcrMrs3uZdtpQO
WK7f7NTVDqMmCtDyIjuSsDncBptcrwrRwlOoe3v0LVBAlxePxc1OOiaU8AUFqq7VdglBS3OKZDtP
2s8wrN6mxYbHzTrjAmLDrE5bmk2YdKZdPobaZSx7yuFNNx9KrfPbI7tUfmogXhMv8z7H3Lwf9P86
WN4KLfYhqWV/+9+/LoxK/6to6w3I3gcqQQjua+tpbMruXVZdva3pnl9gBnqXpiM1rbDJKxId9o2F
tC/HCGV2q43g+eLilOmy/0jTQ7o8dcJL3ENGj5pVI13ArniPs77ctA0kg3bpYg5J9rXUPIuamV5v
25qQwEG+qRiTCGzQRfZ0X9RpzLJuFXQ6S2vg8mj5+7MtXrLlhP3N8uKlZOUscTUBN+dz0W1GkOcB
ykYDwxYdOvXSGQiZwP4xpy/7Uxgb7pk84QnaucNyCwHES4/nArMp2t6S7rWLNlI27mO2mIfyvieM
2wgeWXhhT2DHd/a1Jnho56hjgTbIZy3q9zhpSXxwcv+tCkYkdmPWoDoY2AgvkGwnQZnp9UBhlpid
sacriuIpv3gd3Ow2canYEWxJNYzFWWvCJo/64QJQEesbAQXRso2rHfe3mbTuzl0izQWIyvM8Nf2m
7TtnBaRSP+VTGCCHmoMjaWjZM9XCgpXdjeqEt/2Po7AN/Pu1WB1R8tyUArUqDxtIJG5HCYMLAivo
QXWKgOXQTvk3mwCD7/wIFtVUexpb3iI7cZjb7EPepeaa8N/goKASQ93B+Btc76qgEuZIcA6F7Ne8
eykWI4NlUUqbURmf8P7tED8/g1xHBVAOV9jfDtK2/9khakNCVexROxFB2NwSGex1aKaXeDkzi3ZC
P+nF2zmpi2PhucCMVATH3/PYapDz0WDei/ml7aPqUX1GIai6/X1r28Bsofl7Cmxr+LUc4Bob1QEt
Vf9SGUALjUV6V2c5c9ZypF4IJaIcgIlRXU/oVNBLaK5qGkt8yybe23Q3qiWWTVG69W09Jc6AtpEZ
N90vH3MzI1LzI4ujYI2Q0HmCn6PtCYEpj2ZZ+7chBzA5JfT1h17oOxpcv2fUBd+gMvzGefPnIMpN
7sQat3CRbcKCvo4q/tr5r8Fq/bc+nudLG+SETy01Ya8h/KzOAYO7abCRUycf2syn7q0OwVwFnr4r
/Ypl6JJwocItZNWCUQs12W9irQzI5G7Y1vsA9ZRUK/33qT+l/dPU+VtV9sOfPZ/zGVB9JGpzk3U4
ANturo8argIlfSc8rXlRZ4tSPMk9Rjil3Bt6I3/xSdZZz7kYH1HSVseS6v5WRv6Sp+ufveVFHcFS
5K4BSDEc7+o01+t/t073NLtudDHijOeTMCz8ASpIMLJJtpVJFDw6+Xi+C+UjeHjroW8A5cKMxESy
KBU1FGOr2vLFEY/8tJ4Mz73SIp0fPDOkNhok0acBFLHPSnLjASPiH+I3os28QTZZrg0Um/dfUL3h
Ed1cwW9og5HW1/ICm0GsbRL+tpBoFkaraZ+bOpy6X4R4Y2rX+geasc5eJlKc/77MVovGoSqJYkWM
6gK8pqHKdgsJ6r9fhCHjg++lDwuEZY0Krt9GxsDzsuAQg+XIaLsvOTq37f1PRqAfvddcs7bU4CGx
LuJP5f7yzJ7YMGWsTmvzJc8Ta5vVjc2tntSvudm9dIvjeOFz0GAR5oNveAuW28hBPiBPaftqyepM
Pm2ti5/nwHEv+L+mde/SiqJ3N2wULBtY9RlJG2rIZb4Mlzm0NQPAr6H9RJBchVzWy8kwN4KZMnZs
ny1HkqwTt9mKIjdhKeXHnwiTVMMRsoz2sdcn27oilpOudXOPgGmEwLigd8y16ho1hlZDVNKOSX/u
jLY/N8uLOlLXUGJyLXKpPQfZoXLaW1f78qR6FuPSqZi9kDsFuOJBNS74C7JalEa17mb+mKxquo36
bYRbtlcmnL1ao+POKVdy9qf7Cv7vul2t5T3HS87Z2JwN3z6alDGv90mGyNe9Pq26MMx/6KX/Eweq
w4gm3u/DWDu39qeJBBpsAJETg43Vu4vMV6oP07ZN5vSQm8PRm312MJ1dbIWeb0Fy1K++bafo+meP
nFrbIjzM/FBPCi3f7xJA2ELC0i9dtaymNN1cR1NJ/aPW40NNYewWRgQDxELmW8/3Xzz6PV/8riSk
yvPxgaCVfhHA4XF7dsk3Ng87vPKApcnCbLPAXTVWNT6WOtU6zycEXCtN6NB8hT7NP3MnSZ/5M3mk
jE/dycCh9cWcEEuHyKOhuhgbTHG+2OUCWQcBJi8lkM1DJvX8A7fFyguz+Vuhu4vWPDh2+iB2EFi8
Z5MEPZAC1nC774xC2tQrNiAH9VuFSUZc9thOl9qonLUqjg9Ts9UKrzxGAOHiuEahETZfq4BEi4ru
xMmuKJPH9JJ7f52MlfaJVfdX36Th24QaetvUMrx2EFGoorcoYZa9eTwaPvtvfYJKPrlYtSLkTjIR
9UbqerWvSLaBIYM6wOia+lxlVbkzByJ4VfIjgL4KO7zFxjWZ+nct3WAo2akw0BCc4YvLs4uu3HrT
NH/cjizuXplavzcawdJpp38onmhjpZ8a1OODQEe+TkrqH2XmfS+WxVCM3rGbgvF9cJuVYg4SQzEe
59IxV7OX2geTJe59hY42U79YiJUtA2lkOgThXsYEOfRIeVf1QnGqKlKmhTU8qR+rrCvAOHkwhJ7s
KznUr1FnP/QSLZjjBetQS5HATM74URYEUmHrfYDYQhq51SYsl6C4pFOTXNXpVGXRuauies0MAYjC
16E8jYZ+T0sKjSLet4FpbIYs9lGYa6SHpJc/i/Awqa+WKLxbhef4lkdFtTdzHxSDHAD3E3vKD1v8
CwApaU0hLNs6DUWDfDZ3QaJbL0y1zZNZU5h0cusFY01wun/nkXjbTRF43+LINb4vB03X3g+wGcQf
dlqc7AQbTG8bX+Yuy56XM0W8ietkRYhr+Ogzda+aqgnu2W1qOauu1R0RjzHmPvVBQyXyHyMIOe6k
+fv7HoGSuIN/49XGTPSAVNa7qU2IL5r6kIzELxEcLG4plvDul/QQ58h+wnNdED+DXVPzVrbIn4I5
KI5R5DlXWivOtWWXfj8ShUy2seuKdbtoxOtAmH84Fla3qxZ74iw04AJmIwiiTpNndW1IAE/YSWfA
OZuiR+ouz5nZ2+tKYcmcEoEp1IU1ocfjNklkdxu8MNm18LXuR/VylPiSCbPt5dtYjw8ZHesvDG3d
YUK0B+E8YROqtlf0C77DlFmFeVe+21bpXP0uBy61cFazcdL2VFqqLezj5ORPWrDWrdwFpe2sFE8V
2e0fzmo8a89hPtMfWkis5gwIyBkzo/rUSXXa4Whje288KwpWLMsz5tB8q2saqqKl96xhQn20ila7
1kSz2LYgyoc1p7dOWYDsHUJBn9uUYEogk6TCVqwaqnz4kaNOQ2UskIey0ltXaTcSbusj6k6ZPPj3
3VkROX16STuvTbBm5SWrt/c7rMBEQ4mjG9eGemGkdjbT1BZrT3+NZ9y2cZhT8hJaz6qjnDEl1XSL
lmJknBTGNkxjyrHLUUEK8iMyqEM8xPNKCRJoa0zYfmS6vkPx+i4RVzXmpPQsWg/cLdSNoyoSqNpA
60RoFCxxBKo175suZTm13DNSSguxsvbDWWgHrkaqoFX/ZHmvAY6MIYyRn7INFuCzKWgOuXbvHKhZ
olK1TP9PwhWlFJor+byH1uZetH4xjRedpgE/8Cb2XkX7Cv5xr4aR2iDsQ90Zd4xmLc16ZdIsuW82
/cwsdy6QO6rRo/kODQcQkaC6rJKMB40ujtKCBTaCMBMy5OHPYw4kYwUhrLq6Hn4zla6c2PbWcyPk
O+Tl7dmSHuommtewsWEYNbmWw2+q3r1k0Zr74bhVneBGxjz+kaROsSgIlXCwcURw6YuROimr5jpt
3N292ASai1zy0DoqDhbsmvo4agXQEuOjotj3WCba9BzgASpItbwy8gbsXRZdC4/Wagn/vCqBi92S
Hs78ihg4zqd9mRJwrkLIDIteEWomQb3YZa+ILe+mjgaIQEdDl84q96rfSuWqT4lxZXf0m2ZpdLn/
vZrqlaJTf4jpuTxNPuAUunbWz63btL/vfze9+DrDZPwpCWtumZUpY1CS8chP29rSyw4K08RuJMP/
27MqXVoEWhJhl29AvOodAxi+rI36aC0WuWvRGc0Fj+tytITsDvPkru82rsbT1sDGfieVXl6lndeX
gb3/uuhgyjDqvHsjWLGkjrsNOW84rmGbnBQPqEiq8QZJdBtWrfFw7xjaudwmbIgu4UKqSEQFrqLX
xnNcfsa+9Zz7Zv+eJ+x+taDovlLkWGqelPI6eovUxcm6Pd0Rm3401Cc0I/tS8V4ynst7e2n0jXXc
VMUBQ3tzUUcQBJpLuFybl2uEWPzr3cTz1/eOi5hteMLL/8lLxA5TC61SeI04fmV56EzDeBhoWW7T
snKYp2RAgKkGs9ccX2WOQcTwXlvsyC8pQ/261Wiedrg7zCxg/FHPQBiMF6Fuok4W/brBcEDGnWs+
uPrk70NIDFDhcvlgFaAAqFmS8GkjLiFnkSFF7R1OeRw2l2gy60v576OiN3Ti74Z9Xj4rWxDs7vE1
EM9K7dqMrTpR77g9smh7LqqDlufZHnulwQwNSiVaygBhEQxIFZcWjSWH5MlOtXwfTtW4lZUOJ6GH
y4GN19zHXdi/RTrRRqHj0U5d3m0hUK7KYG6uc553b7FsH8Y0dB/9traQEoIMsuj4E8TCckFLXVxl
fvJbDwj/uCf+aaHYidZgr9f385a0Yu+trLrXPJ3si85cvpPpjiQQxHgcAG/RYCFbW6A8Hk3ClqhW
lljPg0GZ1mmrmzprBn0AhEzE75h9/hWSaD6Ni6gOP9OlyIRWGQWKbpRULKN3sg+a9yDx5MYWVvRQ
w61CETuAX6v979h9SRHGKrpKddP9hKCyrpdY8TDx9qOBdGGR/mVYwuBDZ9XFNPslM1v+LHyr2JpB
DdZzqUOOCbsvzaxI1o5ncZRl9lP9SxUbOBnN97t+JZoKNHkKEqcBQdsENss/bTaBEy0v7pKiOlVx
urJHPz6ReWc8GpbYUYaiIedm880eQvmgVfYX1gvTSYGR8Bebde8/qPEyIjRnA2hMX5uZb5y7jL8t
Dnn5osLp04ai9kxFrEtkdivGUdt4A5uEAJH6q9+BRnJoG65acGWvSbOZtDF5tH3YVa4Bmi2pE1ya
OJCno8yWpHGb4cLwSZdTN/z9xhZb8njEw8Qgv4rZESVXN8nKFf718do6aFcjI46+yG7GqoS46ScK
CZjwQXAZlggbiFokDBADf1TzTZNoj1XU9k9eOxSbug2LZbooz3EftBulNK4m55ZldfKqrqfLdUz1
/RGjkrNNvWhm5Q+cxhKtfDXL4qWBL/hZYBFETe2cW5HdXTORX9BDLcS9L5rl2suoNtX3TVDBg3MR
wuzOTZ6/Ecc+kaP2r5e0b/95qt6YCtLUrAydZO4D42mjJPvRkAgXoiSeyhlV5L3qbg8gYCGDUOtD
NniYci9aR6gjmRkLCqEGt/Qywt+H+ZEMgAGxqBpc1TA7vDjW3DMVYpc2ZRPuIMtQyFie/UU6eaDS
lK9CA+ostJkFEo8FSeSYMAmd7a9q8Ph7qt5Fp/rnXWMiT8qAjbcVePUIjAjeO7/MHupSYtn0++A9
8kEu9iVGefVuD3Jvq8HOVlAkrejEoa06JbYN5N4xgY6FHq7/oLUuVmE1N1EWv2cTwUwXa3JHATte
q3rH3zKHxWSxMhtjOLgV8EiKQJD1jEx/Ir/ybrZXZwNnymuvzijnHTz/VyTi7kJmV/HA7xMeqzor
VjG8j7Ph9emdfi4t6quBNr6o67Ta0k1Z6M7ZsEgz1IO8IuvIvinvYdSM0wmTPaGLi2Exbmjyx2Q6
ydZG65QburNSoKGJX3g2/faBJ4jeRtB1m174wT71vJWzlLlR+jbolxhJgH3Wj64UoLBSqa3cWqvt
djtMUEHVaioxgZ5XFSD2CmEOHIWOCaTMX0ii7oE6BdYqqEg2zqYuPxYUU3nM/deonPyL4vKJGF+1
NPNnCU3m5KIQP6kjGGAwc6bb4JY0mhcxjZbiB/AZAR+EEzu3toQSnfIfe5V2dc6XZd/Yul+bIo0f
SyNzUVEF0BOK/ExIQ7vuYqe+mCKzVwT7Fe9RNbq7qGDR9n8JO48lt5Gu2z4RIuCRmNL78pKqJghJ
rU5475/+LiR1v+rWoP8JAiBlqkggzTl7r626HFrRExac9XQxTawieRw1e4G7+5ogN1gZtKZXaq+G
9BjHvFvR4iaq676a6UTUHlVCgAoGcAfx79QAd+V9SaiNO841+d9T4gxNuqsnFhrsm78XpaazZi/t
k18wsWgtIUr3mSlIRHrLhVOdk7yCMxWiXMxYHAN1vALDP7mO/TNbphKrIY2mjmBbQWH41gxV9pON
/neHEIT9/Vb/vYSpKRgGy75GqWttr8oPGsjIVdI5P//bbWLrf9pNfJ3XbMOzDN31Hdv8I79Vr4vE
tVyYxho77j3qNaT2QWwTpVDMACEqIED5PK+IHYwustKRds2+cVQOGMho8liDnVxnLklDxlO1lCGI
3ElvSdn9UFd9bic3TQw/8jh4RS9XvDf6ce4jnnxOkqqefhad97WJh/JRogE4R6wRaBkD2ERuHO3c
uCZI1RQvDsKR01yN3zWYUpuolfqpCiFw1iPVUs3cIacRoN6SEcBZPW29Pn6egtK7YIe6O51BHrLx
gVJ10IVRPgCkQMaM2qLBL31UEqq2JdIdxna1DkrLWyKC2C7PwZJ2XDwZ8ZC/xr0WrU1X6jDJ4vzV
SJxk3ZuEpuBjldu6L3vWPmhgE8T1V8f32hXyneaWtZCVjGJm2fQ9sOByU9RHax7j1wA59LxoWGjD
oSJRmAlGyp+WyMoX1LcArw2vfgFVau7quovOpfDjAzEjxqV3AhdekvmCCSl/bCbLus6EJopFfBMo
NaudFyCsBtoqapCsvRiMUhiigJtpLgxjcIlNt75Qo1/Kbg2EIBvCV2Q42V0rlI0Fiyh7TKhQhBHQ
P3jcRRcWV2YjHgrfn75lTkJsAT4OAttlTV8tMXcduKunvPV3nqWPRxNp6jbqPbdmG0ipvus7yveu
FZwHlwCnfPkUCAjNrrk56Pv7mb7I0JTjz4+L5OBXfr3PbB+cYZtM1zoTHz6IzKs+p824clFVXu/X
fpufM4A46iV1MO9/ZLxqZW2DsqUnVkfjfgQXfoqz6e+lPXIGfa4/Lbmj6mvJi84hDQ14ohyGcCND
a+FcsuYdhfPjXjfIIp8NWdNhUBiBRhTAP9LO1n4FZfwlFJX9PpMyAb9UhniKjeQ6G+0XD8HoX9Az
dshn8JGZxars3DFaNQNB1qbb/wpMphAByRIZDjJzP+6/1ppG1qJO2TipxMeUxNHZiZuI6j1nJoDZ
Jgq8gwqE/syHFoUnkdYvOMGq9Pu9mbrvpDPMh5BcUwLuYQzuWdFQBs0dJBW9jXV3LMZsS7ckAqVm
OCNbuxZcDsauA+6kYXNXeC2Xdu/2mz6fJTwv+92u/PCl6MS0GqzJP+p6NmxtJJnbsYBwEHXxVdVf
1MHMA2NbEnpEMzV7i2WMTK49lfWY/oA+7gdWfGbnFr6UU4t8yu+AMSqbl9noH17qWhsVi6DjF12V
efbukPFDrZyUlqlu7Y3Rd4fOsWqUQtFP1YBrPAp4rj/fdMzbj41M1tOo+YwxDuC3SbJsKlHS9F71
FrhBvXPiWZygNlYHEqoNHlTq+7RNrqOelftxMImILEkU0GrZnJSfJWu6YxHI+GWomcAxwIYdqIXi
iMgyRrdZgxZl7WS4Dz3Er0OpvFrLIdPC9zoS/mpI+kemMzSsbYt0fDmTncxXndZ6hCa0z7ZrDQ8K
zhMIQBlQ/DHNIM7O8Gbtqez6pzAdrQsFPQF2pQhfS3gkfJ9Ipe5VKi0Z60tDbTUvp/RHVDPiUax0
HvqCHrwxJ8+Gy94zmBA8qAVcO/D4q8thAJhz3+nJaS6BnLOZYP9Juy6dqU1Tt1nLBl/MQAHrYI8l
hvBuOOa+jx9oCSkvc22+3PTl1PBcolmVMgSO47xRtWq3YCo02qm6qnvLo3G76uwUwViWY9gtmX9C
+UuBtnTQZ/s7uUqbmuWjJNQSV6F7kty0HYb5W4KTVBldS7xge5hj1qqZHecsmuHDFuumzou/yqST
62wkX0OmmX2IGXvus63VAmKle0xsw9Lv52vBiLQY59QBDRq7/I6OAHxQzMNFqj+0cZs80DDCOqB6
IBNSywV3HS4jZ0mX5yRl9S71rj2GmviBlIsAtuWg1pCdb1DStEwIbEEJ51Xm/j4mzGit2STnaBob
11yiK/3viV5Yf5hzHRdLrumZhqcT2A7x4d8WxTocLZ07vfi90ihIICQI0aTVr8/aqVhgekUmmqss
IWDIZGivBcXg32fFACTp7fP9zzP1J1HuPlsiNb/0SHJhTop3vLf0CuCxUxMe+0snQmetZF4pNGBD
a7oNqx5uThmdjaXDW9paudaCfrwZzLFXstkWhG600nuqtr1uQ0g2ySY1yri4jHEntn6kDYcks7IN
PdTxqnDKhhRif98cOxYSX1W6IqJ4jZMh+YKQg7pSa3wfc5SmhJuLa2rYglErDw9EidWPOba1tQmu
Cb5j9S1aOjxJQpw9G0xGvirXt7/rNDPaAvU2+md2l6Z80GLDw+XPk66VIet2pzSeUhnk54Hd/LZZ
HD12RVIUWhXNxgfFd33MiVr69t/fsjKa/tOCTT/WZcflgx2AI2H5fxhRsywNaC3oM5anhjTAOotW
qtsmo+65sb36dJ/AMDVcWx2xS9XG1dEYzfnZ9ZnxXKz2PqGZR0cRbl3a3zfkhRnbTlDXNg43aQr5
DHCbOVE7DAspcFoODONvXlnEN3WVoZzt++GpqnXvIbS8v82w9p7zyX0lEsg55bIPGWZh0g0BV8Kb
QeX+60zrWRzC5MaUL2pkBczSb03F/ga4kwVsKbupBSiY8mhXlHQZrKVuTXvQOuh0c1fFuSIA4yFw
+ub0358wPtw/HyTP81kSOjY3h6fr5h/+bFrdZRk2sbf3Q0/ekAKFOU1R8UX5J2A6ORvolcTWLrGL
EStqHbFmx0ouXZtmZ6x0MniP+JyWtgQ4ccksN75RqNYODXk6r3NBTgAL2G+1DXA3H8Idiuly3aiV
dUiszETO1IaAWGdaOXSuqPObkQ76zJZyZSMqg4Kl5+vK6xaaf1kdzKWXoZFmcJNNzWgfEdk95qW1
K+kk8LnxyY4MG2T7lMa206di209jsUkXkUO8HNTZ56ERLhQqu4TP5w7BxpeuTeU7Rriiov/+cZqx
Y+VRhUjFwvhJShR50tG3QUvW4M6b7LW39CWaLrkJsiu/jaUnt1isfEjcBYEfBR6TQS4+O8goKzVK
2Hnwizqg8xz3Y3OKxmLaJrhCViUtefswNbSG+xFzBr1le6v8nOpSi7mMjQZktZDVoVrG6o664Trp
On+rZPGBA7S39zOKUgA0UiSKhFcEbvqsNjFpQ9RF6efgjnsaySOKMCKn6nPtmjU/Qeq/BxEDXw3k
E1JmdzWqDEIaBbMr5Qz/McqnZKUtZKl0xNIlscT+8Wa2bJ4//9Yg5dGNZvcpHesvJcDVm12EYPkH
3FAyweBcJL13/ueZk+PQH7Jgdf8d0rkkGDCiVcSPo18YyKmP12ZhbZECOfYBoSF/Nu6JJNKQ9+1N
kgePdtvIl7mOv/ijw5q91SsMRvxc5RB/dyaCuJDG2hfV9q3pTTzcv8iio4M7htPIKpfImCISQHTd
ptmjF/19VujpMYRh3o8W3DDoe9cBU/XeWs7G5TXc5ZfJDPqduh1zgZAPL+YIcGDiljGqGxVXfVmJ
l3TwEAPgBFndIc6NLn1wsN6iXF0a5LFw8BhJml/SeZ36WX/GSwOMaxxIX4mtBHKBqDdksHn7rESJ
caE2O3xUojK3Vh2tCM5lQlwOsed+lB2uZ6xPbIhz/9YU8xdVGgKDPO984Txkpdk96ZZzUGuY4l9X
JMF1T3XiHZyY5Zgc5BsApgYBkdDXal5qetTI2odAlnXI0ECSvkL4CygzrqfK/K4NWfZCC3mndTA0
dGTyITFwq1TExVlVZZi2WIhVw3xMAqMl4Gn50mpb6utu+eKb5VCPUbXL64ZV5XJZMOLsuQ+NFdjV
t96BOR0Sf3IJw78707HuOLLaqSa4Isu/pof9xq9xBSgDQhCDGDaq5otFh/ioXm/peTFoaMNO+Sh0
gljAs5l3u6jshA6APidgj0djH2kivuZgBCg0diBXit65FuZaQdrjKfB3Lquz3wVtykjsz7px3TW9
tW6ASr6YM1mmEvfRfVnKHTSephaJ6KSl8qRWf1nkrKJy6A+DDTON7SaytlKTL/qYsInPBAmZJWWu
0fde75QIrS+otEucLLneVAtubAUyIn8oWnzsogL8/VkzHQ0toROc7RrXnS5Nn1QrdTcoaR72wPkG
sOvBWTqLSnhf6VJs+9q0VwMynb2H5wa5JhsARfDDQkNqQN5c+sGXezutQBkvrIdY72x4SLXcKS+1
qv/waV1wo3argfHyrS+cDwsnzV9tqjEZDMF7F7yP6hcO+cCPaq500kXtiujiKAQjjh7Rdc8URoCd
zJusRm0VW8GEw/tFFjVP4bKG0nUj2UR272yauDQeAKN+unvVD5IY6eq/Z1PDVNPlP1csQngmM6pp
AVc3HGE7/16XLgQA1xrhf6KRjk4R+YTP4xxvXdJ7CL6ty11hNeFZHcwxbVYTGrp6G0AE3w5dPp1m
C+xEvFBucuAzayiA5t5u6nYlnGbYpW5WvxdjubaWVaZL6sAGIi2Wrs5MHv2qvdZFKt1vwnjIQm+E
hEWTvMpxlweC46cGlR+82JtW8JcSFelox8uOtseojc3TPGbJAXQEO5L793CfjuD4MQOP/gXDS/CL
xNKj0bvzhxUAcenJVXksDIDmaVA+tnNCN1WJBToEgjt17aMD3QVNA+13yItwE1UEYXRtXIYbkdCA
jwqkQAv3volHJDRiiC7qEneE3M9aM27KkseRsgf54kl5LMdgfDVo2FznWk/WcJ8Bc8LpW884zy40
UOPjfUAXATHkutFF38OAZsvSb2A/0q3xi53us0c/OvM9NDLzxmJHyN/4j5Y6ZF6UbwEFkNk1psfU
EvIltJ1gZfd1fFRChjrU26un6U+xkrhVjvGvd+sChl/ukmav1aTQkvx8sjRXbJvYKM8IGs0E/5Fh
bDOS+I4zTeO9Rfb6cwXXe1XSR/5y/0Xw838gMMsOM1y0i0yw7hWJbW/nmi5/mQxnL0R0MrQes8Ui
2FQH9XpBGsHnSwGPaVVWGhkuYokos1CpScRt67uRsM0De+Mht9mL2fu7LlNK58Y00ay051NCze3W
U6RemighNf5qHy91s5by+C7jdKduXVObXmx7EkeS7di4qN0M5KPfN7tuIJ4pC+cZAis2qIXQ5dgP
hCTBtkiBIevTAjovm+JEQrdkpWF0T+DSu2sBGGGt5HnqDZ7v8GRV9vjogdgH1jUgNImLgbvdHJ2V
knr3AuNnxsinSLhx54qdrWX6Bker8zImOIsj29nX8ehu7jdD5jC2DG48U4MhWjQaAyQitjNgP/BQ
q8hXlr5O/7xg3enHySSDwl0g9IcUGP/ly+5Ql4eRGOEXBYNpKaOvabKIg7qZKbRNG5wUZ9xOLBNC
0p8Z/snH9SxJlCoJcVKg9H1r0mDXuxN0fiDCXy1zOnbQ336GOqWuvr6W6aj95VsH9ST2GAlWFuyk
Nz1hAamXEzHVmf1NlWjqDlA6vFEWPQzVOuibQ1wlzrqwauJsqjbdJ7B/v5DsiiNCK9CrZfNZ7xL/
OGE1XzualjxNkbOjaMvqf0lQCnISPnT/V0nk7/2HxQgojkHP/w19r31fRFLJqNWX+1bA1Ed9o+rA
6keIdPL6OkNvj2ZSa2tiRcgkb8rmSb1hdQ1S7gWCjsPaIq9lTvfO/5Lr0CzSwozGGqUBmXXt3Gfu
hgoaeepufZL4gdcG2rGrMoQEgKUvqlPa1l9IWai/uIPr3jrnV1mwIV4qOeqgajrqTJUcY31NCmV9
i/n9N/Eg+w3dU7YeVVbmZ56cNZbSe/3QRHn0vFypApC60idtoxQuhl/o6r2BsWBNtTnY91qHJWU5
IBUGV5j4rWBDso3cadW7efnViFLwQ+wqdmm+b8zYOU++/eEuVOx6sV0ZM0VqHCtFFrevMxL29UjR
5bUwKZLPy9m4vKbelWX5d0K7/qGfzOoFB9FaaQaDrqpezKlaOwivNK0Xj2r06vQ4xNVjFnvAxtaq
UpsPOXkWams6uCvd7eo9zdBvmTvhOh30lMXpmFR7ZXkqzcahbJZclXoNSW13taVJk0VQml4OGqL8
VVsRH0fARHREWPj8ORbpU1qdm8n7x/BEnTDPb90idU99yQLbM1ju+TVyBLO5f4z3T1B9mNOASdTj
u5o1fwSrzq1VHdWT39R9fL7Prq2fEJW9uENJgXoZ6M4+tY5uvehOslcve4FBOlAcaJeU3JMLxWbM
+zOJr1PKalHVLL1U/2W2mnX1y/kap3F6NUpSzxp8+JvOcFnvVtbX1CaSaeRzRi9kVl/BtqrR0Zob
6qOBFaybCOABfczpm4tLb51Rrb74GFiZ4dh3Zog2trjJ0qNJf+zamM0PdtbM3pFbvNYDbvCh1qyz
rOrxMnmhuRVOMj/dMWhIdh8bqki3oZXdzsFsdUNhz4o61x9Uty5i5XSWIa2ZEVHtY0Fu7nZezkay
lu9n6jW867/fZV8ogZXo1ubzD6uzMSIKNmKRv6FgvR6FHn5r6dQeIjBvO6U9oLWzHqEy7Fp2wMk1
Q9jzUJdbNQSowcAiwfOhB6oTdJQ4KvjBywgzL4cw89hx1eEO5BYIvU4XS4Db7zPih6CmFf2096qx
3Zr6WVQTAQnLXzTMRiOqe9mOp2FG5duz5bUJGa/MOipwg1v2mmpTdED9+0uVLCJvlE+F9hfiPWSW
JIC7+2YicnJecAsDRIJNkWj7VpMbNfZ9/oySOZReYoUivtcOUdm62Os8MC1U6N/rcbwvkiopNr57
VTt3WPfag+W5D4EfkDjuau5OIdWxJRb7mAXqSl2qAxXBYdt7Ez03dhyzlX6LhWkBXReoqAK9A3mE
g0P9esmSutSCYzm6jIHqJSMoVvcdQzHTrJF1qW31xjMfEs3QtnCFaFZGsL4pCStRdVR3MG2bPVED
0a0D4PPChHN2F9cPyzBtZy8zrJ5YL61rIRlELPdF5zE/ldAcVveb716f72O4p2oYUAcqCidpjuXl
PjIQfiZwSj2l6bA35YTqY2K0YeahdlZq39UHHGFW23laI1akhaQ354dpF+a5HC2XsYlvaCwzHe7M
9F19e9TM2ue6CXH08sQyr3ftVY/rn+r3HExSnuw5krsGWNn+dweBOKir+p9ERlJzJeITYks6MDBg
DnbseXQfTndgl2jCvYtjZxPNsFCYpFdhO/rEu1hQpZfJNA9SZii3fu9rY1vlQU6+OSwKux2mL6mM
HypK+gd07RCfIq9+CqD26BUs/4K2xC3XnW+qZ5QVzXfQydGpMvHxIZjFuy5MMiVa46XmSgnXyQsx
XgoPyS013CMeTpJVZ89+mWLCQnFRXZWUXFLdZDyK9K007WerM6GkRsQz7u4iCbdFuWM42zyI5WuZ
VehFaH5yP2nN8X4nVu411n3gg1P0kZFcXTAnfLA+zYBBGfNZs5pilyc+/YPlILpJR7e4XMpU/yro
vaysgHXMfS8KpWDYWGWGZ4fd8ntuZA9ZTtJ5kzZgIUbrZ1jG/aqfJ1rRekxeXkv4n2gjsZ8xYTG6
ZBTDesdHrYtHodXm9BIYNYbWMsR9g9V//bk3pQToCmFDWfJocxTpWppee1FuKdX0YElV3CxQWZt7
HaAFHLMVAwWSSEeGV4DPKTaea9db0qQoJ1Va+YNFnoPVnsFA7cVJ5Cg3QovzU6PTzC1D4zf+hw2f
vNpWcE0yoK/SskmNyvU70RkXkDxlFPsr7GtnNq34RZapXHmsWTnepgD+7S5m07aCxxIafIBEZyFV
14gAQJi1SlI5rUdlTSRvREPdTSNhMPSvmUZCcaF5yUbdIXDLqaJF8wcimm4dmDT+VVVm4T10iB1f
Le7GtWyjbC3gsO5pqXiAEOzkfjZEHbQ1JdocJWYUW23E2CJca4v6CCoi9vPWdIXwdUdapLprP3a0
x4kCLWzyIqfuwdfqp/u7QR93JxE26NdISP6NYENEGa4AoGc7O+qmc48F5Rxafb+IrR/V1efrn5di
akF9zbrctshVF4n7clSWNSks/VznlJ+cbIO3rFxjSPz/bzqlH5xHBPd3e9vUV9mOzMl6hbBguol6
nVJS+c3yd2cmxVACA4sNswWtu1zHbXoM4Fhc26J6qVrNOatCh2JuyKR4ceXknjVA7o9JcaCpah8n
yoTcsv70EUbBriTy7It6HQhCvi4rh7Kco9FO1KZXLzOvte481y1pTJ/3scoLBjHAKk5z6XKKBI5J
3x+nykYdJubsSdRzzSJ3aL/XQ4CmYGkbkq74GE4TeCncmSDqHoMlMVRlmkkjQ0OlHYFxU0Velu9l
ajLDLmfKa+nGMJLVux1M7aNeNqH7DdfUjhYKkXVWNZyzvBAvE4tUVU0mS/qsI1hjHxCQ7bY4ujSD
Wy9M3OpHYU/jYz3od1TDxKpwolZItK1X1eVmHPnKsVSzJvzHW1k/lEC+eVGvZ6bL0u/WvecVV61J
YxAnCEsIQ0MRWefBSTWp0sQ5Yi0VN9XCko3h30Mg7vbLuaJbGk3jvA3RisaUzy5u6tnt3umOru9n
V4T+3jXTnCetjsuniE3tWOfVG3keL/d2GNL1dAd/etg1OEnWyvz4aYP8fOPzNQp6zx0p88dwcb4Y
PlghV+QnUIcEXzfL/+csbhhTeMNqmqpnKubt5h/fkpA6WqTkpL6zNOinx4jN6MWK2wfLcvauO1QP
asygP2/uPZua2p3LMIXevof+98AEGGFIccwD4X0GEgrWo4pKruDlEyJ8qIeOcVKvmTYEPN2PL+pN
J8r8czI5P0Hqk7OOx/g4TQXQkxxwfGSY+lZdCq8GwKTn5HEv7yLrix9omz2EiWGwNkUCkg3sNREZ
/d1bJJ/FnRk8qQNUYotAhMdweQXOurxG0XizBgHOzdBcgouySt9tnF7HrqLuhLQM3mpTc9Kdv3Ab
A1eP11CnwVMuuyECCW3Ah051v0xK0T8VY7z6/QnNzeP9ucgy4Hf2LL+3vl7dVF3THryPsnFp7yk0
b5AF1RfYlwjiTP1bg+X8/jf7sPW3qvC4qI+IgphxgSsy13LJdN7tHTR85znu5EHa/TnEgH1Vjm2r
NvOLO06IuUGTkDEz7DDEwwH/vPmN8Es9zfUmrIiAUvNB5ZjONcrrBw209yWDqna/l1W2iTpoWrlF
BvnNgEh1UH/HMKsZR3/3t66JCTRjN7D7yaup27iJHR/LAOUAGfHVl4oRATejtfo992GiOiunrJSk
h4669o4QBueaeq2mELTuhpksLaMtyeiuw2N6+XTC0sTJn9KL8qaqV8usz5+mk/LF5la7Daw0ugSZ
eFOfl2u04gTPkgQjaWpfojF9pRLn/oUp9xLDtnmzdfI44Sojz/WCgzVH1te2su7xIgoQNFc5MAk1
uuT+4EIFZullLwUDdVaF9NlrxD3NGDR0lehTKUpl5EcbYXeI2fuaL3CpYuciE9tonuz7PRb6uL89
1idn3Wu6ve+19U7N9MvkXzrZtOkaXET3wOged9fJldnXumcvoQ1fyxlSmgx94gKXUm1Q45QO8vLU
z/HmjyFWDbZh00UAx9KNERBfXoJL2SoCYNec6WnMX5N6TC5uIW6B24ImjHl8+3Tsd/7gs9DvMeAG
bFFW4aBF7P2ZhZe7UVIWX9+/1bzptZMQ41MdeOHl/g9QYmNNK/1Xasb2tWytXzYJCAfJh7QnGRN4
h/VV3Uoj9deDJisb4dohDyq0jMsLduNwRw0HDVrDr1BW689uUueguLsvU7TcaQ/qHlUrocQOss2I
z3FtJo62vxeQ2XDnJyKs4v+j3E6X+o/mNdV2yi+moUQCrmX+UW2XvlOKaLCt45zG/o/kudeKD9yW
eDEinsMeJi9R1CSNuJOO4i5yg5Xs8Saw1L/KYaMWh/Tp1qXZxhSkAAZGdc1AmrvTofC5bRMvzY66
LK9mX/SP6iVqgeXOcIABTVjGtCEVj32vG0RFTP4Pi0aG+leNYpQXD3+m5hTdyQtZeFEuN99ct8d4
rJPiZuodVY+WQImhqpGNc3fmXis2ToW2xE5g3ZOXACfZOyjkbmukcu2VOu6F3Jkfk6D83qNbwOZu
gWgY0r804YbHWEfTwKI6eyxy+6B3Xfw3kwon7nigKi22/GXiMTVt3Gs5uzVVXgoL+13LXYQTyy4a
DvnKE3QmknJMkKlaDNBWWO9cmCYrYkWm16BuX8Wi2NbAZq9aO3d5zFCJmpkEkeDJ8mtSJj2Ex9nY
KfckmmfwCwP9auktvmHEAnbel48TwX1aPWkX2mivVgjLgTyH507zpwdE4uG2Sugo0OVcZBNMKcrb
17YkkBfT9EtMyYf6gQet9HZaVS1Jvd7HFJDMSTg2mlV2xhZ17T1ifKg8MmRTUaDpRoiwHTJIdJ4p
tg5FKTgsJSYwD+eo6g7gXyeoyUOklTOGFna3nTMYGcqcmNFoWOfqThpr330GdbkC711cgdN9U/qS
amr8hZ6b03Fb5Ca05/cVyKyVejclTudmB/k2MbUUykTA0KcZ41rVQCHTix3+vnnd2MO72zFLsMOU
+rYdfG9boBu6l9KNfRibvxRtpmCp/KQ70b5ww/feqW2qyhQ86jHMz04a/IyG4mLliXYzHI9/LXVy
6yQGIa8FwuDlx8SprNdHiMXDVy8egD4WdMbbFoEU3WaxLgRfrFa37bNYsDPm0nZKs460iwTPm4np
dgVnGneALruPNEZgTAH7YuhkPpUywR+s6RoRn6J9UNzIchB437MxJoAIzKHfNvq6XzoWCSiuC7lw
W7Xcsoua6Yo1mp9UM6ZnZEZKIDMlyZ548ergNlq+0xC1viZhC2Oks8xHMU/5uunJyIyd/EOKJN51
cWocqRfMhLD565i2BKV8a4EimuXWsGAtztNcHW234CmrpgAenfHLGR2mcIQOayMvzgvj40X6FRLW
wq7ec5SOxaD1xtojJhH779INKmssBgGQb8f03nwQ7cg8gIEnZFl0tXf0NBzVEnHRjsixaX1vp6pl
MJUgXPr/3YO09D/HRPo0dPLQvzuLr9L+Q9AD57FzSdh1jrnnvPulkIs+PXrpZtrtFI5WjkvdRhUY
CypTGz8WxoF95snQpXtLC4K1StSrM1z/1Nzx689X30byhF8Tat0Ptcrqp0SclivC8u7UWE2MPzQT
epvtMSkRyiQupZtrq7TKo5f//gUN/0+NP7+c7zDYW7apL+kcf/yGAih+Mhmmf7wP6aXpvgjQxoj6
jeHdbyB3iXQKbm5s/P6uqDfQsKPjjYPauoy6UT6VZjJfizG/xH0R7ZtWmkT2DRB9Rqu79XW1pKak
85NWGS9R1EZf9Xypl8LRKMmi3NMzG4z1PKXReWgsVqKZlTxIUdorUuS1feQkFnZOzTgp7RMb425k
kK9TLX6aw4kGRtpQ3hobF3dT/x5FjrORtjV9tI5FXSGJ3rolVCwBHrXyWKpe6ulcO+7wqqdfC2B2
D4LdGMUB8FmmX3Ubj5LJyalMbdslVrlVUt0xrZ+lM0QsmaCnxKPu7dVZ+L+zgvU/WgbrWRXoVDW/
iYGmJGVcrSvDvCk47eDVzWFihHFE91cNoxrNrD5qW5A2uOs0CjZJTypp4v89qTWuX8OxJdK2Wau2
X7j04zUSvUmp8vZ64pRYp5gIWRDPF90njVn/pS8v5F5q7XRtplGvuVsZAjJSZxrR8Q9jDhfJMsuv
ZdRnp365CsE/PdjdkKwNUrA/VZMU3uWGyicW5WHcqSIbygkGkGhbLRo2hXOIa/N8HxGdrExPaajl
cKVYziWJt7HmnAL+InAVifzh88M9arDhN5Wb5teAOxKynpTc+J3vv8X019dhnetnZGfih9ExF7DN
kEc09dFWEG+yvU8XsZ1ZV0tjTcntG/2c4p8mqNXVUM1/01rFskG8JeYLH9JO5pMPa07p0/1HJO3Z
oAewwIUqcFF4SFhpaANNAPBh2hBnr6NtwtvIYa9PlO8PWlxMD5SPFgn8b92vE0ItZQg/J/VOvRrn
5vdybJJ7CPZAUm9qpfZKzPNeyXrT2eH3N7Cfym6v6jGfB1WoKUwEBhiujJOpppYRJj4FkUH7P8Yz
x14sO/+SVPim7xsuY5lhWxh7/hCBQkeRGjJ0SO6TR/Km4xIjNS+uXT3Nu63ATLKVU94/NmJ213HX
rNWS27dkucrCvtzT0C53s04gQ7ysCe6fZB26yTp1knZjZQUVc9fu8rO67nmYAfAtzFJJzIFnYaCh
5kBp15nHtWHL6KVKY7EGUSnWGayIfgkaUQfH/VGmQ/TkNF0DrWswzo2oRlZZiX0cTXT6VOKoVhFs
XQDTdJDotLl1MfrUpkAURqc6lc1are0tryW1OfbFG9I4SjhhEq6cfusuEkOPCHkv05s3dzI/MD3M
JwXhUqLIMrLrg4PCyg/89cQDfhWey248B8gCIAM4DGIgghBhKy9pBT4hBTlB3d5BBj0t28B3XmxY
A0TOD+kZGR/zsF2G5xZ0zr6Z0W2oPwKrw1ukTSQKL0LOeMoOaLbE2u1jY9c3pvWW5ekBGv5RQJ3+
WrT6L5zx/bdgeZZKD7De8temtjYvbhKXKxCL9p5osGirQuvtxddSZl8mNrGPqnoudEy2swN5rAds
rGRPok6aa1v111gFpuQnnUroLc8ijC5pMn0bDPtdPSlMk87anVzE60bDUNQ3CHnbt9LuxvP/Xr7z
vhJd2zfpqpIGCbaO4+50fxqJf4cTvgxjSluEJ27pACxLANspgn+UoS2n2Wv2EuWe2CH/kWXthx+/
px76f/BGXtRSPnHgF+X1cEBD6j7GaPHHOplusZ0kmHJY7Qptim9B1TBnjQTHrqveXB77qGz+H2Pn
tRs5lmXRX2nUO3vozaC7HyIY3sjbF0JKQ+89v34Wb6grM9UzWQMUAgyTKolBXnPO3mvTlQzd3mwZ
Uuecobx/zz3TgpIT2XtbAECBsiju5Y4MPG5oADzja+RQiEsk5y6gW3xSCaDwtRC6RWl0tHdwqUw1
GhAvfyAQ8l7sU1AQFldJFt2z9utwerO76vKZRNRLORtVq18qoBo6Vx502N1RQgYpVJF3rcrmFCM7
X4PlCPdppLQb0f4q2zpyp5BQYwePGu7C5QDy4DaNW4l9g6y99+x6HHWUYRR3M3aVvKSxlYod/iDz
gwlqyOWJ9q7zrjjraaqB4M7Vwfnn6Ypfv+d+t0M2pK8uk3MaExpimhNSIZrWtkUPKNCBFJDJdfRG
w3m3nTTfCctNkwdXbQACy44r8klZoYu1OvbAtV0zqlE/gj4XIgufV22CtpEltHTBGJfrMovP7WRA
ZJ/XsRHmvUPOgiSpTApsRBluYULDjZLagOWug7tkKpRdLtkra37242M4pGh7qXm3l8xIu+4c/2jA
Oo76LviWo3hEeN+HaJBSSOGk3onZxskz+1TOJV3Tqq77Im6OGQEnKg3ma7HNiicJAi97CIRTOJNw
KOlVaq64XqKdg6BxQz2XRYNeQyatestVsuhLQZvjvqIGiyJmXIkWoejGtz67NaorB6udZmPVyBgS
+PlyFO0J8FZoQhh+KYf43L8AFb3wjJnwAY3MuI0Us1zn5ZDu+sj7iMAl4In04RFOOErn+FhL/NYW
Jhr0fXLwDi5vc9kCdWBGtuL3SOjJ0jQf0nVmeuV53mkJtYgJAdZqRm5JWUs1V6kT6/Hyb6PIe5vM
vt/UM9zNriyAe235EhdOc6qTZawAXgsEayKbf7lMzsOlFBnNY6bX7zi1d36Wto9QCv79svhAr1EV
ASB6+Xg/lHdF7RzNKD2L5bF4kDPYKBU4LrvW8o1dNQY5AYG9sMi0sVpKZUlXfW0jkgoSLLmQHrpb
2X8R2xwpB2LD+KQsuCs0t2vYDolyJIoPdZlbebbpBBxEdGD6BKJ6VCEdGCa1uCWbjoxIB0Bn4Str
YTnyKbBuYivdic1VHtTmckisdlVrV5My9xIi41UZm+5elUgf1k2CsW2I5nbXYAzRiUCuu8hY93Ff
rS4lAinjUqhnvT088ws9ZUzGo6Ym41IJJoNkSb++Ch6HqJQeojDdoNJPD6ENVa/30npJAby6LrOx
RSU5APIIqsYdvLJ48YOvIgKhYT+P3yUbjwCqDqbpG/W6lBG26go5p6NMipafaQPJMHSrDITN+Lyx
2AqRlRBeJetaD2x+yaA6Go2eH5Igv/PJAynhIBxECzjBl+XKUad/c1CSn5Qedm53ZaER24ESokti
1cPBKqfHVs6IfJgbOxYBdqwU/HH7A5Zk1p13vJyDD3IBepmFY0ho7z2MX74el8c4VimBWLm/NSnJ
tAoMKbG4NgyDL9lGSTcyQIm+snjQ5xR28ZpQS1hteE6KKr1EsVtlwu3lDMVL5XvjrrdS5JZDW+4E
zcIcpWpXsbVjL2xsYzayL3oUbJWqqr7PB5rC2mWwe+0QwePfaLltc4UhUZUnqE9tV1KFZzkVbPLo
IUG1SVGZGURJ5wg4adqmTiw/Ym/c2KEP/dYq3kaqO4cLE0KS4IRh8ExdKQqKO3GUlf5znsq3jOvT
QdfBSmSanb9KQb801PtiKkn3qZxikQxQeoKs29q52eyVjsbHxY9O9+doGYGztr2Atb9m11dm7iDl
6DzlQEq84Rb05PPGMh5od7anTmdZbU11SoN7do12uo2zFEB8vPyLjajYSv+8MnVMx5RNUyZBz3EM
w/5kNo8yTR/13EgOft2WD7JBvjiiRP9RHFEukC6viSMAqcvJDt7E9Eq3rT5Yla0vxFOik2pWW1D4
g9FGIDZxuYNh4Tvxe1AEQalufrSh2qGJ96kWIuWCwipWfWL95xBFsklSO15os24OPjTf2Nx+bQnv
4nrJh5WIwRI9lXYBfr49I+O098FoVWsoX9VDNdpffPohdj6X+kLlZQhHyn+GFZy9OhhvlaK+F6/L
vpStoi5sd9CC7QddY7EaOoTQDsMd/f7yhijGW8HjHy2UuG2o3JAyTy70rCphiYpUoA4HkZO4uhA4
L4JSLbxnftz6E9uISO3rq6HvZymnVGLOys6VpeRHqZfax6y6MzEBPVUMBccw7/QFRIL1h53ZGJPA
7W2j2pix4uzLMjrrwho4j0pjktcbZP+xm6rKUquwES/klJFBiYH2NnZ2kcZ0WYfqbwIC7dQkHnlz
EFAui50m2WXVLCbTfY29MJSwrAwqep5MMGKWQXP6ZEw6nWkhfkpk69Wy2vw6t4f6WM8Z5AK1Ekbh
Mh0pj0hhc61JOIyJbWF4Rx/+LldU9DS6IYUBX7CroHKHTnGuTHg0SP5bdPWni91zCCPgIPPUBxmv
uaZlO2xVz3K2Kv3jK92EfadqkFRPv7/2tbnG8unSt9iNyYpsszPT/6MGo1ehRBMuOTSpPXyZilmZ
ZNJBUzjSg57v2yTNCULwo63Y8UMWwHcxp77eUmCnxSTkw32uGMdCl117dEyuOI6Kuvk4urw2v5uJ
1379nI9FjeBngtpTeh8LgX6KYBsd47q7+v2fqn8uqJFljddUkR3uEwiFn02IgdxRINTs7iDTjdil
1giYqaXxjazYWWqAwLsQxXyO4HmOwkOKbWv3RLP3RzkfJBSn9k5S6bb+YLrHpTXt2769K0MDFMqM
rQ39/Jr7npsx6rLTqJNGrc62OaUjWA6YATFeknbtkV+yqsfIPHZW3B/LPi5WBILLT51nXdulTdSm
Nz5LnOWMfPXvIyC+zMzC+9+fEEP//N1bFBh1usm6Y6im9XnYUwyTpIJRHw6seqgJO9W40GZFl2cN
uyEbJGSW9ms9YESat3mNHW3J8LkVPcLIqJS9VTjfrYr0UroR4W7oqnWso3v5MaeKIzLFMobTJiTL
yjLLldFp/lYbLXIvekLhvImesjRLHWy1kzfN5FgL8drY0hmlIENJpSzUB65LdgnicOtnFVVCJw+O
ougsxlS/HXdhHWoH0c/3ipFugx9O+96wjmK7TZT9HVuU6Al3QL/CjPX996fT/l9Op+U4qqkg/5NV
WYSp/5S2SjCSpAUEfe0vizq9kT1XA8S2ymKiFEUEmRJpz2Ei5ddTCaKHbcqsiNPJoB4lRIr1ZIPz
spPiLlAUiZY8iBkfHV80P2QttGPbfCKTqQC2F+/zCi/mQoGk6IK6dFzBNfeyaZ+A9j35hFntUQs2
AAUYq/m8Nw3yU5zRpG3VYS+241VHwTJ8KZCHb6rCGZ7DAJtLmHlUPqAQlIiYmQ4MWPtAOZo2hh05
H1XzEaWqYmvgXl/0DIXAUNirk3HM90v9h/YjghR2k1hiFOfRcYbk2M7lFb3BnGoN4aGkGnRitUPT
RlO6pSDrWBmraIX14SadQTulno8LU6n9k5c0GRhieyS2MnRlxHsPvp/4bMNDV2zF+Ur8c+07JouS
NnTFajlrFftwGVx//0XjV/6PG8dEMKHYioYEwrLMT+3KgQppL6ltcOBD+Y6BcLrtGkjTVuyse8Tv
axsw9ZweUjk9PJUpewJczkq3G4mfab4UORYnDUijwLvAgEhXTkKhU7KZ78demRC+MWeWqhy46ahG
i8sCSFecHTFdJKvPKznTUK4Yn9P7fpTzw8yVKWTvTlC7xYOAeHtVgvZVLJ+aBmW404cS4NkovhTG
BlEdi40DEtl5hZVWEUWXsV6KRILCmeB9YIevAp0Uy/lGb22ah4idmEenGGpm8QaHIdlXM/vcm5Hs
aMYhx9do7wZd2VV2As5UziilCYl6CF9U89jFkZPy3mg6snm78ZaSWGSHmjmclCxZi7u/1bXr1tSH
4xB6XxOZ2tWgS/yN7TjeNCltN1huy1wx95cpSLWnei8K1VMeSodJkxezThi+eBcQTzQrZjPqw9Bs
bgH3Uj4jHSZvwORagRMcaMAMblho3hOu7SXJM3xzsmXiKkempY4TPX8ro7Ls5IBJ/qwSelmoLR3D
PGTgW7NSKzZSrm2UBmN9Jhc3cTiex0aRHidEmAcTSNkymBljiiRHG791bCzHbXAbkayQEywViL4B
FCG3yVEN4g99bIIMTk4PbV3sEiUA22hCuTKyirDjad45+BnBFYziT9OsJJgAUf7F4lj/3KRhtkTe
gmXfcAzFYqHAvfDTqKamod3idif+gAiZ+xAbTtgWtU8NtjxBrFBfh4a/TGnL+C5H74BKlQHXromW
7gfbWl1ikJuu7tZDOr2kypynIhFwYHdXolUhmhZQ8Og7y/NyT8/3+Zz00QQ4BiClUJAX6soMu3kW
+/cSrcsv4iBv7ru6TG5hpxjUQ5XoWlMDY6ujU902dYFcyWyfuyioNvosNAlGFGV/MRL8Z00b3YJs
yQaLH5XB/3OTrooUuYIulu2Gmr0Xicu1YX5RcuXDu1jAKiUSKa5WxC4mLCCC+H4UhuicBVFPI+fO
CCcJZnuKsKBhDMiqTrnSOg18z4yRwillr4YYD085+Y9pr5TbtjXeL5EKoj4uXnNC+90qpO+XevrF
FZaN1L89fFRHwvA+jQvYaBewAJG7eeWzPljKWes6CnFBg2BedHoC414jbnMrLJhJI6G+CWxt1Wa2
t1YCfMqNmkKo9LqWXpV8I9xf0HDPxPumz4FC19+XYseVagypgpFMoOFEwSpB7K8rxa1jrQn9ImC1
ra9A9TenXvMeHalIsMXV+l5tNffHYmIs2mx78XW15tZpLE6l50nvptVXboxhNDPluTOUjauL1+Uj
JoasGM2K8NcKM0HgheZmREJRL9iEx8fsz4egL1ec2hCqvJl4OMKkN7yfJvcrN5tvWvhJBt8Vw8vF
Cad6U7+sGTYWFxtZmcvOdda9E3Cg3IiyduXROmyQTXXkGp3jsnbWQYFHiJWifMj8eie2HlJS1xS8
aUAUwtYCasQFZ+W7lR+EN7Nsfymc0MYUPVy8ABdtY634jyhZqo2qQO0ULljxINy5tVOzkWWxY+KH
dGb7rnhvmD8/jb6zUGjag80JfnozGFqQk0F0FB81GJ3+YhzR7E9zJjn0liNraAl1MCCG/GmPnQGw
w1CLYcyR9G5pgt9d9vno0Geg1rqvlaxhb5psRDllII3gpkjijR6Y08O01ZopwFLnR/d+EMFVmBn1
HtOUaO227HfWUp7ouzmDfBsz6VwDIvRdzy/rZ72saGIgWJejB0KkrsLc2/3QzYojs59Wo6P2MHbU
YOsoVvHixTdlVv7FKbA+D6VsOmSHvpfsKFBQWHn/OpT6WhTosEGGXaH0J6dTjMfcUoZ9hbRkWWKk
fAQwZK39Cs+MNb+bGGPoGnLb7cS7MpktC6OqTPANhI86hp7s4Di+WnMzCY8DAiOQD7hgK7drW+yT
0yypnQdcMcbaZWYCiYDOLp4mJWFX4r7wQ1SJeZU9xYSxv+TUz+cndddRi+dAK4ybtqBfkQJN3Wsg
4K7KYLLgdCf1m2HUbkD+wqrP4oC1KwFmmuDJ02E2wV5OW7nfaYoS3Og51LayHdMn2qKWvo3HkdA9
qpn3U4VCrvNLaMvz09gJzWOZyl8oAqX3RTCQecHCEjc6psKp9B5IDdOIaOdBhjh3OTJse/v7sV37
vJzHgi7qQYDvNP6qzwRCywTZluWxv9folRDwSoaDJ+mvchoGy1aDgiAHBWvpUHaOGmdwLwcGIe7Z
BoSPd8NoPa0lXcndH9l2SVt/Sz1pc+H0Ky199F7WgIqVDZmaLL4WUiQdsjSxv4aTskOrT9B87GZN
F7mlPFDPq5oEq4Ysb8NUI6c8hZv2+z8apfSn29RRLY2bk6nM1h2bO/XXa5Qm2+CkNknOoaWFe8aM
dVCOZz/sb/yRdrcB3irAIUuGbrg0m2y6NqMCAUchG2vVab3r2WhF7xo1FUG8L+IoD+XxchT8+Zp4
d4CA9dPn/Dj7QsVMOVgOC+RBxXJbzTnmAK6CZWVk+amXMJHFIaBX9u0rkYTKPTLQjmeWEU+73Jm2
puKprnjaar3jymH4Ff+9s2xSVX1oevCk6K6o9KB4eujEU3hr5EN9Tchm8MgVbSjFlFG2CWV7uBYP
cW3RZgaJDlJuIh89H5wrbwagAmknQqKGXRzHIZm381OHajOYdJXvUI19ch8Jx9KiIb239d7fYRNp
luJppusvCpa24SYr61us+tXRs5L6KI7s+aiiZLmCHddLEDGGvVpn7UkaPgKEgEqvHLNtl8JvAL1K
xdCSTi65a/FOFpxC1VfsRZKa3V0ZUNJQq9n7H7TdXefXDdJbYCsy+8mlp/V3psOdP9V+dPl5Qt6U
+nK+vNQxlVnlkJVQrIlSjA8BPHLC4XHTWE6CsiDDxlintbdqESrjov63vDdwko/XQkbWxaj59dpC
k3FisP/5oYHP3XhNvhevR0D6FxmOxF0w1daGlhWRqnOeA2W6ueXoF/t+znMom/BWTtsNOMAlLEpn
aQZedZAyzXh0DPxDqVO8JLguKZ9I9MekgkDospdXItKBpPHoEPX2vSSFerOK5msI6NqVbIcQMIl9
c6WZB9n+SYYUoEh1aqYDM7RPd/6D9kKBH6RensDyksk1+7OgoSB1XtmmUqBjsRJXVXMFfirljqmF
AGqP4e6y8wHMpB65hK9NAlunaXgLrGJgWWU3e3yr2q3lVd/jOgG30WSyO9QML2ZfP+eQ/NzSnqxz
KksqXlP6OsFYP2PNom0yX9xaVadrTUuStVXHA2SoGWqT24A3Gyc7A+SKn3Tw0KIICtwXjwOV7zEP
tVNCR8jVtah86Ypw33mtvCaxUoc5ik/XJInnKI7Eg6xAehjMaOGFtXrAF1exNoncoO/Ll8EkwwTd
XLoO6lrZy1Ihu0lgra3Mb56qeCD/sZ+qTUJ817Nez2LvSH5rW3lyQaTLh7EBmTdo8UfST4KICczu
BE9/hENzVAMNkWuXTpwLQuSGElmJlmSPsVPgWQJQqZDNxUPuZa5XS0jA+hqrOYPCloWv9qTm0x2e
cft4iVD66IBFxAbaUY1YIKaEMuN7BMMnzeh4qUg52N5RIvaGmJCEqh5WRJijrp8zI368MSCOXPXo
qa8ikC/0BeIrtA/Ylma+RThGqWu1BWTHouqfoMeB0FWdRVcZc46pE93ocbIXaqrRoFaMm5JEUJaJ
VHtQ3a8KPG1fO3LzGAaX0O61J7vC0h54MqFRaUy1GTt703nlEaZAvsyGnmWEnWivska/bU7JrA0S
DKKaSpC+VXWfXvCscSUUQlLpkGGZkRFnXuYkUhemg61ZZLuLMnguTSlNntY8WHQxt76lmYeenuvW
kWjRdCqN/HEzoBq/qeaqoTcO8yyPJtSY9kyoFHzk6Y4KeeFqpTKgizbZBKQykeOtBQSD/c9KVRIZ
WTYKLnSJrlHW7ToXItSsQT/bjkAJq9l/1wRpcRWUXGAFwxQxJM09LDaxOmwqFK2sfeSTU5sfm9Cg
R49FdkO+0IP0YNkdNpX5V6QIYh80g2JTapMm64PDW5RajkNgrjM5inTwZPWxZg92UZcwrac4ddjs
IeTQk7y4q2avpwYoXwvt/E4IaiqjRc8t4lSDeqQx3AavQlGj6c1zb3KL5dKdNIcUlwBBZbWv7vzC
nu76iDt/zil2tKw7la3D9klunTuzT5YmkIOTV+TDwbdU7i8Lg3XldySfk9t+qMpAJTk9j58ShWyK
ZI6qIHCVG2GU7KVvsFiAEqO7Qm9seV1zpI51BNh5zk2l/RqV6eUgN/N143huEqvJtVBzh7V5xpCb
XJP/Fi6b1pEaghs6IEmtFbxrJmG9AH+fOniXiIv0lJQGP9pYjj4sk8n03BhpymkkuuKYwMpYpRjK
1lKottvBnF3M6CWphXMSEmOi/cLHGDeJFHeInArV5CR0MuzbmoMp6WynI4JnxUNuWtZBQX+IHlAi
mWkkVryoAXXMpbcgVdzOU1EsQaEoLO4xS7oGqiMtDPyFd1M63s4X2wvVoAYtrxfeSmUzrYt6jmaW
x+jQj08q6mFXwCfKKkUE2+jFhUUx3+ySUXfLrtOqK12R8oWdNtWLOFIS6+NIvNarBdUS+ZU5rbvp
YO6eqMWXS1HvkS39uwUvlLAMv9qRGm9fhXBk+GFq8dI1XP2pVuV7tfeH86UIlKW4asskuGOjRaKv
b1tXbZ9dEweZ78TGky1EetJ6yPaiXaSHuXk1zQK7puuV655SwopWHBk3qJPYXHSQn1RPvTZU2lOj
t9cN/6vIt/JlpV9FWFNXwqNMXEu0+cD3RoQchW0yLS75TRR30OOSELIs87qGSD1+gWWqLnvZm1yJ
Jb8reIDG3Lor0w7um2kpu1BgW321kQ9FBR/2T66/b2Vr1VYxwQOUIfiEFpHzhfw8vGOT1rqJgfR8
DGzjeqz0F7qr4/M0IXRlRtyMk9ZsC98YL77qOMG7VftcofR7oJpOru0xE0GLL68GoxhpOPszQHlK
XwPPelRnYLVIsxAPtQxPP53J4ua1zGxKxsw4HhPPylZSzeQhZfV12eKSwQtLhTrUzySh6mfFBySt
F9Eauw3MwB4CQDjq3PIYAVVsJT3BiUbZldtLraaagbCZNb17ox4fjbj7eDDVJEbfxGu2NmwubXmn
nL54HjsdMc6ajo7IUPSY81a77lNn9X/+jCpUlu1ojOcyqtGgjOTN+nBVkNHcCu5nVkdvY5yqb/MB
qSLKcuDK3gmrbI2nWvWd69I04HH7xbCjqQsQe4oYWA5SrtY3lwZ/bHgpkFyG4hFX60vB+RnqgFJh
017RRg2+N6P9jjSl36tVVSxEfoDsB9LaRnq0FE9pe7N8ntfVvY5ZNJ4X3FpaFWfLGzZTkjpI5VhZ
ykMlQSa3FMBy2ptYGHaDn+58G4IrrYDiiVqD4rYxfgA9QgIjG55xBkP5XHt9ea3kkXxPHpU7RAWL
AI8ZaZahOrFWHvxCBXIYTGshk/1kZRavUe1VXa8N/qJ9RAPh89ZLNzRnFsI7qkwoxOf+UY81CAyg
7ewNsRlECRIegS5/tWwdNypeRleKFR3/7yghLq2qjbDR0io6VkZdxitz8t3OKWjlQJjHLCeTveeE
H0/FZDZqWfuRNQQGbiLwiC6cqLhgBFcItiJSiObMDXsfIAVzSKPZhds2OJmY0N6yhPQnQK7qVS1J
+AIw3rshkPHbdGjIF0j8eFdBDL2vyS4W0i/GfnJ62ny4mrx7JqFoJXZgqA6rDTkgpCGk5YukhTEA
MVZZKNosqvAeyJGZDokP3Vpc1hwqFlIx4rfhQDULb/t69CLitXtaZ7DY2W3Nqc9pTA0zjZvvvq/C
gZSJbjCs9q6yC5iaSs4+Yn7ajeF47FLz9fIMENKdFoyP7YRIKmG9tNGntLvX06JwxzbQ6XbzFJFk
vq2YOZbiXVWuQPJmOJuLnnBYxQQcQtKgRaFmSDYBep4tyc5EH2tmR+8A15BQA7eEvBzJC8cGPZfr
8fJtu4pMBtaJtE37sF4UBuSyFKHI3kylizHWLludOXC8CqGls0udL1VFyW97BcIUTNid6DQxj/sr
VbPLvcVeQFQF/uvL8N/+N/QKCZkdWf2vf/D8S16MVehjtvn16b/u85T//jH/mz8/8+kjp/BLldf5
9+a3n9p8y89v6bf684d++cn83z9+O/etefvlySoD6jveEIM73n4jNa4RvwV/x/zJ/++bf/smfsr9
WHz75x8kOWTN/NP8MM/++Hhr9/Wff8wKgv/6+cd/vDf//v/8Y/mWvudfw7fP/+LbW9388w9Ftv5u
QhBE724SaKcpFAP7b5d31L9rGhUWE9eaTXeFd7KcZB/+kf530zZ5TzccW7OZB//4W5234i3577rs
yBbyJAW1kmVZf/z7N/vlC/zxhf4ta7EHhllT85f8KvuwqETqOkOJo2l0LzTtcwdTtZJogmyI5bPs
cjeMaQek5f1gDdGxrXT0tJhN5gwcNB1BUu/8tiGyrhjUZSdzH5SGvcW20S88u09X88LEdWrfXxfc
nQZZwIuhQYrveQM/CIEvdNCk24RtDYskY69GP+MB66lxwB+0Qn/gHLh4sxXEZYzBGaiqEkzpMsqJ
v7WKEK2g1y6yyEjo4zDDOEHz1FZs6T1io376Aj9O08+nxfh1CBanhf2KrM0kZc6O4Fj/1OxqO6dN
Q0Rc20Y2zuwxym3IP3JleC0Ljc7yMpEAxNe6XrklwqSDOFc5LrmDonThJg7L524MYJgVV5aC5i6f
/GSZNoTG9Ihb6qTaF+GgrXRFXQ6jrJybTmtc2XDCtacElCVi5SZovPQEEwPwasq6Si1LtESNarmo
q5FbFQFSmbwPN5RZ38fKHrDHSM+dgwvRkbvjYEg729DI2QwNlwU0Xkj/GxJu9mBTvku14MEkG/PY
DNbq96dO/ZU/fTl1xtxucGTVwdQ1F79/PnVIFeXIt6qtTivxoLbZsJJZ5c6de/RHM+mStbtpN/kO
OWi3nlg54bFADqO+4TUHacp2R7FY5bGjeXC83j/b5naoAThzH8kL4AnhBphMgrmZZBcebMJBYoAr
ig5TeMiTvyiF/loInf8eQ7e5M3RFM3RZM8xf/55EbiN1oLS9ZXETbswB3JRZSS4snXBTpcrjzEGU
UuaflI7d+fcnU/m1WSL+59gSLm1XQ6Fr8Ov/vFHbtrGkotnWvcPqhdjR/Szpz+YvXlw440RnU5vc
LIDjKzJLfeho4BRyFHbZ+N3kC9jF6rAG3N+d4Akgv2on5S9q5Mp/DiP8mshdDECpNDTMT7+nFw3k
BEz8npwoFvy9NO2CFj0KtjuB5g4a2lOWPfI9M3WsFarmo07l+PenS1M+ydjmE+boGhpBvL4KBezP
MQJmkeiZMyX9dvCpnGRnRsUBv6tmu+0gRyuuwmsWLmRHtsPeVHSsplP1DfnL6EaKcZaM5s6PRzgj
xCqczEkxtzG5F6U6ceFF1XPG9oHCp2axrcwjOrVlAVySMklqyXgAOqRa2lUTI+eC5LMIbdTXmMBS
U1X3yUhCOEqd4DhkDzIZaIeiSLpdXZg4dxp7NSUaEJtBsXaBUz9hvIFRNvmBG/jRAyGB1ZrotH7v
sbBCUsZRkXn2ghyAemXg2klXxVSFK0uyinObAhGCnTjvW1iHlL0LLFrZIdItXW2uCqnkBmGuIAW2
p387qgSflZNEqLKmwhZOiNtCFAWJgPSrQ8/OcF2MpPCickCNgMrVoS7ljL3/mMOZi5n61qj9iJZt
7VM3Nd8xed5RlLmeGOd3sazfjKZ/rbVTulJbu2IDXLykFYriLByeE9k31gZekSp2R6fWGBwSonC5
Vpcp29IFvqTAZe9JdSAw9GWDB5x0bsJWvDY/kHVVrtlPdEuVOPdh8CS67toJMcpuGlnDRXHbYWqS
DCT6nozqFm0bxggVW699l1bqdz3RykXu+DfYoV+Z2KLNQPYiO1por4lM0oChvUf5JkiHctVhJcVl
MnBnSTchf51u3QGFvpEc9c6aI2YTGVBpCCrFTaFayujYTg3/fylRNCpJS5NUBxzfWbNwvPppjDKP
SN3qm1y2b7XlDG6XtDuapeVSLQpjEVQSGG6vgdeg+ES45iFmRZ3EsQ02Qucc+fAMSa7sF4panaWp
KFhQS3c6Ab+ZSuN+nBzGWuVBVeqHqTCOQ1JsvebdU4231CEptQV1SPlfJVm+O1dA0NLgCqDatjMw
m6ToF5ZmS7WMou5KN5PDGAzhKRqyN3ag1saTzVek34zejVs141GZtGulHU+BVL1MxL4vZSTMi67P
HoyibzeRv5Ky4FgYVOYjJ7F2Sf3ajsW9jzyHWczBKBDrtw0y+iV0TvaNxBGjyrGCdTY1y7ybvBMP
CJsyIjQj6VXuC2izqtpwfdYB9R9W5t7sBra0hL2kgxzRC/rXvqvzqyhgkjYj+o9mJlM/UFTEv+Pr
GGrdmrw9TlJADRw0J/v38WApXzvm0YWcShM3hHXqkVWtyhyAkVpKZEAq1M9jXSE+m+gMAueaBftM
48qH5LiC3ONmUmlv7EA5G2bSHGUkFB3JootJVYxFp46Pg9E2S1J6T17K7+WkPrWZSSWcpbSe9A70
AkNPv3Q6ILr8SllvdmcTlo88JP6ptBM36KwrrJMauaqgVuV22OVZ8y4RPLauI4CDI8T9RbAbW3+X
jiAI/BxfeOhV23ZYKIPxGIzE5+pd8SUK8m84g4c7haEqAUJCaXF6ZseBPK1BIyLFsBdMo3uFNFXn
27j22l02loaLhDVGoISOXIGpDCCfCnvyHUEIVDhdjratXW/NcVL2fU4MeB3R1rMThFRIIp9iuXpG
DKu6g1q6cprOJcruJIHuoraYIgBTpGXjhMXZmaaXIa9WKvX9r00ZJIt0zr/KcqSenZItsT0+dQV2
bWmKfdw46smb0mUMO3NrRYjUKq6b5hmRBlDqZoZUhwGhsbqq8g12JdU/EPRaBxQFk9JrxDI2a9Xg
Rk3Ozqh0By3LyJ8wcNbfyHKVrNISy8+oEvEwTg3ReXEwrCfF20JIpr6RxeNSqzsiUmXuHFneJCAr
8B2l6DvrsZcY1eTcxWmwqGG1UZK6CbXs1sqlB0sJz3X4zU9MN04k6AyhZswuadCuBGqyr7wZR8wX
o+FN1z3aZF6rwmJHPmKOqrBK1vd50lkrdQqaVTMl6ywxFE7rF5aewAtyHGRNqC3aBqBaL9005B0t
VMluXByd24oe03LwwQawtT4luFjXXp5SHBmLHXMldFg5OtSxM7meSl6j5rTnCK/Liuwb5sFkvpF7
g94pTGM7xB1p6G5l+080sBk9/fLZX1FOBH+/8qww3xAoLy+JndnGU4X6NCEk3GStIvsPEapUo00e
Zcu6swrvLnW8t7I6+7CPkAObr7Hl7HA3JNfMDau6q4mT9K3SbarUWFqS7gZXIQ7b/2HvvJYjR9Is
/URoczj0bQAIyaAIat7AmCQT0qH1088X7LG17p3ZNZv7sbqqysxKMgi4/+Kc72yGevl264JJca/e
iyWlL5sjfxnra5YXlMU8cYctO7gfAWCZhAko/nBJWIAxqNAZBg5GcaNmt9nfq2YwHjyXh208WpPO
hSeGoM7NF01y83hxAfHTI72klkhwtf4J9MI5AUeyEVP0BqyQeFfjTAS1ODl9iHkrbIrS2hWcAFut
lAe9sZ56je1ZETMSd7ChaqPzyNybDPe8us+Xr77WnLf1SivSLW0v024N0AqyLUq/jYw8ZxK06iCK
CLuy53brOskFD157K8HMeLjjLWyoQV3qJPVlCdRY3jAW5vDAbUtgdcb4WXsfCSOSnVmKJZC2u+t1
QqjbrVcZ8iYumPfNCdELALA9K3tFnMOdadntAVqNOlfkZJOiy2PNA9AfKoZPm85Wu3aG6pk1XuMr
PEQcojsYwUyCULpdo6nPAPMJvR2BllmDzY8Wr8FWqgEE37SaN8NSfqToSm4SHEA37DJ3QM7VbsAp
FqSZxNcxGMQ56F9eYn0MlRvtGMau2zJ2cXL2VE3TXH8VjgzxGyd4OI+V1P8ylnQJayZTpTWdwyLm
6ty6w7M7jUQQYrgKrTUqN7rBWl4MFrj8KtsD0uZ5XA02BBlgz9n8m81ccLltfxhZgaoIwQeZ3Q1T
eey1XlE+oD+DFFMmAW8gHXI9/V0aHf06RxUEGtE6H/o83CqNWMG4XnbtwKAoN3hkG52gVOIZj8QM
dciinQ+GZeBAgRWnmbZiLRmL3TBRVkA8quqMpXz+6aG+4CCbvY1hJwDVRm0TeQLPlvM4WRKqTX3R
4gVrUF1+IEYkDH4WG8+U+xrfWyEu5txNeyvC1GFZ8bs3G0evLQLU6U+K3LNigDUGSIUKxTFyX5Wu
7Tu6Ko9xeoBxYQWlQ6BzNciXmBYAflvy4LIqlrgkMgqVpeeHUf918dG0Nsu9aSDbskU26xis9Wz9
vhHNXeLKj2zy3hu3eqrS79wbfnQzeu89gFhqMeoNs7fm2NTie10rugeDvrEkPp196nZu3yKbZAAZ
4XfLJWlXJEH/1VT7JYb+PU/YAP/eEYC+j4RhTps+WcICUF0Y2ctJv6Ywm/N0i8HMJHabnJzWpVht
kjtPJT8IwjR9ulPl8EdpTRRoA4be63h4Y82YBa0J0yTAiyQos5fGOyVj+dxnHVif0vStqvii519c
6wHHtkajwcAvJ1yYQfngd4x3qNW809XzqWviEEGacHJrhwmZhCmb9bI14kqakX6crDW/E01RoQht
A1m1u6xuL72ODhiBPe6SnEdafq9jw/ZjOqL5eCZ5/W1eSRamo6ipFhnGd7O+ZQIPjNX1tF0ez/cA
77aijrhIiYzaDJp+GiqTc9Ptbtmp3OsedltLAS0FWX6fROsJBuHN0ix/ImFAzBeoyac/wtHBocEf
QcR/bFREs2FbR50WeFMtaByLZJyCdCkocWYQVroQjl8M1JlD9t6reUuW0Y1juGesD/e2F3E8VFyj
vAN/qUlnMuyaMw7ve80G4bBqJj/1HKcbHuqymO5Ar3AOuM47gHYgxbXbhTK1gO/KfNn2kD4JhuKv
Yus8mEzAMfLE+G16jWJ8fKzXazoJoVK8PBSXSVc+dUVfhSvN6mUwkeBBvWC7w8YQ9T7tBAB+Yho6
P+0Q03lQf+yO07pA6J6zjKiw1zHLIdTRLMiwLskDRrU4hJ73xerZ2JffMKtOYzt6GyGynzoXtEmT
vVO8O4CvxnLTjJoI2sQ9WLI/NUU3nxevALE+54GBWi7l2uvI8INyBq9jitFSIInmEHOPPb+2zZBR
+CO+rNWCiikCLakV17nrwg+P7K05EQjQGix6eO7rBhudgvdTOM0pIviLl6DIAllqF1HX676lPTDi
4XGJGyhfyW3G+Yr93r3rnfJNLk/sSpqtW/RHOVIYiSpDkhYCjvtuotHatFYiNn2dSj+v+h06uibE
bnL2SFo6IkvckRZSgGD3CI4n2YQ/fTRNAopjmflVcRt75Hu2a65T0mXonNf1D9rAb11cU8TEI/uz
jg5wOnE0hmx3+X/nNuQHp+vD0nLPQ6nX7Bbzlz5dWBHpEUYT1yo2sJIOyzQtW0dm9+68vvaujvhp
QWkwjReR1+u9OtpMwTzo8X7MluhY5jX3jV1tRj2sGsb3+opt3e0tyuXRDWqOr1UahKL2i18OM6n0
Fe6ehSretFW/SfW+8IsmnQIwGSejUd8ZG7gtP8KDbcTXjMIbzWqeLfh7ufeIwqDGMX12pN2hThsP
nHn8QsLwdCzPAsPBUe84ao3pnlb7EjnOugUoRAqrpT8aGkvkSMaEbV9nD2nXzJeS5OqLSVIQoZX+
OpbFzpMEgYCn7Q5e5TL6K+Y8dKrM99B0B61oQSMquz7pDkmuldfi8zC1cl8XXX0/E0nQsbc4glU7
dYZ2nNhshGhW7AC/d2AA57iHcMdQYe3cQOVzwDYWl8tSy7DM5iOL1XWvJc4naWAV2NVrrjmpx7vW
jhCUrQOjS67pG8I0dwNbkXNENDkvxFzv3cH4agvOzRxU5dbV27MSfbdPBnXGZK52U5KOIIHzixqT
ettOLsf4Jjba9egwWKDzlfKuFuNTUb1VXhI9KHUNGkiz6biq+dFso1sGtyKwjSUOciah2BLgj8jR
uRi6uBFslvddX+zSxTpLLCj+kMYxUPZpj+6QkHQvBgfPkIN8Flh4M1lDw0QpXC/6qz1z/s1cQAOj
QbQf0T35YQvdjL5jVo6ZLgUso6HyItdrY6Uy5scf4ZxnmOxhw9bM9ruEl4mwtt2iBLlRerNb5vnL
QaibE0bJnIcU4ieghxl2IqfnLqwGTIstTuv1r9naN23aqc0IK4HkEJsQosUgrrNuwYJQsRel9iFF
88BEmrjFuuUeIJQn8H75auzoZLxHgd3RCSZMZtdjxKQMhZF8lIS+AtFUh3poW6bNBlPWpn5OpFPu
UJkg9KrVo6Nlklsm+mgZhk+udI8SQ2jTpe+8kWR4Rjar2EmWzMgwwQpt3Cep9dyqaQpWAd2NOc9T
D8OUTobTtGdS1lF4N5HtbboaQ6bpkGwDpYqYsoKPmMP+yi9J4SA3Jiz4Hg3lmBuhRoPrjSbrSg/W
cl8OVZgMrDMSbXpc4ywgCfqcjg0zpZHyinaN68Q4FAKB1ZzA5hHGSgIEQVxN4Zi+OTV3kD9wEVzv
XrcTu6iKdN/WiQ5vf5Qurb3LTAlA2rZbdIb16X3WMb2J0eLgWqw/jS9T8HQU2XRYvfKI77rj2yW6
3kQIQRVBZE3S2u+JsbZHsgM/RgnSyqlmGhtmMwlNz4FSVfNJX0FjM5dEKBGjK3kYbrIpG/bwO/sN
aMBQq5sca190MzaR2iFMKfyySo9Oik4lqd8bL0fGLZxyUyEyE1FYgn9GCRr5jrj1hoKdjKTgle36
OfRENDaqp/KduwNnQ3/dCz+pWQv6ePxMwVeGLA7Q3BqFx+s2VptBln8leA1eYONB0QkFDMvGTa28
r6YnLc1K7J7dEIGPM8nS6EXDbL6MevsWm2Lwe8j6yWpwSFzUgupq1CTYtCY9mM5UbWvwkYC09I2+
kE8v5COIFjOUUfnXqk5VtNzHCH4nfKo+tJjMbzS178ZVbkaqPDhd3m1jL499YfeEdltHQ9RlUEkm
cdy/AktpKOrCC6YkPvL23iZ649z0lfjjtljFiAwMNMCiG1TQHJoUGcGSGZUP8hSQEguA3kVuvsiD
CTCGmepCrXp1Qo3DJp10OJdKfbG6JzJOI6IqKXtz61FLbNYW8eS1hC1Q7tjdfm6cs7b2gZ2SAFMy
Xy2riOtvHyUuBXbNNYI1xUfERP5zNdaBtEKvhq+xNA+4ogRjCZ7BWpNPjRU9ysa8m9f8h9BijgKN
X9YvZEvg8kib5Rr+OFDDpKE+OE9wYxkHK6K5p2Tnyu5PV1lbW3pvDtL1vZBbBZFm18OTCFFlEuxm
CQtSjRtgB4wIlHGfzSxHc0RSHSm48nY1+DGXnoYKesn+TA7D1w5Vyl7OFTmT0/Kez8lWjObVF6we
irV4mJkEbRLc5nN9m+PZueIeAJQkGs58/taS4zcaIDDqszcz58najeUkT5ZhUYfAUnIVKR1Ji8iv
JLVexuVec42O4ikeqAH4uaGU5qrlb8cjtPCesJt3e/HOs2Ox5sRulFKM8w4bebGvk/pW5jPWZA/U
glVwOZdZTEKOERj9cuiISQiamGtGyw26JAZ26M0oA4nIeiic6QypZIU7idGia+gu1RX/MvOw+klc
XlBnqtBplmzbdRBLOzImyJgd0c8WnwjoV9/qoxumANlGVOZF2dazpGsLKTSY6ydXSbfnBHZ8vMpr
/NR2OdKXmkqkcyhhBJ7b1qZLSCPMBBpzU1o8f2JXlVqZPHI4Xkp98RmY/yx6fuuSdKzNyU6NdCm9
9mCs5JiW6/jYl7GNlcHg827yryU+Took93066BRimRb2SXZrW/0Pk4XKt/RloKPs6stAlMe1lV8x
LvN48HQOLmKMjqLW40uC4NMjXVrvC4X0HfiuKlR/zId1hUZvftsE/5GLxt+Jv88Hi28GFsl3i248
O3H6RQreVuXuTVST5OEegLNWTOA8JheCHgd5fgeMB3ttNPgDFQ1D/eLHltBPi+onpTLbtQnkL3dj
t+bF7UBGmYkOPUvMhHMfvax/GKtW92tkwKlu5xhlXAYDRrkjkQRqoFbTH+Jmk8t4mFeb1BaXBDF3
zBxqmPrQDZm2s1vBRNJ50KPlorVpEkQTWtA+H+Z9wxO5TOOuTXsrmFguBsNEK75MV7r41hjcUzWk
pNyTi+tp4gSck/Sb5TwIl5+ceK6sBr+I1tfQU/WNE5N2lLV6EcTrY2wyVNJKShWNuB63zLJQsr1Y
2RNiLTTmbURmSJ0RZEZpJwceXRKi9yiOH4yUtkbKejnI8sLYlt1C3ozhzNM0ug7HVMuTT1SXvVl7
fEhEPjy1LXnprZsA2mM0QZlrYect0q29ZA/LulpBm9sAi52ftpd3ZNdSj072e9bOodFP494wpmOP
NoZzs930S2EFpJG86o19icz0NbIZTs3uafXIdZohlWyyfjgsdi337txcsvjK2mfGnlZad9uJEQ0i
Svw0wkrjtkUVSqFGYueCoUXJxkE2+rwZBJSvQIvZTFe0ysw0AbQGFcrwU5Ll1FZdMFsMRZhmsSOb
QcKqpnku9CHwsm8rd71gnIw6KLyxRdNWCLZ2iswLwfcw4pj2WXOyBYIrS3R2ctizX/gYvWx5tLLe
YfyzH7NiDtsamlIBkNLOqUvadnkxhHfHQw5/veVsBhmd+6gmD4kqio3elTnCODfzizorN6Mjz1wP
dg3xo9YpKwFAbKLkKrVuOf3tSBxW19mOeoSoaXYorUyeYHWFTUv7gKbsXiTuD1UIUIsF32XU44Vk
paIHGpALlHAUvzqEuX7mA6/JOKe6GZHMFg1fUvZk0Mqg5aJSh0kUOmqfstLaIua6G3QYLaxeUtbh
fpnpwYrw6ugNI9Q5k4ELDwKR1uRGfV8d7EWlJTiUhvt6UH/nuRWvfTlh2Ijil7UCsEmvWyGkmODb
tM2xyPVHqBMPWfkWmfNTqSovJNP4OLijOAqm3445AWEd4ifMvYE1ND+UwuamwxLjmNV9arAAg/Bc
bZj7MOUfFoYck3FU/GyCxYSP5izJmzMRd+gBQhcTk4DeAic8OU1/DewrGKjNeJcYg2ieIfykyTFe
ToChU/e5NcBsDaM/IbWdCwxqiAn5novdrE+PSB2C0use8BXvUntifsUU/woWhmhZPdgt6wbJzk/v
iYoRypLBgsM7xfybzI70O0roxbGmbaJLJq8uD7Ou3Zs1XXErRiTUIGVbIAJDrpEngRxYNMxfgShu
AHWHucru45ZGotV3huijF2ZJp45v3MdB7/o9fnABYc7TlvxA1tqn0JfzUhVvttG94umjeoX659iS
xUANo2WhyPOjAj8VgHj6aWSHOPbL6vVa0UGgaTbT0J6je6vmG0rSJByL8nnKq4RE6icrGXBwpM0j
idhbbnF345GkFarBeyq6CVp31p/WtAx553hRqmnwQTyccP77teAGwc6Qo0YGQ82+6qNUpcXby8ym
FMxvx6V615J3r1Co7L38rQCj6SsnyXzcwGfPi61dev0yasiZlEQFQiQteXPr9auClGHNigbM5dCq
9RflDVPgphrJlW8TnrqNnNpvQTSHLImUXClCNpUaYfL02gnUHYsfdiC2d4ivnXU6URYDCNgqBvBb
Q5MIC9zV9kW8Fvs+eqxd/S/DzvoI7hxd3rnFkn+OjHW3xrax0W0A9SZom8kcjXOi3lKtOMaEewQF
CafAuZkQjsYftITYZ66AS7Y9fu2SFl14LSvUGJRx5h24qY0gk9673bl/LMMJuq5/NRmQCKzZG/iP
YL4iEiz1+cVDHrrUgs4Uidkmp52PGUEuUcQisX01FadYMZ6r3mSPKXtJrCHTjWlex/3cMXbT0PRv
hhWPxcqWeWdLLfbtaggXPRJ3C3LG2J6qc06iey2Wu8rikqe+1RyUMHoJyWPtL430jv1oo8JOTGZg
VkVS4GTvHWJOt7abv5FSVGzauM+xcl/6acp3A4Ub7grtsXHQtgJl3lh67YbsS/xkJoZwUbMVNgvb
sGGc73QDO1gk3rx8xLOk5SNzrSj229Z4z2XmHtRQ2OxpO/rLDCVEUvuOg+bSbijvDAYmSWIc146C
bpALQngYZ6yf2f6HJhuyE3O7MYy8TzjHnOy1SkNTU4iYGO7P0P0Dp4M5JSE2biK920KFU34cYWlW
TnpkZttva6BnO7OfCWpKTMSssfjBxeb6g8LV0KYLerIIZ1R02y7Zez25p050F8dleiwbhCfTdHUC
4TFNhjIYLFv3KxKpLLov5mXNFBop/I3M419XHaztPHyugt9YUTsM2KMD3dOJDjPLHDn+JkmYj+r2
iLfWwjitzQ+2bXvk2oxsx1X6zlMADNSZahwIS2CMJRbxwX2FYMkQxZRd8RAz6aVlM25iK4T49YDP
99VOvoo+18jJYQ2qqSdoLW9JhDW03mK7DGzzerTK3GPbp3GFptc2dhXPisW6DxwJolJy680lMMOl
2tKLdyfPnanr4k/gpCOWkEUGjr1cBkyBc0TCRcp3gdHKnM+I91+yyzjU8yWZn1ME3zBhPZbXXL9g
ySRpWrxoPsj/G0Bqpa878wvkE3LORkWRkEfbKcO4p5i2+/gVg6SmyhOCB7Iyks+1/O4Kzoqp56lP
XSpjDyGjIlSy0/htaQmUFvuP7yjjpmnLpwZHUgjXnsc5Xbe9KaO9RYXQ2fp7yeQhnKvM3dFD6HvC
alM2suNLmYDbZW9okRzU3K4pC1pBC+fBOcHySzfhjkgFy848pJoZWku7wyTP7deI13jWGboTTpcS
XBlmslz5zb220yP9Hq3gT5QVLBQUC73US7bYPb4tzFjkT0D8jBItY4PIYAkEwAnm4r3mVg95jxW/
qlnQ0WjgGSyDpEdBUxW8+Eb8J7di3pTEeVkpeY0RJDWoZiJP6r5g0WWMgZ6KPxVBhrrK7L1bkvSb
X3NQEWjUooe7MGZb3PDzoXOYODiluy1N7p1WdsRzocioUioOMQ03ipFeFbOzwdacDf23GGbg4/PK
50oY6tKzOqN15PNc6xsI8RzDirTSjGVXpd93djsjusKkXQlxtH4VTlUCSG1xrzAXrmGr+VDJcnSJ
uQtSa94PfbWiKqluBiNjYTAzoI3NiZUDT1Mesz1JPEaApX3W7H485fnHknFktEOz+k3miB1dA8Y1
8aCZ2U0B2JzVwQj7MWezi2iU3qcNy3n4MUasLN1QhrptyG3s6AOP48DGK+3ugSBczUpXHgXjy7I4
F2XrnbqU1OF82hEN79IEQBM00KHNMwHVOdYWD9EiP+3x0bOB6zaTEjfVemsaZFlcTUA2grPQcfFS
sFDadob3F5YP9hP9h9dwsy4zO/041051zCS993ajiboSKcB7DIrfb1QRFkX8UtJl2IlYcEVIPnu6
A6xsX24MyQSdMx+SQ3yFBa9k4vmN8nzhJssVW99mN6UL9Wb3VfDcI6OHCQwPLtmv1iMqhSLwypLx
W8PsgsxUlBwfTpPqO24kqMpuyUTFjj+Mvg64dsmvjcawcdk5d7r1LhZv8t2EdDtztbARrF70YKD7
mNo4KCMwhFPH14F1/Tm1ETBJk/geb2T/CNkgiktmnrx0PHvPHjDSIC8bzV+jlgrZdlhqYQtEpwhh
it7iXe+SD5Gr7zUCv4apwCXFtp1U7xP7Q33fGYcmIcVVOTgOLaIHvURZhzxnLjnrf8vlriN1BvEv
01bYDsTAJiRw520PIV5X7U058vd4VP1dXtvBpHkIP/rqjllZt3Hg0AfOh2aw6FxMuWzEOD1Rvp9Z
KBibd4pYE7WdvvOwbwG3bS7LrPDWEXqU0Na4DDx54GzSyTl4y5TkFhUbw4afW9hp2V00lEwq+MBw
52jEMbrooIYWo0hEnbjCm9jlh6lIn7nv930njXMG6Aj0ptxe7QsmldJe65eKcnU81rVZhEYna7/v
iGqZaqyTaGL8xvyCLdX5rFZnP+8OrLo/MYDmR3eN342iUYHFhjEt8z21GNPwtXypC+QBdAU4lw2U
rvb8NjHkQBONQ6mnR83TEtLB9Nk7esFFRYEhGEuFCgln3B0yFxjlMLZsTq8IgE7Gn3thme+GMxcH
Qs7vGEOzzh57Yj+1dsuqhnxuM/u6yuZ3PM2BQIoYXrUmm2lZS2hnEI+Jn2FArzwKyoytAxh1lgMu
UgjlYORGZdQSi8O3xwY0KYtPWs2DlSXRviVFQhtLVFw2IidjQd3AtoBpz3Nix93DPOWCTQzKMBJO
c19U0aOXpyGb7jVgwRr7iN825lSAUYrcs5eHhpsZW0yNR6r3d0A+WTBZ3CkcI8ORRjEOkQSJ8W9h
wjouhXiwPUbCSHXfWXkGzhhnj4byDiJvL+nVb1U5zWu32kXIRO9gtjV3/wgyGjBpP6bmE2VugABl
B/7EQCs8Z+HipqRtTcY1ve2sxxrDo2tRY7r1jAChnzaJ2+b+1KiflChXz6sOrAGQZjvNX+jcGyjz
u7QDMJ/ZgPCI/3lzIg3pApp5tl6c5z+MWh9xin2iCTmrEm86Smh0ectKwli07Ehff0+EjhNGoXNS
qNmwtoSJY0VbGdGqpGby7NTN52xg5VNr+2eq0hdhpsWODM45qAztbpW7ppzeJRZms1avw9LczHPF
NCBhUGNY3+wN0avXu9bR2eYKus3CTuj8Oy5a17Ze3H3XDSbvRXsLB5rVi3opFp1gdhpRHiv9qEsJ
U7jTt23e9ztHMVKsOApMlZJQ1el7ohqsYE773bSg6aks62sx4xtGmPNelSuTMCsdQpM7t1uiP407
y93aem91aYlN46nihTjaqCNmZ0gl8QFL9go2Jgto9MawiFx/Ys7tG67HwhSYZKHxa4Px6XUpwrKq
+dDTP7PJeQtXxVcr8JZCGWGS8AfH1NkAENN+w1WcsXsGXUDccKXKrVPYO1wbvKtuDvRFus99DPwC
SPrFZHXHWcrCI0H61ekvfbs3SiKHk5jCQ9LW2u3rlMoyHBb2eTgctrzGGYFWztxfjwjaoBK/XYbH
I67ZfKQWHahB9EXY9LvMEPl2aIZqn8h+Z9t1ODSy9ZuoYzKnE+6bOadBT7ZWncuD9SkXR6BK4iyd
5vRzcRjpNlfDbCxTdDnIaiKLNpJQuk1WeAQ1jVfBdLJjrAbzMJ+dDf8R+ZAMshblx5wym9cyuMT1
3cDe0PWS5EaRE4PXNj1leutegTf7iRVZLeCRYBsuQ8JBf8gVXkKB+tOz2my71kx7xZQVAaRZ5LCi
dDmaFul7UXG31lz6tsfKLq7oRMi+zaSgMu1sVlslWoQyQYyk4QxPxpNeuAzFXbbuKbtRZF0r9xNl
HxJjhhvlUcbFlyRLfJN163UGFh2ikgmcs4rPWSW+Perwn+P4XRg90cV8tUFvp/G+sGZ6jBXb34S1
NTZpNMy9Zuk8RlB3fc/hvI8YBppNemlFsgfWyaGSaWyTBvtzMYYXdH0nY3oyWpnduNaENtJE7A40
HU/M1sWUhHKjJdfF1I+dZyaADjLFUcG4qTKTq2JDvQrU9AGrPrWZIuPIGY3+ytBa3LKYEp22KEM0
VcjEGAxGxDaHFXzQLcJLDiczfgR+VvkRl1wKzPuubVAqN4LcaMzlcCKY0qDxAkco479rhDjoat/w
mpnsmcy6K8y69zVkZyHr+ilIohxebdVnp5ZkVpnsNGHJh/4cq0G/ddK/v+kpk9OTaimfoPtZpwzy
AUfggCAglQQOVYc68axNX0h1bo36qUmdkbQ92ez6uKK5znvraWhl6OVHfszwhLmYYhftkzRaFh+0
n0NSnX9/7+9XGrHQPEnYGSy02KOlvBkIljC75tWBrciEWtPKAyRzIPdmtBQJioF+OssORXgzz9OB
wIFLwrN3487DTnWOdtCIZP71KJnzwNh9WMTJS4AlDv0FOqL/a8dykDaAmEuyYx27HEgJgDJ9+SY5
xSMbj87JxPbclgijtBJG1a9fa064TDwZv9rX2XdK9kfoDQx7VM5UC00yRTlglBtFFNHQXAkhNiIu
pA5V/MSfMncJgkdqnGx9bFV5fssxqdyCICvZghRq0/dkNSIJ49uOGbfO8Q5hePYgivSisIHumHWy
qGT2iHSPUqYDgniDtg3ULCuCCkJnUCH5DKDWUyQlwz10vWfPNp+djNxkbT4Z82yflyipw3nK2rAj
lNqXZldu51E1Aft76dfjm371hKOutLbdlH3NoEJ+kyaKfP3Q6L9OOCMOQmWPeYWzQ2VQL1K1qqDp
i/u67dNd7fT1MY9ww+OIvXUsJiOVWZu7WMQHz+iKA+QBj+WnebCuBI6IzLhBGyTlXU7wFNOTX/b6
r++tNFFo8NvPJUxPr+/yjdeu8ZtAXaQbWZD1nEG1BHZS8m3b8JIOyp0Aoy2kLAzAqmPTy3YScd2p
lAJ1buXtwFRulI5Io2JtOKDuRz9UajiMWaUVPXnsEZsRPjzvflHt58zgf/IY+rWCnwcFT2926+HX
wD52fcB9ZNzqfb+3UmEfNSu96hWLfitm5unQmCmACsHNb82+QlyySY0o25Io1SEivmJC6yIm6o6W
ryLiEj6uQos4VQfr6vlbLFZqvTQPzTwgRtHgmCxX/GVroeNNC3acDcdnNw4VgnVEwLy+tH6EpHu2
CvvrBwrFB+eZVRvbMh0/fj1d3tWfqGXxsVu5YTIzii9Dm++Q2KWHxsiwOeDNDJxmIL1E3HNeIoqx
OH0rncwQU7e+fv/HM5gTmvJq3lU61J4eC9smKr1ll5ZckvCEvnKbUnLJuCJVjQDsN43HW3gj0mvI
pkH8QYHxcvPLolsNfPH044O22jdVGgVjyvYRSBTrGzBDm9oeCbKp9WNlVdnZvNoj16xGI7eQjlla
yj3EcxQy67iMGXVzk35iXcwvliTBb6bdjKO+CLumne9L0sS4ytH8mu3Fg3Ad/FoYI1bLDCLjfdty
Hru92kJbKsOo63m+7ypG+uEyV42vEyQH07i+EdzDvmU040l5JsSu1sNdGFt7HX1yptiXaQN0hjad
FwKApy0kdjaYRX6B5aF8ixSzq1hoCa/cS+ju6q2K5XBrD6zv4cLfMuoN9cJ2HniOj/F1ireMSKxm
ogHDqMm+19zRA3V9ulavA7s/Rnag1Wo4OIX32RfTvSL37zbWY4ZkBZLw2jS2vw8jfFqE0UCrvskn
Xk/DUO2WaqVznr2LNTHQcdKXKrN5QLQkITOw4Y4thnsH6OON2fbsipHGgLAnkyaerGMxNUQMsn5E
lNb5pscTAnBo2rdZImiL5rvUQGXRu8rcus3yRLTNnyov6QCj95yt9D8Ncf9pif43v+/X/xq2/+nl
vhq29Suu7v/t2D5/fn/Gn93XZ/uvnu3fP/Tza9q2MFlj+8XBauBJBc/4T8e2afxD4hNhuiKZoAgM
0//HsY1s+B8eUzTdsy3M3DBt+Ar+07KNbOUfFsPWK+5RCN1k7Pk/8WzrVzPlv6D6pWFgZYUNIQ2S
rhxw/f9uCp1GdPd93IA1W9mqg8zI8ps2Yxgj3R/sIJ7fYLrdEDTys1qpD2u2ZcR7DXQCCIq25wp6
be7bazUm2/yPPf/5l8/yvzFP61dH7L9/faYNM97FjCnxyNn/F96S47zqUHXSEjrCYTuETFL3uq2s
DXzfi/Ftpx36eFHcYsr5hqLmUh+8OsPyUs3DsWIBye4mJYbUFZv//1dm/ddPzrQtU3f4B0A7sN5/
/+SsxsVwONPExHhmwWN46KYHcUoM5vpzKq6LZ+6vdUUIrI9PVozXRzY9M5XGTDcIvpO9iPHhFmyF
WLQxGBcFgoBSPFHqvKRoO0a3+WlK/blohgEJnfkQ9/9B2JktR4p02fqJMMOZuVXMs0IKTXmD5VTO
PDgzT98f5Dldp6rbzn9RWECEsiQCcPe91/qWccf/lqwnU2e+aOcnQCdyA/uabp6V/szFxfbbck0+
D03ZkpaTiV+twEOHvs2l6eT8EJBknrTKjddmPy/fkQT4nm5sbJQSgWAy5Zuxv/dKyeR7lp5j0ti2
PYn0uuaSE4k1OqxxRRNdeMkDTHu0eN5RJD7T+Rj/gwHX5wb411dv67h/6XIavkWZ7F9fvU/7Rrox
l2YZ2tQsTE3fN4AYR0bkc8yX2lSjdhtbOD+15WEe9X4IEiAfqkfFgwB3L2onOg2j+PKDRjyZ7Zgi
xQOi0TOz9dtXs3T1vYmufe/ZFPNY4uG+uKOGNFj8MgmtBo0EHF3DjTpZ01H4tIOTuhU8a23q87OM
iRTPgRUe4CPP1mbumSLtK0cn2+RbnBkbqXvJiZTwS2t2eNCDuXUwBdOB8h9pPR3VEFeaKxBVyd7K
xg+I6MMWhS50HtY9o2aPV+Znp77rHlGX48EOyE6rCgjg3QGPv8SxaeaYjgmac8dgWE1merXrEehJ
UopdTOuTXkkVbxSMrxVCWaRsIx0/smSokNdae6KCdB4y8SIx8d3p+T+TWD3XUSoxSyx+5L20+Bu9
ZCebkOYq4y527c889NBOuOPRNHCniq6XZ8vKb/T9h+f//z1m/G+XgGvqwCm4ok1M2P+8x1KqFRXJ
5TSpOonNBlg7XkK40tVD5aB2lOZCD6KXlWnEpo2CODEw7bK6E1FdrqHZ4HFQ2WaALbaeCpsZcIVq
w+7tb4ZrWFfEVYfa6+SGhM//cPEa/zTbkzht2sLjcWUbPLlc2l///M2JJSEpzaS8iAjiDDrGOeR+
4ew0aHVbm4qVnk4mNAqXlYhOhz/uUFzRSTjN1CniwSO4+YMAS9Zuo/mtyPdDmjM85rocPmPVW2va
1OvEnh462mJmfeAS4dqY2EH8S5LilVFJVPwna/58y/3zaQw+wPV03dQNw7HMf/ELLE1gPaaGu7KK
q4l7cFbcd2uaX0hr6XBJOrmRThBycYX65WgItMVEti2hYYj1u3QF3O8/DBD/TjTmRDMaMq66NJ55
CP/7MUydCphFiWnBGXtFJ90a1v000UpBleeDcetYEPCY/KU1urMZiKnuWyaxqrTOQ6ihc6cshr9k
Jggi7q4m2l8a0vwtouoTJX9EDbFF7rYPMjKz8108C8HMiqx4j/uwCcsH54NCscQhE/n1fzrf/+Mq
sgxXZ/hzdEAE/5NvTZbjoKYAl7UUmJi9qHpQZ4JEF+7jCOHCDJ2kjtLwX4JoLUfKACTlyVbjz9Cy
SKjnYb6S6lVqc04i7jY5ryb+wz3qGca/rgqSbWxGQo9fFa4FQJV/XutS730tkCFDhnKBaDQyRcfY
2k9BE7QwTxP3SAiHe4zw9x+9tPyudbpG6AbHUxlB9U2n8L0peKhNGBv9J69Ur3XthqcWk9jZSMpn
j0D0U68sfVUXY/OVRSh5yxo8gYwM66Uu/ftyPJDS2bTSGagfyvbLy383nWV9hEnMsyruGY1Fba16
rLQHEmlY8gx4KaNK1m90Sui0zhUcOe86ZWbvrEGHizpMighTF9uaXRAIML+rYwzAF+6gwBRFeYdB
sUPyaz87tMLG0HdekGI5L6WHr6ii97pZjql4cF6cfETNWcv78gkW2ug5dBJDlzeXjR/lz5nfdWg9
EOpJNYxb4u3jq0hCkIqa3PUSV8g07y2HljeXXeiZEfoHQqImffrm4hPFnTNMm4JcxGALIt8/V4Hh
n+mDzW4+nqQxdbJL0U7aCLyBl7pTP6uAWEnLrukDzKgv0bndDs0wnpnOQUL937vTEIh9gdN7XTfI
EtNgaA92WY6fiY9xBUntm4r18VRnPucbf1Y9Te4XYy3zS4DHTwTFThc3SCDI6P1nAlnUrRD6OpTI
z20UiTN57XLXmmrEyVM7JNvAf5ySGpUJTWgqochikTPFp2bw45NmqJ9wSnPCk510D1uop/HZmNtI
s7Hi5TMdstHijWf24Sab5jsY/iwdZVk0+/hXIBvxHmRWde9KCS1G09+7IcU4EUz4ZuZdOvSs1gM3
Wadx+Op2UXWGTxLfHYt41lJp1Q4LQSVJGMwt1tZ6uSFTNbqnTuQe9Gae2tF5XjVaJXaIFftXHK72
OW28TzEZ3Sv68e41icWng4r6vOx5kdB3YSQ1BKJ8QqcxtUmZu2+mZqPFuv26bELoZ0/9IEzqDRwz
bF3bDy7zFRT69uuAqvqVz7OqXSW9JV6Yyag3waCCI1O9UklVbxp+fvwKxX15z7UwCCVWeVv2Bgom
mgs/Z9nTR3NDiQYtKLb9lZuE2mXZSM0ILl6ltEujGOhanE7xSHTNE+pBtstnbLqZzNzjard8+u8f
9ud/xqTPEPf1dyf0xbUuOD1RHZ87oECfQlBcCPIZeh4Z5ls2RavYnZjwUh1doXULTZjDuXXt/cG6
NvoHqlPjshxRxfStLHxtD0rBJbG9rNa0+nSU68E8JoHnveZR8TIkk7FVk38lNLwLNwbD9JHh9gp1
vf1/duuBPIllo40n1YFPTKbM+rNBy+Ovwp6vaih761yONpbw5e0gmqxyDZTrjnKj3DekL3RPKsYL
WhOPi+dVM+6uolQcmyH8mDhyopXqjYNem+blz64NODcY6vvyWemPIAv7fOcsPxnrxl26tjxZPsFH
tFiqGTvbJq59FQWiPLqtb/W8Z7K3vGfrqbO8V8+fXN5r9fbPe//Lz83vBVNhocoPjZ0myvEeGlR0
IpHinpt3l02V8GVABpi2sSmnP8eMLpKrElnd/u9jrs9CzS+1Vx30/NbnVn0pk5HswCk4L3vLxohr
mu8sJ3cVdemD1aHpVsLt7+bgX1N9Truf95p5U5VqZ1PqvXqVnOPywAvOza5brMoI79qZUlx979O+
v5fwQW4Vc+Vlz9EMeaEKeJadM9wMDQGnKGmVMhdP7n33gzmnextic5CIpPxDi7Dskgk1pzcYuBT1
6ZLobbt1Iy1EmBZntzQGjPZkplp+CCsLJEib3UxwXGe0lgjVp+A0eql2MsGTUUnkkg4KfRuaIGKL
yWue0cA0z9n8Cg1Nh23u76MTa4ZVriJ03vOHljcQbGvHIvVflx/5+7htIoaKOuu4HF8+aotOp/mF
zgCAjkIIGqmjF1Ye3Y4ItEASXJe90aNcXNG/2VLWcF/hZRZn1GR/Fb3dq1U0mRtSwA1qz4b3WqdD
tA7pcO1YJnwPQryTo5aZ2zpMps0Ue+MbTudsB60+2wRFN775UWHsMpqU62U3qXmUVyOew2H+sAUp
po4isnsyMz+jGjRXaTRBFi47nIoGRhrketZRsdy4tZ53spDPngx4nbfBKABC2UzjSs+iQcoh3dPt
jTl12NH0HK9N3NvIbcljavS83aJ3qDauH/YPqw+qUzvQk13eLcj6uRMfCnSeN6nydg+jKE92Ndm3
5dDyrw0FVs9M+atJlYhHhXLCMwrE8DzNr1pRn3i4TJe0CPcR1u0bmaLq1aCDs0WrKzdVVdavjbJB
GE2Qeee95RN0f3VI+V287/g3Xu15aID8+7l8Yjk0hAP+hig6L4fkaBp7xODlanmzbOrfQcZvWw/2
3WlH85wVs1Mk6t1r0nrgoNhbNklfTgjaYma0mvo/x7Q247IPs27/9zG4TSuwePFzVaB+HSqfPC0y
4bYULDw4P3n1aJ15nOriX8uejxn+gRg5jhiDliOIqtKnVKY7Hc01Sr2KPzrpGvFqYQ16UonwDiip
9Fcsw+0haoAnc9LEKwos8ZrH33UWMSZgiGPkKGKGvJDvSW+Dfmt3YN/AcURXWLPlhXC2NMsBn8xH
vMKRp9Js6HgY7l0N6kgqMYPBvGc3k/Ec1e/LDnEbuzIU2sULgvLSWtrRrlKs18gByrXtABaXPtrO
xLbHU1gdrcG2vlK6nhHl7SMG4uiIPZEWrG1ftDq1L6KGb1Ax+dqg8MTsOW+WV8qN9XPDTwaFScbB
xB1XSyE+CjAzThV9glz63cWjAKWRh/K8BO1ZetVx5hpgsfztNFH/e9+Ok2FvSL52L8rdYwy5dbUQ
vcnvgtbnS3LW/UF+qHLoVp6fG8eGe+YwGgrNTGlbmHzgpWR9rYEIqQL078xIoPYFr7odjs+lRoSy
sOAXOBgvAguwoCyK5uEwyL6k9HEpz7AnGgcJleZxewMsG6ZBbHrknxdVleNlGK033+qJWKpgI9Vw
pl/IGqMUZsMtM/uzENT0Veu532QuXjL0FQiQTXRXHiIbI+vvMb/FtR9RKCNrhLBDBPoZ43txMpzK
+tAEFJ/kmKb0zsYsGp+bpAkPlt9sEVfpm5Rff7tMUkNwMkUV30A0jbhXi9Zb8Tc6K2IbkMkMeU9B
flQhaybNZ+pSfld4vujrJ9EB8j7umkRlR5nZNE3KmHZIhscoHJpsj0hSe/z5yuoGfWFRQUHomyi8
uZl1C8L5f0eVEoUuetI1PqE7a1dvTzOquQSodAtWJUBNzO7DQTqHxMxzDq5MSTeDhknZ3zFvdv9r
yZJmPYuIriuiZx7L/VGf5C6GiLdFhgSaNSjtu0Z6/FOIX8s3Gk63KdA50ilZhn2VleUbOw6iwCfE
4MVxOWEUR6Yr5SEuIWE/IKGnL1YlkbCz1zemeJho34Z1WzfOPZj3g9oCPOdn1Tky6WH+YbTnnbYi
6yVG0AAD0C/zhzSp/WF/ZxrcSuvZx8C8wQI+C+SS+lJn8mOKSm3jAGD/NjqfEi34jyknip1WlQFM
o557W2E8Mlfi+gKCTCKEO/UHRyf3USXmUVpkbmkW+rrMjy6ukOIme+eOdsN8C8fHUFDKWijVeayF
uyFl6H0yMMFeMyPHmxm52qkKivjq8qBLmlo4OzuA/FMQfuMOXvYIJULwFkLsDhvQy/LPMoNYa5qU
r/ERVh4oGKiY16DtJ2yYZvRi6H1DTSaS18YpPmItQnqcxrusJ8LIFXAbll/ZLzBAKEBCK68j6ojE
NsTc5UhMERYdkpT4Y8qgjC4sc1CjE0jQ1Yd6KIttTujdAThc/NBr+WEXQNOBodn7DobDdkyDcFe3
ZfkhC3ygtVVN53BkvBsy/j4/jnmoFpSYbUdYF4/Be5n0jBojiNOML84yWUqmST9isf/lc/7PTtnc
gWaLF5HTaseANW2W3YA27VaCBYDRM61Ho4+fl1lahi0UmCH+dMW6KccGa7854F3QWjkfyjT8m2Er
/6Yl8CKiqCbhYt5d3ggGER+kX/8s89KmH1d4DEhJB96xltkuS4UNDrXVuLLAsveE3n31ytmXczhX
ltVfNLaHk16QDYomLTwzRJP0yz/5wUwlJq980jZI5pMPQXLeyq0BMxZp8WZU9sSzHi9kQmj2ZrDR
PQV2Xt9cvbnqdVi+whc4yCkkcEkh5NYwJj1El7oveMx0MEMP2yr8V7LsKl87KaJmY1nhAgim+cpi
gwgFesaoSxreKRPFjn/E0jv8+xZqSa/SrLvpV/ZdlGhKYhx9dAE4VqKLO2JWCtuDtMEkMD6GmLvi
6CbqqFpNBoOvqfnJTPP7ia7DPfTGCXYG4Cw4Fr/R6eCIqD/CtN0vyQylUh8FZfNT7wKfFA1jQQ9r
X+sNqEIBmKlySiFnQHbrwb+If2YDJQy0K4m+ZIvf76tA8f6MVYo5dRnomMUoQladfDilWey5RXoE
3UBnG1R6575NRzIfnN9ypPAN26Qqn8wcDK8xmcyU2pL2BJrIPY0mK97kwtkO47SPYCc8l7h1zlAG
/JUvBDoU06oOaezam0D5PJrmk9Q02F/nBRpr3bzeJlD8jqVbD/PSN107TR1um4zM+8IJ11nWV+/x
qP+IGkbpEr/bJgSKfMqYbhQBD7JGQ1pqjNmhGfvmLLKSK3iepyVGc0GXc65Lo8Nvx/KM1JzU1o6x
YjhJFFV6HbXwpNfW2k8b7MHEOiHum2IQ3WV8SyC3bpVqn6uZyGT1gqAtmRQ7GM4HfJX6GeYqUU0K
p90U01NOmkQ9sWKZW+Lha4a+4GwjG2b5z6n8exeJ8dlIMe/IhAgsdP2XogBkN/zfF7IEXj8fmd+S
dsRgmIpoE80RU3XbTIykXb7WG/lQhmU+jzqiQrvL+l1AUR1LBWxkrOsMdfB3WIaHRU+WPMtQ3y4e
XShQGtuNfkQFk681VTj7TjQMS7J4eLIFiJ68sJLWz2ZjRNsSWd0un2XPUYt11Sdv5bXWKjLaWDXl
6FC2iSJayMXdwaymxsIGDq1P0uGI3HYu5zUoNaRFhgN6TPAO1hb7cI38dS0ptZ6Y3ZC0HhvVu1OF
4d62tf6ybApUNRfNz7xVpOv1OtUAF9i9cSZ+vHgeMP8/N2X23TTCI6o+ZouiAMhomxMsiCq9xblM
bz6LDXTekvI8uNANa5fmBL4iAJTotTCtMkRvmrCw1ufWZfRG8zJhEaepQwONAkKXRi08gnhroyVY
DY1eHCngXwqYjMdE91ysBlazlvDgjkYMyKcf1FshWrpGpdt2vxMuoLPo9XofczGvrJroE6Vq7+jZ
vrbOHUp4c+iw6TvRNjd9uYlb6y+l4hoTK2VfBH0WT4Fz6Zp/sZrCXFJRYAT4/UaqEIRTeJsQbAqX
G0wnz6QiGCdIiBLDDP4ZlumXB933RBzJ1e8DdD5t/7uixvhJS+UCYftWdka0L3wGGjJD9Dsgv+Qa
FcML3KKtXdcf+dB0x8GyCEBwKYhalv8S6sOmTFT1ZZUIy/nZHsigEJcs5aHTh1jG0sr/HHX+BW0a
hkPSjO21atDZLck2qsAGlrHcrzKsObEApdF79Qvi+ValL2CLoUrlyUU0OpQIFrTCLn4hJBt2rmnI
XdGiv0HTSLAaHCDWkRgvhgQzbMjj/TCqany23Lcyykg4gVUxsZI62SOm+ICZwfOy6erqIhMwakFo
4PTMfwSQWE5t0qNvpKO803p0/0iMR4Kg8wwFXk+MpzGYH0lIbwb9/HgYUHDJuEb8PtrRo8iHfTO6
w6eGqH3fadirpaKVV3bWtIfcc+Bryz+waGc7EgHH/ehZlH3zeRU1y5+sucZVwfYY7K/RD7JDLMjF
Jrp6DJ5EVk/oWKPwIn2PmK0BPO6g5Kkqc7yFRVs8HLzRiHiS7IP+Ll+M77ormph27nl3oJjeXMV0
SK83DiHgoW428aom+0sV5qMy1osQi+5Y1EbjZ+Ol4GRFzqQOUu6ZbA/WVqVcZ33HJG3O6vbbmxUp
e/cnbEJzCEXWJlNeCLphKILate59SD/EmtkrM6mKa0Uwj2vY7amIhi2z4vABAiR84KP7gLtA8VEm
ghsyIWkG5f2+h5+w8oJm2mcwSTZOb+GbrNr6Zx+H627o2lWkaWJvCAhzji8f5bzhDH8bhg4aXtfn
+z/TQ9/CCwtZmMU2vpudTpoQdIDW3kHSd0619U52TnipeqZVLH2yr8GDaazl/nOvELxJg+qXofoK
8Zf7oy3GEggam2rsrH3gu1AJp+i2bKo0udUWE7Oi6DB3RIA80hKGhp6qfidd92YNmb8zal9n9O/s
jdta+C8nBFM0ROVvavoU66JTb4b52hDCv2hW88Jabg5ytIPnTLSAXynToTodu2ORV93R093umOp4
7QwWkLO/2qOOravXuCp3VKng8REeRUhE72w6v5pts82M1Qm/ktpItqlK6501AmCkCl5hX7KzLbVU
FoR2dFSNfrOKxDsWHppcpBHdtqqNLWiW8ho6enyFywXU1XExQIXoNXzijOIq5gocS56GDm7uMaF3
CD3kKbFr56LXWcI10hRn7M7pZwFbBg9pyXzNsOxoP3QxBuaQTr1deqclXHc0WZGK9oomw9zFtkue
x9gVuxKLyxr6K3K2ysj3eRRHh1jDlCIlZHjLauJN5iev2Yj7DBt3vbbwKwKnsJ9SMbnHdrKwG81C
gzGQ5lMIhPspxi8mobJ8B/tBJOIxlBlrxJG7yNN5diQokU+qlwAngkR7ipg1OEF1MXuh7RVchnOt
gxZwGukdA5xcMGv9vV3TlwTJII6+FsLAU+Me8W64ZSnuHouIRohXiBeXidJxVL1J+2DAvx+pi+9x
c7LSOXbt9BLnEbhIIc8dsahn3bGfyA9NL75dvsIJcY52WIudlie7rrf5oocAoH3IhZcWQEoxYW5M
FI6VGxbvrs2sCxTHU+oogxkjf4fEX/2UODWUcDloLzVhz/cscMpVJPMvEsmBvkv/o5/oyKAjfJGI
7Q0/9i9V1cY33WGhS/lTUm2l3AvT6cmSnmB1E6TnoLINlsjzS19HMNH1NScjco+TtLRT3DTabehV
c54weglSaRiNFPpbU4AHdge5F5KZqIdvD8NWXb60FrMRT9Ud6s6o3Eh/CmYyG/NXPcyfoQdyDjQs
Ark+fY6Wm/yYX/QVpmgzTjzIRpRFJlnqLySWvvth+8Au2zsgVfpnYhHeVBuC6iZ5Zc6jPsHUxkxs
QKMGx1VtB/IzH6q2ID3L5iNvhi+ergX6FK61CvXPk5ym9JSWoUGjSlIxGXGzEvNEjyE2H3rT21dt
doe1YgiveqDbJ22sK5oEQuH0CDVwfZ3Q+cYn67WvwOzKRoiNxvV9AS2BhAfa2iZnZbJC80mx3IEA
kAG4gBeL7yMjjTqPwDYnY+Nv9aZQJ4snbtzps6OsUIfO6ow3IQDlySw1trEBGEWLR27ybGq3bQ4i
MwgmbBkBYvNa+1lbNYB6rdCfrRpNSNEG8Z2iMW4raO63wK0RjSh3jTl8fO4M51pDD1nrXphc9OHU
j2PzbsbBT5QyDMsqTQ5oFwT2vSA9jhEeWALBdrUVZ3zD1crlcrxUyfibmFPgykAnVg0NOKjX6bod
gUX4DfgiYh7o1Neac0XGi9Olw47qZApGfgS6eyqKaku6V7WeGmwAMOae4iop9kaJSQk0QqaCkCzM
6uQ2IjtTnyNgRDy3KYMaftx3P1HDVff6H0TMIdHofnAd/xiqwnoozu8uKT0J88jtDmkfyXUBoakP
WKUlTlzflk3jVvJsC+cSZdtMyzBD5gMEw8KdJyjl+G0ir1TmxvuMZtcYsM+WoEfWZdJ/2BGNgLaO
mFfU/iPzC2ubIwhcta17N1ot+65mjFFvxfUln1x6Bh13XCp154E6Pl0VYwHhktboNlZTfwujL0em
9j3XnPxYNrl6+rPOH2CoYcMqkb6A7k4C8JLjPAoHhgdnDKjZ2LrfI0WBi+Wi9hHpWDNVodQDmk0P
W8cJ7y1Ue3JqmtMSL6sK6mqjXSSoVJL8mSD3ZIX3Awk2YIYZ42D/VE3lPmfGFF9qnA5xKMLPIcqw
nlrtD4buCuohbf4yDXelrNSRUUbuuVMnSmsdftAuke/NfD85gTv8TARAmzgJj4tkO/QGQe7cwFmb
gpd+arQzfOavkJkbxTP6hOnchVk2Zg5Wf6CMuGIipkg0JEOtJuxV9L9MTfqvYeqTIchaYmcPzVta
WtkOIXr83tq/lxhM6YLxdXieMCGGEmlILbiQKyb47Qk7NPyovljQ59ZtPFg/RPPiO079vesdWs8O
37rJRWTNIvkh+uw6OzvzfSNq6uC7RaRnkUqryrOGGD8zg3GviuhnT7DtrF3uOQVmvw/qcFUNk8D9
roldxswR8bmgNEHiNzrNQF30D3By/b0YUsAzdqa+5jKe3vgdLe3ul4gIbnThuxKL7ZzHARQRErt4
7aaGOg/aMPLLKOsrSEcwRyZzdL8dxkMLOSomm3Qa3loR2+/VhGM8cSjrhXncXusezng8haxWydDa
6V6h7327L08O4j6kQWpVGq28T0FZvdRkj7pd/WzGBjB5vAkNyWhfka/fNDICD40BdchxMZd1ti9P
vTeMn7oHmaGvuZTmXGY6gERUUlnAXX03nCTYFWNP9GiN/Uyr+OJqF/wsIEznS3SYiMlpMr5CYhLw
1KFM0VL70w9XgzlpP4eYDr7f+d0zRXr9IDuux0DlxaN2kCNUTMSfHCMO72Q+XiZCAt+9kPuxq532
0KRx/QINGMhBIupjM5B84XQgTJlu0SFMyuq9oYg7QGD5HOrIOYY2jNm6MctPEpBQaSTTjzJQ5o5u
UXguELhtE7MTD8PBKJHSNgaob5RPdXDzVAVm2ZqMnV+O7U9PY1I4iao6h6E+rTwV/QW/svkd2M5T
ZjTOj8y1klWolSjXQ4/5D76bYwzlcsrDAGcGsvZInxrmHSDfG7xNu0QbhtlJ+lYBVczaWL1XDiuQ
RdLuJgPQoyBmCqESn0Y8+vnQ0+pDXgG2mYRq/sz80xj2iWudiH5ImesM8pfldW8yU9lnnkxMxI21
jgvxXIK3vUY10rSyTcL3pE4YeHj6wzC6uIx+d6fT6elp0YWJRX1vbfuFr7lMNl7x0hredDcM6zdE
pvTIQoTO2TCW9CrCscEpb/Qwp2ZVZe42aJE+adw2L/FY+0e8esQmdNq3ti/sN5gCZyIPqW1XZvZg
SRGfhUeWZxUOH2Nv3Mw8Gy6UGbAJUjHZOx6mttqavOM0CyvqIH+JPHFpSHShVjn6m5mbceBhN+Fl
j61nMbVvNK41iLzYLJYiRQyVbijAfSatf4vyGISTlnE/LicrM5S6pU1qv1bqwPrMO4VzwRuSY70i
dbpZayyfz6Nr9BBFmvSQJj36u/A38I3sxc1rciXy2t0XnRRfTKhibbjZoK2wMGELCys5k+WLexGq
j6xADzbmHt9FKy5DZ4mzjV342Q8/ueMCxAHE7JbtoJ5ckn6vldUCYiEj776E6hXM0p4wGBQ3GWbF
thg1msu+j6NyDtpDDA39XiczlR/IUOxgpgbSeBocaa3HPBwubkG9+I8rx6SJWRfus9VM8oa3hkJm
MYnzBLFrmwRWts5cLb+GbbNHVzZH1NNMGpvBuKfpBYVA94iV3T1Gf3wFd/AedYxCKSUpYszRhzdd
pZFIDIqDihq9uf7M9IEBhwdpyApsIIdhLDQkl/xhXTnkx9gKqagXhXkqOy88OamJ/DLE+Ukr7iNr
qzUCkmyfEuoCwC97Z0oy/ZhfFLE2Li/s+YjZJO/Li/ktz3dM0m2QaDoD8lU7b8Ln1kysI35JbUMb
x/pwRw9YWyp+BnWS4OuHMewTd+zV+nC0N1Sjhl/1ACFT9E3/oOLub7yY8TssVHAWQO1Pmmb85aXD
sC5ZRO3GKBWvBo+jYsraNzPLizf/GnZWsREMgKvCoa6yT6DSEUYAedKg5x4mM8ts3kDyokqgx86V
IBh9NUAImTNp1UlVfy0JpgGqgyNUUGqqgBnn2SPnW2xM9Pig1TEGsoBJzoVlnQ23Dq9kwlRkOZQm
S2W3e/SZ86zq0N/XutwnxM+DEJKNibNsWPlhHv0O5aelN+KjS/1no/BdCDDVypNBe10yUGMUUOBc
Y4kE0lV3Oiz9tiUWCeCB7++n0piRKy4Gf/5Hd2pzUL5ww5sHJ3FTSvvarWWZ84VG24H9jDywtPFv
a+ZjVvwhb0uNTYuU7TyZ2AfGIvM+mHcPgGmYgBhV6H+0ZvOZmH3znHRR9BBEHkEZc/dVKwhxGWDS
NvEcD9UN0ABpPGyFb6oHuAumdNhJvzkwCQlbWpgjwzpcqjfNGJ/jyqPlpzsXh5bbz1Jrf2dEoT7A
Ihg7z4U3ZUYjoE17ar4gItWBGXwx2U/2Q5M124kCyJc2RWSx0exxZNRdEblVe6dq5C6hqf3lAZWq
6CXJdItj9JvXuRpZ6SY3mzO/hGjL8Drg9bZDm5D03pMXVBvhJaYwf1l29dBx98hPbmNUXfrOt76n
WCaJt83WVkxuZDWomcIRnqzGfbGglHJ5ylLsG7Ig930b/ggBY50RqY5Z+uQg499O/RCiXU+emcQ2
Fx0LwZ9NGpMr9rQcLMEoEctH+lRIRydtbfrmiiwRbwYjiWj6CqguTOYY/RhHIBBhyLCVjI+e4elc
Sm2HvhKTKBOEvWM2zgshG9WtpDmnw9/Fv1da+hpjltr2FvOjXAHBTVFdUvrNTSj9lf0eVKlaa30+
rB07uFtzpXnZNEacUgIcoTOWjrqEPmt3w3j5u0Y39y0aV+j0NlKvPOhuaNzqwH0xy2w4LnvLxnMp
YmkgL1Z9LZKnqerDh6ub8jEOfyWt1b+kvRYcBRceLXDjmkSm+6qk3TBNhahiJY32FQyk4dhk9Dz7
FksImRM9McbusNU0zbrmLWCx5VU/H6Mwgde4mdAc0eM7Mz+3d4XrvS17qUnYRSpxhwCSv5elOf0a
Cwx/peX8VcNINNsa/o+uP8uK3C9BCY32NuhU02ttkGM18KI/L+eDfu9AdPLE3pwr0m0NSl33kKYt
u2lvfI1I2F+EI95NmvsfeaZhQzS95OqYlsviDHCWLuQJVBBUj2g01TlCM0W+WgawqC3l1bTj3fII
CObnAAqAZN0k008UNuOWVLAUHwpxehVrwFdNRy4M37199+hPIxRMta/eab75WGJ0rReP0vgv9s5k
uXEk69JPhDKM7sAWnCeREkVq2MA0BeZ5xtP/H5TZlVZl1t3W+14kjaJCkSEScL9+7znfScTWasxy
qZR1fS8LtFKxBAXQ5kp1r8pOLBPwjC7MPQh883S0azPjXOjpqo419SkzMF9moWw2qQH9OQBjt05A
gK/isubQHbBW+6EM3v7rWSz08K/X8L4AvwuKDiutrZ1/H0oYWguCpFQO97w2FW0C5pgFqrThD2LI
z4gO0Yd7hi7QzTqjO5at3d/tSjvF84lWLz4rYX5nQouvgSjkbmDavtYs1Le9KagNsuxWd6SbZTok
cKSslx6Fy2OkCflgOTXcPL4qYk6MklQZkGglYuOyBnjm7T2F+s1qKuTENiftQxMOy6rlyglyp9tm
+tg/KTKwH+Eh/H7Ry7R/qhQfqViJP7eY/0DBYPIwGWAqWwaC9Roak8eFQlbL70MmjWgfVGGfb4k6
3U4GZuOmnqoNhxnrterECRaagrO0rs+j/OQXSNdlos+SBA2ZKAU0dnBM6MFCUn+sTFqtQAtY7Kxh
VPa/z36Xwd9nvw9js9DlzD3EbbPtC7V8LbCK/R7SWfRAw//7dVJu3N989X5+3WTiS3GiYRZi01rZ
MTjStaLSbWC1I1BicgrG/CDJ6V1HL0z+/3hm3fyo5k/UFvCdSx/5EqFgKCLUtwiY9NIa0eY21SBP
3fzw+8xLs7+f0WdcczlZzF5juQdfIfeD0P5+9s9rpQFuIguvfj/GJ4Oz++n3WVfZMe3BEEd4IXb/
fPP39X/+WDj/VJCNFYQhfAT/fCPDjr7SA86gTV0PR6cFXs3tqjwDo0suujkdQKX4N7+T+TNhXKjJ
IZ/QQ1hnQUrwAmlD/kGBI1kYAHzAm4wbsEzENmZQCERlWt9e/0Pb2vsUWbzrZhQGn6mzqY0xPTsg
smDiMCKnzfjJbJZQEPoDD7am/TiZam7QQ2DhwKn+WUkHnF6UvBscJ1dNZk+ww6QOGW1iwoiu6/j7
MDjq38/KhtP2X9/gt8Mv7NNUssUDx91ibxAfdA6dqT47Vus/APl06THW5ybvOBXPLImpSYDrx8Vq
ahMJ9ZKQIc7awbvtTHum9DuvMY2XqEmr/cgsf+G3fGk4GWhBinESroCRDu1nzBvFxAQDV9r1cHib
gD0YL4/bJUa6ke3gP+h9/qqixXsevLJ66j2CYhzHfk56ZvoeCRAt7dGDA/fkrwcfrDtJCQlRLU03
vgyBnh7h0KTHMYLspjAf/H3p9wFIW4YVhj/hI5VfFRpc/L7VjH377wcnqpXUjRAm74H66cZCR94Q
NKOBIVoDpdxXRnbwMKT8/dTBYH3o8yQ7/D6jPF9UGGtIvqYl/Ttd7CrrXRFFfSmMIr+aot+nyZAd
C1Uj+wYy0jxtYqKu7D1zjn1K+vGVIBjSmWTLGCb3nW0PQmUTIp14UPJ6XnCC//XMTM4J4YgXLQP8
lXvZ6ZcvkOeVsyScl9O7lozXIt6VFmoJM5CHepTLqsy75cjftJSADCSn7e8sC7iv9YQBvtp5l6w0
0f0pKfbw8iaVdPpUVMBFGc3Zg+XAO5y79P88DPn4JfCjbn5fCpF+w2TPbgo4DNgstBb9XvIv860/
XKEullCkWpX6alVcuEZpYQ6txnZlqNIAOlYqe9+w/yD3wb3oCzhjc9K3wrK5TRwPsL90jA2iIYs2
s37w4YT9ZLl2UCI7/ufJbHYXh4jMDc1t556SozCJCZgfQ+BY6nZnHzmy25wt0r+f0aS3j2SJmDtD
aVFvIMUqW3AumaMeLZiXLbQbnv4+yH8/U7Fe7AEcLX5fkr9/jrEplsWpekh7u7xK72mQdff8+zBZ
wbVNHdKD5iMdqwXw2r7gyNgTQGGGXbwPx8y/NFBxF6Hs1K/GXg2ZaX61xtaT5UcIKfHeK1axL5S5
Yx6M9r2G9bNOAgbPw/xlOkVAKBg37bPCMzlQ8UY5PVcNvV26tugcTv9nT5Tzn5HPtj575AwDjbeJ
awtv8H+5qmNEVZA+uwFvcHSuGK7eYptJGMOZR9WagBk0OhSNDCCLqY3jGuHCuFeCoVy3NTJEDJHA
Q3vrke5jfWKUC54msirCGFvhKkaiPcr0/dcToFkxNwXGjlWoOFua6uoVQ408+UH5NNnwIBZCa18q
EaJs0bT0nvoVQGs0PntWrXRtWZjjQik+h9bJjoE590BKMS2nlgTuehgxjWUVwdPOG3yEfdbxEZgj
Sg6/tfEWG4DmPb3Fb2Ik6Lz8VkUiqKYgSPaeWohzxVY0WTTCNSrpLFcfssB4zkuz37QifIzqMEIS
omirtLQ2cCPr6/53VlxLBXhzepiscWX3o1haCpI5pR/mNSe7mimtzypR+0skaDEI0T4AnKX0shOc
ACP6ZrA50abMzHoD/hQuMK1X20AOZVVyJ6Zso6t5Roxtuf790P8/H+H/EmivmfgB//d8hGP4+VP9
Z6D970/8BUdQ5L8wyWoqDnrVUjU5h1L/xUeYIQgmwfS8ahEHDUUHc+Tfkfb2v9CvyJmoIE0dDbLk
W3XezpH25r8MS5imqjLxcohOcf6f8Ai6qf+nzZ9JhipR19moY8ikVq3/BhAkGQEtIRAbqjb9qZYh
sNY+TUg1I6I3yoEmU4XB1k1rb9Gr9hddWAe+OyMpMNztqsK9tuhEQShF996G4sQvhGtkCiZQLnrO
SDp5Grp5bCUHlbkkcUB+TOwukv6jVfk/mF8/NB24fefLq4imfYD3nxQOPdn0YnwjsEXdFPRP/bhc
2RfiYQfcLGH7HoHWDXEZ1fQFXEcNL6oR0muZLPANoGp866ExmOQaYQnMcfRfwlA9RhKYXeivDZ25
GLQlcqLKfY1vye0KEzFBV+jryVur4ehAOZGnyUewp5nvrQBmYjTBzdFbojadx7xVfqhuPiWCo1Sd
k/oGGOA559mQ0opf3p3GFPyYNTzQAjlqqHYXNZFGeUrMfaiPdyXox2VgAzzj5n2hwOl3jfaFlpKx
SNnt/KaC4LscjOSmw0dQOOxvgJjS8CysLYDpa15U60QhqbVtqndLlRoeIv2DWQB+um456N7Kb6AY
GJxESfmFZB3L4HVMmAMWdbq1MTPN4kLYO+PddxiIqCX64BGZbZJ+0y5mhs1wgXy38tDEGeaWsV8k
KDLdIoYeR9EKrKA8aGhkpYolSG3fEWGiA+Do7JQbLZnGhZwdZf6j2YTnNp+uiYNgqUpJtfLB8I/v
PpKNeHJRaIIM1KtDEUdbvWpJxWJu59NRBCbsfJBa6W1rezwY8XjlHB8sAK3PvHc4hkxSs6U/TEct
Y62OLOMw9DYwtQERbFYZFyZeOeblmGnS/FdFmoF1M0JefxwsvKGVXmMDiQkAcuguYbMYmOYNG/ro
z6ad9gtVcL2E+SIHY+AGESjGQeXOQBjjWmS5qQ4MVVNT3oeGoJbSeCxrQPSOJ5Rdby8LmfmrOVVs
aOBDNyGZAkRQsUX8tPHS0kzo+Q1JKoR9DYZGraxbbj8ZWz3yHxW9JN5viloXl+wE1wNpQAwNIqcl
ZNrxCnHsT0BudKrLYuH0OA5UvML+0J5lrlycPuMalF6yhs//oCkxKVqkPjT2TZTKO7xGh8QX4skR
hz6fvHKCRqlAzUxwdVbaQW/InvUm+ZGr/hnc9z1vkx8lzNpFoGHiAeqws8P4ezBR8xPq8yfHJ0oL
+d5zcQniRhYKQUuzPXLW9MyDmTh970qbqM4YIGC6U0hIWnleu2KI2K/LrLuaDj/QK+BDkQa6bR/b
S8UXOvIYzMtGcEv4NdelKZ4nfaUDeqi7YlXLet33/jeQlmFhMxCEaJdQ1daHKq7OUiZbgU0SqimI
LMlpS6q1t2xNV2WS6aYw9VkzSuQDSgv0Pdf2ZIVErp1cuCVJvE6se9wY6iqsrSuX/V5NwTAq1U11
in0/ltuyiPgIQ5JbxqS7RhXURpv0DTe3D3bs8xeUDE51OyD+eVN4zcGiH9FA5HbtIb5JL78GsXHB
5f/VJvS1enK79Ml/mr/Z1WkCqxjBY9cdSIx/IXDxFY/sOScPZon/fEU+MId5XemXIu2uVt3ZpBlU
N99Iz6lppri1DWbHzEIlZW0XJyTkpflG1Yyvsaw2VVQQr2Jj5qfpAXyyWg/qYG8YWb45GJfWDCLA
x1VYDM1m1Uq6dxyvVsTtQvY0J3/dmkvbMLxFG98FZr+qr4FaRfbLRBuLOqZ7lx7BcsHY0p8yHIxl
ktROxdwQ5wPFmvEIWWIASS11XfU09+Q4HCymbBzxCOlK0VJqKJv8/qlt6R4ouv2KefdU58O60uXR
6Oqr6RdUubPiCXLK1VPt41jpRzox8L0mDtReexkUKryw0X+GikAHUR0rv1vJpNmwj75RPz3Gnqq5
Ol03TaClxkI+kFPEQNh81lNn6wfGsK+98dqMKp2r3tkMWXOwHVKwJrml17utLfNaa3boKp6BDmb8
UHNsC401fQUh4EkECZVdvSu5dkk9A3SrRfYkS5s1clenNDVXwvtTeda+aKXH7Fqu5Siwx+DYnooq
WtaK+uFZ5ZlERMbDtWGsUXvWa3CFIfK07sHMSLkO7WIjSpsuQR1cckghyaNS9gfRnUtB59hJvY8R
lQ55UmxjfYD2Yw6wrqFyhjkIRZTYxRwVEcIzyEa5Rf6PaEIzLohiTpxExlWFbMw0vgLFy9AcAkWV
JDjPgcpRj7OV49UFhTSXfNK+O7mOwRiDtR7q7K/dtZv0U6gUowvjeJcDQmYX8x2a3e1iCDpjOZEa
Rw+9XNYgxwF7dx/wOIKroP1BrezGQ/aNXFJfKmr2TiThj1aOc6Ks/ZwTh4gklDcU5ealsqJ35oXx
SlG53uRAH0qt12iQHmqucw4FOqb0zphphOH7NE0HnN1VkGqbQNosNkq5ozd7TRIiBvs4fDDRcG0j
fJUApD8ABG4qXT9RZtx7LzpNoupginb+Yp4G6E2CTtE/a1Z3nTrvNKTMkxqUV8t5v+k38BdqBA9A
1eHbEY+qcNMp1jH307MImnoV6kp5YLQEAnX6AeeOV38Zdly2Ee4rVy/V68TceIEzBCZSZrpVNvYr
U43IWTaqfVukqgsqdqmp8dnJxwuwuW3qA1yNxwGVkP8nCU3UeQqjYxlOT22u1mCfX4DpkfiqwmUx
6FMgOeiWxnhHxNRte5Gcs7S6VhZrvJbtzb7YipzgC2bDbh1Fezr59zrr74WC21dp1W/A0TGTJxQ7
JP+IMEQMzzVHe5q4M/ZGz2I9aNS7xD9IVSR26JxgDEUpiAkyfDIFrGNLTndqZrfY7PkE7Oym9bXp
ApDR3LyzH1khzrASyVmqQ0R+hTD51EmjHSZrZbFg1DU/Zg9EenWo2MD41m4xkgScDYSDFj41osd0
0fNJMoEeebftqXBx62eFkQKJwhBdVvmridWfcCPngCkYoL8sLSpF8VnkAOvjPH4q4Su5Zf6JlGbZ
07cjGpk3cQQPQyh25HIofs1EvA3E7Ouw20Poa8+NEr+grbtI7veKaBNCqM0naOQLRwx3FbAtmS0N
vyh1gI4GdkHW9oEr8YvIRszbdbgyhPcy7xvIBQD9DGAMhvv8CZUVNG6/U7fwX+jmxNprlqe7EHtE
D7XA1aN59Eyx0PYs406VPuESVJZibF/LXmDYb0zIHKaBEzyj2kmuOq7WRdSIc9LL7eAxc4uNyS3s
csZQeL8fCUrzfZEuR9z2rk/ENnRLbpdchC+Y2L8Tx6H1k+H8YjX0NNWCQsoFgBXnB1ExWmPrkDef
emH9yI5KKJ5EetD1Q50JUPLGujMDIsRG1KndSOa1VIObaIy3rm39tem356YgqEaN3jyHHUw3PFfs
TMgMNwcWDTrYPEyaHY4oa9OMjEiqdAlZMNvC2NhHQ3dIoFJi0h0XiYc/VKCMqWtjIeFCLaNAeYK0
5uGRZL6DWpG+KWhu2RwtOugFrVbXaAm4c2StLhnioKnRjSPHDvrgVn/oivKzGut35vDkSjbCpEQ7
2JVfbcJKvnDiIQWnkEsUkSdwZ6VrsZHQIgDaiJgJVYqDI+6UARwNKcaVWsV9zqhAIxQxhmnpxtGe
0bLh+pHP9TYlYt2Qs4LwzVUYYpImSGYXPWUU8c4X7LA5A/RS6AaZe9RX9cB8FuHMgu7CrIHWrJUv
XUlowSKK6m1qcvcx5HwrFHaRJnaQERp02XOOc1f86yNNwemgKcEZot5RaVFc8aE3YuBUkaXfpb7P
LH3bQf+gwf0j9faAyLhvlcsEZipu7CUqjXgRUiH3LSp7MoaXiRY9he1Nhs6tjIYMwUKD+JIhX4IC
jrKwW9cUB5CiYrcYwpe5BeTIO3cX2G7deMUO+DJl1iZKOLSIesckTOspCtiTDAR0wrMW5BfD2R3y
s4p5yvWUjsb7FtOAvWxl+UoYr0hnrAB86aBLP9Xc6BetRdyhLe9GItN1ZLKIQJPiZ/PiNv+PKrN9
VdL6FsSEiSFmC6zi1njx5+8aTPjDRR/n4Ox4bU2+zWEz3QmD/3Wld+S/wOr2CnrsVeXdo2C6iFEe
p7d8SM8TW3LU9uT7OSfGa68eI445kLFZJXn+RErP60Qj3x6Vaaf6p9amyksoIdJytgfsm6II9vqs
4Ukzc8vRJyONMzSXfjJArCOBkdfHowWozx1YvloqvPgxbpktOzFnCUAxG2dyllaR/6mUgNYwqyY2
29admopiJGRvJyPUdL7qsrjZEJVsLR8ZzP0RJrHZA0MpegERpRSz4c7Ur5Noe7fNPpvR/8ZBT+4o
OMXUV09jhHWhRx03IFxCf8RQJye2Fmonkl46wwrzVUxlHCUTfQNMeG6wvYJFfaLHdoYP9mYjTm+i
4eqHJBv4bc4eEE32hjyBfpHyL1tMvXpSqWsWXTe9ZwgyYef7yqkoWEUa6ty8KW5dRF+M5vMySjA4
ZGn6XYuAy93PCIwYRLJUcL8YTPXrJ3JNqw8b+atVlPvYGp4j8pZik7OZOoxIx+cwJateMJmuyQ7X
rrGl9y6h3BfVaq8NbW9GI3OcVss+ZqL6irRPxSIYHuMwjUuuUE50kIqAiPviWQ34gFqjf0dlPLlp
qmwIbsQeRshwYpBPieJyFxWE57BabmSReuhrpwdPULRbNW+ANvFWGIN57y30J0U/WYtGDdZEyDPs
nMxglZcDwpUsO9Mt3GblgME/Fhu0VyWs9Lpby4z0CXv44LDRr/Smw1PnrBr9C6vEuvNs5bV1/Ic+
zC+63UfnWrJ9NEBcmeOOPn+6j0gdQ1tqLAYVX4VV2tFJ73axFxavgZmqrPDBdxkTPVeAFwhxGwCr
Z1DV0uttTXHCBY1RZFZvp2PhQHNKvp2uWeGitN1qFMR0Ni3FttlG9n4sQd77DgmLSkgixfxPtctT
BdIwcC7UxtPG7Hux02wQZ9+pY3ULZSxuJJbnS8NaaoP54XtTvJ+tMn6qs0/72b4Lp+QSxn7hKol+
j+ectR68IoDego/FWfvdlGMV7INdQNKuzwrZtchuzKitSHnZm2J8txW/frfNAG8IsS15lp6ENyfg
as0nvKvdQDCSM9ClngJ4xM4Ayy5uEUWn+R4F0h/NubZFdPGFdzdgKy5LVZ5l5z1R98gYx0BoYYyB
oGhchrCA1VLdA9tXdqVfnOvI57w8sFWlKPWhY+MwxB6f91Q7vDNnXacm8kpKKQDIRL6irfO6g6cZ
+SYh02ft5QGlY58RwlFmylIfYXnqiXkIMDj2uv80ZtUfBpFWocL9ENUesCexEdOAno5zUm6Xu9wm
vMiEFWs6z1IrbnEZ3iqjgkNIzEw672d5ipiRTDA1wAxQq9ceeZAbcxxrICPUiMU8wb3k9OUHKhpv
PXg6EfMa4BbFio7VpKBi0B5V+OVuJWCC+vAgt/Z0IQ1zNtjA4apUuKFmXcQLJJrsvb78UrQRZ93E
om7X1nevbVVl6DdUF2rmXNOuOeZNznCLuGmRTFvg9jSQBgK2o+Y8MlTFpt6Pm9K+CHs4TEmxqZXJ
XI1d+SU1QuY5A6MJIwWiw9rxHIQDhZ8+7UnZoENT45lpHbaLhjgHwDfrqZ7kcj7ZGk4aueaHp+fW
zoujDxvYAhSIZmrvYrSaLQ7pWamKsrrUFEBd/SKYWWCaqdyNLFxGik87xHN0Akn1OyY24lPKaD1Y
Hsa8EDOUSsS5mttPgkhH6nDraZo0onZL62T4/WvHQRlQ00/W1zVKODZxwiMZ0nzpo3FJnOJZydIR
0nd1Tzp9L2wj3E7Ji641/jbT1GVFm2b+KFWrztwyyjbSatkXYRw2Df7/CK6INJPbfMg04jkxu83R
aLdttG0Vy1/25D7mdg6FPRxI0AhIBRkNWjRxPmzhVmak8MmQPJX8LEX2Z4i6SyHLXT8JMPqBmFh6
yFBtp7l/M6l3X7VitzKY4MZ4jWpnWtSD+am2vVwUxMOFjdZfjMAzdg4caTNrP6s+e0nagfC3FAFd
aEntJaxdW8W9JMNkYI4CT1MznNuoodLocwT3A//vVUwLuPK1owzTC5j3Q5KG/VJPcaB0+mWw0IcE
OMMHMU2riqg1ZNDVPhDKHCSUPea++EHwhIWcGMt1E2AQ0ZJdTX/OtQnxqxpx0OiLLUMqgKCAimsW
07HlnOtP+qLa4T7YBGlBDhqACO5xfDM+zqIxIwhGjaM7zJVI1y5OMrzCM1DWxDRsvLhDEyR03DUw
Vk2hbggBYevvIFmQ+3rIMu2zILJsYfkqanHF9EAXas0qJEFKaa56Xb8hz6I1M+dL4GnvmFrF7L0d
8OM0JKgGp6C5mWR5mv/TFE45dpn36O+MzQipahmN7UV1ILL3DZIB+4FB6B1iCFKeyEfzrL8YzADT
jgshHrlzybAnDIRfiLPKTjjBdxvIZ2084B5n+0tlsVE9TrlVuq6ZX/FZeW/cbTfhzSmitL37NRYb
uYznLkpjF9QimrNhIkgrm0TgEdNYLbQNH0MnQEIQw0XxdtHKuoXLRPc0ByOT5fnWx+RrSrxbtjkc
ogSasGM/aB43SlGSXw7kdXLRNmPHpLI44SqXrqaw/ES5nJB9K41bpsMuah/rgkxSj+mEhavYi/Qv
/JpjODzirDv0iZfOoZ2uzvB+EUzOmzl1tPTDdyMqQdZlJSiW/M7do+xIkM5TOhWyqjedXz0qWOk8
UecvjYiPVs0y73VU8cGsBiVB261KrXPNZOcUiu9GqVUuzLK9xoGaHMh0MLYRYutOGsXWcDpWM0e5
yLwQa7+hYZ1NhOmmtIPacfhUodBV9Nrsmp77VKavbT1ZLkj8F9Gn96gD5BVbiAAI8PJK3Vkp5MzK
nPimsjqrbELuVIf3wEt/UsbEW1Vnwj0QCGQWyckb6b84TmUvwwZPtB7jeMwIsfdqPnu/RL7a1OrJ
VvWCaUJBv0a2J0aYFkcY1GFJRw1MOdSYpDQk6qivtJHDQ6abnwrK2sBsz4VIbj4ox2VrW0+NQcg9
Zyp2DeZcyAbZTU0kXgttiA/9xN6nVsWeSNOUZn+UL+BZhQdAq5vwJ6/La5eoTC/qLHVbBOm2YAgm
v2GWe5zX6rU6Ta+dnu4BMhYZ2JugnfkKbgjKxAy1r+8uj25W0V+aUruwdOD6TNQnFX49YrqSPpJF
fJ2SvKulfSpbq1jkDZyjmlKcCEjyWMWfviM5VXYrrdDamdkTLWLgzFn0Og2GsYiDkYA5rSa3Mp8M
fKr2Xh8J7Wvj5lUfy5PS0UIup2HcasU0LTIvOKl6CCRDEkxe8QfVmORUIiQ6ikg3kRxoFT8leqv9
btqnySNvr2U5IpXVc70hvWeZN+5ESWq4ICI1sJNHGl/vKQs72hDPXvV0G9u2eofxAZsxya1N3/A9
RQ4IIxOiXMeJnhwrdi93BhidJdZpgiNVIsSKTGCRHr6jHpgcvipmSkq40tnclkyaKKis4Sytsl5M
ZfgAoOtbqUZKg2xMCUUaV/j+lkiId53ltww9OLLMHRCaOOOu4d+7aJzkIDAiE7dbHxSJUjgUAni0
dTHw4tToagoiXzQrQ48PpssMxCkHWxgNdokqsH0YOvIZpTC+on4GD+MMm1AZky/G3TemKZXRWLzQ
st2FdAtneOWfmL2HDrPSI3cgxTok+HgVNRAOE615syNajtBbkNun/bnJKPyt7OrZRb9qiNwGuwpy
p9J2TGyo7RXTtWlDbcfxu9TC98AizQfF91aIXN/AneQgXSyYpQ60/fO3thivvG2s+ISBrS1ZLzSn
/XBSq1iBx2Hz0KOXbFZd9ggYejbxGXS3bEV3T3WP+NxUTzehV58Rq5t4M+lF5H+C6aTmAWbb1Fa4
xAp4nLBZZzo9jWsuSpvdsJZBeeyiStztvnQB9pivqYjHjQ4+xFFQhpa1clYLOIhDgL5o8NbCMuKN
02bpMjChuwhRLgqSNSkKOaXsg2wCUQFej3vLJGIbgM2wMQt6Mk1F+Vd5I5a7tnktGJU4Ql0G6bRn
Ym4y70J8ZpLi6xo5CtaWAbALNFVfN+os4W8+U2Fle3ugN1DnqmsxxpkVJ5CkyX4j95552ltXE0CB
+eE2QjbtsmLNBbAJemV40GadSNOMd7WyKX6UcTM1o1u343W07J+wrqDUlhCQKHSZU+C6atnYNfrK
IW4BvKbc8lWxYOx/7zoqjGzkvlZwWpFfLJdaYecuma1jU4kNMDLASLmVMF7U42Vp05pEv73rsvZ5
qJ0vBYnJqhjDa6+5QtqQzsn5wrC8T+e+aa6DMoG3xdkpTP6owiRbS3avVcTstiiT9ygLnlOTk0tB
ExaoNa0IubS6eR/2xwfWjHSpNixLBvcSN/drJ+A8UP+pmvaZzMl/PngvrNTaJjEV5khItZzEqFdj
tSOtvF8po/ba5ehjrYCVrEAD6KtbT/HVNWVjbe9Y3pNFqfR0AytlqyTtk5FGCZbjfIVbg/m4wwhT
Osjcgr5YaFVzw+H7Sud7W/X8pSmlpcMJi05S6C08cTJskzu/KLY43q+l13/EKdddXbSbpk7pOHLd
kCWEQrCJF6bOyUOP5Hc159ab9g93yOTGsM6oNbQTZqbrkML/F8iu8GqEN6QbNC99+A9PWU48ZGkj
SiDicxNXfM4RawqxTqCY+u0k43MDQoSq9rkNy/fOeM+EegWt8mW0lMXUQYvYZAkrFNfOEGamOn/D
ABKqjrnNsYQu+IzFojYCt6PTsCLNUPwgGSbwZe70aX59KCVHHByA4RCcK0NQetXDQ5o57SzTeNWU
jKg0azxSeK/GpKofuM5GiYcDk9MKZ77NNVnSDi1UQmizJSAwln0c4V3/Z8q7KyJPMmUsuVfiQy4x
j2ratu2sZo+pWWTdbKILvU2bs3Jw3DNLe2EnHggNCq0Q45uYKgZKfswQcTwpBqtakZpUKRA/wqp7
4qo5ZNaIei3gZZ9AFzpU3wHzOf4hmRvC0NsgeL+gkYQf5QHvFH3cHlBnHpxQp7eZlWtico+GPbXP
JkljJZLBbETrWvnimHaSemsiKqbkTr45qAAmSYdbJVLgh7GgQzIm4dbtXtEr9Ryr4tHUenkEsI2D
fsQbMfYiXwM7sRelHhab2dmvFurAAaOjAijU9FZPA/NvEWBKCLKbTDq6sCrveMBWq2EueuawGT+P
Xvcxccce9SaOn6Pcy1fAs4q1njjxcyjKDxKI6SjE3bfs8gqqMg95Mb3VdjMdf79qlLrCUc8cjJDV
dWWr5o0FtluYSQ/+xajEoxbzxrX8/wt449uyrGgTWEZ36Y3Snt2++lL3bH2fozzHeTmBXZqijIZw
GRwhuhP0l3GKaCzcFimZB8cWqEk6OskxAjLe9zieTA/5TsS4eqsn7LO53sgdbwaB02NfXv0aRcfM
GmCeBH4g6TeAk8pVZM3BWI7FLAct9QbZEnIL5nkn/NTbChXt5felZn6mCWtHOBFmCWn8/XoB569U
SXeYADSgIVeCJ5Wo6ifDs7dTFacPv19R84wLLWSy46GGWJuW+s2ASjupvXUNdc1htsH2b8NLw69j
EJ8t+vrOAkT++RSIdZ3hVk+0l6gExOFZznBuiTNCQGMsjVJt753Qjzi6N/NdrmvlQW2CfafL9DmR
KhN3Mb1rPjQnHybbAcqXvyxN39gYdnB1mth7tzCeLZrWC9dGAxzQtil7aJLnazkRi6hrD8nIe9pV
sdi1eVgdkoCTE9n1DuMrFdNralcofvxkh8cCI7ZnfKS+wph6tAsuRBBlsCrZ/NXp0DBMh6qtVuu6
abqVrdW7vGSi2qHLBH9BkGZUdPquCPsGyz3JqDqS2zGF8VLn9FxpUJ2ppaQbFF5Pg7U44rsYlgqu
GnLpi10awW/zC0PF8cz7iRoYTCzJKNxPlnq1kxM5z9V7nSozbfgbGLl5wW9aXaTtPadwGoaoMF4C
u7+NKsUa/mNAWaooV/W5q4hIwNAaouR4iXRbeU687rFV+vTcJ68eUiYmgE51ypht7lFVLVBySQ4A
RFtW87HUGxU+le5LG9qGHzvYibO3bYdCMYlX/8PemS3HjWxZ9lfqAxppgMMBB8za6iECMXIUKUqU
XmDUhHme8fW9oLxVLUawGJVl/dgv126aMoUA4PDhnL3Xbt2Iun07O3iqW7UT9phuG5OOTVAq3OsO
0CDXNKk+GHG7VwAGKVIkaHJmwjRglRDaamtqz3NPt0VKh5Ec7O3UkDhJpZyznkoGVPfNklJOT+23
C4zpXT7S3OeHzeFDoCGHiJ1I7IkXWnbU8Q+OZi1CMPbYQfkYMH2nMnd3FIe93qaHT9oi7bGAeO5V
oCO/GayaiPnwCjWBcZ23iU31OqQXolHOFZq4DQDE3eO0zDagWmGykaVzr0WVf5hFiBBpTBIP+LVG
cx6hcc9ZcA/fhSYE7EcIb8WSnmrEBeoa0WpeEKHByiK0fObL2MXNry4ql+oC4b95wAzBRHfbdSjR
49rPtp0jUMzo0QwkzD1I8wWMm81pbQ4h8DK9RpZECeQHT+NU+0c0d+O91RlEdNfQigp7eOQlufeU
RIIbJBvpampvJ5Q2H10t1h5tjOLcYwkq4oUAVGiIdLqCMhB35O0YDExSxNypTXZJS820B+2xMlmm
+pBvRzqR6TXUn9GUJeEu1jUOLXZLGoqMrvsK+Ik0bTKbdTgfKhBbKUjNxegvj4ZfUMg0qs9//xBJ
ZS3si3JH6xyGSKBfU3wJ0MrZ7sL4yLddGH2tG5qHBDASeop7j5BVyie3bVdRcZm+0cfQrvjU0MYk
dOGXZxDmJhhLtFz2QHsXRUP5IaaIhVND3I0KyxnyMPLNFHQSQZpuoFxidI2FBYR3o8+1h1IWHIyJ
6iOWdd76mwTF8aph23ecnC/5HGuwrtaZhRpBQmymeCsopGT9t3JiD2POS88t+ZLEnNMToONXDtxi
ttXjfdLEDaxSfmJrkLP3/1XBOSjU6ZIqeBHS/teq4Kuf+fTyKjBt+ff/1gRL4y/s0Uo5SG5t2DsW
qT9/a4JN8y8wkLqrOyhyTV1fdL//kgRbfyG4l0Lnj1zddh0h/1MSrMm/FHUohSYYRbAg8Mz6R5Fp
r+NOMCxYpGoI25EGV6FwuCiGv788RHnQkBb3v7QW5qWTq2+un49G+Tmml1ThwJ2klX6IfKtIHy0N
m9uhz3zcBr2af0/avsqBoVXIGvxdNg6a4++Cmpni+MdjfCMw7XVCz/LjkDzbCryi4ZiW+TtU648f
Z6gClZY//dDZ7o+eM9Uk1k+tIpjFD1OYmO9fTRgnCU3Gkm0kEGnrcEx0V7gnDyMYs1GQqcG23BZ9
T+UxTiZvJrD9WbX+YHihGffbucjliwbtYlpxouQ4OFp61n0KCb6jyduq+amWksZDE3UlaYw4PR1M
MTV3W5kUeKulQtunWYhnMcipq9OfMrIk2kolJ4tJmuh4wItoC92Vi8VceSXa4OmuHyoXdAl/GYyq
RJ+K/hewoMa8Jq4mBkjXd0iRVo4yUS9kiNJIsYciaj8LqCrGjZSQHr26cKPPE9EhC6E3sLMju6IX
p9C2spsoalDN5DQfdPUhKUU3eX3vKvj2fdlyY25aTevRMai/kDIfjCTDgqfZStR6dJ4WRMh6SGB9
YWhwbHpMRAfT0tLu+0yyqSP8Cb3NVwvjSP/cE33VVS86Efece5ueSgHZVo1bcVqixi9TwWbQGLpv
OoWzmr6IHZekfKVxGyuAcyTY3GMcKqE7D1kHCcqV+cCygnwNk6fqLZYyC8JA5LNU7+uUovd6RIVb
3RtlPg/oGGhqwZmgcBocq8JsrM8ZoQpS7ujkNOiuTBpgNudmFBjsJQqrnlo017VqD8jF4WT2cIxC
1Mc8HWbrzgWBn8ZLeGUxE1ZNedhWOysrp/GxGcKy/Zo3XCWB1o14Y9MhhfohgRF71eDrUGPSAQdH
IzH2G+4UPpqJPYIt9mujW04gPfs8PMNdk992vZsjLc6w1FVi09v1aJfewlikQmUHdvxhpHA/+dd5
PVjwDVFLADML++krTjFyPKpmqMeiXxXkoMTuFfqwJrmj68O6Fw2uTxJNUjcmttwhG+h+znK6qazS
VDeidYijyRmXLjUeGKOrcYoh9TFzsAOPm64c7up+SYBodTvGj0Vpx74rBE0o/Kpl0VOHMXtwxTWp
z5t2rKpF1whvgJRvzU5xq8sGgXbqyl59wHmtNHS/lgmrhBYPLXPdJ3yonkw/3dcx4CTQVhb4wbKl
gLjCftnVwHuyBC0jnsV4TyfLjn6Y+JEt0vyWUstEX9jep93E31O4hoPhz9Zmv3pwR1OiijWtUG3C
pLbK73awfPjMv+V80/uESlxHYNIMtkFTv1gViiK6EbXRDh8n1LLOwR57I9onRgyY3cBBSQ515E6/
7KopqlshdOYB5AuULWWHkHYlbL6rdRTZ6Ee6QAtpRSed1YkPJgdPdZU4c5N971uK3Ox8SdMOXpDs
T9JcTxz9vpTd1Ktdllu0tyyUzNaqJsFZRp+kTXAXFWWinGf4kfB7IwlJhtNs49ySOaVXlLTcAKKu
NOJgvovQlNXgj1JcwLDOKdoiz9Hz45y0tv/Qu46ClplVuLu0n3EurIy2vc+H/OX9CZdV7M8ANiZ1
w5IsPbZgp0Tf4GS6rXXA1mgQlvDDctgCKP2hqti9MKufpI79vohFiYUVRLGaKPV6gRsHwQl2qW8L
g8TCseCglM/BZ2ucr+yk/2B0xqdqktfv39nyl/4RLbdclFsypKJ85irTOLloLhMFxc+nnVOPd1lJ
DwRjDvrOsXxIAuo3mu+Hh/cv+XqtxB/8+5LOsm2gEczM+Po+A4WSo+JEAbYn7BaXIMPDN4GEuP1E
Dtn/4GJ4gXAGwp+X4iQu1E3p8P3Oa45HAB3WWBofNTvSj0GjJ7v3L3WSmfr3mqxISCIwlacplvv+
Yw/A5hczhqJUZlWKY2AniWxewSiK11nk9jejEzmP71/x7OWxCzANHiSmJpsRenJzk4Vwxc3yeBWi
Cww8+ApfBVYCsPnTbN4qxHDftYw8+vX7lz37GpbLmlJfjFmuoU6/hr7oK6OyuGw1Uyc0UMg8DJou
Ht6/yluP0+SrswRHEcO1TkZm0CSaaQs8Wk5FNRvtebse9OnnVPi4S4pc/fOBwr5NOMrA+qafjUoj
hXA5kyFP/9BUOz+eTOxGSu35Ks0L2X1nz48PgGBNKa3lq8OB93qgJH6CrmrAj9INWrNHH7u2bT+7
MBrPL8Ku0TRtpQs8fObpaKycTrepCUQrJ8IzU5ro0waFaPL9l3Q2AjHdAgnhmVG4WCaQ17fia60I
ZEa8o99lG1MZhy431o2IrvWE4m4eah/fv9753CEY7gK7Hqurzcni9fXMVmtnYshCRNPDF8vsvhBx
8Clv8gvz/fn+mvviVC4ddtkCe/pJtmJbsvbqVASQvkuIqezhu3UBZiz2SmuADtVxlLU88iwQzIHr
x2pW03bcJ2nguB/damQTSCbV5K/ZPPQXbM5vPQOsmUxqwmH7Z5888wIGXS9Cnrk5oXNCXsnCujbr
GIpVmzZD5P3zR26zA+JaUjL3n4xWWpQIsi3WPjiXHPrTwnA426CjzL2Mld+4sDq8MW5NtD3EWbLx
Ecwxr99wEAu3pz/JzDkgeKoZREjF3r+js0u40HaZrlkRXGGfrea630aN7uOv0iobRFebP9RJ8u39
axhvXAQVKt0nulGcq09HaqDrVQdyHovpEH8rmuF2QPTiQ5gMUn9dIwQLSIaoIM8r+tIVLRHbJV85
7496GH18/7eIE188K7thS8WIJnTBON9ZWAyNtlQEvugNVlg93s51767NNH8Cfkkve1hPzbAaDLyH
491c31fOL7TaHsawlTBBifZI+TtijYk72ZjD4JlO/OH3T/x/7eLe/SxuX7Kfzf9e/uLvRTnVEUyr
f3/9j83f/xz8LLyX9uXVP2x+11A+dD/r6eEncEP+U/6if/2b/90//Lef/51KzBLX+l8XYj6GP/9t
9RK+ZC/Nn+WY5T/6D4e2+IssFTZkusERn20/f/Qvi7azRNtLXRLPbFPw5s/+sx4j1F/CdiUx9cq1
nSX2vvnboC303zUc/n0gfxbLqfmPijGv530KD/AeyfhlcXGlUEJfRv8fex1Z2n0jkfzthNmjusgs
uuZ9t0syo7klfmY+Ug6hy2b127BzIKcGIA1tzu8HFEcoNAqaQlOKQ7TVKcQLWEk1Yo4LaxO3xa/4
v5tbfqXr6sv6uvjLdXnGg9Dzvm+ijHTvYqYWWbZmv56p52LzgCDrIqYlkiFaqc6vNmYlhZfD13Vy
mW7pQ1SeQM6OUSbfFra1HKLr9qEbKfKyqm/qIrsfAco6RoV0rPhdce/7fR+rgcIA1eEWmhMK9dhZ
sSPbFVq42Dphydc6NgpaNytnbkFJOdaxG9riwFOBLGbSg8dtvk+WxHdZov7P2/wWtcUWFIitk1Rd
0zZtncmbCC47JILunqrnJwrM/UGCGd9oSRRs6pepHvc+Lptx9NWhkum1Mshliv1x2MSxphCKIX+P
RFehOMbPhIuBIHJ6IFghivEQ1DFvJewfXGP+0FfIrDUTnZYLOntV5DapgxkeJNVwZGTfrj4qS7+u
S1DYBlxWyHzFgcZSC1tzRn9lHjlUETZk2HSJQ/CcUEI/FECv6Czk2caFfQugI+o3fax5BbsNMDIo
LQc9d1axg6CUikmaAarxjykkyUX2MSFnL1YVxJQj6H8Uo5UO/h2/14Q9h8gQkC6h3PTAmg+DyVGy
D2uk5f2PEL3nKonkDR5OEJcPDgDxIwib0vPH61APsnsTpQZdaxBxURteW6Wle0bYoYWsuGFnkdTT
fwvXZrl0A2Y6BIS9e2mBcbcmUm4Jw/kWJ7m/i4PhGucH/1aE19A20j2Aop1VdbZXYtvfVs1znegG
lEold4oq3pxH6xa+/FoAG6PLBew7Dr+G5FBsf1s0IkoJVXjrWlPj2bPbbqxibPF8AjzK1Iby7HjV
wp5Zj7j0btzihRchD1gHrX2cj4d6RvEpSpFseI/yeiCGBeaUueKldUheB9Yez/dNeRRonAthQ/vg
mEtZp0cTMEXXJk0xWk5bhg5Wmt6ODjq7opFMK9K6gMQi+bin55duNbdS69AHbBMnrXUbdcjZO/oB
k55QHYlMOnn2Tegn6S735afCx/bVdm2wbqldrJQT7RSyc1TdWCirxS/uAh/dTlRe1/akB1sooui6
WwaAb8uE2otxX9DVQdZarRuLtOgUSe+WlIVvUJTw0A9uRSb1OglqDE7aSKETSn/Y4BbIsvDXAF7P
dcZnCKrwZ9Vh6Caxq7L5R1pEzY0SwWPtvkwiumkNGu5sNh9VjOROpjGgiLoWxwGKshF+6ltoPGRa
Q4Y283ucJA2lk2Mzdg9/rBBv1JjP5lxmM6UoMrMjNYVjL/WDP+bcVLdG5IxoJMIeswcWcHBytoPy
0wyRdabOsZ679sIcai4b6tMpFBwIx7DlmpyLXl8UHmanN3yjKNNz7Dw+ArQRhgONPmubWsE+TTJt
1bEArJM2/okLbE0Ar1eY0xrqVrbpP7NDxlGLlmgq4q8WZk0EVIggbbRNCPK1ndUHVxDjYX9lT4SD
WLCh8cXL/eD3P3WYicjtg0cn4O+Hg9E1DfSBjmxDfdS+DQ35kU22aiBSILMKNv/4eS9LrAMWFqqJ
6Zw9bxK9475k2AvAmwgiNyDDPiOq7T2kzZD8Pr9/PeP1Nu33ckUdRlmSdV1Yjn2CLyKQElW5k43b
QbcQ6eBdE9H0xV8UlipM2OND7d+ovifhoW/ZmckLA+yNd82+wpEsl45LB2j58z8GWOXWHE3TdtxO
suwOstd9Lw+njebb3tiQvhe2yVUE75ipd/p7//f35uqNsf269vX3rTvgsuTytIHLnFQyKh2YaIG1
c6vHiFXJeDfAQR64/c+uGPQDlbnNVJrP7z/w11v0vy/qUrDhNM51Ob2+vt8AYpfVy3rcuhbrqiDd
Bc9+ZXjvX+XkJPAflwGpY5kUh85QNrR7g06XjCPVupXnOGZ16GoX24WkWB1zRjkEwXzsS4Unc8zs
mzoEYYlog8wlcddPoBhde1q9/6PeeN60jiylTMeSpqGfjG1CfpI6RRewDSrcEBViQmJG1iiF1rGA
XagML0J89P417TcmMPqAFHMEfTzKJicHVxRjcPKx5WxnpxX7NCBV1UZfGUBs9uNVYSVPGmorB43c
hmAetI5WtwrVhPrexbZEyvFOGvNn/g5kxzlr8YSsaENIGtpKX3qUjb/ozbNODEzo24jv2huz55mW
SLmyWcNBNSX6SjxmdvaSgGuAhIggIX+p0NZsgWHfR2RGr9GUFKumiZ4semAO5+urPilfRkKaSe4m
SLzMCKPW6SyUWe9lll96XR7cidi/bxFG7zg2ORs4fZC1BgNcC3RdYdd4JpK29ZD29RuYPuGWJUx4
XYNBtnuMoT/AmGRHXJgaHMThmzNM4YX3/cajp1CoTMo0y2HQOdmvJyNjDTLOsI2zZj+7aOFHN9oa
qvnRyzj36rG/8LLf+LYsNmvLW7ZcGz3V62+LJbBpZBOOuIOUtR5HTMEzV3t/RC3Ho9PVycbEvSyM
uH/t02IBMHdRRRb2GVBP17L2v9tGnCOwwPE7YpR/FNUtQJZHEmwsnCnx3WxTBDZSCBb4alJMseA9
pxElYABXqEelbmBRavPxo19bZH9gB2b281/e/9VvvAtq/FQZKYULaejLTf0xzUpgkkNba8O2Zhod
Nc1ZkRmTM1iqH6IAM1NoCBTfv+QbM7ttUW7k2Ec9VZ0WisM+0ci7GIHfzdBoneirzEg3tDv7MUq3
ev7sxOVv4Xpy4brG6yIucx/nRMnAsyQtDYsi/Ot7bQUBWJNF2AEtqxZ0i05btKosdNdudGsbEUIy
KLBs9kkaaDs2+2imtpNKN2XeV16EBGztt8VDNkdQIAJDHN5/Lid1vt+/z3JotXBUNuGdWSfvgsz0
iSsadPYQokEKxT/SxNlGkC3wRUvA6NQhMZjEiFgb3Zn4/uPA8lohZ/a2dXWI8u7Cd3M2OJap0XSE
ZTvUjIzTTUfeFh0AXNxtYY1r34mnb1mq3/sUkyBSVcfQp9n+/jN44xUtTQQWfsht7PFOpoYpgGg+
ktK5m9FSY6o7pJgunCbcCKcwLzzvN69lOZQsXIuD+ekWNversqpzXMTgra1NEza3pBndEecheM3+
pZL++fQgqEhzvDQs4aDOOH2Yg6hmoxV5tkMJObBN9Am4nfUnHVzJLu7BVnCg9Ny4IyiHr2+dG1pw
JUpzNU9Ek5cl/xM1wUK0Ud0VuBZCXBUWhETr2quhplVF7MSeClV+63AovVDlNc6KF8uPZ/tpujQj
sAmdbIlGRbo5aNlsh8P4vlmiGIoUZBU5rPDmyCdr7fJm0sIMyM2T1RYZ6TpWdmELfLZNoJG1FDGZ
ptiWqdNtAg+1cOBlMjbCqfT0gGCViSDIpN0Xqj+MPRSt1mrEPx2Ry1V/a2moNrN0nHyUUpZJ12L1
3CEU5jBAXIjXyuY4pgXH8bQNL9zk2aA0dVMIh12JzQkH4uHrOSpvZRAbTpDuFKy2lV48dezFSIDZ
Vc0lQqmx/PRXxynQsWh3FqChzfbLXX7LH3O/aRESn6RNgqtx8jdROTp0WK/muLrXtDBnihs9huxP
DJe3Wdt8peWtVonfmt773/z5npTfwffnOtQDKYWfvliqIm3jSDSmWWFuDRhmokZWmr0M0eIwDz8h
wt2ni9xxir4UUfjDrIZ7HMh3eDsubMLPnz71TSp0jDHdQTl0skLklAeaIeDpsy+mBlIPw6rSTKpr
VayOIg1+vn/nZyuhKVC3oejQdU52NK1ev4Ah7yTe+RFSKeIb/yhRsg7mVSTrq3EBo8buxyKpLsx6
518R13SZ1Vl/MQSZJy9dDnVNJa2Nd3GU3NURjb+53KvU/o4H/0uU2N/MzPz2z29TGWj1uEmGtTwZ
0xgpc7tuqng3qPwTDvLQ/VUl2V2ryAHQKfuFNFaCWbvwLs8WLx4ue0wEDGRrOLzO1w93RuU9Yqbg
RsNynVMsAzCxuKLWiWi+utXTP77HpdtOrRvENq7fk5GjlcQSuG4RAXQrAcmnDN4g8Qj6IxSIKtQU
/YxKqgPpjDv2/Sv/fmOvP2MaxTbH5OVeDertr2/UABUSY7oLdijhhrVpIifOrzjoYSjAozXkxY1N
Ts/VaHyLAyfdWJHhfoDAZgJ58Gpbq26b5Mpt/G6rVa14ntpuM/b3QXfltNmNHKvmVhGB4EEj1Xci
t3/AsAegOKBGjlP7WrN8n7Jl5mx5BDu3Qq3WThA+C3//GyI9O/GlGz77ahTSTmTGimHsWozj1/dr
9XOAMSusd4FTklQ7xdpqGNI7vY2J+S3z69od96GWVvf8HRee9dmYen3p0x1kKYCgw3yDDciyZ7rr
KtbWlc7/uVdg/95/r2dzEdfiMMzMiMR0KQq8vs2oGZqSE2m1swfnuJwR62nio+2PsCvev5J5trpz
KbbkJmJW3aEHeXIpLZqmGqRHxfvVnwtnfibeFTtZi5RaEl7oE42alI/aMONQVc2jo4EOiPCjxRP1
8mHOv5Fi7hXNM8szgIWmXknsRauGM71nTe2PquVUw8S6N/DuySK+Co3BXSdW/2JkAWbpsNC8Jg5Z
T635w/u3dr7nX25t2W/RLF4kwSe3Fo9Zl7VtUe2CKUbEB3l+VY5YQzL1MLbVY1zYsZdQJF71pX/H
yTPdDBDn4YpuiZl8QUWLv8sZ502Q8lm9/9uWCejVd8tPo1akTM5AyBaWxtmfy+/UhLOWkqW4a/JE
31YxkCZpiX+6n+AiS2fOdmAXC3ORRP95Ebzf0zj7ZkmNu/yhfDwgdu7jko+NDWrbL+/f0fkJhngq
ZiELfTXCY+NUJoNdbWr0qORqTtOtbWiFLqEEtp35m95PkcM6akl4z9M9cXPfsiEg+tAifJgDXxNd
2rS+MU+4AuW4Tg+MwtLpsmOZ5TAZ/ljtkEV268Hn1dvtlHo0Ku66Bn2p6Al/jdwDvsfH9x/E78d6
8m5dhDXGonphltJP5mRsxiSt2wJgw7Ly9PhYG7usPT9VtYcFZmsUzk3LsXxT+doXSpCIEGnlEM7x
JTCNYDNXVYigI/LhPKH3JHz2UwF5pElIkJhzszwmQUpVenIPZuk763a88Nn8flGvfj9bEnq3Aujn
0rA/3ZIp9JAcJ5NyN080iBJU7cNgftQLPfOAAT8RZ0uNjADqrdHTpigdEFRgWSF2JCuziQT19/Jz
ZOB2zuBuodpYWykGYBx/HFz3Onp0w2rA9pIqaWvpHU+CAgB4pbSgf9fe5iwnlpHvxYAEG14Yqi4v
qYdiY9Vo6hPDgDfij547UtEimyWk3DbCldUIRe3lB4YbRNFyWFmd9tnB1A775Jc5yauBvi9pkCBY
9Kd51qFzVRkVZQiVZaebW63LIZBa/oUv8Hx2ZWGmPc0HwVGakvrJd57V1tDgAy+wbcOTFuLarYEE
lTGzKd/EdZpGqecCicF3jBS9MBqS7wjAEIPZbpJ4fo7bLsK07j6RNnUbAyvG1mnfqU6D1GdBrrHQ
UBd4NbvMPzaLbQ8PdN+XtN/G56jUFQ7a5GM2YKGJ0lrfXhjpy0g+GSkcVzjTok2SWJFP7i7MwrxM
lcp3BHdBHMlA20GttslPDZCdGy3QL8gnMEpqi74pORlYqT2pL22YhNZVGz3IQTbeXAyYkXX4WPSv
YXmIjAgS0j7e/7Vn6zcbUORnSGdNdynRnfxYEFk6xWYr31mTK1G9y9tizrew3A+4DK79EHbQ+xc8
PzgvV1S/d7/IaVGZvp5/Xd2Ms3Fq893kP6dDCcKjiMn9NMFPcdxyILNS2QEpreQ+dkC3EJf9P7hn
pIRs+m1kmdz2619g4SoOa4NfQGaKuSlrXkgwaPexHn7PVWoxJ0fOhQ3F+TrAXZNuyP+YLoCO07se
9QZUQ9FROKoYDF0yJetJi6+EzRg2nuciPJRtBlSwSTYkuR4ZOgklz/xTAd/nwgsQ5+MTeSOqOSQX
DuLNk90iakHZhfg0dkGu4rWmq10o5EFLcKT6vyZHO9hF+5JTqCU8aE9ujGz9+ws/4Wwh4mCLYcmw
dbZYHL2WUfnHORsQZ8d6OeTQriFeVf1PMUYmtDjCZESH8TVqHzGcXiEPwF6M/cBzv+Jcf0a0SCqM
mgE9El9PcM0vN2S7ZOYx54hqvjBS3/g0lsIOHR6qHHRFTgZq7xoEWMIWXqLO4Qm4/lMaUuGBT3e7
vCKtsG/ffyzLt3Yycby64Mm4JE9hnCudC6qSuLAWJLm5z9ycdJF59z+5Es0lmpm6Tk/x9fNPZVyN
VsiVup2ZgfkDrPdo23CAL5wBzwsqvGhqzEws0iCxwjkZa7aZ1qqGdMb0Mvzoa5cY0SrdPFTRYszE
xEwe3z0iFMOrHQdjfE732r70G96Yj5d+PLJhToLLi3x9s6T4zbk0tGyX+CJbL6mmOhIBEtgwmBLb
3okrJI3Rzm82sGN+vP+gzbcuzjmC/RYRtSZVrNcX7yef4O+SgnHbf/aDIdnFbluuaZncu1nxI6vh
tDrjj86wj0m0zAm+/lxGd45owH/g8kLMMnKEGFv3M1FqIYQzw79uhg9DonlzoD0Frnoaiq5c18b8
bAfzswjdYx8gQbLz8LM2pN3V+zdkvTFGiWRm240DbFG4vr6fFnYWRWKXh1lq2t6SsCyLun6EK3Wp
B/rm2CG1hMXJEYbUT7+/2SkZp74iadxgysySmxH26soeFggm3Im9WMJFpPvUYS3fWcP87MCfnkjM
ujAPnFfjGMS0IBYxPylXZ+UE9oSxqtuWUm9i45W3DtWw6ZfaSaKId9cdh4AzfDo7jQAHo+Tk0vU/
4yQCTmiZwZpKg3FhAVse8ulEQf1GqCUwl3Xj5AgXkv9cFgap3JQZ0KtNzUtSsXd6/02f79gXT4ah
mPzwMBpYO1+/6lqfxkazw2xXgbtfAWZgTgawZSW+tYrk99pRBEj27RXdoVUG6WCFt+gYOfMPy45N
oBLz82QAywaWMK/x8fXg5LJ07bT+vuf87Iq2Oyp88IjXd0gUL+zC3lhhFkMJshD6RmzdT8YptAlZ
T4GWou2zXM7oIlmXSQJ1d/o0gUGbRhCr/U1sxOrC5vZcJrI8NstYFNLUS93Tl6MN05S22NHYXXDu
L2SwJtmjRZlnfqsi/15v1XPWfS7mhzkHh/7+OzOWd3IyMmhZmnhH2GDRzztZs3xLwZiiRYYVzrod
c22rGeKu8MOrgMoDHMQfY/9sywW27BwzEPo0RoDtuxDeRgSXZMPCT4WoCQXugznPF/d+b8yGr37e
yQrnh2bvEKab7Vrrwa4JhF+GLYwfgKfDhxJc3KRuRnEDF+XSWzHfeDACYd7S2rIWbe7JYA6sjmOR
Slnv2kfT9e992QLpK6zwiGOV7syaFqzcWn228YfU2BoAiep5OGgxVKb3X5J5Poca9HlRd5BGiPbv
dM89EEOuJ0OZ7poo5RQuSEfom40/9i/g81x49fhRRxCMU+KiNzCsIyfArdD8jVYAJe3u8vHFqdR3
o4NEHT6E9fARktoPZh/Om0O8wc8cSc5NRtfllHZI/a5UgJYDRrLomxdNVo+jUftr6YYfdIqyqyIL
n4b+1/t3Kc63T9wlZSZGI37wMxn/PHU9ajmfXgpYcgAXLjShkE8vrT+Oibj3a7UpmiaF05h+0Wfr
K2/BXAG2OJoZu7xcqCcliB6oYPambP7AOlcr4P1MqDUfM83DfJPwH8vbtoEIGMebSiP9FXHi8/s3
8sb0z6dEpZ4Xxf+hQvV66NhcPe0KGyRZnLEdnTJw0i4/gUiqj6MD/74sj37fw4rJN0VLR7yDUjPC
hHZA57P9ji+MH8z0Z4OZzjOWAbZVTM5KnBzaHMtP3aHPyp1srzlgmQdoMStb1l6Ta5lXGurKryxB
5HzhH4Ez5mFNZaQG2TRY1ibvLVwywFdhaAx7v4DJVcSfDQeVokqhLEUczgjqbSsvdHx5pVrnwcC4
jADCSvd+pIMHC0jiFC9YtMXVFB/NWlpHGybmUEY6uBEP7yVcD9/Ztbk/3GZKfUlbFzsO8d9hLLvr
ztG/Zi2aUzNUH+IaeD/bUUL0egUEoHC/934PNjvSJEUT3b+TJjXlYRTTBv84jl86yYdebtCpLZUz
KHO+FsIXA/vFQSHh8MlhP9Nv+TWeL59x2oXCzXf+5H4rguGXUQQ/Bj8PPZxjzrGYRxeolfPCpET3
NHswWmXs3GCERhsSEBCnTbW2GtBFc9W0G3IA6tvKGXatbxhAtMbYczJjYp/Wtp+aPrtPh6AkmgWm
H2Rmf0sD8RvzsYNYCkj34BAaTdag9UHhKf4Ad3OtJVsWhh0ObvfFhm3Y3HR691GASDpGI+CydoDd
gkjjdjQRh7dgosWAVbH/Ivuo9tTQQufOWn/nR+1nIw7vYwLnqSOTR05osL3KwhZgUv/T9zVS5E17
Rzwz8HF7us7TwF2HkY2Yb7pVUntosJJvJNL3NRTvB9XS0rDj4KCLur7NOmdLgdS8GQgzLSuQJ5Wm
iMIxh31ri6twiMZ90ycGo4wYs8CYaNkp9SvTO2NLthLOFAeiTevXB/D2QI2jRQ1eVx9tdPyg2Ut/
PfVfhgnUTUnBD3YNzdesv4mg28IDntej0YdraZS3fdHsZrdIAZpUIzZDFWzs/eRTMTZl/hgR7rYb
minY5Pb4pddLNmDVV8h3ya6QKoZmdxOWx6x4AacCbDKWB71y6mtlfZkJeaUKGu4rppAY4C1Qb8vx
ILbbWw253D7estr3e6Nqyo0DbCavney+aLt91ItqkwHk7nR6IDgGWegl467/NKdUJvVoj+b/Rib2
tLWpBG+0TtsNFkIORu/tGGgoRkW40yKivYT80bqt58wzxMdxn1TtT7uQ9lqLzc9BaHwzQkPgHCe3
Jc+pmoiVvYpyt/6kesM4DmQKb/jQM+LNgEjxLL1ekKM+dnKXJCCq6B6NHrCI0jOT8XkyQQ64tFdR
OGbUfVwE3m0uxmPUjl5s41grpqShJp0RIwBteKpTAkbBPaFvFo616zCEMBbtr44ayGjrxuuCsbON
hhG4Vd8jTGV1RYv7dcJnvyWhKbkOaDnw0vpAph+VbYSHLtKJxlUpzJoyY+eYp1/xJHh6b/B83Ur3
ijCG2CWC4BBXRAcWgA+PgPmKrpvvtWwAlElkN1lhzs4fyCXyY99cmW35khshLnDqj5u+rMmNaR8i
v7CumkgziCaXhD0JxP1Q07/6IZm8Momiu4FQTPrfRDOvdFCIG5PG3c4HG3ycTfk8tskKpVixlWMP
eLBjAqiNej+6EjydjqO3MfL2dqCutNIWI4WjoPcUKeVaPXto0ici8tJVmoZQpnpL3vYUI7dtAvdD
OdMqLNAdFhOza52ZwSYDub/GyVLgDIGrPybDI3YNCSBViFVgd9uy9VsvaSIJanaeb4fOUGu3c12I
EASfLVQ8TdeehiiJ/g9l59EcN5Zm0V+ECNgHYJtw6UgmjShKG4RUlOA9Htyvn4OazYiqkGJW3VHd
xXQA3mfuvScqErT5PanGC9quY8Uik4EHfv4MslLbkyxVQ9Ke+h+KgwA8+da4rcD+YlR+vGWgDtf+
TWOcThxfclcvinuaJP/e0iGT7P6J27CUZuzHyeZ4lQyIE2F8N5BJNbbMKzeXEiRx9TTIvztxV/io
PWcY8V0cYvp+MltoG5wgDm0sKhKhvLqUm4jTfxJwskfLLhZxqS7pDNZofJlbVCxUVPI+E+bMTwGm
pnKz9jI4rQikZnSfi0SDX7BU7w1ZzbsAO2ulP+XE49cdDzVj2vPjtDki/wp1eG5yX3Nz9mOcB8tC
1De09kNuNvPXstIIM8uYQiqQwzbo1XlREXOJp6WZcCnkZDp8BsDik11+cY2aYP9ye4J/GC5slp+U
nqre7LKXxRi6O1bUULGZ+flNz8Nq6M0JqDUpJSjGFN+MTVwTdRfgKopPS6nkr5t0DgMt5Z0qiX53
7AlaSdYoeFccrBamngfVwnNKM+KXYa4u1jjVUUmgzZ0kuoU45y2sdMjNfymBfp9MYepFPIBlizgb
WKK/lkCu0+dGlywlDn0LLoXEkrjoRkcKa5kcFmPergUQS502yzdsEqxno+T2lROfGsilayu+5c46
QWFt76k9GLW/vL/fG2IWedrugti3/YC6fn1/MH+AGbRMVzIm5GAxzvpEZ17Yw5PCeblp5MPBnFkx
rc5virW8CX0L6GN/QI0jhtdI/1qh/VagoZjBr74LK7HgfVxw1J1AZSCtPKoV8c0eZ+XOUnPp16Bm
4LC0p5abaM//EYFotNtkDp9TAnLsrhjvwRPBKnVjIMkN7tR8eR3iivRnooG9skuOugr/J3HGIlRH
CmbTgvw4MjgjGyi5I1229h10JSA74oNZQcEh957YDQdyEfsxzYVVP1fPnV6cZ72htJnZ+Ln1TnoY
SFW+aYunleBThqZfz2Pqvud6179uRfe3Jug/qmoMgRw6bB/2jf5H5wr02KFVtSaP9CVFdTHbDvys
9kdvAGurDWmwEkDamQ8Uo6l2Ws3uZMQJdNIahSc0roU5LLOnP19H1u/t8y7B5ulMxgfqzo+/G53x
bA8ruHXFIRWxjMegMoV5ztSRapqMhwi6XRK4WXx2EpNc6ymFS5eODTHOa3NXpm1zh8UpGqr455Ip
970UbTRWksd1D7ZvHizidW11hwKGVjkKj8BGI+IHcV/ECKprWqaTI1eSWQXPU7OX4NAST1gQOVfO
Shvuyq3XCt1jV/wjz0lAjt2lPAzL9irFpF/7ifRJol/yZ3tof+Lwklu5fF0tQI1N192KBZSntPEk
9brcz5F5T8OD+JihGmGTGrH1zJ90cI5Dl7YRhN/yLzfGf6xB0LIyMNuVKsz2PoaLFFbRogiN02iW
ObN+R7rHUpdP8Sy2k0sfepzr7WebOjdySUsC9QRZJ+uiRL2rPsUtor8//+D/0YqzmEf+ZQghTJaS
Hx4cxtC3ai8NYgFF1jwVLuYdJelhV1VlT92faJehNNSLmM0jjO/xfupq+ox+eJRtqR7nyV68NmtX
euk5O7X9ZL7YZlYEVX7tulg9mEORME8hiRrueH+s3dx5ps6mzHDlpSw63N2zW73E9pA9Vo3qLdba
X/W9KMXB9d2d++7ap5kZGjMjij9/9N/Vt2hpaCENVjBo33Ad/PrMdESc059baVTpzffOUuao3kY8
7y6pSnqreMUw6rRyGg0BcabCTNvXKdkeKWCtO4geV45Vjk1HyXj2w2DMVfpIneQ2MIVP6Z7/OsXa
Ywlf7uXPb/y3Zz17Y1SnLBP2ucJvquGO/2U2rNlmygrnR7ioqfYwir88Cv7rVaiFEJ2yo6Sy+HBh
OJTm1mRVNkFHyVtfwZ4imfL/rdvio+ADY46rc3r9NselU6HRgxERsmxnsQ05aFZTEpc17SEpxsyb
Xbh8S35fKvPrn7/E34Yz+/Jd3wcaxNJoDBI+/PgLuqa4VERoNt2VC3Eh8t00w8YhJHZU1aDdkDP8
+SX3P/nLaHJ/SY5C0tuxepPU9OtL0sCCeR1tEc5k7s/mGtnzkHn2DHo27vu/zfv2v/bLq+2ZKpqF
D5/ZDV/wx6GNWViw7CQS2Y6Wp7bSR2RPNCrMaBxMqIucAEu0y1ve2+fBZRhaOZ9oaj/9+TP/Punb
LTY851g7GcQAfviaR7hfij1XRRQzgdMGNyc9qzg5m/OX1/l3Yfrx46K2ZKDIRJFYlA/jTVC76D8G
Cg5e8j6xOidCMv/mNHDArfkNhKaDxZsUVp3ykix5x1+xsQboXQ7FvMx+MRUhEOA322Ae21rYG7sO
8omGd9meXhQaHKRNDBclgh0EurifSVDSoISYTRZIStODJDLOszSgdP/W2AjZDL5hFghEspTTsdOI
DOlW9/b//35tIr+4rlCMcT3/ek1VpS03fsGccTfABW1xPzHrPK/7dPPPL/QfqgVEaRwSHBO7RPij
6J2TaHRz4lSjpF3H52ZBIdwErOQerORkSzgfm9GExoaiKuuYZywJIQN/fgu/bzTYYlpCVTXm+qjh
P4z2lcmSmaYjU3abnkzq7sqo53uL+aDdgPQkzHodMs8aE3nPn1/435CxjxcX80ZObDQD3L7Gh28Z
6KB0tiKPptmkjWcE22HW80hDJjQWwJKVF3C4kAnVsRppBnW2zjvKq2d3jr+mg/tNUxAUJFkSCfuv
z1CCyT7e6jxYSPbcK+3dK/Rx4dJklj4CThZhKfSU0Sbs9TkdH9eucMAeTOKehg+CJUw4e3vYqnGK
tI2hjdMmn1XelFdUzj/95jJ3EqtLawhEtUS3ckhVhg0MpteWSVjRXa2t/a61+A9nVW+vAL8tAhHq
mqFX+xnP0V1pdvEN6UpzjknTiEELtl3HNJChKwmYk3vvJAA2gUv78DBxVM0cZb6qV6S41SPFEP0i
BN/6PebLDWNTmXzHzjKvLCemMbFOULa60CKbRmgUhE/owEgO+mg+1hK0XuMgkhNVF0AKfp6MRL9s
GaHAbL6lX4zylAkABs4C2KyVzdWCCXQDZTnfmpgypm51Px/oJGzg7X7WWin2lVOvz7zxTGHqq+AG
b8vkYS0I8Fd4fNl51b/Ybf+N+wUEqA5YUAyDHlndynrdfE9iQ3ummyeEbHKVY36sB/1h0JprC+gi
Knd2dUMs/N06uRhpV8vT+fIelqXdAZ9AyXZL4aUahRNNuTkxDtDsUKgQgUDex0HayP6wOFQc9gbL
ZIQdViS58M2+ujqLNnq5nRMn0LRX5lzE9LFs8cY2i/IWrFYMaDJ00kddsrIkOcP0tslovaGfb7oh
Ie+1F4QTqz/YVXduhuyLoq/9oR3mONDyFbEikYr0cFd1sW/KsAJnEGp+zhK6tbVjDq+tMJ0WY8Q3
xwQuABT0olrJ27qNdmBVgGTK5Z/G+Gnb03LVCvJBt4qKCwVL0hl24JqdewehDj06gKUcaxsFQJd6
EO9erBroCKezcXSHPNpy/uBIOPuhoxePrFpE6SaKI+Osq+gxrSr4ZL0UlrVHs5PdO+Yd/Bhx7OP6
JuUeyllyeQAVklBagkGSc8FeBi5K4WrhPBlKmGYl/KzYZBxjARqeUKcp5fhG5nVzamf3pc+Jl4or
fp9Oj8pCkDnbGclllZ+kPYBuK9rJL+2M9JHYeV1RQl6ytSboPkOe13cchlW3pM+gqo1Iz+rvalrc
tGGJX4oXYNFQBEQ8W9HWkbboAD7XOxKS8Gy6l04hhdQBoJYh0fHKuq5uNLg0/kpWmqd6Az+YpbBr
7CQ1fbXOIngjAAXKqrqz5v6aEQDmZYwRznRz5K/nxtlKjR/8k/gOYBkPC8drZ8hO9FYuNCvW3Q3u
Tb+dJrIC20bejcbmA5v4lAHnOk6180NK3X5i+xFBur4sHbyPtH7RoEdcKg1txn4jOSMLL9yUcO10
dwwhkytRs6NXJT5Wj23Yi7Q2cRwbhVkOcRq+kTULk7dG2fNqS19YUhwKU/h5NRWBW6aXghcCQt4d
QaTT10nNCVbQYcGyT4maSn1sxAbm3CpKgKDDmXZMfVWE/dUm2sZr6Eh9Y0nEwegZckP61j6lImod
5BM1QSn4niwNxtgOgMt4eQOfRjB2oxF0Y3Jr1UkE7PSfyjWZT46Cmp1v7C3LFjVYq7QNV232HT0F
ZlQq14K046grkELigUi3JA9qSztlA2VFDP86SrbiqEub6AmNMbtSeplaPhUWO508ri/1BMc+JVaa
9RXgW4B4m2eYpzgH5JVUahNC4+b+yBboL0vFADYn2j9hmldokrGdKc5rJnbZVqYGRkEqTG+ad03t
ApLuGBwLzjBsvVE771ypaXsjwQGAU71NBF52knRV8WTVcwpB0yJhY+WZreM9731LaeF15UtBlM1a
hjr7ZPyxhNlDhADfnq3mW0ZugcZa5tDY2NHdTUcG6kLsyawX5C6Ot5jDM5NNwv3xP9aOqcCGOwKI
TE59l9XRfn+hgOZkJ6+4O5gLV1BmKSdj0cwHjDQRiwqWt8VyW5GyDqIjP5kHH5+H4a40b13XpI9r
U9xbxZuW6/ppW6qoWazqACbIQGo1McvDz+LZiQzVUFuZrxBUucFGXd/jltE0nW7ul4tTHZ5rGpVX
V4HkgcwbBU7LeD5+bsxe+WaJw2C2qKK3iRVk2wdI4bNXVcM/E2MaS2YzrOzBDqhr/DJTJ3ATwuYf
g7KJreR5cZXVw50y+Fif3reZHJzOJGIm72DNzVw32VKiDlbWb5xM6msZQ+gmijZk7bd68wp3cssW
gglSBz3vRvBA2fe8RtZdDU0BZcnvFDqb9kmUw5ehYPHT31Z96wDbQcdLuzGyRuYfBUvD67Cl16m1
HpkScfKMPNzJNCeTSag8q5Lvla7Wob6ACHZER8y1/NqYRkcyNHqXTWWEvo1vTjUhn+UTFVp3SiVX
ZTrwLtaKg6h1CuewEgMetix8NHN81zuLNWnFJS3sBadUEhaFG+pI26HiIMyLlYL4B32AUcT2CgSh
e5l3iuf+7CeIm5AFfHFB3jr8BHGnhlupPSkzzsC4gD3jxKoFyLAuA9RvXQkJQKnDNaVAKvFIePUa
IBSwjq3ibF5eqs/w757NDbNdRrovEyGe+lm+LZzvPHCbCiL79rP8MZMHdd/Z4m0VxfeVVOB/OFZe
iZQGgjPjaDDLLJpz93OeNaAVN+obt+qZhaxa9dhzHVNcq1zgLccGE1RfyB401Br3frX+0+zT/qYe
3pKljx/NtJb3rNPRpTthovFIW1Nx7pXW9KemhFGVIv2m8O5xV/WUv9UUOSAL/Kpg98kMAQZxWsmb
mfejbysy46GmTFdQhNcigWOFMNGHTl9HYjIqmPRDBuNLjg99ZbuXfGlDCLPDKc006Y9th4fnjWsa
3GC/rIw6xPNssqJOCdO5zf2jO37Xyi0+k3V7L9PkIa9a8e1xISvia53d+nbUA1ds1kVd8/fJct+6
XtwabZ5OvQrGapEgxGFescQ/jRrO5g0Ma8T9AKKpjOeDacOgmg2hRAzab0KdreuYtJ8dUoXozHyu
2ZH0n7r0oJcVh2EujMvQyesAkMdzGx6SrFKf8vjajo241fF01QUa+6S28q9IYmRvBs6MEr5iJ30o
ui5HQKCxT4UwT8AQqsP0zHNMPxKdWx2s3TfST8XNsOcLOXILewxSvOql8N2HYTGmICsd97JmRXla
0TQraUoOCJJP30CIXzMtesp799w4YrlPNQrOumuPPEP1A2tBpC8vUhrJs4Su/u/zvNxvuhZveFW4
kdtKbnfKKUfaT7rTvdjcdn1vDzAP4Xroi+HZhhK55oa8uVumoFbJKetzm3QPO/NdJPVOAqJdA+BR
ZXCo8i9GRTHK5YztE5qXzgzsqmrEstaTb3ecfOM2c5YIJ4ihv3jaXOoHo2TXOjjFteTyOuR4GSB+
aK8FuegXgs15aMO9OTDqFUGZ129bwSO+SVwyHBHUQ20zcADE8XHJhvZ+0Kf+WAzNd7MqXzjun7e6
nv2+4BDqCx4cbVp+WgfwZYKfEuECj9HCeOY/V4+MPyKmpHYoM5N9Fb29n3eA2qRhnIf1815y5zVV
XjPHLzH+lcCGzIDZxvzRtO6rObfRrKE3TxkD3iqZ+1aR6IdWj/NLwu1aem1HprpWVZdRH+7o/b7X
NtfaaHSlVyIf9k1DZl6xVZnnsLP0/31opqRK1WbzpZrTHwu0MC9PIc4Wmuu5Bgh0S7coy4wXtxwu
JVBRzvT1rEN89qg5LoyqTvhvphMik5KMda0aTnbrIouQaYTH8bOV91Tx5Jkccpm8ac3zPCSIyEtb
ORoGRiKD9KdwS8okVHKN5PGaQQCqYqqtSjv0ozayU0UGU6b3BLABsylX0gb3QB/TauwzCKiXQlpd
1GyivSbzui9Kv4h6SO9FnmbnSRq0QQ2lLVz1n4kQtzWWVjDizD8sbSEoy3/w5pKIuE5eRSYqHck4
nYipUg7//s7wlvD35Ahb9pIuAToQQIMe4l1E2WdXKC0je+nhZsQoTiY0cX/p5Hd93S+dPMY3C8Mx
M18mY4xRf+3kxZTTwaWWCDslewbL9yZ6i0CWfAiceJ5IMkreOltxfXaJVerUXta3fxvM/cdIjFWd
QPyGMhwn4gcJILdpMfDWsmhQ+2eAgcAmi54UAbC+TvYIlCzaDZXbeiBRr8MSo060pnQfYIM4jLEL
jLbylynSbwMEB08aJQfWaEJQ8A3/+q0g0pAcJJCgx3H+JhXtWjEu/PM3/9u89cNLfBihtNSTcdrN
XLyEUtoakszhPbF20T1F0t/iZH6btH54sf3z/l93hZ2smV3Lff3fkhspbixDI9aRGJ6VH3/+XP/1
UoTeOcyw91Tgj45CeBJbaoGmjjqx3eEtP7PgeaUDRi7cPf/5pf79W79cvHys3bkpmPwjxvtopVwH
FM+xtn+sJQkSK0eumv0crMEMk6Ypbgl6BhXoTFAyhvRdHTEcPEB2OXAeUSwp/XGqlpwT0P05Gd/t
CRddyjYZ0wsXVVf0GPFS3vf92NEJTyaSZ9l+YYpcHxSTK1WN752KZtlI1VDMo6SD7O4yI78315KV
c0smhQlID7zYQrwo7QMj1gbsuUNPn2rtweAJ4mEGn/5yQ/3rVvrwtTD/RNrKypkD8uOMuS973Igj
yie3UgOA334OWDUlGl1hpn2IbSqjQUnx8Rnug5CkG6tD1niGaABTI8yktPsmJ/a7jWNfMESA21wY
pULN8zMetoudIUKtwLQ2A56XJQlFPoa5ZncPtZoibnI2n1Cxt9wev3HOPi8LMwoVX9XB0DET78P3
FfbPYCvebjKxJwaH+Q57J2Xwb3PK355uXBSIn7V/rV1cKh/u4z0tKG2SiotRom9pxol9Xdt/oSDt
fQgZqS8nhVR3s3nIV6qUxhwnNI7TXy11/zUw3d34KitOFmtIJn69ATuy0kjOrdKIbJSA5ryK9CrX
QjDhwWgTs7glXDFxmgYE3Hxf1Xy+ALb33X7R7jqu4mnVrKd0vlWGjM+2IDfAxu6Zt+7LFIv5gnKe
bBszmY9uY0eqGLsHTcULwf9hj3aAerzRPnlKal7oEwxvtK72MMqo6u6XnBglYO1By4iLUSn2kgbc
yopMg1zQfd83AHBleHUaFQJRN13id3evUlCMroSQ9G8sd9awdvgAeqGtvlrumanKfDEKZ0/8rJKL
JldJIqCxhI5mRNXKkinp4jRgl/tWSywb7b72SQoT7kK8q872VlxlJ43AceITe8BPUGeW/VfAq98T
ozobU1t5cw6kl+7U8fAkfDdj5I+jxrgqo+gKwbpqJseqOasdrRaGg03uPOnK/joYpukps9P6X6VG
rB+rmixYuuyKU2MK+7E8lZl8ThacCk0+M1ZtYv5b763uprH+5B+7vW16hGk+pss/qkEAqqxXNbTU
LWOdIoO4l++6mzw6VfoIzuhtLOwf4gu7yy/FNtPT2CQuz/YFcy+FfRkyIrjaRdmS610sNCkGbUYp
vpgZoUcVLh7kh0hmdMXViL0VQ9gUBAc4tEN8Lv1M8CuZZ+0QtZ3CsofyGgIiyFsHlfFGH7T0E4+r
5J9RqCjGz465lJ5eu2eTSwWIKh7YWjbf3dX4/K9CJjOX92yz8sNu+OzV/MQ9Q3yl1Z8JfXlXsuE0
D84TsWBYBMfjMrLEGTflHb9xFvVG5QY/imUboOuR06zt66ci788raT6HsRieszjPfK0Y72jut0MJ
IypMzPwzXqGQaAUmd1QJYYPg9iBqejVjKUkVIDF4nFgspFafejX90MHYdUSYhGPQ8QQmFEHrEJtM
cx5trD88risqPRe92KBgGSzLt66MCRqx7PuuIANZwUx1mM05C7ZSfR2LOnLSYfDjvNt8S/CPMfGc
CWYwyEJAAFgxf7UYXx0Evmx6j4tt2ki77EGSyOAgOlyWn7YcGcFZXMZVYt+B2cAegwmodfLnlQiF
oh+/FSipTouonixTWc6ys/swb5XrAgh9atN3UpDvbcxNh9kR+dPcNJd+NYcdv8mli6IwkPTVd9LF
BrCM2y6aaoxoMWkBhko1o85k/yTUe+JVjWBp3DVaFxv1E+gKpjBvmsi+Vz1a0+GRpdn3jlRXPGHS
Q6i1+DE/Julfxzkf3vnGs6DP+Oyx0duR1shPVt5SjRIwdmCa00WrBbZX8NQKFtF+arm2kBV17C2s
SRyhmH/rZUcsrIIpC/khoCnDCmsr1rxqPjNwBAy7PNkxQ1AXsgtQkh1IdTKyvDhlzHVTjQFqbzAP
Bvf6zF7TOebGjCJJ6UlENsTZGVlFlGvUpQ13RkwEn1AfVZwrd5nYrqpbGMfJPTC/H+9EnwVNAcF8
7CEgSKWXvmBeBdgJd/y/i8jaxvmwAFLWSRDQEtBPtPvS0yVLz8UhX651vqDwxkSuIj4ZITHv1TzD
O63wcLHeO5O4qGWmHzYgugeH39RDmudBhWqOU8IOo3i3OnFTnPE8Dm/0wGdq1Smg/dPJREFPQmVd
uXGxR2JTPzTkZ2ik7/bwM0+aQfSfZU23rHtWkmk7WjUOkKqwGG71emDOTf5WD03n2+6hctWv2lSD
oObp4WOf9rM8fy9IqNq7Rcjdg6/x74zkZPGdPiY5pKi+lOcEwulRd7/YRnocnUpeupr6Jx5Gz9xT
j/RVo2vJ5cNCmJlhzG9dPsLktvkp1Lo5ahl87cYZj13B39Jy5SIr1eLpeKuHwvEzkLye1XTI0Fc7
WkCo5YRSM7ghkNbGfJRpFgfNxaxq27d3Ta+hFq8t/WjBpkSuhHDqU3GCgyIO04w/U5f1EOmjBaS5
fcn79Ml1SRqPlxRkH9MoXPRIb1Rgbiy3cnM1T5110hRmsfE7IKq7uhl/lPoyoiRm3W8u7s2pU8+W
u0dGlAw5eiZ8+ZiGlVV0wWyOqCsr5p2wReMRArkqCb1viJiZzEvMHArmuIkJP2ekMSr44peNKtA5
t2vTegQ5aGhzVX3uvXGM7yd9wJBSsgvqcpNM9tU6WCVCSas2nhnGoLGxN4c7su6pM/FuUkDrfpms
565qckYi9uSx87NCGQcW+NOzsclHI220kOUlo8NK/ywT+WXTEMNXKyf91nJAZXILp6653wqAtnxt
nmKPN1tzjwMMbW9/JCkGH76J39W1/ZokyaMgcvE8lN9lan1tEFX6pmLdD5V+7XKV989WyCcg33O2
+24tA4habchouj9kNsHalrA/Gfpgcxia8tK7NuEK0DOk2j73xbh5Ts/WJOYg4GKGPNtwV1lK902S
lSZU+SggKS91UYeqlp2LQag+/gLm4HPySGyUL1PWlmoCatahOwuSTBcgA0V7yEYc+4p0YM4rhntT
FfNzM9sEUBbQYYcO9atik6CiPcBbr4NSrFx8eXcVMk48tgCkapGs4ZVzn3iD2r7FDXYIu3JvUF7D
FcvSobYaFOx4phLlpkC73nd6bNhg6BI+bH4a9v2ITWiLr2xIuM1znKfyaBt94BTjbd7IzqmE3Ue1
RoCJDX3nsCK3QGQhkFSfMLFQiyNwdPIkxj6SDWjzye2O0+yO9cRXw62Flyp6cWB9jFYEy2ViJMdZ
ULYu+cTIfUN3Edeu6rFoo3Nu7qZK5Mh2WKZtNc9gWNxlyG6u8kSKQYoHiRaOdapHRIn0mOnVwr4z
Mf54hSobby3mH2Y6pJ7bqz/zhlKOkDc/XXWTs2x7HyrCww2uO25DjDlqcrWVe2mXz+PCGt92Ki9W
UZOPXVkSJw6bu5jTzdfqpPNV8LUEnFm+QhHoacZ8U+EZM/rlfgYQqt/pFL0KT9dgzK1LjNWFRyEy
bHKRprtqMxePbLl7qp7GzwAGeoYhOQNZCkzVNhJzwkKK8R4CQYVdR9uGFlv/0Fll6hvOm50SAKyg
K40aJ75VDP5Cp89Wr0sTygELarRSmjimTcnzhvaOaJSzwvB8wDYSIuiJUgLSDpPVfHHa3SHjzNS+
Cc9VMTMEjA8Lo1vW1WGyr9w6eiZ8BmbFCrs1oUoCm6hY47BCzp5zY3jSNqZTcVa819pI5enkUC70
FC1EzLRNLU3y1S3PXhbpG6mueG0izHBJWXgOI6xDIm9wxeXtYVQCDqWtI9HFpc5Gi24W/uIoU4RR
l9qOa+hAyvp6TMp6vpQaHVahM+aslbtsGeqjzDbtLw2Xvk8tfm09zT1E2CQyET0KA/Vf+xz+Yt1Q
csehXuTvsbaGer63DdJ0PbABgYbIygca2gR8KSdacx0xBNRPlsgchPtx0hadN7lrTmOsT0c4ozbT
H0b6Mhue0hp1UvkVksroK1xsf+mb/6NJo2PG04deCnf+b+OErBdFWjI0CCniv41d81Vn6tiYbnFo
Sa44MbF5W+Z/6kLYPvtL1noUJpBSelSabrn4IhsDB2z3hdCoS5GyyPjzuAOb3sdv1yWE2EZ9COcK
YdfH2QpP4qQB9KaG6FDY/pkpQYEbp+dsgYwmE2k6jnrXcIQQ2Krt+qoZ7OtbzBy2UwN1dMlMLKHb
JWllcITor5VeGn5spMkxl7iH+vQrVuU70jWyx75cH9MWuDi/XxrK/L7rG+dJjcn4jbGwK1puPJK9
9EOzk9DsSEA6CIhTJHIfemfWf65dDTepyl9FtbyqMKwRGBvzU9Zmzcm22iRi+X1Sx1I+WYPyT2m4
A/CL4a2N4+LJ0OWXOrnmUz99BphiICTYtoC21AhNtSzCTq8334V6f8Sl7H7iACj8lyTtBDK3kl3O
MnpuC35yGwuw3aZ11zvpdClmi4PXaY84TF1/zueBziCB8FSgXkoWSujEivHexdigOIeu6dDZ97qz
D+WII7Qb+Cg9zE1/muf1AuazXDblWtb5hnL3ZbDN7lJxSCAxjKPZLfjqRf7TGBgUZ8oKrrMufH1g
XTa24rUcms9ove8HngiPxbaeNjd/VM1tuMk6PblGyozdkc96qq/hOLP415XxXrOy6kROWXJQQRaG
pR0n4bDQ99MKb9FAVeLDd6dAb/GDCLREoj3tUfJBvdmhUhTDa1Ut93MMbaaaap9E3SVYm8pj5puG
cau8SXbp3sK9G22meHFzk1VoP3whdMg4Idz9QmgBVrJpNYO5MeBL1VCLbbVlTJAdDbOMI0JkRs/q
YrC50r1qKC3MRc2I1xDro9Ar5cQpE5SfMkbaL9Zqa57+vemT7PNC+fGQKss/EkoDsi7EOhsBc9Q7
jZda+mc4ReVVI+oppDzoLmJvxSzC5WEOJ+6R6Xt92QDZnLBJpf+7fMh0C21BMj+um3ioLe4BAYMw
n3kqbuYwsEZn5uQqihUxGSAUiuvJGOspUIapvreWR22+6+tpjiZHVCBNdn5NUtWecCgSWtCp13rV
r2R5ag+do711ZGi9av3Snqlvdc+u6+IvMTC/JwgQOEMSKSMYYZA39vGxmpikf+Ae3MIcZC28ohzz
avPNMjZcYljkya/q15mgsU17yBsEDX9+8Pw20t3jbsgz1lnG0EN+zOZxVHaEWWltYaM68jJX43uh
2pY3Qhf22nh9+fOr/T7V3UOYCGkglM7kYfZxaNeqcOZFqRthqSw8pwgICFt2hVQJ973S0N7MFMe9
8SRwHV2gEn8G56J4+GKWw2K1bbD1ahoUM0WaWgFCazXai2ZAJ6WoxAYlk8rc0Vw4lNg4jWv2YFjF
fC4dLdqWdAqgQOYBgiFKE0q8cMkS2LkrG0B3ezTZtYkW9UXptjhXF8lMTp7KrWePpXQWihvxjYSx
ljaCC4zvJ+Mqm7/8+fv5X8zFL4cspDDXxX6lsTWhy/gwTCwJ7INayHLWWmL14sCDqJuMcpuYuPvJ
1zICgvDxul5mKN9qc6SZUSumbJIEOhxlwq9i6c+rs3jY/7y80YeHrvoRJxm56RVTMSkznJx9FUqD
DXwbP40F9Zu56u+IPn8S07oeBDI1hsGbdkWb8dJr4/JiWmkfOoy8fGlZd/pimV8GsmGAO0/8+Vw/
ry0tWU03uQ/cvg5NLj8Pd3aGpS51reYUQ2P1B8W+9N32mqASBtdFAcl6Zj0YlRJfV5WOYTbT/6Hs
TJbkRLYt+kWY0TtMIwiCaLOVlNIES3X0jdPD17+F7qQUKcu0N6galRUJAe5+ztl77dknc4Ujl6jl
F30E9oRzPQedpU/BZDrjsTFfF/zbGFQz7cW0QvwicA8u0dDazJVLbd8O1f04udkVsyTiICmTY5fG
JHRVFbUhi0s/aP3B6orHuY4ar87MaJ+PJCVruWz2gzkRGNtky1GEa5RNB4hhdOT9UpHorQ3tNysf
6oeiLJ5Me+qvnO7CjURtvnfoaSwiRuqonyzJZjnmAjBdshj3U8FUF3HCWdc5j2qYh9ittjR9XrTC
HA8uxejOmJw9Z2UvUazI12O7OZqJdUrQq+7x7vNb9tkRxKx1n9baUTHI9BowcqUiLI8GDVbIdxb6
VWe6F7A9af3r7mHuwxAZSah7HT5TbJwpPXLDVDwmoZia+eFSJ2sPdiycXeaRP58GKFQVAp2q1zB1
nQ0hz+ORFFbtDFMdHkNOthLK0VOsdOFxxr6NekI+8SrPnxEEoIgpjB8lNuITXnWklYZ6tJbsnkbJ
XdTVTsBOVWxGS+t3rq74zpDPW7uqxBYMhzfbVvW8kO7BvLnquvQsnP4F5x+d3tLqvGoehq1qdFYw
yc6BuEuXtLeupZ1QjVinjAaRLxMVRsCEIxFCOq3o0rpUSvYU5ZXBsXzQwItGTyNaRWup3I1uxw9j
Nc80LYyfyYrCE5Um6VfMEKOxuyO5U1ASFyXq9g8+8DdTCxisQG3XmZ2KGeeWVGO2UZx0dYTcvp7P
7dDVDLDK8sQxMzYhQbkkis8VAu88+qxmmGZFGBYfQJ3wtbw5a0IrdPAP/DFmQZf4+ySfWqlthAUB
JPQ6FKiIeuQl7rTvV8CRo5c0GwqTLlNTEem0QXazIHPlnSoNQvKIPBi0kvOj3I+Y9SrrN+IaKyig
S8BZnS4y3eoTLVbiiTKmMNTwU0Yvr6WmcSby0kp90+WOtSFbG786/WQABZXcVaqYrgYFYNUnZ/oV
0Va3aY+HCFe2srmPEvsujTT1MKA7bLKRSZcDAySVpN6p5kPlWo9WmT9KC3cWXgSxSw3nbkKvezAV
4zIsglZ/JCmGredJkAfWVI+s/jQtRqRPZfebgcByNJQa2gX4MtqCj3jM42Bp+G/0ZvyFctCfZYzi
Bl7OvFhUBH3b0EjHYQGpK91qmnwKB/3BjUr9nJvOFyhKDY25fj7gfjlz1r2LXZdaL4of1LU9LzCG
xpoyexgIGvql1oszjYh5StK7bH1AEgv4gzmi/jRqirqLI5XW40i3cmD0psr4CFqt8GPlQ+fOG+cB
unqQhbYKiV6s5cjfL0clyMQhVpe5z7DXm4kJzUK6LEgsNoxwb9Ni4cuEwvf6/pex/m//3vhW6Aqj
XiCFYIpvUWPhPNEMWCcNrjTuxga16GQgiHn/IsbbmwPXRNILGywgUthNf9/canTvRR0z6bTimfCy
qn7qaD1gOqyfgTm+RhpgBb13MWQWqJaUWdmyI3e7oZrTwC1QiOLON+4o7wiFh227I//zmzOMVoAz
LWe8NdbQVHqV6UNePggyi7zOJcQxrpGLthWVlEXULUOwZtN3o4UFTOO83Tp59+QOHKxp23y2xq2O
h+fKik99H6qvupv3VxFXH6wDb+yvLr4GwIsqIxM8U7cV5yJyKhenRQhRu/EmI4uRaVS++SO8TxU8
B1300mqooN//Df5xWbzSNtBULgvwbRVP/EevQFClIF8T48BCtN/GrHvyDFfp/6jX8T4eBFTxKroz
kg9Nfm8bGIR3mMSxQkFcaa36ujb/58qTQN3YhTLe01EhvaXB/1h2+XQ2hhmjo5me5lCKXR3jfcIk
ErbpZwYm/TYyqO3cviR50klwLIQzsYW8mva8qoZbxJiL8VAYkCZIDLQODUhYWhgfGoLe7hzkJJgY
+LBAqY52+10if6sUbjD0DY7DHG2iE65lJXDwku9yFapS7dKTG+Z4N2f20TQieuk0H4f62dYYwAh1
ZBelSe81qWMHBi0n4DO/COwKD61Uh2NbzKiYmvzAse8B6AxDHD0ZN0b4icVPZVrBBzNpZHR2rOCm
Ej/KbmRoGStbE2zcJUboTQn3TVmTNmOzeW2JUd8SkCK8uFBe+97KzlJhfEPATbkx7AV/RNLA1Z8w
PbMW5QGb5hDY9YL8Z5n6w5C+dFGTnyhvhZcME72NIT4beqVcoly5G3pmUKlZniLhKPvFcrGAFCOi
O13nK6MduKGh/CNhBLmtCvETMfEVC/gQ1L2mInuzi92i9oc65L+WvfyB3g7bbja8VBOaEwzY+3zW
vxSLCyFMzMNxEShR7GTaa4kigzS/Zskzy7BxjlI0rmUzee9/Jbq4FRFpKr0qPhOVagkP9W0AIZma
iWqMwGkmfqq05SupFdUzCqfymxW5syB+6XUCSoeBrggv3avs2+UgbfcFDSkK9mECrW7F4yVFwuvP
RgvtwybTrV7yz+0yram36vhpzkmQzBpOywVwF5gfZnJoU7fZTW10AnQV3mMGA+aAPlPR1JdJattI
a0noS6B3dzRqOUlkJwCmArisNu1MOU1eDEyIprKebpjhVF9zBF5YnA9Kqc13Nb/Q4/yJWYrw2giI
I+yoZrOEGamCFO++ZRMy15mLxTseW34YCn2jqA6Hxl5l+oQxb1O1k8U5yQQRFjr6c1h8Z9iRBnkU
OT7jiGFLn7I6KUzCYY7pP8te/SJnI8hFSnBKVIuAVjQKQdt47IiEOKuNLs6m4e4S2F++1hiAZkmb
6qo0utYQqA/UP0GZsWsgiB+PtQnHIyyXawT4/DDJJYRH9LPWyDGms6J5WT9WWzXVlmAaYTZo/T1G
mOqx5LveseMohwoFqcKxng0h3Lh29skcMPeXYW9sUmt4wJdeH1S1CNysmXcuqkurdu5dzEyUp9kO
X1T+x/Ims/mxp+i5qtb4MOlQRyN32Tl43K/5OA0bNyRyYP02UXcuxsaW1VcrLpYtevOvukNWrlur
5Ia29udO7bct6vVd45wKpp9atOyAiU+eLFr9KGJoPRyd6uEx0sJDhN54l7ZkyAms2Rs9Hh417A+H
GgG5n9n80xb1FvoAYWY6zSpzsfFLkOzLIKyfgnJU/UQmSxBqDjkaszhgnKE33Bj7pCkwrlpKFYjQ
3hrwyK5qNu+0WDEQzPfVgXQ57DEqxqCavnoLB96ifN8OelzxdczKp2KIDybWpaMzCoYiDMmV6CIQ
MgAwsTmYxuc2Q+oUz254MPLxd2qF+slJ++SebpCLhhdleFbguVs+KSm0h6xFPa8vMK2iJv4cUw49
KPplyGwy0Tjm75REKl/0J4lQ4xSmSLgzYohbZbln1D14o61JVg80z5w3X9JcKrigQf+b43xgDOeP
ox0e7CcE4HChpmTYA9Taom4zz1Bf5L7EZ6CbNUNXbfoxkdJ4nCMtuZAU74X2iu4QTL7TodQ2srAl
nb2x2emJydsd1kiwSYNS4/BrjN5eH93hrndDZs45JDNH0PaF4NVuGyu3/AzXBaHcMbikogXDLaNH
vmGMCqSLbqc8u6x1c5kY8Qma2r3b29V9km37ijZwXws96BrVY3sMsVBMMEITt2eLSUn1W6ihkd4v
D0Vjh7uO1B0PYl2DpMd2+ZvMMzCN5KLR7U6t+JCsmQyhRimJc9hEcPLy/or6xx783xMmXS4KrzU5
yzUhtd/SH5p8GSZ3FNJP+z6Ahs22ieklIiLnqU/jbW81ZLg48Y+QjpBYMFrEI/UMqNi9quySpFWe
ZtVqr5lmI1/Kx8oHKgI2KfuOXop8g9qC0zUxMRURsollGZZjyDDLNxDFk/nXfWab2ejwkYOEuLpd
p3Q2YowXlBpXMyXFnDjlVxl1396/69vT1nrTJPLg7YZ6wfTtRiWXGBmaJKuXfvk892wWcTHx5UC+
Jb4ASl8yKvUWTVDzwfalGbfHFS6MSReFngYWksHGzWErKwxOtUYtAaENL2NTsIijuGS5mV80Z/Km
PES4P9nlfoBhJ1td7vMVeVyNAxrZxXl0w/ApYudCa48FXW1LkmGL5JFUoZDSsCNLOsKhlZUY/ti6
HQQcrW/Y31w8UUdqSOQS6nw2e6ND5BA322YczV1Z6qgSrMjdlHEuToaG68AeqfwzRTBItQHrJJ2I
z7XxCd/kJpUgatBQ/soM/eziGPyMlPEoBvsVqMBwrWx3Olujue8a1o8eF37ew7aOEOT6iiLEtp3c
x7qwjYsYisc+VKeADvi+ZbrBFlqh3C/D7JjUy15tJAIKLGmHNkQkx06SscSNO2WKIXCF7vdUJZoV
33nq4SrpNqrJGMSlMi4NJpWJXtzrTfhlsKvH2SKAoJY64YhYtRt+gEdzqHRcajqne4NDBO/lOST+
G6n+sQQHmgD/O/SW0vtVHVdI2I8VwDFRi427NNLTsxwOIqAPuCQT5pv9zHhsa5k1TpOpHveIatWd
NvdfkNnb29DtaFeb451RIAt0GQMhmOktVPrO7xlHB4Hv6DqUaiYNtn6YMm4PqUpzwXKHkEiNdba6
y0rAOmTAWrxBMT+BwFYBbXKoHBGKh6VzeP8DeQOp4Q0FSITrAYSvCmXkxmkvgXCnvcOykKfVvMn6
hrrQNB0vUpVDYmYpk+BU29qoqiyp85t12zGKl2MapZ/dWQ3e/2us29bMn7/GAhNCrjiN9tu8nlha
jWtag/QZacnNkHBWXfRfbqj9FGlyVEo0QbZErWzUWswaaUcIf527aIC3Wo/t67D+shEuT+UlC5sf
2Rw+dfVIJRBbjyhhiPFp4n00h/dlUX+ZaKJ4RPTiDWAHyFP5y4mXly7WmbeL6pR1HKKFwWImTPhS
TfaiJtVrFpfGVv1iy9jczilgVATGLxZJ8XdpzbRfKtuy6KHYd4dC734SS/YzbtNnZ4lbQkmiY6bx
1b7/zG5HGLeP7KZlXgxhx+SNJW5a5/d4gloC2bPoHj/k1/ev9GZW8+dSK+XWAmnCa3MzAgdb1aJU
KqUfR+IH4q4tOZk8HpZub7CdZKsnOv/KlF0/oI4bkU+9/wfcti/W6zPGXo0LNIusW+Bzi6bTXZJI
+rjfyIjlxL4ebF4LxXjA68v7gh2lC6NnG5jU+1de7+xm88THuSrxBRQb3s6/a2c4+pK9q6l8jA1E
9bbqAcoi3um6+uh7/Mc9mjQlVMNlUORozs3GYY9FA1BOVn5RyDvZzJ/0Kv1aWczk1cSOtoPRbWUt
+z2CQWXDNLtb66Nwqei+uFdKFE/OQNVyZHqnsrXuBeaYdbmdP2hj6P94ItThMHkJfHIwFq8773+6
CTWtJN47Ufq2aO91aIcmDl7PTZvAKddzkKk2Z+wSGw2nMV1fwLU5E3mr4DQMJP3rpDjzAaDeTqX0
4la+MwNe8JRmI/oCP6eJ/9BEMCLaNJoOa26YqX0w+tNunzRgHpV/ENHTmKDxdvM2N2VeR507A79t
Wm3X2fnPqFzX/so+TgTRepBe6NLHhXm/wNS6d9L42rsrwjne69ZrkdG+iQppB7qI9Tt8Xtqd0+Ey
m4aP3onbQwxAekFyCA1JDjEGNtG/H7WA+TqrSRKuUyvGBbAZTa1xLy3e0E3CBGGz9vGYgxUfdOvf
HBnXC5vMZOmW0zCiFP/7wkrmGmGVdCFcqCXxzX55DevOwV0DJaTQGmBsPLpdmzbDFZbOU+3KmmfA
gW9xL6E9yaCFkrR3e+VJCZcoEHHmjUzE94JIGCyy6KCyXkuD2QifFHSVV6gR0XmYYazUP+gNU4f0
DR4GG3OiI9j38x66Dwo79Ol0uMeRU2TU7FPd+IgCc9t8WG+cHARuG57h2xziqacYJSPI5UXsDrjV
XuhFzLvO6c6Wkv5aurL/4GV82/7VnLXZjMCHfRjL2t9PunNln0S96fhxrCLD65LSS5zm5f+3iHFX
/N/x2nNrLDG3Hc+o0RJ0yGtW4xA+rQIgzqg9cfD9B6fff9wM+R827DvHYo57C+8BUyozjSmHH06W
immbltZQ9x/czJ/knv8uyUzPVYLd1nAf5sT2bSOVwtJyDcwGfk7R5JPHu8GHJK5zBnB0FMj/3AxR
oFAjxJgr287NHvGwpJdSuiZxZaSw4DEi8nAotoVBFVYkCAmzqPiBdHTaY69pPruTiwM4gZ+agEMP
1C4O1Ml0j4VLF8jS0OzM1V2TuR+NydhU+L1vbs4QtMCgXJFu8IbNiBZZhrWqm36a9vjhZfxk11Ps
NUnYX5vsq1u01oHX6evcDkdS22NOH8VrmM/BLIYHkuhRYJJjC4mgufDJ5kEUU87jzw9JdOee2Ha2
GAxAUVdiNbSqr+zhxjYRnlqXZjBlQ75RbYDJMneWXTfRn9Fq1Xhs3HDF++RPzJawpVbYyix0Mzta
DY9pamWMHs2GA8gIb6xEL+gsVe+JHDgxZrX8gAa33jjIkg6kqS8AnYdfQ19bxySdS8+MISUOkVt9
HWpG9aimkazrmPky45JhCtrDf9a9vkk/dxUMIGYEP3umuoWKAXbS7GUv2YwbM6p2ZWE0EAAkKn6x
nWNzPiYJy1CumAha6sDU3ccxNaqr3mRXWoJRUEey31liYRBqIrkVWb2Ti10QeirqbT1o4TFp2x92
dIQWWj6PUjspLuJXK0Jfj4CLB4cr+6lIQEfQb2AkpyiPej+cRVgTUNp1e7NxLd905XfHof+Oaaha
+YMzmtZ4uBcy+caY/GVZMgHIqIh3btMaO6PU0i3WbrS8U84xHK/qyQLQiSEb8TA6fLnGrH4bJvUn
1gRlRUJw8uUt49j+JW2a5kJ7+KW3OswNbqUEgAGwhDvRpafd6UdqHlOJM25g1a5oOK5ZjG2/F+hG
r6qIv8pmURnEWjlNxjbCZ7eAXhhpplUxtViHg1BHqgC4pEVlGj4XGfiPtATbEhW2ckC169yNsrxi
HjmhKA+BdC47ypDhFIWp3zmltdMrp/CrVIteG3GKHWejEXD/YNfFd7tgyVfqabhY+tifs96ATzpA
C9DtlgN2O4SwZpViu0SVFmTFUH0ibO4+7Hsmhp3dbGBoqV5Smc4WNjlJDOAIhKgQI5Qoo4fGbZ/H
JXs1eP8Ndy4eF1Cj3Op+pCtyNCuF8rxPPvUJQhDbEjuy0YeAP93c9Rz69iJERRMu7IPC5QwYRvW9
RI1zxE/QDSK6EzW9TW0yc28U4XIcsNfzsj81lRy2nEJ8u+qqa2FjdGq/QCyNvwzgN4/DWB2wImEc
LEUZLKItAIukd6hwiy9R4+ywjMAGKZMWuoUSPxg9HQzN/aKpdRqEZk0vzlwqOEHgBgds3qWlf3ah
KSNqkkDvPg9JtGMEYeC7w8fRMKXOW631F9vaa9k4b7uGs46ylJCVja/4KTTc+5YRYExLd4hTFjQW
wvFFFH1r4YkfezX2J9VggAThFUSYU20HqA2bOjXgtSp55SN0jbxeIodMW8Qa4ODtLV+BsS/GhGGJ
zVcgkKUlparv7CnEqV/zf0qXtHius+U6OM0cKEs4QhXBsNWG+bmuANsYhW4FY+0425TpD66ZYTX7
auR/2KxfZj9KfyD8d2Vha7sUJUuL9mZbuYA7QY5PRTLft6XOI6ibfifB+UjNyM9uNbpkMBqr7xAO
iQ5LFBy6+suG1sLsc5mxnLEaNUtiBhh0nsOxf6hyYkxiwPYb1wl916hrRCIKoBlmYwGZeoanS/VT
QUctQCXizV3E2jt3L0YbanTUbdQXI0B6JEpepCNvt3J3uO/lJdUflmSgV22KDUNYzBmZGfusOXOA
php9kpWIu3lEiGcMaBx5/cxjXApI7rha07xCPVQAPnPjfR3H6aEpWZCRbZVaMR9BJd4pCIIuVSeN
q2rKszQPLjqqczjT6MDAw3R/xllYGeXXSfdttf1mDGq2s2yIvI7dFU8i/j3lct4gC8WwhNiNrytD
vjFVryDKAr0R6ramnbCJS95qpkOf3j/D2G+PZjoTIY1DDMdhqtCbw/BEd1SbndhGIQbIbJ7ndhvZ
9Tc3xWzM+Pg5R/t91Bz6SzFYj03ZomlSdGV+5FS0gxBCfETe6+BgtGwP1bhLzKOqVF878PYbe3gu
VYSQyHgTz0qhLHIanwOyuTYIZD0ev3sypoknpbHyT5NhnAdk65puFKdFagMF6NiBMiCzI+8dWA9a
NO+VEZ2Wm1EMizKKPJMhWru6VSudEbdBXnVWmgdDTgdbRvpWk6R+LQrv/Yjlzkxgu2MAgX/jJJ+a
0frWkZawM/quDRoDOWqz0H8CXdn7iT29TkrboE4NIk7pz3KMQX2EYs2Z6dA2jmHov/9b/OnG3JxS
wI8jJeD3RxR/SyIfuxpPFSJYCAtzeuibZb601pB4osu1raA+PMV0YIAQCsbbcj5qLOuIiqyT05TW
aendz6pZHyGjBnNOV5D3GSBnyAxlsSdxSmLd1welPbT0WAPsuYcp6eKzyxLvDUAN6b+k9rVuedrv
39dtYcjJ0tZhxdo61c9bsXwHb1Jdamn7cWeWlDfLd1yJuMQd+qhxnW3UwSWfVWW4NUaz+kFh/fb9
Jut71cLSuF79/zd1tWGPJvprsg3mnGopH/d9ph7GRJqeNtXndX//4LT+zwtSx7tUBAjwb0uPUOIU
nHMu2OdU80qZ1FfkcFBdUMXaHPCPH+Uk/vOCtFFUFbEn+VQ3d5iVUC+7kYM7FPuDY+CILgYTJSSR
8nKQJhgMDIfv/6Jv/A9rrb+GM7nMAJD23FI9STSSqpnil8w1lHmtVW3U2TJ9jS9xu/pUsvF+yhpO
Av0X5G8HZlL2Hv855D1Guyhg+cqK0tY2REBMdnh8/6+7rZf+98cJup785lQ0Ny1YJCDYAhmAgXbg
HMyICi/2NHx5/yJvoK5/Wh0MQ9YcLriht+0OkJlpRuFHo3sdAzhT/3MOY7AQRXjfZvGvzlL2NZLh
iFb4aK6qTTk9fvAnrDfy3/Vi/RNIBTdMXmuKq9tfXkvwMdFV7H2wF2jFeubVroMnsA7ZY8w2p20v
7pMOQXPpMOabwjL54Ov6syTd/gmICehqICZcC8e/C+20sKO6GZfeF7PxYM4toVXVusGN0alpwQAt
aJs2rbEkXj6nYoP5wNpbxRdhzB9Jz98wydenwQZmULzafO23Cgd1JENJ5xzilwl+A+oEskcyMIhZ
qBb7qVO+6y6U3ZbAI1WDwxQnRnOmKMAIEz2kJuGMWl39Qj+1L2PCbqocQ9w6Q++JCtk3Uu4wrw/M
hMSHoX9rs/P2GRqwJ20+XousxNtnGHKOklbKm0TIzCFe0CgvI2HfMSipcqkuUnNhl7pM2vr4lKLO
toyLEvGuvf86/eOz4ZdEE2TZ5Azrtyslnh+FGtbsfFSKAXUsJyDlgx3u35eArqHZfwYka+/9P03O
XlC/lioilDQfvmcE9nateff+Xayr3c3D5FVE9K5aBBlat0DfURHS0lqn8S2zuDhJ2sL10s9lWBya
qd0N9nAmu/aDbvb6Z99cE2Ee6y/aN1aD2252JkTE5kwfvc/wa1bVzxTwkJG42OUh/b1/f/94hHRX
GYPhnlvFv+vL9J9HWDdKhgMJtkM6lb8VuXxCmvD/pa3TJ8fcxkuwzgRship/X8MalTgpmOL4NgFp
+NlSv8AHumGWFXlqP7uX92/p7U/G5dhNNEe3LbpcN29FrOUtJahCJFDmvKLFOSUN2C7FADBIUg5e
PyK7NPJG3r+q/ibvktu08MkIRIsAW63bPrBUU7dAVFD7ZIrhNQzT+TyWpvQmMnA0O8cItoznIgpz
fxT4+QfX2RkYzIK0RME3FXYc4FZX90uGKAQ66bGCALoZegFLV46PYbUwO0vy7NSQFgzTloItibRd
ixcgwNPsT6auPGtM8ctFFdQapeupYafeNW6+HIao+ZkOTXPXi3DbcIRC1+RW1xQONm6kSwKCjNja
PtoWtDoeqkiDOaJ8UrLQflimCmamEj5OtLY9dVJGr7LRxEQRhJ2+ilH81U8o+2a/1zqUq+jFpz51
DoragA6JiJOPlPAhFHF/7GZItJb6nEf6ruIX9JTRoFhvwvjcY5RzC1O9OFWiXdy+hmwQT/b3xVJ+
GjDfyB9gtBI6+b6JCSJoQ4EVWyqGP3RcJ9HiF7xhxWYenbusUEHDu00dRK1DdoQaR/BEAfFGyLyj
aCRek79v04wqfIaORpGeK9LLl3h1rlpUYCt1bR3ptitMVMd7WAzjMXUVbc+suiSXw3OrxfCd1QNL
2+CKT9mww9fBND2bqU9WELEqGn4bO2Z3KFq4OgbcxBw1jF9DICTpBs10s2zilgJ2TXWhvKYRMVU9
AGjaER4u4GSbkIyzpYMPdruV3bEcU5yspIY2qYSUq8efJxPl02K4GOKzIQ4a3c9KUfHwSM/Tne6B
aaDfwO72w4oSSQECuuH4j9TX5rnN47A8GWg125XDgyJgDDrVPahRngUzTrhRc8qrVkvlrldMaL+2
/tImJY/NAY5qlAMWYEC/c78nhzzfap+1BGHd1AObVFa7OAbbndCL6po74TWLQEC1Vm6cad4UarlH
UoucK9U9YcJYUTunIlWH/zkejnu6+10QuSa8GqSmF+jdTWA4QyBb63lZOuXRgLO9adzsC5hQbQsz
SPc0q3yoYsvwaya65WBE92ruS1i7W0Ie1HvBvmuP0AncWpl25RiiH2QsiyUjlVu+5nHTdLo80MPp
7yF5fstcTKBmXBzQ2WibDhkbTaKOEgrw+dIjFxwX/SQS89f7S8g6r/l73Qexw9pBDj279xsNbRlj
SSMRs/ahC4S7pbe0jSqH707Pm/n+lf6xREJUoDaEekdhfVtU8D01VeZwpSiXv0lSVrbGjP7KLutx
81WlI9krH8i532QssTpyIFn3ANO0tDcpH5kIB5mi//CNLs8hTIwodNfvpK3X7g3uc+LXGsCoW3wy
AG1A24PxhS80Y61HN3Ao9fbn+w/h7TYL/MdhlkuYAE0LcbP1EUjiSoJUCl9zYKe6c/i9bq89wJRm
rj6g+v3jUqgmODZT2tCKvN3Rx7AojThExcO6/iJmAEmDQaM7I6BBf3n/rvQ/kpC/XyPGvWyjFiMr
lenEzfmvFnbdsgckfrsS25Oq/pQSy70TVhGtpCHsiFqzKSNRB6o9erHVqf5YjjRucfc3of3dNMrK
R5wNK3fMcfHW36rJ1gImX/S6x5mZwiCbk2tm36wx745ga0YvX1sKmbp2vxPHz6UL69guF3IQUXLm
Cd0DdZCKx4b1rUbn6BgtfcmYdi0ye6Idi+43FMif80zcXmYzEFHie4DkW9CetLsi/iZqck+DwY39
Un7VMzvejnG9eOOoe4hfUCiWiuqXnblRG+t7VleRD3z2ns5uvgGnSltX/YpA+udMXcHarI1+obZH
BXsijPDwoRZVilRkk9t253dTqm8yuKqAgeNffWrfYbsxYB/V7nkxrEBirxmH2Ic6ZMO3wP/oZIXt
qxIcTRT3RK6m5i6uAVu4cdZsV34/qdLZoXNGDG55HYDDqC9jUhLeHokzMBVwPzSSd9bgQAHjbcTV
/FnP4Fqodg4BMi5UKp1CEJmZ23iXxq+ytnW/VU24NzgRDkWDzJK1/4uYJKOIDKiaE+1WyvCnGvsP
M/H656xFelDGYb61Uyb/BTPbSn1MxygNMBBrm77GkulmVXrkhEKoIqIRwg/KQNHMHx1r79mUOMm/
ap1UnmnWnxVt0K+WXYPMVYdLadh8QtJQrnE/PzsRBJeQWacXC2/WrcgzCrx11iNA4vaQVMZPp8/7
U23TF9VIJQwM0m7ziIFF2k7OWW9mCLSaw9eiP+s1oTxRIxEVCSH3eK+OJAAwEIhh/A5zamJCq0AA
fIcf1RFAWz90nH9OejseWgX5rXTChFNNNnhRdeegIfU4RMwox6TpZzr+Kk20zUMy+0WIiCuLvBJr
8MEolUfmHes07JxNZnweTfD+7cLZOBPM9dmx4PVR9vEAbSZaC5+G1hfM+8GDG4u7rwi52Kl9+Zx0
MN7I8OBAZPRyi3edr3DQOAQk8jcrIrTinCkJLSQ/gvXlxUl5oJrq922jB4sWSXyF+H4VBRgESCn2
8ZRmpNJwzuCnuchx+R322he3ksW1alTKLCbVkOlh3lj5r6yQyy5BrQd2zghKTk6lXlhnvk9l02E0
3bZykuBgaJuZjuLu+1n50c7yU4404M5GAcsAkYyJ95eo//Vz/lqiABIiwKTNgbkck43xd0UQGphs
IL1mfkddTUYwX7JkXkEYik3Ya3KKwesHU6P2ONIiJqpmC+2CwWipVvyrsB7b2IKylMUHtWoLqCME
1rGYKb4mY5hXTrKZG8242NYGIf83vnCecqv4yeL8QF7G2LRtAlPR0Cs64ow6v96kqi0PtZGlW4VH
xtGP6YdeuJdpHuRJVMmL6JzfxPX9tlO541jJeNGAx43c+FKpJpx3vUMo2kCjTmdmbk78GZyfOEWS
tXaso+JSF4eBlu9+GlLGiBOGwWL4adEXOCzG8qw48O8LpxyCoZXxNXJ/q127VYy8Ok1hVQXtlDwU
qdA2xry0gWscYkOJr1X/lW7DZ6ut24dRKIScKCQVt6nYqpaLNm9SYT8okV9MPZQLYEKTlrnXaYJE
xMBe95IZeriptIwD8qS8S9zvk/tSGs23lFOZcOvlYEf6o0Wi9FVNdcLADBundZE7Dzq4e8e01W0F
aO4u5OC96MXepBb3zF5c8zDO7srZnTHeUiZXadNy9srv+lpx9rMdvY4dHgOsEyxrnVcPDuEMDK12
dpt3JLk26GBdqz3D4Xd37vB/lJ3ZbhxJtmV/5SLfvdrn4eJmPcQ8T4wgKb44KCXl82jm49f3cmZ1
V0oJlLqBRECRIqlghLvZsXP2XpuJZma0MJDUZJKVtbshb8ZjAPd+nevqenDqapeprr9WFqJwqq1J
tPAvOAjW387JSCaQ/OMJsB2SPf92xWZhbo1OjVNlrATYr6qFugJrqGv51Yys/mpKuKYV3Iq5WcYW
lbrNjBshgp8prwb315o8otRM8MbnAn4P4SHk+5YWICDScmv2M4nZFdFSs0vxT+JuaxjQ9cWNDCP4
MyLfOZ3RzjWz93b4E7xTPCE08ujOoOQ19PqA4SWxxKl5HluGS6PtivnYZNFCGBAs26Fv5l1i0qpW
ckIbkNuGjqnNgNCSBFr0Z1+ENsCZEUB7eZAmhwQnYQrJyJXVYeBc+LkC/K9v/X8HH8Xlz1td/PN/
eP6tKIc6CkL509N/rj+K03v2If5n+q7/+1U/fs8/70XGf//xS47Rt7oQxXf581f98HP51//16hbv
8v2HJ8tcRnK4Nh/1cPsQTSo/XwO/x/SV/69/+V8fnz/lPpQfv//2jbaTnH5aEBX5b//6q+0fv/9G
j+UvS+X08//1l9M78ftv9/d8fM+j9799y8e7kL//Zqr/wCAIeJCdbmrNm7Tuu4/pb3TvH0SCaXSN
NLzbdCyRJeZFLcPff1PUf0wBRbSTaGcid9e9yZsniubzLzXtH5OLdspq4zCFlsr87f/89j98iv/+
VP8rb0gTj3Ipfv/tJ7Uy16zjcGvoNPER/nCY+an14pEYaLYdxioAB2SyOdWjZVlsy7Y4MWcLl5WQ
NlWnxBqfqe+y8HquPp1YKT85+8MvjlOfBPF/7zJ/vhrMuoipHOYZdNR+3GVQ2CqVWdjxjHZFsEgs
lRaA11q3UomtG7IBVt3IOtRYtnL4YVGAv9to8+zWtzJdDrwHi6aDzG5Ust77btOs//LZ/uvd++u7
9elu+OH1eRTvHiqp6QO1zL/hRuwyUeKWMWCJeWypaiGYNmKVZ6Whv1Z6MaytZMaibyzyDvmFX7CV
8EHS1w0mGbswzvYQoaIJLVJTknQ4uon32gbE1cYQW9H3sl7YRD0fWgSeMPubM4FYVwJwUmza/gdM
Ym/dCvq+olFbdMGjMwd/Occu8SulIirgH462fBT8qoZHJ5WzJovoz9q2DpkXq3KazmJXK56l3h/x
LppndQpF8VKSrDyMW4BtR3S0+DAvWiWqjRswTO3F+DxEnX4m9forh8D3ZtS6y+dDNkDiqtyIoj9w
tpi1KGN91a1OGDNxWCCfWZWY4WFs6ng0yRcfFr2gE9Jjsr5EgNxxHcpjhjeGbYU0pBM5Nhw3xF36
yB5cKJF3DsLA96vyWjRWujQqs7/owv7wRxCDDdaYIigOtKgIdysye9FkBkUWgN99qif7whDhnw9h
zfA57glAMWsfbBE54UMzko5EtvKarRSmXKCqkByrXe6MPePWZMBGUpCP4hd/tJnyNeJ7XjWBj8tx
N86Y24wZajFDWX/ioG9fnLQ8hcLwD7kdAOGIPvJukFTfqPzc3iRardYwVbmdti/6ARImiQZn0STj
2rE5MVhJsWiKpNp5lsFZrpYQnarA36nGvHJ0d0GY3cig3EHgARkja3AkCz8KT9lgF/gOsgW+zDUK
YfIp8pKyzHlPx9zd+Y1/QbzqELyiyUNCOlrQOCpXof0yZXevUK+YWxWE6xRIoV0HtdvK3u5h8dk4
n2yScGkRmCd9o3W9f8QXDClETbKFQOJzZpVBf/PnXMGM8ACaL22CjqS0W3EqfcPdyaoGUDikMSCJ
iNqSlzYMuQ7mEEivxMx/LaNnG2OwVsaSvqRubNGwkIAXmflTmLXvcWIaO9Jja4rghEOZGx5xRqwR
0CTH1AYc4adiBegRjR/o6fkz8IMSJHkN3CdELQPFH7iivq645jcmBD089qhgqtpwgeXyDdI3EjrD
9SsiNeeEnRhmBBpdhkJ+trIRmHR2jkotQn5Sm0zrneLAUCW7IiPy5565qImNGaL+S9NhGTKCAYFF
5a1HlEglmzvYmmgb63V89xLw0IaGMaB3rGOZhv09jKMKY1dtnnNaYrS4pNiFGsllhJLSF4u64JDq
XApq87Cl9uAsEjwcQF9q6bZLstwkdsjoHooBxm/tTUfzerxJ2/3qa85RhBoCijEuF17YgA8OS2IC
7dxliXXAqTUVwi105ddaV38xrfmpB++ywwGzpvvBuJxqzfhZnt9V1YALyqd14RFcg8hl3NVB6c7N
OWugdpvi4ddGwAuuwh4qPRCLpVmO5VtEJFS6SmGr9jC697BtrL0tJSlzZWcYy/+88P9tY6LvRlP3
szmDkYAB2Y8bU2nnBZU9ZznutOCM1dTY6a2B3ZRzfgZchEHB8EZa20yxXaL4wAvBytn44MfmIAC1
bRvpXwAp+oexjx+/em2Tg+Gvu5I+6ad09HJ0kBwm8j+1j+IIBWpC6YimXwnOil7iwmp87xV6jjGz
1EE+a8pk1mdFuetqsYwzzdg1NuGVReZbSxK1a5vvJZFGqeuN0o23LDS1E/rH+jEka9UPs8PYJq99
nJu7GPzI1nWwxDCWOdaB7PcxN4WoPHtPpriEP29ED8eLXn2/Jc+JpJydW2ti5vTAx0llj+lY08av
anEOW+JZSnzpTFSi7pBLrTtApnJgSzXaOi9d48lRqpcmNbV3dQTgEDaimFs1eFfQZfWt08N0G0tF
p4xX6ltkeMUZA82CRC1v//nQNIGPQDIDBNor9YLmobja1lNpZ+Ul53+ojoyvQ6llcwBL7nPYhvqs
9/DIZlb0GAF8H1u76Y+FySKmUwHBezVtEPzapkxS9zgMmDTjIa3mhf4dwJZzIxSBzFqV2Uqogrgb
KttaDnkVnYY8+lrDtH0al21oFHtitqo/H5os5PQgQ6DW0y+lCwiGbqhFSHzDNgXMr9xHt6h2g4wz
uILNvNIa6v+R2UjmNe2KI8rIHlaKWSFddePL8eJbSX807Q4Jd5UPe9lGNhE8ZTyPk3Vcq+Idh+8E
YEZsV2hfPa8COp9371kqgagmtj0Nm82T1hsYne223YYJb7nV02sZMg71fpWerNG1nm2hbUB4DVcr
h5jFGO9LrSvZihs3w40X3NUuBKNPyTIDaAiXNLBOCvhXIsF6knxKaOxhlqMWNsrnUUvlNkfE7PlB
hYCCaZJ8s0zifwD2gRmHSnu3WNBmRAlySDWEteMQJ0lFr9tfjCP/VhSDzUNCiAaLAh3FuPtTGZpj
H9YNf6K41hC8a1t4d5woF18Nw63L7rHKhZZvoTLXa1Kbi3laazWxjmF8R/bijN4vGsSa/qPCh0US
ONF0kOD1fK5E03TgLzPfmHaex/5VcvU5az/r6b8NHq6xRsveStQtWKb3ep2X72RYwh+XNJUgD2TO
1AkiFmCNS7a6q4b5ZCi9y/k8UpdpWoX30UNe59R6fA4aoiXrpD4Fif0I+hiwYh3KR0+I1LxoPNqm
0RgcoiHBBkDG7X3gVuFTyGClldUecfcBaSWFaabrD/atNxJo15HjomsHhDtlgkgrvkVhXkHf5MHq
h/nYJ97185nvK1M3tHt1vK5YknLVhPMsLb/6fmPuzCoajn2jTOkkqB+mB8xYIbPHzp67TYu0I2tA
ehM6QjyB1pIO1S4kvIDrYBgu6k2TuyNjBFQqXvcWyegRhbWOXR9WFqo5LKK0fQ6I0fqrnpIAGRXJ
voTna1ArnCtLUkhSYvS6ilJJeXEEHNqYouecG+OwcAeE0XpYx+fMbG8UJuGYrQwDo2vVFCAyFa6O
Yuho0WqNRywYSPRRzfUdqa3xLUyHdAYzEwNcChHCYmklPU4F3ZmDPSeCZ97HbrivW2BRXePlN017
TYXsn+LpAVVvySjMzzkn9dE++6qBujslForZNgtuIKi5hRKftkuXRI8qW01zDD1/GkbFXZQazfdf
7EM/DsP+vEgRDZhMi1zsVT/vkQ32IwP1bwmjYyZ6I/5qBXgayOQgUbYs8LFH9rVoh3fs4x+JzhVb
kYaz1J3+LbJ8d08OzLf6V76jn0RavCjDmLJU2L0+N++fjzGk8dS1VeExdIg35lMkMKPU7HJr+VJZ
oA21vghwtudebbp5phvKhoF9PAdX0/9/lxBIW9VJ/AjxmP9+5u3YNLoJrXSqGbPgoKXZPWUlzhPg
nMeoLvpVgSWSoIBOPRVwh+dIb3MwzTbb0/BcDolzDkwBcrL1nvygWPzis5tKhB9KCAMPqkfqPZ/e
JNT8ySRJ0e6rQEqaWRe5+SqPxZ23ZemSBuN3XvlVbao141jnpYj9YF1O7x1cN6D7GTEJWaBtKssp
meiYsOKzQhxcziYPvUJKbgGR+M+v1SRG6adXSxobElmixMlCNae+54/LoajJyCkKhBPdEGwzP+rP
wIqu9RCvsCDZp4hBRFmLFF96X0/jpXBp2QjTdbHMBgPhAEh/XPOrShWnsdGcuQOCSwNZ3JayRB2k
HTF2pSxIk1kp8PMt3K1oSVpGtGPBjYBKHF2vfFGaMl4ggPY4nhIb2WDxKfWO2YtBph3coWZZEHu6
tmajYr2U9cbyC4gbQQYlAwtJFrdns/O/EghqceaJTlYjbpVSkWtMgiH4evO5AWo6K81wm3IoKVFQ
gCgyhFktLbfZcRX7m5FGsNd5996k6gmxhNm2+sSQa2aqyi6gFbJtcMz0CkhtJ/XJZ2BiohVE2qgO
nH8L4I3KP8/Aqw72eaBYO69Gig6OZyar8UC/Cl+61z3gGwsssSPnWOIeoq4ndsFRN1Ebvgwakoc4
8cJDLdBkeM0XtMlhCnwyzPkxlfyun9AJRAsK+XQeDhfJ500oBlaQSrjmvJP6sIDFEl+yOka5H2bx
Imlzj1CehtFHwUmqIdl6lyBzOHVVeDN98M5OP/PjpJjF66xH4YFPm9O/3eLNYNP2tpIz+2EIDDDV
XVqcUwI3duQvnhypkvjDA6nvV7oN0Rw3JIHV0HjloK8yFubWVHxOIRF98kR9H9UpljKAval1dvcc
yUOZ1N0L036yqW2nXsYwsrpYwtmzLWWGW4IAoeBL0+ArkIZI1mgHV5He5nNwEg/dl3cQFbSSOx89
YjczbcKbQzNOb0YDDWuA55a39VdyCbq5oXViS2WJhPPAH8Whp9p5ctOGNPSobmYk7S6JCdaRYXRc
5GE3J6Ql2Or0YhaUE+FcoEsggiicl4oggYiYBxLwglfZBbSYFdNZ+GmFt91BFT8a5o0MHGIEYkYS
AHC3gfg2VOl3Wj/fvDr8wAYx7s0UJwNvBuxancBx2I6+cecf3nUQIxe1b37p6ne2mGsf294iN3LQ
Z+s8EBujiO8MlqDeDc7Z7DWkl0AxzCZlT3brjTPloRU99qN2VNsneL6QHsNLYAAsyNLAmw9jdIZY
nh8qzinhEOq7yOrPmT5lDZndnRHp/LVsPX3TjuGTHjioamR/SOKIttD3jpnlws3lc1/HN63Kqxvt
l5UukeziXdurNm7vIZT9joPHpsmtp2aEfdD6Ql9awdivwtz8XusAFKo4qWaGMsuoB3Y45ceZ2erB
lnHOUbctQRdMdCRYKH9gGgBOYqQIhgq2aFsm0VxjFo/+KskOTfdmqATzDMzR18iUwF7ED8VqykdZ
KAoTXELVBBG5KoGU1hDQ0W+BUsYMQNW6HhdhgzWjwH9lUWx3bO8rZ7TvRtGScJCPzx1CIqP2iiXn
5K/SzgGQQM4E5jp2BA0zOUhooMTlvrP8gLB6XObcBLkGry+uWm8+1uQ60DXxsSeNcxFGPaGhyJ9M
1qU5Y0fWszcthS9JBBopUsPLEI/cQrRb54NaMaQCxJkjzUgRYL+ObbNpSgKJnSZ4Ugmt2hNhGG+1
Kl2TGhEvHE0vkF81f4y1Yi+UFIdPjZnj6IoSKUmF/0cm5Tw2tOEpNlUAlpbxEhfAomgYPWsa88au
den2mC+WEb2ozc1JZLPsggTBXQvdpaHskqgiwAuMktMQGqKqID+nHzPMbCRCkobkiznklCUzFOr8
jOkUhKrdYHcnNutoQ8jHYeInbVuNDKk22lCDN0RvSfNg1/Yxy2hfqq0LZrDJgD666qpWMKyN0bNv
4RBxAEhT/yx1S3slhpipM/C6tMy7LW4pUpSZf0kP613Ae11EkbUQ3vRupd6J6BmL5Vmo60449JK6
MdyXfhrMuVCKtyoor7WLGiQcXGfT59bakMNr16JWCRA+LPLpnOrWCDYgg0J3Y1+fO6NDUq+CFVIL
i5VnymxRVvd2rJyvvK/KZHsqVpaBDz13h+4gBUIEN//e9+Z4UZWaGHrjwy0Q9rXhySdGAi1Iam6S
QJC8paOSgPlDoiq5KCE6M3KEGFVK14Nxnyozx4e/1PvjjcbMOm9jOpMuHQObHmYKsH2hixsBvsqR
M/Ayy4Lu0TYRreWBmHcnJ15RG+kMRWqNDqSDdFq1gb+Kh+w5JN5iHttFClRJvcekRKQGG2IsbWOl
msmqL7Rh56X5RagumSXEIc1FxHo01EV8M8XN6CXL70i2kllgRmP+LlSBxRF/+jzmzeRyYlsCNa25
H6niKAvHgt9JHyFEy1/lT1UZocUj9xlAcv4Fx4XT0Odoq3aEra8AsYv7qz9MIThG0e/SxpohWY7n
tR+Y11AFPu4iuaPj+6WvKm2tj3xgWkIoHWJNsoEy4VGmNB+sN3ehEqxHip9P9tO3KhtfpFLK99wF
qKK1/brmPHKrcUnNzWR4Fg1aNCjNJKspfb8kKYnQW9gKnhsTX2/zMWCjnOdcBlYgzqWbYkN02UmH
BDmNxTEl7fK90bbM+tPaWzpdqSBH7z/AEq0Z3kSoE9gxPVJbYovjuEBTA/K93Gk9sQZQdirKwy2F
2FwPc+USpwqM88olqmOwog3syHbG4mqhYh2JnmpIxXKI9ZilnJrWLuHDcPb1/hWs51xrONzENh9b
DAPvLsZVw2F0wm8zdXiPfRJ9kBfeKrX6FqSZvlb7wYYk6zdiEwkST+Rk4c4bZauZJJbPApUIh0Zm
gHeV6E4Ycj7z68rfpqGBVSEc1lqnZw/NJ1yn4L4tKgJeUkXfj76ZYQPvMlx+I2ZG3wC6ZLe3LO28
6Yg2omlIg2+B7ywDtbNf81b2y6yAdEt61b0IAntnpNVWfZTeuAgMWZzLJLT2aeGnbAC4vJzqIiGL
X9vpYXSsnewN76AqfngdnIqGLyekTnZHyxt3gAzTmUED6bXIlGSlWCClRe4pF3rEMfLUJ49eOUTD
hvj2hOKpxYFolQ3cP4P80Sh1nH2W+19GbtHdKCHTaTU6hknxQ52I4nyuFHzMXWE5Ryqdct4xtppr
A2dZk2Swc+yN4mw1A65iN7sMgWpcpe3Vc11G3RrlPYwUyJhgR+im1+QnrNGB9mez7ot1xGpFEkQd
XiNc7EtMIpchorEQGRm6eWswljVgA9zhgX4Ma4MhkFReO9JhT6xn/q6WTEEg9+VHn272OWI0RU1L
C0rnxuPL6qVHLb5AL+Ev1TY1tlnRglz3U2PnDAQ3eAQLYWZOjGUi4oIkJ+/dohOlF2N7VUrPvzmt
yoDflg1G6empqvRnDyh93Lvh0iHnea6Jl7RJlKucmhyogtaVZfrXxDfPuos2GGPKH4MRWs9qR31N
VW4HhFRwqxmFJc5I7SDKOM92Urq03mKxSQcxoXq79E4cPMN+mcrnkrs5VUIiFzO7O8R23B8+//Tv
h8//B0P7i1K4k2ku/zYmqnIooNufIyJIQOWxonIlr0ojHva6Xm30jC1F5Nqrl4FIHBUnfMSI4Wd9
iRkt0orooTbtOmnSeOMKRd/hCdd3ZaOs4QoHb+iSbMQibLdOPWSzzMZMpgE+vhProi6pEXBFK5l6
JDEqQSXquli7E2VNAJL3FHq2QgTFQGEEHqwcAp11Y9B3CO7Und/12QXOZ3DvNCIizKHLNorgKSbj
50ZtrJsDO2HRha64ykqTS+gX0YUaEolMYCI31YH9rjLjyfB14jyZ7B9pkhFMmyHPsp20OY6uI49U
1Pc0g1kwTlvR2AxHJXQ4c9kGllQNK6mPUwW7KkKfwZB/FB09y4SR/MxWCd2yJ0W0xZB8ppc6gq/k
qdKf1DILOHLy4Nd6PlcrVMZdaMhLL7p2Sx8PQp9fyws6wODgYvWdDof+U+X5j8Boml1O5szdp3hd
0RfxmGzI+hA39MJRmSvLsR+7ldA17Kl6eiN/Rz/B6GfMaiXtF+TFSIp6Zq2FJKG2FGW86gw3nRuK
ZZ/THmxVU3mbIEApFlla9J6F0ZIcEvuP2CQPhhZfAyEe3IOkFXAWoI3O4k0RGafmKAnPyecDzFWi
mBHVRZrHtAUlVmpcjSSpbnlSGtvcehe079AuHWqSFTa0Zp+a1PIPtiGUQyffo4zSfTCReAmZ+IfP
B2fMXkKC0vYjfGwtEf4xFaN3wyhTbjukT3mtmZyiSv+LMXIWci0ZIP4TjBVrNdiJjmlF1FTmmoNM
fI0KH1ATnNeFqejGUtofLl6IJdFQ3cIixTWdU3l/BwIDYL7gXJ5k1h/VWMl7BNb0nt20FDlNhp2A
dI57XYTawzbiF9L3vG/0Fp5oFdXPVHntKuuqbBdrJmNcy9+1TZcuNc0ITjDwtC15StWG7j3hqYMd
7uqIMmUsIQB8jhkGeLmb0UKZ6rSivLi4qy9G0pgzjV91DSg0OdqGC32owevMgj8Ltb5aeSlbg5Xk
DyLg1KurPLUe/zA7rXMQGdulHPYhfZy9Jq8DJmwkks64AsChwZ6RzsakYz1vXf29oxB8Qmx5Q14Q
vYcqAg7Tsz64+YadEabyJD28w4M53FtyYlZeXBSHVLHaRdYQSWcK9GlJchWlJvZxHUdPts88i/Kx
j2PzkrautRSAYXZF5GdnvWjZ60oYJfDNV8ILESRJsyAGpSkOJbvCqkqjmLYLHm9LSXJYjCN1RRGv
FA+8dA1R/CKnBzPu/Y1TENxXkejYAvWmzi7sk3QH+1RPDxwX2lnXefk67YxuH0GTVpLOxXPPGLy3
Gubdoao/Wp0pYkesrqpQIRm9Mlei2CtmjQpD2gYPiuA5c4gqdNEfWLZ7iH3Mxz3s23RM3XNE3Puf
D6Hr5HNc5nO/jrpd3ubp2fMUe16Tk/huwS4uBEBgd0TvORTWG9WgvEFOC2cU2MVZD61lA/FjZYVF
+jxU9GapsM195B0kzoVdBLLsEeNzYtpQXzkInm0MDqe0z2OMPhq9irg7fD6rSzESnhCEuzZrLrg+
tXtVGuuuZYfJROfcEBply0TxhzNuD8bw9qVMtZxQuKHaa9NDkNHsEr1KNCjihWlHsqYHgdDwTP21
DFtt3KkTubidGMakHyzRx7Ub02UgTKr5+GZjgTKGOvuWhQSvFd1QnxnO2vux+x66yrXy5Lp1nebA
JElfjw5a+VboxoOcWlpeqc64GmbFzkqZdn3yg1hU1L0kv3TnUIcjELxGsUJmxmhaFwvH08XiSIrW
5M1RQngeRlu/hsE+QPXzZWi0dDtYdPBNoCYzXmi3SRC17cHxngoZWG+Ji+Wk8JiFRYbmH4lGTOcQ
x803EZI4ltscOEOyaREVF6e2T+mmT/ddr0TwJYkr9dsoueVmJ/eoJtgz06I9hySHc85RX1V12CeR
Qrxibcgn0n0Gd+DAMTmR1NI+f/5JevJVSa2HtKNso+d99PB7FOhhrytLzRThlpyuatE5QQr52kn3
tR7VSwzFDM/I3drUhVmvOvL9trrea2uZkCJh0hdYlLlLXIpNJG5kSw4xnnfRgnBPaOVRJKO5GYcM
mWNuHtuhSvZObct1mSHWNSoRLbzIqa+5OBLb2hr92WZnRuA5eAutBDzU46056wwhsIXF3syk10nv
UiYJSrCKKIJMm8Va3h71mjVm6OMQOnPdHaLpgaDGhYQvBSwB0Lsgk2bd2cqb0pX+qlNcKO9dRyBo
y91bo0jZpaM7171n6kzlvVBo54V2OlwIV8oPoW6KRZfpiKkqPdz43nNbYa+WZOF2LvFzZQ4Yxovx
QeX5FppPtVLswX+bbFyN1b6BnpqyEBRJzeKAL28AkzsD0OJw6L/npdUSR0OP0+qC9BK5bn6sPAJ2
E4fxpxY3h7gvxqfQhJRsRNW2wzS4hLgKC714l2QDsTn5cl2QlEgPw0+/lBSlWteipmidhy9NPEYF
FrTOBoud4HG3eXOWtluARnasC9bRg+FF9lvvklSEsWA8G4pqniBkujPbHeujwpFtrg7ij7AbFYbJ
JQctk0C+1M/rd5N4gDoNv4bJHeisveDY523BsdqP0hTb3hTG2xBLZ8HqMGx4Vxc6/Y1nT0XhS9TK
F3eyjQQ4KlrmaV4+HAaj1K4eXJd2QEpsjuW3UkGMT035nPsdlI8II3JlDMoaenhxVkiswq6w04q2
J1wTI5ZR+FfDn3JZs+RoNX1yJtAgoeMVFV/9kDbeaOnPkUgcfBUm4QeZDghA9+ZhJZ7szh0XajYS
zsKQMpRSvflOq0CA0OD+xSBU1HJoFqURNV+JqzCYDL6bUQromCVoFYfpV+F/D8rkTq+p2RUJjd/Y
1TOQHY6cjRymLwq/GbEAI2RJLV1WfkuiKSGGuy3kneat0qqp1Cb90Aex8eaDZ1aqe5No0SUMhf40
rQ5BmTbXz2dNiX2ePG+aXlYMpCSIX+mvhjNPjSB0d5uGuQ2AKeXgqZ5cem4R3MUU2ms6+ovJrHSu
VEmyULTuKUz9cYFe98nEL3z2lEMSlcC5fLJ5c/LBK5I8cq/6iMeDoK06g4ga0iCp31AxF0sEYP7G
KFWuaONDlcWjhtO+NElKAgd4ZLLh0g2Xlb1LMGpZ09jVTFym/i4uCDV4HTQsMhQE4SJW8q0WvyNq
/prGaJoDU40OMrdJBjW6aBFHKJcC2kzSg9UTEyRzgc/EGLWpP0KkgD4l1sI2gnE1MBmGp3KUVt0d
SbgL9j27LdnugVImhyCPllVOQJOp5F9rkOoAcdNGPWqxKGmCaefPZ7jGtF0vwxdC2tpFGfevg+Vk
99YN/lwgIqXRkAVol4BJ7ZZA8MHeJ5w9vJgYrVzr9S+Eq05WoKw+B66jXPKx+sgMRf/iN+R1wxxb
QNxCwlTbz6GTOTOfmhJ1m/iDTnp4wiICni7M5DI1xl1GmvytFUZ0E4N17OLSeNEChVjpDFQUsvcn
lnGqRm94bV0uHiJ0vhsdp4Ww8cOXKlNyUPVWtvcTQFQAZC/4YqMrQ0HoVY1NYi+Gp4jsiREm2sXS
ypMrfGKjeBmFsG6e2TQvjRaw7Jt5ulDt5C3tFPKITSZulV+LjZ/DhUYrgHI8Cu61BySW4KLGgUGk
0J18yf0FdP6U3hgfZeZ155h1JwhtuZHsfASbWw8vlNkmL+1qIQs6Vd1YvGgJilSPtMt9a5v5izDb
AyFp/lUX5dlRSQ0N2Ek4ZbvfRMItjfOu39XGCOV/eloRprH247Zl/kWQqJXJ7ksiqycRGu3W9uiz
QOvx+OTVi6+3zbJFWzLEJ4H4dBVPob/IaIqLM6QP18j6xShZrZPA6EhGZqpoEQjxKodpzDNoGkr4
cYdDon8OQh/U/FhvO50ILmhm8ZUAnNdSf4jBL++N630Q1ID7ofMw8ejecGss9TwoKeJHYQREy7vV
c0748azqR7nPtbkHf+5Bj32I2410zZfRYpgd61VF2EnbbaENpItxHOMXz295XV3grSPi6l6g5Xf4
R7jLIZwFy2Is3JPTB+9j8AWFjTeTXSX3CkP5C//ke5IyR63gq6OPoI//+TTIEDfZtfOCTwBTuQ9M
ivnhg5nHsg+s6MUOzfJoqNzUn5dZkdfW3BD5GzoWYwWcN59DvBa7m9d2rFoso0gpy+AlUrpbmQzj
JZNltFcKBhGtvWsVXn3a2RUSh/5S2IWx0CIgWeqAoS1yTE4+fOJEPJQbZ3qKBpALpxToZlHT4kpu
lKMBWFMvouUQoMipS06nYO+Na2g4h8KooxfkCuMehwETtgRTTWSC/m8sHzSs2bcLoSU3KXou0EG9
KiQqjwph7zQa+pPTfAB5pyMrFODOyjRRyLszuat3tzCVY+EhDOI0Y4Bd1DS2XmC4Ye+Hq6GhHwBa
ddVnafM8ck7lcrHPBlXplsjx7qVMtCc3V51LRadxlwV8fcq2x56xS4y6OkYodOtOMw66UxoIMtwG
AHqqrQrggquipbqmRRVwXdoPUrNMx1d3uekclIBGM/Isde1eyswSL0MVGGBtMRgFdi1eRuK4MJ9Y
1CVmvkLL/pTTfT4yaZ7nHqEmtckLsFgXyw5TY9kf0sTX9m4Ge0RTzYcgZ5KEk5wx5XTZiLLDHcmY
cW7EXrgk+feDljKit1R156mXazsWivh1Cqmu0rx6/G/mzmS7cabLrk8UZSDQT0mQYCc26lMTLCkz
hb7vAnj62tT32+UqLw9sTzxILjJFSRQJBOLee84+qU1MTVzSttE4FCbIDWcb9NU0Jwel5QRtS6MB
3eds+StIiWpj5zDkRfXW2yxMZbawGZDLM4Q6ArUViqdishgbcBl3EubKsuWZYunf3L7S13UNx87N
AKxVXaIfB9YQOdjpo1u16qniZP1Z3OplknCUGRpnJIS8RdEcbbNoKoOq6n7j0R+v98+6u/O/DcnO
reNVprPIdjV+pMGJ361koCYyiU1jOt1BAmjjLdzJXUj0dYC5kG522rvvY6m9jbXx2AK43orCeeDP
gTXq6btyfGEP7V1ic/YLMzQDkRL/iQwckWWHxMePw/IDh5Igw2LT95CNZsa0fmPL3wW8nfUgmvKg
5qU8EMeLbjVVj6YooI2hsTrwDjaH3ktwfFWhn4N6O4LyuhPcUsxhmnL8sZB8tjKeVnZRCr9NZ0ID
3IaosFwh5l2cazpgYWeBYF+m26caSO5+NKd3NyMq2+ohM1akAIsBM6wlcTe188doSjOgNfCZeS1t
LtUgAowLLAbhzczuIOuZ1quz3LSMc938oxd6cgj1ojyIaiwP3v3m515M6hG4pIzxv6wRFk8tfHUq
3fUIRv4wi7g7RHZH00QzOj/RjY7uITcLMRP/3Pt5mI6L2DN4KNu+Zzac/etGItnc1Jb3p4x0uYsW
uR1AOxwapCMEXaXEm2T0+MO52YLqQJrDz+zgrh1+7tV9jHhDi79py4OBI07uUMUeu0UHXjogk9/T
gDE01u9BxUSJHn5upv9xr3RTJ3DTJKjp8ey76oZOtq+N8cAhMh60eRgPaDKYXbK8+3VrQaQwZQDQ
Olu7UUW85qQXh5gmwcG9v20/DyMqQ3+xbm2ZeKswkZ8hm1mlIrzGOjk2luMk/j/HhFkj3nQIul/9
PP65mWkmG+ZQbxcmOUjKDRyM3UzAaXPfyJllskvFaSYMfeUlUeELjU/WzhPeKus2kZjjF16kragV
2fRFsjroZVkf3AWJyXIOi7o7mun0NeULxm1L92djvlHCMxh3yXlaJT+3zIQfYwDca8jhRGzJRl9F
ddn7P8dwe3/RP6+0YELlNw5ABrFU8bF0Ot6PBvd10dn94eemTNLhn3uGWQv4GRh14ZAd2jGqDj/3
zK4T6PQrTlQ5V9sU18GhH8jnHdO/JeiIDe2StdN4NL7FgumorQKhq30LTJIT7E7j5P8O3v0GC/D/
fPPzfw2XBPym+kPicMn4ObTnNNtFkDh3bbFoRxDE2tEwCQ0g22NvtvLNjaygw9WORbhPNtJMKdvm
VPMjs7YPPzehwb26CR9bp59OdDYeREU3f0KQBI19/t3GWXwXjjxzhyAaBurJOD1r4GrWnSmvWJaa
bei66KuBt5BHVR82Ye3u0fng4ilU4seiRr7ThuM6SpE3hgsBSUpC4SjPdtTA6Y6rZZ1J78NitsnI
qX9AQMBhGXm/MlV/WHVe7fIMTOXU4c5BRIv2hNGPc0Kz01xGqW+UbsxnNf7tvXtRhGyYI4Zun6B0
XauqYmaxWeo2YZJnHktIYrgF0mw1j+c5Xx51u3ouXSwRxpzv7aHdsRujkRAymFdtVXJws9OPvPJd
1SXa4/hSaV4eVCwbNKhvtJgcbOzJkzI4YnUMp3RpulUryr8xnE6TxW+jOYcZpTIag5JOUFUuCMra
t8LEZqwt3pHG/I71h1UaF2cuOX9KbXgrZ0RM8VAfGU0zRrLHfWgM04pak8AjN79GofurvxuOrclG
GOvoQVw5v0pXnstKGzj2J/DIZc3cqe3Q8MJKRJqSrbHDN0zqCaUn7mha68m5sVEKRQPkNm+Sapdl
1lvhuf0xj1n1x9DaL6ieLxMc9soghMKoCyamFGkg48Zts9xzGFmsTobu8Cl2PQlVE5ZiFbbQrxOP
upBopRr95hEjVUR9iiTWjozmQRFdeqWg+TMWr+1gs8sV5SP0y2sZFXBY+r2cQnejJn5sDBFGVi0G
FHzztLd+WyI0HzzSzDvB3iWqsqdYM4+VFPf5d4N4eepoo7sAJcZ+I+HUMu1HwSTJU2qzBL8Hsl6/
Mz2Si4qAwrQK2oZV3rB+M3L9AtK0GQACEmkrmBGGh8yTK8tFBXHWSOLew/8HMW08UDTiR5/kOk7T
zK8/p3g8eYKEiQ5512ppEN2KFPlOTtThsLwNGco3rHyZZuynvHswanTpmZeS3lODrqxw7xtz/yGy
1yjNKb4yh5oDIPkB+qwGfDdTgEf7ZrtI9Icj0OVTZX6O8dJfpvaNPqqif7fRKpdzGI5HltnVLs6o
rZNwfCPavliD3T4xUbqE2IBnWet7WrVw3Cf7TZFrhj/HOhZJwjSRfAw7nYcVKkpnM3GdTLB64db7
IxB7+VkzDEAnvKAszMCYMuLrwcfSkXtHtXftusovlZdsFoR5hJpUge6C9jC6BOrqEHUrSNvFBubO
azGs9Nh+aEcmhqHF9L24z54NINVeD0a6e9IgizXRwnmIcoSe3A5Vxodsi5eaQrRItPpJuAbjCQ3p
YHeXVlvZ++ApyLvGqa20GSl/8117buyHBa3PMvyk5sqRQXWIB8x3grmRvkshN+CHv9vx79zAqR05
eA2n73ymt89GaOrHBiBt7Vh/lYOIaOwydcF3wdU1xHvBaMLA5+CzD/mwyO/VY+R6rTQi36lnWupx
vSkF050iopTJcrk1GlEc7DKM116qsuAOPB8REEKZOof2xgWg/s7Zx2Q+s/jgEjCvNJdoC8qnhIQ3
xpJuuBtt8pydOn9D4M11DNu2T1bjVgEuvA2iR/zgZtdK+haSplK6074KQ7UVTQPMgDTCnRZ6w5Oj
DPxlE7+6dVE92nPjV2H6MbUXJuwJrwpSdIFQH9S7H2p2yeZIowJg91mjZTHhDCUpaCZlCi7W1ZXN
YPhS5YdWReVuJn994ghdMzV4iZDgLZS1wDEOJsDsUB8inmE9e1b9RjGYr8bOdvahY6RrfkaiNXgn
Z/RPIvUuzlw8ar0bjCDwEJQiyyfFjyqZ/hQnNA05ornKb4/d5s4GhQIiAaaJ6Y6+K9RHOp6IzYVw
XBik87HErsFdfYO2Rb7HdTnxMBo09SsZzu9pcUASDAmfE68b4ktfEMtkF4M4lwu55DNzoDtseY5K
mqX6TRofU4wqpbAEgFdLvLGOMLYHQJ0r5zBNtC3gw4RNNQEOQS7Ejvw76upNz0e3E231XBgpY8QG
n1QeDItBenZcreXR6Dn9jME+dzJ1gwQm27owP6Np+TVp0ATb1CWAGxSNvuhu0J4shTmrr9vmKR76
bz0ftx4W3GdDVpd2LxwXPb+H2swVezmX73Frxg92aW+WqR5wVqQavoL61+RW8SOi+gXTvWWt65br
0xICZPds7C9td2WegfM++4BD8uYRe7Cy0uqv2+Y076KAjtqVV3SMqMPp3/lFqnlryybiiujIc1Zm
h9pS5cWlxE9CQQSX+70o5tkkRxPJlz0MdNN3WEMxE0FiJGBw9EN9PmqjQFQKYpmR0z0dMVqJYWOa
CyqDWiHk0LnGVnBGVlU6jOuGnX0bJtOGlKWXhnzUjTmkycrWBYYoRNb0TS17XYOfXIVTCdyOj9S2
AdUl3nwdR3SC9oODEvHF6KqjUxKrnTjRxrS9AWRewlFso3k23lPJdNbRqWsIomNgjSpuOmPSBVIv
2yPNXNyEZkiTH11VarWXyZaBkXPqMETo/Wh56lqA9JjRXguiESdhIalKvxPRotXrkgfTm2Fh2H5O
r2iNLgG3bD+8GPoBEOKvMe+ONKCSAEln4I2jvLTJgtI5H8DM0hP3u9997N2cofhoB67usDr0znXu
T5B4iWCSUaRuAd2O8KdNe8OcqF1qVAEhWrjRcN8YCrWbmebbup7gohsjwaO2jk6SKJNVaU8YnhXT
hor5JwEOKIfMtvuAWpOtMhdBSpeo57phBzvm+XdScES73vgouuWh4GL8B5f1CipMd3YX+/fEzIVO
MUgVN0pvbuc+5BAgMIITjdr5DEfH1RzOfUB26FXx62QYfbnFVO7SlqBJ1BkIGUuiVM3pNczkDM/5
t4sy2pNMG5DpPBhOji/E/hW53tnsuI5FkHj2Y01TALFxz2SoddW8hXZ1NLvoaUx1tZ2d5JpO2TZO
GnuPbq7BDbXN9fEdQ+IhWhihhyRNsh/l1JY4GLC/RyvNJte7o589z/Gvwi1e3N8VhbWH7j0cyoAD
j3XhImX7UofuCizfSLBjnAYKB0Lfun0gTATaJnhW5MVzVOXneKq7QztAelsi8iqRcKyKScK4Le6E
wPRMw+AztfMXGDUnVLHDqtw1i3fQJtL2PA4tMKCRXgewct+1POPinqJMT4mBqF3tOobmH0fUz7nI
AzDL69pGUILvbVnnkQ33HIlfGoV7xtlqkw/TOaHT6Qjc2h3/0UORyhh27SMU3VE1akhFjUOiDfUe
kshO9RnxfQQ3rnLVQiP3nC0eXEAe0owhUGv2jnCRxxzOJmkchAcwVR7+6FabrmtnigO6X2zr0wj8
nwyPXPhe4BSam6l2aBLZv4To6qBxzG8PL7QlagPdhgJ4Xui0bJhzPBYUapjl+EhU+ZgaRPxqrnnJ
mC9ujUxWHBKEAC8ukqtIaG+4rmH7zQxo8onqezxpFaZmuN6IyFrWbQ3hud7QfHZExasnPImCj/dC
JfBo+p1maa923/zpyxAbbtJzbZl2iNW0deY1x0HTn+pI3QbXPsIPYq6GYFqU6iryxGPbSA5rDnwX
S9XzABnRMeZX0gvoqQCplNYEz4vo060G/4ot4BIgC9nW1sBJl/ZHz4hM1schcCuQl+Z2qcFuail7
BRXNF22ansdkQZCeKnMdW8hZFbq2LUKYo4hYByTJcyjua1oZw6VC17vK++IiXPmKunpewXwKKm1E
nsmwicOcVIKlIAy5yG4ojYu1hDE/DDmDpfwrnxLMMRTxYTX5SciYyrlvY3LgYikOiNYpTsoxiKAZ
LQv5q5855mNssjcCI/BShvVju2zk4nq7sU6fhBm9l6iCg7ytb2koH7p7rKymoq+l/0RbUm8iR721
o1Gtmtp+xdOWrJJusf3FVtW6EIIKG0oDUb0c+nWcra2F9WZg9+IDbubU8hJ1+LnnxBFhLVys1iqq
Wnwu9H4S8qUQuOiiWDUNvoUwLtNjzzF4LAnZ0JP5AVEkLfwoocApCthh0uHQXGDtV473lGWxCAie
9dY6G9YnJ8ljYq+9ggTChevlMO4miKaHPKJCq52cEJ3FVIdQWm8G0eRbsw/rU2O7PaPnVG5kYUWH
YXE3CbTO82wRs0ja+lSeJUeiA+fXJzADr4BtG+gKR55neomfzWW8wXpu+2oZjStDggp4GhxqPNAu
oSPde4LQlQlAl12bqbmmVTGdaidLA9maBrU+jpNeIpjPk/k3qjObpa1rWTKtCOAA1q02Q8LTdVtK
Hlq6Q9+vO/onD0msn1U3tgj3F/PYGfFbpKftSTFHPEQCWw/vUrRhgPs62RpeDU+fbvS41M3Mtee2
12CejXf/Xig1xhIQP6wFGQLpl7WppQ+L9aQtquTsbCigaGBpPWMsx4jPuWXR9ijl3xRJ84UhAMDO
AS4g/a9LMWYLkbvOfPy5l4RmhOQtf5/Q2/tiGWGSGFFJlMDQUuDTSVP6Up30zubUiKOFhp9gcjK3
J23O3bO83xDQi+jHy2xUehq7I1uf/ezeH60jJN6rophgoGXaMLC1Sv4UpAkfUn7+NhXm+0Sv4+QW
A5VW5fb+7BjGUUnmV7TV0UyFyR6hVHzTkuGO+Ug3VZ9kO8qt59JMvuzK7pmw5+FWq2X1pPemWKGb
LNgn8HcXvDce4cubGK1JtXhJ4EXJ70jzmhvZxEFGlftK0MK015pWI9RIyI9pYfK4mCOzL2xDdKvs
FW2sekc0h8uMG4pojWqg0okQcjRl7aQmP6yoD4YkHf9injsXjqNvrJofat3D+Wal67c8TImSn9N2
r5wGHorZ0KWvuk1Zeckv1N5M+7LfXaXH9F1mSWtKeGiGFSB/CjlCnttLy8D99+LhiySV4btPJ3GY
8lIcYqVHGyT7+qctKdxs+30wdLGfY44qV4NSqSb5bYv8ZphMTdoydNd0xG8kOC/fdz9KXXcJ1XR4
XUSB9FRC5zJcgpgz4oHIlkl7NhEo3BRnzTqujADgdsqir3WURo53KaAaWtoYLGUYvrFdSRcXmVxG
RwIWkf7adYPYhrAtUFGbn57tVOzOyhTWlztCJXRnKoJOex2IVd5J9CO+0XfuFenFUfew8MM4ZhxS
mHgOqnmDfmDPvM+44byWQT8h1a8W17iN+XluDFgFnM8rEab6sQ91wkjo/vnIXhxfEJwZtCldFNh0
BrjQw5Clw66KRPvMWw0QY8wEoq9yJ0m3ecEcNe28Miaj9v4QW0e9G7L8S7Tax3AXs7oe74jE48R2
G0LSY2JP6aN9z3BJ8VPQTXH1jYlU5hgONCFHrfFumsl3jKH7YFfSuyWR8i6eSWLS/Ws/N0Ig4MJo
3awZi3+UXV7fuoWtCq6F86wwpmba8oKmtR/a/HMq7VvuxZc4KonxFXa6Ewb+eBurNPRKFo4yJYhH
i5HpZ1CadRG650kv2ZXoE0rE+UFDvX+o+sLcIAeymKdM81k2zjuG7TeAYOGmE7/cLI+f6g6pWu4i
N3MMqAEQ1kA7RvGWFJn08ecmRF9TFp9eMje3CMpcgDCGG8utXsc5g5XZtl8JuuNVXMfepl4q6vEo
ueSNy1rAaDFYwI4ftanFds64OvXa4Uox763L7BhRvl4NR+dKUc1b/Y4WIM1vORCEpa/yYqDsjwb8
Og7MJFGH2W8NjYQqm9afYVFfh27BzAD7fzHUfZHGwthQvoUzJJc4eyLlvNxgqCuCQepU3TEZy5g8
7CNZKHSo0TgWjFHXbT2fwmGubnhCaAW6jBpQftWD5fcJms4SGTWF1qGkd+HnGYAUldtndFPo69Jk
k9nFhIBR22qdRL9WqNU4VBCehO95HmqmZHwdRYwFsiSWqkh63KX1o7pn0lQ6FRBLBxPUdTTQrCdR
c11VHFFzC1veBoklSFo3kAGgbiYpTbO2GmYU3HmPjlguS24ejbTeZSlnbIRojgINoo1Kdkjg4Ddo
xdVzutfFyRloZ959AwcAb0o9EthlSSrYs2pAvSe5/hROhJVJiuKVPYbjrnCyHd6naJ2HyLh4ts2K
1TWBOfYMBOTfsEu184RWkpncp6fBI+HSSvG8mNc6XbIdKay3tOn+2CmaylAJoO7zyECd3mqa58hf
zNKCgLuVcNtu5L07CPG27bL8tgjs5BpHU5L51Brhf7tlD7CZ+fG+mvTHJR2TjWkxhJ7mqg3uvqKe
nzdLoudaCyCfVqNMT1rKPHrnm47NxkbCSKBX6GRUew2C1xQJclgauc+pdy1pxa0cD7Y3eIqYQEeU
SoQX7wjeOnc4HCJsuUR4z3F9ZiFZZbHaIG2b/dpuN2MTNlszCheUTDSRinYE04HGiSoFhPiS9WJF
+wLwkjY/tVxsIAB+Up+1615jcyO4UK8nc4lRx9HzrxEO8rc2np/HBN1PLYl8Ayr1x0Q214I4wXCo
7bu++r6/r8NDgSwfIGPxcK/Y2o5SDoMVobbOwmgUPTXnoxcq0OyVzTUER/4gN6G5L8qW8bu0CZhs
mL3P6hTq6cXKrWeaecY6ytm0eQYewdr9ZFzg7sPeOEtXyb1ZeReBtazOieWimwS/rNC+FqP9xfs7
r2Q7JIFpAbeP+uUUm1dDuuj17kvCYIxv7BRRjGCirgmFkuhygzzCbiUm9Xs0UnKKtHgGpcb4iYky
Z7h38ijN8UaXm9DTdQbWbP8JJkCG7ohDI1PCOpba84Vj3LLZUYEGHnc3xuU1HitIPZ5lblyHrvTY
UAlCbKEqSyGtLaOag0qVuyH0cU+E7Tjclmr+9EYbjqtT8Adv0voFw9Jw82o99+NmaNDEVO5ujuNv
F2BVZJv2ZSxVvo+YFgfkA1ewYCvMip18hpjjANBZF5HDhl80QZbWsNdnm6Z9/aFKjYmarP9oHe1b
jYvU1oQRQX9Ua86oFy3NuRrM9tcdmpa1Gj0qm77W/c6RiEbq5SiHSe1dN93Tp/8DtoqK2ka73sfz
zjY/VSLKw0B44kI8bF7e3Rv3LvycHuy7IMTSMpRUVNd+GVJ+Dvf0YF7HVUPmlEQzrGGnZnhQUysY
7k4OIl9FQj2Ktmm3ZgH5pqUrvkUgu5Zfk0YTcqhcDXY7uE3Xm5+p2d7RH2yXviqOLlGAcKy7V8nM
LchDukelDlaLAMa3mmv8JsuIlC8z3HCIdj6Qa3zNZCDDFLuwE0ZZJS322Fry6NIB4uQwr+yiryYt
OaEl1l7h01h1GaIwEc3HOmLak8Y6guLuvdeG99iyvD0Tso2mOY/8O7kMboe2+dvFkANYQ/tVOmCI
0cwA/NxOCNSIXpb8kYP6GDsNYyGbUMW56JX0MXOa95zixV4WzO2s2GFoXiC2WKjlzGjMd4M9PJqQ
1uhpjCvheWprOskxVP0vldP3wAxC5yQO8kH9tWc8VRpz2bl/oZvyR6ePqGfL36YABODMHdt0xh/M
PnGK9KvkEQXnSpbanzj7mLherxcIB566q0QXuFjxOWXPlynxbqs/kMTOdY3pox/YKIZ1e5mrjL5r
baHaICQg4sxPbbS1NiF5qyGd6PxmvBF5/qFr3YvCGrx2bCxWsZZ+itRVm8bogZLTjPCWCU5pRLNQ
xhQQ3nBUKdEFcZ+cyG4u/GjODqm9zBuHVYCpDwYbQwtP1UAeUuVurDDeNxLXfDJQ/qO25YCXXywf
f4Z8edOMCH9a92ggaNDlU05XAPO1vBraYm+igRDVTMM9N7s701H7xWxdX5kYM5PJe7J1NpB2Fx3t
FL1Sao391h6a0ziEhz6vUoqh7pt91/tc0jEedQX7teJSUSTPTEwuQ1QuQa/YOZlgoAbhbGNBX0uB
rdwop9wPhWXTsrVCFJXdfupRxS+0qQjAy/ao+sKA8xI07NTREmBGZZmMQ0FoUdHQGDPJytyXVcpi
JE1wciEz9pIpKuGqvH7EPZ1r/2X58b+TCV1IixEAib3pV7F8r8OCXVz0YOvdB52WM7sAjPi9P0Xa
FyqlLVIdzqfWYfvIZ8BO3LzVrfHUzNVa84qP1OvBZtbCXE2tep94kULjoAZebfNnM3xfxkc9OhRu
6H7FIeaozMr7hymiAE9JGznR7RzGcX4Sse0+WSVZEkaPUDFOeBiO4bRDI0zn6P5QAbpH14W59v5I
ix3nMcIqCeNoXVvV8CI51p5dCMuMJtTamYMhk8Zzwq96iRMaq6WVPv08wgISTEYVc8GBd53IrLz+
3ESyRL+ZhUfkG+UV0Hd07Z5UG80np6S1u1jV2RNZdb5vZknpuH9hWVxix/i/sOmZsw85+6iEUDzD
SN3jz70oXah8m952jtX9hoBVejZlS3li5Oyjfp7085Wf5/w8dDA62eGMSfROQ9PiWjvGIZ6Sosgf
fv7r555FPPC0+nnsTjpjtQqm/RBa/3rOP1/+j+/RXEBztalb25/nNHBE//Xd+v239FWcPuSb/3j+
z7PskuLaCFnL739kGmEBiLET3R8Md5orbR1rK0jjWvcicahUmVGKCVGwxtHgqFxdYzSSTzBGdk2a
xO8GG8t9pI8tl2OeZdoV6bWLm+Bq5qsOpNLMdPi8ovjMEdFyPbGNQ1wr41AOLek49+QRRsWBibJF
5WylOuB868Y7augdyoiZli4jTqvMZJ/fJ+7fUqPFVNTNtB9AgoQzseQwHdJtTL6YP3qFi8QgFocx
NUkP1uLxgNIEMyH+c89hRIrtxbc8OnMynDciNhUU/jVePvJd2cQxTlYUHsNCRwboz4FoNOvQCihk
XibAPdAR2KOsqVy19oTWHiSXL3yfv6KcTrB0sXoy4Dv83BhqqiDzMA3aJdYEzZQvWL030Rf0AgUa
hAF78jGKBk0CLpDAzMN90f+1QrS4OYQPFtr3Pn11mXKBmMl3iIeQALTA8YzQ+TIXcF6wa/NzRQ84
aOzll7Ct9D5ziikfTvkocBwYcBbwFUGsJEMLbMbAvp43rXdUD9LkLqabvi1v+soy+mJtuxFec+iy
/HlKWZdzVBIse85xmFFNWw1HORo9UmKjgzJ6jOZjQ3qu9a0WcJXKxmJZhMS+gE/qMPNFE8LDsB6+
sqV4XrD+rYfMO5AfcfKK4YEP8yTBpAth+aEKNww7d4trH8p4gBtUa99AWTA4xPI2D99LnusrifBh
o7Toa2wgmmmGepTdk2j1Zg1xDG2v2W3C+dPCN+AL5dwG2/lmwrgy4TMwnOX9xMD6QMd93kypltIT
kpeJxoLfpSmZvFg91ks1vRSIV5L4FLUnNMEvekU+roRYiy8z2rNXs7EO5iVK6odx4H1x5mRvq0vT
mF8D6ZusPdNej2ksF5YHdIJSitb5q25WF4N3jZBdw9tkKnxn9AqSqwr3s9CmVZhp/QG47rVhI6FC
0R8rpl1dk5DPHXZo4J2NwbyRj5d4whIELoyuwh3QACL3RMTnQqOgUTws2VPkcc1m/A2VrJYY7wtE
eEZXqG1bKOWncUYKhbNc+Wj63WSz6cyy0teRRG6SlEAj05IHxCrE+87KfLMdWr2iN3aM8MydwW9t
MrEFOe2X44Tax9MrztNrXiEX6qEiYCMhldZTXD6MBnysuh99XeMdXC2927EQGiI+Xil3KvxwUEfo
4u/tVN39OJKDU9+TH6nthUfDq+JCUPG2RQxeol7hv9JUdeECbnUViei5m+OdJAFP5gF8RQR9/cX1
7vIZx/P8uV3ZKuesguu+VW73nTDYXddNjPI3il88en5eX/oeaxBJhyN9va+Gop8+BWLRYdK/Wxi6
x7xoj6xcsAqsVUplBwjzXqmBEuhRiTg1zMS8BW216ATCj+HzvIzeMTIvNYe9XsF/MWa4qJNkoj1r
d5lK7qyNch6Onr0XdKd23pRjAQucJd6hyD9pC9NPznnMjUvlp9hOfNXmPqY96CgLJToOqAWHzARc
YMe+qPq/ALc//z8w2f8T6v1/R4D//xDcfqeg/rf/Tkb/X7jtQfxZ/ido+/3p/zDb9X+TjMAAQNJw
Nixp31lo0987s10Y/yZhuNODtEHAAmO04DD+C9oOlv3OUee7XM+UfI3v+hey3QTYTqovoG8PGIFG
Kun/CbEdU+F/ySZybEOTlstL0QHJGY77X/CUnduP5ig+S9W0zxpbtib03BNumZLYOd06lsX8kA5u
QiU6qIBYnkTMexUZFVfcOQwao0bc37j+gMh1r0uq6tytAwH+ZqWsVG2dHGFtDTbkRF/+MnUum6nO
WqGAn2Q0X1lva9wOSXcClrp1YIcH1KUPNuaeM6IuqAzo3Ng0IEdsqUX9MdTqQM/G4N47W7KyvDpe
vioytznBsgK7vdIFfAY9FsUG0GvHtXdmiPX755Uxcoluk3kPS5DxQrU7JsekKLg4ANWuFEWrU5aH
aQHKOILuWdNukRCVQsxxMUSZOckfjDnKDk1ZdntD2F+VjW5CtNihwwpaQqUMtU31nuFTk+S7ylsS
ZGSZWg3QDLbO/c8BUj7uJ3ZPq0jqVpDJDtYbJDYt4RmJ3f3qFszmjNLv2PouFUfcZYKnzeTBpGiO
GPTdJgbSDb7x1YLf/amvjP5geCRRtxn6WGTF57j1a5W2T0XUMMiwxHQ2ZiNTsMMWHZBbkR9/6v60
z38RQCrW8JvOdmhZxyiNHzOPRWqlzXa/YYIWnVp67Ug66zNXkuy9jMYb7d5grGJGmqHOhcQhakI4
XRRQ75moBDeODvc3HbtbB7qLOgsBoCHJlkMx8vqj4KEnGB4oXpwL79ivOGnPfeZKfxqNBS0dC3Bp
YC3wWG3DKUP3VNOY4Y1PLsjP4ktuFGTJZxYILKkRAZUweJ6kyxKc21tDR9J6P1DqdKxf224ka2xf
eHxeXrRRXoSE2SGGJ54ttpz9tDzrDKlthDgsx6VFVyhWD3UNG2nuiAe0nQSauipehJF6gfDaClnv
RI/sfgM2A50lJIowaYMszJHYhuX4pPVMfkUnylVcCQj3izhooEUu/PLjVJTEzE1xxqCtxHY50suy
mubUN955yUYIoNUQb6StG/7QDg7KTmZFme6+aWyz/Imolj9puHIlzt14kTcSSeiYkN+YadlLoRvd
u+3UuO9Kv5RqeCimvN6rLIaFH03jg5Fp8M7Up9nUwwOucnBt5BLtmL+o6o9A1B78nPqlhInTj0Nx
IrAIzg9wBkdvrCui03kfggJZ1ViCHxAKSxjCWzMdyRC8vx8InO3TYDHSGk1jWB81R3ZHh2HMMfl3
8s5kSW4k3c7voj3aMDjgwEJaRAAxZuQ8kRsYM0linuGO4envh7p9JbO7kJnW2tDI6moWGQG4/8M5
35kzJ1wzhkXaL5Zr3FbpOfW3XDd+NRUGMZeO8NGtVyeVti3Kz6BHQrn2dw0N5sJ7TDgOXR4jr3lt
0ANrRrtm8yacBM2zMC/aqTdjLCqZJiasgaDZf77I0iDMvOUTFWDGntyqf/dLaGA9a4bX3uzOxYou
lb2GfwLuhH5IMxxn0dvtrNGpURJprBzV0iMqwhn5oEpsE5aNBkgCBcM5lofBovKbUfXfciqWo4FK
MwKbmrzHGrlpBch3z4qxuJKBs+HXXMT8UrItFon9hpQL+0nXlDeS1BDQifXBrKF2ddIkMjhui6vA
KfJCcNw5YSuCm3WJGjf40zfIhdGkhFmd/M4HZoGGXE4yLm6B4VN0AbLdTdt8qZHsCTAtUF/Dat91
gyXCrnNQS+KmOw6W6vkMh/eyy15LXXwHnlMckOOg8xGhHvUrQNqzdDoS1sm/ipimg1fsR0wsdRoK
e/SeusFbsIGxGPAHc4ai54Ge7SrEx05ZX0sMPCdku3+CWd4WYuC+aJj5prtR1Y9qkRfkLAs8aIed
vatYtiAy2GPG3bsC0wOhDvOR0dEfk2VLjegVDHrfRkrNzCylDyCiwRsZ6OKrzShmtVH+wnDLTBl2
GioX7zIgY3kk9+jcrc0VYP/Zz6+gnZy9OTFbw8xl7dwCPIoLcBMZSXVMC2Q0JQsCqMNeDOMD8VBq
BoJVS+QKW+4m0HvHoYU0WXHqLdPkE6mswtlkS2/RKkXZm84wmHUFoyfYdulfKUo3ZNl8RIPl7e1Y
NQcez908zaAsm+Qpd09w13gNnQlMV84Pfu2FNU6MvI9fyB2o97Blpu3Rx1VB+kE8N292FnyUZbVE
7COWPYpLL+CRdFdVREOPe6ZX7glD4iN9mIXyAOdIFSFkZedPEOk+m9W175dXtD2ahXozHERfPFsp
M029TiFlcr6zCSUtYwITms86sEI1qmeDecsyrC9ltT4LBEbBzDS8KWOWN9Vb53XHCUvH0Rr9GzaC
L3/R8QmrLP70JauDK0pgRDEEAVJAP6In/glUHs/+9CnKRO2qDpm3CYPqIGiR+GOumC+YPu1kLn6q
0vtjzMsdr5xxypGGVZNswoZVLdtz9lajgDitk1MNIXcTpbFCZzi2yBQyMhLnfV0G5rEPst2U9z9F
OZQ7dgK/HKCGUDTAM6xwabASEL8CQC6LsKPg3BZYp/zKZwzNdlROX3m/YA2b5mdWI/HdnI0vc8OD
Ybl2eswQeO9Kwc7GEDylEsoaY2l00dyhncEOpZ75bmGHbR1isGfesJ6LltVgMDNL8L3gwMx4PFso
0He96+sbpqsD/vNtntC6FyQmkbIWrhZ/di8++gEQZsQFC0k/MxeDfZpaIoW8sWG6M/31Z5pWsw9y
RAEun6A5kZnbDXcVI9/Q7+ngWvho/nqDIPTNnBxpT0Ykhc5xZfRx6CpNoDDzQoVhe2jR/MmEjVTP
o4PEpHjusOAScdf+SnL7nVMEERWo1yTFASVLMsX9o/3HRKrGfcOKPIuLn6CR+JX2Lxl+CGhYXFce
r5gZc081svPvEZ7vPcP/ntvpzVH1jAPb8+9d39tZpoJPMi0ERZuEP8bD2h8rl31mzV5sBlxg4lvE
8BclxBuFfmd5KJbXx65djkDb2n2nEoA2MjtAgPMu+YLPHfyKyza7Yv2gq0sZs+q3vdrkD5BRDY42
KLn4JqBz7aBf/iIF95WFwZv0V3TwC9IcOfC1D9QKVDFcQzX7HraxO6OcUfToIiKb6TuIC4B+TCQT
ixqvsTnQnO7Lsxs3KsDqCqZUgIRQFE5eHskqABNqqM+Sl963kWRpFAEd4yxSZKxoipdhb2YZmmdn
ExcMls+cNghuS/84+nF542QI0X3KrRVPjqRQQiyzzTsXMwXc1Wc36MS56Zu31dO/O4slfS+SEz5A
61i1ElJx0i5M8SvwN+tflxzHk2vWwc7onUfloQoIRsGsqziKmRGL6ZIcauiPGQmA4U2vU1N+YGSj
12xFvO2gMKPUVGwDJg2jZlymjSfm7mcAKvxObro36PSZoczXtAFPIHssdsa6Vjsf3njAJ4vEvuKt
yj0znEbdoXlg6tHX3d7rS3y5vNLyRRcSHkfhVmTKQHHMIOEtQjypavvORnevJx5VmmQGGsBaJg9L
QTF/+ozcOb/xiLCHH7gFF7lb3ezVsSCnuPF7CiZjbvV1DXxxNzjt5yKMZG+5HOqdWMxwYOdaU3Nv
LCI16BtSDardJX83xh71fjIyEiOhKTV4h1YrPiekPLOvR5CIegH5hVQPWZL/WjiaIBbl+xHGRylY
qsl0YJRWNvdD0ZVR8Oz4gGCTdH3JJkC6iqDH1G9/QLx8ih8Gsox2/eTcNQl8IK94b4ABEuvoMaGK
IXIWvyG5bmTm9NfcbvJ9fJo7qTYCxIzTxOqznxPtCl/XitRttd59YfR3fVucFxxNa1X9GrlE9j0f
SIQc9YT2aaT56e0TGjloFLV9LkqYg50PGLIHcC66AOqzz3aEnfInA63PLsi/9EjYK2n16ho3wyXO
Q/6tBzveLkBkwbu15wskAfQVuRB4zhobX8LIyUNr11DLdZO8K2mnEKTNNFHgPwhH+DJMalgVm2zX
2VDQnly9xX8MjCcKQR7QRb53TvGR8eSDMN1mcciOjK3UnypE5wOhM7njw0pBah0P2bHRiBtEx76q
rTFoiIjG2Dqu6RStAKSY0aMrXqufVm+/wKN+URfIZ6DWGOoE5Tul7J7tU34oTLT8rdoFVq+Zia03
C1vNil7YG8ZoWpzfCMwvrdf+UMGSPBoQV9IYVn4fbPO4iXurUfz1jCWb7/IJ65KFgqN2SfZhnH8E
wcs4bs1+acL+7jgXYASsx5yLIuN6LK31MDrvjLifa9Au4WRT1qF7FfeUkPtyAho4Fl0E6+HqlaES
2UvuDdVZORcCtgFWdMa9soQ6ZgxnoQzMWBygPA7CPHQikSdfpVwMhjdEXiL5C6IKhohw6UihCZvu
fmkHh2E0woZUTaDaQFf1mIdSbwoDaylP88LhGEuTL6r92zg2bT1EOclnqChidhb8D0pwjnpJIJZp
9uvdqKeHVrrUn0glScpwjlRugCwgYnGJfLYwZwpMmUevbO8CibNtrDKXVfpwsmcwfEsrfxc+roPR
QIVue8Wb6YlPrawXHKK32iYrFcvyUfVsxPjrBxWDRseY9m5jz2HvPDTF0IbeWTZ8M4HfY8iZSILL
IdDB90WsRcXvuR+iO6H6GBC9JqFtctpPNTJrR9YnVlKobEZq7lib1D04DvZ17J3M1ooPkJkuJGSg
vizHS9rVh6ojFqJukJ34a/CWWdOrDSW1oo3eBpOM8OLtdsDW/1ZTg0iP2n3pp996XOMdQ9tbXapH
1ThfOQEpoK+aUzeYL6nvvvC5XkYDjEKh4EaQS2UeSOXBJiW/g8r5dE3va7ENWpIRdMQYsxlbHX7L
+qjBtbCCwMYwT96LFSOGhLD26AheRO2Kt0W/5dq8ODaL/oGMkLjQrAydR5JWpnAy1E/WbCymrUcz
7t0Tg3IclP6xivVTGsdf2p7dDXGShaLj9iZA6DHpkw96sJNpJm/ajOEn+ePPBf8rysELIGMTYZ54
62uNnXZIH6uiPFhdkRyaYaL7jIswwfcYTWhDgjKQN0FGW5GWkWZCFVpud4UwvCPG6DvT86NFmtcu
tSElZIBdq4p6ysZCNdY/3Mp5WIsfcvU/E2vB5pToPzBgWPaCkPD7B4kxG/hww561Mn+K7DepYofG
X3AB4f5CX/tupeXAC51bUbK8JgZ6ga7enP+b91mvGFnSD/Ze8GL8hM1s052xBJyQyf22Wu8xx2wm
RPKKj/8waWI69HpnetMOHhaEb5+ajCV5BG6MVyZ4YwU+8F/xSbpG3rwzHN62PnDvrfppksljMy4e
896VhXKb3IGYy+/M6Wt2qLXSGMiGiyswX7+6fiuVLF5PiJI736eAwa5SdvWtoYDh0WMsBz8nxHDR
XlpRIIjthggVsIHLx0JMO3OeiJhpfFy5EVxMawaumDWnwis+lGe+WDNrBE2yKN2gfXBNdkMdUKsk
7b5sQ1yXYnmGxBwKhFV1WoNwFv7BZn0KOBxA/3ZfCxP/I+7GQwJIwnRADHhzxnhxSapINWiXGYs+
FFyouG/SdZV7JRwd1Y/20uIoMdRHyasFXtbf+LnZnbHNYay5YU3fTHtUFOHi0bcwUyCkSaOqswGX
gy4k/4+PqUZ0S/LtBhVNsn4J17J+aplypg5uKBWg+sVIHctOhats3+pl2HmgUvGu28+QdcIZw8xB
Z8o5DUgXYmb8maAJp8aGbUdFYzo4xFXRzPtxBmnt5KgQnuqPPOUBZkKzV3xcarb2eYK1au2fzEo8
bq+GIIiADa1/MIzxkwryxJoxLHwXXhBeITG1J2EtP821PfUrMtlhM86mQfrhg8ZC4rg+CB4ypDKo
lXgK7qRMP0ZHV3dakD/XKwf7gLir2VOFfmmz5kQxDSyr7jpFh9Wd+L0Vow3mZct+qs03GMM0ranz
26iMX8YIbWyqwNUMxt+YjM/BGI6lth6Imrh38/7YpGCOhYVneMnLB7TDPyr2I4blv6x599WYKKYs
a+QlGxld4W5SCJh9bA/7tq6++9Y8Nbb4NJuJEW1Vn83ajRrnlkMQCa00eM9r+blOLs6MfgVdXfBm
xqqYMV4xVC1uAs76meiCL9EMbxkny2Ge75Q/eZwsnNdESTK+XtA4ebp9GOp4q3jy7jmnWNosZlA3
mcmtuRsR4UQR3lDtbqdynfA3CDA2Eq8HoSCdz50bv2YBUOCkopIjOmuncwd0rjF/maXKQkwHf4yF
s2Q16k8rB6fmbJ7upvTONaYN+EG9ouJc+30HiCvgwhRgJaeW/I3CCo1x0wnNL6ZyaUCaFHqJO9l8
8yD1sxgpjhNjLLLmSzVbn0Ngvy0mzSbZLJ9Mjj/Yhf9BqB+SyViEImVivfKc5nN1soq3dYhRwEJ9
wIvGx1gl7XNTGg5uwO4h5Z6PA81QrnuWtVHfg2ySWQJ1HVNuXGO6pSTeg9nbLYzz9sZMQB3qnxLF
ORZSswDSMBo0WWid331imA6rjF8S1EZow8cgeHdMKK1NLfceeW261suJamfvT70A58sPML6IZ0fq
nTQkBgQWJ7ll6hDPcRlmHlpKM96Wh8iQR+oiRpX4p9QkDy62Rrk0SwgTOGe8kr73KxYk/Cz7JONg
FbKb9n5LhNTEzWd7jjigTtkwnH9r04piP3+SFTmq1txel4S5FJDOz8zxwYGL/neGjXzM3epi9cML
4Tr2LtAdWlolWL+aFsPuhZwM2gsLZx0iZjbzDusAKirO3WKmSuoq+rflmRl+yvzX4nDFPwjzd8T9
lIpj0c7XZToyGiM+BjVs4/9iVv6yIZ9bl/apH3670O0pcfkruhYNfJL2j7WnLwoR86kvrAic1r3M
mXUWC+k/FcZxLaeehYbz6fj9C5bxpLDHaJk4nGdpHkQ5neuqfROQF40BtqBk11iNKCirX0OzGkfs
bvuaPnlnCEHxiGSNHCq6PcpPulzrPe3VD2OGy9D1GCfT+A7TF9ZIsrC6IS1uI+z1RBHEuDCqiyxl
PRV8ULgt/Yil+oFGd4rs5tOzfANE72VMrIPgXjuk2ImwxaffsuvRUQUSmz8LnXgguFwXTQXIQe1W
EVShK+klrC7viIpJ6SndH6ozJnYHuw2d0jcBURSt9dNKOTyEy8S0mB9hZCPUwrpNi1kfO1bmkaca
lylt8zNtFpxEWQIb4K/Arwz1pCAtMGEkDNxluhoKodLafTtqqa42DeNOtpuP2ADYGy/3ikxYUW44
Z1zm4OzNWSTMicg98TmK/WE9K4vxdp7y+Q+NjNYUspQ9FPsmZYbmMMNldEsPF9mq/0k44GtX2FFX
Lpw7w/zTJvXBNDmS0TxEzXRVvvO4OuirU1uDbOUoxvMdrEQR5UkUdAi76zndOoOELTjeuqhNhsNc
rlu+Ih+ghZAPb29u9QQL2CcB/JmdkPuBI9qBv+QcAQiIY61wLuIpJbZyLuqjozC4DfnFLqZnCjMb
TbXz1BDvQqGFepGTDi4Svmpk9euK0cVzyoe598zTNDvfVs6228FWHxdYXrvcs/auqmAC6jbUDaOc
csq7KPM7d0c3l5ws74cTuOo46/UiWXJc1VD/URNT/4XmgSu56cN1mJZz3VN8wTL8y67vAixbnls6
EHy6bhaV8nVxEvesTONsgIS03UpHWJDzOyD2b62ox0O7sWcU7e2lCTh8pjb/G/Bn3i0dRiUAY0ei
WbqxhN7upzALgczuZeAZUaaTPzb+AyJR6iDSre7uUGJojqP65+Awb1kKREuSrd7eJ4iAI0Z+D5N2
oyDBA9hJ98PioQuLxr314r9YOY0cHmryupZk+WXNe8cEgZ04JrK4XH0NjROD5QrssNL16zAOvxcb
fxLWavPIv4P+T6KndKeajFh3fMyFQNlGcLTSaXEo8/QoeffPadl+VDwlu851+dfrFO5NO176grEL
5CqMIZiAItVvlF2j+iyHOjnkquwuPqCOS5aw6jQRnIVGX0wX5CUZW6xrHS+ILKDohiwvxLgOeCaI
A8Z16V+cjjgQL3lSKcTPtPRuRT5iDo3x7Aqb/C9jww8lxO3wT+fWudfOMpz02OXwJB9dVDjoOoIp
YuNwhGVJjRegmFHBh44bxTauh9SRHDL2tqGDQilLZ6ri1MZ/gSNbj5N5ISXrUdTNenB0QrUlA2I7
UaUoryX0yWTa2ImcVSpb2NCSZky8tnxXbfej0GwLWF9bl39+cMvjIJGFlD0B9llz7WLjY2TJfsD0
eHTH4b7GjH5M45YxBi6LKEe2PqVJf2hLG4jx4LAjTsh66dwexkzlYFa2HpqAaKemPDCGTsJ6xRmb
1kWPsmY4sOVlT+4zJpwMvqVV4LFJcwfZcpZeEhNZMs49RVpg2v1C4e/QK6R/0sa8G2LzY5TYTtMx
f1HuEIc4gUDw41bGU52+aUzyoci7H1Vf/RCCBrq1UpM8WjvKWPwGDesvxyr6o2XhYrasV9aHjHqt
/DlgnLkwQtgDC8pDH61Jozx2dBtmBQlV2EwrUD4oF2AZn4k6GKOmZ3akWM0cVdOzvMjtv1ByDw4w
8wfZu21kViUi36I6B1bxSzgjnSR9Souqe5cRS0AL8jHi98CGO7/5zjbISvGCVzEKuqr8kU8Li5mk
BW4mEI1rzMbcRNFkzpCc8vSpmb0Zpz5kiPJU+sX7mszw73rGoi61uVDFZ08y676FmceBMeCjW1sP
hAINWhK/sj4ZLkvvRW1v/wBdioSobm02WND1Fpa+rGiQvZM7tA/wSaIc/ltT0h7SWDM9Bv61N4ZS
7HNjZTlv6Mc5x8MO8IUvZjKXk3Dar5HE5qMnnVeabLKT7Qpeuf07rgIXRwmbEcUEtlnoB0t020oY
59izbrFnf9nesu56f4pS8OM8+JhjSI3hFfvIwMXeAzogB04XgJJrJJnGC5kiJ9dfzINOuNta7wSG
uGF8jyS/JIUo4iP+A+id8kNNGnDPAEQNiONClkHJonOf+tCT1vk2mFukq5+yHcEcrrdgBwM0fm3d
Fr01kbV/XAu6TUKLz0kzB8e8xb3uq+LYWx1gr+lHJkdmto13GxgSjNM8XcfSuR9AFO7duIe5kBu4
clrj2rDcROAAcN0qqQVVmmU7U2cWDiexd4t3VXglRmHmrtPau/eZr7B6xc+IkVtCRWPNvmm9jdS0
IuPDsDx9n3rOF47qd0xmvxwtbbzs6YdcLi0yxJNZ4lFLKfxmd4aSxFim3EYEPUJFlwiTlWX+zurb
6pRpRsCTY+2xC/BwPZemudyDugB5G18LAynriAiEyDpYYRmCYLNMvV0OFmAHNu916qjIY4lWxpM8
QY29XhWjij6pT2Xf6St6ndOcWy5e2vp3Z2Kxxc4U7CadvkkGzY+VplJoyKlg6Q/WuhmHjzieoHwM
rMKtoJKE1zEpwofg9Vz6wVxcfY08BrwYOYOS8iTzaXOFU5k7p8i+LEHkR4ZST1s0Fessrr6Xxed1
1LcWtoBUWAubCRMQ2tf9nKIWclTxx5AdfbPx3ldu/GRyTm6xHldYrA4jvPGIBYB3mOxhHlVQRRb2
zdpn7VG50zH+rgqWuXPPeHHkwhW8cjvQIFxIWcexLa03K9CHHENV6GsF/ok9VKgG4cMjLGAqGp/S
XxgtD+cC/C5keNbUmdUxmmkPAaf4fmDvvZVFfDnvHZmtOyM3p3DorPmooZGJFcRCQpe+R0svUV8D
Q1ocdQ/LUV9ER58DZojlAxPBpZ2JJx7ym9+FFZs9m21/ZVky8jr7cZuaE4KOI5eGiakKv980MAHJ
mE2MKAo8s9SnIDV+97Z/FBI1Ps4+XGnbpDWuCT6a3Gexaf2nEU8M/xLPuU4vpW7pajkuJNhZpou/
TSzsEKElIgT6ZaOjDaBNn9g9oMuxDm5n/pzT9EIZ+kPb4jvfxiRdLiZQqYV/MK3hM88T3GRGe7U9
+VPqMb+aG34zUIw2oCYgWHSgmc5efgZQ51zmnEg7xrFcanjGwUac3LV4zCpp7hmYPfsT72Vdzm8m
FdG+qiefBtaEFmzcYjlV3E/tH3LAOZY7fONQJ0M01jAsXyaHN95jgrwjDf07S0g/ztPkW+OZGGe9
LzHt70QNyNFYJJ04EcntYap5eerymqVGvHMSIoiQsx1BHaf8WatoIQgNhDTDHkcjnxpFn0T1Ngwq
MoaE2w91O8hbM6TvBPfJhMqm7I1rntV4fB3th16Xn8xOjjeSKi0a1Nti4i62jHoJe4UvhILthok5
OaDMtKAfs5ZHYkwOD9HTcJ+itQFyMZSGAkaZh47X/k27GKcpfLwMYM+F+1vuXYO1DQHrT55ZOCEA
oudyTJprtqpHI7CJHxgG4kGYJnFN7Rerfu6lWpDqSFIR3bp5L5qH5s4L0JIxoMsiwx0fRAv61xnQ
xvLhWrCVTfIIV5R78G1GEAHt9G3m/i5b/D+emMadjVY7zPPfDOHJdPJYTwDp3cGDxLJt4VdCzCpm
LjiMv4Tvdg/xFvtCkjfrJHLdkuLnbMxv9kgyL7c6sVG5gSB9zEnnojpcW6KkV9sI178LsYeiGKZ7
vIvXXGW8uds+GL39eiIuVD2T6kLKc0BWmrHG3TVTJsGCSkdLaXuRjVWaDU69lynm0MlCnucN3WHK
EpPGbKVPNQPOLxcrWxk0d80wN1HNi71BEHe2sxG80KWEed/+cbP0tc44wIOYjYDE/Utb3qK2Yute
CQBvZDIvsE38ZEwferZoa7uJGDMePL2ojwAw9VOniJZQbXXgu2OZ2c5PSyy5+RA+MouTSACnzKF3
QPeLJ56JQqCd17mIYUDBdJHC/aX90rgOjTau//zMFZrlnCmqL1+K+IyUq1XUafbyUpAwdpT9X0is
Hnhq9gWzHFnOKtb/pkkDbZuFf/az9tMdMNb1Cf63pMrhXFlue1cQOX/Kp/XeVJLV7UifUjRsg1K+
EjZF9403yZ0spCKXk01NIuY/M/kxv4CwMKd3rGcmA/3OnXCZZriFXsjreeSIyS5rMY8Xar0oX/nQ
oHmwVacgh0kTHEx7IOCKHAxjBIQ/4mbux5SQeRRVMB7Vh6tNjAONlSC0LNKTWfvVAW3fwW3+EnT/
vTZ5A2TUeUSwkV4XwwP83WbOJ0XnEnE9qVMym/ZnirvHnxv96haDi0JMfpcpy9e2Ks40PiBy8El2
nYd0qnmBBWG+FNt2TGx/rsfUJNUyz5p3Y2aC0InmNA/yXTYJl+Bq3dkOIyrjEED8ILxK64NdxlBx
XmbB4FZieJ5lC7Rg7GCJmIvNAQctL0an1hXpl2E3j5NZ3YbGewrYGkWJb/Mfzv0HWukEC8CcXPNK
27sCAW5kkdd99HsFpnkLvIHXUj1k4wrCCMv2BbHTS7H96p9/ZAFFQIID1aCeYTtpj9m/KwibBM5T
0wGSG9DgXS5+s45m2rZs4ixTUaF0i3dJt8AaxzfNSPQCw2PdXdAToRAhYI2ixVton1A2OTWRFaP9
NC2WestH2jiU+2Tmglhhu1l4cPOTh7LN2gvtgWJwj/QUkft681gjI+VXVeRKgFcIemnMkCS5DQEi
SVyMp27Eau5BNMnR7RB5z3VoidHcT5D+B5LfolWDcyC+6F5yWi4CThsSyfyW+wQSFho0IIdANrYS
bCUgkHT4W/V2d8WyNDWMHtFdp5AZmvlqFwMioAz4yUrWX2JCda1c85k8J0YqvvPuQDFWnKOdsLv9
6GbH3mdY29gLqbvs0HeutpKzgDd9mxOrvA0BAFck3Zx+KxRnhPpSTnA46+JlLK7uyETXwQhEZgVL
jHxw9pKjTgc5zsfC+VG6ycmw0zOa6l0xIX8oWAdd6vY2tP6HFWQfeU4L2/A8zXUDqjEXZhjvVxnN
RTEDSRCAAVXrHFo9xvvJZBs3/2AWjDtB8Bfcgn1TrgJmMX7YlHTfVgE+wJs6osBI+O18QD6l8ato
zsFMO2JAw4x6cyaqMph/1ZP6QvHY0h7gdLZxbAVdfUamPl2McuvNXXWD+a5uxuz3BwrDcs+NFCUD
osEkxRHUSaBtWSLciMEmcJjP2UmLo7NkQcSG4W+PwGVBB7sD7oAiZ3LuazmhnEHCG+vihru4ptc1
EYn+NOLBi7oOIa4Eaz6V9GtpvBaRJ2mO04UiNFnPM8ocxD7ErPKwL9lbYE7gowDIxbBcwVBR2Su+
L4VBChggvv9+iLKxQrYsgW7FUygK5+qBBtpPs/0YJzwPchA9Jq3pJSGciiG9h+Rwt2TDESzXzcia
Gb+Y/dgYxUOSBART0HkXboxSzV+w+Mj3EThTr4mELAjZSQbW0jeRKrzcxYePXjPsebiC58xlvmAa
RH+nqseSpa+tsO/+6StRzr3MrPwcM33OJ+cmakI0EsH4DINq69UnfyFJZsAunkyYENMekAtGE4Tm
eHsgI1lNY+8tYEJdw2LZROfL0DPMGh/rkv9rYSK3NzSNc63eZ7JFiDce5FtQef0+Qc19gbP3JYEc
UNqDWqBYUyUcgTpncmWUHYUp75LJ1oLXgwF0C+83ZljFZMBzZ9C2ZfnOUgITG8qJXGmSMdWKWaZ7
KXN6PRWPVwm1AGs8IJWZ41LbKHXdbTHefDQJ2/QcDDqyN5KqCoQfEav9bmcw76dA8bxdTNTHPkjy
E2TTT91pdWhcpkM1ERR2LnDGTMZAOYhgeh2PnTpOhRs8oFTlUOos7vA8XZl+ufidYjIP65kLu5rH
+39+kJtNuHGcd5cL9T//UaVyLLcjtARXNPKWB8t8DRKontuvhmCRt39+lmbBv38mAjR2iJGZ6SwM
7N22GY8uCCIZVkWNh9aXd4WMnftSJCjJNc+nh70H0CX0O/IcwdRubp///UPWjfcis5NLUHTmbk3I
B0iXtLkX/sCusG2hiyjXuf3zg0b9LktG2qPH6MvtXfkUW2v+6HKme9n6bHAoPnG72afVjg2wvIeU
q4cjKXeQ9DJwq2CPhfSF4paPmglg/tFMS/80LAmtPrwj7ZvdJUi/4xXKAbJh8Fik3WOeva3B3P5I
VfHarct43/7jETE856zBS2f2NDx4tjj946HZ3D3Jn+axKUHt1cM/pprvBhsXTJjxv/3yf/3/6DWy
bef/ZjZ6mbj4/wDoqX9jMoJeguz+9//8H//8v/7tOTL/xVRdeCAUSDUI8Av9l+fI/VfgUmkGAUYk
kBT29r/823Ik5L98RBtOgI3WduAx2f/HcuT+C3+Qh4TNtV0nMD37/8lyJKzNUvSfX/f2J5Wm5Tme
aW6mKGH5/H7/zXLkZOTnEBKCJgaMBSuVckfmQ4qImZ+VSt2vxtc49mQP+bGFHkQ7FOmAYqE2cCmY
95l4TZJmve9ie8Zxjsreml22cN50k/YzrhbYqVtL59Kbc2PmMMP8334+g6lBm4kaatFejOT/m820
GdXawV0y2p+DXptz33Ki5Nj6UR33bNKpTkoTpT8GDLh7kIJY+XoBhGgXWQZlqSuAXSmii7B3FaHL
HXa02CXhf5r3ullcWmLDjbLZnlECUXpoCJAtQcZUfi5ID8BDfsfak/C069ABESqzG+T54qANVvxg
6ciy77Zot604t+zqrdYDo5KBbq6Gqg7VcdgZnQb/wWx5Rz5rMdJqjuqwJhVjweBhQk6EC3KuQdaJ
Z+r8PzDoyyhVyo0W8aq8Ch5bofFCmWZoz97IbZv/wRHGYGYih0H8MIo7yxstgL3S3Nmjf9Gel71M
bOqiVk8CReu2ZyKjILWr5NIaxZfqWuvk6+kTFlp77OPl7Cd088HQA/xl3rtuqV1uXx46Nbyzbv+R
ImVHScFAuluSy1Sg8Zu8dE/MzMVMzS0tPb6fi7yPTDFBSB6pCmgADohBnETJO1f+ymztMAPPXpLO
jsO5CG4mzhNsBBnq3iEPJ6usD56BoDPtW48ByoSKgbQj0caMfrcbBbwTJVQxPPNi7THM7SYU1A+F
zfbba8g7ZFC7BJ4fLemX6JHf0yg/dy6+/y6Nr1VuH9BYRdlkHSrLTENU5s4BIVu5E//B3pnsVo5k
2fZXHmqcTJiRNBo5qMntG+mql1yaEJJLYt/3/Ppa9Cy8F01WBGr+EIADgQi5bmM0s3PO3mtb4ZOP
HYzOKtgsGclL27aPNSko23xNlUhmyTb4wfhFrTqrOfYR8gK3JtC9yosHl1mfmzXzxgt7vbXNhDsa
1tYAr+jazwSpZOQStqk8CxPYG9ovte/HxTmhmec3mXcuUesi5p8uXDUOle1HoNAsovYI+loUX4yn
h9ze9gTadJq5mQ/6o8VKvKY7zEHQIIC0yvwCcPbShM5OMjmFkc9YGeg4A5vEh+z0a9JPypdJaMGu
qnuUXRb9Dk0kcGgH5DL90Pb4MNvKAsrvPZGnO96pQP/M8NG2xIPuJxu0u5VxtWGAQuFOXnqA1Wxn
UUufoVveUcW8VcadCXRs2zbi2ewz/yoSw4Mx9bumzIczdHYi3mvnMuQTre22R1XcUAc44Fnzhg6z
h5AUHTcKd0wnbk/62MDNEn9ymEksgCQLNf0Y7tquyK9NbR8k9H3NRZxbDPWVHwZ75A7TXQY+k3e1
xHxS34X1PcTUlWzgnGSEwawdBd9IICzNUfbvi2h+9QUMUoIZXvuZqjRpSMBsyzsdN19j1pIgV43W
VanmciehLm1aO3S3+Lk86LtX0rDzW1Zay3sOznOTF9cobawEdEkJI6YzHWIulbXxnc7c+3JvWW6w
qwERbqT1WZY4IeGEFGeoygOik8hZVQsvoA3MYTVyN19gLWpdDbSu3KY7jtr/sBB3eb3dHj3XeQL5
eIG7PR1aOV8UNre13RbHRpAEE1LvGTQHsMtVYnwvO2MLiAlmM1ECWy7KfH1tdGhRR1F1buu6rVZu
SUtgjqxyZ8vuJYvLj5AfOYY+fOnghuZlxWPvuXtHZTfzAqQPZftWBLDq2HosvCcpgiYAXcr1mdXx
tU31vWoW3kgChy3CUGP09O46UP4JIhjEHoaLbZPsUZ8k77HZOSOhNZ0plsYmyrWMQTpMirUz8LVJ
mJz0tq1PNKq4LoGnZBBhMJ6GJ1YYTZEcbQKygAmc5kaPxYvd+XdBgqiavvO1JN4YBteOSx9v2PPq
PYn2twD+8x0agmEFHKLeeGi3YZbfIu4L96H3VYKog2bK3MnUM3gzzSSRTBZY+f12CYFa1f2SvnYI
pzbbEPpEjFjknnKkDDe9Y9zqmgxIv0zp0bfdyRmgZ2szijDbklduS+aGBvc7xfHop+UZ+TLRgkiz
poZCB29Ru9LOjLRw4aeP87owiH2xwOYwCPZP9KjaXCT7KR9plsPeXwGrNZlS2NC4fZ/FHaWoEHS7
gSKxthRACJXS18QGp/YCDjSO0G4LZ4OUKT0aEDIc79Wpfk7GdJqC/hozpnHv58NbbZDTXS4eQzwo
7UNSwBXO8R6TN4XmWKsNZJ2TTXd879P1MbUk2SNomQZJwN9N+8NVyON7WnDC5/yl7Xrfy+Fzed5N
DheGxv3at/xwD7ZiY0ToDUZpP2Zuk+6wkl7Ts6U2nDx7h1OVeC2jOEY2GsipkSikC+u58BGUiKkp
dwAPY4hGROg1lgsTdNNO1nWfNVhLK4ReXQbQqEUuQlXC01yQImFiFjHjBYXnRP0PC+mKrhH+6Rez
ngWc8pYvuETqVVvuZUJxSnY8b2zpZ9JhyY/GjCgAbs37XA8LyG7eMyP8StIlhIkUEt8dNkWSbnNf
Un+4rrkXUQD9X2LOMYfnsCAEbDJH+u1m/aUq4gMGlLt+pL7jur1T2AV7/p3U8Hyz/IdCtcy6bcAI
7Qj4WypECh6H1DpEsUPCVPwRxzYZsrNxMGvLvxRucBYpADdpVQFS3PxuhEa7sbTyME5C0jLy7pHO
Ljaf2ah2JPEhuGK9duOpLTP/GkYbLBeUprRGnH3nkWhr0Fthr0FOCSchK4x+P0TzwxSMrz0fV9Uk
W2uiZuckvuI3Q+IYTL48H2/gOAi5N+G3YBYEwaDfB/YeRqDNjjaBTg0IREO9nV3x1PS6w3kR0UQy
cfDEBYLhAVOdw6BqT8j77ayuhREvB3t1VSnZoxAzr/GB3RIrrZimna3GdfcDNSG/hzyuUNrWlgB5
wAsof53lgGRSuI3YmeJsOFde9C5R2q15vzCFzYNCr4y4mckQYedYDQtuCPpdkXyAzoRMcc7/SzTi
pDTd6coxx5E2QIm4fKqOFpMUZYIY1BZgJvKY5IDHGzesXM+ZAVZoHK8do7iqjMPcI1fxYQeuxnnk
b+7Z77XNSe9m9NrpnqDGDUryeQllnm95Ftliy55AT3uwb2aat02G2j5qEAybNMHIb8tWqamPDCij
+xosaN8bH50PmbadCZiaMtS0xDsj8eyb23K2PDY8hw+/+o47hsK6NNzdNFNQ5xMpwH2Y3nHHw+uG
rmNXYzSeUId5yVXI+OgYFQVXcWv4pL1/m2r5Oem5ASDovnR+mu9F3u2Scngg46Q5mgXEsyB9scs5
f4mM/sFGkhTu5fKUppB9RD/tHR9pTiLbn3KR7ejsVHrqFf8KwBoq4swyycVW7rpxEYplDjLiBANT
4NENdnS1RSeRrWIzR/bgQ7zWzgkQzhaa4xOqmmIzOPyU5fQ0wxB9lykJ2zVHpU14sC04hGmIbyh9
tpOY03UyMl2rQjNGyomwECZjCmjHXifOxEjWzjrubeoo6CahUuMbnUDJK1vtuYxm+4LUebTZLkq8
sFxLKfKzJ0H6Mfq2d6Uiibyktr6yIwKegmxwDg6c3Vkz2FWkskCJxApWleq+KdPunHV8Qg6F/nas
wX+RuX1uRereGZdWZceyUovxGJPAUKC2UsNdCIQ5SLU+YyrikM3E1scZDBDUYqakWZH5D9cxvjyd
7jFYAwaPinfZV4DWm/ymEel0tv2Jtlf+oSun2zMGu62ZOxzmsXp30YvsAKO1+7GbHlu8UZhi1kgK
BT0lrABVZJAS655mkJe3VVWZW24ld9ITb8iM0JaAOd74A4PRMr4QUP7Qp9DadajWPua7NfGC02nm
Cu7GsqEVivijJCSOKLRVpO3PpVzsapQ79oZ223Bn60xQJHVUNNI3DkJO14Sp4TuyLCQNRnpxJHcg
37yV7azPMdMy0ANti9KDAKrQlK8Zy3yl0dxs3d7QMKSQnUmI1W7Hm00P5HPpq0A0Gx2QW4PyEuBB
lOzwdIpVNyS3ROkcCq9uwAZg/PXlSHZcOj/VLKOgF0TGCvEcyjTd+MR0RAOHU0fRTHufeFxk8Kan
CaALhnUyVdWhSv23WtXmtoELkav+g/aLszNKoDeM7yn/yElNLJMbQcrf06MpCWyGad2A1q+faUaq
rWoaFOl5/B22/JL4TFTFVa8RupIsiDIRue7KdNUWUFexCgPKukijvZzgC9b1AAcHgez0I4iX4VU0
IkMHLc9470RwoJmy7UH7J67Fg7oEVl6h513EaRYDoh1DqZuMHjBJXO1ZacGr4FOHze/vOjNqcaw4
9VWI6atgJUcDRHoiAhmeJeSKx4p1Yc7+K0YmsArLPK1no+gq1NWzzy7eljfWSJLR6CugFM69i+gj
wjLfUrnvynrpqDPkgpnG9fAhgPe2Vy7BZGkK4NJlbtYvXlUDdHpLHN5qzlkJZfppBMTVYv3G2le3
R0RC3R480MEl1oiT+ynQ3BB6TtS+bnBKNUxVB4ytYO6ximJ1J3hIEUzJI7stCrbJCvPaStTQvOsw
3hUx4fRfErNRbLY3OcNjPA20Qsa9UjATLQOZNTegkeMuPne1fVNUqMTdSPyos+6xhngNDkVzp+qc
b8NlK0EvUm1TJ/xh+DhCyTHb0diFBB7ckqXUjcIhvoa5CvbDtd3jYq0RI6VTfCgHYbGkz6lFSopX
6Lcku2/IxXUYRzQDkZXYb3CrOquynRcH8gyfIC2OSKLsjWIciGZJuRT9PQrMJ6ajnyTmfSM/25sz
lrtaJN82cuV9bHE8h2QtN1yN2A1GwnJIzCsFkdb9jKqD+bYx7sht9lBLeI983MwISKFZSRcIV69p
x5vRuCVnqV0Fo6U39EhvXD0eijK4H8Z97Kn22qzsU94bn5MtXy3DfezUzKi/hk010O+BaOGf6Fju
yqz9CeX43SPCEj1SHiPTydzyDZ3JbSHJgHQJ81RMC0oDJoexI5znPAGUXDkGOt/I+6aSxpjWBg6W
MAihTPe2dlc+8Fx+t42DhJ3IgI3htjsyvJBSayiufpR9NcL5OSwCvDx5QaQA84GcH02ZkQcmzNt6
uZtyWFtqbnfD7H9Lf/rZZPFbNXSMtZ3HHKUfFSieTQfeoSzLHc7iaVXH3JYMZiBB4JPWR6wO7zVx
OA1InLgJce+lEVswIBpuwkaYHswhvErsdZ+OFL054xc3wocbQV61MuYAuEzIjus/nWBG4G4zJHGa
N6vBF0bC3tWYodiZAgU8uEvwgKCgJIey6hznin5YsUDCpkA+Qbd7q22XQO4ciEVckt6hYa+1KB5Q
Sq6bnIeGhrnaJfbPNHfLXWZ1V7ZwbsHwFtdTzp7AHBOALE7z1L6pzE900o8jxPZdEhbYzif7airx
PxQNjRaYzQ5bQp5B/IjC7rFBdTif6pSqyAqQeAb2fprov9gp+UBBHR+HgRmY6QLtd6vHOc3AqSQ9
Pr4yvU2R0HDsfqXkcdFnQhk2qOAGNQbhRaHE11B3Pkw8AEWQLQdusgklt0GuOzRe5jWgQgOLiNm+
gaiEhQ4mouNj/xEpNHs8bEY3v0P6Iy3cklf0o/YGsi6r1N6+UL15Sr3+NAm/PCUKTUAZxGetqvbU
womBKJ5tC92+hXY97RE8WKvc4vvXCwRmNP2POfShcOztuewe6gxxljXiiMpVgZwlSZ1DElkLF4Cb
ko+pYyYq1DBtXEVBAMlvOiArOukkug+bzt2PNvoll/LArudjyJm/CRFArNyelpIp6vtq9G9JU8FW
3NN2qhj5W5zW+/ijSonfpu1XtJBpE3DJiZxyGH6FdxWwTeUGbJqZsL+0e9UTs73I0Oy5Wu6d/BFl
2Xzy2OxBNiEiPjttnmzDBB+MEtYP8iyQ5Y0p8cE1/pJpGL5bQ7/NuXMfCpcGX/eAVASqLJ2TaH7J
/BAzcIK8HX6dIPONl+Teez44cssbbpfeEKJ3C3idO+5lJsA05Bw+g2gIBugBe4+EUU0mzIeJx61U
LnrAdILGMlZbNjrkb56RbgjEIhSoyZCAw6PNh8W26dK15Ibuu5G/8aMC9LNc1DCxKQ+tYd9Fw0uI
UAWARLqjBd6vX6n6i7WLN/HXupIYxzdtgiFX4PMI0oxGAIpPmTrxVV5pusQxThfaWutfiX8A4c6d
F443QUKxbbcwaYewhCs+i2IrybGkptP9RvklQ+cFbTCbHXmAghhRUIZ8m/awrYcg2mX4f0nx3jal
n+5Kochj/hVbpRfdZnM/l+Ejc+6zCWyZHo1hryVxhJu4jDYB1FVp9Q0bJ1MrD4NYM0BEL4MS/UX1
kznZC66s3TgNOHtCavSpyA6MEq6REYYrM7J52Hv7GutHVLs/aP8wMqjuIS+tZE5iS1WBNHCb8BVa
S7Ay+/k+kvWCDOCy495wVwGlgd0nHOSbI2lVzbnJdJdkLT3PI7dnUpqy0PqRVHdUuNf5bCWPWvU0
g7nuwKfiuNTfIwKbtRm4PzrpP0zIBDapQWbRvMjefHdX13pblqPYYBHhxkmcn9ec0MQGDc7Fecyu
giLi2+uz4Jw16uLTFC1bWRxQNn8nk9yIig0NmR9IYNt4mXFq+Er6K8rU6JDVP7LZfbOb/L2ccOf2
xBQIo3+tOm9nYmzejQPojFBWLdWhPo2581W0Ck133StukOEAUuqJ4FXuZ92Fsh1HUoHtVvPslwp7
NPnbMRB9ODLwLOF/JdPKViGyckFnexjKdJ0WAx1bdp5eYvninlSmSEuC0IMAnKb3zZj256B375NC
15uh46oy2D57zchrs2fkf0X5IAPzJMEfyVZfWRVUZa84Wfm5KnoW7ABAl4ThHwIAWZ/GnxXG5Aeh
4ap2OTCcmu5REqDo4bul/UXSkoragXn2trMhLnJm+HA6sTaGAaPkml5AHieMOvVzhJCny0lOCly2
tHx+i8c6orc03AQVQu5Eds+kSAhO2gWTv+QOWgEj8yKmoySMjujgiIkAVLEqJXdvMMPnBqwRtUST
3KskeGry+mP8xgy+qwGIHUT0VHpWhq8SB/csyUKaMrfYTWyI5L40d7XnhDhkAfoHHpFTXfdSt1Z0
MigGiWyKd5kzGC/QAc7B2KotGQL2LjeImrQae7gul2B0S5Hip4bsoMcZukhv0n8xaKHbQTf+gCvN
qCt6L3LjMNjp19wQg8rqaG56HyFYVL1lhSSBJ8yuykbuor48lCJT+0r67TXWLapPTPdNf+dnQ7FN
A9+4TgME+QUfSZyQAJNYyGZq2lh41ubq0KfWc90Pu0lV183sH8Os+AKT61OYsa4Gz3c3WS0FlUtj
bVsPW6aOL77GJwTbFqRrjSpojJJtimSSNn1qH0mzAODzTkAOvMwhogX0Phb+sHNc+aGQUPM8Ghsy
MkhSrSw0NlUi13UNuBzYwcEZml1ChUXaH/6BZYYkp296N4R8q+LkU4qvzZi+sBAwXXVKjznCZbBz
TIPsd6e67vr2IcUr1hMwurEmpOD0y5/xLf8EGmFvuqIApR/TYKlIv15VCfcUUusYjLPnjsA5/HR6
gCYN9ZM4l50zsAehstVMbe5Ku7/RZQ6BjNh2D0oGkHsCrC3Qijeg+qddaUquYK35lKSHuu9xbGQz
/qiSuPeGMxj9VQiX1H8l8yPbIvTI10WfVVuAeHbOwzRyS4skGglhf0bLE2zFqMQ7iGaeG2MLyMAq
pPoYdjCeqth6NLMJi+A4v1i6rNbVd2KV96GqLjl8KLZGTAcy0R9D+RkvjT8DwWaIklOL/F73Dv3+
/IIgYqzMK/iG96Q/fvVOs8vbgvlP57/KwobioBl9WpG7Es5ARItVPpIUPiAv7DDcguZwW7onXtA/
A1rYVjq/dl4pQACI1b771S1JexTKU37fV+on0Fgu6zjTvfHoOTDKnOTQhig189r+aWXbyHKwEmwt
FAurxs7eo87+wZKeCAovzZr2krq0QnZYtop33/VIkinciyy3tmdseN4vXTt/yCnclCK+FAQKgGYY
vtMZtfLk3I5zfts4Mxuqx/Zr5XDFjEBeBtQYDdOZJunDHZrt6JCo2rj1lzfZut3eMhRHh+spdqNy
ftb+aexLHARZr2hhM/UeSzGdgqR97QGMkUASn1rCwRdw1nXHC92LjDzkbDhOmQ6vkYa8Cq9O0ffx
FoeJKBMn9DYtsyEq+6jYkZCMnGioV3YR4J7yfK7xcCbtRUgt6JeBAHPzc5NA7tULCMJYssmtvijR
aTWS0kU3Jyd2CjzIdo1WvsJO6zyEQfHuSnfeVVb1GOtwK5zZvqhJABGzI8pP2nKrBCHeXtgOC9/v
zkViX3NdxfEQW2RXbb2IC1GoBD42NznV03gzpdYd+IkBzFEIrM3rbgenf53dddgi4VZh49DmGbkB
QcVFMXjoZ0YqqZKUVEWEFwFxeuFiY8dcxqA+uNjjvJ0KUt8J4mHSpyxYxuSZreqsuOTCllguSVoI
At2dJoMoPRcWqUH/4FAWwlmLkGO+ce6hASabVraAHXBcmV7cnmKrfRKhf+IyRQ6PkSfrZnQN0j3G
Q9bD0ETtZXJHJBUPxfAZ4cPEZsTzRCR5cOYyiKS+ywn3EZgiBlZ4UjL/BMOAFDc2n7qxYHKAT4IL
bID1hwKygsUcuWZyFZg984Vk5GcZulZDy8TGxXpAXU0VQxKJGOZ43QdFcPE6dv3RNMBUZA+RSOtV
DdeT+pl8L+m4/iZS4mNERQ7PhxkpY3sNOnA8WKnBkWf4176BEgmyns0t+wDQTO4WcQH04RI+ZoUY
vKue00k/hFH7OBu622Ab/Iheqqxlymq5Pc1aMKqBoOZOkw/bZDiky4i8l9B8VUTdoXzd+gIRhomC
9YQswvmUxndSCMiuYBl5yD9N5b0wL0iYAc1vXeMGW205RGyWe6jfjHTCebfAs1UCCRV1Mz7UEah6
GxushhGORFC9OTHXwS4lisnrh88p+y6q5Ats2pPkUAcOhVDWfy8XwGnCqNGpHArcLt5x3axBFzT3
wueDbmQcH5kBPWdO+a7gI+FvzL4cXNZFp5BpL1z50LBm3g/vBlLFk2/2tK9jurBR9UJbhirXCp5r
kT8nSj8aiWYLSfC2+uN41DXeb7KOQRYuukekKsFREHjBgnLJGwqymxx/tgSCuvKl9dG5+kTU+Jdn
z/Y2ae2NETbkp3hMCpk6upjBNvbS7ieOY0VszBbqCOTCkXMiAfc+jLYg7EEwbJ2THcYzSkuana2b
0KLsUQDr2UFSTd65Nesl6gt3dxBEB1pQW9B2zEVQHTLUbija4n0xMS6vlMaeEWD/rNqErhVU+hD7
GB/6G5ZNBoexZDrrMRa1GcIPTbyuMrQKlvk5MNInJRIR2zh9g5L/KOjY4qzi5tsHQl4PS05U1H1l
hflW+dwt86Xn6uH9B00GGi1a+i8fXe7f0Si6Nvwk209lQ6+OwX9J4HdiIjWdkXrLNDpoETCg8/xd
QJG0YlVle9+JP+FCjZtMw/NATsccNg/oLENZE3l69esP7l3pVdPXCb4uYdNKymjtdnVzjtvwywyZ
38x1GVMo2SAHou7NVAHw49i6ijDkmpH88kxJuqifK2x7/I92z8gPpFtyhdCaTRh2zZY5GaAokstW
c2Ie/beIy/JVleWMzP13bjOryYWzEBTqXYDoQFP5EEI755gbuZkEl9LieY3GzYD7DZYM+8fUvVaO
3s09/aV+eu501q1Td3jITTu+a/jCqX5u21jO90NJckUW5fj+EWimlntv9wVnjlmRYjyxG1uaLGCk
wFTOdUD/tQo3czUkwOZINhw7hphdri+q7wP0mPxQQgugSJzo1gzoTvcqQo5lFzMObiQPdZWcTSN5
QVUUn8aq6balQ6ooQzTm0jPWi9jW9Ilq4GKC6OYNdfehV+ldOxP6kTjW59BB5ByyoMN4E++YUdNg
H68LFKnM9tnoKpJQIxwYQKdplHWUQ870IjmK4HglwcHBIBZBZq4kAnCgOS+JzjhMbPGQWkBATO5Y
x6qh8aFwminMPinzpDXUQNB+sjZpnwSH9zSP45s6ezHGO1I9aYuIehNm06cv6COlOONxrattV2U/
48m4VEZ1Leqw2yLZBG5TzLd9Hsl1oBcWPDPXbqK9Izu1DsPohoc8fasTxOZu4WMQFndgWtsV0Oxt
Vhv9sejpxbBGeaLFYKNjD97jqDbWtnlPpg/adTtCsm8QREeelb/20/rgiKp/UcsoH201U79AcgvG
/TdVaMOn6pby9LsqyPbzIptsuzSkRZUZuBpmqDFNa2K1ms+4vlzUZD4QAsRaOt63OXsa399zX0HF
6xDZrcNu/MgsisZBp29o4KwDKfRP7XjJcMPdJSTt7TtbCG5B+XuHwZXCcnqf3Ta9ipcIvRIxa1Ru
ysroTpEZNwzBaRiTSUdZLyFE6X54Y6SS7DpSgNkA5muTM1WYqMJ1ycg0hCqy8tvsEJe2uYta8dxh
chrr1j5JyzO3KM9jj/cGQW6TyY5JNJRyojBCrBrzq52pBdqsh1OPIe4A/4tM0v4RuOa1HeVXBsKR
tV8TkQ0uC9tTlTMqrdZBQ1JXBxTz6NNm0PSnU+9M7Gb0tgS9zZN6I8PWR5lB2IWB00Sk6HnC+Kbx
qD3bXn0rU14baYvKqE6vZp1Toylx7qOLHacldxDXBRFCTJls7xpCw1YqncgSw7KBGrFZ/6NQWTW3
HuMlbPE4kWzvE3QK5+DwwHgXnZPzEibuPi16uneDAfcCrhuuYkz4V3Mw0z3vWezjMkBN6lcCwr3V
PzodzzFmH5CVDiqOkTCQnnqWZb5gCI19PNBLN0Tw2tHCUQNDJVggH42IHzI3vUXzPEFO47u0yCjS
pBOzM+L0Zqq+il1AkwioaAiPd6YAgpbkryIZ0/+fTPAvce/jVH7953/8LLq8raf7ryAq8t/qfjXR
AP9zMsG2jtr663fZBMsP/EsnbFv/lJbtmK7pKSJXbYsAgn9lE1jOP/k3rQU3CBS6aPP+r05Yuv8U
0nQc1xGeI5EZ/79oAmn+01KecgT/gys16uP/lU5Y/V4lbCEvsKWjTWQUpkaXTKZC+fP9Hq5185//
If8BytlC+bf0rcI4h/YSkJGIb5pRVoXA0dJEuiuUaBMMq7xH98MoYlrgk5MT4RJ0maqMFJupC/lh
goB9UmgJ7NnbM34A+FJ6zRGA11NKSvHWzCgxrKy4VXmz/c3n/d8i9v9DDi3Ved7ywhbx9m/Fzsvb
gNfu2fhEhKdN8w9iZ4LFs6FySh5jP5luoC2uKmdnzmZxtBs/26KtLGiaI2I0ldgn5Pde4grVLKHk
a+nVYBQi+neD92SrgbjGivsMF3B99KrPIeGl2w4Hn1fEUCnNItr/9YuX/+7F81GCSNGKPxWi8N9+
B17rjmjJDfBak5AXXZrIpbz4jfaCia32HNtJyWABEeSkpQbZ07zz4Ub7PnMOTPrz81+/HGv5db8R
ji+fpSu0gJHj8A8t7d+/nJDMhTkMQxugEu7wMS8PQ+9Pp9yQPzVwTBct3tHCq1w1DOAwKt2lMLZl
5vBH1SA3JRst0c3DNFE4K21cBrqwm9YgA9Z3be/Ap4sBe8KA2ke8wXLk4B9FTq58wH1tnPdzV1yi
KROnwMyvemV455ZD/6/fpPx9IAefMm+SJw9qMbQmT9t/WPct6z+2EoAPOpur8+D3byRc0hDSxvcs
BuSPaVfuuCxhg6YJ1ev2HhHfsCrH3rwXNC5QDBRHY0BKMiTVx9+8uD9I93+9OM+zWQ2KPpsw2TJ+
uyB0XZMAMYLlscsUVbwBcnf5qH4tCGZG7SrBOIsW6kjRfEPcUft3K/LfLAFP2J62LGl72Bz0718A
jqfQZwyhVkI5V8AZ3Y0FVqp0w3zrlKOJXJ7qI25QJUM6SP/15fbQNbcWp//ffBj2n5ejR2Um4Lp4
ctmufv9aiqwscYJTvUw0PM4m/h+IaCBDsXDBYD7Qwy+OcTbpdeWlwGnKciPiuNj9euRx5vk7RAB/
9/n8+YnVbOquRawMW44Uf1g9Zc1qBjcGDV3P6b7HbpqH8hI6xjt6cXMVlJY6M2w6dwkFD/hAdIct
KZ3RHBDHS0jc33xEv37f7x9ZLV2bLVDhHuEl/WHB4HKE6DNwVQvoNmy1IMME5zdSgHG41DdN00Im
4AWWpICQYEixwRIsz2mFVJjH2QdyziZXWxmbistCM7CmLqLzkEvgsI98X++mKrV3GOXfquBaATpf
EyFiHK2pWg9WVZ9AiIIuTPB2QCcojqYJjEEJSHfjiT6be4fPozjqGT89vrQN0d+QM4gHQXmOZNoe
Ml6vD8LTIv6b++uLoO+nEVGQXGKfJZPpohrbp19Lr5pjeUBQE21mEwSO7TqYFJt7OwUwgh4B7SFq
plicy2XLH0RCmxKb/dqni7Uida6FhGlQ/TBu/7WJTmF9Eep7Rs5xLiNMJ8q9aGv6mTMhPHd5tU2a
EllaERuoQZ1jm6Y0eRIJSXSKll5utK8KHFxhCkJgBKNm4B+HsAhHmzTnnw713/7XY2uhsT0ABXG8
0F3aKqjPLBf2RgtNlDQOAusHn4KALnZPlgBuFI6hhpllnNvnJMygUZrlmy48a9cqXGcpstI8c57/
ZiH9u3Xt4ULiMgA21Pt1NPzmNhDNDSx1QT396yQa6ubKoN/CsMcpcM00WwSE2TYc9ImGJAS2rL5t
kjKjH+Xc9eCF/ubV/HmP1hLKBl4/TViYUn/YhSDX953qAwgW4+CvrcG95yv4jjO1yC5JsPEsRc+U
561o+JinsDKQMfjr7rFb2XaRH0u6zKshJSP5b17Yn/dnbeKs4kEzLRxe7nKp+s3HxDjB6icQq7Si
NVplCGyFNdCeghYH3MR7Qydyn3tOthVRu1NTXhz/+gUs28sfHneT/ZlWtva4Qv66UPzm97eGIGZx
uTDEy73KD8yzAkK7S4L4QWLT3ysZSwwYNa6jZYX+9S//N9cVzgVOJuxrUjCV/sPmF2ZBNDULvmKU
6L3nesEIOP43Mu9kXeaSthQO384G4EILAL1XpZ9pLYq4/yhiM/6b24rUfz4fuLdKl/UqNN+H/uPt
CSSFMVXGf19XGExEe7AI0T6p/Y82TLGEhRAgBquHFzzm0U2Rfcw0HX49lfgwSog5xalZjnORJhdD
jsYWfSZ34eVCHAzNFSGRGXxIr700cO0SknQO5fILkLhZq8E37MOvv6vrc/8sLfJpO7v0rpLCV+dU
+1AyCg7FyCBAuzSsBRDqAdmdQiZixLGsuSGVry5aDsanyXPEpgcll8B3+C6gxjzan1W+rrn2bt2w
pmAMQ5hJOToEigPAfNymrjBBb7BNP2Zebb72OYNYIWgsLBux08HW88ltL2IXqLBDl9ih27sKumI6
dbAl+wKVBE3Tfduj128C77oeoFu3OnLWBGO5WRne/XrFSaO4EFV47n3O4tGvytcgLMlwEC8mV6k7
v0dUyfG96ys4a93YbcoCE9Sv6/PsO1DnXbyIIpifx8ZbZO8Hwn0KaPcYIBhZiquIDtKvw9wwT7UX
V4eAbMW6l5dIgIaIQVw4Ff1v+cjdk7gdm/FFoKIlZGLYOHApt65vkUG4bPtR7YnL+CvRyA7D9mkk
oVZJwLpkZQZwwvhLXZcbjFsSXdT6xgNq34JMZKbPRds+Uf/38M62poVbaUQNPOAh2MdH8z6I6coO
OiYRuZEXv02fi4iixhnty2yxWyfZfF3YjJyNnCFowKGDEbgbyb4ihKpL0W8aY95t4goJZGnGbwQD
nE0RAL/n+F6FJfP9psvhEicVRgE/qMgia57mPO6ui+Hz1328QKO1nY2v0lyCdlFsb/+LszPbjRtJ
t+4TEQiSwek251mp0ZJvCMtykQzO8/D0/yLdwDnlbnTh/HVhlOy0lM5MMr5h77UTxmSn2FWXItK9
E0YhJJ4FlZrRtG8CE8uNfTzjQUO//cON4N+rREcKPAu6ZUrTtp35/v2/bkPJ4PdaWRuQn2JmlaAl
GXtpXEdWavM+NQzrKgaQNvk9PcgXGgNagFilLFTQWvzTPZmO+M97ojQZfemGQyMrnT8OC681CKWZ
ZnSRnDZga7OHFvjaIWhwKug5Bszf1918puaF7YCUaX9UhmH90/3oP70oBFw69E70Ff/WzAmo7C2+
b6DTc/dUGQ3nuzdRZqkNONtVkQ7AqIpgnNu3x+UlmeAM2IR7/t9bnPnopD7lQJ9b+z+KQsZXQ1Ui
WoChxAtfEFyxTT30N0szzlAAmkuNY2WYSMzBi3UIfOvYayFy7orY8caqbq5Dl5eNSAuzzf/5s4Mu
F2wQ7ddsUrb++OwwFAz6dmIUtpSeWTJF++UNgjEPk91FhcSwkEqq4gokyGiphUQ4x2jwYv735zJ/
Mv5+mjKVEUgtMF9L1zX/+OSYIXmrY8ZTyTFBgBePvH3Q596+Qm2BaoBTdHmb/vsP1f/92GIa5DDg
AXwxz3HmUux/XTxOYzYm2a8EI5VjfNA8K7lS4hcfSqbmDgnvk7CcL4Vpcm974ieeYxMyU8OJXvo3
RYBpn/fy/g/PaX7R//5KeLwQTJYEnQ0m9D/elNIaVDFIj0Dm/ju+DEJvZQsmilMqhhFWRZ55RO0K
BomMeJhvxAP3X37Lzl/6U7EJ2JpyzjZYerit/ven9h+GEp6kljckRnuTSckfAx48kF7Vp9Ikl66u
L2rInmpx1HU9ZTiAi613AIJHY2ts0btfGUIRVzZf6jJjgCumkqyUrkZ5pj6dNspYNYFe1wd5SWyI
FszOo5mHxzg56oudKg1tnyXPbuNF705AHL1qIlaIbBUy7GGHUYPATNggCsE8+6du998rcP6dHv/p
3Mxs6AJ//1iEfNRoF1k650XxTU+cLydFucCQwjqLIsNc4Qe4HdsUHpfVm+s0tt6qsgv3tY+wdZbX
/3+87lRVTCLnMSGDyr8/HyBNrYR/yOveEVg6a5eXu0ne4WaaIl/bV6n+Rlz0eQpCzqViOgoQwmvY
RAYd3mSsYUcxAscOtJ5rKaIFs8Nsz+wnQgcSqzgi5hNnYFjnsXIeTHLTbzC6oGVrhzyI30F2fzYa
gRTLlUBqOmO4ebP+3/+V/15PMzm0mXMswxbzz0bD1hts3JrDbmiyrLPtOC8yq9hI5QVrYNTgcy+Y
Ihg5jsJ6+e8/er4J/3HJge6le7eZ9zIJ/uP9zj2n8lUUM4eaR3re/OFc2ojlZyL+xcBhI/ZvqFz/
qY7/80ebDEz5gHmm47gCG8YfdbzPchGyk81O0WiYHAzQgbC7b8h4+eUTgndc2m0R09gQ1mWsFYDz
Y1Lqj4XC+WDMp9sYsuUPnMnbkoX4AykyC8Ricv7hic5QjL+9RgyhDN2WkpfH5qZp//EZ1Aug2L7J
8rMpYbdGpoP7xQEc0feDtZ/YH12bWhewGijZlqeFEnlVA9Y6+/VDYZDD2DvsJJPhAbOC9VBZ8XPh
sHAqXRGxOyTTa8Mg7J/KI7yxf/aJpm4hrDKEzX2eo+7PMVE9EvjpzjvH0DDSbVZfYy1xz5Wf1VQp
nbYzZ29e3AW78S2e99JkVewHFKg7YW9AsQ9rY0LkDDNb7XQxamvOB6g7Qr3kRolS3qsEdznrWerV
Wba2i1wsdzdzjR7HRGLVsBIqvyYEctp30iXrwZ8eLJeoTM/6Qh7hr5sw/FVWnCUe8udUja9th+3e
RUcBDSRLqIlHdzhWIe1BPSDsIHUAP374V9CjxB/rJ8tAL6L6D4Y711ELAHShbWeTpupriqIWb9Ox
Rk12rIDsJ0b9bWxMeRlasPe2S26WXTFDmRT3shHC2rrtm4+AO4bUTxUV5SbPC3fXWfHwPPbFDzFG
GDYn2T93XaEzfECLUuXyqWZGCozAJD6U5HEVFJcxgaHpVlTGuV3vxzKKtmAetjHQ6AeF0uJnMeOj
uLbWhu3Ie0t5DNaAmHMHjOUyX4xtaHVmjsKbaEkgbPAobBRaXnVWsfYTnhm5eqA2CUVkVlPEsBQy
s/SO8ALRZjUFsDzVQtkrXzuvsM5LXZNb2BpHJ3j+PQ2KQ/dxr+X4b/Sm/UW46Nty1RsKYQKZUOE6
jIbr8hcdA4kdAKlXI9dTBtGeuc9zPieTYZObKL7y0nTx31Ys+Kv0r0Z1r5ENeq+fu1fmB8j2Sv8i
rW4GEpTRPgmjDu8mnU6qsXvV4kM4rxngkEC6w/o5+YI7YCujDTMtcTBwirMa3gJyTN7npwlhLtum
OeZSYc9hMvOXMqpoFmNsm3MZV9cEfEyp1e0hbpLs3CuLOGTgJ6X5LL2yeQ2sCrFHPRkY4BCzBbDg
MFJ1LZ6K5sp1DMG5+0Y6rcsZCKMFI+8tkMZw6qafSE+qixYQvxLgyqYTFc9ejuKpmzUwcyc5kIi6
tjzjYNZYppc72PKC2yxF8cb49nZU3d7TsuG8jEaKxkRc10FVU5y5hHQ1M16VtlSwo7Izus6C5OXj
6AO/y6aVFjaXykWdEerm6+Q8cpcWh4F57DY3+BD1kGb8MU13NFvTSmIvPOMw3LFAZoow/4I4Als2
kaj7ZC5RcOy4u1wvzZUMm3CHv1QnzBO/t1tgQqpnbAR6gZviNr1tmMlfBpCHVIAIZlThbGNv8rfE
PQ2beqby4ao3YUwYn8DmiJDwdOstYFMXFMN66tvoV9h5Z0AoUEfN+tHNovSSlPFPmYI2ZXZzA5/N
op1Y+2T0Hz2PAUck7oMZmJvBPuuRqR8i1UX7rBpt4Irmw1KNEjBVrRMmZPgkiSxcHkEM3EeUoP+n
q++hdvMp8gLz1RBM41hjYPsApX0MrM5m3a9Vt7zk8z1jLwxUwq2VfAXTXKsFVF65nTM/MzJCA/Fm
I2GY225UdcW61moJazlG/+TKBy+uSanwK3WJVL4lDch0eMkkkOmdaWfvWc7Z2kzlD/JU0nUsh8Ny
mU/OeGSUG+z4Nj8tVzSnFnOJqTn2xkHejQs++5kBcthOgqik5V9jkz91DmdZ6tRgyRRNPO0Fo2CA
ivPiEE9vlfW4vzIr2+gaiLfcsK4Aa8NDjcwhEY7cc/x8pLgu96MrmBIXnrez22TvS/vuz/bsSKin
TuZvdYB7v8jLv4wQ9c5yLxhksp4sgix0fF+aMrO9O0td5oESEQcCz50I1z0XwybuFALYClN7FYHT
0PDvuiB2edlyAMIpArXcSfIdUxSDyuPUN1V0c8d9MBTZNQjDa68jZiQqk6gonjdqJv9IJCvB4Q+2
M5sfIe6hUp8wl4fyhiVyx4Ganu3hSLOgreM6dC7uKM+GF3V3zSLV2SWaXswYDFFP23xM0huYpN9f
qQzGTigjYn4JvO+tjCQ9LPnxOCC3a3tAhj7Xkg23BIsiiSigR/X6GQ4mZKEOU3fRJ/0usOHxZRZy
z2QYp60eaHyEhpjO+ldUYn2vvPmmYUU5GcVQixGW7IyonHZE4ExHWcpkTxhcso/aWVjY0h2UcZzf
JftWLTIDkthBTxOmma5TMdQX6bbfmduskZRDaYoQv0iVSrp9fwvcjVW41eQXc2Lulo7oViL3jSRM
migLOXFMxTWpuF4XiH+PUXBq2mFrYO/aMfTSb1MZQnzV3XsBFQDpEoqhbUBIGS9BP17N7L2bMFSQ
cmRQULOmmUq25rWfnZf73Lx5OEJb5dJB6TsqHXzMNLbbuoGDj7l4PRazhdN0d+TWHLoyt3BAMR0o
Ec0FUmEE0oD0VaAQ4EcX08X0xV3XuewTi0QHj/h14mRQEymsuHqBDj6R3HCXYrWM8iuw+B6+Cm8T
FKgrgCVwwnkSE/c4PYoJQbs0UPjCsn0O/FY/Bga+u55ra5Rh/UxaoOJqZuWb1Z+T+dpNw9ZURfsy
eWg/28Ajd80p4I6a0MmjoJAbmyRrXRvpjyzGzkNTwOJrNGPXOtav5d4fVBG+3GrSn7GjMFj9YENX
NK08TfM5kUezkk2P/1quoNoPZyTlrAzgm/WY3eZNp+QYwqv6mYBHRIbfuM808ySpip+i1ooXTWUG
WAUrvbc9FkPKgarUdS44AdZG6zj+NOsM2IfnCiSgmtc6EZVrjOHoQecAHrQUHilD/GXhsjyP3qGZ
GlKGoMHVzescJUMdH3Ohf/PrhiXVPHruCPsFg6ZhGc2JDRrAWc13y8JCLh5ZDKsxknYz70vWiqiy
NrN2oeApcJfVO413uUy1VWGPO8ZY3iEqcNJDeEfzndugCPG3T/mXXQnnEU1LQa5j9TkR0gmZxmu3
amCcntp1tvOn6MJKMT7oyg1Xy4cgoDlj/YmfeXmeMa/RwSoaf1+p9g6XDDBiKpkFD8j3DLO6WdNT
RTv9e6tsSKYdGRkAq7YeFBaFDr193x+WSfxSTIxgl9EBmtDNqUU4K1jsudNxeQAuJZJHqcVilRf8
BGv6/V2DQr0NrXR+v58h0SxnytBbFXZIsmn/5xJ1z4gfCvXU6LelDmMkw/pIkl+SZFhbcB3bzUab
X/7lFChiieWgm45T3u3SVGKzRaAIq8ONV7Ycz5VjqoPLNGR5a2tVHwVK/43kg79BlqedLHgDpasn
BGI3/d6j59mkofwxJO0+tsaa/OH4xcM7CRCLJDCiO5AmijE9KU275S3b3HzMj5zl4LEskDiT/Ncc
fX4pSb86KsmixWOjCmJXXwO80t6cCol5Xn7hqdY3zTDE28LUE8QW0xus2/IcjJzGaFvCiEN7mdp3
FP9r8rHfpT5Ux2BmEZQeXV9bSQokV35XtfNUT53YRfbwY/krsWEdxpjw1GhZRnvcomEeIS7CY3Aw
AVuclqqLjnFawRt2dlTAn0Qys5UuAp2cb3yLXTzRStJwLt9Rd5v0nKHb5vk3V38kJFEgVdwTQEpn
FCpSg1Oz2iMSiPbL2+Ji7D0qMPKUPfh8hqNOggtK6zp7BLwEZvjNM6LwJkPzjIOjvRIQeB88BviV
/kDjEl8hCtHIdP7FnYcuyz5hwNsFpDlxNqIPQfXOdW05JcHa0AaKbFWhhNJCfHrxFZ/lYfDi7Baa
DhSFqtx3hdGfBCZAKgbCHRsUjIOHgE8FrOhYjKmhwTJcGgTjAt2mzPTQ4Vsky7lj8K0v1TPjF+uI
94M4gqXM09qgP8QhKchQUBcBTtjqkLum+kG8+jM3jXDG02SV3Z7qpoVCnlAqKuNQ+j7ubVxtnHVl
cszq7okQpfzWyfrdLn0xt0hPaTmEz02hihuRKHtfEFHIkXBbWu/JH/q1E7HGrnQNWrzEZpt1xI64
Q3+yfHhxcy9BUyE2WZKSVw+lrdBZkWohHLNlS1voU3XWwuowZt170bjuzi8xDDm+qPfRHHti5wWV
93zr7Zoh2ksfMONgG2xm/HJXj/Peu7OtTTl0s+6+2bEgaXap8ZIPTInwnSQbjDVEOTQUu9bwk4uk
2y1PXutJMGAPtXxU4kGe6KHR/7JTPCw/jhUqk82R8FlWXQT9jdm56PQcCpZxR1gON57as8hbeDS+
zHeDzbQD2QNOD6t7CQrvGgzeNkxUdp9Ca05P9bZDHThX8pU53zVjq7sG8KK5TtRds1gPQ2SfLTs+
QTbQEaZ6O1Q1wFEa6AgDN+O1T9W+XZ66G7baMezhpMCz8zfYMIBvmr32lvb8Ewy4UEii8eG34k55
npx6R7NO4+jhNInzWxyT8OQ5Bbm1m04vixPMkoc8KXlcFBxJ9e5ejB7MdieAMHwn36/cLTfU5Wgv
qEnXpEv9VgQA9UPE4jHaqx+XJWuXt48Fn69gdMkbmm8MgQWF0kKJvl567ZpZ8TVKvOPSkGMafO89
hZRCx0o6P3w5k4KK+gvAcrU1/TjYVsA2aSOHp2XsyWTlXzekGl57r40/aa4yikE+IhD2XC6dfUHH
DBljdseSrl0ayWV53Shb912rWbvlR3F1wYXp6nind2p270QF3jWy1RL7IpTtnfvcDw+pG/6MufNt
+jp02Q2Ty2PUpr1dOt2844mGZvtRC+uJ4Zx+W14FMzJ+tYKCxmVJBggVWa6d0lwIrgTWmMZH3pTv
jBajo+YMl7SonSs0fIB9HlsYZ8pAf6T2KcrJciGC1b1mIUvnLHgKaFvXRBSx6aTOnGzbvFcxt2or
AmstJXZKSYs43w+vdZlQNUwH0hsshA8S58c8LBtnuWJkMDyMX2VVv44OyiQrD4k/AST6nVge7+BT
EFcG2Uk0G8GeFp2pZ66DlI5xAuE7qM8ONqCt0uFRhGq8K4Yaq2hoo0MRw5XTZT+egYEjFusUm9Ee
MhDO+Bc1Vg+TDKNz1ukw1sb4IWkEdmt3/GF2DcwWL7BvJMmtiXmcEI9zb+q7SG3Ssqpf/OJHYjOh
waSlX5ClsFTQU/M0YS2SkWOcdUqpXWKVT7nTlge3SMDG93W/lZkGkIoWg3bC+YhHgXnWrLb2gLCo
NMLikM7IMVvM1j80ErE1veNaaGeDoXvQBO+EMClt8Qz1J/q3j7Jw2kcSrPbSMr6Rauk+hpNDfIBF
OADtJoiGIcL5RUlGKdmkckfrWv6uIXLN7C+qdhlF6hRFv0s9e2BlXsofFGD5kTcDj3jf3rQhTdcM
EesXSjLhQSOEBB88QsNOd9Bv7KsQdXHwJGZ2hznFSeBlOFTmqSB+AbiXvi+7AMySjDGLpPrVdpAm
oV98AehbvCiMSGZSDk9yLMy70MsNkfbqgoUbxFXudIIJWDSCDMVSPcNL6jh8qmvnEwyRz0oakX1c
voRx3dz6nFCjYfbscBUXytxS6RvE9vjHHszrFX8DbZh6sUXOxR/OTgzDQNVAMqQ+RzMBe/pL6dGD
VmLYnAwkUK2BS+QyoVu4wgs/wU6fs1Ez/2iRtLwpsoCpLRnupo7y3iPQpdXSn1xX+cpB2MX2f9t7
Wsh1Q3SxE3nEzbaxu5WVokuZKMdHI7ro/adt8ixJzMjp3cZk3479L4t/JW+LdxNT+tOIsjnayRzW
+YD1hxe8hsKSh+es0IKzKmtrX4jpDRr5fDn4r7i0UqMKj0nivBY0kas86uj7PbzwCZc90DlupLI4
ADI+KLKha0uX98muXMoBU7w0Wfho65gD2iNYl5g7NQfTSgmQNZIBSEI46S5Mffzphn9XFZtki15n
X8CPX0Nyh4geHXHTmFulKrrd3M7Q1JnsDMMuo/pk9skgpF17nTXLPCpMN2Z4FkeQjEw3S+GwU00h
/EXNe847BuywhIWr0WWqvHyHDiEYRUQvuDGnnTF0Hu9UciXKFNZTdXTCDCyGabC+8Z8rQCkYeld1
4JrboZBfSmgvY6A5v5MIwzmOcPmyn8M/cw3/5gAyRk2VcTanVDyhi9kKwNMPy1eQ7OIDaRZRVPvX
yuzOo3u1XF5UUUHGNGlAaWm69z4keAOLD0S9tLbXlVZw02xQWFRMnhsbvkwKBIMVvFz5JihrFXHe
9XOITv2SKt/nBT67Jqme2cCR25T8dSv+NIIPswIXwCkZzK1i2EBmawiIqaTdrvveA1Bqzuw60WB6
i6dTWtYpbsriqNvGG7XZl0YmVErevGyYGWB+WbUV0UVeQzEZ2T3AE2gDssYt5fjxax+1LXnAibv1
m+Hskna/zRgy4QFnYm6pJ2JkJQJK1p2tJ+Zu8KkTAQWugwUxk8UtMSElQ0eJH/CikCyV7SVhSBw6
BIT4jQH7IMqxptfyoPKRdqEnqk+TQ3iBx0zMQtdsRGDevboptmmMtmRsiE23WcK1w42IMu0squwl
coZmpUjN3anxq+8UcACkx7jwo11Tia9OBd8KaX4zudHEyaRxYALPMmExmrrDbRoYxTom8NaEdyUk
MRX4xRi+dYL0U/LAnTbeoSKujjKFIaJByz1PriJ5Ii2uEXXf4JkbB6gN9Rcwkgl/IL0aOioahkSh
fJp+9DqO+1gikwYfgEZIWO7K9cPhglH6Chq4F7ATPDRfoAdKCt/pefCD++TXIIgnkvHKU+vb4xX9
9xvQfB99P4lfFrfAMiCivJasbDT3PeLfSF6kS+lROCzGYjLdIjh6paYj9zGee0//CZcPGqNJVJPn
5r8Mrcw3iPp3REEZx9T0zlWp3lQ9BxfW+Zshgy9fYTeAQD5hv7fGB+T/2j7MoAMK4JfVxIWsl4z9
eUbnYQBpBpGPh1rmQ2+7rE39OXYiPATsiq8gkH664SeS0vgyTmc7jMM761TnQMIkaSAeM4JAtKeT
ParqbE/9eTKn6oFclo9Wts7RyqGmxYO/Knr3QeZMzSar6A4WpClX7yRhqdqn57f+dYZOay+SRJd1
H4P28Fr2pbGLETklz2jD+i5/8ER9DaZa7AFb72AGsUbyfgwjsvA8/wVHjTy6iIm3YBC26qpbxZAW
ekkDA4lJl+B8W3VwK1djWq+16TgmVvNd+GgMq7B8SVJayFIJ4AIiZ04HJYWM6OnYZ4i902Fca8Te
dHaoHUfPuuUwIs7U9+WjLQdmriGO1snLsAp62rhRmW7e28iyz6LpH8L5KxzN5l1SoZwbi5JwBtFU
H73Rnhw8GSAf/JpenePdsIiggDiFvNfxNwLMw871gA3rxSuZfMGmb2L2eqprAKvxZ35b9py5HSu9
0v+r1jjgIKtFXti+MqI+NhpK4tiqs03SGRIXc+xtfXvQdiOW0ceirPZc1uaJw/bR6evkQAS8iTC7
DF+6uq436JCurf2rkDR9hersuz4lzt01+uraB+5++a1YIPJ2DJuENg8Q68A9f+Nq1dYYregM+xv9
/l0j0fw+8EISyVoYOz2F5RvKZl3YaJvNlnuwiZju4hWB/VwEOxA02kHNmGNShmi6gqTmrpm2z2kH
rNiG93CI+yrfaAiMthgp2rXP/+7JgkNjt9HoGK8yD8U8BfquxiTeF/632tfLrd366GFAGNujeLMn
44eJUOyqKl6VrIrqM3AGyFX41o9mUUe3VjTQHAv5yjndnRwdHlpjT5eprfuWfwlvF7PPz6AkZS9J
/E2a1gaBBOa3mNyoc7lzZWOcll8gC4VHNIcb5H3Vzqod0pqjsr46Tm/vvbwDk9OzqYpTiNAzXYP/
V8h/t+lsMA2Rdl68tiRiiLCUrU2ZfLZLXLf1COwCphQoQGM494g3g6T3qBtnCDnW7k3c23xM7KNX
tdz/bUWeVxzUV3P+0V1H1kzN8CnwG5upbXk0glQ7yovskDmDXChYc5Fr3zGD8zrXfSbKamKYGJlC
rnGsX0VDHJk5RMYhSp5mElo82XuMWZ2Wvmr4WjIVPRL5ZQCYLo9NXz3pD6Fhn8MoY1rAZpweLnsk
a/FbVw3EZwbhO/Fk2aZUKVhdckA3WL0lkPDYo87Mu2mlQihOnqZhZ/w+Kj9gNOWujd5Q2/Yce4HY
hAm0kqmNH9zYYkoQTFtlNNA+gQfvOgbKJMGat1KiHpE25l8yKAkqJdkBZz13ozEFy8NaMdpCqliR
w06VnhpPdlp8eIzbmUGxuvFqtR0M88FWuOt9s7y4nnL2Y4sqMDYQCImRq4fpoR3KDxkm+q7REHsC
kkdWMrNUMFRSiOOJWnn9gAZn0L78cvrwEO/ZKIi2WTuLSBGqZnU47jy34IDuwghCBJO/TprfWzMM
Tmw9MIl2d2WaLUZi8+KkqQ912fT3xKP9UAOxS7AOPumSapCJJcNfg5BlG41kabmfDNpepSiYHMXg
kwWiK5aTxkawXH/GNHoPQf2vS9jLloK3VPI56J4YRvpIB/yXfoi0bZeXtFWy+e7MPFZhNl8ybi62
an6KBCd8y9oQ1FO1ZlrzbXC976Lxn7CVdetAE7uqUQD55cZpLQLfMeaulQ/eNSYUIk8KVK16zJ6w
WheYzi0NmhmLM3b5Tax2lmrxizX4BfkfTM+s4QWFLhX93e37Zq0Z0XHCRSE1SZSu7lbblq4Y3kB3
bOxu0zP0q+tvsup/1AxS1rk3PuWqoscz9F3iWWvl0LeF+cEIgo8GhxjZie5rHkUvSPieAO8/5ln8
nhbE79Dm/sLe/AXKGeXPo6llagWsRnvNneI8TSHrNcdmnILBejBWUexF60hgB09dl9xbdQI5vAkD
JhCT9y6z5KO2iVUsZfwQoXmeevI8dZKo+FDCKW/Cbp2n2qfQFZHEtnNRffwdPnmCaIU1DK+bl0Uf
Whp/C63kyaOIQ8gxBz1FXr8Cl+LtiR1oGAaUIfw/56QRNkDTQA1F2jAy4GL8IhOL0O9VmMT33Pee
U6f7Is79q0yTci0b7uNBik4SjiP4HM+lpOH2F0yPpTESCt358iCs2eUz4STBumwiI+/H5oiQoX+i
79HvYQEzCntXSh8kApzYlA2Dk5I5Pz8kVMZPtJwdbh1+iwzw+AZ3+7x89+W3EM0TOTe4+XZafkQk
/EtqavK6/KmXpxy0uv7990+wMpK08hZg0++v27BZO2ld3H9/dy82j2XCDPp/vn02zJU0KPnD8ns6
ndZT7W5UFNrHYQTBHphc2Am5Apu2vRuMkeCjfJUmScqWCeC740Y0ULBzI/7Zct2lfrXP3eILBkxG
mCyUnF/eBCkgwAToJhNUYu8sswwg7LFq+nfDEZ+IIPelQnSDyOBjioLHrAekEBc0fzbvuu8zW6s0
9a1sQG+aTHAT3UAPHzHMiqcR/SyAwCr/i3y9b2loETvakIENW+3BCZHfGEA9CmcG5AdEkVjwtLlB
OuRpEPlsg66+ucwhR3eKbgR+3J3BGm6Z4UHbpmrV8bnrQwNNuHnyFdiLsRt3ePFgULVv9a0UnN7D
5HzJ9G5ruUfrBBy9M/03BW97p6R/RldDllB/8R1iHroO7YA1R0YwT2A3bLJKbIm+gyqeM4uC86AN
3ydVtfvo2RxRpGgYA5skR3FSORqZpCHBDjrL5PpckjgMvvAUTd230okNfLf23WKRSzotPtEMJzvM
c/IbUG3aoT0jpGHpFJP4KyF1w1cVysuVVqOOCMMS81YOrgAt5yWJSJ1rks88TLxVENMpNcRWrCZf
7jVXcem43ZGVR7qHnRAAfWFaKVBemxSJKyMzfokUNUCF/G1dtelzGRPAOCkbJwv2KuQbsIgIjV1J
M7pS44N18+59BB4xr/J9zBvBwqH5AJkEnspur6TR3mHFyRmLARNRN06ZkW6yzIWEXHAcw24ErdMw
Ek1HiylFcjJdb3y0zPholaxiA8qauGl/+DQERY2ChbkgGwa9vRPUxEmrcqr63tjGMsIDJiZcIxoe
C5LY52ONNqvLPxHDQUkZgMrALrgko6vtizLgrDUbXsdA+w5B5FNppbYlnn72BNGOE+q3IlQNepVH
xxMH6ROH0FabaYoKuzvoeMuHlcXwR3mPAqM0NzHebRTnpyBPh20Pb2TrZQ8c7O5z0hBU0DkUf7hj
yK6jeh45m7UO2CefyZnGHO2tVuwzARmhSYYX256mdemb0BVLaE4iU8Qv1dV6wBbRWY+Dlr8DclOX
5kLZK1Y5DNh17AKH8sioZoTXgQARIKW2QaTvqwyZX+MRTqNpm7qy8k0RwWryGThgg+zXUN0fexWH
OwasG0wrqBWnF42RoSpsypTWg7qQUVimTPTDdiy2mR4GMBwBzEI77HTL2AIr2XvZeDLFBNp1aIBn
MVCMOVXiNsRIMvDJ5czAt43pUQ2GoGhh5JWQ3meEA5zyNOGKUsHD1A/lYxcOH35HPHVbNtfeAwDF
HhDdSg9iXHrTNo0al8ET67tpVm+E5KaHZDMcseacC6Fx5yhg3IIebT6L1lnF7xMZHNug9f7yvEtd
juUqM3i41PjDinTScIJwBD33i/y8qrCOTKkR/1lzqgf6BJhi/puGtZ/3Qjt6IaEjRtXf1Exj1Etw
u4IMrCiZ4wtMiyNSiGaFbp31iYYBDmWJUmRVj8kP1+PWgrvIIBAFpYGj0Y7ncGfWirr+IE2TNAWR
4guJkveyZEeMeRAZQfaI3pvWOeXMNazhtavaA7aavwxzYuST0jVUPdMJZBW6C94w/YjL6E03tV84
tUAChTyj8leDiCB+lIHyn0TKbDBPxSN4gh/kLKH7cKqebJVmZsBb/rozqkOBH5/e01m7WsIlIQiz
zCTD7Dgk66tygJinwL7DQPsc6vNosaq10qb/IOZHJANkx23hatqJPe8WsKr67iT1L6xp2KGVxy0x
IYtS2voNDvJtEDI7LV91/MwjBl3qWGpGPzKI65iA9WbDnlssgk5mJttIi38R+Hhz26Y59i2CHn8i
QzaV6Uue5/YqEHm27ykVR9goRt57RyNxI6KziUNA0rN1IHnumXYGh3a+PyaRQfZ2BATXuDWJOOYT
WLcyMkyWW9YTcQw/cKRKDtsBElC7qevo7gSI1wwv83YVXC6kt7Rkuo7li3FUjZ+WRovTSPeTg6Jx
XHGFMUWKQsbKBHIQUgOwEhwq7JP6iaBhykeOgTFpXqM5PTL1+zt+sWlbBfsspTVkoEFidMz3tej1
V2lInpOLUrYsfvQUKtlQsKTTYZEVmv+hIfvR5+WzNu7S/C/F5rDnLrcWdvDNDDXGeCXzw/65YoUw
KI+BAOa3XWyOLxTJ2zYSWKuKqiaaAfQv2KFh1rAX27zRWFmTmXWW+LlXpJUCt/Wf3cD2nxtzPjam
YcSj1fjPAWkZ+9nIvHHmL5HdxXcl3L1gerkix5bc1fkjlJFEfzZbQjDSwrAvo+59A0dcPy+/APX4
Kn0tuBiTqJ5VO5gHwNX5evlDw6nr5yoJNqyA7fvyiLDWuq3oCKNYHhFoVXeXcOaWr6b529o+C0q8
YNph+b0kqs0zj4fNO3+35fcaq6erIBz2998aPHtvW6huly+XXwz9NRAiefrXA/BuhS3I9ErZ6aaW
Gflswv7RMCh58ZBHoMqo3L1fTc6LFpTvZPymP+cH5H1dvui1nh4CBAT//AAyav7Xd/BS70c3/whD
c9P/+CNQ8EgxFf/pAc1k/34Oy5P8D9/h7w/4nyfZZmO/bQjJW3N7KR5IEf2WD25JcxW2lwRdEtJR
o/p/7J1ZctxAeoSv4gtgAoUdj+59I9lcukXxBSGJJFDYgQIKy+n9QeMIjx3h8AX8MJyRNKKa3UCh
Kv/ML+9gtoIjWQfBoIA/5bPBsuA52VbPdXvX9WJrDdJo9/dPgzCGxczp8FgOLpvVYMgZ9eVHWOEl
kP7+0dESaL0XoI54k/qGhkh5obF0PllfVcK3mnGCrzCsea3HhA6paZXOGaILoughnor+k8akm5t6
za/MdpnnVV73TqdAQMtEIm6967rMR4Pktcaesykcw7zSTZdCS6q6x9Hl0vQ0oTPb9GuiiVrfukTE
ZxB9TDAMX98ErtNLSTANyB9/GuKYfuCRSLx1+SWqbP3Y2M7PsJX61kazfnJb8/nvr0w/ta+jlOeK
qh4CwmZ3zCtnfAROMD5mPoMfvBMkAx0PmuPf3/z7pSY1WxQ9MNM+vLOkJmXy0/Xr8Fh4+LCbrG1+
euMy1Biq9orG7FyZ7X/+/X1+WGND7m4+gndsflo/TJyQP0FSIrE1LcCBPKz/+ZfFNLfXsWIT2hd+
ugHeh4UyfOGnHra9KYbHuhuLQxBFyAvhYpwrIcTq6WzhNFHw7GA3YzxWpeafk+9FPuevcxO1cNZw
ay3HEOoyaRSW+TbXLI4T5OBz+qUsU66DMdFvJZgtywUIAWE8P2GQ2dL9hAkaT29oZoeymqaX0ccp
m8JB95qadw7LEw64krux+hHT3AdMa8i3HllR4TO5ioLY3sdt/XOOo38mPP+/HPb/wD25BPr/d9zT
GmRU+yv/t3//buWfX+W/vXzV/e9c/vlXYNTyHf7Jf7L8f5BYcwA8UQbrw2wiZvNP/pNw/uFYJjtW
ii4dC480uZf/7IkV4h+mScQ+tAV6HV9J4imMXQnoo38QfnOxmZmkJs3QIuj6t933f7b9/tev/xWc
5Jvwov57ukYIIvyWa1I5JkwOev8j/jiMnvbsJt+XGGHSucRoruUVazmUGYubAtRsTnnFjhzacG8L
VAU6jOniFPpuiSxAI/1be6Y5d0X2vFeGdfcpUB+yITrKwQa/EY8/cvaebZYFbD/wK7vTuzfhQgxd
DbESYP/diDv76BnO0hU4/67CBrTdCDGzmsXWsedPpflGmGaqe9IzlunJROz//nKYMErVQjLBX/7U
TGhAzDNocZWX1RvR+89Nlc9P89TeWMBHsJePMT1gPz5GcLiwCLMnFOzpqIE/rxsz/eTn4wzooyvU
YX7NJC+NofhaQQ5nF1Tvg2xeJM8xunUeuZVZ+e42rzUnr8xhvuuQgsxQj3ykHKUL6l0wMpLz2OQi
XI+d6e99YugbEe3c3JtP9qLB//0Ccom8TFCj42dSUr83PNFUEp9qQE37sGtoPCuHZqVFVB2jvHiy
OPZDXSheinSc76V/wgq3xc2QvdjtPha6JXCMUkVxNQczIjqb2XFeIo6Pq3xOg0ub4rSuW/i8XoRv
aAjaU2txhm+tieayyDxOUg/bBL//msAQIGv2uY7FGmUzyGPSMjJ95hjL+YaNGUb1mCFABoe/wNPd
5YPezNN8dENfHLGbAQmaKpxMQT5sXMASPMoqzmpF5WyYmTnnSItt0eTxUVfOR0ceC4tHOBzNrvvZ
2Nkvt+Hn0NIBYepvOUDDa2G3yNldj+v+u3Uh4GsrY8u3xIXdWmywVajdzGlsZY7dS9EGIJJd2m6q
kPbMgof8aPBESEok8cDLt70BObG2S3zxJSeHwpqOkFaHB5uE+Lo26u00JcMmW1QbWbPH09hfpQ9e
VywfRk+ZyCoZvRVZLntbq/gxShlSmHW1jlT49NCvgjgFMh3yPXzxykiXIFjP/Mv2wpoDNM4BwYAe
9yyI6CFxoAs8t9TbZNwCoxE0184Kv4KBy6QayEpad3CwFMJO0Z9Aq/eoGbmVLDhRDlOlMZYvKaNm
d4n3hO59orx+7t5zOaYXjd5H6yE+usw3IfaCLSJwyOksdIxjbd2T1DimWlWbxKc2zPsNhn+ZPRmH
MYCq5pV0z+acluHT6qd5kSGn4VQVgbdtzZi5IRsU39He0fOMuwe14ohR91iFFX74kP6sKLbf2phU
eeNe05z+Ny+lGwycGpugtVzaIdos5ceYG2vnYc44TTZCiyEcVFI7+gNpTK7GpKkhOw5YAVrvuS+q
cKeM4gO54Kmw6jdVFR+0idZ0sUp5UIszJkag53zQVNumwpRdeeKJb9pQZsy0OTk5YgCamOffc5Gc
gVfR2OsGDTADmE0Az8ZdsWgyfMqXwE/e+uLoi6w/6+DulJTH1SG6BamCfGcn1FdTE8tb+JDsxzRI
oRBN/qqeUISM2rsFMxXADRuuTIc5BGiZngcNRKNaKmYDr8doiD88SdG7HC7PjCImZeArMa3F5zaH
vzlh0n0I7jV2h3c7CD6HwdmXNgAyUeu1pfwPgcBwUHJmkBj2r+E0Q+cdBCYQBOQWSOtq6NtlID6v
SoJDuuHQwnp/kbxuw4lpbU7FxawI4fKfEjvGjj6FnyyOI/1FBpW+HZQ8eG363Yr9R12NuyTCVsRr
rs72gKnBqNieWrHLri7ch0WHgyKvTE7tFPv5f5lcatd1I1juhtPRSJTKM6xv1gx3g/uHDVOab612
3rERhxXtNP7JdOJdhwN6bsaM386LjbiqObuNmbhjePcPDuGbdS7lDzNuD0NFLBqr0bQrdb+xk7AB
bwpw2BjK40zR2DrqZmtrd9alErDTGNC3Q6/OwRS8Rapm3Ge1j5bweREGLFC7jj7oFYeh0035rjOh
tzIdecHL7+/8sH2c++4HtGfGpSl7t6zomZx46jp6rbj02amze5AkGbUdavbviXZeqiKkFiMfXjsn
+MoHLnVmtMwZcnk1O7FQSBEiBO3rwRDfYryB+zqQ351XfcyQRlDMODJ0TvhRdnW/izi6kbR7D2fm
G7mM9ilFjGVEEc5RO9wxSY9wM9HDWVhMNMKU8YSzwFWasL7aZZc/JA+xG9KiFow/SKFSX9skjzIq
npqqeTPRIaBZ3+uehTQAhJwliN79VkQpkOgJrhU7GUa3Vn9HRThAziU6TycWQZDFUM2JRlPQuBup
Cglm75jRDcJjyVvnujFPCT64qZ7uzJZfceBeDSd6M01IThMJ7DVpjDWPXfU0YMxMx6jaJkEzMx1N
83WobPIus0G+y6GcL2+OUWWJfaDnGylmE05PzEC35w4Z/YcyyqK1rxxNpWfZU+MoL4i3m7wvyFEN
TrLNUlC8WeI9pwQKMbTaIOM5CfsxcmQ+wf47lwhSWhusdzUz5ijCGGpkZCgd32yO9GY/9WH21mF0
27jaukY19/AswnTlLdGqwKNPSeckDgcA6xJXYC4cFt0Jtq0i4b1ajJDHcP4cQ86dIX1NzByVhVWV
ll8yleZp9EgbASUgnMsDhFUDT1f3PdoNFiJjOivLU1yuhJt6h4iQZIVWkYEPskmfEAtwqEx2AwsP
PEHnAxzmqHEx5Azsg5bLQ6PFYYYx2UjhHaaebikUvbtsu5+Dq0ICfvOzm1X0LGCPP+DSFvhYjugo
qGqFAas46zQJ4tsAZHjL0klfkAFjGa8qvt5hxF7vxCf8hG0wXhOBsWT6yqgUXmoJ8m0rhmUt6vG2
MJ7iUbDJ+u5pLBv1UruBv7Z7v9l3w8yrSKFqDZW1a6v+Ig0o22ZrLAz6Hote/kZST9yiJvxFup2V
elLPTgJjuY6ZUvpteeEXJkMlIr6FezQtx9vSgHIcErTjdIRax9OX4+NMMS3PfNK74Js1avwsmBlZ
w5Od5t2mU3wEhd8ebTgMsVNRDkC1ojJHhpDyQulJvLdS97n0aaqhZ0ail02PCNRvhdHRqOBWNNtp
9UTQNV8qA+LA+WRiXD7FM5xy4XzB+0UqTZU+6vRXTyvfZWyTr8Lb5cHkUcWUHPyGebST1nQFWNCv
ayxILLVo1W7cv6vU0qfEJmZCkOypTPyGVpVHm13Dk8EendJiJvxS4A3OV7U2g2N+1QIrZN9SJeLH
tJTa/t1ITMa6wPug+PkbT3kEv2P1K/7FqGCADC0jTLIJaQ3a8Uq3EyebTs517g3BTriqf0wEoSvN
ht9GYNoMQ9TSqcOotXtng0YaNu67PXgK1+mdM73Vd7rQ0O9p0GLF0oSDDbH1aQ1fW2UqdmZtvpLr
bHcUwgwUyCHIznPVHdLPfmafnyAEgAMXeLlaih3jRFv7XFnHXJY3mjKSmKSZp5i3Wq334DpW92gC
Sc4wN6wl4xGeATsxdHJbBB0Djji9tf6iQi6DAPsSJA2Ik0Kne2nYj8xPnOsAYlw+yChRdK0N5oFh
TsPQZ1hTZxStawk9Z4pyc+08040qWevYT5jmQ0WXJRxAzXUTUrlopNh7ahPXLlRVrHRAksKweUNy
XOXJ9AqKPlpP9OY+xLgQFnW+97h+bWpodyMmcy1ZIRgSTqkTb5viq5vwXLep6ZJjFc9z/gvwPC5b
lXxaPBFXuuYHTI6NTLNj4orftaRsy/KW6qKcCXLojBtW4HHrB7D+a/kIiR1AOP7oFe8k0mdHz2hJ
JsmcA5yC9FGVc8K0TUHU7d2Q8QzV3SsDLgydUmA8nEy+Ny3lPLbGh90TLDwwnmWuSoPYMIgZgTtL
9p6gDtaJdHZod11o06gY5K8F/WkbgOpcnCOFMKQDVwNewJciad/GId4bIfmsoRwxtk5MQsAIn6ya
rsL0W6gYpFaEoaAxM95OhSiU6zhaFRxP9irNbQ4CT66RWNs4CkMg3ez+p4gnoEfWmG7BjWxK8zCE
8nMmHzMNNontpVkmTx2Mrr2d7SLfAp95nsaSzEjsURjF8MeoBdGxodz3fDq7Xum3TozVIaQbSJr4
XMwselZQWjZL4ogP7gUCf7txjfbJmgyMhNAkLY8+QLewmOyJ6oVaGZr00sk91KM4RRWcHWmKD9sY
QeXpP7HAbjsGWbolL8GHxZtiU8q1a2ucuEPjPNq5/Tvk2JTTWi8rlhkw4jUidipfTJ6325A8ZEMG
C9qlhgOQdmtXkwO3TNgm0tx7MTDLyS4/yIKye1MdbWo0CC4DQr1hOWJXU8n+AGL9G6EppChsmYKH
gz4EIWOLgZjJDr7Rk8rSfIOZkdXWDG6sCmQPsMXrAkAAFku0rIZOnNHN2YHV9aNX9IyNyQlvHd3S
xus7JFZR+uHkbWYetH1o0UbKKVhNEOhnW6SXxL2OOQGBLhjutjTRac+zRBcb/KB8sivzeSK3kXGe
9Lgo4riZebfSm0ib18E3f1G8Nh46Z4qfQ8W+HHl5IzHIXjw+r6SmFDSjOKh362Td0NeSZnhqXZTT
rWqWhuvsO0trTsWDfo/IYlySC8OQhnDUpUNMZJXlwBqwWq4zjFmlAfSVepfN7CdfraQjawqwmpod
OxOeVKDb44VbUm2rVLG1ptCJchygRKExnP7OR8bRJS7P4Wes2Mr58YirXRuEwap8YbAuiLzsGs/O
VTgOmzQT4zhP4DbkLS2chiuF2sm05Kwx4rvF/Fxy4fQ0FzRlkmzITH22hv0skbk3c17RIBXF5JbK
BJ48yeggg4w/8FqJquw7XJH+/Gw1ytlHc/PSnNuqPaetGnaqcO7RUAFH0AzxHS4Bswr6PdNjrL40
9GK4BRtsMn/IY4fnjGgueOPWuOs74BVq2qhsfumQkLet8yOojD9maXxaA8XNBX7f0g73k2hIQXv3
KeNw4HkjfldEOfYvgkUmibfUKlFXL7OPucjBpnLcBmtwMyreT8OrKa5ZoUs5nABB1rhGvJateA2K
/jrOzVJ1wymL6w8Mrvpwl+6Ggnxf6yHVsEZzMy97Wkzeh6jhVKGU+XsYM/M0+YjGaVBc0lDtozhO
LgysfgXqUYrbbOZP9JX/zmqFrGTNT7A4kYCQNXj+4CYwQCXroekOnv1UxLDxRmE2NDHb2eGv9l36
XFQLo2zdNtZ+nDnOF0Rq9nopoI/7NbU/X0MSpYfediEs9sjqWdGdjGo+FvoXty/5/jIcLrpiNp4W
v5sZelRr4wHwxt8a1uJkXSw2ipR6mu+0iN40DOWV9KS9oXb7Y0AI4VpArU9j61iasJmSjmFxiFgV
2lTWVK58nOvmQ5i8SU2o9zUljgfDITHnMtlOe0V9FsXgobd05FCK3sdq3ufhDFp9yNpNBbeioLci
QN/mSZNse/e9oqk37nxS9JEyHqzBeyeSFe0gEH95OJxPqTfcZqGvkyc/Kx60Gz2HwTYPingbKiaF
CDSgntV7XypSenQejZR4nXqwiStLC3QVdsfca/0uCH4GtAmygQQTszyK8H3Mm9ma9TadxhrDFbh4
GTrraGt7VXFDceKJD0FsAnO21IvtPIVTOmwpg6NUYlw+xpalCYMcp/wCUoKD13A1a/W71IO7z7IQ
q2pg8Ii06fELjAAw1kdi2/M5h2YuVCsPduo9JjXPpJoGkxXJwGSnqkHzWIgKPi37bPFGj/74PlkG
wcx+3g56yHe0mNy7lr82+kmEq8A55IBDzITlNfqVmpzEBZi2TSDxU5iGM6zri69Hta275WxBjVYZ
VXx781bSNxlMOHE78pWic8BOuc+uD1lZd1sCUnhiJo+2VKpQPB4RR4VT3w/yQ5z0GCrGZ2hQCVxe
V628vL/LPv3ji+i7nCQGs55KFsFXbKq4zkL1TEvJKddZtHXSkGVArpKhYjKKNQ5X/nCp08KjJcoa
dpWBdQEjzbp66eRAT6WFE3/IzgV+SObOaiZ70W1rEqm0Yc8VuRz/C/eGHCRBQE66OJ3GHScu0DJ2
/ibxCPSq8DnI1snKp1FoO6hpP7mci6o5/U2hb4qZf2XG6GLTbL73efTLKvS5r9WrpqkDhYZ/iTfG
F8VPjMZYFYvIR53FFNX0+T0Yxm/VO+3KVPzb3ZRhfzRtkE64xau5TjZl7PabqY/ntR40wqk9PhgE
BSm+ZEWcYg7+qmEBID/ssqENmpx2BcEZ2vcxYPbFgQE5PS2wyfiIinwTjv2jtGllNSvdHRBO0Pli
9yHNyhsOM0K3HG8OgYcArTP6chJaZg3BDSm8F5G5yNVpCPRhLm4F8iSjYbK83Ai4/FHel8u5xWkh
cP5ZkTg23TkzincOXmzwKkQp6A1V7JKqmXn77FrTFmOs6BL+tKMl5MSA8yj+ZE2q1+jS+LjK6TWf
yMF0reXjF/mlTbfd5LlI4C6033jkKGda3Bue2Aswdiu/tpy1FPq94/8ceeZrqUZ0qFE80v5KQ8xo
Poi4oyo0VKcgOwysCtRos+mrjiOotkNaX5S5DDRbN3xBgiFTKdQ27PG8aaffsBdR1YhZRUJKIBOQ
bZLEe4P99I3P6IeyBC3gLp3xeJpDgmZ6oEz604VzxDam3XEFufvmRxxb7RZBlxYrFmcD9uFGy946
RBynVpX1jDM82wBlDjYgHYRv+JumWZq7qNNOSJhuJb5t3sAoOFfdvCkMEDKchd/NuHYPeTh+Wjz+
+KFrko1nq6edgKgFhAtOfV5WUjRTku4iJpQW+sGMsp+Jp5ydHckvWePSiAfcoHmQU9BRP+gZZLcz
4NnLWRmFkQAcByizqyjeA0bQ7iRI9rUTpEdUCWIvVQnzxlkeyITcsEkZjn+FKeytef3fPA+wx1GE
sKlTaCTp9JMquTEdUcuriTckGNn2x+rip/6In2eJ/1H3fdTjD8o7aZ6OTXdrKLZVPBrWOsnsU1uh
JCVV9RS0nBi9ZI2+0z/WIfli6uK8VY7HeRuxTqos/9Z6BNhVa2PvKI6ige2sHIPnCHlNzu6qRUx0
dLmuXdg/tvMCar/bm6IOl0Oz8UL12p5gltpKEvJr3832WTL/kAZ0IxHc7KHi/Nr0r5I7xm/9Yc8r
KlbZBIukAsCEizJ/iX3BHiHjhh5lEB8NEyCHBWomi0GU+LZ3CrwqvvQegofbv9bCurTCS+EALIxn
ArN9coHEfykqLGGO2SLoyaI/iO4UNHjMBCZMDhw/w2LMj65NV7lWwwbRcEiZz8xkKbItmZxVG+UC
5wojayPqTuSaC1zc8oFW7POQ57Tn5a9qGdaVymGdNH3EK9zOqzavsy3gSjagw2taUfY8Grhd7czd
F4EMH72O3UCMC8aYEmz54s3BOICHr91kNACc1AC/zsniH0qReHJhC6AAhYK4Kk0D8K5yK0VtnKV9
6dJpNxHEdiObEtVsQnZsm5fQQbeGHNOsE2VtiZ2/dQ4Ou8Q2nvCAyZ3P8EM6QXzLIu+AY0T8nOIH
6pmidTOBEpIpchbf4hIrGCPcNW/kwh0PyTd0wntjTruxj0mPEhtqEefWsYScI4tnhghUbubuvHa4
v6HkGM8RtHinachi9s05YoZ0qA3eJKLf267t+dlYTnbKkU/ha9BXd+QgTAaoo45xT3zShf2cQABv
94J6poOPf7d3zRIvHfk0mRMfYRYylvuaNka6kTk99iylbWrxUFpsuaLd0YfZUVZgX1vCDoKD8apS
4a8aRAFqWPBOpvLdnlJeUePt2wCDK2Z/1yZrFBpANgRJUCPrFusyLGP0JLPVr3S6fVUMfTfA2G5J
bGc3dIxyHye8WYP3MdZOTTQSnyjkWwz1CcW2IqXvDurXyuYW5EXaBxufuopcB6XJpswjj/Z1zQo+
QqVKMhLoaQePp7Csq9n4yPjp4trA1pXBRUmydFUHMaf7st5qW35hVjGew4s9ps6DrLKTTcx9FlQY
Zt7Idq/6Y2XPU1QcGTIviGRL4Gy1X/KELG4XBn9G4lKyb65z47cHtyVKzmRiNWpgdnUf0neJTdkK
Ho2S4bCPVMEX4v41PQkt88cQyZNeLfcuCD26OatAV37o0fpjwUhmIgHAJM7BvxXG01myzrNkGxb7
VWcV5M6bUudhhhI1h2w2CJBg+FALU8KfbKayPmpVot7IpnHCoIA8TluiENWNA8PBlnIN/vBCYmXJ
3auT3TpfFEqYBaoZ5m7mfw0SmzQYCcA1UYB7EOMZCCbyO8z7d5rAmo0TEVLEk+Kfp5c+aD4oGIh4
VvRrEclmX3fu3cnsi6v7fAN2RHIstDacjCxKXIubqBirSJhBNlJ7x/hlyHxsqTnLAYSfJVLHPz3k
8WoQ0n9EMbUZn+4y4b3bzGVXbHh3hjvItV+DFs6M+JtT1AfnK+YePKtVxGC+mg8hT+K9l1fRYR4y
4uBiXdg9JvWAATBYmUvZGK8e/WsglYFPRf7dbL0vBE57jeefqIU4ug5d5XkIaTfohlMik59TtDh4
TdTv2Q3XncWOwMzr4xBDUrcKuuvnyxQn37JATufsm21G24PppN/apn2Y2hGRvUtecqNj6mW9xjVR
FM98r/Xr4MxfVHGHOzl8xHH16QDRuFRs232bE8Q8kdb0etvaFdL/jqLilcMcDLoy+8VPK3fA0uz1
8qEnIWAzywaXxBl/af1uFlP+0Z+4AxVey53Tsini5rzRyszoiY7SNbscfK0m8aURomIlqi3g2iuT
9JfS7B7Z6C6ZekuRFWY2KvLpWnotm31gWIHPrGTGEoTMq593fSIfdOOHO6dAiAyt7iGlEo6ULWN3
AHn3XC7MEmaz8yguSWNBxIjN14bO+ZUX5lx/6hhQaMre8UmXxp+uii5ipvUzmi5dOHJFEG9gKPlU
IpJLDGKM1DbCY37fNM1T47LP0SVyTlgbrzNPIMKXyjCw3nHECtmcpLnaVKY/rNXo/il0wyPWPrDw
PlFihygxyfABMS8mvYIUH5yWrTX/jXe8RMsei1vXuWzrNWnS2gVfRWMgXuRqVTNSRv/5bSYF4jq+
VXZMW6dS74Un15GTCXIl5gMUDYKfqv1I6Q3LtDgR/qz3rrLe/ZrQnWzutQ5veBBeM+G/6DTHc8CR
Qqbyw+h1thW1uUOH+BlwmkBIKih+tGygU/KlG+d5n8HSQYpvtD5j8qKgOhf9iprBddcUO9HzEeaM
XKspZP0I31yTeLoV0HVcLfSbxGdQDAdk51gTMFPYjPYN/a4lPB/ctRe9CTf/ncQcCqFErWep9gnJ
PkF63RvlznbKN6YCGTweLg3HfoU39KiEksBIjb1RviXccXgQ5tdcoA/Fc/Q7SzG/s2IVVV1u0yZ7
s3g0009AONW+tUXE2WAZSbs4ezEinogfvKQ5OL6eQ4BI4QtGznjtNcfweAkRAgas2p3IPqUigWgC
5IGtvXUMfpDRGz7ZLO8FJWJr4/XvFt5Nm6NQ/gNJHxps6VRbrvs8UftqrH/ouBbHsmOHZQ88FecO
w7kAEbrsRIo8Ok2N96MscrIDlKVUHI5G07s6mE9rhVsSv9JKQJlmW0vY6SgLtBmSTC0m86IjXmHS
TVwmjxh/zm1I5oEW0kQs00q0UDTKTsMlYQVM121QH4zAe5gL+XuqOPBZigusuybY88ldTm+OuoX0
ySuedKea0ZuYX9OcTQC8z+/XGGYObn35TQv045yWyNj6ObLYGZl47DEMfeEBuRMgIJqIDwRxh5+y
TZl+WfyvfriUMShTuKubZHbvJltREAPD2aOaidBd9uK7xnOD0ND63G5Ng0c7txg/Y7jfNW51I4dJ
ehRW6FDZxzHyn1GnrnGPkzyI9ZkyM0qp5Xwo3LReZ/mPGpvVeggQ0zrH5EASmt9zmHyC4GHABikQ
3uc6cndByvxnUFjgs22eLwHWhiXYcrPPgVGcb8WPcvgsLO/L8aqbnjAEN+mbSGFLeWzarDx9rQL9
nuXMnZrwzrZvCdOk67qMPhbdBhn0E4Qb9RDXyh/hHcTNk5ina0KkdV2TJEx1/e5O6Obxe1Eulxb3
6CYj55JXQIcSHR1UEz5gTjvYXr0vOou/Rr+8Wd6ZUCAs9IL6DfN1xo287obmQbKScUxie83Un11A
qcoHqgD5JGiosvv+VfeKuGT1MKaVt+EYc6Wg4z7QU7z/+zGJIr0zWl6kgGueXeady9Rn1VWsxlPT
4Gkby41TYBpva/XTL8pDINaYABCGYPNX8yV2FeaJ78bNiJlSHQaEt/kRmdktisLnqufamDAh+C1k
rCy8i1EdWieEKNmgCfNQ+GHLehMMzcl39YWEL+tuI39j3EWbSY1fXT5xikDlwm6PmMAPZe+HkiU5
td13pOEvLPnbWnIQNdkJ5cEfaXMTGUzrDFF9eJrR8PIJ8fgwzeJNl+mdIAOQF3Y4noZAxoW03EUe
CLsmDE+GGx9EFj70UX6DuHNwC4JktVc/2dyrYAH0mZpxzA+p8SejZ9qXJa+XSJUTQKYvjiHpBZ8O
0lmfg1adap/wyVRzaqEhLIxYiSbF3BF5wE6ybRexXBjl++Q55zIqEKem91ED9NSj+IFWPRGmQtnL
pNpVsf9VB7yI4bPNUT2Rf+dV3n7E5rwdF0z/1Fnvo8eWx5tL5i4pcFuoQ3hxWEt4wBpm9dTG4a3p
o50hmj0+RH9lTtXBb1mhWm4IUvvSS69eZF7sDtzk1J5torlrnHgsPAasETrtd7AKPxY9PASQw1wp
fAimcmNo2F5p9Af25ikzmEdYI7Sdt6mdPipyqdXJagGmw9rikk9uTkAKNksFNfFTvxQ8GoSQcerF
yCnEkk+WURPdi4q12VMBtCxrxaTPjW5RSOAY+ZgGrAdbn1sVv4DJDdWf0MU47HGOw1DCWutnJbTw
4NdsR/E20eGjwji8olj5fe5AkJOeeOgAY+OLeq2sjA6r9jLzPC3d7EUl5kUwGpY5WzudqJdIGl8+
jVjEvJDu+pa7LCLjnroWk4qQmu+ntp4wKQXZ7xqIoLHY/PAsp2Z1MHzzonm0JF0AtSpcZkK8TQYL
nVeJbYB0w7oFG1chZaTkUNm84Ay9Inc/sL/Iy44uOc7UDDNyLHgCfGzJ9seI2aWbeX/w0BUmYTyD
t9475XgJC8TAyCh25F7Zd4uryolA8elt3T7/woB7B4Cd4fkZKJTCY4UiY7rzK17PaTUtB87pCuz6
E5MhMQ6g0ivTxlVVxp/SSl6AQwAXlv25MThaR1Z1MIfgIfX796kO/3jjljAp8TxLPVVjfGtqHg5m
xBkHvyHRKQ6M6xiXaVPwlPMASw7uS9WaPzB4/FRWNa7KY2K3JZYswueCQWHzEFfTT1eJu6/cB6dH
5+2rakOJ/CEa7OfBbU44Z84VgVbWI29tpv0TCRuocdFX6BNV66OJVNdajn9UA3JWs9+jDYodAb4l
jbrse9Uv7LMX2zgkBoBSVfIWM5CyEuNldKunAV4QREh8G/27YIC86bS5xpb3OqiO7WPv7EHkvY2F
eQ0Mulbx1uFkJC8ROz+bdlJoG+1Jj/ImVf4yZCO/MZ4B6aTAg6dXhvrEFhjYrxC5z+a0BgKs+Fjm
17AoH8NqYJQisZmBSAbNEP+Wi6eYGk7umoJ3QuuFwoA2DtI4bniiG/34kCQC+yzR98ldPg/xzfXD
8Aj/cUPr4LbR08GOjcPsZmJTtlYIn9q6xePkPuA7xI8I7C4IT26lBDxce+/b5HgGWp10D3zGWPgC
jpk6R2lJAmWFc4aETqjJ6EPUQPJIo7pAhEKLSq+2Ntm5BET+aj7NaRAh5pWpO3QpoHyuyWXyk8NA
8FMCU/2EVW0v6XB8YhJoqKg/GWbxp1X9dzRw10Wd+SdPOWcDc+RGQPbM+6lE85zfa4V8lM7qpRft
f3B0XsvRGmsUfSKqoGnS7eSkkTTKuqF+JXKmgebpvfDFCT4+tqUZ6P7C3msvytClX07jamX1Bry5
xABYYA/TVhYBGyx8e75Jvdu20/3Q8wgH1vtyLZSobABWiCdemI/OselnHVwU4NA7D6UigxqfMcDI
7mL2Nnkz30ej+Wimo7+n85mxuke4nXX2DTN+4TWIN0QQ0S4d2mHXpdNHqqzw1fPu0BLad2x7VrXn
3peZssE6BsO9q7qD5VXxLSpHRa9o7CLzPS88PsegDbfcwvu6ovVjq0VtV590yFpzNqbgbvRo/VGQ
b9UyFQzy58Ck9ITgcTdmLt4OVz3B9OAscvPp5LIRZNwU7Jt+rraJkhJuIUOMMvL+mUAUpbVnrZgc
U8e/u6/Yap9qJ943Xi7RDcttBnr7aqJwymLh7HS1t3TuXzvAoT1+2OUBrDj7C9uclpIawnLc72yG
M5sohKobSQdCnIb6MQ3lbqBzXxnGfWwP9iZQEfFU4eTglQEwAsW63t+3cfgRsjdHUPiVR2yvwMk9
5CyTYHm+pBZHF4LR9y6yuRYQpw+1cNesDTrQcSwQ6hZvpEsgH/P/7z4q/hGb5TARd39mgUChGRcu
KHo7E2kJ+u/8k03kbay8ClROFK4tEfG5ckF26QXPs4nJJAA/gBuqxjK4p8wDNDAw6ssqJupeeW9G
5mVOVMC4GH9n+MS0yUe9RruhShc+8ASzLcl++M99FRflymC+5IZoljvAkxnbk01YQR13r4ZNVRJh
l4GyCZWo8/1yG7PD8xD7rHX1iHnbYOxhSGI1yRYMLIUFuL6f8gVW5zNuBMwWVNln1rKRYwkJMhe4
iurm91zNwGIyzhRwMl7ObrBknAzc2B9Jg3C+RZfLfZRAdUGnszJCq90kfbBr/EY/VIOHhq9lr+0w
qK/QeqAe/Umy7tRQopG9CrDJb1/KCkA7AX1rbLOc1P29nvqQw9eSIDTxXirjEav+PrYEITj91eN0
3WKc69c3oT58lNkcrX61GdhqhXnwFcPfOTkq/kfg9sQOvmIkDRoKPSs82Kb7ELj2t1NbnEeE5Qsa
h8SOA3pRHi8NwNv2k23HQHUTVG9ezmSPH/4bfSIINJN3WqOHi7T5YTP3p7AjZLiyonVWF86F2BLO
CdRz0IXZnjgCMadEEGcJ55dBTrlaQNJBwV6nxTq5653+olN4IgCBfyFAyE0DkIgj4QFbP8sxtl1r
G75kHJK+p9Lyq8+BvdNB/XNgkpAC4QLwsIO1NtEiaVYudjP8IABIdA8eN/X4HwP+oT3SziaKOmwd
mI6jIbijbfzCVS/5HnA9r90sLi9s6dbheOYX9rcqpunDucwWAwkiPQKYGngu75mzDAxRIobJySG3
YFfaMWUw6FQkT83MlgqZOakDWtP1VgGTD2nGi73WCNdSw2xA8oHlDR7CrJy9remfoxL8e9BcC/ap
93VDU6UQU2DwkSsdyHuRJHQTFJCorv9G2zgOmYdFXS4bm8x63NoivmJgJaKyWxIgc4FGAx43zKxT
EoMF7cthb3EsRdncHgZRQt1qALpqbWzDhzkIl4QuJg7G0v6x32KWg6E1QSkinZcC7sMhcyYyke2n
AHn8GorYzzzX5sM4ow4y3Mlco0hVR9eqfZqbecfKE+WiuZmLslkcAFcWtny+CaAWtHvPk8+VlHYf
Liok5gmFuW7D5NFtZ5+hMcRyqsmX0fCJYR1GOOjTJXShkA96o/sKiS/1hGxrqp127xZstAo3O5ZF
RIZETcRrsIp3zpC/ugHyVFJj7iGy3hpoL2vN75hbdndCliw5RHieXjpUFC1DWzcVHzqPXubQQPo+
08Bb2QjKLTbd9ZQlf5pct0UOw2dbc9eQs1EP757lI/Wy/I8gp84jh+8SZcFH1XqfbVrf68r4zQFH
MbUW92Axjgon9lpG4baKlHtuZM/oDYdUaob7KmVyBnGNoyv8naPmpy0ZGCQlum3Ru8xobHWOtn3Q
R5QNyLUM2qakcnZgv4LdODs0RKj+7aakg+rzF4wB7kam3rodKFR1Zp2dxmLQqgZnl8T205AwvKsl
aT9z4dJ8hopbyHgTKDSUwWram5eO6wUNirF2exZkjXKvsgrezWA6DyBmVz7gb/YbqL8zhmK2QRpA
jjTnYmr5TlQzhJlypwGDk/FkMTrHFiRjdJmDT15qBpPJ5kaqDNM79uBfOfWZmHUL4hxU4mbmBV0F
aCXO1szesGBllJems5krogSxQqbLN/4geqq/wXd+K02DHQEKXurwB68D3TkPEWLidNg61nRMpAEk
ml8CIwISrbnfSQ9jS0QovGhr3JjoK1QX16ciBfzOwnYi3GVKnIvnokSqy1+np+IZdNBvnaZFPJq5
3rb00BQNXiq25hg94Rs5MCN+HNTwzJXDvDyGJmYDeNXkiZMXpFZOYn7hDrNh/pAXZM+5e3I6fxvz
la4o0X7HCuZT9552UXYw8+4ntipBV4/wAE4su+eMrblB5guAkW3nEkZQpkgL/Fas6p5L1GiaW8pf
t4qbbVihaGd19xmO7+4iNx7Yo4G8fPF9nEt29YaXlzlejo7A1Wc3dH5lVJHg1UZ6K4J3r2eeAaRn
HZsQsZhWMpWTq6mIaGTNrTcIzAmVkuuog8jbn6V/xkaCUigPNrku6s2Q0ziz0mAy/eubKtlVKdMW
OQHSduuLcBAuDzx+ssG1Uqf+BxlXD9IaWPJLrpWWrUBH2uymiUt0SxlzyLlrTmYvdxHSyyXH4U4V
I4wUMd5lbuds6eNhRP1GSfKTifazBmo2xH/dUr/ZRv7ppwiTDfXVcAJrMSJmHxjClvpB5qZL7VLj
9EAeOdNhESPUvuYzirGQc0HJdBMkSDxEbs57AO0/joWIGca+F6MqM2rjV2rf2Sai2TQknbTs0MmH
+VIVY9wMgCsDtkf6YETRr+GA2JfJpbCRmzTJjOgoewRrAQ3GKl+mifrG5IivyHewAvoMp86//IJt
kGrtiR+LwURSze9OKg86QK4vs/C3Ydi5KmZD4wUb97MU9zFU/duEa8s5wcpH5CPzzwDhXOJ0+As6
HlhKO0JGOE9MGHTSwJlPvclq0ibCoBjeKxY5WyMsP13/nfDafIG1IspK0D3EmBTAMPAhFRiHorDb
S4tpAYIl7IpA26K7hBN6FXfhLWnzrUfUu0GrCQ/rJ3Tacud7iPsa12HI+9aNFTZOqXZasdZaevyi
djGe6IW6xhnU46paNSK9ycAjqaMEogabb/GgECP2hOqVT7/qPnmRsr0PErDR8h5W+h/osa92Ni9V
Eb3PWh/danr1Eu9dtuTgSQ2UqOJB1Y6ZnKLm0md2+2R73mGGmEU162+Dnu6cEETSxwIGsY26oprf
Fpm4DQnQqWgS6Mc6kC4KnSC4LoBLHjk90nklFIZ3NCyRY4PGrnVM9EjO/ANGF8IiHOvZ0EWrru/J
U0KYNdqlR//SvZWKMA4HE2GDYbCbD2OD6zIrWbtN+C7aziSgZHkgCxrE1ArPPTZVbFMuOKOGxYLb
HcOYseq0PAkL9Giau40dze9pjIapo6Sqi6LctXrAPhLKOz8uNnk73uNtQrnkJuW6SE7gTMBQtd6H
tKFZKXIxPWkAO5bujTHsF3yPg+D7iP9/FWT4QYrOZ9TmPwhhbioTm3i65rDCOW95zRUERJafwD2A
/FlkvOD6yMrvilL1QoXMNyC9NbxYAHkNY/L8auuWCbPZqz2P+pO1oBdD3wJmwnZ0wXYHGk50/ZLE
VblLFHuxRDiM/rQdb1rNQj7CxlnVzNc6We8lNPoVdaWzLsiNQeZ+Py9fqVuhJuU6QTOvmcmstZxJ
1vFq92w3XYBxfjg2JBY85qX1z67kwGTbQWQu9yKj9a6wz10LxFuBD0PXEdwvRRcc0EUA+APkYSyT
OlSKz+ngGCe79u462oV4LMZ9H+tHz/BPtlPCdZ8VJXabYCfkYckMO7zkhcIdOOgvE59MgRGJ5C7W
3KQCGgc59m/o2KkYsbPumohRcQ0bpm/g32LoKNP6jMPBQ5nbyfsSgR/pR+NJ1mxVMvOC2IM/n3Pq
1MHiOCjYm7JA4bd2ufE0oPLRi5gCSNpiI0y2mejplln7Q/ZleNoAVY1H63dyKw96APuPkXHz0IU8
KQ47UiNwO1Ro8rck/IWIIz9DLOMmeILEk4EGwM8K5h9xduVw37NNeAwyjnxdEynopSwlM+nQjHDT
4GWiDajKhm1pnnzF0jrnof0dT/FpGHgD8il7jMuQwG7oMqNBjIHZA0I24l9Q2eM+8riabCO8w4P2
I2p02DFIlCSKrhY8zidg8X92YhfrFn3yJh2wTE9hwocYEKbHGbZqDPoLU7LE7AR8hgKHEXa1WTpX
uHDrqXHGq5My26TNNw7sss8dtoC13RLgARG0U9V0JLIQAqCbPpbZEkSTEcXSJD5j0tneViNBAC7f
+5reDezxAuAJ5lszjDahYSpEBswqu2ztXdJjYq0JL+0qee+ADfcSclGy4A3ctclB7iKnqfWhFnN7
6mfWr8exDtQPp1lfPtkdqiJwby+KmWeUNSfmx3VFvWylpWAJE1lbJ58fS+qMI4N2f8+OajeDANnZ
ejwOjj4KJKFFhjAjjOB3uPmyGeLCWWOefAawiXYBwqEUFUogMR8VYOeSufq66fRL3jG+wCwT3WPE
UavPMvH/1aMG8Ca4vy3xGTmMZ214h7QjNl1AzOtrd3DIXZeRJN5419p0BL+WAdDPweP/RzYuZY1j
3xl+lWwKEu22XWDeAhW8QXxDuxfGLJ6Ev4wWszUQnL8qm4xrns27ijyW3ewtuX45+z0Dqk6RfTWV
1zwExbFTsbPPQ3+vy3GA5G3GG6ve9nYzPU7d/BrZi1cvwUnBR2K2bO91ZEFx7mHWM6hn2+k+ao2v
GlFkmxqf0HQ5hYi635JT8AWmDQF1gqNEgILcNP1GCZyUHpqqfcWVaPvh3RDilOgy7aAoh6xkduOX
N87m3jKZ+htYEFlfnZIiuLTmv7DU/Rlle7S2WiPc2X3GERO7zJEHzIVLnGDgl0jKOFbXJRw1JCl0
fAt8t0ALsjfIq8XjU+75Pfp14DTYYJsls6sXm9q2SLZMTZJ8LCV2NDZyZw7WObWTea/ZMSSGe7Nb
irsQ/U441I9qFKc+F1+sNAP0VpnAfCE301gEkIPFEx92xgrERuFeW49BUYVn7bl3KrF2bTRc4nF4
EFGV7pWyP3g7X83Qro+qXfhrNbWqS8/ZQdbGVBnkm3byj41fmwdPaZgzBKMNAFrIzSByBnxJYBfi
FeHgFXonq/RYpnfWH3q9bd14kLCaBp3rAOxGd0fosW/1BC0livDgTl7+EoxWv8sxOs2ihJstUUTX
FEHLYoPtVYXJ22Naw9J3HEwKJ39GwK9Etcsr5tWFx2rAxM+25buipHUmNDnmsWGgcq4zvRlz/7Vl
kkfcG/d2yvarR5dAOIk6+MAArGrUG2yZWLQ9U2zGgZJeouJaUFlzMbqHauxvHYYMvsUKZ4aIzS2I
IHI7UThVvFuom5BdJW14Hy/MsAGdqGuFN4bruBVNDp0up8DDz2xtDO/Qm9o5G4X5GqX+rhv4cCcW
GrPxXgvzo7eR6LTt7v+/zHHvoiibbqS4Nn231UPFxDhDj9GL5kEyeT607YcahHGqmDPIvjkIx8vW
jlD1Meu6uxyHd6fc/lgo/dJB0OE5tvy1LyhmhrL4Y2LJw8HknPh4+h+QrnluPnHIHIfm1Gd5+GDP
v2aVnL2WcKvRKsHYZWaxqfk52oLG2YT20WbTtBPiFM3lV47MY10rflaCEEwkIxuz9cMd8ga1aS1G
NQgVuG5Kh1uoOAgg06xlEtalg78irN29Ra1+qZ/pRp0Xlqe8DSQSpwlHtz8GF4UA+/L/f0uGiQYV
7Nn/f2T6BcBB23SDi7P8Gzc8Nzh1WqRjtIeoaj5wCPd9Il+pgmANODnMBEJ4sjwXH1zGj/jl61va
nLJmKK8Jgselk1WPady+8bIrpL9JcSK0138f0Om1fvZuTF521j2JMLPXyLVNtAxeGOeG/GiXDfOT
wEl5aEmKv4lyfFQ0Zh8eWWHb0gmnA2IwcVDC4zDNjTsU8g+pBV0rDirrhO4/RHnF/jiO1IR7vPtq
IMUOg3wmGcd6TBA3PSRW9a91adWTRE9EvLFWD3pj7cVMzJ16yg4dkVgUtDlU6na6IOlP3Uxf05i0
Q+2Xe5ut731atLwv6biywgXmHNNp9yIDtNilGy+wtguj+aTC7GwRzLOuJHsoQMEbsA4pRYq2Lo3u
LliG3vGQBiu2mua9C2CUie8t0+T1DgCdXgf9U6MRx2/GS5v5J4V28+Jj1eVqbsj2K+HpTxl8RAvc
YuzjyGCeaU8T7QgVZ9QP0TEVaUdDOhs3KOAn32FHgMhvifGyNqTatGDPgQQWaXS2VPMigob+pZfv
ypi4aOku1+iVkvvSsMJTrWWy03C5LwOFFY0N6w2yBL+CRVfp2WiDJ5fKAysain8veGLJD8qr8/ON
y1RNd/l8x9Dz1Hvc4TmKUJpl7D4wbxHkB/7Gz4N3ahhyuDLW5WbegFAl5PnaiGYVdhUzomYJOdF0
bLEdXWRo+jwszs3u3G4bNyE5d667aMXSXcksjwU+O9I+og2Q1s4rSePoVMcvBzo/AhZ/DE0Dwgph
2YzTIGmPq8HE8m817ma02meLb+E09v4NJSwNodA7XBKXpGzuJqRvKgg2Tkg0QVu4/KUMlOa2CACZ
JGu6LLGuwwHXawoqN2KkN1Fi7psAuR5IFEKV+20RF+g01Y4AMzYhbfrgFwLUiqSCtrE/C2ZQq8Fg
MZoykCIsIqVlEN3eTz8rpFosCLIHGrGIjRkHOBCjxZyWY6qczY2Iub1c0IKHCnpJ1NwZlWAundYP
7NlJZMn0R0btD3UVrSaU/62ofRumIuF9yQyeNzWT7zbnEEfv8DpsXR3M+6DDhAOSJ15nE3LopPIe
/YlUGeVYG+XO2cm03IfOdMWmSsoU9sb7gIGcHDPUjd0tRn95SEvjX6WrmzAn+Kxz9TdVJ7PCXEv1
LfZxPU2ogvijtmR2SawGn9xdnUXYj0qQQmxtj0U07MyUXXgkExMGqfHI0Ftb1WHq5LeBv375oG4+
KX67YmyuTJLIj+9d9ucdN1oMfNYS9U31RQt9xj4OZrnLwqCnruj2XqDQ6QmqaaQZo1P9Lc+bq0bw
pBgFpJ+QJVL1jJAFGSliaHYWslLRlM/dmBeHsC23mTueyZW4K5UzH/7FPr/7bGa7qVjkgpjVt0WE
EzLyX6tltYllr9p4mYEFd8QVq5BXwHwpfXrPoQ82XQEjoc/Z+feB+Z61bB+rT7B72GYGV29kZT+g
soc6MAKztKrqhZAVhJcGqouI6KoAvZHTyLfB9p8GnAR4gO5sRXstGv2HfKaCd/wrbQcM1VC1a3P0
vqsBWUUGVBbB+bf0eZjQDuGRrfxX41YE/o8p/XHPLXRn2/G1lJYBwz18rTjVd5X8Sn1s1K4y601c
9T9qcnnb4gxc/sJrs+g2u4a3LsbLzcG98Qb1JaPO3as6uuZ9JQ6WSP95kOdKaQZPKMCr6N7F6neo
GRNunMb7mPJrWIpvI9N7hSR8Pdr2Y2EGG3P5PFLczXj3y2zbht5uSlIiUQGs1kNjn9BXnMIlGQpY
YUjvY9/xjeEfnBe7WDceYviFUC5JtC3sq8kbsG9zvYs9PlxJF62ZXCI9nX98h+yCPKfdj+7UTAcq
HIKb+n44oP/+1t17ZPE0LO8+Wl8GAW79quf4HyOWJzSJ57DpLapr60GLV46EfwGTLWLNqKOa9Ceb
47fSwCIlozuslAo1Fm4ezGrLn5za8H0I0uMQuGJnpITwZYTzml7BtxCyO+4gePMtaWiYaUmWZDDr
fc0iALhivsFL169C3ttRMHRPQsKvR8yNZDyA1i6wCzJ9ckb/mg3cxcEwfUqLsCftaDyNxLZGZXKK
a6QHBRih5jczu3ujwe7PSAsPdpUHOGOSXd30DyOCjy7CPWnM+PQtlP6MBB6VGm6xZoRTx94BPigO
ZM/HQ4eTtws9JGmO/E7qblh5eXCH0+Ds5FcuE8a40TBsIYOtFxu/sltEYj++Pbw0Nlx0x2NkkAWn
1DNOba/EarCcf1NEYZx5zcqpSWXmM8uw323d5m5eClLK5YeZbMBV5rVbeyDMHYpCHKH3R5i4hH4V
KLJLQg5HIAyTU6MF7W842u4rRptsN4qfRjgVL0h+wZfyMxo+7etI3eQN+UuHasvx8hrXTfDVNPV9
71nbmKJwSiNO8FIiTY3+SV9Me93h7zKN396OHmkXv8poeBnCcygf6qh5sHubdOdxZKvFS0FNl0IQ
aYsv0mOSzTBczMX72qGHDaz+IrIwBN8dvQWdT2wyP6/Afwn93HltZ5ekpdz/B9ObKif7DDEd20Px
2bYw0BKKx0lRaE+PAyrCUqGor2wjxdQZH/uwYZeamNfJ93DBj1+oLoqbWXNhGOIjxx1xX4co+ax5
/mlpypfDF0dx4Z1N6RYr9hDUOXWHQ2FuwGUbzI6TAKuhlx6j6kPPDB1ceGF2YFwtPRxTnT32fLB8
pafWquVedeo9NZYVznzTAUkEoypx3Cfzg9LpNdf6NfdmJpSxdQ1rdw2mOr54Wh3zMn+MbFS+TBdZ
w9CHT+F3GJCB1uctz3pzmzxpH6UWM8yVvxprF3pZeMCy0492BTJ3SMf3WEm9J1OAfDbZbTKQPV0z
PHSB+BQi+0o9uCNk/J59gjtXc/QnM59lWoDsOGTMcPK/pa7uB0J8C8zfdRIcfPhna1F1fzqeP2nD
g8z9dJMGWxVZBA1MHu2/4ol+9q1mHbTei0UhHcXineKSUrEIjxyOANBUdbLS9D7N1PNYsxbyk1nt
g/TdnaLfds5vLBBPjRrlJjGNeg++B1ic0dwxDaBhm2LMcjl7N0i4H50d/Aq0JY67JNjZzhujlwt7
u3kjBVDmKfnoZHOSMQ6gZMQA1+RXVSx+X2rQVdKqa7PYRfxq3Bezd28lBmM5JvnmbZTZjyIDO0vy
i9nc8XfDvtOP1cIuqFYMRl4at/zLB14ZzmbmEuExsts3/uXwKhNWWibqVqHHXcV1LDbKDg89lOqV
I0ELCsP1167j9oe5twCERCW2IOurLxpzw8Oy9KDhQEGDRoKtoqpEgQVataugZW2ePc9l8TkpHlqU
Us9taT15CUGXDHpshMDrTgw3J7KHTcq+xJz8f7GGKZIW04X8bagRy+bZ8cja0QaOGFn+zS0WoNGr
GX8jVl9BUkSaZ2tG6qH/q6oeuzLL9UUEuPZk9laFL2M4vuVGdZuC8gXn1hXs+adKUGQiiqLiKV48
4ihORua8FwxZWJ6IGj8lnDSBiSBhgJBM/W628hcg+7vB7WBuEAaXcITZKas0CUzNn95nxKqHpkj+
ouVg59mtY1bromk+oo5FbiZm+NKMeXHr7ydWYcyM8Y20xqfRYAEsNRbwxKzf+bSolPnmElRvqsQH
XRMXkSThR6zXepz9Z2Kh7c0y+kKbQOXZDAkFb9SS49L2mjLQBP7iY6yejGFToWM3mv7DgK62VYDI
HNEwA402Vdl6h4jptu3rkyVctXOxU2qS0DYlwKUTgpjf2d2IruoondJnQy6brgo1B+1AOZH0koSH
uJ2KU6uPxERjxyymjZ0i+vAadnIx/Q1ZI8zdZ/IbLHQvlsDeOkq20LZVrli+J4S/QNKHcGdlDLxt
gd+Z2oLVhfXQomLn56n/PCtgYRTY/cqbxX3jojA3DW5/HzkM+w6uAav5jXc1nlHynPNt6DMySUGh
Y/3lecpRJpFNt27VbCHMqXekrW3rmOBEOCuG/9Q6Kt0FXvA9YbgpFDWdhvxVGsYrgIMzq66HJtyZ
FbuhAHk3MXnDSVijewqdskB61OuTjeqjIH9P1Hw6U+vH+6z3P6GFwg5vrEMc9l8BCEza+fypM6Jy
1Xj+xY6td4K/puuI18dxh3pXzSBsQLqjOkTHaQ5wMekI0oImwXIXhgkXRI7VeOMvjrXOmbYmN3BQ
opQxL2VOCm/iO+SuFWxW4/F+bnDVDQOLIoJivgMmjICPKCfR4aUiecoLvL8RNjW/dZ4DWV1jwSyB
ZwqhBdb7Mp4PyYTHEe/304i/BDSLvkFIyGgSWibQaXJJlRAH2++fk8ReFSUrDc5oucimOLKICE1d
uPssf6n2gykivLU6uylRAQHTZcR0sCas3xuz8Weyh3902S6dmXvnRpKdJYhDZ7YJNwu5520ImVHC
TFQq+59pZjfOYqBI4WOEwCIDWpPF1hur+NOYFivLjjDzau9VRtMhW44tg2C9ii8pcFgCdDitHE2i
pD2TzdG5oNV6AaSkTH79QH6a0jxY6pqOL91sCkJszEMa6JsZ65Mzt/ZqbLHEOeJekbm1IT+Rqb6F
rj3Mb5nM6r1aUHK/jjc+MeuTRzMddtY8qRMwBg/v27BitHjnu/GvPS9ZjYwCMPTtporupE/Mt7k7
exy6a28ko5aAuo1VElmSqz++AQqwMW2xWF5zIwVK634YjMF4ebbMG/Qut5HZi0RdkTJTJgXxljDQ
Z08t2W9I+NZWAMkHWT1cn1Nq4WBLnOwSODXBXTwWUWPSOw3E+CY3gioTupxn03OO3cSYCTjXSgTM
EhGpH0Au/RIH8zxbNeQNdxe7+kRBhhXdo/evvAPWl2hNMEe8j1z95yG6gGwzfoS1hYrJ5O4cNS9P
E2x4T98jcj/qaf6Xusjl0wjVpDEs3Vh8Vr4qNp6iH1Kt+GJWwmsxUEl749doxK/9FpwuZ9GYsh8v
nsfW/lF1QC4SkAGD367qgSuyPPhBtmcLACp6mDcQsxpWwgNiq/YM75u9uf/K5/UzZ91x4rRno3EB
pftSKXphumvdIegDOAQQlU6w88SDVObJg3EO9fbZjIfXtNX8tjI6gpzk2wfnFg8HlfHjBm12ZQtR
dde0NXeljHkIFv+byc7TLP03XfpbvmuCexsTLdbwHMQtZmrLwQPj4s6tpXtllfTUWaDYC7LOlBm8
IV20mOMXUGizbZMDOwvTc9xndw6gF98J5oN2MbF5mb1wJQ6ih22g5jI9ZgM5EO24s5rpNIkY0xBH
LICE54rSi5sy9i5LVdtr2BqTLhEALRM819mXRNdsae2xsKdfEXsx4AxzecANcA2t6ILY/h2y1kOa
sn8NahnyySN7Zk6AZmPVq+neQwjumMG3LeM7PI0cC3H+l1tIgMPvqXmA+HrDXYSKs6fcqcfsLRU8
ren4V7Vwl1iqH5Tu/2aruFQug2uH7ZGFo2XllfjDyWZgjUJAYJZil8olfx/L1iiaZcms1qqhnCBv
VXSOxN6QSmtmv3rs9k0S0fnqfzHLTHYWqPkC9+D7fGt+VZ1i4MlJ6F2K9n9rzPwRz20OS0E/RnV5
hnpByVE4z1gVtN2yA8rRqskeIx1LI9dofhzxKFAnX1zP/9StvOmM0wzOF3YBtnlBBMW6PRhV/V1R
VEN1O+O//VI5bZZM3uZYnHlE1/Y4kkwXspsG3l4huugmvIs2ykpzwoYsORrM39j8MEsHImsnniwq
choWQjNUzCSTrBubflqH/KPa5uRoHOpm+Rg5iJem5hAz/FznVX0sS56XMpoeotF9k8k/TQ+GafBY
cns0RXZpWMHG/Kw2m9+dU5O2zNmmG7RCxS2iegfAkfBq4tTzEZvAOLlw8qHtrhbvbadvruDnAYCn
OpzuvTA4sMN2rVnhoWAbCf6CccwXoBRvmt+L7WwS6KJorAxRc7gWABKG8E3nwBtGi9V4K5S59uOX
gPTCQ5HfhJ0zrHY2DJcMgNe0/Yig+wIQHq5gwK0dC1oUx3QJpZejbzEeSayF4cNsX9GKAl0gM7Mp
bQoF6AN8LDcVBs8caO5+4upCM1Ws57H+dZ3+L/xfMoZSwgB3j9EcfgqoXzRwMQmixUgATHxgKnbM
Bzp0JLOLEwPJOpV3NT1x3CFcLOW3Npg6jvjpWz71MQ7qjStDoEVwOLykSfZWmj9PZD2egwXowbSM
Fd/4KY053gKc+sVLx9BSzCfqgrDWFwGqmhkfVLUA02Qjsvt0AEIBDtwjAkuFgDOUNqnFvax9cg3o
nOFkPqO8AHBkK6zSRs4XXY8gtGCRuLH3LYwF0TvLN8NBChhGnr0dDMnyTmh9JhiO9FZTQpOtKsRD
3IBGlH7ZKsnOom9vVuUzSeuBherCMU9Kdu227BPElxnE2ALs3wYKEK21eJxNfRi8zAJKxU/OZ9nb
9bts2KXU0gAG3pA+rmbcqlX84kkPH9eymfE1qAoQEq6BlV58pl5AJgKeLDsFeEFlCEO0xlSFidSO
QKawKqfh8WF9Bvgfg/nSE0jTl+Gd1UZvapB3wYgEuJuSC8lbqHbpuwixfulH5CPMW++L0QFNA7fc
iD4GXTABKF+KGL2X48BfRJZMZnGVvJgm4//JgbTmCQD0+IeHWKGn8o8MpJI1UlZY5K6B9SrmIvF/
fekfBBfQGMRyD1gv27vTk5nG53ZgfcJybXZGhqPcBd18+Y+9M1mOVEm39auU1fhSBk7nHLMzCUUr
RShQr9QESymV9H3P09+PrDPIiqOQ7Gp8B2VlufdOCMBx3P9/rW+VHmucQoWe1/cPiJFdxDSPE2DL
i7hRnpyApTWrREyAZrUfeSoZ+m1HWFuPGAfNbh9tilJ1o+yqydGu1THbJZSJrADZhgY/cD/YNA7G
Wr+LI4SVqpk9tFp5U4Bw6aoIFDbvqC6Ve2vAaN77KHwYvHT9YrEPQnZB6qFdwuE+8pVNgbb2GQ8z
YzwJjTe84NvjTMp7aA77IiwAx0/PqRLd4r8sUeEBexT9DuP6mnSxsDCCZadXL6odvuhDcmBJsbCd
K6uCJdSBM0urC8XGPJzohltlyCcMvIeFBrXU9JxXWR0pBFKbNZHohOSjb6IKZA46bu0aecstbJdd
qLEDouNZ5+YPPEhIB7ACQAB/qFAs4CMPf+fUu/i2zEs91Lil9jZKPmQRA0bOTf8u1rHIvoYe8ddF
uqOAdWuANUlE4KySXrkH1fMrI8p3aKAL9BWvZ1m/FlM9LCfJF8XL7+tqRAGiKfdybr2WiHQleLDO
qa8nFcNELJjmG1Gzloq6B6HnR6tsqCEbBvLl0e1V8R5R1LpsvKemzssNjAMmiTDdwrm1VoMVbGM/
QFZYeI94+d8rcH5iCmhMrEYwFFtFKPdJfoksGSBLTIqTTk1dGI44tDNE2ixey9TmO6I0N6MidtNI
PzQIdn6sHWbArZIe7ZZUnZxcx2r+ZtNbseCxA9vQ6QBkxCsFSF+1ITxG2qxfwEHStdahU4Nbz4sO
mFA0ujwBCU/+CIdF4ctExqRaEO5pOGCOOschtMncweYg6wpNRjX08Xaw12ln/Si6Lt94MiB8pDyi
uYKkYitX4EQBZWODgGQsl/OpDTSpRc1Xr+78a1aDRzIsrprG+Vk3qZsbBgFaCDoDK4W5kSOY1pas
Wa8VjGZ2kV8pnYLgMhju8Ja7IgmOiX6Za7j5MjV677k6O6wQ2RGMhurvDk/zQalejWp2Ryq9D04u
Puqh/VB6BzousECnCYOL9zNBfD5kus5YGS8dBTlb2VHZDAtIO639brVTcYH4EFjC3pmVp0LIo6Aj
q0m/WY/FdG0OFgUedMxNoDSblsId1dvcWqeh8lh1AMG6mBIEn2Q9sp9pZJGw4BSvfVgS+kmtLUvA
Rtd69Bv83ENDXHYX+Di8RAR6HHOxH2KwRIfOEplM+Vx14PEShUERvQkoXRXhWtbU6FjhQaE01aty
KHYUi8o1p96pJupYsy+ZabqjP8pqS/GS6FAjNdd9MuwUZMYLtZnZ/v611ZvdMnWCB11nh2+p8EIz
NnJprWOOjiGudfTYzZhM6Mi8tlWYQ1HGmjKEt/7Hmx7CI+2t+KH2ivcIzzD66/6JVSp0IDt8Mi31
cdSGR2Qaz7GfLckmAF+hV9a6JWj5QkTqVV0ml9ngLZtRUlKbWV9oSdheNWhFYz2ER9IiFjAjLNHR
a0QJC+dQdQwFXc0BaFZQ0Koo+nIRF9ONxTu4dGwAEJNU3uWIaA0OqTWGv2XBUoPyx4Ww/PKKz8JV
HhkYn5WfCf22RYugS0bNxgknrFU6+hMNH7JjsVzt+LKHsJzu8bivSlOy9qO6G1fBlS/sHTCbdCK7
vs+E6+exvhTQAdQievGMbJeWfL+wPffmwAVpsb8afHVFwOqtoHC3yEJxlF6LKyNTWjqJ/huI9BvA
mAhVXhNSHBRJGa8i5W4xhq9JWfzCPsQNGftfDqnHU5NvlNkg0prBrz5Nt4BC5IUN6D35LWPF3MlU
mhsyS+acUeIv8LYvPMaLjuSHryQBER48XGpH5nNBeXpl9gDe++Ey1tpuDYfC3tS0OmOfRn7dt1s7
s28xb8XzjgNV8WCtwiKheT6R9wCLYFyzMSpo5XUoulcyqNMVE1wfUiapC8O5MIt+26W9cZmGQKac
LNwmhnTLMEae2bKbqOew9z+7A/QuTqRUNKAsRNSFCRqvPzax+TbNHdaheS6BwUJ8pd6m51RAMpUe
HORMJmKAtHQKtrkJ5F5C5YGlcGgg+vFBxt4Tw+WGqwdW7Am1m7OfPUp1r8nNXlCvxsdFrENhakcb
6ZgXxtU1KqU0I7YN1OWB9QjoXhK6I/29MnsXaMyjaJ37DuJwIHCSB2R0QmhNlxjIw4umGjBi2KhR
ZmAP4N81xhcC8whwwUmFrOGPRfPNi8oXBRFYm6C4DrC0QjPaqYkqCHIIV32I9xLwL1GsJR1MyhCe
Vc/AR2+6bOZF3dBOPx1KNEtR2pfooO8VGwumbJCmd9EWf47DqvpSgjK/Gi012iLqJmgVzWMnPYDP
pu16WObugopZRo+L90po3XpqwRH3mJ+kbK6EhfFSowM530Bf5hRCfrRxuSxaLO5OP5vIZbtXZ6+z
lNQLlFUrrIwoFaKQtbC48T1CUp0Hu8JfXGvY+2M7pmTGW86waiEgI7xwnbhwZ37RIpKlw8beoqrW
Gr/BRu2NvC+wz1rgsh7VOf3MtqhD2VCYJHt/by4L0OootmitCfyDPJ2/o5l4S4wQLLd8RRZrL3PS
6ll8gZnSpdwVyUgnJ4tc1AdbocMXsWAFoTpN1sTwQBmAsxjXW/ZB6lWXiCsWuOxZpvLgTdGhK/vn
apz2la0dtaEAB1YXJFXYmWtaVDhyfARdESMtSY7sxTG5EBxchTifYKGUGnGsA33p1vAItCDwZdam
kNJm1gjKF7pNuExrxOMRtKGyacaJqj2ZrohlrW3aONeRkBufdpJjpkfBDJNLvtAktLKotv3tyO41
rYkCH8xoY8by0aO3RCLID5vpnk4cWicPJnhToTqXevmgidwteoKTIIMfEq0P9jlJGfxl/2pQy6M+
RbuSGxQ2CtDckOAlDd6yY3LzKwsMC4ChpyhFYcf4Kediebm05yQIK2e7TvLfoxMnN5Fk00VDWb8o
iYWCgXg7qnp9GJXs1ohuWTcuNSsJ+F6RwmJi1FFwaq8b7E1L0LVprhwrgXBOyzpovBrLdoMP01hH
LxNB5qs8H7Z5biYYEgPKV5p/x1VPNLnb+8FRdzrLMtrn9DpTmJaxkBXqsXGPNJMoI4soKH9iEztA
UloT3Yd2mkQSXSQPYItm5pl/17dR+tBTG2ahvffGxLlEltXe+aogOr0At8GnyloVOrJBJY3uoEq0
4BL5iKY+bTG6Z2CMpqtuAr9OW39NixzPmqb4j202G6drMBdhQJmdNCikBtGMgekRenqTYE3RxIQP
mFAR6P7yV9dmmz4jcENvEoMxocp/nKrCNXKvXJeVkm1Hsw5e2KnBxXB5TeA3UDgokY8uO4d9pGOr
2iVvK/XCBtW8KOINuc7ZrWUO6S0GuV1OHvzsL9g2GVTA+aWpnUZd25rZuGG0Z1MD/pMuTaKXz0TK
ICMqqSPHpc3SsVpZmbkf9aK5CAquuuitTYTi307WiobzrQz6x9Kw7hpZ3xABDJYpUp6i66iFhybm
DUwQpy9ezEvfgy3HzoAhNWIT4wuUQhKWkpTtmljmHhmghW+cEAsU42a7aW5hrVynBdufmtXhdl7J
Z054NfgXsqD8gU5RsCLPYeObWbtU1GdtQAPAbqHe9O2AnWz2HVFV3BspYBRk/qyK+PoqqgFODRDS
QIUWOQkOXbJTRY4Vi336rRaiD4WsS2XU969wbCVXqNiQKZuUg4zGOc7/63L6vWw74EQbNasoqIZF
zWZ9yAboNb5+hOnqhhiMLzPqT4u534MoNiS8ybynhjWsvWnf2l5zrG31DfkotkwqGJcaa1nqiHOa
rmpQIwZzEvcRXPqQDi9hsBSH8HVlZYW+tmT9rbJa1W16W43sNsaEYcXWQIOGkLB7Faj+AJeL7kGy
U6f6GGazD1ljDgsxB2XNFDJFqzdROTykE0nZkjoKssxAxNHGQwywibuUm1CD0Qltb1/SO/dnWevs
w2kL/VlRo032O5BMlwYt/gL5r4FrBcfBTaLKZJOa6StzBilwWF2dDDeiob4Pc3Kxyk5vqEJuKV7c
CsPpjGjaUdRZFKl02aDDLALqj46P5W/rlKyJCJ539CxeVCYbcZmEEKkQxZfUNjwvP5YadSLeYZge
4x0So5DBG1/5CUlPI9NjIXu3DiGMiYzOsUWNsaPPXEaUHVkiuqldkNdsgTwkyva2TDHoTVBbFaLS
+Eh65YU4wMvK1pFKbb4Kchd93yuSUNZbkfVTNZOnXt6PbWpSu8KAYWT9T4WXflxMhY36PrUkcilM
A3oc0mAHdO5rr4oBk0maNUnRPZquLLTHy0mFvF7ar2x9H/yuTddUrFHzUZ0JwueOAnUkX6KMqkHi
p8dRC9ajj4ZfbUyePYLlZUtfHAMRAg7io418eA7rG81iVW4gJ/DLDRsi/Jqx8dK3gM7MAZS+/zSZ
kDpYKGJ9teg9QmneqdL6CbhC7ICUtgGEthLukTAoswCyvRrV8HmYUyijQt9ViJhSZIap0g/XBi8W
X6JgW8uS2bR/VirWb4HUN33pRRcB8QoUMjDDMOvr4GiO2BB8Kgg/h/Lajr3XYTJfmrZeDTQ9F5rP
f2U5cwsjag9hMWzTwHNAW9TPttGbq2jy3oPgEl804yEEKGw79aPwWS7rrKHQ7T3YRX2ZlLw+QZls
R99i0ZSppKLfqGagbNLYemu1W9Xn9/AG0V9KAChP6YsOGyzSxxk/8hauDS2G5413grjibJ07hGfF
Nb9MGaLZBtUfavSwYDb4E7WGFDKLdaGhsUfKDZ4VK9eSIgweaK94wxGFGpp5bkCNu1BzU19GgFcc
DEUiaJDtQ8lqx+xYFuZRCHqogXn0y5a2uNPf0VSFuBPB/4W3d8lUTvaI7IGcN0iTWun/Di1kEJQ8
Fn7fMIwS3Kp+yZKtjstFOaOiZJDTj5KdO8T1W+dhkjHaZ8NiQ9BHlEqdA3bf2S8+uJLLFbn6bKSC
xBClv7MCZw0H7xV9YncZ+MhdtPE1YufAHKdOu2h2m1uS/hQrTqf2DqppH3SPVLTME2v+DjNi8sZm
DwE8lCI9GGjV2ksJm6nIQkiRnHRhsVdJcN96KTrGqGi0tdcpr3koZoBKRufUBpzYMjXHJm9tuwTr
PJl4XJ38sgB4zJIAeMZIoXBcVQptjDi/DcTOw6iphM91YP2o5Rs0q4jthx1Yv3tr2LMbxqutBw+1
8/Jn8ZrM1CkUqOqgvDHZrIUljlWTbWsNDqQaxbdJ2N2VE1rPqBfwW9Jsx+VedOzdCUzaE/aLonNe
J5um8p6S+mumw0M2KSBnqMJljfWbNzPY6IV2ayu/sSDDMI60XylMd5RNtwpmfTw6JmpPYa0t0VOP
Ad+FhZUlseKslQqFpzE3Y1BtWQnUnZBQZrSNIC5wa9WPFH1T2roPhAhNiv7k5zB2EAjjiy3EbU4h
F1b9vaJtdDWp5kUkDswgLS8nvTuQWUBZ0mAIhhOkBnM4tv4tK3Vjxd5qQjXuX4xZziIlwUofIqls
Jn8FQ87Hr30jqJgA88yazVATqov7/nHSsl82XJJjKqdwWXRzpEebI7MxqArFdhKsxVTIpalWV+ZI
MX5SipfEth4hKT1UPUp86BQwsDdx5DxGJPi4iE9SIsJb66gnSXxTFuWrOmHGxcNWXNv0A7ueGdUI
Im2JFfLBj/P4hxO9eeObYejqNfvtfdQJDQMfO42x0V+ComLy9LLmIpuSY2LDl2FOhn7qUBGjMzWT
2xxsOPUdKszuJktnpEZstAcrM5xtr2pUYhosxIGSgFkn1oZKeL5DS41FJ8cuP+nBOAO5bg3NDmmW
Q2RSRmld8fW+iobLKlbL9RQr1XVUGDdVjMbPlsjK2iBfCQgPF3BnzflzwPYd/9ZvPcDVG7Os39dG
f1kqSvNT1VubRUoleEFHY5Wpg07Yp+2vupTIo5bEx2UemPQS6UhsFFx9q7hKD0nCR92ktSgxOSJC
JGVv7JaeGNvfed4dY+GA1/Ttg11UAMrBl2o438YnR9YtyUBhf9laibFKVF1eaoVJqpGHLaiP3yqh
wNKMWpXCOX+7zl27/8EK4rVElLnVuvm7lV+YWQcpF6UTmhtaoBRFunLomdmmepEw/gAVm+8qnU3T
M9iTIG73dYGcNLjEAoA2fPCZue8Jf+75yfCx4pheeCqwIcX1sqczVgtuW5jqFoCAZGvR7bsl6ukm
zDv+Flyc3tnojUKeapDiWsGU2XT8qWUqtSL4gj0ttSUxFb2DyDAFuywp5/c2fkNLdOgMjhVKpsVg
qri6HZwOhaGvqLftgBxAuXaFJ4iLzIA7mZp/DPleLsZB2WZG9FCmymuC/4O2Pd71sAHqXuFBX8P6
2g4WMJ1MoT89as0urwVenRbSc6UZG1PPsB+OPMyQ4G7N9474qKIdpzXwxDtOQcILoQajBxu3TdaC
0MsV7jh2ljWkCrKV7gYd1z0tsNbGyx3Mso0MODE8tFzXb2sdly9AvhwKgJkWr+GE7MmfDPY/xUNP
kojhUemq5MokMtJXrthX7FB6/4xTqCNOekufLe55iewg7ZdhqV2MY/xr7OwDclZ7qXt3LWyFpW9X
+xRw1kK0o1ylRbizyU4g1QGoqm0nu6yEaM53WazbATC+GqKoULNr4Sk2Wl7ckoGEEojysIj4SAEf
DjZJmjzFpkIY2UUQF+yuiDe5EAM+lxF6C3oFZOfFklC439bsm9LMH+Mwgu2cWPklAhCMYT+BPX+t
w1Si+Ql/EIcQ50ygRActSX/R94njayy/lJ8eIb7KCCmpN7pfVkN5SpHRMjFEfQPT5UYSu9sCHnWZ
CSDFxeAZ2C4tiTF401R1HYsM6ZXo7vMBPkZQq2t0L3CHk4HsV3V6sgEu5ToNaW0i4Xxqdfgpkbro
ewMDncacO/RXf6Kq/3+k9/1YvP/3P9/yFp7beAstIs/+DuTWdO3PjXob/otk7OXP5uc/iPEOm/H6
Z8rfu86rJvjHVV69//xff+vfOd4Ecf/Lcmx7xs6Yqu6oRHL/T463MP6l2UJK9tqOYQuLf/M/Od6G
To63gwR0jvA2cIUQC04PZM7x1u1/WaoOvtaitKLxL/4fUryNf/6jyJPRz7Pdr//+pyI0wzbgmzkE
iBdvP2/DzK//+5/a/+m7MCx6xAG3ykhYXzNIY9NDqvh3Cvy/74T77+P8nRHOz//w6NzAv49uQ8Ck
rg44Py+qdaTLvRy6TdrMzKxkWv91tz84B/fhw3Oo/3mOWmslBEYWQLFaPNjWiAxeHdILOwtfPz/B
mVskSV//+yIgeMJrxnB7A1eJGhawcbayebf63tHlydGpQpskp/q3UoQdG8aRtECq/p8f/My9kSfB
7EgZjaJRKEsYWNJWba/kPyG9ZatODvr281PMh/pgAMn50f89gDiDMk2coquDdhObFNYHAaIkNJ11
GnQ3JGp8cTHnzjRf5F9nkgUAATax3k2s5ZtAFNuY2NtAaq+EvbkQkNvF51d0ZtDKeRz8dZ7aI7dn
DEPnxu6w4BaoYvzIIGo3Hak2Ber3hq3U//MsTT4MU2YZ8sa3C6x+g2/eDWbYHC2zFo/fu5CTdzuR
uj40pEhBmWmvVagQoKh2vRXckYM3fnGzzr0cJ284mApUSaZlI9WxXpSEtUlemU+f/35tvhcfja2T
VzuWVQFdvO1u6pLWeEnPY8oX0tuJ5lFODwlJi4QFreJOoebPnsa+RWTwxWCbp9ePzm2fvPXEfZOB
wrf/pgV4QWVmp6S3fYTklbxe/ZVIRfAs9HEFvaRnGwNaRuwpNOFLmL+pE2OS+fN/JYkb/DcpakKP
8Nehj1CT/dYpRXxxi87cf/tk+lDnqJkh6LobXQl2Osvl8MUYUE3qwxXEHQ1+WYohWakkEB2diL7h
wiDUmBrX8vMfIOZn8cEzsk+mmIQai1KJMb1R03HR9M6i537JtNloQJgouXP1vXz2ihvPX2vwaTFr
4Dup2CV45DXNuCSiD0h5pmPc1188PHse4R/9qJNJKR1tDE1KEd4EXf8rMLNDP6jPEvM0hlHKhQSu
9vA7MOVCTkOlXSCuIltv6FyP3GpbUKvyjXal1vLI1uKtsKwj8ZuH1qF2VfsPWBFftNZa07u+7GtB
qWW8kppysFv6z0NQ7wDh3Q1O9B5jyaHxjtrbbALmdubGFphq6HnbSkaXwTQRnTPcsSy4VBGXtK19
pRAaF4wpMh5luq67FmUum6g2uGQCp5JcHiyKZ47fbnRRbh0s4jB5MGo7yFMUicoqXCL5pyRH97sy
I1C0fbkWgEvNjqlFR9mkNd4WSf9tkiCvb2k7ZE3+CED/i2lNOzceTmZprce6adKhcAk/uxmmIL6A
q4iuM6Aa3Pi5uUQ9mR6YXtkWjl239jtQ3p+PxXPvwvzP/564qQDawOA9d6yKNQF9y6xMN58f+txs
cDJbU7AJDWiVdFX69Lm1zCelSXeiKH58fvh5XH40Xudx/NcvN/I0llahl25ZwoBJzGI32sVG5M3K
b4J/L9/PrsXOXcLJTN0p6AcK2yxdTZXYIEubFE/6fcYxgj2efvEIzp3kZMbWMRXbhj/W7tgk15VS
UO8lpMkKvvcYrJNJ2UYi5dSlXbpKOTMak/zW0yCO+qPYff4gzvx+62Q6VcxBKpEOdrRzJLxcM1YW
Wh2ruERUsfreKU4mzMGUTlFaWuU2yuhOCvhEJBf7Ug2SL57Bmddg3kv8PZhahCk0RafKzZIBMTNS
qDUKya8ewbmjz3fur6E6SErX0khqF6/ZnZVSerX898/vzHwHPngLrJP3F53RGKpBW7lO5P32RIdo
dpxcL/DcLjB/wVr/Yldy7hJOXmZbKknT9UxRiQdWl/cOS6fTPX1+EecOfvIqRzrlZsNpSjcenLfG
dszFmE9fTBPa/K5+dIdO3uFEVGR452Hj0n5tOtz49jpqup3XHbKgwXPqvVK5pApAAoPXxK/fu6L/
9U6PdRlLTiocb13UgqgbjwDebx3cPHmjfR0af1xJPhclnM42Iqa874iu/fzo81E+uF/myeucAlYw
+7BuXKc1ZpdSvu6S+K4EApup1pMKtyVP5XidZrV5/PyMZx6/efJ215ZF9AcxNMQJKdeTVpMhZZRf
XM2Zr4R58mI7ue3HvdFUeGyNXy1oTEp4v6pWW6GT/GI3d245Z5683o0IIdwVSsFKqIqeY6mUb5k6
pjMTGoo64w8OaymupQ1VfVGOHlUvkz4YiQD7pkPl6cNUW6m9Vj5ZaTbtCkE4RRdBHYp7X8dgBZbY
6jTri9Fz7o7MT+GvyaiJU3sYFBVHfd6vC4VMPn06kpJ+aHk5Pn+g81D5aAidTBZem3qV06SMfpZ9
yHE0YuMyPAQ60WQGtnuvHH4ix2ouPz/dufFzMn1MDTitDA+oS6AbgX/kPmsN8tDvHfxk+rAF1diq
VWo3sSN6PzGE05oGyxdHn4fIR3fqZJ7QdKyxRAo0pJQFoCDNPOKe0eFl2x6uv3UBxsls0UZmbUgr
rlxfRN3CAeN0IaVIvnjUZy7AOJktvBKVSjjI2rWbkRaynj2nni4JEhX7z3/+meFqnEwOclDGNAwr
Pjxd1V3KynBeR6dVsTMF8aE26uL28/Ocu5CTiSJHORLroL3cctLvk6HaNBVEBzu7+d7hT+YIQE5G
VUEpd/WY+o4SbDI6MRibul9fHP/cfZpfjr9ea0yQeusB4nWjfGh3Gimei0jPHJQpRE0aRqb/6Hw8
/zbKggXp3xmQsrhYsGBwLjSd/qPSkHlomoDjfWJDr5pOS6806VC676xkn4ZwwnoAdeyQSGtRSO67
MPSab4FSjpu+NsUqK1RnA+j2vuy8lJzNvlwqKU2RqK3s60z18MQkdQ1kDohjbJvkcqapug8LgCpR
YBDFVKjmvsCRuSgIZlkCE4sPuoa0kEiGYI2x17nWS9qQOSIYfAP+2oM0ftk1TfsABiLaRYZEnBU3
uJ87iOCiQOdPFRJO9Od3+MwN1k9Geo2ecRyHvHTbXN9nKb1dGaboz20ceunu83OcWc3pJ4OdJD1p
dHFXuFgGMZakkmAmUx/fC3ZSCxzwUGFLQ//i1T13QScj3jESvwFFU7jS0PG6Ds+UY66rMb+yeVaf
X8+Zl0o/GfWI/+tGJHwZjcJz0D4VYuFgsryqGtZ43zqFcfKt6arAqH3VKlwEyPUGIhTjRylxBbcI
oL93CvGfr5ZoaX8Tu1fAdauvA0PykZF42KT58PnxzzwI4+QTQ24ogJXe4EHwrSf5suov7LK2LqqQ
ppuFovKLhcqZp2GcfGyQyaeFamu1WxflEa7xNfLcw2h5XwzeM4fXTz40QxizLiz70kVy7b0EgxK7
4FjLlZ+E2TeH7Mkk1+oitpESWK4IVWcvdP2nPXXMM3BTlspk9N/75ugnY6pVWpvwMGG5LNt2Yxbe
5h4aKWN8iJzvnuJkTE1A8sOO8BikcMpmmKrbNqoOSuIdMtFdfD6szj2Pk2FFlnbrW/TNXNhVYNcC
9GDVF2/EfL8/WLboJyPJZo07mkZsuSE0s6iJ3n3dcb/1q8XJKBLDYJUgdiyE9JG86JVsM6L2XUQ9
3ufPz3BmkhUnE3nlKKC5pGPSPEZtkOWK22vqfdogO3biLSq/L5al8/E+uEniZDLXqY2WZpJaru0r
ZFdIyB3TuxegGybqbZFpYjk63vdeDHEyl1eQp0VbFzzruGgOk2OPcNrIcce8DSIPW9T3xtSfyv9f
qwwkKHyZOt1klYpaYsqGV0+ttH0/imrz+dM5M2rFySuuOE5M1oFmuj3kYFOpD1km14pw3j8//JmR
K05ebT/kpxbVaLr1qNGkwqCNvl8rv3gM53786VsNJqD3x9Yk61zuk9Lc55gbZa5+cW/OFYrF6Ssd
OGqphxZlKpgARmki9UvWEHcgn6EDlSRsHRQq2QVukM9v158jfzSIT950y7TRWpjScodon1kPfl4s
VSzz6KlFdk+ZCQT1IauUC+ldD+m70F8T/Uk1JrIbdyxhFvOfIDNP8Xryvpicz223tZMZwgiGnEia
1HYlwZLWgImiJ2f13gCs0lT5ViVs2doZ7dEuZy7EdZZVFzmYnt6AvgamZijX5ObSO4EX9cVd0s58
wbWTKaWPonyySOh25UAtJrhXMLLM+fJBususHIWVf1EaP9ChLUrvB9UH9IDqRUkCVZFeGlBkPn9Y
8w344FlpJxNOZjRYjL0MtXSHRaJjXY+MMKe9ZmXrIPKxTz2bRbr+/GT6PKY/OtvJlBNgMOiBJ6du
00XeijRM/dIcMrhwdWU8FxP5GwITG0r24jXwkII5EllsUODGqfwKbBPqUw0Opkjq29THE1OQsLCo
Vc0jYNPyV2U6EXCILd/EY03MElvuIe4IbeiCX1iGYb8pOKRVp4KSEhrlUkIgRyWGnQ/4UfHFHT0z
W2jze/7XdDegYzBbr8pcRQ1+CxGUsMMR0H9+B88NmpOZbkpzq1Q1LXXFGOCaMHWWsGVO0LpTYePo
d987y8mENxCFo7JDT1zdLIkrbt+tcmv1j9YkvxgI5+7RPD7+ukcTukO9JDfF9dNh1xvKPvIQTn/+
48W5QXYy4YUN+BhAh4nbCqOZqQfaHaLEamcrcXVRJKHPJqkmLbZT8KEk48Q9LBJ9H5lpdWkMCpGo
RYvjjy/9zUSx4GqsK7GWYcBONUwxE0U4P7q6BQdMNYzc3h4S2ec//dxtOZk4/WTyGsiCiYs+9CIn
voY9xPJbh1ZPJsBwmjI9qVDo+r22NbLm3myS588PfWbNop5MZLZEi9IDpXcTIsl07N6axDlgNrdQ
tPdddADU8+N7ZzqZrAh01Gy1pd41tdUvUkqiRTaOayLOCMRJL4jheA6U+ovv5plnMWvI/h6iyJez
wND70M3rBOiUX2roJpWvCuZ/drMfzITqySyhZ4pZTBjzWcuvO7NcigFTlXmTkezWrFPE5Yo9XPoh
0bDabPPZgX2EfWNidO8xiD9KI1gjW8fDS2gVCRK5dqeoGK6De5IxFrJ4sjHI97N3W9x50OUjjyQc
/mzCNPxzCuBb35vv1PkG/vUu91T3I81IEneY1Nc4R3CvAvH4/IGfewgnExGZqfBxwzx2rVRc9fWw
tmEOfn7oc+si9WQOCp3YtwjniZlB3VQ9GhqQH88tAVmXk0tgxsYDl9l+MaOeu5CTOUn3+yiIpzRh
XQ/fw4/CTTEYX7RCziwg1ZNZI0nDOBhNK8X9uvOpiZW78iuJ1sc/W3dOZo08JaYHDwabcieOVw53
f1tQmvviEZw7+snEQbEuS9k3x66ewwXVQiCG/tvnT/fcoU9miiyH05RWBiYGeFbQzjpnZY1Zufr8
6B/PeLpzMjeg1pfW0AlmPInvSqvh/RhYSvXhYEf6PrbitwIzyOfnOnclJxNFkQu4dmUbuXaQ34ed
Aw8TIfW33i+sS//57npTL/V+GjJ3qPpx1QU/JT7Fbz7dk3c3NlTUfVoZu1rkAKzq+SgQJy+2n9+W
jwe9fqqnnahK+RbOGtcAKZ5G2atBtFeAc/CLO8MHhHvwv2do3Tl5ZT2/iPGxZKGrCmVT2v2eycC0
HnuxM0sJHgAgBSk3w45/tRymZhU0TxY3UaBvR5m/xLEO40S5GafqQrP2eqtvKuRGff1LxxkhdgnW
VJ3gBMGBrAYymYXvF9qGkY67rn8iuB4RlXnxJyfUJtgIrCro8qapFtXkMs9bfbzWzV3ewoxfz1N7
DSmwoM7NP5lapGg9cHqbHNGA7cRLZ5lXnm3sy9S4rJoD/w1YyoUtIFIUwPc0Dwm9cWSTvufDAQ7j
NcT8RKof3wuFByfxy5GkteLbkbe4cQE08RNKu7kzcYMPeBDT8cqsfkbpDnWgndooCrB6lvl6RpZy
SA1Yn+Kh0YsO/DdSNVb8BBIjUbDZ831UyXgJnSe10jekgy2LGuN0tra868gDM1ZimH3kq9epxaWX
4GsNVVryJLRWBDeo6znMiEudv4UjBfy0S4651l5R4HiCHn3RxodYu9WSEUADfzLxo6ThyhfWE7/B
d9iHEpPUVnIhtOeK9gRG6h+51m/xDW7gUbK1CFaTT0pucxDWvqaGAaN23RIF5KsaIBHSzKt2O99C
bYCsXe5adT3HDU7kbvFsQv1lvki1n0FhM7/5lnjGizKFZ9A+y9g6UL5YqGQkcMGfvxvnpoyTD0LQ
0752bDNy6wjUsOaZL2Dtv/jaz1PcB2/FqUibNHffGTI2IJ3hPFI+H7ntib6EBculZZb6xWnOzLDy
5NMg88qqEE/Dh9Cszf/l7LyW3MbVRvtErGIOt5Ko1N1S53TDardt5gSQBMGn/xf31SnXeKbq3Oyp
7fHYTQkEPnxhLQeSRkc0vKAJ6qV5mMZubybWf+wkf/m0/uzd7su+KxvkiPf+mLmMlNEm54L/+o8H
+cs+9WfbdjfOoEHW+zVNgk8ZMyvG2B/Lob7796/6L627TvjH8dBTlmfW2snvG94HVG4IrACsDPuM
+SLeiTVmkuWDMvep7+xbx7y3htd//6vXo/SfVsIfZ0c1D/Q9EVfe96PrfySR7J4h/Cu2p6R/dmhL
v4Qjo7b//pf99Tn/OE1EVBmWQKN4H3q5eaMiz3swLead9DK2h6DFGJAWPZ0ayRgtG19Y0WkRxRLX
VQQvTWOsytso/I8V87cn/yNyDHwuB6Kqm3sTiy1Ucbu6GOliPunSDXauizV2ZPz3PxbQ3164P44h
GEKuv+iiuXfC8mctxStj2wdhMnTIqN6/f7h/e54/9otqcJZa0KxzzzS3t+nYnjZmgZtbKmkyNMgd
114nGv/9L1tDx39YNn/2ewezpcFiltzOzeFH68qLiubYqqeriJj6KIcczhWooET9/22GfzZuh4Fn
116lq3tmzT6apvuqTfvz3x/lL+/2ny3ZTiakEbpjdQ9v7yYaufj602cIEP7f//h1r/unT2pdEf/P
xUqPRjkUrl3cD5Z7l9awPxLvNFTpFYL2wVnszwiR1X+9X3+JdoI/9pG2kGJYmSVUZ47tymGG3pvc
849O39nq2/TJ3/b/eff6y4oL/tg7rCRsxypy8/vCyIInD+b0t1805m9s9vUcN0XTMbzHrsZki+1u
M8mgLoKIYE9HQXfgZ7FvQyVIlwL42E+MP+4S5QwDtEw3/48L2//K5//06f+54Ug9KasD4zti0yw9
Dvw0PTYl2vTmgdiHWep4jcLEF9PVuzU087wTitpDsSbySzDasOaYtF3uO26UBbf7qigP/Ao39cGv
43IVmbRvmXDjNb5oU9xChId1+TjKiaxUR4r0pzm+T+N/nBR/W6x/bFp+HZidV/A8VPZwgRbF1pL/
sXhcL1h3o3/6tP7YpUTEqG8KFus+C+v+DjYK2IwWSpsY7aPvGMGD6yvonn75UTpy3IdRJBiTrs3Y
UlV6CBrvUZiB6W+yCA6FFUIWRJkE0yk3aMgw2+hU8BK3G+g49Wu5giUHY0qf26ItNkaDkq+RUBuW
DNBIUOh5n5k6PLtMM190jwKv8Mr+AJeN0XTL+kZtXt44VmhtYDgMx6iVPzJFzIYKpTkXyke2I4Rz
owkLsIEaUL6sxblMUJaZhpfvEqHNnjFv+0y7nfHiyrk6LmUDmNfLcBctTC+hXSFrv2SCmKJlqNuM
0KvlEXWOAYeCZzibYloB2GaR7k0bsrF2/VWylRk3Pt6QXTmVKEls1EGlVYgfKIUrwABufRdEdrEi
J6b0wazs4tE3k7c0he3d1L7zWsCtjTNrkFu1+Mt+NujJkFllEBPMMnaTgUW6qAfVgLddKGhuEuQj
A2jzmBHjBy9LuTWMCUPRmTvugAwCLo/S5kybIoz0Mp2AIrfOmZGC9FD2/Rf57Z9lp/KTnVf0Rha2
BTRnrq6mGpzbiLL+uayr9ATfHJIgUJPp2pjVcFDDPB6pnz3Nfih3mU6SS2YIvXdHwz+XydLcFEaH
2AUkIFKiMkAyALTiq8gG6wCqZdrj7MwP7jC6eO8wB0AZX2KgUNa1GCjwqxwwBU1ZVJeQUTZpusSd
Kt6MsP8RYGAE+ctslgS+K2tc92lzZwYjqnpDgJ7TJ2RQR3sKnhhsOYCx+FRzV8e6ZFMC8D5s56p/
CpziPPbFcclAseLpYHdw8rcUNVDUcfJX/Y2ZOWTeIuTDSQOwZPopgzLuArFFgnlYMERYdRCHuE7Y
W4vG20dD8jjREpVO0YUp/BtrRvxXZrhsRL2y1s37BeEimH8KFVaA5tJ19o5T7TUbZOrWWyK7hL9a
KCZNGjwPaMaC9ijhpQoGEBxgUjkG04zf2ZXtwYyArY9vM2ryZv4YRnKKJhvtJGA7YjKYPsYlOBhc
pTcRzLUaMNmCy9ZtJWwx61HZPVbKDoeRf+wdRX9mndw41QR0ej76UTOtQ9n6BDySWXlN/YwJ6fEW
c7YBXX/ZurN95KlDq4cM5WRnN/VQo3y5RfVh86r3HZQmPueFji6veTalBR0SUk5iAOKKvlA3gNHP
N5FuY8gD6+c3rdamXB/X38qCPFQAqMU8gpPbS0KYtLyyM22qqN9xWh86AlJd+DT0zhvLKk998VFb
HYPzVEQ9eUfqTE3iXlcIvSs7lo5z7Pivl/7ccPWIAEYbJNjmzNgNwdNg8W1gjsnnfZesDMNp68vl
gX/jZU+D/BEJG1znylJ4Huo3FBg3+JxmAxbQjNfYc/ad/QvNzrIjbYej6YBC5bYJg9M0aG/98T1B
j/ZiQQTIyivfvm0Hca/vrGwFfzh7G6qEXHK0rnVyHLFSBCyo2U+uQw5Kc+YDrPqTyfwhxsF7b/3G
fABJxkRq3jVi1jVfQnnOcsiAS7VZ4EoD6tiw2TM5FnxOo7gVjTaPpMF3nQXlqgCn0k0MnebhXeay
WqhsUc8FKV1hb2o8+KPVNQgdEFostjZxjjoENTDmd6AC2IGsY1HS/jayiabuvsjFrmqr34h2of+c
Oqu8gywPc4e3f95DHTtlK+kpWZchD93Km8hWO6cfHviOyjY5c6u1t7ywsx2tvwRf78I/cFMdzanr
HpO8ixn8vrXMbl1vFYn73K2Ym5OoF+Y9hGC1Cwr1c0iT32Rkd8piNtT52WPkmrIAzLi4UTnbAost
HXl/cmzYdRJ30+uCFWcTzt2uGrojX90apaQRNw9TfwxIAy3RbC3w1nl5zfLTumbUrCTJAEjJ2QLU
1pUHe4GZmqL6Afg728a6ApRwH7rhQS33QdOxiaszatCNRBeN6tvhE0uD4sUgjDABx+vkKXfKTUT/
fgY4dn2zWVsS1kvDCNjUfKf9eFIr4pMsEhWvzdAiX5DZrpnB+dcjZk+O1fljrj04g+oF/efjADFb
ZubXuuD7BY0AePaItBQ7bGX+5I93l7fSfmHka9fWzBdO5oWPH0raZn3d1h9l/UvKnuDI2DUVHpjI
OJZcpufAozXNO8r6zQmD94H3hK94WPwfbpDsxhrfFlOBfvnTh8yGF21TLJ/r595MDCx2xeNYPWf+
8kCL8BHi1KkNg5f1KwqH4MNwli/bym9TWLtbpUHYyCx6cNgKisiM8xBwp7e6ULJqPo5+8WQkJNUo
SuXOoPFIN+8oV3bKLK4BhmLokHs6b14p9ZD6D+ctMnKKk9pBNuQOZxcx2NC4IQ1w0njsZ5ZoU+La
BV2ZCW/ZTYlv3lnTtDVgfPDQxIehhb2ixIjRLEu0peHc3fSr9wBRCu3mVl89eykZoYz1Zy/R0ahT
f5fnSKLRFhyUNd0sFUDcKbyx3fFJmPPb1MrHBUyb1Yt9t5hcM3l9YVvfKzXzrufccdwXElIfVaRf
ZJaeK3591BPoUinG284Pv3WtLyJN9nVjfTAn+ZxzlNHqACvRxTXfmRUqBCfb0qURXHok1owdGTkT
mt2j10lcu23zTMb1OObDfsbfK0Ci7eDNZJtGcQQla9BmwinftEggiajKVwuSFACf4pcMrBuiqfQb
hv/nZHHRkyUc9rJM4iwFlliQ1/RzAZpEyjP/ESz+DgNZgq0kCalZtfwlenafijq5pt10LrzipnLF
D8FY9Eb4vgk/CXOVI4dnhk+vXY2fOcrdL1VM7OjBu5Hqc2qX5zobPipGwpmkTty9W5v6VjK0d8hU
pM5O6+dQmeDtZ10LKU6nIb4Sj7pxmqcfYTKv2jiV7S08wZuir60tQE16QnTT0XBc6kWlcaVNO7it
6Iy9V8YgYS71kJ12CeXd9MUzPfjppRUqOpiz7nfpd94F2XH6LpdOHzNJ2CRSey3uV2ZyA+YPnN7s
O9FuUob9aM3KfdcdNN3TUrTuT2kkRG0zM9SvvVsVz0Ub9sO2oDGNMDf3kl1FVwVfsOrn+0L18Ieo
aBMvGUOyvBfFDG10iFzrHlt0BhlzyC0Aqr7B64snPOhjy7Jh5bWuaeyKbhZfPFodIYEbojcGi90P
SNcuBi2QeFHXTtPGsP3xdqxycQK6j/qpKgXQxJDF5waSDu+2Ge4SL2jo9Q7Xbh+d0btaGoeoW1B5
6xJUVBuaQ1wUOXekQZW7qFHjg0nVaefM9UhX+tK+0ELSIJOmNbEM2l/hjN50g1Vwmztfw4Cu1mgb
73vOmvIkK1l9pZkz3Ba4xXeBwb4PyKrdum3o7pL/GXiSyQfROQQobLze8PbSTu3HZGjLYOMsnk/+
d704jMz/1DjfYt1pe1e7YG6rUZnHNAtomJ8qYzf7eLQhJ0Q8kunvuoyHCXMUNjvQYIN/sWRroxqS
w+eghvFNjYu6ren32xtO71xzkZfFngkt4wnnl/vTdnHNumW/3NQCFfDGNbOUz9dQetuQCtoaFeeD
EVXDBqi89cVFyf4EYJxssWBZt3VqjrtEhKsN17YufoDRzgpdOl4707ydZ4f9WidK/Zj8BpWXU/gn
VDvNASCbfdbCCW8MVBxsNCD26mzsH5nHYZjaJle64RGcLTPZ3U4PhnNJEq0fJjeMtpVUiE/GfITx
GRhDLKUxnUIsXK/+nMDTydr8mhbmp5UX32YdXBuLWyAPK28r4IcbdlgiG2tU/E5GcRaHxVm7qP1C
2bC/Rh7S1bVB25ecGc7qGE5ldGV29LEIJ5hi/d5TUArC5dlEUQeQiaGVzFh2dW3dp8Jf7UocbfZ8
1FF5F7ntflwIqCu/eSi8iKDRPuBDlVuQ7k/F6N5lfhI7kfMcRXiMK0kYtPjM9BJnzNFREs2bThkX
ffSYVvOdaFABdKl6IGL5BHiLrIbftsnM4GDb5iELxEPo6mjjTQR4lkVL/nKZAnQMUK0KCGSJ7sNV
fLHmeajrhEOxdUyxYnXNX2nnfgam0VIVUfreNlJyJdMbNilAa+bjFII/DNb9AgsP81jJsC6ix7pa
tjXTKWwAXrg3h5CndvZRGL1GfUV4LmOkoh6zD/CiGjbyYfD5CC1apNzijq3oilvlLgyam6Er8Qm3
8JFwlM1TixjARDceukNw0Y2THorGn69taoaneei7bekmDrJLs3QOtjcSHgwJ9KemMbtnh/pIvQeF
DseNO4KOOvU9Acu5jA4oVFzTl65MLn6bPTJ7hGIHunyZqZuJbCq2Q+POnxcNkj6/oaX0I3Ty76Zs
u9jLLUFXKTLU0bvqOb8rpbf3c/L5djIjiECFYbrtg6o7JpmD8ditbYcrwRn338zhN+jxVfMHimn8
VtEUoFMKxOqYo9WzBQm9jPXvcsIUDDYKqUNCrN8Uzu+p91lE6s7D2LJ2Xo1TE7t1/gtAcIOUUtzk
ZnMagRgDeAwO6/ceroqRIEjYXDszfJa4J7bFAhm7cCbaiIN3JXg+f9UVTVFwcP3wAF1hT5r7saia
YJ+07oDgKv8taf6wW4wA6+x95AdfUYl0nKcml/BQN/oDRuh5qFm/WWOKRya5irMbdP7vwLQBkmd1
8dxN1OX8tDmlo6FOvg7XFs3hGefZredFZ2NAkVSqr6GaUHGMZyhYZ2yhU9yPXOsI4vP9kFRotlGL
zwDFq3HMt23jHJPWYEMAWsa7/xXaNCIMmsY9GhRgH0zl5yiq8MZnlGeXRJ2zgUO4EarijEWo2XRr
xDoXN6B/6VStZ6iqLjBC0Ii3YtUbpkMNqm44lWGP7XS5FEF2zCfvx1wzGuU2B7Sd8D1T7KCG2kdj
UcQW92APqv40pN9wTXBiwCrb0GvzWWXtDVRRHftL5u6XDhHxGEo2U2fN37h0j5eR58ZDGQJ48+fn
juICtnN+mOCwNPI8wB7pp+qmjJavlISIzATdSBiiw4FrlMdhuAnS4CHsx9sgam4roS/Y6K5hiwl2
XX2uPV9r2zojaF7HKb7mKD/WCyb2YIo+CgbXN2FFeXT0uGvW4w1REmyHtnrQZHJm39pNIrydpPtg
p97ZZOQKPUl4qozoPViWa6fMW1R/vwvLf1YBGrmsHM/uCqFgMuQWsdFLm/a3GIfvaArroGaQC6rg
u+X2/OAO0cEs+99hS64TcvE9CZpPmg2ZZQiusho/vIjgm08i19FzHXhHhEinkrByM2tr4mtLn/Er
XNOpPuZleZxyNMkzhJkDDZcey9aJA0j45EzEky+CK4R1hBOFdRdO8oenyvnoRchjmsGVx5rc1JEC
s7mlfZdAoe9BgWRA94mE5+TAis4pFMi4kW4DdMnhyzTgYPiz98PhPa5922AtkV2VfDvbsEnSW9lG
4ykfvebWbrHt1EMvHo1ohnreakmnlCZ0jfyuu7ehuD4hj8xi7RY/MYC+jnNe3XlNU3IA2PZNs7ac
8ZSsdWN27FtzjJhnGy2Ld0QjJHRm58MYWv2urJwGSmTfZzJz0WuvLPuU2rraSb9DeFy7hd4uvkf8
qkc/+6EEMnd8gxNekUoFG3JaJcL2xCPvBde1lxyXfj+3uDOtaUS+V/RfDW0B1E7MQFOqL6x+P+im
vHrEkY9gcJNjgcGVShksdoCfC5wIOWxHOn/jfvDXSbpwATtoh8sF5n32kPhup+B2u+k7YcP0FGrZ
kLpcEbdsV3BgUTinZvA42ql4N8cFII8KV1+KEnZSnLrC6yH5YP3B/oKp68zFhOsu6M64AsbEsSlG
tXX9tjgQbdK71o8yu3E63zz3QqNDGorw9L/OSuVV2UU7thU3yg6hQk7lpa+jcW9NHQX1PMCYXizm
BbR7sDWtCcI/iaTHaKnD71yZ91myaL1tw2Le4gaP8rj0hgkOYWRjnxemC6JQWtkh5IoWkentYjwL
sHoNbgRZaJZHC/74Nm0iNtpZmTEc9X6PBYHmUK+Y8MSWY/4imGKBR1khU5O5cRRLMcdhCYjf5v/u
2kBT3OoZQ+m1bd2W1mzs3MGtMJZUEL4T5treMplaH37vqdtR1fZr4ShwlEYxlw9G0OIOLOr+osX8
w+lnslY8QXe7mE66kww7fEBXkDtjUuOh7hJ5O3iDd5yB0F2ESOsLXdbeuSgr8TpOjvsiwJLfzhL9
KXqnBIvx2MYpk7JAhzlZzKGvdm7ZIDJ1aLteQrckO8/QGplKNug+IV0aMIzn2aP9GipYslXoY1lV
sonDtGx2OqcDxdfIpVMUCDcm4yVXJQD09q4cYpdXGP4u0Xndt9Ox9AT8dB2Y5CUD+J3+5JyyqIdq
T5wnftGTBOuJS9awGaQJuz1kGObVqDxaC2WjMQWJRC1Xt06QjHVSlDZ0ZgHXUeRWlG8jp+2+i1S1
9LML7LWeI3a6rfuDLFN5LirywJXpwmFvEVlKU9v9Vqip/HJG5ujMxqAOIGjjQhcoMKYn2qufGjA/
76YfWHuOIusqOrCfm6Bfi700Mke8vMt06Jfop0oyrMtWxioh57/zLaeNEzFp1h3gZDLtXAgHD1m5
1aG5K/lEmwJTLvmNNTbKsaSNwGE17Pxt5HMHoEwiPrRtAGIvQMdztqEi5XPcy7wL6a9Z7L1IAo/v
NJV3wRRMO/wlOdoUsheGGfqxg1jpDKE22Ii2CMnZOf6np2ZqiYVZxk5PpOhQtbnvZJvFAAb0vkY1
Ay5F65RCkUzELpE5n5DFaR8yAQHx3HL3U6IFe3LTbAKjC97wGGLV61CtYZjiibNs/KxBnx8sVy/X
KvGQCdgEUJPwoW9SL9+YZLYyHLe7cmFIta78Xygc5NnRBqFoktwp2f1ONSmRpr5ravEYRNad7O3n
3C/tuF7Khw5AL1e4O1Rfv0XLnlb31odTEkkjQm12fZ8SRnQubPKqaHaGZ3cARxHBoLkBUQ9SHDum
+cxF6kkbxo3MspwZlfJHFfYM+GTyeUlsjo0wszbJ3H6XxM9tJBidSWLPt4/IvNFiVN6B9fMt1PBc
Wvm1jvS16T3SpEkUK47fWmXHuXPxI0oCtpCGJVF0R2rgp8QktynWgDzIn0XFEERU5q/MpxTgpsd3
3Is+90qLn3TIbpNlQCBJmZ5bm+TiVL1iXHgxRveSVt1r5YXocJ2TF5ZvFYDlTZkY5hbX7EA3Rt9z
LM1vRUMU3U8N6Se/vBvXjVfUS7eJbC2AYDU5N8XgaRp7tEQOqVUsV4tlYS3WP3SpPtt0fh/1chLK
OQ4LycdeB49TU1yYGPudzsajPXnkv/N9J1r/JVhPixpoLVk5WK291QwbJ+/2C7EsSccYxgMhiENt
CMPlQkwQRmAYgsF4J19yT9XvWCPVgIwrtsIhrZBEiC01zUwdnwUluvREy356xyEdbQHJv9UVzmu8
6qe8jyZSMkQLMjMupmkyBjKpAueEqneFgqVNtuaamNxlkMY/Dtr6iCyNiscn39+I+lFM7tVHkrVp
bHDUYYvaLB1+LpigN9HifyxmGpwcbEY0uFXD3suSfNsFnYN1bT7XJUdQ3tps9xOXm5u5QB2dFOmr
IZbX2sVrk8yw9LK2F2zXBNIA0aHnl0N5ccva388BWua6owmQPG0QZwmpbrzYsRH43pY5wypeep1/
q7Zoji2a7QtATp/s2yT3nSkBWo+jsUm96Dt1lDjaufPCKhZE4EpeU4sKflsYlETmtZXcz5fdiBXv
ZYCCvstQ+MVYyOWzbY0/mTONbpMgQKMw5TKm1co5j4HR7Crfo/2UnrhLaDTXVuUKg1DieJtUkPDw
uUofMiedYsKXiJ1J2GdqwCWkfTsgEYoQCpQ2lmM2tGrjK6t+Nj2NeE70v4osZTOfkm2qHHEm3Juv
7PvBz0FL7ymoDbKFIsH6Cpeq3Ik87G78vufXSqM6SkZv47BCsZjaZBBMikgnQnPg1CSA753a+OgV
5YY6zcrnnMn4uDUD0iRdpIEN2OMn4VyKdUgEdyQt3W1i9z+nmeFgDBM18WvWkNpGt7axVfVhmN18
sUbrd6PqluJdSylUZdie3K6jeN9PsT052LnxWuiJ5NbksaRIeTNlxhvvDN4mczLONI8QvphccaQL
gtt/RFOlKlS18WDhbcfB8rbsA7iuWiqrpESyOMtsdgjylPnGrGtjPyASj/vUK+8sjtdHc9DDjiQo
vPDE5U2anXknltBkE+V7L6fByzYAMNWlAZF4UB59Pu4wv7eS5obOSqOHPjK47dlObAjqUNTyl5ND
kHcMBcqpKaD8xZFvUSDKovvELZ/mCrx4UuAvrTqnPdmpFe5I4PfXnP+hjOydacuYt73bcEBq2GF2
kX306/gVPcHmmeqOT0A7TnFqsEHDwnG3RPqUpB0U8mNXqcceBSrRL4kA10c8h30esZSrsLeE1m98
O0juaC7dFgOv/RIQUgyLSS00Mi85DpUtW+Bj6k1IbJ2Wz4yugO3sG5fCEZrELbYSq8auFeWdua95
Rjb88ZULyVehqJq7I8hxOnnvw1TnBy3zs5O3rzh0vtKUTFVnZt22zjsuVZFsSZZn5KwmCQ2eW9PW
soL5kM7qJyhhijTN8qThIHP/mJwYQPa0mvqMzdRRihO1iQ165mI2THy9lqNwejt8INqI3C2GzZmr
Fa4NR7RqK9O05qvz0l0fzF9Obnpx4GiMy6aRHAZpzLFbmS9lFHpnyv/NLq3HZddLHiApjQe/t7mh
wrpo914RZltt9t95E04HKAurGIFsuY5y2nyJAnbcrD8Iqt5JJnDEztic89T+tgwSoVm6kobMksIu
yauN7bADDrnbHAcRvE0aK6Etx1s6KIotJrmO7DmPQ4Ds7rRDc65lyJvG1gUunPzOaMH2e2zrBV46
t81Ibywq23Ukg4khpxEMgPlaVq0GSJrrfVDYJhh8ozoR17YPAnw83Tj+Y+ThbnCGoooZnLl2rf89
DMgDRaHN7WBzN858qvSJC0t0aed6B0Cfn95KQXjrArGnjgCye1z0k7qyrrYJfyAo1jSTXThxvlTZ
Zq779CNfLddG5HDx7/SvwuOIyyr9hq24JkEItF3QO7rjCtvuGsfrbtykIiUzYRdGyenid5k5NQz6
pbmDzq+eKz6N2rQe2iRJMRYl9UM9uZRoYdPfWUEmDz59hrvA94dDrzLa41SI1YS2gr2alwl3Mia6
HJLbwZCN/RKQ3iM5LjTmZAAERhpF76rAaZMO9FOP5MPuBICIeLBqB/taWceq7ZYbBmDXdm67JtNR
6F3amrypipAhbccn1efQ91VT7MfSTLb2nLGKXUPGZGPKTdul0SatF7ELOotOCCndW+4Q89WkaEHU
0k+C2gLN7nPn9w+NMoezEU3G1kXnSkU/6E9pMkTv9gCc0iulu6vSrDm0y1S+LEMNkD0Nyz0+Auch
MS0/FsyZXaPOdk6RQf7FSFCaZ9CiL/XEz1Eg6/qdicTfYEjoPydSzXsUKN2TIC8HmKYbV4N2T21f
V1QtnRHXq1crse/7cqZeMMkDsQjJJsMIf5hR5tMy0FjPrQRck6jB3VFA0bfkqouvICnoZOrtbDc3
zXRfluYNhfJLkiHUnoP5oXciyvsGLhcZJtwkdaO/08GLrrqmqtkmWp4EWTcKhmP1g0JpmJ59dAjh
mxYWhs8iIOfW0Xk2npq28D5EGvk35M+cCbOxppxsCt/BHOk7D+kA78sqerHzI5qj8rlNTz6Bdmy1
ORH1FPb9nbSwMqyxF2XbJAwIVlR08Wf754K7iKMFhm1kUBkuB3xooKQASomSHI2Fu2kwOZAdQQdC
ZaAJa2dlnSZQfju9CqRns0HY5gixC23aKwILGKjsaNdTxqzioHTDvRbksecMyy0KCPRky9QsB3/w
2c0jdKt0I4n5Ttq0aRWIRO7lvMhDk5bDayGiNZWROOOxadXy7GdFgyuZJK+1mO1zRGT9zgxg+DDg
QYkHMb5WmOI2pV3Wh7ER1sGuvOWWRRW96QINl6tdxEoBOkj2a/8Uzj3NE67OY22W7T6R/fgw5cAV
ymgke4tdpnsqqMo81n206rvQZ1qji1xm8ayD5bvOl8bYt6ffLItTay4Q8RncjxoIWZLixJdnsotN
1N92RVpnP8K+kUcCfA/VYNa9tFEhYkWaBnJxMT0Vc65ipY3swwwm55qOtf+uczle2qhV9DaIluuX
wyKpLSOe68q7D8YpeHCa1nzuZBb8cGtHfCVLENxiw2keVOe4HzqyyqvO0Ur5GBpo70ij56Qd5Ifr
pZiQ7bk9RqFNgOFlA4rjeXruu0bFHqbeLYglpGWzveS3ZiXFcaiwAYuxle9I/tw9ygvQzEkhD5bn
Va/KNOXJScjHMedpX2rqfjEAtPGX21TyFPnczxO/r9/rhQKdOfbzzpyU8yjKgWRK5qXbzkGhkBSt
2qVuxjZZdtkNJfSSmZeRC7KgNFoEXsJ+pRxrQzXJu3iyJHNNi/kNQLzhHAZ+us2rSD0rE0sD+hZM
R4YyzNegcpZbZrAJ+TPfAA9ic8ylhtXCZcXdy6QLTTGFG3j7BuhFBczR0nHZBeXRl8yNqaESyJhb
426avA61Bc/5YTch4ydJw53fLvrpu0H5ts2UmE5QoEn3O3BmTjDO+gv5amaDCJedNzBY2a3ptQoO
kANRsGlGnBmafWiHgEbda+Usp8S1dLiZWqX2YD/k3eQUy9XsUq4CyGnvFp2883pPXBqXhRe/S8bj
MuX0jHU032+b3O8A/3XTb26a5L0q3Y8v8zAjIfHa6FeI7WKXUnO+GX1SJNzu6VCF7jrdaS/LDvgX
cLPSBB5zQecVz4yoZpMdrPtscKMXLyHI2Xq65UMyl5CZF0Sv8qup6bFShDd3bo8+I+ua7gbTW0DU
Jcfxp8oI63u77NztQjq/xbDX0i2WOdNbYZTm/RixvbaLFZ7p7O9+uKFyfqQJ0qvOSb0ntwjCn4uj
htgbCusctCmErvU9sVLYfSRR6mabdRNWMmCKXO+t5CDDvHqs2JQ+Gz2Fh9oLnbd5VPIuy9zuqCkB
35hd7kPNBS+M82j6TCcbk4Hs/o+zM2tuXbuu9V85dZ4DB32Tiv1AgAQbiRKpXi8oSVta6Pt2/fr7
4cQ3sU9Vcm/FD3Zta5ObAoG11pzzG2NY9a427GXnmZ18wn2wDFxVyIvjsQS7zJ1OxH6ohK0W2uxu
Uk+PtmkeeaS20V4LbNzTAznQc6iTbj4qhItgyxiLXW4mzDX1pb+jD6UGVivjg6ykt8voEdw1pVKE
Fi5aAX5XFaCWGYeLzoZazQbUYe1+9zaUR8Vx+Lbpa+8zzr1wYdEkg0fV7xKjIuvVyCxfJ7TpzLBN
DZyWk21eKEPA9Rb4I6w5RaMKyzGTFS2IagVZJHjSxawbbI/7IOu6zyh3jPeuYWCKaRHk9Wg7aOSJ
yaqsTO7SUqOpSHGzFSlnpkoplq03jg0T0skmsieZLnZnkLPXjsjh+jrp5aGUo/OQZjCGhAcYPs4O
cyCk1J96b35p4A58tyAJJy35R8AdOZgV5JibfEN0LCqwxNy5xrJ6TopEvyqq0Z8UwzVCImvjIKmo
5Ye5PaQ0VTdFTsOEouWXURWPMeAruv7UUnyvpJdJ4wZ7k8rV9XfbnmvGO90wfSkudboTRVqwjFoe
qoln70fFmQ4Ukmi9h1IOUEzgdARRc4LXXGP8xG6T+fIS53fzUuhHjeSQYxmxJpHj2tlHgJI9eR4V
TQgr3yS64Ww0D9cHKmzOmo3XaaT+GEWQuDPyNaxrL2lkD99cHPmeuhap8Io9+rWFH4mXl2rgNjAK
NBbHQ2Y2nzjSMTKZrfFjkp6FQi56GRbrV1TKL48vjZKExgZhv/Z1GD2S4rzHpUL3bRc/Hgcdgnei
3SL1W7w9yPkcmU/pU9FwdDcwW1kchfRO071mhdbBTGf5pxgq5oeqZYaeIwvyn8qIPqYqMfzD89yf
mlb14Z9V8EY8+HjmbkWPQYS1tqKrz1wvwxp0WWsSY0PSc+7XnrrvHdKfCpJDyQoq4fDKMFpSX29Y
+mPjuYslW6w2f7OIH9q0a7ZuKX/Nsgkwtgiz0rvRGnJz2W+2MfyY4UTbhP910vZYMhPHyPA4qtFD
pQ93Sme3QZlZMdmbkHmCDjXg+9FJZ8Nve5xoXaNwsKWJgcM6ldXUAwQ7eD3KUSt3bpFHrUsZP5rg
aMaOMFHJi+yButyj0J8Yr45mFG+9VOVDlO6xKOI7o3fuEN6HamQ+SXu5dUg6dAvvaHbaPom7YKiT
c0aysCuNjdAZUVdN5dPgy/15SEKdTzzn+l2GH3lZJfu6bA+UAbB9CohzsytSg86q2OrrwEuiLZUV
EWna0J6Zk+8mHjcZTSQhR4HrgWXr6bJpwU54epGFqoonzu5COVYZ5ilmVkWfYHoCyUHuM906NuD7
yEVXug02r+pGLNWyMSp9CZ0lfWtU/bllOcpBYVDMb9Dy7iYjGhlkj0uKK7/JGSelko0a5njO0rwp
FeuwN8cn24j5ynH6fgKNcjl9RzcxaZLSanWyfd2LUTQ0wQv7petrhYq7nq99alvckeLYORbcZyN3
bLNXaxEXLaqbDUCfslczlJ1Jv221hWmxbA7GAhjGOPhSioSAOvsptTpGQs17aiwfuR7f6UlXbdVm
guOHy9Q5Jm9atT/VFeGuRi62ldVvddarjc5JUevUwBjMwKF6881RPNhp/JyXfJLWpnp3nopiKJgH
VYOfKuOJgEnu5oJUZlcnoi3OifMrFU6QjQqynKl9HHDcU5/LNr5NAHhRLbdcpkESrLLcaC4Erq3r
vtSV44IfkeUmn0uqX91xfKdH/s4muqu19mnGr5vqvixZSenjFwoL3NjO9Z1hiGsv693YJG+Z8mni
E8p1LKUbMIXc1hzJ4R9vNZfcUE0JdBG/kEf23kqdTk7zVsrl3vAUpoIZD9pPY77BoAVT2kJ6LmGG
QjmbLLpslvUxmdkX0S+fUbamrQJ+NcYuSbFBi+tw5qvtU3ldZPVe8D1ZET2ObvlpDLw+8XPPqvzB
5jW0Y6+DYBWWzEaTIb4Zs5QawNq6Pfnyk3q1sO1azSS7PmLw0GqELo9nEp5P6ThOG0drmDAs5UdF
XwPsZ0ehcqM7Ksp+26+ls8G16d0q8us6znEGy68BbWIi6MxquK8MoBDD2tqW/HY6kUCiUz5Tos6L
8a6Ur64++DpCY86O195JH1B6k8wXOipkh6L5SB13RTIezXLZpZAewFFXKaMHBaQrS+PLMCanJm/9
wp5ReOp35ayD9T8C1W0H8tw2TbKQNk+MTp8f+jVuVDiBpYHyG1YKB4y/qxbNNwVUG3TMXCTPOePQ
NPP2eox6OW0vqePs1q8qWZaQWdDJJYiljQeO2jJQG9pJrbFpzPHUZ9ahyKNDQcc0sYbDYgm2NY6u
SvXOeO0kkT6vt0OejlvLRXqOiUiigrEvM/nelUspU/iFIc9x/NBiL7gKqJmPEzVP35QPvX49utFd
COcOrFh7QUwukGl7/DVhVWfXoj9XM5Xg+5LG8jl2DoMVcm65bqJrQj0qzvgui01jN4FdsmlyC3ST
8r1+xiy3Q6GIcBHpVi2dJ4clJTOTFEeRJWjj6V61i6NRdL9QhZz0sQ89N9+vL+zykS7V8rwut7SF
d6w3vifqAIfwG6Yam0WnpG6rMMMFxbPTfdkt+1Eb/EGtt4OZH+nTf8nI3DMkIDbGtDZVpd7jYk6E
XbLP5jm0Uo4oRL9vJlpYC5v0osZBMzcnkmoK7qz1alcDZ7ZhPNQJ0x/o6W6Mbtk5Wz59G2iMVHLR
Pme1dann6E5itWWYxCGPNW3U+oIquKcv+Bg75nWx+iekFSqrQrobe/15Spv9nBB83XXrVarUG6BT
rOlNFUciJ1wApAjiJdi4GPIvYBixiRKkG4vSBJZUPKZhHXSzqpPVZQT0ysIyRthQEo/pLSZrfdX5
dtoG0okvhnD3aRI9cya7iwQTTn6BTwbNpBrnu7xJEkqmuN1bvaeR+BeR00tGumJXBz7Dit+RWq11
RIdXCWOLwrqW7Xgq1P62sYzn2iAcZ5rqbbvo30s+kLlacsWam3xMnowiP43N8sEI8LmtqydNEIAZ
yeEZQ/w9C/hN1cOSK1iDSzM6Upf8xFr0Q1jLo6pMl5narzH7syL7ME/tXZ7rt/Qj6fK1Y3NClHSr
a67ul4oMVYcMywgdwG5iNr9+bLrTkIKjebaVBjQr5qARrTdV0qJjmAUV2TKBEg9aG/RW9Qh88VBb
8r7xyCSuZ4RbyTyEaaKcbcNQ9pyszjMLHAIqq0FwI/vTOFeHOae/4hGz4GHt1PC8xW17bSaPXQ6b
BXZlv4sqOMmGJ1GxmUzqAr+IeDcvjIjcHMI/0rUCko13cbsdSdfHbIju6Ck/wgbuJdubSmsLBQW8
u2g0Yq1dhn7qQMwZN6c7MChTs/Foq/O10QaGjrRdqSzYvUEqmzIz+A0NAG31PMICs/oqzx4iwXzI
j17WPjHHwYyiArbSWMDpCT00Kum0nf7RIDxhSTKmTZLHOpqf5KNTFCYt7FF6R3uRovEmynnOB6He
Es59NcySfXgyd0mXf0cciQzWnNi1BnhrZwnKSKqbIZsIrh9Og5iIiRxtgxe0JagPcbBSdm9R0e+L
Qn9n7qJtYxUBxvocVsRA1VGxz2oIjN4hYXzxxFMCkI97571hNj8Fo6OoE5zKONk32nTLIQwJgzYe
p6HBB6gn2jh7VpQcJH/4SnmlZVUntO4BXl+3Yx3j3TEt1FmtslWS8afVmHnZqXfQ0u55nbE1ltLD
GTP5rKbvKnZhzlrlVEzyqC/aCtR+A5aGWVyvgGmo9+a+tMoLra49EsT1vtPKznfYEAdCXJmlPlis
+iY76nq9C8JSVBf2ZZ43tfJgZ6/eyHYndlXn+R73AVefwyZ4zTj5OZFEuFLcrA4V63HSVtlCluji
FeZtxV6mV8OjNsdby/ECC94IcgJFAYnqbe0r5RRMiHDm9cR7NJToNYJFhLYyiz0B1A+qdVanEieM
4o0B8nZpVyN6+7aiNqXL+spLR6VcbU5WQXdX4PWKOK2cjjEYQ2QnxxWWgFeJetrSefRQU1ojigu8
6IDNR4bpRl61z2DyB2NI35HZ7yPYl5Lpe9kXNyX9msa5RJqFZu+zT29ji8SnElllx9RvbvTA7sQp
WzwfuxEbrcos3buJoxRH1h2OJl5ihI7T3/LT9Tar1pufi8+Sux/pZBYNGz4cz3VIb4TRITBAITnN
5ePIFkkm/S1/V6g6oqqVG7yhSb7x2Np1jWagcqjGar2hVWcD+1cEInF9ZW57hp49foPcy3UH9SFC
r6zHTR6VcF5lvTF5Aiy2ct46dYo3oSMBY/8x42EfD8utwNgBAPfFi9V7YU78jAbO5JyAvwKnbx7X
/zXVIixY2EEJgplBRJtmP3isn7IOyJpfDcxSOc30RnuHUGpXPTWmubcXM+gcQOZKech1vk8eoNF+
GVZuEFHOWl7Yj+u/RvyzX47VsYEeWqVYemuck9E9RjVSbStS3+qy2BmDF9SltUcnEcq5wFhW2cc8
Qg5HZhscExnIQ87CMrtU2fi2MBfoxJpmrpxb51KZb8V4hiGAxdE3Un/RRXSrZFE42VANox+VL3ZP
04wqW4kOjXHr9D/MTvySZi4fXyL1og/uQwsHZfyDM2SAKvnJZli8kWlHH9rbtj0FZFT6BpWXZzQH
mfR/mGbY/U9f362b+lRHASfjWKsbn5YqkWI8qcvyqmMPpsny0Ln9Kco0BOesGnHdg/Zk3rYWGevW
2oozFmbcTLzszNVu6J7QLnbe+F1n+3HNy0BhTOIUmFTDrGF9omy+4ZmHtmcZi1oOtr1lhBGEUoAg
p0JXAt3J/AlksEv9iEi+PA/5k+4YDenO08+4Mq9cjlQ1H0xuK9NDacS5QfDk0sfbYDdj4asKIUbl
z0CGw5q/KI6xjUYRGhyecxDcCLg256FTDQao/S5ZIHtBvj0IxbDNmon5UaVu2oXFzMG9c5M4Ej27
B2iQgC9xygqTtMKYFA8ySsPnrrCBS2DJ16XMw1uWnIHQ0W1UHVZoifR51o27otTv+EVmDkJ2XN+v
1iVxnu2SQTmuCxAPl8X4uhuSncrsgigT5LWIKqhoBp3y3x6Gi1CtR2xLc2JOXP1XThMY4vsomPBn
LK3rXaqJmUaLys1HnY8/3rJKI6bpKuyRZhx9gqqi69h+F+ZK73Lcbhh+rgtedOaaarUjfbvti9UG
ySEBOogyA+IIMNlT+488L+Ren1IWhcJBEdEMOkIn8V63aIOE4957BbSk+lLl2ALhV3W7iIa3mJNX
lRWbQIoZwA0OKh0NA+FbebKEdS1UJLu2c80MiANPGX6crLjqKwmcqC+LNA95+dS6r5b+KxsLbpZs
OxpBZ4zpweSYRh9aHR9HWr9bhfnDYyJxm3OEPny5C53IQpGQYEvN4HiBzsxtu3uMmjIN2wnhrh73
z9oCUzWbhH4SH/fFSMsEnuvHkDTW/EM2tXyqoAbRYdcL5w1B39eezXdbOugPtKz/0BrRvCtm5zKI
y1TIIzGoNFa8sbm3zYk2Qk0y95bQsmULNNRs1WUZTuQtTJtlPZlwAw6M2ogrSJdc7CWfPJyzOoHK
bNz0TjDb3vfFHFGNawNT7ooqzML/NGK2CkMkdVT70nwTtEfTsBOV8SWNUeYBZCD93dQhym/Q+xv4
KutxJTvYgxaQFk1wCpVOF/tm3iKFM9yPMWHpbAnZw1cf6ApMUZQp+RfDO0GrX24kEN+3nEs3wyDw
Cbbr6UfVSeHb1KlthLFCvJxpJeWmcDwEA9yxRlhUBILnrmDQbAxYJ210IYzGL73MeWgcUzvlecUO
bolsDyMGZRc3oIxycVXWtaQiT2PRQtfFH0wHMcAAfrTOiTvMd+yTNB6dpL10tbQemnlMmGSVHNix
5jy4XmvtjYyYw/UVXUA6ijjxkziAnMh35jTRDJijKr5dFKsKB1YpMeev1E3Fpqvme6xBjjPNipKe
uW9lLUJAnUejpsEnT2pbPZtmdFrVUXNUn0pOwJIOjd5yEnZgFD3trnQ15IHAzpvRqS+0OGgruO6z
M6NbHPPD+nxqpfVqNEg3lXGHPCwkziuwVDdcrZFbhFz4NnQn6vH9NFo3kS1Oiu2+uq26RUsYWnhD
Kpm4t8kS11AzxI3+0NrOMwqNvWFqZ6PP94atHGyObHJUPtb7bm0ReACvG12nGW/jqVD2d3lMdGss
3hFsoCjx2Ni8lHDIJuZ0Stm46WZnYFNqader1q0+Dv2dPulnYkqOIPR52AuYtbw9cYt7NN+atzFR
dhq4oxwEXb3YOwD3AxM5ogq62HzI3RhLNZ3mqIX+nEwFO1fueo2YclO7K0x8sRtYh4TXjlbeH1Vc
7g/sldQi5vArXfDIGMtHsm6ueLliTWJespRevjuf5rF/KvIZe2uOM9Cz59FDJ4PjBSplhI55dwFU
AV60U1DPNJTuuMM6xfObxWo3iM22f5zADONWaOxVsPgHnJrv/2gpsLMXPex93jKVSU5eWTx5av02
VjlfGM97UpA3ki537rpPzM2wKxP3GmXDeT0ItYO5+NbcQ+Jp1XZ21I/1t84a7clY8FfLrTdlzneq
WT473br8xf1NESG37h0FSyBNPXpN9SsiWnFqxHFKnXuawhApuQMxxv2xmHdNDUem0Vag6udkgqu1
9b1whXKnfYmZZlNu3tOnvh37EVZb3yO3hOkwFQj85JWrVeIVoockv4XRpAe9TJ9SdnTk6fuCm2N1
lzOweymgCqivRsR/xrubLQ+pmx+GPnmKkvIHCK9iuc8POS5xC9Ug8Nohc6i2nfxe6+HD0SwgHvSQ
FlAZ6V791TSzFlgdnz9OJT2dtPQZiB6w+PNXw28nzuAuSTawNWAbnBqOk5rTlqGS9JLuxgHXGFx2
ZHaEz9odmMDPq1oGYfBGm1g1u+V1XJwbRVj7ccChTkxbw1Xu1L5/0XhWBRUm53HGQcrX2oKxMwxN
FPi0vjy0C6E/feRCdA2vUy+uRYRmHfzmUiuYqxiLS8EzGHtaQ4DZTfVRgh9gV5KdUnOUx1Kv7vsa
9eKcaQxwM2Jbi/jeYEamOf0rpB3H5qa6cPF3gC7xts3c7H719O0Y1/CNK/WmlnGoTrXlj0hGkNgl
0IUxhbmMv3vLve9jms8Su6+2LI/dpL1AFYdVW9w39gdHjPUmzfwZkmxeEuYoznHSlF8oqZ7W7xMl
4VVhbYNtG/atBdlTZM7FbIuzy6UfVru59ZsmXsO6dk51m7Tzi9NShit2rF8sZXgqDLwhSztY1yGR
EARMn0dDqV207lscSyTXXrrXVCDppm0v+iTe+jY7A9I85k316rJyrX+uuUzAazcG/oSry3s9VMwd
yvlm1RsjQDhF0kQlar5WRoJxxdoBZxzvu7XyLSovdDKbwhhpe1GflKbnRii1Oyw/3kDUi61XQcO2
cXtMCG2OZMzjVPTmRpQKxjhK54LsD2ewVmZ/7VbxlktsLGFddze1mH1PdmsGeFT70ax9qabtrRgQ
Pg4RKLKN4GstXBbX/cA85b1AyNUnw6Hv3WOuWddK46EGz0UuweJvdvBviifv6fLvPK3M+Pzxvve4
wKY0w7ZPkCeaiGU5ETPVhlO1dpka43Om7mskB+u72nV5pWG7UwRtl0IVMc4C5k0F0I7XKJNpTUdk
aOKyOXVXfMVgdq3hronjb2tq7x1MLJ06C2Zt8ss4ullTbHoqjbK1Q3VJD2Mmfwms7Ly1tB+MY1NN
bDxz+qlxAi9KHj895sjGliW98QDuxywUBlg3Sj+Nkr2bObSQcyaesXdylv4gaNfzxV3KOKVV4bgc
JCr3x3BLkNO2HB9lF8GLWANqu+Tg6MO4sxtBI606akuT+50OUFhp810ip80MrRK6i8y+Xa270Rux
Y5X7NgpqnaHR72q8Sjfw3g0EwxBOngzbyrjK0U19D0HXsUTh/1B2lXOB02QE7CyXXkNcUpSr234Z
fcg+FX7hCM45U0R9OWiIDzgZWU51NZPxc/0MeJWEieLcxBqUDRPrrxi1FCfvifuoXUSQEIMsO/2s
ux0ifg0hdRfPwSLig23Lx471grF6g94DlgxwBSGJ955YyjUvpgM2OJuicph2GmfB/6cq87WNGSC2
FsfuuHxy0gTJFvXOUuDs0a/pEUxjsHcQ8bbJEnMLrOrQTdV/IV3YiiS5Hdvh2CWfNSAlivfV2yAN
sT45ryuqZDkywCwy1m1nGna95mFwD8hM5OAl16MQlTndKD19MpX8TdTmUzkWLKuIQ7V2T0V0B0h/
VAuaTHb7ikXE7ZT0b3bBoGn1WQ/dnPtqMmccjcv3JgJ5TO1b9Idvah712yRu7oemO08DDY5epEdX
GAZVcO6EaZepO72jQZ7aJlFy2alxYNCnkd00GjiRRMu6jybeQ2SIpwG6mInyhFeqvG1rg1Qut8Y4
vsWfSio7pVxe4yV+VmL3lEdjME/eqbLrx2yQT5Pu0piRbMOGWTf7qIwGhmC6b2NntqnIbOURW3nx
G7fEAk2le9e2wLSgeOWDMrbNbmTwHowWHi+DpczhWOGiJPuREO22xu8p8ip7J5SGwJeolscIFeYq
NcBuCd4UTadqRTtHLfCxUUbaUwvp5LbDtWEMnqMiZXuT1NQ+ejXEUKP8dFraHiOcwTWqe/kmeg98
yLRwnp0nhw07so4t2Nt3ZRnThzeUSWDa7fTcUqlckLIve7vKuuPYTnTQnNSRa2PwOJDPuI87ae3R
fNEPjJiC7myriAItbrKjbtEqsLIB1nWMpnqfqNhTkdHRjwECDsyiFoYV5ZCioKJSa96ynlMgFbLJ
ebLDZuhYoxOhZhxRdGtJsvUmoYbuEKsnD/CA80AxAuy04lDTB3tlzPxrtMfu5Mi696tEiU5phrtI
pdH0kJpIHvpymG7mAa1uXfSwdwXDeDrGcB0TMBXnkOkmYbE5qiV9eMb5b+RNe2fKp34rHUe5Yypp
HIUrckyKNe1gN+1ja82kiXhZ/wZUUPuyAhZUOW/cIVLDVb9VL4tRM3Qe4AkbRiObasKxiU9O0RvZ
1ZbbDM5etV0/0uiaxQInlGaq0/OUI/6gAMtfVMVNOUn3xmelOQSjO24Xo/pvk+3cpT8qz+2Gidj8
SGWEZ25MJ8/1cHlXLRiCCnWBTxeiA5iJ6aQWboqY08XSax3v6FMl/MEdGE6rzOHmGnfpGCQLCJzO
b1QbeJRorv0Bksej36TTXuD14M8ySo4WBhBhk0zZoVz76Yn05h+9lnQrVZZJDhuxGyyr6Kb2ah6p
1EWNVbUIapRuBGDoUsx2klh2e2Dl8VhZYnnhTO34ihW9oo5qt2OTGYfIdXs0ezNOTlpqelvTbt4t
GnYBUF66xdamiDemZwO1L4XjIHjFAi9t1Rg6Ga8GPQYjTPEhCksLA3OIWtLnU73Y55l+VUfLvHjo
WjaKpBpwkrNpeiRGaOIDf6RHigwkxMJ67hYaMQB9MCq1m+5M/viQK+ljluVvo6aa+7RdI4375op5
zIc1FgMrI8okJGYYjYn62Zj1FO8DtbxmeknkgkxUHEg4mbm1U3K7z9BilWUSPWc2rv8vLRWp0pn1
cK/X2iWWWuBaCH3o4dAV3Iuivs0TZCYyvpfIIswIdS9TM+rmuBF+5mT+v9RGV+NFh7hV04zbtTHU
zNb3QPO19Yp3l1ar7DNm55xKl7X/yh2AdGrazgViqUFpm7s+Bc5Dv/icrXZUhvNsIHvd9GbbBegw
8kDo9M+tun6KazT2a6/I685LUWBLV4ZlUj9aXoWnI5BSnvu4gG/hfp+yflgto4K5BS0RaZABXyOh
79+dmOEgsv3L/2z7+d/4ETt/cmM1O8cdGm0kKsBLnlTu8Cpu3v5Xb/3nWPfB5ti4JBiWYv3xPs8N
DFCONvd/9+arjek/2JVqzpSDlGf5vZUU1WoxiUtM+/9wqP1vzCvt1Uf0H967U4Bas4T3rpICJV/k
ImOyGmeb8vT9h4nlv37N/ya+q/v/MKvs/vbv/PmrqhlMiLj/0x//9ggqVhX/vr7mP//OP7/ib+F3
df7AU+vPf+mfXsP7/v3fDT76j3/6A2cUjsSX4btdrt/dkPd/vD+fcP2b/78//O37j3fBbPT7r79/
VQPnHt5NYML0+99/dPj1199NrEv/9R/f/u8/Wz//X3+/ftfDZ558/Vb9/NbH379h0yCqP7/8+6Pr
//q75v7FNjHg9EwO0qZFk+n336bvP36i/UXzbMNTNUvzHMdacxyxV+vjv/5u/MVRDdXxPMPlPxav
//23DjqOHynWX1TdNVRIY111dV5q/f5/P+c/fVH/9cX9Vg4FX3LZd/xe7h95Bf9lP+qqLsI9zdNM
wzINWzX+HDWn8VWnNOx3ip5MvtBU5cKC71EFd/bXnD6RdtV+20ZdIl4w2scBLJFmNyNgdYpeDWUV
jxj5utAvziGqXGXbjMauzG7QC9VnBxiBi3MmUUo5I9Zyzyq2k5kC+5DofoSH0371gRgwfB2Pi8ts
X8RLc4+bgXVwY/SJqjr/EAIy+jIxfyIGx3ThkOe1JgQpLjn71W5x1GObT2I+0fjepyCMYpMoU4Dn
6C5uTGTrmbq25DGtH5FonTrPzWAFxKFoZ/etAbYOHEMPaxcFq3RkYNaJ8eoYSKnxlcH2rnUq3xhy
8+g52WGaq1/1LAYAl/Ktw1txX7hECVhtduNC89/ZfYbCZSYQDDblQS/v+7nND50jMA1T83M8mWiT
OyLDVDxavIbRr1TxJCs9ymbsSTZ61URhWyNYKXAcxfupe+lBJjfZ0Nah1BfI2CGn5sfR3ZhpO8cg
fYxLBuAQnQ5m0qWf86i+GEqPuH7A4seaoz0+CniHEItkJ6b+IN33eBmyrRUD11XiMdWV6lBwctjk
s0S54STabi14NJzt4N/Q+VjazhZFh52g2m3xRn3u47T/0b1HZW4elJoCLLFbuauS9NNcYivQGitn
HtUox8H2tsQCXBob5b5SD+XJW//LMZHWJao9nZOhvFEgaT+ZS6O2Q6WDkNcxTwNDkFQ1kJFP8qKI
PQLRaNOWnXx00FHh0qSixS8jHHNxYVBd93bJ7PkJuzOA+MNQQrxGdlwcRYmZUF9JGWIU99rZTeiJ
/BcmjQ9KeWl6w8bivH1vSvE+9xK796H3WxxtN3g40OLCrFDUJC+AvbBZDke7Bb3X0iraOEZ+o8TY
FymjWm8Y9HT32pCTMz0z9VO4rrGGtFr2s+crKYIhfAzNnnMu6RtqgFAvDlSEmVPWCawhfukG/2Q0
IsDDGFdCDcYP1fTVCOWrn/atMzeXSMcdVR3Pnl0up2pBw8W+8bLkXmAY9repgKSV06sotBtnGMqN
pmIr2SzHqo8PmCQ8eA0Wh0qeXUTH6WOqCyCPvAQ26S7ZMr4uY/GjjG9xl9+J3HyOrAQGJX2akINY
HUyXlSN1+UAX/LkY8702ujLIVVyK4sq9zfT5nqbAl9OmH17cXbwKZVd6xIXvubKId6ixFcD5i39W
l/aFZaNNfEAZPGnUmwJatsKSclLMzd4ebHjH1k9T5L3A8JDMh8JpQ4lnZACzeeeM1p3t3U5j8mzF
xhPC2V9YcaDRQ7apJm9u1z2wBkKVYCzi2mW7w+y9v+bWOY8gpC3RHgf+zVQldGHqq+96nriK3dwd
uxUZnexnWEEcEVC0Oday0kxpGAmwy0EijSXiInOSOVSlet9K9Tmf550JmgmmbMPA6CMeOpPcjBqm
vDwykKa6vi+pKLd2hg9MzcIDo2JVwWpGtsnj+SBF2m3MREcU2fZPSbrQANUxzVMB7sq4YuY6hpOQ
zlaPvNmP2MMPjE7aw2QWbpCW3UtXcaVQzaT+pM33HiSZ7ynzi2gpR9zYSzeVkwzcH+7HhFLIr2Ng
kkzb4+awGUognuSnVlct+4D8sjSng7bIy9yP8iat8YBbPYtybfUL0/qvedkNk2XcDtaEmgL/aJHQ
dQNqQTDo/JC/+VPlqQ5eivtxnz2mTMg33lgfh1GTDLJEhrnyUZrEmUCFF818b6dcLPrK7Uaj+yD0
lEWsij/bm4mQoGOZVzW2wd2L2X3B+i5PzANusSGd/GxQmZ2W9M1xVfZHvfnMViCvFgOEhWDCqVfj
1jSbBx4DC7PY/EHKZWAkUt9H3RSa/4el81iOG9mC6BchAigU3La9Z5NNUhxuECIlwntUwXz9O1C8
xTBGmgmpDYC6JvOkGj79qieHo3gjLDbcUzJDW4q6AwAAMEjmMXU0jDOfoYGBQ+JQuspnhkOjZGOz
SZo6XPPB1WeGDduZPnBfRRPzLofRShKn+PugiDnepDEUJp8A2tSOSQQhH4F1N/juJruNEDQxuMbJ
Qb+qrHGb1FW7x0HFQmzGhhLCFW6aCkt1f0GRbf3kTvUBQhOJ4IiTYcbA8rCyFg6lWveVg381XuZ+
Vv17AgWy6kT2htoPTo4DNDYsjH2X8PTS46lu/YgWXf7tbd2vPFn8Rq4xnqrZiV90iKTWQKtWvGnN
2BLq4UZ58jkJnE8o4aBvnf5P2fsGgiub2WGAcHI0imfPY/OHY+wxKyO8y6ntVvB1TpUXzxhxjeTk
63AjlnEn7puV4fcP1NU8BXugchivoW0n98HDZ+opTlGkS89oLZptgQcZ8QSwk9CmKyeu48DXIjej
t5B2fWwttPJXrsCI2WIUJfBxmsUdnzTzqmRRO4Fa0HV9mjCJjWMSbQ1DfqUFsFYTk++mS4gdKGLv
7iKktkSASKaIb4aj1dpqwpvopuqrNBBIWGVLKeEYLLSj4Kft8vGWd9HH6BsMF8M+v6qvwrCGF8Al
KPPldqR2L7zBRsirwfv8Vc2HWfzn1z58T7x1az11Zwe7BRca9F3lTOy3anw1Fh5IQ6Mo9rYITg41
I36cEO5nNzbdPtP8qgxRkkoFfcvceho5QvjENJjtQTwjRWWUHLFS3kxTb7KlsPf2pHEnualx6Kfi
iPhvN3WQx6oZfntoApcgE/M96Nk/SRHpw1wnf3NsLus00cERezab9Uwcgnj66kS5Y5j+nQSo9gk+
mtSHCONh49v2QEsZ7A2MLlvTlXgD+UbvsvKA5c8BAh0JdGtf2nCKZrtu0WJYm5GbEuVlvVYe0q6k
fEnT9EF9iKqOeKF1jMuNDVfAWjPxDt4gTq7fuyeMyM+NHjV8i/40YoXfN6jCZBOdTcOLNwUe1Uu0
mO7xSllZsAOc+IF6xiUvYPZXOPE+7Umijgj0E2LMfDMYzNxFiKhn1PtezTXzQpPbPMn9TW1FJHjz
bVyr2D0xCVlGM0FxIHrowXu+DjVu/JjZ+6aJvU2pMxc/WJmdl5FC6wTbccovnA/RCr7fHOf9xm3D
cZP6Rb6lIOm4TGKs6PnJn1vjHhsnTwprB+se/JmLDswoAFV3XeMdk2B+5OknohbE0g3iPkFWC8oU
3EcwZOy1ny3i5YKPrucJvfUFRKnMwlAEjK1FNqdeU5hTAC9ApIRoa+B8c+j79tEjdIAXD2BH8ZTR
k3ke5xLFVGngmAMPns35YUrtcFuJBg+fOtXADXXqelR7+TYtVAv/yPhsHXDbgRE9+WxPNozJMUAM
i7a1dI6DD/iaZUzWx/+VE2wCp0tpHCacw8w9OvbqPGLM4OC0ybBSY7eIETk3y/CpoyTgCoVpEAXo
BwTR5EjwZH9u3NbezKM69KpIXvLJatdD7+ZnoBElmnXnEIEGBFKD+rIpGGQS/V1eUSADYk6dNzNO
q5NS/QpVO6ACy/816+XjgPfHWh2xW1MwUeNPXTVRi1QnnLJ9t0DHJS8wFN2A3lClaBdTfcwH53W2
L3QZWEc0mo2irV9a4YJfceVvGegPzhR0UBGnXjUZf5OEB1AP3/vst4iwVHrTNjlfravMzZBba4/r
5mrUtsGhze4NX4DemjHzkiQP8/OUp19oHbKt4um2iTF2zwkxi6IGiYdefq/Be18HR7L/Ok6ZR4/Q
VeFOdkZxzi25ZSyGkyqKynXje3K7DDQDS/yxeAZsiCm86BoMIHuIjlPaOvpKmGehorfW6mMiDOZt
OnYQ9nPxqBkGHfl7oPEY02YMsj1ZA9OtEuw4eLEJAiB2rRE4tCxmABXFCIZUa1+KzkR94uiXDMTz
gbnUbx2EhyWId5swv17nKWs1eMh6L/Rw6bopOgKnKNnPBnAAAkBxhDko+kixM7QSJ+nmy+6MrqNv
t5UP97StMKjMSfQ9dSafKMZStiWokFuv/IFKUHGnM5uy8ca4XpbiGaKRHUOFqs94MEK1nuY0qA8+
r1CgHWvrcnxwXb7LNE7PaGWeyWvCkVGXCRbFqD1WzQLXkNOBeXj6KozMu8WtdZ1n1HsQdR7/fqT+
t+00RwZ8/ovRGgQp2SbhbHr+NUV5fBwDzeOmCOfLVKJ5ScNwNSVLTnPMgcxA4FFT8z7xUOrOYWLV
6x7Js4d32uS37lHAF+mXfQaPhu4lNkGA4b9mAlHdQscSq8ZEc6rV9Dakih2+h/EYB+lJa1phjeZm
l6NW0bYzPJVh/5h8EV3nYt1Y/XTSofekIydBHbPvLcglae2/VV1F/oUf3ZwiI9KAmFU4ZvYhA9Pv
12OPiSCt0ckZzT7uy3Et8YttcoeP2Xdlv4dHjdimNV6h2ug9xxVHRthc61yIC/Fe8SruVQSEQeag
3xsiHHiaorly37WNQCeag6tNjcVVIHMeowkyNYtjy5YwrgyE6nt2Bg9mvNPp3w8771iEaMkSK7kN
dUyXpjmUBys99kkJgwOysl1O7tHKBwT3bGjiiB0qOvcZvTIygcA5G/GwZRJcw3nsf+bO6J9dt91V
yo93/SQw97t8n6qqj5GfRBtm/h1XMeMIHaV603cSl8HyYxiLR276b0NV4dCDeDLT4W7QWMN8yd35
9u/HUBTzHt59ReIEbyay0DLP8zBcEOUPGyeF0oACFW738sN2Ob5TZxTkJLLZsxS6r1rhVUAu6p9U
Mrc7FOMwGqg3vFCRDjVDPI9TlKn4sAEg1ze/NpNfSy0mU/xxeT4VD3GKmMe0EFNeTIkMu9UiWJmK
GqP3w+Q9qWBlOgH7+Lr/PSiQBqaHb59zoDpKh7lwK9IWSDyCP7NtKloXc97luiBYDUn+J5zxrYVe
14bF+QMdfN+nRvE7aEmVjhcLgG1z7lc8HI4wZsRuckV2Zi5QLnToW8NM/Ll3OEAAR3rsiclYV+07
ztvow+x2rUzcj9zskuPUvmOSYBKEQfUNfLi79z26pH+/lI40doU541tY/mvboxILs2GtLWpTGfvd
myi6ZM/bLrY4o7s31G3FoW5BsP77ZWqznR/ngkADXdBN6+nJKuvqwqriWkvJkoVXg7lxxlc99+so
LAoUJm3wFroc43M2jOva6APA10ZN5IIhKdvRDhG63KxAyVjXkLIV+L9RHhSfA4MBwCC5bfWvvj/F
G7HQ/ppAPUb/iF0uXdO3TM8dVtuDYf8lk7vYV4bbb73ORKEcuncAxvKSTTno45jBkVkyjyJH4ahi
/ODhgpkfhhjDP21Vp2k6rYEplL2IJ/qyoeIe2enl8B+PQjW06l1lHJUr3kcCXPFFlt2xggECSXtW
5ySUv0c5PyXOGJ0amMiqPrPDupTtzB6lnTncSBwBrg0UvYRlvrImFnddmDwqrbJPuzeeppJLaJ79
ZhNI42pNsdxjribcJwLS0yC8Tk1Tv+F5IMbTLr3Pvpif68C6+b1JXGjBV2uGihNB5v5r3CC8Qnl3
DHM004wfB/rk4gvnbXDAU87YoVlpE8I+5BSQUrP3ZDuQfq3o1M/eMxRFhorZX1mTDNDoH2/uP9wf
w56smzmKtW7a5JIZ0G51oLpVkbrW1bAjMExl/OpIv/yJ4HUxsur2vssetPdgGblO/Trl4z0xkOfI
sQnWVd7hRVMmLqQ4fbYdEOhl5AcHHek9XyOTzTLRNzVl72FqiIvRYhtmJg7n2wCVvDwlQxPyWxSH
JzEa9TUD+HAKu/4Qghfd6JiUlDAMjthc4mvO71T5AL7eB4QbJ2V6Dh2F98kPLjHhWZshIPkGEYtv
eYJBjZMfiTuCyS5SHixAH6+NJJkcVIazAc+NiNRvgLi85JYVX2wZdkcsWztYPRObcvNUkCV+kUNZ
seuv1dqpMZq3Xq8vHJIuM8rQgVNRouDmsry4lI2vUZ76DywvT8zJ3EvuU+GBaV4NoZ/vIicUZByU
S+DSOF6ayN+Wf5C1VM/o+iBgWWi+lJrjw1QxJ63aP6Ol9Ets445qCufgdRMkuy5aFQzhvmsHlepc
bN3Cfp/aLD5ZqAFXhhH/NqnTvnJB/W2X3W/wMsPVJNRhE+R5xyKUo7+eO6iUvX9NcameXRlBPCkd
Z+Nb8jtAlLxmIGLstdH+UaE+46pjijcz+IJfn5CHEiawI7J7G1rcsNlTFzKuYPzwM5oeU6XJAvQG
2CquIcP7CdJGCyKQ4CD8ilP5Xs+XxBuZhdlY4LSs1i4xg0kqvDtxoosCvT52BoMuZsgnGacm6t6t
aIf5SOeKTN7biD6/1ViiVqjWIRaqmol64x4pEqsTPQkw3kI/WPicKheBbmmVd5gf2aq0GAHNHlpR
p5E+woPxMI6MZENUKDJEnGxkzTlsJ04+t4wPNsNHAhuQb0BU+WW3VgJ5L9TPfSfURSjYPRlMDxQf
vFFPhLvS51liGejgKstBW9czEitYK26rflwrJSXYA5ludBHtC3Smm8hK2GfCrcrMQ+PW4X8pd0tf
mVTqUf7cp1xjVhvP+w5VwdZDX4j2Y84vXqkvEcaHHjhKDTP9lU/Tjz8QeQ2wxbFcTumFg+VgA0hY
2ZYyVigo9UrQMvVe2x5S4BvVIJudAuq59uGu3k2hc8ZKkEPt7tXqQ163IDUngE4Ree38HPbRLrOy
8Ym7eG/3vcT9n/xyWqfcDr/DZJA7pP02HTvvfwpwk44eUid+J2+iK68RKhEJRjs5YzQrcbknfh/f
ZYbkWEXAK5YCNgQal1jxZ+an5eIZx9ifFecAEBXEv+FYV0gN51mvFPbLjTeX97wT8c5DQLC2Siop
2KrMySLzT4hRmMUGUAOkH89xIWj746jYWZ6XbnIQ17AhyYcrHfNm29OqBCm7QjPSHmLH/O47q9qn
SXk2ieWAOwaeRSCplG0vd+EY7WKwAmcorMfUEtCFIrWZgd/RCCrIH2jFUUrpAhyqU6/NpGcGOnXd
Bofi3rKd22hQr466vHqx+hnH7sepwb6XAlF4AJZsl6DHw2t3DSsqg3kAR9pz5bEJYNoP0dwIn1io
kHMhGriuOvojDBD7QYYEUWDP5g40cBZ5u9q0FDyi7qIZa+9H7PdVl5Snfz+aCsiZDCy2TDp/NjnF
99hCYR7wuJ2AHG4U6tl9LMU+G7GWWVZ1SAUSVAIhGK8m4z03IjID2ZPtefFAcevoOy7VVVcJhl5c
knj3GGZdx7ZODlZCr4gyvIayjiFDDUID9mvpevKLOI0zvbGX0+fiKkCHVuS/mCg1B1rPJEmf4jgb
nn12P5XZt5vOaj326t6uNRNz2wF3XSWDDQ+99FeyGHnmU8sK4AGfGSoTHxKBDZAZTgnBa0Hz4VQU
W4DKnXXqZglfXEmyZDbfTd1220h571nJ0NlicbBxoVPDEggRA/juBM+bREGBQHeTxsUuGUKkjlOD
HAp/K35xZW4LObs7JyGtQDrLFGNGjmhk7Te42oiRiv2XMcZkDWKt6rDdtW11KQPYDbBMeQIt50jn
bwaTKg8FEujgPHpn+eZKf9v4wZLvt/h0PR8SJNBNE1nn1REvrVHW3JnzV1OS3eUD3wKE6K0H3/vB
MdrjMFWfFd7JVcPh7RK6sJoi6z5Rr/iFY+xG5PkbVfTPdhujJZtS8z4IwWFonwsb+3NafMWZNZE5
FKNbb4OtKEPEMOLaaUBJA/4E/CKYPLlDgQQGEzVyjvApV0xynKJ9S2JM2uyNG7aFv0O7/k22C1N8
+FpbOaXQ8M0e3SZRzusuk79azvqr4UV/dD02J11WP8s/SMUIN/K/W5aMfAAeuIPw2RehuBp+ANWX
7wpIKyz5sgCjB+0+3SDL5euY3woPvBY2vGA1Vs0ZW76Fhk/fepaTr31PUdo/5hTLdzo3m4TIiGXW
evNnHsaIOgEw4L4uU4lHgM+mA4w/LHHhXqRX2KrT2eaghGLBssN9ztMYpekg4y0kCHQrC5+LDCqq
BYUrX+pjFWYhxHrvitcEOSWmgMojjgoczNu/12UQeJYuPWA8GxfQXiyPW0I5E7+ZjxlGjO0IBHqC
6fSUNhnKLzJJLD5GyK6YnUdx7+f20Rj6Pbdgd4rYRD6IqinT8abLnKOFAJs3Ou/IPWKBl+KN6Bk8
dwa/ahNxaIV6t4VvrqoFVuUs1tu62rYeI6dpOSQUwm8nfc/QkiYJbmeIN8VoXB2NXFhhKY6dIF0n
V1kyM26DGrUH2cthGmseamj1ZkSwQMOWOCdm9d4+M2WwKcVJ226wJ+TgT5XPH0bg7mGRq52SAaE1
ZC8YQUMd2xSfeRr9VJJiuavD12wRejSuyxhxyNFmu/G9gNo/ulzc5F7/FZF6EAWN0QxXsVk5766B
38npqZZDj6jcxLpUXnPP4YyuGaeBypQc+Kbqf2GKuYWG4+3GTr8oU8L66ad8N1RUMbIOPzGiuJyj
HlI50d6MDv1yMJHZMajuzBdeW35NBCVFbT+LLa0dEmBy7T3NLEiyu1jTFGz8wZt2MPkG/EWcNLbx
DkFqWR+FLjS46Z04xzdxr6acW6mBzqTgI1gy2nkSmXo1DSxE6XpjsJacAORcZr6DsVj8TGiZDIND
wbEJ4smwXUIR34wmjNvcM2ZkiTU2BWuv9OzyBGPU6uk5o75wISEK3JBeMuzgyN2GRH+oJYMHiR5I
YEgd+ZPfJv9VgKZ3c9WfLf7xUot8tajcpTn6rNIVl6HJ7lXtbUeT8f+o2n1nZZRLepgBAlnrcJoZ
2tDlweYj2AyM1MHuvM9IkHNagYodB7mXvv8H0+5HQvJbZhvAmA33ixq33Jv2oiwz1QUTJRSPOGWg
yZyVGQw8zX7cjDoGEcP08pxr1vmyAUgWYBGIGvetmSDKqGEC+JAiFMQHEKfGtaDsp0nsAkIem4B8
CJpwg8fmu78I6emDAy9+bWD9XxiMUrATH9sTuwqVggtLuGa8M2bjBM7/B6egt87RpJ/aOfMu/0XB
/OS62iLzm6fcYLFnz0RFOe258UH7sNB4E58sw1+LyX7qjeJTL2BkPGZsjzVVJF3euiX6hB18+D1X
3DDTSGjWhI/nJKGdYqjlSncNZqxSQg9izuGk8k+SlxiWW/vOzH4VOuYrkS7xKjKTcNvFPrk65nR0
dQB2unSPUUNjB7HoVhew4OsJTkBODZ+AGeltVkI11u0+YXgcRiQ8acnGpf1KPDz0uqs2rD+OAMbt
fjCYTBhchbrL2YRYJmtBOoo0o3NCy3gxjF90L8+EprwvhvpsKHbpGCUvTk3SlEf7ZDQjZvXuI53C
7zQBriVZPaeuOmZhdFYiwKbjc6s2463r2jO1ZFTCDetcAjQ1gsjYbGjBOVfYzLJidyWENN96zAEL
HMwXLKRW20J7T+ZYcmp26Aam8Cra2MZniBcxsklbHUV1bMKRcJrcbcmDxPQKYmkzT/wZDZNNCUeN
h2E4XCHUHssSK1NjI4DQhIgwu3JzdOWwudh9b/yCqzNF9rke7H6ryDQ6+4ooEfIEVk09djvZYhLW
cQ4Wckoe5SxwjX3zlGO/1zM3KVGC3jAbcHTN9pdF3s2UJ7/NsPlvQMRz5CyNqBasTwCUxkGxCpPK
t8+OSJadQ4q3f6FuxzNpZpmZqG1WUD7m84xfPkXQ71Ms5iNqBBw3/srPLHw3/TJTapwJr0Jjb4Uk
BdUWnC8ZebbbPCYkOELO0CT1sI30fEQGwKIlI9eCzVN7mrCKcVnhVXCZs9SeQ4xMSqtTWuKFaQzf
gTXHEHpipCYUWDvREoQ9Zy/cgdvCO+XpOL9Lt3ixLMhVQV48pcuX4ULehFGHgTpoGCMo9mAnq1NP
wVJ7maCqVx7Myl0LOvL870eOUvhkhjuXCS/KBwQxbJHWYcWsElhPq4tlyIRmwEjTU+FVG6tkGeaM
NcDRgt2eUyTWmgFC+NaRUgt5ksfCQHfpucVCtg3eUH7ld9U5RBrrgN1JBCaVacvI4utYB8mTlRt6
dauQIf/qAa7cRPimm/qN4JbpKe6d5wr9EcyVdlx3xRJRIvzyvVcUZ5HMg/W/X5KeMe57cyi2/37p
wxVEZjv+KfPe2irPXRTW4831h69lCcDxj4x4kgRNjwKGFx7HAUDD8CEp4mzheUfi575HU/0CHMgf
ZJXh0Yh5VJjmu2kN8z60eH8osAkbGVzvKoxSvyu15F+b03OZWvq9g22V1It5xhq22TjgiK+zBBdW
sfV6NBbcfNqL9nGAoMhjnbCP4vZ9YA3S1AMAUvldJ/FrbFjRzp2Gr94uTpgtZFO9dm/sBUgkrgOW
cPNfy7LufuuvOjc76wq7CZIhxoZBdh+ZuoY63442VSVUCfRjTvfUt+VujKUkxEKtu1ZgtSeNA16h
xmEYIX0v1xgKfofNiQgLjyxji20m3+9M32NEcm+VnHwuM9toBMYkwLGvmv6jtOYLOSgc5441rRuV
0aXLY1awamU9S9UGk8HPDl3Lw5zeqDyIAKV97Ue7gWOK3TVlysIqbWaekAWq/TQ55KMq1y50ZlsR
dNLX5obuvtgbOi0WK8V/zCc/jaw44U9GSm+yiB8qj2YszQ69Ub2mxt+SfobF+cJamtoX/CZHf4gO
YEUuWASLddVDn84wTalmK2x4ikwL61tms3MSPvK0iCztoFijSkG5HjcfhraTPY/RbekF8ylv00eX
WvSA3bKdgTDFWwBp1cRy1eMzgLURvda2/JvNU4Eim4BZF1tlL9IjRXKzBgZfbCh0wrUn+sWvdxaR
/yV668sU4L5HEPV4T7bKULvIb4nBiNS23xZGE2xDgfQQCm+6KcaZjWteQ5N0r+k4NGvVqnPnd3/r
CZjn2Hh/SU6EcyeSdCOIHKKTn5/R9zYbI44QAgI4icr3pnSeGLPj07VzMspbj5GsgXKi8enlABkf
HUf+xwdDn9IR7hdYFcUP5hgat2AI7RP6YRwvEWv7xacDHXl4GmbAIdWoPhjIEWxE2KWq8dj1Z0Im
t67DcyLP1MRdte7slYWFPEL31mo6BmfyjV0QNfLMgBWIOSMP6umb7YzDri4o2fx80ay4wOGlkNyc
9hrUCEvbIrF3pqr7vd05GCIg6fPRoxIUGauGtrcAtU3DSjNLb5oJFSdS59XsY+CP3PoT5sjnKJak
08xQMLiehFve+hH+eGwQIdM7TfjsopIe7AqrkqPv0+At+974VzRWr5UdDSdBiJVy2m4vBPjI0eAZ
Kog6RBho/gV3IPDcqQ9PUv2SB380tXsTmpcwsktmpVP90VQaqdG/UE08AiO8zkbO5j8MpleY7DsV
w//0InvDRrncoCEh82QMX9KKKixmzFcPslulHWkqtdA3xg0xzHsu/T7kyk2oFFSMf4w6A0hRzdCf
OJgEdCZ6CBa1z1OBZlLW+rOlHcTU1f2ODrCmuaeoIXFmr4WZ44BM3dsso+2Q2l8xiiakwhAKIrvb
5IYDZu+PKmtjo/rQ3eM3fzi9vORek+5zVF7AsG708G/Cdl4GM9hGcN3hq1UJf3r/26DfYfM6vOT+
H0KobxD9Lm1S4FQzSsyANV7kCXUY/a1c7ee2BnDslebWNyhDmOyv2JXla7eIXoyBl5QDRGcV694G
PPKyM1lK2/3DCpaBMWPdlH0uJk2fDpDSczDd82DxjZGe8MEzGeSPHj5pRFssjRtWbR5FfJCDPTE/
oOgS84xBbLHIfdGVcaM65amUybUYDkniblrLfoc1vNeFyN+ijE60fiTCQtERvVTVOh0GGDSKDLxo
ODR5hTO6YGgVZXFyGjSFlO8gMbG97hL0yWHKipgWSH3rCZ0xmhdm3aX1KwNRwtMr78DCvDvML4qM
HXmNn5eJ7nz3phcvla+eGrLrRLorCrr6MDLdBTASYadHJYeaD8Rq1KByqH54F1T7aVXjzeT7tc0L
YQ2CaV3Jud9bH2oyx+3kIGOdR4YE3bgdB8dlg5u95ZjzDz1pqUlJ1+YUT7o1gm03JsdqjJFthlTw
VVwy6dHWas7aDyYXAXv69MlOHdaQBG6Bb2cWIAsWrqgYnY4heIMoJ+rUAxkWQkK0w6LZe1DZ4etM
H66LIqRMkMRa78xkvnn8XyX+i31K0nJShW81jbSEYhp0xziqXsIfAtuAlNnJj+mr88y1u+lt48Mo
guICEPc1t90r1lOs1czRUdiRjCQulkDVS7lEWgdeWRmw6rOYvaGgpOjaxb40dxWiKsEjZdU2bnRx
aQDz4D/fw5U+kgKkR8Uut0Mra8z3TLdnJmUkb7MfYZxWPQf2W4F+fhUMs8cQ5MI1nK/J5oAJM7xk
/bwMZsnk00zM/TF/MgVhNDVrfW7uX7a36yoThMeQsJg3thdRLxYlTEDHHswPKxv7HkIiYPePVz1r
UWpHdmS81KEnacI6IOzNh10WR1eJb3xrA/MklJENR5zJKEhb0oEvFL8qkL9MOJ6VSLMdgdOcJ5NJ
Qpr2znbrANw18Xw284g9LKZeWSxvBgwoIK2lhfTICYoP1FnptpqCleqDWxfYT1nAV2MJ3OUtBsnT
vx9oASOsw2a9HsBndJMfnlrVqaPfkqwYSecUI4TYFILUMgd8z+nfDz6AEcFbgt0ytBc4AgEe0LDO
sZ0+QTRP6H1BOtC/VsCU+OFaM1ZmWdXsHeORQl6BAuHC2pFnep66vjqZbY41+N+/pk6GGqg055WL
EmfTmYY49VlG6YlZZAMNXW6o5B9scl6GRDUncG7//4EPqDmRN0amEia1bZ8a496L8luGsGZdkXWz
tqeGaRi6tPKIuGHDUHrrmOgmLMO2ToE1MrD26cdSf/ozBpMg8mtZZJf054OaLgnTzN5ewBpql9bV
2Z1foukvYoNm2yfDA+jAye6JUimYmI5Jd59d8yllzDLL6pgY+Q6ZzJk0nHNLYvqaeV1hfRulc/Xj
5oou+zZ386UHi0JvWeGfFO8RKGKQECcgRKioUFCsdOlevOG/2HUBmuAH69svFSY/hsvqu+LAMFzi
NZLqgBet2hr/Sdl/IFvierZ5kOIMptOMdknOykxgsSAaLHjWAvYN/Fp088ciyPt9QUcbcJG6tv3B
JY3mhlfsZoeyTi8j21QuPLx9MnkjZwLgDllQyLP2UkBLIkGOvzZyeCTBeqAcaXYDuNiA9FwB4gRo
2dU2NSUsfbKNCXDdSK6LpUNsNU55f42ldEOqNdd6vWHgdy3hw27Twfn2aaRHUt2kefMwC/E3mfeu
6c+9gfNloHRcRb482Iul0OSBY2fVGuEme/vhkefmHV5Ki3XTOuYhdRRuik+7Gg52zWqDquuIloV2
BtHaaL+C1VnSeqjRHe+X5MzEC3PsSyzEv9EzvUdQg1apRZcspP9tanPfyj0T6fPoMowz6/jJID0F
1Rk3gCVw28d2dk/n174Y713NB8/UHHmqUeMewaTvBrTsHithEcSo22MQGzmLy6zkoWmh1zUTYzlf
yxu60I8MS+QKt2gs6JrkIYObNbfeRTj7uMCx0RbeoZlQl4TD8peT47WSQ/43IIloHWbtI6qjLy7N
pzEsYc+FzwjY2F/aNKQMvRiavfa1+7cNrHfICacyGSosm9VhDuoPTDLLGu6tKihks/Yk7fB1YFC5
/M+FMz0VsMGDJDoR9IVvZZmUdgAyEntji+HiAeiZB4yNPJzt6i0v9UMo76/pjO9z5m/KkV0EHR2X
JDhxFA3ZfZ6CC2k4bEqKEn1jsMlC/eh4xOU1vk3CIifdyhUPa7Jr87uRAa1T/vecc8J5jARizV6i
62qUc8WxQ9JdV8i4Ft8khsxH0CHHSvtTRl4sh4v8bbf+dzlQDMwuQn44HFHHTgD+8cUzw1f6IMDs
yRtRNYswv1vLbjwwzAVsO3MbGMtkuofvDbfBrRk7NM5xWoT3Cvle3cu/QZV/Ct9/Lvm9Ism/FLMa
AOAd4Yj8+3RXSGZt6vyB7efU/kkMw2X9lwCtliQ2pjla9nNNPAPBzWAM3aEllBPRICAFUgyMd/eX
zss/I+aBJg+eJ6O+uAwFqna40DyjEV3zILwRfxRdatPeZUS9bkAZEIwWkuPmuv3Dz9tLF+ovTyTn
hMdJI3IECxhjTI+mlP2fTLjdla0eAVdgUdSPJvXZWonkjVnffhrlO7OjJKG4o8RtCxTzI6L9qZ0e
kcqitTcBGbCM51Snp9zmYdjzPY7uHNDisbadkvSFUL23pnW+jClnQydGFhBo2kOzZQmcLG4i3wRr
j5V+15mk4czhp1ezrIy1xd1IKRRUA9caMnVwQN8pNGJfcovlU0a9v0moBGsUQ3FCKe258L6BDdjs
K1b+0KZbPAgndJmoD6f6zYKGBLH3I4s9jmXOCE/zLmLUAs7o7H0DCwy4sAmhdn+zCL7MfZTHjXsd
pMgYRLUc9ZLxFQlPl8Zqz9BdKYpS6MpdecTpiH3Ph59vqnZHL/arKsabk1tom4rq5Ph8qbX1t2ut
Hz0z35BEi9DF/Y+6M8uOHEmz81a0AeQBDGYYXunzTNLpnF5wGBEMzPOMp96GtqeV6AOzuhQZXd2l
0tGD9MKTMZFMp8PsH+797gNT9SuzjJ3Am1WL8c7uu+cwiaExT8ep1p+1sTuy5L1rORY3LUXbHSLd
8M4iDIj29imaMIqAtWfeiyhhjoc0xDp1nT3L3/dx/LBEc19WzN0zSSTSkGx5yzFaTJc2Y+YhjrbC
zraEhfNDq+egMsvS1EqqHlaQ5DBCU4ZYTdb3XYmotKvObP1pzilrEaU0MIgcu/ZXHNx8ES5RVTqf
XlW82J25h/GQL0Pd6FZ92X54cfYq3TIG/fEYB6zPiC0bLb6MNpp7VnBcuiMBnR4tg5D0A2L+wgPI
da3quGfLXd/yGwi5MHl402fDE6sh3G+svtkZ8ljVqBHMvrm6nokwN/hQGt99qyZobpzs1cYHU+hQ
nDM89h664sOPMtanRP9iWOfzmvHFt3M2NEHEQMZbcCqjOi05VrgheAVS/z0zsMAxAke/6pDS4E7y
pHMi1Vp0C10dlN1H2FbYRvgzBxs0M7H5yLFDaHicOTDXd3lefozxwPKbfXMoe7Ri9imz+GtNTfSl
RtpbjNqsU1uDzEkCDaPFlAwIqiFEgybxlHYoM6TGRJA8R8RpUHC5+yhPNuXMiG8RqSvLgj6L9qy1
xVvvew+t4ogA5/asxUN7BlR8Kl0kj1nenuN0tOZgULb31an22kep8UppqgxXTfkQE0LgmwwFsRtd
G8f6HrfpuzEqwNbOW5PSrvi9fPP0b7nF0EA6zNULN0HMyyUZ+QTXSfT7+JA4znQSIZLUX/ptth9S
95V9pX0ndb2/q8dvnq9rO+XIG6uIi5gZCJoXkwkSDp89aZghNBg978pV3js/7dEASmiQj0k02zYj
fQwMsr+krH6tZ8DhqLtvY5sw3oAWVYuhWbntyUl7g2asfk2aBsfAZ1S8J4I+d3KdD4zWPRM6qD6j
NFcs212IpVgFY/ycTadp7LsLgculmTa2Q9cgEb2yu0H5TlGL/tnIO6z2jIwC+xIO4wNwkGtn1ONd
l8y4oWRG8xf3ecePO5HM7+JQvBaxhgnSONiG8Za43CqRCQgRysVGUblgIXgzGrfZy4i02hJnXAXl
hEmU1SzMBm1BT4KDS5ZmD0X/Zz/KTUK0myXq9zEHf2Nnt3AqP/W+fnWa7IbXTb9LwTlavGWXYzve
Q4I6DGALHyUBnLw5fLrOB8vrDIrp+KcZ+BPEGOluq2GnlQlWnhxtujTUNVv0bom9hui8uz4I1R3p
N+FKFTRWFlcaJy6F/qAR9dXaqEEiVSEpSn7YaGg3TSWgGTIkicUlyI216in6oBQSe2L4oBPri9Wi
TtSG3FsVYXeQqcb1KRFCaSE5y3G0JuJ2XLSARlYAUS2WQQzSucPbjqtexrDLpnHV6qX2gHBq6Q7V
FdEFenHlEd/VHQbJreqnKDgmGVb3rNJuzIYeXKSPPaTifROhHrWQFTvJrVaPkWo/EFEYl6hrFKjD
Zk1+WAjPip92QLrILtQfrdwm9cswXpp4D3FG3wrDfG+xLm/jEF5M6cGCcRAtGWySxmywTknj/YAp
P3F+LKsS5Q8Tdn1VFMN9a003O6YpwJt17JOWNjlDkKzhRqvin16Ya8cK9mldt+rBtZz7eIRcElWN
g8v601MxgOnZJViqReHkZ30sFw3N39qq5SmZjYdc+qcQxU8fjuG+0olWmX0ONfpbFocJwc4h6WIR
4QItxWYb/yyH5qc2y53bllwWaUTrOsCXVhnlktzsLcP4MxlYwPDxvdXNcNWpjYueVxB/bZO8hJPe
HrhtePBng3NV5916suIXkk/bWG20QGdhKqx4menxOgJDsa2hNnGyq8s0KG92TTq7YXZilnEHNN4A
8pn54ChpiO86gXIr066mqeHMogBIEa0zRl9Wqvlm2uH3PIBNP39XZUy5HbC2D7yatUowESWHgq7y
UppVuLrGxWajAzSEp9dwyClOAWrJ9GzoF15fbYlOJFhHKG7MCrONWxAkZVinQCe3oxbo9Y3kwHN9
kcBkF6qFMC1yYPeypGZkT5YeTM4KoVMT1p37hrLsu4eHB5X/oyOM5Nr7RxcPEIowY1jWBao3S3nM
p+JgHdTWzg20bAPv4jPw5CHV4pqsSwOQ5RQh7hI3FxU5XBmfeseBd9J78OXzRz8BT2aVSbeM64dO
o0A0SCls0QvCRXVXE7CxHblWTMlGYsICLwcqzhCNKBWvpG/KzGeUi9aDck2kW8h7eUxvrjOjbfQi
OepZWWBvDz/SZPxUMT9eCoh9rhfwjmpK6nzKl/FgEdEWaNVSL3j+W7/+mVqV+2gM9awQ/uiEZy4T
sm7uEJjQHXfUD8RHbizNCTlDgTfpTC0wBXHrRBPkGZyAj+Z91AofLgHXP5aIas1M+RYb9AcGQQ0b
nWgnBAMWZPUoGI7RIBuKFrNbVNgQqPizDqmDE14cxB+MCGaRdUBLvHY6vtfBZX4nu8hYNqSc9+kD
4YH3jmsQzzZ/mCL7SVWGvjU+Q8WpViMDQKoD4H6AJJeYndyAnSErxBkMRrk1weSshxax6fxMWH9P
StZ7cDlYW5x43rBXvJXPDhvMPRD7p1R5Kdx4SH+x8xDFbP/iAQdUlziIgmEuUB2SYs7s4Fyi899G
LGF22ly41+PwDhxmvNH47qYe2zsDtuOQlO6DFyoItDbPGsuuJ7McXwhwEsckuJLbYXJwNUijzIxh
KAq3lr0ksg9mAsaDW5HlXEtIhSEjs4BN28FHb8WV2hJD0ZkDoShGccI0qdPDD4CekRRakS6QvsXi
QBDst75kZavTDmHM7lwAS6zdEi+Yx2M8uYUINYBBk7dG4Ti59Wkkq0jP4uowzh+sIvFBJKBv7WvD
Ofdd6XKUBTtnqJvD128RvjiZDBYIJUGVUS+7ZmQ+hwmGYeJwrsyDN0tepVe8NXG4HiO/3XBh6QD+
G3sVz7v00cBN1rkTFYVC0lW4nLdFmrdfI46mtqe13R5d2yoRJ9krOFneaoQn4JMFR/zDeArhGOw8
a6hPMurvlGxyVh1Ru8CRdXCT7sNGDEV749Z7J68vtcHY0LFgelRGQKOchOsqNl8C7KhnlII6Y5T8
uesaOK1W/IQurVvWbfaBS1LdhfcWA4llz7x3q6aeMfdM4mvrYYc5djq7Jglxo7rEtTueZcpYo3A6
dHuCKbaGaqb3smJJtNhM0AielWvFjJ/WyFHeeoeoIPwg7rqD512hqCqNEPRbpr94mc6gqoo2Ip+T
u4tjARHlrspRIE4dngreY2Ck2WnofZOtErMn3KsU1rbsgksBy+tQlczZBhmvMj1cpmbLUqkonhvD
E/i+ESIiO12WCJYWPtZLlyR4VRBpVuTMyeJMztdHNGGLt+M37MVvhaUVD4HN3Gao8jckjooibmMV
I2sj6tueFKtNOGgX9L3md8vMHivmaS5Y+l0giEfyaPtmQmdYRoDIInNEKlclAyYGfmsat9qI+tEJ
0Byng4+ZGp7+nVvk0QwEfrFgKNNRRMzm0jdZ2d9CH7gKKT47Q0zjyQzJhsmBF46GibWKjLUuYzmQ
W+HZr/V84zYenTjDbJ1z4ZUbY+RiTUjxqLXx1Sa8NGwWtdGYwLH4Z1WpX0VpnKzC/l6UWvOclYgY
0D9cUNnQbEtAeVa1ioO82RZJJU84p2n/tLJ8RtebHIIBI3ZMIh+ZCIlCwgOftKa3pwrnaTebdmH1
jr4D4WgvTTjQCz0Vy7ykU+QluNEysewM9A1ZceY2adKLJPHuzrmvcd4vK085F40QEG6ICFa8lDjZ
w4NT9d9c2bcA0NnRE7hdadPE0iz8TugNQdoNtvoosJl99fHBnpeKESm8hkcbXGj9NTaQcNC+4JJy
h1PvNTduOAxBkSBdY/BXSRx8cunpL7V3NUiUuMswbq8zl6WKLfKa9g7PhJvCGxRIdt1K/46UqXqg
EcKKNbqHeiGQHu8l+81T42TrEkLcbXLJD0m98qqgQGBbJUpeiINBo3rrEE7Ms9NpixZb79LyXqsj
hjRtjzY063e+BslXC1FBkQe2raMcQKisF3CjhrVdITuIw/4WgkhwLBOtrdGF51p+Vj5je1L8trVp
LTQnz1BcjMcyQXXfsyfERxp46345a0DJnAVxPgU8VrZOTdp86dBV95ZW2AQmb8DoyzrOJyOTh3bA
p4TDinRbGvqGHOYuaMWp7Rxna8QdQotEwEaom3cVMhBzVbgxWkYYdRQsAaEgpWk4FJ2JsIkKQK1e
t8wzetpV7EyTMh4K0iJov4z32tkkonEf4jo6t52YfwwMH+CqnOuQPMliYtbjjKqnupueci+CKsGl
h/Vkp2UC22aANTF5NMZGHKf5Q90gnHNEl23s6MkQOUw7DiPNrtI1dzuwObZfMkhxfcEvH3p0Xl0b
zlNARgIgVqN0MMAUMa82IhzS3bARk03D3jIxikvzB/RkkqlSdvQuerGqdADcKlGtktp+FAPTLXTO
4JZBB2QegakiRbJXEnLj6f2zbTXHmmh7oBPFXIqSIZSLmKjvBuA5gakzuMNYpA2GnqytyTVoir1I
Onth95GGEBLAcslbfhy9ta5DKZjc6Q6XXAEXQtEMlMMmQt94MRz93GvcHbnVevdwLOKt6TQwbvpq
YzEuWbqaRbZROfYr9sRq4Wh1ugjLPNw0I7zeqZ99ijpGFngaiOmjN7fHNZ6hA7gTqVFyfdE88LYz
N7ljLgZb5vs0Ib857IxDqaDJ9Hj3AVNGtHdoSLqCxDI1tW99lxhXAAQPfNWekG5hLVFvMBTjzl7O
tkXC88Yrlu2ZKoClGHeZ8Dz2nBSQcbcyzIhlddejXpblAa/lW9gHNWay+CeYWg03hc38I2u6Fcv+
tWVWOvKYiZMX2XFTtsdag9Xdjz/x7rgLSQpsYRvWvpGc0GGpNlJj2msAGV1CgsHY3Vi7Oh4l9hIr
27rNdJAx688ePdEGGv609ESw6/ESEyyoP8uqMrejP7QPbU2OqC50D3gqFWoT58z5co0yN9B+WH4V
rNqYvBZPIyBEy2czYOCt4Hn+pIHhblCWOvY1KAoA9NfRS9Vb2lw9JVBAmDGDBq/4tFiIbisAw5ek
n77buHmQGiLXnXpYRK2j/bDZLS09EJRbchfZvTbhvmyR7UuKmgPz/24/NeoD9l/E2xqdujZA/w61
GrU9qygCq0zYt+tm8MSybsIn5gWcS0RxU8l54KB59VzBi9aGMIGUm/9o4+ndH4M1YePQjJC96GMR
7LqyeeAJRYAPR6x8qzXL2Izos5dRazDlL+tqr80fpD8x4//6dVXGDcBKO7vWk+Os8J1QQqkUYyof
fLthB6p01MViLM8MkYJLr1dbo5u6vUN5sW/Iv6EW4LDz+Czg4YfxOJHms8wz12MdRDs/Nr6GPaSA
sowAmnFtTDzlLJ/QV6NNGZyGhAw5KnpHtoAQH59OjIqTfX+6yMhDQ9F0sNiIJ6Z8MIdZ10oImpWy
H9eHWO6pAw9VRmUkpuTH5GAfmYbypatQ/DEy8fnpanSrzmeOmr3LDMSxEypZUw5L0wsCkLD7ARX9
ItJUder92YzjDoTt8tlwgpPtp3nRg9TLE7PgI+aO+Z2atrSU3DRBy5Ctq0eQDzoFBUljjDhc+Rxr
Yp1AQDIiBOvKAC5cMGcoKr6BLnku3EAnMTNeCCdND2UAwUu0wZaZQb9Bx7tkAMluYnQ+QRLtY5YV
IpfmwXcY4DvAEeuWUWWIjH0xVREL5MR+6+wWc5me/qwK7xPza0M0DXs4arlbk1U2T2JB5Ai306qc
UcJ6458qBfajBhqRRyzsYr/bVyhN7qhFWZcHMUVYMLkngsaWLOs0jozmZCMUX/WxPu0boY2LWIeq
AjFgPeoNK3AxPWuaAZdrQJFYplgNuw7m2iRccmkoP7APtIihHhoTyeeIDxCVF+GogYlmhhuzGwN9
pxtcolOPYqUqbpZTa3unRgIt232ICoUdZvhjHH8kMYkHtQt2KovDZZWkao2GZpdFDYGL5Lhmcwms
wbxl8tqOa2X5qBxe2r51D+MjhhT9nrAO576M9O9JWgUYe+XKBEZyiCq5R2kePoFys3Bkwqzpcysg
NJE+oB7rMy40ElWGY9yRVedXfv4U2xUyLNUhNw8UK33OtWtphsE1lIitR4EVJPKtO7+wg4uVdyvS
mJ0N/MEQe/+KA+S91NP7ODEvOerUBdugNbmrB703x+tA8UbMtn8VmO6fkEAurb4OjyUh6a7MK2Ql
BhRUcoSSACuTa0Lkk5zBqG65uSXxDk3B3eWOc/BaG2zY1e51VN95Xxn7WlSfPkflMpZBsxgQek4D
5Cnm7MbadBjENgg4MImFm8EZCKLKgLqbml9sG5Rqd10aQnFXRXpruuhZ+AFwMd121mNZ288A5xZN
LD+YDVRYXtFGdCRG6xiDShBHXVMUL+pn2IYxCyVK8qasMJySTrrHFdmX7vRNCmf47lV4wr0AX6LD
vBCKPZYQ+AaUyy5vYqbEa7BQ49pIkXa23HdL3dnGwUgOBIOGhli9Yx5FLyjh2KijOKW9oAgxC+9s
xUo/RGPwXY7+R0k008lhYLeM+wLfNUP2ivOgTp/cwJeP2Gy0Q2AhvR90P34aayKIxIhrKebmqhPT
vgngzcaQh2vRjq+1RXSUVxQEF8p+bTeif7Qac5vp1rBuDZO+qcrMJ6/w2ZlJoCuz8r+FlgORiqkF
KkpIMPGGAzc6V4w82FJ4y4lUOIQtXPidoAjxeZGkejF9+WwZAyHYY3hfBsWT1brxiy/ScQt9edZi
Y07W42zLQcuSX9bXADD3AJekQi23GaVF+J7ZUru56S4JukvaR9YusYJqMemOdgYOCR8AZIPMf5p0
B/QxtFBSQl8Kh55tTkLTK78su6aNKSIebzIj98ULwQwEIr2YRqktudvQckAcXKbusI6QtKLe60+F
pu05fbNFNcEEQv0+nDLaEZOwK/QpA3Nnn6D2Ypi2EZhiTMG2WCK7HRDulmoNXSRAw9qZr7Aq91Hn
PvSSlOROZ0GXRvGr7n7zqkbbDibrHbctulVh0itXUkGYKEzjYIxvqOQFMys4aMkU8h2onddH+TVO
eRfCVjAspOxSoqqzC8Z4cU5hYozkHDRJdMGR1oLSo29HTIFwJz6Q+Fk03bnzjQUNCbeLXpz0DnuU
bUO5EUVvfDMj/YFifrrVgzcjOoKVKNt6FbouPHSrfsxbFvpG2yjkrwA4tF73D2yC83Vl6/3N8RTo
RzJiWpFNK4dVNnue7ofJJYpya7gQhYLT2U2qx2gkS83HmM3i8HE0Z4Y7zLW9Z3QWWV6V4JFriE3x
CBTF/Dqd/AjQlFbc4ijsP50S+R+pl8ZzXxEHEgnSfLHdjVtIAYyja4Wh2SNWmsh15A16mH9EEKVS
dJ6fXj+85wxGnxMS332X2fFgDNklb2S3GTvfOsh8Sved8O0tSd7d0XSOCcXRvk+Fu4ymfnzHubI3
4rC6NUiK75yiV4fatK0NuH/sEy3BgaokxqgNhKQfrocntALhYmC1fsg8fHCM2hi6SHQmWgQNW/XC
2hXWtbcg4iN7CzcFcQ6bRmsBPvX2qY6BoyHbI3o6abunOnXATnIfvdlx/VZOybOtQ7MvZfFWU21f
jQBf4fy8iQnLiqj89iMO7nhs5Uc15GwnuDX2niWHq+dqr1gcgqcvAu7/bQbwKfxeQYz52fwOAf4L
N/j/I1IwaDAqMevrxeL/4W804r/ggk8fycf48d8ObRUm/+Pf/nsdz796DH/4n78yg//+if4GDpbW
H1J3FIpZ5Sp+mMbfwcFS/QE7BwKcbdumNG2Iz38DB0vzD0vpStiukgZgYUv8HRzMH4H35TPajnAV
1k/5r3CDYRMX/wsabLvCtQxYwkwjheUKQ/8NuD26MW1+plc3yys3qtQPrMsQRNK46e2Sf7zGgLuJ
8vHyy+v2N3zxr7hixIj/4Au7rmEJBzS76YjfiNkW+KqyaczmFmj7PmC4aTNHgyzGFGpN2PpKS5ib
6US4aD1OCY0EkgwlLQlrjL24wO5yzCt3EC0W0lWbHrVKzZBcDtZaBOl7xBovCIttJrrHiBFpAggD
0B+pNiZOqGBlQw/s829GqjYjijnLVw9pEj/lxbeAmtQq0yOnCK5r6ykau1NnlEfNNjb6HK5Hp2/R
Q+tYDgKfLiSy3vq6erdxe0n3SW/gj5klc2rPRd+BNyyQBQO75IxPb9bCfXQBN7/Ije9la6LDdZ58
kHJ+VbyFfnOoakkuBZk+fAXJEZmlL1ZHMGvwEgDQGGlDxliCFhgeO6sF79AVLhs8xtwIZAuKf5CU
m/kL1k1F6iHzP+DhO6Sll94lScoeUTKiodxJGnPNk8s0OtpIUZmarVtLQfXT9szOlo2wYCBysiLH
4/T1vqdFb99lPsGGA+r2PttmWvSDkGpyS2EpeEnNwj0xGdwVr65HszvF7wlece4YCh7ABsnwrA/a
WkzdCmL+TZegyjG0FYQJ2azF2DNaQKmcQ1EdQ63ZZ1W8NEAC26aLfqhErX3TMjxIRCBmMgV+r62s
PKX0OMfk/9B2JVa7/CfvT4MH7PcHQ+i2bik0AzwcLhzxX6nrZV2m7WBo1Q0pOE33Uh/UIVA13Idx
VYbqQfbxT2tYmVZ/EVH41JHLFrgJ4IRsESc28aDsaODtZnG2KRqbYTFLLjm+TGH96vN6JA2vc14Q
lsdJ7wHeo7is/c+ALaUK5dZOxUPkom6gsggR/Y0lvUuaA562d23dH6dC8Z/fUtqzIOANFoFdqfv9
iDLXYM0PwY+t2YDKI1toPe4QCvzVxMOU5xF5Bd0FReQua4iNMNpHNjMQOE111BxGyRSCVVjeU6mB
lVJk9fJODJJ320GjnKhjWRNGmiL2D5KcQDri0ltk9obdLtuxeEtUtQc5ebYFsLgKryojIpdgzFTY
xygZLr45XIoSaR3MvSTRDnjH76cOYFi+NV3BbthfG02yYCxyb/MIU4qdY1FhCh5Onf9dotKy0vTe
LyIS0YnJdZEsGKz6jWZtJijBiaXhaTgGk7f/P3k7GNhAbGUK8Orqt7dDF1dVmvVWfQNC9ESw1VOk
JyBKVs1YEONdvU5G8iPvOMqgpIWDWhUk8zZM5XHIP3rdJsck7anhEo3lpioj+CXuingDYhlhXRbi
VCjUIFlxD7rgSY4tzED7WEzlrjV5+XVGBDK8asbAbgQaHRIzaXendMhIuO8Wjc2Yr2TpnlF5cXrX
HkeTKTcZT3hkMxCaGSMX1NUbL6lmyhvW6uibgGOkg+dmeYn9B7Dissz658oh7qI1+f6QbdN5WUx1
44bU4DHfmD6H64ASTxfrriWTmZWTNsw/juK+67ItoXynMO6IIrGO7OR51HOmARnYlvrkmxT+ZsuM
BqiAPRxEBZMQaKIT3EdGf0pdsckKVv8N2+kSjTFZ0AzV3HNQ4pzsLnMATR7/cB2sQAAAtQGNN6QE
NJ6m0JhbgISui62BVb/yWeKS59ygRShMri5Pu/+v3wtzSfAfTgZDmYbBfQlx/3fOfmRbqaXCor5Z
frLNrdcWPovhq40/qgVm+C2SgjUkHTxXaqtF/CzqepPY3n1h05RExVwZLqFsYF7lHcSMSah4V1Sc
h91ah4tKVqWsEEnyfBWANiYThoaUW0o+9Fdya1Qvnf8wT1yHvCV2JdsJE1WkF36fHzDBYcD0Zl1Z
RAaP7q61YZWZL5Xr/pkU8Wfh8w8u8Dl04re6QZikSpkO9i2AdXOAxy+hFDIRpW3FU3PLhLzN56HJ
V+5FuxwrXG+DF/2zA/kffkGplMkjKJVt/v4AahXmePzGN5k3e5Xma/uOPRSybNs/NKW6eXZ/GAnI
hDdCrY6CPH5x+2ptteoMIA57rpet/us3wlye/eU1+ApaIFWK0AWlS9OZa6tfXgMTcxFy+a6/9Rbh
PVG501xxF3L4TGiuWbYd8YAtioKaKpEb3HqQZdSyzq49aqBCqXXKozjxrTbaS2WzUEG84GguTcaq
SbC0+3jd7VXQ2kdCUF6HLLuPMv/AEG3J7mOXI0kTXX7v1AkXibMKVfUCbuiA1muRheImo4qbmUTj
lAy/sX1JAZamyt3TndNTm0fsMGs/8n+kabkBFbl0xhYZolpO2HyU81FTmQjYt3XEl6QcxAa4yieD
0AfEtqU/VnekXzKsyBwCr8dng797V7Iz91PzQfKXoNRz2wjtqdat42ACbiLp7J+8J+b32K/vQZOy
WBKhYQrsuYpZ/l9f/8LwJKQtXn9LM7cVZAUz8f78Gf9LzdD/Xqfzn/6t/wdDUWhFfnmrz6Erf2lz
ngi0+hx/bWm+/sGf7YyUfzgmQSa2JXUefkfxrv8zB0WoPywb/pjrEDE1F038PP69nRF/GMzwTVvS
CCjmc/RAbP2/IlLogQwlaSUcHrB/IQFF/XYucy1DknEl7m6phGP8fkLQdXetbVrMTx233bQlfoWx
wX7PnoQUdiQrINpj0DyqY9mcuIW9bBAOhcSb4TjydH89RXp3laZfXIhsIayYGAq8kBNFaUFCh6MK
DB2VMYg9iXDE9urxNzEAjkxTxgtu0x9KLfhROcx5WW5CvszTLsJg5hVXnVypGggk5jruNhsj/31l
++Mp+MJwQh1f40ehcsdE//WHHh0P+drVqsjLn73r5g+YgtgsNOmWfUR0GGPRbUeaw1XHCeH6lX5y
scOttQjBgK/r3zI8hb+8A/7BeS/oMP/6uPH60qyy6zLoGF2LWLO/Pm4xC0tETxQcaQah25o1dmlc
e+dKCO/Mdq9cGRXBZszdvqEeSjh2LXHj8fzWMKpvSA65YlM0lhV2nvvCAXciSmr+YKbm1hlkuLs6
TtLjhKtv/odZO8knYGqCQSb2/2enSHEl40hZwSIwX2Qw3GdTVT4UYwjfeSjZ9iGz3n39269fpu7M
uKwRIznDw8Q5u0ryYf4vnR+Dp6tDEodI+NzyKS6eGd70izBpyStFu3SVRZwCOmdymWPGV3RH6aLG
zP+SSi8+Bb7XE3aOzbgW6ErcqdPZH6p+SeLI8GyOAbIhJzGJG2stnDCrIY6DY0DMccvldrZU7Zzp
JDr05VCQ6WZja60ju3H8KnptotSkQp8/beOGr2Hp7AXdR6CscOfFKNPucn64m7ys8nTdS499ECEg
U9F3L8ocQbuYItx//TL3hkvV9gM3s6SRMFk0daxXTiXqv4UbpNN759bkzAM1S9I62AYk4e0mM883
fgY0m//ZKU7FGX7YLnOaA9CwgJ8rlh1FtOU+6yTv86hkV1iO4QqPT/AWyapEIthg7SGZ8g10wZZE
PnRWagSmsRadDnddErIzklec4oe1DV40a8i2pBD2VD3Ku9cRoRSQA09pi9zRHBjgGam5AhQhNqKZ
aMCIWzIWuEoIsLdtSInzj3KSVrO0iRByc1/77Mf4Fs1k/nIYtqHd2CdTM+0Tc8KrcGxkgp5Sh68P
k05KQmqxwTXs4Qx5Md41wG9PjOTZ0rYMAgt5TtOmPzZcsyZsk0XfJA2yoBpqnV4BHMtLiJpt7X+Q
Rc2c1nR25DjYp0YL1CZsZjH5EMlHKZ310Nvl5etXWtIBj6ayoHmjOITtQ1I1yKo7luuYzN2heFPs
kBZ2mQYnLuuzr7lvk5NXLNBptofWvnajlpw7HeFCF4JmWwzfzUDUFwBTON7M4lSXaBj7qjy1Rp1u
XVy0IO3Yt/s9Idy2bOXRD9SPDoXjIbeSl6lP9RNCXXrRqDiWsrumhu9e47jYIUH/MVtXNyE2tEVS
Teoy+uWj48Qf5WDZ9xp5SYi4x+7dt6GAxs5dp3LA0GXePFJAO7uZD5eNn/ZUvyoYRFf0NLAiuWCO
XefeOtutnqPaDteKgF9S50WwSSP32pdmcBXs5oyif/RAZ3hFl5+c+YM/meNBhiB0RZqfCxe4eDt2
ZJ2A+EOfhB2tKogvsIbJvh8UwoG6hb9cy2ErAvIKLLINYIGIfoVMtVhk7MHPBcSuc9DcFfMvwlJf
J0LvThUAvvvWGMXSGAp4CPMnjKo4Xka+BpmPA4SFWDDu9Mzwmb/wQmcQwQiSBOE05MO7o/vufZe0
dC0ZuzhtXgVy0bj3TY6gZGTvgMrm33/PR7WwrUWIK2/+K2YWUsT2ljx0XgkAwMzMDTKN7Enr6AG9
STBniG22Rwb/q5K07a8/TMYx2OTow8jQnF3ZfZy8T6ir/vyvP39v0CCr4B8/Kz1btyqsfzZmeErw
vr4hVMGalZXm9s8T2a3hXWsV66CB2v4tTdiIQ2fZuJUY12UYmTdF1Caib7SeWgL/NIKD+BjPmrVq
atNNM28/ct+IEU0zZ/Mt5yWwwNEDv9O34F85QgZISkuLWTa9Lx/aPntzvEZhdrNmrIbYmLX22PjO
eYTI0LsSt44LWcspbx1BVhZTQ1lMr4zOH6LZ3u+5CwsPXInqdkwCBvszS2DcBOVzaWSPRodnQuKG
sfkttE9AI9cjm+Mk07dADthUxLypSLXW4n2ZvBOicxr05CV3ie5lGwiPLFuiRN62QFVcYPwOwVMj
NkdN5FC/PiBorxvPWM+fSsxCN8nB0turTsc93LFTM0Ec4HyMdWOhAxEnOGcpNGOn+WjcFJyWxOTG
UigYOeHzkWFCvgOWs0Or8OBZeL4RsKShh9whY+GsuQ9VGO885YIsv2t69T8JO7PltpUsi34RIjAn
8EoSnEmRmizpBaHBTsxIzMPX94K7HqpvdHdFVKjsW7dsSiQyz7D32g8cp1urFrsOZ4tY4BWOfaHO
ecykvc0gO6HI2isbHQl+/rHaqlhwX04XWtyVmQAPRMuXlhqSu3Xf2EgWRFBH5I+Uco/kHXVyE2Ce
QwNLPHg0nPvMPy0/xOUHMQvttlhpuy7fdwvTSsC0R8ndANUj+ah973y+vfHNmTFIxK+6pR0KTUMT
hS6FMYOooGMYLDs1E79PCB6lumS5Bwbd2BK3OxOE2hrD2dainTUuFhN7F5PNsWAAMqygrTWeLIyj
yqkCQSCcIiW700Z2gfZlHu2HUIOvOzaBXqWvrjRAmJaXRROZsl9vmTqgcz1g4drWvb0xKmSync69
MZ7wGb7WpXft4V1puBK6yV3HTb+VFV5jpjREYm0bso/EDfEomd1RACdwNhHh0/B4jD+68CfDLd3z
cSHM4uyTOp0pd+X69R6G1z22atz/K868jT0ibkAE0ODiRfWzK01zaxCh06L3rKS467IJkI2t1AQs
QPhEv/G36Xy2dOi4UOLwjA/48WAhVgaRU/q4zr0D+e/Y+flMFvPG0vjDqQGk8MHlYWCOhpMl+wco
TUGmZOBZILB777GqEb6SLcA39hmZaFUy7+J6+dbzp7Xvqy/gk3CMCblc/k64gTg+xR5gIvP1Bp+0
vQtjBGbyD9yLj9gLD1MTnVWJ8KbDILFhhryHO/8NPHfjFSUyPrJoGBrqSu00TEox31Vkettc026x
dF4T2VyWPyV+rucE9USHU+hxiXaZ+eRkYjn1JIosZ9X5znVA0kjmxLZJCGXVph0YdiAhLNyByYVS
e+rVT9V4e9yHJDNBScztTQ0xfvk8x810Kdr2tdHRf8fzLTOTI68cHsiaGjeQbX6EAL0ig3UdDs2u
L12Ixk3g1+JC7siZYNpDjrOqK/VL5NfHpMu3Dg90B8jc1vONBSJr4Z9gJTsu/93o3jkebd68pVG5
kK9+sOzoEtYjYdERSrwUPwP0NN7K5T1unKuOUE+5cYCoH0oYrlFyaPBh9LniAkSoOkDyJkYxdS2y
cZy/L25glD8ugVHzsBpU/rqchTlC75LGonmLDHNjUal62MA7kd/TvNt3pv4+DRA0tsRk8j5M10FQ
lxrBNHXbyfhezjPsKnrH9NsN6tk/ANs/O8wMTT5dvK84s5xnijYm+gNPSHpbhKS6O29HS20H07qh
84LLRjCQMx/JPTzN7CrGt9qXQTWnl+VdaDXnbpAwa7rObq4WvOh0wVi/yeriDWI4xQUV6MD/rbRv
WkTo7ai0by5adkDjeyPDa6GgrGbuSwgKF4/fnoz2VQvxj0NiTTjhjsRfHmYeHNkcR8/awrLfmqJ/
cDgwZfFpMdQtSvdxdLx4U1jhNUI1NvThpUvIvkh3DN4IlT4X1rArufV0LTxkiY3pVB7ZwDALnhbC
06MS3kaO5B5iFWEGzFVuz6+O3h8QgJ4sc2C9a+1l4bw7vXvJzXa90KUa8phyPCqUNXi/0dInKeLk
rIo/AOqQyKxjjBq8YJimF8gkTZreCZlBKJnR6vLDHES7EyMBjZbt7V0Li0gs1k7b8bNy35I6LEBz
dedYju9MR3eurt6KaT+hHmJIRYJR4z0RvHke8LOSo2g191D6v1piID0PQVFRXRgZEUZTEjFWbeFW
nUKzizkK5HuuFS86Lse4gT2IG3vnoLkPpf1ZGvLN7onKRMe2ctGRbWwft6n9rIGypo3cZ2G6Z1M/
OQAiXCRM6IfEC3EfQYEjMUpBctVSoN+D5IcT9Q51edG/AeaQPoZ5eQ6z4QcC9YfTxUE/9chQKesa
k6dQmz/QNTM82ktLAzlup/ffZuWfK939cvHyrqxQfdMZnTXb2qqp3TUkEtiLw14j4qeooJCBO8yy
u5k2KSpCYskH4X4NY/jUjNfRVncZM6vvmkXh9diBFWrcZ7bxL34E0Uql26K2l5iCHpuqvjC+FM6C
tcHQfkXizJm4ud+qMD/K+W2aASkovPN9XX8QonKuI/0zLvudaw+vFmYQgmXKCwE1z63rwblOtimr
TdrsHcL+gNEk6HzrsxTyE2bNuRiXSf1IClbDRoCF3hwIPlTrXLNOvajedD6EYA3hbZhM1+sn9nzv
rouerdKKY/yD0OBUK2dbKOIuuOFq2uzSAhfN8277j+aQXLXy2pjeozVllxaDNZjSnz6dCfQI/6AD
AkTG5VomNwfBMAKeY8x5WFKeNb5zTvyOIsU4jvozeJN7YkxfxZg/VNJnexpdBjyRLLyWpxP33ws1
LssPA7xi+2PFtFK5gTODXFat9VBFXhsoO2hanZbiIcN/avBel857iTMES76ZjL/iRL1VXv/IZ+aV
bdu7oVGPD4ucAvnmqK62JjFQts3e5cEvuOH7gm7ahvtOG7GPYZqT+mmGH8bkfnS+e6zhfyHeRZYW
EpCEi3ldeQtZKN7PQ3R1C0zh9gNCewajlfbTUj+s7J/WyvDUpIZG3pGGCET/LmvC88idU7Dw/I3N
O5VZ87OGRRVd7Rn1zm4w5KWT1o7CcTSO6TSSllgXD3HiX2xSUVcxZMx4IjFkQASTWjBLs2OMicF2
YQukvdjKFifEwjrMWJDMJoaLsisfVA4WrKIB2ylE5RYr6rbFB64E9qTOg6Uwt4S8UxKsdG1h15Fr
F/P4+7/IVtrrHDExkQxAK1Bj6uNXrrvonCg92ZW3qfeOCmiDDILLFS2pIT5B0t1KyOROS1AZ5VYt
vAMZYb6OkbPvTiWnfo+C3oAFlyTjxu/bF2mTZYWk1pX9fbEuZtbNyFvu3o+F+NWGGbX0Ja/YNrk5
Do6OCTMHzgUfwYVkCXPTGcTyMP7bE6fTg4JXJ8JMbF4thGWFoj6o8gHoHLrj0eYfiYqASythNsHZ
uXVl9cTNTsZWk5P9N+JV91l7hoSPrFIKEyx6O02zdsWIkSVH5jqNTL2hGcTQ1VxgNaQZzKTJwEG7
18WunJLbXI/3ERQsk7LuYyye7N7Z+Z7xUKIhtIirgcAi2R1033M6n2DEHRhx3FtR3Eea912Bm1b0
xgtW8C8v50EIWecm2PxrAZTfi7llHs1JHaXUrjNGyeTSK3ZfgjerssPA0JI/DfrtFcyEjxAVkUW3
bwOPtMnE4MQ8txpRgZq4m3m155OI21Y+dnH/YOQMOgHRRtLcyi7eVlpMRaAfyEhYl91r37EmCNOz
P4idysWvSiIT1XCc4qQuzZdS+WCYwo2TOoGRfWG9XvTilzgjcY+koYtPxxOymmkpi1empm/VEB/A
59QyD5ohOszqKxtqIuhjDOrcRakI8ghxFwW9UWfrxh2fsqJZjSbHDyakN4JF10T8uoHenEArYAtR
5rhPy46yjrDVDiUxElPU0haV1WA/9AxjVv1svNPEPnld3p9bn7eQ9WcwaHI7TeKxJxDWgEaTasnZ
ncGHztCQyQkYztAPonUVOS+LVbPpcbj2OdoOIBo4/LlqHpmscc3CfCBSD6fSFv/Ik9TKhZC6TeIW
AI9/EX22Gy0Us+Efm3s/n368lg6jmo88uih7i+KqE/o2glL0i2GPS3dDTtbdFhJsYA1HpjnPofan
UCFWwPKy6FpqxOPe62jo2yYPIcQ1v8nKCvTeWrt+hslJco+5KCsE7vkk3MZJTZLU0n3p2jnxSpx1
i+cO2Y+ZPIto2HaZgwngoo01ianWWan4W8M4IDUjyF1wu1EMxy/1waTLB5/aVLfao0L6G2b6zonx
y4XZq7o38dcAv2j8jWX1GCUcFY61d3y0vQK3KQfNuy0bMlvNoHOcTa/Pl8kOiR3EF2KqwEBDqjGc
72t/l/juY2zqRxjcM1GejPoGIb/cHBJs21lB2bR/aiN8nPIYdLn3Czg0v1cHJ4wDyzFA/4wc2ugt
yhH1DXOH9UR9mTbezhsbqHs+Hk/vT6ou7nIbYYIQahcCTUmTce8r76Rjr00GEzVm9GC3KkitR9W5
BEBA9TKcqzX3MHp15sElwmh9A/bplrjoGzJW5eTUktv0Uk4laXjjDc4ODRIPnB6dCZjcwAbBN1m+
tf03UuVDNIbbGZqDDjyx7xKGOd66TtKvvoF9YOdBP1f72hMBgEcoRwvFsw4g3jDC4NQ2VBzkpflL
M/O1jUkeJNM5yrx+b8zlFzKmoO29zUh+XBNmW9JhN59NO52BhOm4/HBDZsxDMqft1xLDGjAlMFp5
+B5iHKsb/0QQpbYaOvWAYXmd8chk1kdnZt+jx9npCpuZx6sDzXmQOpzcEnHCTwNUKZLTQ1eFJ7AH
mxJt7dy7f3gX+SHDOCbf5VDUxdfgfIrxXemoT4T942ntqWkxgeEuZSq8ze3prR8guULKFJVjEVBh
b6eZkT1uDwbqZIEgj6qwXAlwOY2/kR1t8ugzsJgge+ID1wBSlKzTUyt/1mxxrEArj7XBEMsK0UJl
gdHv0YM++VGMx9hyLookFB8hkq85W6wat4E/VTBc5kldZfCMK6ys5QSpZp1X5q3zaQey59D9BPfP
f6pKbEZp7+VswPp1+lcnId/LGrfl4B8tYijJ/ynz6IA5YT8T0DElsM41fCK2gdLYme+uToJb5KPM
no9xG57abLjMrDeZF35UPSnCjVX8CXUfRMgE6IKgVqnNr/NIlkLEqJEr+ohzDuMYEBngLl2/lNJj
snYyGtsqWUqR9VTJdWOe0wxIBDXuwl2LFpaXqw6cD08t2Qux5xxJj0M3hJdlio6NLvckmq4MUFwS
SZwgcVh3srtNODymrnTbW2gyGD8Vk7OFxxyoBOo93AGnxkBpouiICV7IapyKSeC3Wc4dat5SpgHC
aK5GTtLUwEbcIK3A/BorDNe+NK/F+JwvZZvwJ3T04ybtrMfZi06MsZ+H+XdFq2wn0ftAlPSE/oyB
K01+c8ghzBcZtF8WcXvTLkmE2OGu3yFGn2oiwFHxYJ3aUct/FkN4xr+FQ37e9dOXfWhoJAhF0lad
Nj/WBO/6SmEkTzBS/O4GAE34JUVCP64R9alodJn22L334nT2tMKCkqOpsvpha6zLhKDuWem/ob6e
4970uJ/ddajxrS5aq9leG70XiF77tFEtrxCQbUi8P9e9/xHDTBizgwGJmly5q4YMGU/XQrRnyq77
1aWpHzBSHYaav6JKoOJ6TynjwJhNUeCjGGvynFOPiD592hU6kZwT35DjIdUuMQqebDInS7lGigkt
4i1yGGgqsgeh7sdIwzDo0liQCQQGa1Bb13f2M9YI0cFw9rJxm7X+TePRMogpYNK0RiCIFbg70u3u
bQyH3aDdEpMitWB55qiLKcq1KDU+qKD/SH3z1NM0kD9jtySVdRuBEg17cnxukubbJwmk6bRNhMU5
jZqzaD+y6Zjg0mpZu5XzZSGai++0/HE7Wg99jbOJBn49E5TtY/5XhKB6h9yTe71414xnPXnR08+e
b138hKZ/A50P3kWnjicFM9YCn6irxMh33sGtpyNH8ay3jBoF6XfspMjA1MUnDNCnxBKBWxG3xGmn
lrSCCJirTVr1TsmnJDKCYUwCmkA3PjXha57g8CpwDFBvmQaCOjWzo93nZ+7FvEkYJXVHbzhqEbEs
fr0iE29tFWkQiTfWlSfToEJoZeBGDEpb8yaLD5QidnXwQyio9hUM80a0v4ccZ7NTtHtjElfCyHzD
YP/2J05kvbKbN+EFqXMaPQDWjnWwdZeB1odDZOKstCvTXFO4R7Nt3zKAbOjw1jUhIUyQYFGi4ffE
3oibg8spks3lOkKoYltnejEqAPIeB1378tR888CK4yaufxUTw6oQqi/hT+lMCoUiH4+NYoJ6NZ6N
dUpW+FCQrKenD2mm3aMsOXgGCymA4UyGHEXIl9k+JjlNXsrbP4EpHxjZTfg4yT/UM+zfJhKyWHnL
yM/euXI6W7qcmGczXEIZZErCqBa0UE/W5dTMBAFVOtFBA4QxlVq30gqwjRvnSEbG2Wr8PYvodp10
ZnjH/Rzea+beptPd3aT31vmsyG9Rfn2uqRkoTGtJGlk7iQe0oe2jhpyug9RDAoJGmco4k7yT9DwS
THcy4U0hI6T0Mgb3AlmoPfQ47zfVWDtPuhGlQZnS0Ta2dvULX4d9KMlSEUB3NKs4VOMQ/m4G68yo
8xfhzHAG4tS+6nZk7DTR/GFtOZ00Y5ro1eV0+vvb2sIIn+aNourjf/37hfDdj7hzABEY9R06JrJK
7VX21RdbPOdE7vCmQurx8PcLXltsS6kXbeBJOqcOhpefSeNXZhCw4tDhP3TpmeebJO4Ya6Vvm/aO
OAH29lj+oU+ReP9oVCS1JyoldolA6kdVu4/FNFUglwuuhMqcPgj8oFWf+Ww4JEyvVDjLSzZxaTil
Z29t5c6rXNXIpdvQeeoI5JZDKN9F/0L0FHR/oQiUp8etETZxTBks1tF108s3zYNmwKbVxrgmaPnH
djTUiA1J12CK3cATOcmWy68Kxro77EtUU4JdAEhQdtxQKrzEzJ9V6xMmNGHKb9F1BZXumS9KkdDR
Oc+e7Jhh1UV9ikmJK/QxftPk+B8kTeb/JrLwXSyAumP5uucssuR/05RVhYgEhvBurYUddH7sfUda
OEwiSYsB2o44JZrxj1QA0xgKFapOccQCNgYsVpe7MnRYMJrZLe9niiLcwUHSNgaz28h8Nmjkt/9B
FfIPVR6aEN+CqsTZbxrsq61/SLBSbW5hLw86WSEgQjak4EhCha9aiwIeamOga1Nxc0hPvKbdstp2
a/WQWqzGs3AO8SK3dOsTdsNFMpGk870gDkyBLK1+wO7wL3hZeEKcsBlsgVuKnXMQFYn/8PfLnLS/
c+Pl//+O/orG/k1UtnxHNu5tV+jCR+VkLqKzf3sDZGF6cZlF+pqu3YM1UFfwM3iZWLyvIyAkeCik
paRkc+yEqwiTdgSwPnd4SfOcWYRwnUfe2DVa7/GGPNHf/YfXt+gc//n6TEcIx/R92zX+KXrDgk0a
lUmaaMqbzex37INi4eIQjIKWKZ2Zf8QGc3Nhayih++cZkgby0zy8/v0i+39J5P5PJaiJdut/viJ+
VLpl245hOZ6DEO9//sSMSPM6f5mPOg0hGp2h9ZsOLiCj2H4+F2rPYo8Qe+DP9HnH0tXAHkR6usll
llK0DOpQ2Mfayq7STceLw3K37hhiOH6lvzpVxSQiGcTj//9TdPHQ/ONVQzAUKMZM1KtCICL8h5qp
rIqGsp+F3IAi8hcD6nU0E49B2t/Kh74VaIaRLdibteOMCCb2puXNhwYoBdqmjZnpJux0a9tGkqgw
ON9bz0Cmj8sZEhIT8hDVZqvlN6ciCafQMzy49dohW4xslLrYS7QlScXl1kjWj0BX4PUbMMf8njjS
8ldDoPe6zw0SrJAEEMLQmIzjMkS/SEuLezlb4RMnMXZQs9y4XctGMSHkdeyAprboeeasAFEeQwOk
T9oMkw/kAQpILzs+JoZNpe8t5OTqJ1byI5NzG6RuzbaqUVhPKInZ7XG/+jbTJdjPRBqRImgSFxi2
hKUN1ludE4aMC7PbQs3atRZELdXJk6g9wmOon/KJ0bufaPG6BlXSt9XJbZ3fTQ6JOO5ga3fg0J2E
q7WFHDv0iJrgQfwGNPsUa4VxZP78KCz1oXnjVnkVXmOhP9maY+6FNyD88LZJP/42DajHNd7rtWbQ
ZpvRMp8/YxBf1SbstQLuBWOZ77yY4FIoWlvndTINicuYiBXbTSAwTjgu5/6NuAYGWXP4mmmPJSr6
X33nn7GWg81uELnVOp7MIfXpwxhMYJAujvSgm6pkNAHSAZYUHhna+JrBdA+FgVnBy2ivrabrDjKd
TsIfLqZp3+3s6JMcmTuDWLtYQ1ufhVlI/9HjkbRyYW5HF0ghFyeDpWJaF5p66uvst6H6bE3bDXh9
oJrB+MtcvwY3CaF09BexfxK9ID5noMb6ty2cM2sMwt+G6jnHdUxZCe6wXvwKGfzQaB5OeMpZKhiE
6S4x5SY9Xw7llRfuJCwZzQ+b+Ej0x8Z+eURhNQ37YZAfXN/tyve7F14m0e48siuja2APUkjDbnsC
DERXES+BJqRBYJw9WVV2zohRCSpVI8SzyCKfEtqSFIt3zqyE7tY/SLCm+0mDPp/5e6AC2SEtzVeK
mT/Kg4nHjqkm8zzWn9p43HpJ/lzDVsVTE/QEPL33iCYIl/b4UJiyEEe7I8JnkUmgZtx2OtsEVzQv
Ey0WUhtC7mD1lGX4u+rcF2vCdgtUeofdBXoVjpnazV6JGLKcvIPr6t9i1W6kg9zM08JPod5MaJY4
fOGZZgcQIS+pdJO1IWAkMdHDOuPe6kYmh0ZnBZmIJL/WTJmDQTfgBdo3hKXGffRy79GBks5iLp33
9wIFNf0tX8AqelebtUHYxNcM3wL2XlThZobHSw2lOHngOFZVa2Fr6yPvSTkJy7DKPlOtgwKytU+W
vFqgiKHatDXpOkP52Bsj6/EI5kYjtS9Ejs+R4dw1Lz93dlZfe7reYfR1rEQatNW2xLEz6re5iN/N
ImqxFXU713C+bc819kisftWAao/onrZhWAruOLGC4f6YSwu8TMjz5knnlKJJFEXzu1H4Ulh8/+nS
xZvtzua60u1PZbnvjcXw1pfufjaoqZyuwilLTg1J6s7Ntsu7hr1gp0oGmWxiiMdNT4g4O6LorJQD
jvRC/oVjk3K3+B4MLobJO30U1TGOcT5EvbxEzUjwYORb256Q8LOOQyNqbH2V+u7MqHrbdo5+zvN0
g98EDG9nDNca2SaxW0jJdFLFrcZsLpYVRTcrqm9Kh8VtjBN6ohQOHXzRzUDawkEgel1rWq7IRoue
Q7/Xz23C+Su0othOoe9ArFcUlK9COgQsIN9EqUqEO4MqJG6wCLO63JaTqfj8N6Q1OulR0vA5sCme
quKkz9YBsah/dnh0blaDmC+t4MebbY8yxk7XhL18mLkUxAG6T6C+zAftaWBhui0hQweVII+06fWE
7HWyo3yKJib5NO9KRzWUqp7gMMgLIr+STEoAWW6aHPH9C0MkYqNe6jLiMnOIDaWr8W4F9AellemT
7cZPPob401AM1WUi16RNkPno7eyfG+MuLZOTJBJ/VCEyxFQ43hmOMd8om52ZcdSTZbbqK69Y26OJ
2W2Q7YlOGoNcn+5DXb82WRVdQ96CCpXfVMY4g+LuOuJFx6TGpAcQI7pHnHVVSFyk7zaXJKVl91sC
B3yLMb9WnssqOSndm28u3TdYvProaAweCZp8XEB5ekSpVHr447sqv0a1R3IXodzDwIlt8kShCbrG
SglCtHWmsOb4XCJ53DJZjfb21ACptWV19TVyrEY5HjLN1hgEhXi70+JRRxCUKJh+BnODtTVDJ3G0
2rlYiURlVLTXse6ig1P426b2e/Q1zUTBi/JjZLDbYmEb3cLmZpHiOqNX2yJqMo5Yykjsnqtm3Q9m
i8vN2fiMunZhNez56Ufnv18iH104kotrbnDkQAtkF16kwzXSwvjAyON9biURUt3c7cKyRIneoZoU
c/oWTuor7FNG9y1yBAijyGpnajAtgfIXksVuNMIBtRaFV80juJmUI6DLowcj7b+/PEDumRIFn9lE
ZsGahm022cIID+gHFw6niPurUka7t2cXoIeIXFYH0PuVV8R72etv9aIiJz7TwC+FVN/A7JvmlnlU
OWnMHWnLG5a53Ql00xmmhHNSaRheLGYJQ5d4hNa0+QakyYlBN+tZD3DzqTBnG+2Fw2JOzM4+DvOn
NE7em7xpd238MiukQG6RvSTYaAIkcmi6DNhGbWoCJin1V1zQyamnSz26KRu8yh8xW2JJPfYkOb+0
yn4ULdpzrXGcINds4xSb/nfSOd2ZofOGBnSx4VnHVi7dquWCT8pk+YBm/cI8v1tCcCgkBWnpeg5O
vPYjrrCBRBYZqfHqO4hmPCm4YqvmpFCrMpWp04tpqEezYEHYhNPRMbPs5qeI/Tw3fEXdaeLByZxD
ZLFYq015I7qEULM8ak44fweWpZvU7w5lZM07Z+zUYbCRn5kjmZXWEoUZEga5HWy6cTtGmFXEGoOS
2SGeXbGvk05OZHd4EyOyD4NzekWsrHUALlbfc7qzASYKtmyjOKRmdjKBCD4MKcOdzsIymyXn3mao
b1T1I8/i1dCld2TR/9n5V5GWxbH1bJPBpvvdZmQcln6zh8oIqy6bkU3VKlnZelpf7OJEyDeFVKtg
9OAVwKjwADKBaA8w9J40ugD6yZGYGqhjqWAr5xOd2afElmtmeEjT7LnBy3WKNWqZTuhdUE0+Iadl
BbTILe09KKJs5TLEvVTdtnLvLLyyc6MYPArqqI1lMKZROXWaXUXySvWnXWaIXm1HsBQychIl5qMi
SpNB4GKUaq9LZPPjZFIxUTi+TYK9x6B/dxMqMNmbGw2vP0UJZybVwV6rk+tcc1f4HaJqMaOPrcSS
QhUfrMwDt5rTNbH+IveG4aTcaDmbxlia5RG86b++/P1tyZ4D02b9KxNRSroXX7AptKuBmnc7NdDR
k9hlpO9Nv1y9M+4CyeNmboW26SFzzimH9Wxr9OTDth9x1sWTvMd27aF6bfSjm48bzZ6bYzPp1roh
NJTPlYbtVzfSa59V2RWbc8J4xplWrU5eq9nU6VVfvvz9FWOb9JpP3ggZhozMTmeqk81afShd23/q
NIRDEIKyuUW26XqK9aVNNoJvr/PBN++WNW+6gQTUiGtJwneEPMTTb8v81OatwkmcbzD9FLt8GpBw
5QnpA7PlbGXKhAnKs6Qne5il9qsfo4rSTtkrvTL6o1MUl7kyCbuZkO2RyvZtivkpT8Gr2C5E3O7c
zBVtW4LBF3mAlj6g1oZ+ih5iF8X2LzfvTsTxvaSN/CNLl4F18ehUbYghVvvjVDky9LncxQIGLstX
Yibzu5GNj36WvaWgLtd6BeewwebN9QZtcNjEdpvvQGcedHTYK8L4MFoPXKqpNRVbzYm//Lk8JUmq
1uY48HyxxSvYhGiLTMFzcCgl7q5C2rMpB/aCIUrRde8gGSIEHV4NmyI5F4Bb/YbwjVk+Q/ADE5P+
AiBpbyiuTWycf5q+0oPBJfuul9lTXNrfZqQNu1bNNJcaGRJdjOdDXixmiBsfW5Tf4EIRA1GC3cRg
hOZ7PfJqo2vaO9WmBewWp08E+y1M26InvtlBZWSg0l6enMaJ9zWzGWQWYeAsySMtCeiA6NABw18j
k15nTRyGjHGrca8hvlvLadjaeMtWbrvwmT6J9ZgOw0Aq0AA238nyrwoJVWDpISwsGEvOTMU3MBzm
Wfro8mpcUza321Le2x5ApE4sKmYsrv8E2YHJcNcAAsSEo1l7YyVhEgRmwupPD9m0TyvfzEruePxA
bctGJx7XXEv1RsqZh9PL3q1qAaijCLM0ZgBUzbfes/yNXuuL0Hz6yJmt7Muw3crGhjU/napk75Ym
K64K+WGmIynqmv6riJv5ABd6Fw/jn6RMb0Mny50+fNPpPQ5AbQORkzjauA9/j6V0FNEKJwHXGJsr
O64QoaTpLRNwNfjIXn1uTHDmRdBURrnV+RjsuAn4w3Sspgm0jU5ph8wP6RG9M5afn7mutVOpAesf
BRSruDmNnaywAVT0veVwpg4+jh1oZCtuIWWqqA6UXl+lWgBiXvOV+qyAqVfgj9aLIdq9gk1swRSQ
mdM23RuSUY5jvYAJZYoGftvrsFxrORfjxjYb8rl5UGpH1ae8jy9lHX8oewDrYQOU8KBLV/xDfFvI
Aqvn0BPpXndRn2UdOWF8qwBOZhxD8tNEDB4UDsCrrmneCibp+1yFLdxwxBgTqO6T9Nt7l+TlqYwd
Z+1iJVgXxBH6bN/50HTjXjcEkdrT8KSpsETFl7JeLRDtclCsYHTkOyJkGA9R6XuRxBlhyncS1sqg
mDtEDiGUNx3CEVf1uB9N4wLhCVm2SMQ2HYxD66i3KUbgOhUQoJ0VnQhrpCHa5/lPCBDyuQB0bnrt
g+hzXADuGK3JjP6dx+kLNPIqYDGek9UBLUui1w7Pbm+KU+FHpLzNs7N107dBeQOrip2exsZLOPtr
r/RewIXHp74GxOlZ6vfgIQrknuHzWZ+jjjaDkd4LBouTTt5AUIqsQT83407qGBcQXfFq40we+5e0
7hTXbCuR7zNIyqvaWGsTimabrAAiFGq4Lj3mnuYVZK+18ZmxljHBIDPkvE0NNX2fGaSFp/M3s/9q
5eS2fcfwxhZnnUT+j+BeZzaiBUOUfGUFEbHYAjbSque9N7f3he27mZIKxqXjRmipCLhtBZhMPHCY
FZGgwRClyeaxQhlB2xZhkplgawaR211qQYpBoStv57u0pIIwlVuFKO7vL7SKYIA8Mnf5TBbADMtz
E7vxCzES1p4Egk+Ps/gctvl3yTnmxKN+GF1iiCfA16uoaVkQ2sMmwUjNZYVpIaueBLy9VKryPEzO
tRzRl6F7yaEl2unOs17zur6ZfBjWadL90Sp+fHlZHFRkLsQb9MmgtRiMRN3dd2kxMuAeOyg5vDTH
eayeK9sytnDKy5VRMXevpIbqwZI7ydXhx419rQztx0uhu3XpMc/dzzJH7V3DpuH79I+1jSqD1iQA
WHvwMpQXAyagWkvP/0XUeSxHbmxB9IsQgYIpANv2lk3vNoixBW8KHl//DnpehDYdoqSRSHaj6prM
kzLN2nfNztJzWJkhxgms/EFOeK5qI78ivdk1QHONt0QU4M7G+kss9XTCgo9qYdlMMkNMldU9TCg2
3SZrT0M2X0Xp/A3QhZ0LdpMG8ROPVQn+2MfguHEb9kG09y+0eeG6HpIjUbG4BkaWlXm4pQQ6VAUy
fvAtPjtckPlN/l1ZafIYx/MvuxtpOZPfmajlKSZ30p26+Zb3lSDzKcp3OdSKVeS7FxIdbiEx4tcF
Ho+LeQThPbHkVfpkBYijrNx7hi13rfiY7LOkP3g2Qwbpts8jTxfV8UhRBitiw+iGrZns9NrKdbzr
m+Zi5TwvPG4roO8vpkajrv0nhO3+wWHi5+fTTxRlNHEyCPczg1vGFgCQ3OhR+emuYt6wQdLNLMhN
/rQVwtIk7tuz0XrNBuPjFnAN2W0dhX8Y+a8YEvnfc2a5jcfgTkT5scMuVHn21YA0+zok+xqu3ylf
Pvsx9+u7gJvqVC38TsvTb4NSr7itNGR5rzZ6zuEZs2tn70fchLnrH02znpH5ze8dOQP4MTH2DiCc
vRr3hkN4SxhjYfHi+Yt5dXqdCLsuJASi6t6YjAf8DG9htSjdpzSFNR8XyPqtAHme98O02fzP9q/C
yIJLyq9FIFpDh0UAWuU26sivgwSdKV9Pc3P10RpssVET+QX1nzQPTiox9YeyHImotinh63CJhXTV
tRyl3jnFJdWkUueEPOysQpFAUm20TlHF1t1x8rrX1jaezOrsFdgh2iGgcc/89AgmGaztJusHojQW
5MpEftfgIg1gggQgJaAORpeSKcCmdZq824S5HmCiBitmIz9lOI5gd9PvSI6PcDQJ3HF5byYeMqv2
WZA5M3ySAglpA8gxJHAEqx2ZXcLfJ3+jAAvJ6HpHFFXnmWvvIBJN705E76DmF9vYiM7bx8aYMnOd
iW2KP3VgPCm48oHInsjyBd/KBsWBSOj13jcxN/UmYoCzsoCiMqRDTuLT9Gj0KiMRdv1oP4U90yeF
HbpqRrwHCCA9srPXgyyAzQKBXKN+hMg0CkQdkJwfOcKgzYBoseiKuVZ/dpU9HG3zNAZ1c2oN8Djc
6Y+5/YIfnglaC/RvFgGWOwm0NnogmgYFTAL4Po7tq80Ry8LbfdCt/J0TQLJlIfEQJj1dPAKUdVtm
YmM2oLwx7B5BRJPckUe3OBc5sFcmdDpJrGd48aRHMITAZzOufbp3v0U67NUQTEk5RoysH4UcYDXi
QVgRkLMrnPI2Gv6fOanIlVqOreopd5a9yGV0EwijDTirCiEpg+RYxO7ND/hhClKQ3RmV3BxxRnlY
/9a22S2OcSrO6NrE4nNcpqLgpfUzHk3CJ1pvVTEafEBoTdcIBLtG5op3otzWfSNXRkCmpZ9Vbz0l
xzqeErHHKv1qkurEpcvH1QhvCRbBzdyl9h6Czu8k1uLZjDEkTeg/GhyCDN6Q+baFoJ5QKeM83uLU
J+B+KAK1t+Oa7PdBrtDnM1lIWnNjOUKitPFe5ohrknQ08T4b5bEx2FuBAEg2cgyqjePF7g5RXsnW
J/wKNDcjVtQNmt+hzXdFRnjL5FgfQxX96jz6eL8zKMhtBtSdM7yTwReddDt+t3z8WfL6iElV2ZPE
zoWzluULSEjFwi/ut3VdHMrA/Ovb/pfq24vd8auoA05s6qPkqMOge7QSi6gNQJTImcizk2oMdlZI
rhMW1hGIQHyNo9G8WUChLDs/q5GlT7DsBRRHVZGWoIR6D1XbCII8k82a9dVbrARjmPcyRHff9N2H
31RvHo76Uq4iAxn8oIKT2d2iJo427PbKvU7XrRt1X5piEZ1m9jIU9hVbMBL8CGdyLUQIvBndIwg4
gVqfuR0+elQU5yoMl6BXRFMWVomd41Z4DdnrD4y2UFwwaDGTkQasSREa1jQVwYDFkYqPea8RhCew
YOs07/U6rXZ9rD9IkUhWqHjibVK4bF59MMRc7gxilkCj/pFMiJ0YNZK7Yuvkv1BPHuJO8VD25Rr6
8r62marZXcn8vzURp/PBmKKVbDK1a3Bv4wgmiRCCwUrn5i5waapmZNNjGJ+rIFjjimUeW0cbc/K+
JB/mc0lPxKZeFhecJugZ57v8GHatjJ6CpsqhLo8gY2mHogqbtOtCMpqmaZ/NDOAZ7ClpQrw9MXJ3
Vgg9hu3MeCr1rVPgtMVj7ZVnRTZissT+GrXeihZ2bGgA8fOi6pA2EDmnwvS3QhJBWuQTolbz2Zw7
OFSqKE8JjOBtJ/2j5ePUqia3OhGwAhJnFpiPspopWt3uu9SErtdBrSF4bjfZ8YEuBNpVT0ZQBY3P
UvbWc4Zzl/VLxNRrXVXvsxvCHRYpAK6U+U51M9llwigTiwyp2VDaPZQOgCAV2eVWCSS+bYZVN/TJ
v0GrppKwu2R9S2TRsI4Aqa08F8dWVCODtQnmmthHqa0lBa27aXrQu9L3zGSQUJLKQrv5Uerg19Qi
h66SGSwanrAp7Klzp4kklZSFZaaZ5bPpDPL+qk1/j6edhPmwxYEy+e+wpyvbYGgwQJbL5bQzXT7H
HRxkojWfzSSoV+EYt1t+k39lY+X7piMmpk6YjuiiubChqB69RU+tedKqCkkwih2Gx5FHTowmkdN/
YkZEGiZjC82cKaDUHfvkKkOZ7EyjHDcsrFoiHj00Kyk3ew0SA6VGvaMAdrbeZM9rE77jnnI9wPM9
fbmoBFLpDtd+0K+lS16gtjLGhrP6FIXxVZpuciIfyt62l6HvXusuw1Kivqpmz7DsOk0lhUnKvNEd
p5PK/deu9iKUHEJwczHZGCfPflX0bcxi5IdlBRWUFm3hK8Iz4qSqXXnT7OwSloYMXIsP9ic3OWK3
smbCXEx5wptJOqyXPhXCMt6iHC9FwoR0MJ3m2GTD3mt79yHAKLPuZ/I6Bxo/ilq2faUlj8JKDkNr
EFMQwdFjinmoMvlqJyxsC5GsW56kzWiwR+1zmeDdwXgss9BbRZWfbIWSf4GRQl8cajBgFpzy0oPp
ZySSRX3zzrovPIRVFt5gznlrLL3116gOXeItCCXxiQBu2tfu0U2N+hA0Q8hCb/oztjo+dVfhznRC
PRCBvHSeZtRzytWwa7W1BzXhonqNPyuvIWaa1b79FZBPhqgV+naVENwU8XyGtPdRA6vEgejexJO5
qSAPWn5ort0wuZWIrh1kiyPyzfUiGErC/AjF0F+NeCdRb16CdonEgzKFmjJ6nzJvFVoObegrFdXG
dzJyykdGjwSpsc5L1WeUlKD3jBT37EiK5Vgnezg9T36YbFH3ETw2vRgg0Ye5vU3C7U69op2R7pFx
wVdjJe8jojoR9enWp6FZ5ZPzKdHE1e2SlAjPkxMmY/ONmdLrgR6gnEMNx5M5Nwz1ZNu/UuluSZzx
KAb1kwLQTIUYblr22zDui1/e5PUYS+4LVH75fFsbRUNenkjDZMc+JAlvlvk37MiKCwprXLs9u87R
1oTHoeleidRzzlZsHhvfrr8MMhU5szskhU828vGVHEJsRHyCiA4+xC1VMg6m7L0NOfNZbAD+096t
gPxDwt9AdFoZPLsicZlwUi0QV0Ygp+XGG9gLx2RkRMPWY1eimWWv9gTe+atx2pcyI6K6a3krveGP
Bp63cgpgKZbVPRJGDxac/U00mQ9lwlI0aAvckS4hLhzJW2PpUkaWsxXa7LWdh5jLQogRgWEs+1kU
mKMTdZuaPc9atLAc2qx7TUtn2FMigvKhvRptJOnyhm+nn4uN62GfxJVO7QFh0LqNTeqd8vqzGSug
hQ6p8hjTzpx1EdP3uMMu9tdPeV+jNilO5RS+WMS+0iO8WS68trASp8E3WKsFvB/Rlk2LuZv64E9k
yP1UFhOjt4pRnVPtzKy6FezNdi0o+GzGG5lFxQ4e0L5N+99zDcAii5j+WP74e1SY/xBFWTEuKWtk
QFXx42mbnL9gCECIqNts8WyWMbsWdI77BimDPxPphtED8KsuEfCGf/M5/WFxloA0IR9k1BH9oaLz
smaywZYIj2F6Zzi3Bdl9YDofbAjObTPMrdKM2NmWWcI0WNIJc14HvfET8beBxFBLsSriaCvM4ShZ
e7A82QpSPTgRoq8gnHCXnoXp71pP7w1hAM5gRAB/IPTbr0ozOEYGM3fmxwAgb5U/FNyWajzZ7Wdl
1UcMN7M3kO+O1gUui3b74dAICTBBrFEEfnup/Xca9FdQmh91NXwG+bfXih8ssSqH8DwpdLIuw+C5
dxKGOvI6N9iqnC7PN8KgZgL9EX8EMeJjkjEG290GcORWOQGJ6+LLQW20zVlVo3PC8yoxZme+RZiD
JthjtqkRBya3qFoYAxB61EHMNzhtQ+NiDe7ZIr5hxaBqxwGJ7AuKhGSEsA0TSq0FdT9/e5k9bWwe
7kKGuCeMX4gxa8SiBgBZRXCbKB5x8T9MpM1xzrhwjmrRYfgRA9KatuY2pOqJHAyFsVkduKDbdTRR
oCsRYwVzWPMYT4Zu/xZZDV6v7Uj5jYnVtcOTI092cCsV0xsRW5cwMtKd2VB8ugIfriSWwKbkhPBH
D4aOEqVgxkjT5PNQCZYioSRczKP3DRReA3FGbbULdLhn1fCM9pm8KbqXAgv3Rla4iV3nd4d6BlMb
NaszOvt+ydrykz/WYHy3mqVQ5JWbYkIMYY74pYZx/llkMIgH69ss83JjZvMJmd3vbEZe54TOb9T3
h9AhLaq0X70KHVlTnhdiQjL/mQ1CBeb3aHA/Kntqt1LkrMz/4qQr8aGjBp2bP3QPtF7E44nU2vse
71Mei+y9tOM/XZPnD1hdROXYa+1JE+NR+2qyJlnPddds/Eh6aJgTtg8AlgI+QtYktn3iwP9g5TBV
DtK91jMJjxKP9C3Y7SCD1SkNjBzy79Ly0HFb6KfoZm7aJpJ7dAGyxNlg8CCQPVHSioBAhMzZk5Ql
kvoxzHEmqZYWS8XgK9uVq/lGEt3/jkyEuwUWWDKlh+cyUp+1i+OoatyfJlkjLBU8lC0dVAWnRISf
9b9b6N2keXaf0cjh52fNLzesHocZI7DXdnpjgcdpu/YU8S45S7iv0uWfxUS/ob5nyQEURvHjl0/m
IB9q+mxZ8vltUDiu8JJ82saAR4FfHwJe3Lc64emIMCqjWTpP+fCUazoPPbTXrqo5mIrk4BPnuGpC
6v6cDhNnxoSjKrmREH3TUCt3OmE+k0wBueYVb7BVkOBUyEOaa6Ajjs+zjYwY5BZ6BFLMbW4c2qBT
jRqWs6IbdpFCX24FKagTOHw3sgCybSzQELkyFHvXL75sba3NOT1yLwMoNr/DPpt2oiaMuXP5ZIxW
lR+TpEu3g9bqi5oAZxAQOYnJj3ER0F4zgUmXrCJvIIXVNPPjiJlC6dy/+N2rknxyYBuis0RTWOMg
Y2vUEkBd/SlipEq1+9mZ2YAHlluLj/VxLvxrgU935Zn+weI50ghnLCGvnWMf7CD7kdQf9hRybAI9
X0ARFG7s+hQilbxn8Q/YtcCsCUbKo8QUzjdWZ7nTIDVqP+8WADi/okjTR+mB+Y0sEXDG5iPZwWem
iv2+yObsxd8UgysOfiLOiKbCVcDqktVfvU0N85bPeGc82BVbcHqLVlRtk35H4ViuC4/vR2XGJzOP
ujHtjZn2PU9ssk3D8YMMQZKhDm1gsmnmX2RvT8Q2IC3KSLbYXGwrolJ+YqH+FZbhdzLJ5iJzZLBx
NQNj20KLpQeJY56gwGxZQ443McW/rRRhBcoH5mgKa6ZFLYkErVn5mH6W0zEZ2i9XEL8xSqIVDimx
UitqCCBfPk9FNVS/Oyioab2uld0f5ZB9WBNvct1wzcNnQhX7xFS6W6lueCQriI1NSVYW8V5EaBWr
mgSXFSlE7oafJNqFnnr0kJ916XQbEkaFBEqFLt9yhTtu3bb05aqPN9rFygXw4EE25njKU8de+R4W
ITyYzzbmI8WAl1urXEJsHcnax4UwSXwdF6+iKKDCW1vhr0BFR9NtiU7PjN+0lr8HUgu2jsJmrzL+
a11o4ApakGdF9StsAmPVcESvAiP4MQbta4+uAmiDvUodyi4YYnIbgHBKhH0c5gb6j2bXUJX+KRyy
X+3oMVFtP/EGflpN+KEoot/qPPiTMYXAbOLdRBN8xl6Bd2Z2mBGn/Y65xm6q/CtZWhNpX2WylrCZ
k5JQakt/F3V2RY2+YbMwryxUC5JhkFlXBRNtRKxx8ZljBIsdm/BlEfFn5XiixXqKu1M5evuhcg+a
kY5J27ZJlx83lyGxLrFzblOxr8EvQWGZsBV5L0imTiGwaanZD+fmCD7upBwi4TLBDF4rzpEsQEu5
SVHpnaK/YUHA7uzUHc8G6tXCfbZClxo5uQkvvsAbUsw9jiG4L2I1S2oFn87GJxcFUxLiD4NU2dj/
1QWsxZfmjF1TvvCLguavsQh5/GKBucFbom6odn5ZMyb2Ed53mDQO5kTOMlS3dD9DxHTqC9tTksGN
a++oHw238YZ5OtM6WX/a2l0Cq5PvYCo2ld3/rReXvCI2mfOjyv504zE3KD60wORk2Ux8kpygXEEy
npLz06iAOw7ttNZ292O0LH2LqwKBa/KdUlBQtg3lOjQn95hSVK9C5mWPTrwYfctN2/2mQj4Eqf4x
DFzFyXuMkOXoFGi5pEOeT6VYOMz+sCGAzMdpVJF0V8f7TE1vQNuXK+qzDxSGZkb1GwRrm5glHFNG
H3xS9OK2YXsI3CVUFDq6a4KzCdFtFcLeju6oVk27pP6SILqbjFM1ib8xpmYpWrCniXyg5pjXJMJd
vJhp8MTMnXAXje3N+Sr9DqqaQSwNeq9V5Po7XUQfphsxGumZKxouULQ8JSC1sbP17GSfvDu7qAyn
XQxaoCb1Jknmr6yen/1h+CuwTefEtnYRfqtl0OugltgokX2xxoVqE2Y10zvoPhZRpUO9RImOb0lu
wAitOfYc5uXoyV22QxzhAQ8QN1zIgrgj9dOxfhWTBWcr90f4AjXFKkflSNe1MU18sSMSlqCIsweC
z9yX5SsnABPKJ3A8NYWjn8CCvPho2XpYQMj37ExfqwUobYTydxTBskG9s8ZEPexV0C3bbF4ig3yq
wb4pBh+l14nXYdDZrTPblz52R3EYVNTc7nYtXwAXygLclAH6CGBz45fbpO+d8su/sftb1/h9cz5S
PdLJp4KTFhkd9BADAfbUiuCaGLnfgzBBfo1Czbj+9yJhAFUpR7kV5A+4x9EeOm72sw8KtYsoOX82
vkH5d8NwVTJjxMifR+FinK6TH33jn+oxmj7QOVxFgy5N1k239UwTU2FZCZYpcfxGStHNnqPyjA7F
vzFwGrc8y+UGEB0fTYGSVrVpCi+3rLfRaDNATsOVVcU5AprhoS1SBuK2pZ6UKVksLwa6ZnHWUQE+
jsAzFyeIPqlAZ08yz1n5zdAM3aL/aYF5aKogfKuwum8YJ0pM67QMdjkQ7i6D/Coi5sfLNzATkPg6
yTLE5fqWLHlMVUMGd7fhbJuf45Qr2PWH8TGeiGnB+iXPKsH0F7cWoRt3X5TrLml+YV9cqCnpla23
Juy95yz2/oTaiw+t7Ln2eqBsSdubPzMpw2cjSjqgQfhtHSowCEq8d0aSPQKPsGkzvT8TfsZV4uT2
NUxblz85Wvs55y5HVx7c3Pi1bAqs02Nq5kx7RuNN4IrY5ZII9DRnWpOFIRxGZuMOpORqnJp9EQSM
s1thvM8cUJDRdXHx7PJqW7EP1g/5pdnUEyoBNW6Nqh9YMJUW2ajkW6wqAzaGv2BXa7hXXHfhK7Zy
9jJz/krDR0WvSWBTsxOso8jI6aReeaK8a7JgXoHlDatsyE8a4uLm7i28v3jmMsRA/LcTuOQeqOO6
9cixebfRQZvE4yDVKahi8RqbNdcELtydnJJd0RD8NQ2Ovpj2s5X53YsG4ViMpgOIaA0aRb/Y5BTS
Ijzfv2j9cN4wg/6dWp3Gma/eM3TL8Ezfh2yYPiWg1sYX7tknqM5cSyvEFcEFf2o868/97WG/Z2GG
w1ZymBJ/GYyV+SWbvgH7WXjL23e7sbfkwaCSCuy93UX1M9bZuqbajBB6AS4Iwc/IAICSEuc72rRw
+Ui5ujg1hgnsrqNA8vuQ+PcU1fVEFuB5avh1m6w8DZncLD0kN1qEdv/vM2ePTbkVQ04wUHCx5w4y
qdM9y6D8m00xVyRhzOhv0MZ/5Kn5yHhneipiD92iEfhvRVkS9IxTc5TGw/1djQWMVirb197o9KXr
eh9ZP0Oqpk6Hi57CetUWR0qPH9VUzG9zy741LRowBmPwWQY/KV/7t64Yz4OLSjKCrs1eDT25Bhnm
BGb+Oo3uvLl/UCJBCTkJ1jNRgfmswfZUobjRkbXFexLsQzrPR/Qi3qb3UIdEVf+zHer8lxe5Hyqw
troek4NqHWtfVg3VzdDcJtxeG3dsCY2vvPnQm3mAZiMp+NwrU19GJ/sIxmYCngo8gFZG7nrGzM/J
0KD6aF99y6leamvm8It8uFp3hLJZM4bDK+KvRBbMHD222Njsi/M2Ji06iYjeFo618YwuO1gZ+BZ7
sL2zTsSPMnOsix7xEyPTBJigR7WrHeSpIXDi+wt7wOjQuMaH8KzmTKwlY6/lr0JremhS5OghnGaI
mePAzDkLYGX6LPN53dQ+nf6go/qSUT35HDmHofCrQ9/nlLCTt8kCl1pkGl8VEjc4iIBnEsMUNNsc
Icoxn3oiDDIoedf7S+tirO5tRm44gYObZMl/rYeAXFxkKvYQVW8sskket/UekuOAjUucpgRehSeL
+WUkZfuo2ZIwsPCwRkQNyhm7+DNAHOMkfGaMlZ19bMir1PbQ29n6x5SC78hdF3NHZD/gEmkIoNGv
tV/hLJCN8ZUFirGXNz72k/6RTLa+JLItd4mnFCILlwFY5M6wJImXhXZTldcUTPPanb3iYFg9nZWX
egAatQudlby8OUR6UesqeeQWNJ/4/t+tbhJM6zoC4WiBn+guFsc/GF/IgmBtLUIPDdeZDlmADSBr
M/fFj2MAgRkoOJn26EgSdKoiaWAzUrUz1qoPvg6stZ2wyuvykLz5wuyvONXCMxHwdHCCXcoQtBgX
KhS8BmX8qp/r/NwhdzlP5pyfU2aMu7BpjXKdKHxb+eIMvb+kHV4/u2NhlusUzsLyLGSVIPKJ8tSF
OXD/twynia45YwzSXYFvC/QEgsCT5/tLPNMZQ+LmsUeGG5nWW1IvA1Y2MQci0UejK99dTfGmvKg8
JhJUkozT+pSZVG6WM5k7R3UCVzm8VYyKwdOEBKEYonhvyLmCVc4318NhOjHKekkqf7q4VnEyi3p4
SjUeowU5HRYAR0RUQGZqA67zLnxHzohYOG7QaMXRUdmZ+InUCBxR/G5L76DcwN0OYdodZJ+MRyW7
x5p0xYcu0D/EApSQHZCCKjza43yaVPzH8C11rMxqOKF6HR+JfUIhP/Nz5p7/SV6YDyn71EWu8+/F
H4snO2vLW27Gzp6W8GvwEDhJ9IZfxFWvLWFMP+dJMgVCc6i93v6w85nauKyGS0606XtvLNnWl94E
Q+oChyRfiRc15G9R7BMqO+jg5NVBcLr/ldmawakSVXaYwu7Qqq4+m0y1/r0UowaalWbRXz9gSOwz
9hy8gwjMb3vsiDzT0M8zhP9ni34ZvrS83F/0NMgLk6vbP5txns3z4b9DhRLY28gMUxszqiX93Bge
PFhUp3+XCYDUHJXzIQ/nlpYp1MnZU2lE3zsZyQldj7XFg2ED2nPsMytM+3z/UmVJvGelx2ykqC7u
8oKRNiPnMkZ6GeUwF9l8XEGesTdeGj4EUf7FSpnSuJBsLwlOMHSXJlxgOZKJExXGuB+cemN23i4r
55FTphov0vPHSzEFWbfywEzXCAYxuVjTtue43hoTml/pNs8UtB7Kyu39C+Y77XPU982hVoQ8VA7p
ZIHXAk6n+KzNGeOuzfaCx5nIXIgl23spXPb8cqv2OcYy+BIwfvLCJvlAFJ4BsCOmpStl8lH6GYAx
6uS9INilspsHRvXtQ6Wa9uH+pRGGEIWb/Fa1fJOpzVrk/q7RU5bX/17+/b0CFT72W7Zh5r5mtXvu
QCIc5jm+Zc7QskZfyqaZ/uDK4Ub1Wm+drndYTTiuvc5tJPnmUnmghEOtkCesswlVcLmW38px+H0H
RZRG9whUuN63eSXfvRwWc7ZgCZRHBjczUjyDAT8yquw5T/WOsWl88jtFFVwOzFnJAN/5TRj/5o+D
VvVZ3i2iaAJniJbIF8dR2lAXGlnNRtAG0lTr5pb6EzeTEz0kIOpAhyjzVCIBYjH4XM9oxIzQ0o+l
v8go68y5CWd3/yLkJKAoMr7romQJYXZ8BtlZfZVeepnrape0Yf4glsAJLBacOZb/xDYxP5EoNQOe
FfBoWj+n1/dGHLtzcKgMf9g1VhHuTDsbX0zJ3tiTSXSMFNoHN4E2NwBk8lR7A8PGHeZnWDrshCVM
KrvXWHZ7kg0t5NwsdUSvq/2/k0f0fOrGjd9G0TVVJoL6uo0POMKdDX6FYufWmvyBQRhXwxtgLGf6
V9vQpQTUEa/dVAdbR/jZxXJZgRSxyzlkUm+kkTo58fCrDE/E6CZP94qztLNsz2QH7rtF+zzyzt1v
bM+2YYH16OkK9pQgrfmRFojNM5OgrV/jPmYqQA6uC2Z9YzEH3M51GGRHs1HqIFz3HKPwZuNBjNUI
9DvJPHEpFuN6kjlqVww4darlS+49FGuz/RZqfR66LjgEmeUDciWRY4VQLNhEIPbOOKvdEuWDtbCF
83xr9SMc+SSUCEtmOHRsjFtWDQFyfGWPP2WzKMsnsrLnpeInmtg8hk722ypsdUN9z+26vPGJ2f4q
TPdmOY1xNuOIGlsS4gy0eSojFiktSPIU8agjS34F4+TDIL3/wG6LCOB+tGKq///RaoX2Z2+GDnhw
Snw2D+RSqIakCd+HYR3hDxPqgVia+XKvBzwsIejraBjuPBUf18mWYJ1gJbFsTqtY62FnxPGjWXUH
YUtwn81Cg6cXQST1lwWgOiBbx9wmUmevVJ7z7kWivBTNuJ3KTu6JR/n7Xy2IZsy4tm33nhAGcSiY
DF5CAEMdQV6Y1Vqr25UI3FZ6wW6EsxOeLcDV2wB4LfChHnl+VKV8U4qWmg5r3/BxPo2O729cp9h4
KYyPFUBw321ZfCdsFCKnZ2E5EFDYY7Pax/Bj6DG7R5FVcHJy3oZojtTVwzznxjBKoyn6HvTAzjiP
YdXgIQrGsrvGXMCbbvQ/vdyDcdaMDw7huKuxyNpv26g3vZ+dqLHFa89E8ympui2j4DYM9BOLNSxs
Ss/HhChBglvklzEJtdWtC8iIDOqOmcsTWkYw58QAh7XGl9OCgs3w6/spezIRKBv8i0blRs7wvlx4
ry7j2BWSxF8NszE3RtqyKlGwQJq0eCLu1A+DgjvJXR70mIpkZQvMwIw85ZFd4Nm/jy3YpDKpFtcc
O4kHN6Q9Ov7QoYSPrLOTYiXsWhxheVXjtGbUs9z+9AxR+zbDH3TxOv7/TzGV+BxTksGamn+G5xeR
8bqrZXGoo9Jc379tQQYnrarrYDOHNUHQznVgdLn+197BbYgP9wd+tke1COyPccMJ6jqx3Pz72OPW
JjG7d0+pEygaC4g9adbQfCb58X6ntPxitiWRBMpBY4eTrsJk8kiG7qJK7T+TvHG5sMLgRALS/NRb
T03mo3dlMkgrPiIoWAKR8CP1a7k0/sBB3E3LJonGKwm3CqjUEUonEA4HvUzURI+e7cNlC7MHNDrl
g8CD7hycJqhOU0HCt8SRCbxxKXH1nH7ESr/9e5zVEA9HokYQ7FUE6oWW99ZXUGmwcv274ztRuusx
Mfu9YRnutoCYsu1Dz9kJZmbkYujmxNjkIl2/PDQdhe69Lcf6MGcDXMX+iRtNP8V0Ixg7WMk2VfM0
5c6XkQTRpXAGnhHduNcMIxSQn46RLeHthor10Rtm9jICD58iXuSeeeRb/QvQJ9YEPR8lv0xPA8/b
OvVC+4GWEOlu1FgnFc/Oh1swNA6mY1Vk+dUqcW2KDjYAusOzyz1KoBLDranlDzNTYOjMGKUnxuZ8
by6MPLz8u5dkSElP2M12rPvuearMZtmxZ++NM35MfcLAQg7+0xBkSGC4l+8vQS8xQE0kSASZ9/5f
+WFNDvufGcREA2H4okJOjxDV4Pbf6T5jSdv0RcQK2eMkiqT4jKKuf5FZ+vjvrbMG/FpUrf/Vr7OD
XRNJdKkvbsXY1OnMS7f8x+8vmmCSlVcVyVbCkbnorqOqAxfBkq7Cg7X8vdBp7EMUZ48p5/KNyQco
1VZX6/sowu4I65sZOnCDh3xzgYl/00GUg5uXXKnco/4wKs/cO3E87EDU3HSBg88qVfqsEMY29Mp+
1hfvpqS8jPK2xRXVU0zLxjsyIDpD9f4ogPSdPLBW/sqw/fboTSxsgNeCqiou+QRawhmVOv8rshOk
a2riI6td49UAXnkyyzp759CHTLb4zo3aYlei4aKEih1rMztfIeH0GaSt0NTrIU+PMu1YvP6PsfPa
jVxJt/SrNPY9e0gGXQCnDzDprUzKVdUNoXL0DNqgefr5mLVn5vS5GAzQ2GihVCpJmST/WP9a36q7
a1qzYMinRlyKyre2ktXRAkK7Ye//To9N9zjYVghb1yq+tQDXAIa1vMrZ/KooUkpdaVxbR34rF75Z
0HMWuguMDIm0NYW1RSthe7mf7HsDrOEy5LBVGbaJ40V7CwfQYUbbWfM25X5ZZAaCTcTk7bn6gQap
cu8qoyF/y4fmUhKg0+khcnuNMYWGjSZpxcPouTRyla3cUwLPZk0I99wZ6aORoJzUkZLXMrDsm2fW
L5VNxqlxGd6RfzCfuubw0GrrB3SI6RIN5S1JzPQWG/LazKBtlamBwoQtGfVlU9DWNnx1ghYxtC1/
ldBxtOoFQ34zdyhAG1UPkFZAjDAZpO0prmiUW96ETK70CwyuyW0DOgvEYnYaXDix/hVVhkNeLBrY
XyYB+Gk5EmlnBUjpE4/z2esBoaULEm5BzSVM1WS2Q297f1/ariQe42UnHHbhoYEFtlbFyMgSemcP
SsjekA0mnQCiuO9A17Y5AF+MqQg2Ti3Z+jkUtimHsah05+h4v56dqVHg9EJGqzzPj27a7GfgBKd0
GMwLIe4G6g5zkHKb7Nj3xHycKiYBvKjSlo/pTlktTIN8ZBXvxN/SSuTvdgTGmqSgzWIebtn9IREG
FJJMkcZ0EpgXGaeYwtJcnlhWzLtesF9n5POo37D7NRr0+MVlflyXtr8dwBRsxdQ7D0akftj1VPMo
4Fdj4VicS5fCSl02e4vz+Pkhc0hrIsZwP4qehOlON8eN2aI3EKg0K2rSIylj7/0mWg4zxeIDXH8k
6vHJbX/EhigP3WT1RCOIpDbacE8K6ILR1dMjtRzkG+4dgZZJgReGouya6uIbh/niFhjm1yyj1tot
fFqPG44Pfhxevc49YjotXkFUk4zuX9iq3koh6jVXqtyIIWhvtBdAEYkNfY0bPTywDb5piED77v5v
FaHZbdioB3sYB4IA9TgehhwAVDGEDIZzuvRuLm6ieRF0+kXfuf+/wE4ZTWzvKRozAnd5UhOoh46D
4cOGkDySpJkDahw4hrN0QJ/mucstzhfFAW6/3FBtoDftcrzq0vHzLpPYEzZOBkJjGQjnjh8pty/j
YJM9XXQptIphdf9EN/fzp5zikak0vvm64ZoZkIaiFAPqnwdYU3FBDDUqh6PipY7IUyaSf1Gtk75+
64SLZukQ81eVTQ1MHT8iotJSUyTTE9kxQZSVkjQfnXlTOQDkjcDZhAs4MY1tc6tF7eLf4tRhK2ob
4Cc5mCdKBVFhwtQTm9K+JBPx3sZ6dZaeNNcV4d6Ocr2pjWvMKPM7D9T3sGOwYOAM9iM9RqUg0txB
vjiExFeO0vSylcu3R25fsXFEHN0Ojmz2ZB+5UZvRyTLj+lzBPDhKAcNkcLhqUm49+MuM3Ad/u7TQ
zeSKSJhTXS1c4b6ENnxibFxT4P8MMAMyXxENLrmI96Yfdyc2Ypi2oxq4nvRZ4C0DRhpOxYWC4T+/
WLMLzV+g+YiyldZZc1/hJCMwawEdOBq6fTeGYv5upEVzq5XAbbEciLBqmadW7pR2lzWymz6LxTZi
OKVcTxRx7RlZPutpAERRj0eNfLArRszlAfLMhklcUV/Xu+95xjDfSM6BvlOBCkHF33oh5j82LHof
VAgOfhMu6IO0vk1J+KLHgrPAyL4iCDHJ5RpWSkzaStbFgWKx8SmXXvXQh6V+GVyx98jIHqzlqYf/
uj+2vntKKQG9IKCJp2roWQTZTP3ErmhNp0vGSt50U8t9SV+9apyFxJ5PqwJ8yFHwtGM9a1+cwFZr
VSbJo2/ALFZUy7mLwNP4ZDp4QIbHIPrk1gtgavlSLXank5+Q7MbUnS5VUKAA1Td7Bl1mZvzDJU/s
U2KL4KlNKg2uyP+C0pu/NWxWDDfFLxUPnBYo6mF0nQEvE+O+r0JGHydLrOKelujobJgNuMFlyUvq
eGtEhnuuc1s9TF7x0yq96SB0QWZ++ZWS36/ZiHu/SdiSEeImxEsCXD1penMXu2V7lR2JA7ZDmtBG
Wp2lar9aBsp3UJsjbaYe91PB2biak2NZeehlrn0UZTFyCeYnnKHiaJV4eYm1zW/9hKEfbv45dB3v
0fIkSE/A0kbaAmb2ahC5y/ekys7DM8EJgJOHuPokoDfz8nQTDduXUflig2EZ5GpRngmRzOdARtWW
ooVLjS+bUBeBX6bdj061P4ZocE+5oH7CAG0JKKUZrxNh2IVtSGtrX8DnhJ3WEWuxYR5nRXRIHaxV
8UAu6b4zjTqR7buIg6LdLsZ3atwWdeyuifmhOxzM4SXz9G3qY3D+Gun0vHxotbd0VgK/7zji1up7
rOFNBSxHt/nRq3isuEP/XiNnLwYSiTU257lsWaC0CxdjOO/pU90qCTnfDI+1gc6yHG0GEL1XPVOa
atRUPnBJU29ad+z8NRBWlz6tKLONo2PHMPhs1njABfiDPOJmwuUuhPlQGUmzvm8pKoZ92AqqPYFY
f2YeK9a4EMIrLbYB6WDXuaoZ7DT5wounhEOaiifdqNAo2CydtYjsswsSbRtVRX7IOroNVT9DeotU
/9gyXbzbPje2zs3atdfHlJpg9aX8EECrGcQvsMK5z+wg+aQ/q5oYtXLHdM/sQ3yIJuo9UVueXbSS
r2bBbdRqZgSCeOzX9KYW1A8YJ50GxZNebCql4fwA6cWR0pw/AtvIAbqE0BLzEGJFMGaHMchuWP6x
HwZ8krUEJdOueKL99jBkVf6l7t09fs6IwirjDef32ggC/xxj479w30BJj7+3HHkhZI0XxgfsfGF/
mlOFZRukUhqZ3Xky4mETOY2zmjpx81UY7Mti3mPCzK/wxWgwMx5DFDIEs/SltIL4ux+sS8cES5DN
xtVmSYKl/OdiT9kDqs8uBDJfoPqbJwCGN1mQjjHVGxgB9UTxZnvwbZ1txnLJfEXQGMG9rsgxjgio
NkBX/BgAoMMaHYyZ2IDtlMXYSdNKsTJerrJajfHBW1YZXTGeykKajBnmtI1rl3OKS8RPxsog6X6w
tNDn0uHM3aHANSPXT3hrl51OqyyeoaZ9AQoWbKblZUpT8/f/5arWdndwND6GrKm/khgkEj341nq2
HLQse3R49W2xr8ue8zojWkBA9Tj2LJin0fqWB7jBkYunL+4U99su8GGQLW+rqirNB9wSqKH8qFPt
v96RxlitTrOLJSgo6pC9UFGdxbIcdf10ODEUs7bzHzRMBcqdB3Q4fdI6iC+mrr56c1yccJ/5wD0Q
Rruu9rZpX7XX+3Cnc7t76gHxOUEUvqiMbtORyWOXTLVD5pxHipPBH4n8EN9EZX/yK9rW2AT6erRe
LKL9x4EzLDEGQ64BRdTbdoZIAYsrvTTeCD47zGaUUlzngYldnANJTq+6nmjV7VLMo5w+WsM/9Aqg
ZWd6TxnaxFUM2MvuvwDief4LCJx+HUTjLkR/+wJXYmkb9n1lHe4nPQeL0UXmTcfmlPnGHt6dEPqf
VyRwrscA2Ze52jCnYFNgG1h3Rteewrb9SF1qOm3ZfotcdpncZKhUykVwjYqh37uEwF0Dvlpzn/Sm
mKQsMhSBaJRfdHHvz/Y8T5r8xFNwGbp/DXxjDVc0ubv7L2UYBm6tjZqGU2/Hz+Yc7wfTNh9mP9TX
NFHnPyLFnG4I3Bj7amHhwq5uvw4yejenH02TfrVGeBb3swO38vBU5P18QJzCLjJP7l4YPwdwlA9j
ujHngOGnRPvncEzeQHQpG5e8eh5yuG8BhgO2K+Qnu8VBkI5zdI7nEQV3MQYaSZu9OuX8ERs0U+Of
aCiyGDj2Dzbnm/vNtaddbsYS7NI2GtbiQwIbWd6hZsOpkXXvmVy/iffzYORh8YmJD1OoRkz31CcI
ny3KrL+Sdf3YLI3JizvE8mmdvL9+DQF/X9h0TlOWvXfmGxwf7o48oDkecgvp6b4JAEI9tYTAbiiA
fFlCcHvlkjXBFTafB9TSfTYPgHIpvtqSNXNXbZ7AM58xz0KDZuBfjl+mxfyO9IyomYc1Wuj4EnUw
JuRy0zCcTNIEgptA+ICbCMoJlIBZLIlT+eRHBashZYiV7uwTyzC1nfywOuZgfvAENqzglrk6C6D7
pxONB4YIy5M3/4gMQYb/rgbW9Yb4r/EawwZc25r8eu3rWwHk4DFOvJOihidbpd+bMhiuxMGS1dzg
GUPwYUrDF72OqqnYwQklDtMHsMoqZjJijeNTjZVMm1b8attMdJiGrrELpAsDF0D63JSruub+EjgF
gE1cm8D95HhpI/29anFgOGzwz6lOjbMwjz2lezuWWeb2fiddVEBj7PKnmLqSKAGm4vSbZLEB6J7j
uIqHfJ8sno+BrpO5T8fvgUescApeJ2CO2NvdxyRk92SaRnOoBs3rio6w0WMZ7wjbkVdernfMGQfM
jTklrdlCBcJ34PbB3pthCPaDOe3CoLBwg77afY58nNnArIgWJogAgQdzmkP36o6HR/4hi3U/xEYB
vWyepeRj6RM/HwS6VcS7OyokK4vFuR6TvDwPDVIYqi0qqBX5eudGzTu1D/PBGDSgffb5AIDDcxL3
+9RRJ411yDksFsbW5j2u51k+miNonz6jDCgB+O5GoH0iC0e8JGJzUEa21A6DW1iuFqfST4M1jGcY
sXpnknFcNfQKenE67lqk6GL9ERWEQdwuH58jL++wygGOz2vzBNv0uzVE+WPi8pIZrIqWd3Rfq4Q+
Kna8TVV+Ubg4Dr5afmvtIJeDKwaZkfJwYBhHQGzDKyGPaNO0+pvPHWBTZuN7mczGfrJJ7OYdrE6j
9ECXLm/l+4Msgqu605wg7g+LDBWQyC3iVFf3YICDr/M88IIIXGLvOavgZWgxNW5b9gnij4dFBel8
EfZ0tqpZvlfhh491bNdMZr9ZNpl3gQx18eMuNs6SHsWClgZqUin1YhtUbRGEuONqam+J75pUpcNL
zTIQvlXMjfa+FCozzE3BSGvlmMqULgvy5WmMZE1iX+28e3wOfK+5KsjyRGr6JhcGn2x296OLMS19
CjVz51324cTiPzq+f+t8SBvQj9ep2Tz4+F+O5CabC3mxzbgsOuoBKGtpijfOixj57qegjjelHPrx
fH+5W2Hnm5p394vxM81dLLtliijtoTU4SbzzzTY82J5BMjIN1AejL+cz2abHzqYBL0+ku/fdjlY9
A+DBmHub0O7l2RTfBHhrFHeARWD/ypME6RM69sTc3QIquyPm/SnKsIwteoRJWYlMccZP1EgiwNX7
OvfDXV0kILXYUhhScrj2E3mNBOUoE0IgKw1dnmljaFY9CMpyKuWfY6ob+PYTcgahxIjhexwBZ/GI
NjAkHlj8GtdGYllGPx7NZo+jPHuqkgY2Cxz4I9flRLNZ9MLjr16GiOTcufPnIFT8MoOjfJ5GWIGC
tqDjH9mj7BsPWPRQU4Ciyh0NTdW7WGrFiSit2PkmF4dk9J8FTebQxWGUAy9WMAIWhytQzQGqsStq
gHt1/dI21rJirfBrcV614EE8YiGCpUMH4EWH0281lP0WnER9g9T85haz+THTip5pzOigrrn/5uGn
y2CnR09fK5C51yQToF0sHDCGaz3k9OgO+rXH3fll1hAMR8xaq7v5hVfiVY7YdIbGRUcaBZOHZb0F
PZIDKzcCXxJ3X5q4wPmWrRwKxAORYMyHJkrb8gRmw7eXeTo8Di2xrnYaw1fEAxzsA8F0ThvFXflz
reg0JL38M0ywV5RXiIIYil4GrodNGVZf/nQE3IcN315GYdF0N9jXKxo85Tqlo33Vt4Z7sWyZbpJZ
uGuN2r7LHOB6+eR3J1XlDW1fPDJxGII0ByhwbEwTDphCrjh5TSI+OEn1PCyyIz80FoYkqubD0I3V
gxvI98QYvmBk3uIKyJ+hhAbn8P5ZtaodHnIMOHNWv8TB8BZFDXVSXMqwL/J1vpxsxz73gBi043Ek
vS60Zl/OAIK5hOlpxBV3KFsL/1PvkoQgn59QbHlUM2XwaDnmMSB6vqbEd4+LO3us2jS+5hTWgAza
NuM43SarvkAijc5uj3ur6gaab5cpuCQUV2EN3fGlhtOsPmlGoUWFijwzKcDF9YE+McPkHGCPBp7p
aXlXd6CXtLOj6LG7tan9QJeud6wdlC+PCDSLHp5qXe6BmIkeEla0j8hPGKaXJ0UTxexZBrFdNhqP
Jdm8DXZkgm3G79yzDBhhc/uouVLrzgtPOsevI0znu6pdisI6HNMiNaMvVdEjUdC3YLjyvXbi+RQC
l6FuAbTT3TjpM2NuOFT+zAMMny1q8GspjN8DS17oBd5P6V9U/tzas/pQPW3vcdu+NRK+dDbb4qOv
Anz7Y0dSjyobCn95It3Hhvv90ZAslGcVF1s3Doz3rBUo+XZMp8WiaQpV7+8QajIl8LTDhbu+bHZq
wfAnI+L5PG+zQ+Bg8bsfdVqrIpxVBBZ2en6+3A4bMJmktBLiZvRIbcvezzZTaHLHX45+ll18NvwM
xxKHUMnlaWXZtKGPpP4q8cuurgg26oapHFOSq4btn7FB5YZkYTBAyLG6Y9PQnhkNGnByKHdzAAul
ZDLb3d9sTeM/y0jjEwPo/TpYdbEi1vzYAbDGVMNzyCYlu5uX7bhKvJ/3347XIC/nWGZuzgAesXMZ
Au/+WKQdqHCLEuQtcDZsj/7mfr9u09rmVLcItUomLC7cTrzhYgdETkEhkov10EaGf8SOpxEYyU2R
yVvOLLjs6DNQCRpUMMidSV3iyrNzinfGkp6GNi4fsQNPWxPr5Tmrnhojdm9ZzBbd74IHy+5gEvo/
mqX9EE5MvC4a4ruDRxNVIpc6EpKwdtE9J6wdDvdNLIa1Y1M/S2N8apcTXpPU79ZYXpi4qq92Rfsh
oRFs23XBSQ3gbuNm4RuZQ9b7Y3hCPySJNfj9qZ1g5iSTgt1PcucAz4SGIbf4EpIZM2kW6iQunFr7
xCTIUpI+rqZvvqAJDAM1FZ7jKiUfuB9mDeYpRb5UC7nHBfkuwoCtp453cxEZ695qnKeh0eT1qppV
FFNU9Fy9SjsEndJATdIeFB1dL4mY6kXA1Pohlro8jC2IQUPBFOYX6en+Vpj7pDp7gtW8NY/544hc
sBpVcqnb1vn7/T7MsXFCkYT6EwII9jjs//2oxulZrGde1hrsDoG+++jA87vADiPwAFWslKEaclU4
PpsHOaGOD+l4MqMeW3VSAfd0QUjd3yKIj+oYg6PuYl3BCfe+eHOe3Srpprdejs+Lhk7thLrkTR0e
uyDm91BaL9oU+iMyV91UxE9h+mxERfLYzyT68mz2L4nTHeaqEoAPsdNApdYvJERaFlAk1HIgCqv7
u/zP7Y0FMA5mLDM8RF5nmoPpHx+PQ+ak9Fw2W2EN8eP9PwmOys6HXg5FzwENPca7Dj/ubpw7+r78
Sh0Hykk3kvQRpsnpcj9nqDo8lMqor2zLOHOZ8OfcInKOTsPeULc6frOAOlGlwjdB68d9YnNtQ0Iw
61AuplJtEifM9+Qdhd10X9KaIq94cjAQaEPvtYH3nIpqWHQ+RNdyWIInRZwVH3GpnmQfZx9B2e4S
C9d8laTiLasysBO0ia9bC38RUdUPUgTFpnbY4BQyeE4kC567ouRIyc42wnGEM4uDAfRpEYXmceLJ
zFektLrURD4ZEsGvErNUwPJLam0df24PZYIlZo2ZtJjeGh3ZcO/cJzIh5t26jwnpwQjBVlutuI1Y
Lg6sXtPDEninRMai296ctxwCOvj+RnCL8u7agZvH4kWoErYfqILJQcHpRUwrfOHJ99aLtv3kmYfW
r948GVhXVwmx4Fd8/zRk47PV58lD0zffO4PuRjeI1W20kfmkBETesE1Gofk+JSMRGn++3e9sJKNi
yrbpDp+cDsj+gFIUJxL0fCKq69/HNt+3T1MbvEs5RB/04Y3E4wMeqy380mkpxLK6lqMmiapjwc2b
4wQG4kayfgNOm9aHFrPX2cqsqxLQ0mu6saNQ6wO8gt9IcOY5IY2wbUjubJpli5Bymsp8slyuHSB4
zpFA2Nev3DGNBbXq6ospq2aNjQaFXU4J8N7xyEXHZDnGeb9xCnu6/Ln27jaiQ5ezEZB9FcOWw5BZ
ch5cI8/PlwyKBjKEad7GNIxPZV9+0OYQH8M6/c5PE79gJepWOrXsc+351buP3rwdjRFfu2YWMPsu
35p2Sh91MLkvXvuULxNfNcr+ZATxzh2a5BYUM8wR76erTQovVNs++3HRbI0i+RmQWL3x5Gc7KMx8
D5mE52qpqMxMIBSU5sCexp1AYOiCvryp9TdpW89n7IWwNuYYOMxc/HCk+h4lVJ4B9sTJPZl6XI1t
0Zz7OnMuaWeerYFmWUJ9zfeAVW8R579FVvsfoIc5K6XeL38y35eNw270AQcWSfVMuRAouitGJM25
il9UidN8YzU8CUhaA8gAv7G2lp0g0ZrsCv8Y2wSIIUTZDmeqmQv5GtaFfYDN7uMNy7wzxi34GU0e
fIATw7DsRPE3szeKk7SgA+neKraZ7he/kgN6RiXqio6ebgqTBT7XQXobZfMaLGAV3RTW1hltfWkI
iew8J7z5jVegH0K16Asjugz5L1MnHInjAZnhz5s48KHf4hEhGxTpN8H2/CwqchBzXJIB7uprokP9
mLcJRLLSmP8ePRoDi+h9ZUfuCZW0j8s9eVbIpShNx5xv89Db+EF7006+2EOAFJUX2ZVS5vkDXgEy
J5Mzx/ONXtIfQ9RfvK5yWZsTDckytmWYdl5Mn3iIwkj6GkizhGKK3tXpyMHAovyHMiKRsnyki6K8
lBlpBI6m7rvCRbrxHLaM4KCSgz/jCQI7/d0JfCqK7nqLFzuXe6+fnWDmBK1q5hkHljJ5MZM+eHEi
gq4xZ6Kyyb4YbjZe4wXub5PpEDGb5kig84u+V4ciDuZtU4YGkBkuiPvxKW3LiBCMog6moEl5NO3x
qtl8AUIqcIbcRYgw/8zudsLOhakxyPzs9IU4qLTpzyLYm1NPzcOiPnJ/FuyKQTQtgz31pUNTAUVp
R8Zb3R8S0ZuPriPfZ1aoMKDoUrLIHpBhBlth9P1rhtuIRvp6/ogyCYKBzwV/w9lxjAwcny3mGxmV
WDZbsWObb33NEuTYvjAvU9R9nRcf4iDgk0WuIU6j3+pXEiyfHfbMLdBgwvhub7yPg3+KWLjfdF+t
sdkTr2o6+5knPQxtlbNdL9oEUJc+haSweJ/3NA80yt6GfFHt9SOuneKY3UdtSyb+RjUqu9m+TB9l
0ZB5SfMv7U/0tvGaY8j4o8NABCXWUij3ijgAlbFTxtFiIbeBkkjtJX7jnVzSf7HvKnggmidS1tjb
KI6iGw+G74xjBPlb2pupkjjkWX7t0TLP7qLCpXb2G76rw51nsDZjPt3ui8q5S+RDnquvrF6GizH4
LMvnLeyD+cgM6cAC196RHvPxSA59XJXzAZGApUTF9rzRhd7fJWRI/Fvdm2wCc4CrXTfqvZ/741qp
LF4nY6l+DEmFjyYu3sO+/VKxsF252s6e0sBIroTfvPXCwnK+R1SKlDzeFLtGaktqUQPyytv3tGmf
YrPFl7t8lJsQfMWYn5zJrrfcFHMe0hQ2Gsp8CUdlvWEHojyDfR5cu2LHXt0/NlYcrREuyzc/P2U5
1fU0JeOPE89LmwHeSnaQUfMJFfBxMkhk9LPJr4k4S4UvhZ+BwKN0XYVBCv2gQchKLahXfZ1DDdHu
zUG72SKOLOBbGAxL021XBN2eKBx4ZvzxaYw7Jnx2jSHfsF5rSGj0VJc0ynuYC1vTntu/WLTtEP2A
jGs0/kctoQA0JTVGM4do8ro8q3zwjQHEFoAC2TkZu8353jj3P/6tJq/9z//g4x+qmpokirv/9uF/
vqqC//3H8nf+z+f8+9/4z2vyg5OX+t39Pz9r/0s9fBa/2v/+Sf/2lfnX//7uNp/d5799sC0pJpme
+1/NdPvV9nl3/y6iX2r5zP/fP/zHr/tXeZ2qX//664fqy275alGiyr/+/qPjz3/9ZdGf+D/+65f/
+8+W7/9ff/3PngLF5PO//4VfWOb4q/4/Lc/2bWl7rLhdz+NLDb+WP5H/xBojTem5tm9K6Znyr3+U
3Cbif/3lyH+aFqORFLZn+Vbgu3/9o1XQWPgj75/CD0zHFBYpR9M3xV//+xt7+tOw+OcF4/fw98f/
KPviSZFibf/1F4bCpYvzv1QxYkU0Jf+GEDZ5eEf4S1Xjf6mKJD/WcUtfUn1RRueRWRbcFsfVbBQt
pvBiREWkDNj9sMnZdeE0Hck7ccwaz6GmDNjzvIMijr73ayBKnRSbKWq/AcEF01MBM1r6PgJwf77f
9ms8m/HaSqqE2Il7dKLwMTK9W9cnLAlc+71381fTU2iHeKbimCUHmlQBo7VnrZLhxUqStRTJM4nT
53Em0hTZNm5gKi2maPgMAxia9lB6q1Fn3wiYEMcd6AjHrG65TwU9hCs/gELYS7Uaiyrj3li6+zF7
M8IOWEUEUEX1H3kxN9y5gKnZVrdJvag7knkrl0OuV1oPgQRHFtGR6CYhcQ2xNFJVKREPR1bgAroY
ZZWYOSG22OoFAI83mMNWkNwGBzI7kCd48rtKevCm4rhma05NMgNHW8233Jyunhc/jG7xzoAU7q0o
+wKvj19W98XxhnproCe6uCU3mbv0AlhM8pbh7ZKGEkXXfBkjQsP+1JSYEetNEYbfWQDLTdAMOI1Z
+OPVpbrCxLBpxOZKRQpaRrMUHYiYzP5ARsUbQOqUJSICS9tLRdXv0e7gkOCvXOHFLg/JgLwr/Znd
QG6udTBErPBDgEz5AK0YEBzRuHylg+kZ1cTaJKREktiwNkX3syQZsnY747eYI3gaWNOA3GKRbyYJ
slcoGyhGxhK0S4PNHJX4XOkXn8jmb8LYQnfHj4kHK1s3DcSV3FgKQMZTDXh6pTVoAZmYb7hy+k2W
0AoZsny2WuKmJFHsddBRy6cZ8vegzI2DGchDY/OVXLW2Z0PvnAmDtR0DiXVwxGlY9z4Pnk1ZYtf3
OJY/AHl5HUN5Kzr/hp3NX2MUYWLj59GZPrDyxR25kppyqcrw6ACfiKDoyH8ObPqx6NU4cTaLDgDe
IEEZzKJmJyXyUQP1pIzXStyBfNkvoJDT0QJjuW1jACGGRfq1RCCiLC5ad1np7Ax+euId2t0Jp3mC
D03REZx4tm1oG3RYfStyl87NvrPe5Jx+xD6tXH2ILCUvIIH8pcUCq5oY680IZW8XWk5+nNphPfqR
BnrfiVOdkE3KbM02I+ftubLtpQNkGTFy+TVODJ6sqYNtRBk36RScSxEw1lhs1Y4LZ11WdcqaHyWw
hiQ9Bpp0MnGmFdss2kfIyUU95JXaBbJXj7T0BZxuU2y4pd/ClKAlxO6e+z7AcsO83y3tWajVP4Br
ufxD+iC8NDvMHPxTDJeeJaFNeyP3voGSqiEcxhUAx5aelXmrzFADYxmAOlQdUU47hyrNIacy2DCA
AoWGnwnAr7SEspdfTWF1G+cm/vBMoBa8fBvsCRn6RfLsNWyeKDCHToQjZsVCbx142UPEQDBGVDNV
vcu8hm6NcZGtc6gFq+7eXoPCwa7KbRB8u72ZfEyhdeBjlkkEmYww+9Lm0AAl1C+6JH/mCfmjsqO7
egQjzUth2BshoSQbLV7o0KK6tDnFgRftRk0taFPfKJ+D2BUTQ8amcK1TtvYs2YGHHys7/ikoj9A1
0ci54u1asBB1XV3BdElfbeKDsEQ8Ta0f65Ek8B6swsEc0A1E9UasgDJLDl6SvjtKhDwVuIyCAF7T
lKWfYdrlJ3tJ+2a7HszaQ2K7ax8D91npaccPOYC8sx7Zl0qheZcZOMWsRmIu6HS157HwkWd4RWmc
WoeSiplSjJ/Ag+WaGAsePBV91KjglrZpizVjtBJc8hm0XUiA6xDKcYYPsDRtb60TA4I47QSUjOJl
rKl5iauhpI+3t09j2JxNQN9wgcHHBuzhwbY+uWwE96DxwYwlgmKmLj5RcOEe/BKkqyesa+hXAre7
/wHo3NhLhXG+6SCywQo8zq6xTtS2h1h0yGvGt6Yj+MSSF1adXmbUx8Zj/WEE+AQny4PMKk6B4Th7
M2yDNVb9tb2Mpon34TYY43OOCKhw5VHTepHkstt1U3Sppy7Z2KkDQHipvhXujbDtb7OOm03SJWzj
c5P+sZLkChuCeTS+K1dOm4jgdpt2e6tysbO48LFKlNG0v7+zMEIK92SbiibWZno0OPJubHBRXg3c
YoKQZMwPuIfcl4GkB0Udpy7FTDfZBLdcf9x2XYqXpcoxA5bot9wY4E/QE+HnzbSrBQB3l2N4a/o0
5cJrJc0W4UCacRccJa3AKyWKRy4HrMih+A1QtEKqsb7GWUI/KV2FVAY8J828teAQbqRI70VIWOL9
fUZD7KaLBK6gmSc3hU/sf/WXBIvlJtPNQEePS3+REcN/wjCepPBXkdHiDTcORpFuXYfgncrexIfx
lY3vkYQmHlyDylZik20fsLjq2Xj0MwN4l5IVztWbSWp2l5S8C+IkucWqTE8M+/XOteKeVgiywVG7
mZMKozB88SbYQu1vn2HbIarPW0dFT1GdglegNbHo35wqNHYCNjlM7++C3e8mxJm0zoharmJNk5bD
npQ98HiaHBhe0n9jysqM9INMw7gaeAVi5ojKtIDUWj6Tmfsp3HxEoO4//RYLVhlcxsBvcYQZh6Hm
DJMER0pVtmFSf2paCNrSUE9+G19A/H5MTSq3tG/x17LgWOnO32L7Z89TPtB6TWdWB2kFdO5mCBEI
XfZQ2USAtXHggYMEIW1mk9GexsfRhvpWdBx4dLrJuA9uJpVHCGtqpwccYv+LvfNYkh1Js/MToQ0O
h9xGAKEjUqu7gaW4Ca2VA08/H2pIWnNsjEbuuahFV9XtiswA3H9xznea0d32CWxOOTv7JsbSwzdB
KrBpgZwZ/FYJIhGinLDXwUiO2uhgnG7x20RMREPHfdXfXGKPDuM0uQfPLpZN1gThkuhIN2I2nlP0
2oaC4Okih1kTEkDcrko1QmlwnyRvCzVQF83o00IgjprggyekR27gfRvj+ESi4rQz5Pyid11Lpi1D
9Wy8T9Iew6Gh+HL06Z1xhUuvxhzUa2oQ29M8b/ICL4cp4vmCfo7Xo1/wrDFcge0EiSPlvZxWI1eh
UvsgRRFBSkzPbQ49xGao0gDf2mUI16g3cmc7xyUqT80c9zkU1QhhxIEcwtgv0g7dGscDTYR2bZht
A3MetgB28HqiVd0akfQeQ/iO5rDOr8voFWzmS6+/6gXqbeUcYRKnuxSbBRpxLM+S6Dkl0FQrgVq/
tK2T6CIYK1X9XHVU8CiUyCsWWriD4oBokDOYlJA9NG0d37j36kXTj6aiC5j/cYe7bT8qrzjGds4F
wqD4nGosIhvbXW5ABsQG5d6dRj5JWXS7Yh/y5dx1IbMjbc63qimg//pJhAa5G1rcRO6lrWrgo7pJ
V2x/Fr0eHjASPxnxhPhjzvxKtw8z8rlN2lpvupZI7try3hIGc6WaHbJk3Iz7Dp8sLAArf6sYSlGd
QpTTW7Py8Vcw6FE7ZP7jHaGj2M367IpiVyZw3lwmGz42KXOribjbZQq70uARnxQWhWKtmYCOl+eS
yx2C5SrH5eQIWdchQ8KvmOvm3s0SYqrNnRR66Wem4nRM23hrpByPk8eGqY/JwHKd9jsjkmyjMQa7
K2kVEpbL25R/VMAHPOQd2riUuaZOonTHENoPbclZwrLenFg3pPVpaKfoOHkI7A1G3a1jcu71/NJi
5QYdBXLAmwIub4zfK/1oF26567tqJOOi/UVD2QECVGvIb4mdXhm/1poVTI4tmYZIJe2Ioy8bdM5l
YufyiDe7RKAvM3JER2d+10f866ELlAWroAYydZ+kCzz5ziXQYQ0NmtNTv/4WvDg5kT7tnDOz2kd4
hadGfvesmAoG935Y8HkdzXsz0/4ra7gNJ3Eg/G46QMr+Xevstul/81KLOWvwE1iAfFAoAq52vMMg
Q7XRTANggJs+EqeIKmfCnrumwMSm+2o0E6u50D6xlCOssh7p2MQTlsMSvzQDu9mT95n2S+v/h+y7
Y0p/YKOX3cta3pzi3Mxq3pMlna+4KhWD2Z/c6uyWJC+2AO17aX5qdMi42t0j/gQT1pV5hxr7UeJA
hIXL9LubPl1v+SWMY58laLUJRLZJRyvFBoU7Fy8IFFqtfNtI6sFE585iKk/iOsYKLmFcQfHyJx+h
c5taHsyDOA2SInxKm+OYueE+rXnL2vBF68ws6Ke03cBczAaCIUAAbNnRkewmCLGQzWNH6eNHfX0X
x9I9TCT9VrbDFdwO5Ub/kCQi8K8xLCaFcd1kWn/VNPPfLchfskhl3CFQnH0I6zCsVwAe5tj+OBY1
EXS1/jgIj2khbW3UDeOudBBjF+UCVTb9aXWD+JjJGJFUwH5GE/XuWvFdng4cpa3JVUR2VDE2tEX9
Q0vu0CF0zUvGdCvynOEul6uTGkJEzYGxdZ85DT0fKRkXDqvljZu1WpBFqM0cy/WncXoJVVr6XVfi
1rBbmrcWr9Yy0xWno56dEZiaaD7Uzxy3IO1H4yawApyLut8ZIxvPjgr/rhmfienZJCLVniceqMBM
CF8wpSL8xSWbW9x3COqt2zL0QL+1kK81qsTFWHf7M1Rj0Osvbl99yxYGLQEXTPs4zsLxoOlLErRW
+9TmvDxQEr8rp6UqyF8w53HedMMrZQxiWOSgG7QXsW87yt1IDzQA2uD1gnePU1pC4gQkO1QaCkpy
H11Tfmq0GShADxYhIanJ1DvUC+AUfKnFAvHWIZ/QQpkg5okr0cpPUq9qdhiDSfp1mJ6NiHAuk84K
8xwjC3pXzepO2E9qoKNljV+MgBThlFS30hj21G1PuKigo3XY4SupBa3IPtAK10cWaARcJM/aZMoD
PpUnAyBbJMjzc1Abgn3FUcIpcWA/dor1WlxjdXFUod0iGHc1H6eEOK7X3iVRuHAmEsl2CWnNveRF
7x+aZBHXfrZxcNI4RonXcdBlV6KDe1ibBFcvVnPUf6I4TEijOM9YTgI8DngKtNSXAkK9iUA8wJ1C
Ci542w1jqPWwpoZ3swI8bs6qIiFxNJ7qK/q7s+ztu7QiY1fPnLdsbiA7OySpgM+Yd5GnY/l0UhFM
ChULFRcMHgyMtbywNrvI1Hj1ZiopdKj7FgHsZmxAPPepd6EXOXZ8Aztbiw4ufy2M2jfhgtg3qdiX
GtL8w+4xEFoenWCGbOMGQ7zVrvJx7ruNQYc36hQlOUp96NHmVp/a90XBpahVAqIa4JYehZjYdiC4
DsTqXCO7++20/kpYIfl30UT7BgMPJcQtB+kE7pexvboV03rqmwgD8r6ml0rD9yjhK07CcCbiZz5K
Ry/JJdLOue19DvkAnZ78wkap05DzkTXadsadG0O0b8WxCteYJKKnsgoHMFqywKTR21YIm0d2gnvw
W9B8IZnVljeSnYwoLa0gJols2TplEm2bzjjQ3r8My41+8dC5wDLMhcgAfXQe4HeeOo4rRJikni1t
czdRAG9nnUrYwToVWJHyW5Txu4bdL2M1frSQy1zDlMpOUzxi3mAgl5dfWUYiaZxk5PBk4qnEcMfj
BDH5jzf1u1jTH6rStdCzIDkpQ/djBNmwG7jjwpn4HppEIF7wBpe2zc9TDNLCc/iePPvTso6THP64
iHvLcnixaUOo1JJTWokjWAxEesQpeQVK+Y43duKKJ0+63gpZ0R3Kn4JGit4kWfp35kWwFXDCkJ10
4uPtUn1F9pguXTHS7XnyuD3swIJDt415lmi0NqGG3qUcOXljG1Sn5lwRbGEcsLI7nlfPL9x9ZQ+A
wrTB2Hda+j538S+buwL2RP5ThMnboDdA/F3rVzOdk8b4TaXiPfPwt+dLiCFfw+OsPGjqqnYdWs/Q
2pFDdV7pWZsiwdLTY2kam9sYo4xqzHLauYTF7sEkORvYE2cdOAeTvOyR9ASEoUt0khnzQq/GZ6hT
HS8k60ZaTg4IYlDfVNQnKXh7pxfm4+BEd/APGNw01rgZBX6uNNbZLbkh9TgwPvBa29rVP1MFvphH
hsEEAIB2pvwznh2tSVkFcgC0JgCjvqTecg0ozANwpdm1QcPHcKCQaI8ei24lTqY3fWf3Rl6W75Ki
yo4fISrg12v10G/i4mnoPSQyIAlYfb+aEyeD4ZqossntilyY957eMLlAJBmUhB5ynb1FIn1AqTT6
kwsV1rLs4xQzb+aiK84j61WmfLjOCH2Hruv9AaO1s5bhW2+6V3IawpO2LQdme41YX087/nGc8mnU
li9zIOHaRnw3FjFgpNfGBu4Z6vsZv95GIradqfCvuvercujZkWa81yNZMjlmUUJ0yOLuefbcaSuN
EY2R0gKTh+riMGrVUo45xyHD0U3hX8c1S71+ENuQcM5N0aLGw4TmIS7n47R7vnzfELg9Qgp1GXmB
YwpcqkgTUbfF6J119CcbbUhWjTphKc40nfHFs0wmlFeYaeHrDU8zeWbfy+oOSEgM3SbIt6ghfrJo
ITa7kY9EAWFiqoffpqCanAwDiYNj7adyPulqafZi1DU0jyXkFtfi/zEtA2Xh5FjkNXKyc19j1HAL
72eOZDC6sFmbCfx7E6pDknEIOPhYHvK2NU685RBrKvPdZbxwQ8t1AQ6sNkx0hoCcMBwuHeRngmuK
ofG7Hiov4SkPRTZ9qLb5YzOj115Zy3naNO27VCuBaLJyTe5HoNqcVOEtDdOXqGCMmoexL/kQzMDf
o8HGruN+Oc38sbpugUuEL5kN3sSifNdJlMvJZoWl+dANsglGQ2ca6ZVXUHBYJUgJ7F1OY4o83tbJ
+Grrv4jPma707AoKHSvbOAI/jF/SoQIXPIFjCduPIYZYsBj4Y4uO4bQkIjeCNM3oQjzUvf7TMK8v
0BRsRJncV6xtteUyj/pjTAyWCqu3DvYxOt5M3y525ONwPERVC1EQzVlTTlwOpWXwvLDx6cvpbPLb
eDZzG9+1la+w7BMz5uecT5kPs7NDRik3Ku7+4Iegf3AgC1QenU1BbA2xOOd5wlwVUcSmk+o2WZJk
qMhIa2vfQIUIBEaUt8JYN+72w5obh/Wa79cCkEq+MHjdfAH+XuS+gc9JwQ4CI/VoYNtnNhEjLmJ4
pNhRp4P14D6xIUYxpzQScUmNFPMfK53PBYcOsTF7y+TkIoWQ3//ThPiwWeR9LqZDbdD9U4nKwdxn
jG6qzFrdP82tAxbqRX/X82dpfvNKBO1UwJlZ+SfMXY6WaM/IhuBPknuSGV+2tjxPbJD9UZC3wV/Y
CiOsxTYYhNtUcTxksHLnsXoCZDAjSIpGLDm3fN0fF0xeIgYeegEIYM7Ib7IvgJeRr0dNfoHeBUyp
P7h1gfprccGseFDN8bwROCu7Q8r9YTBNeYIxT1YOwH05Bxq5SyeN9B8/7DPvOHt3WIyAp6f2sDMr
dqlDxXwqorhpGPxuxg0+khLJoFueR2p15Nwug8z5PmX9B9OzOWZ6Af9Jdx7d0nxsrYgcYKO/bxiS
n/I152koOoLoneXmQWNjsO58GLoarm0lsKbG17LENFVgu96OXfoxEaPSWHsOlogslkqeMS9vLH1+
hukg30KLQYg9DuSA8MvoBv1gT/FT2ODj8VrrzqkRrVSGeRnM4V51AyEDRhf0q/s/LLx0H30w8Y9X
/AUzRHYNQ6a+wN7/VsKA+dApSJDTm9sSvVLLvy4uTM8t+fwNertliG9Riv6sXhDdGpm4LKr/cLr6
mk2FDPJI/Vnc8EKAEIWKVt8ZaXFgpiGYeLK1a4lqYb42H9w4w/pC6hcwG29TWNMe//AYFKkVriPT
Z0Vu732NfmKjuNEPDLV1nbQRk4HuY6MpVjUVhmeDNzQ7Y9taF7C2FwzocPwubq0gTkKf3SgBXdz1
eeSihzCDdnZRNtTrelUeJt2K2Dq9mLkGjNY8iKH4q4XOUZvlAVKMCTErxj02EREnqamwM2tHFH5R
kA2O5S/uwPx2RAOBfedpZNv19WTYpnPWMmq5Sk4nEoCCHpndpq6TtTZCq4Nt3Z80SsqJ683nMrof
cRfwO6vkRzpcnCFCsD4UD/UqfQOewj6Wxa/M7WmVOV6d2X7MBwTDVR9xcfc1jsiG6NCsZy4ptN9y
qD49fTYO9riQUFgh5k6z5mISo0xLZb6ALSFniZy2g1mQidKsLiZpG9+y0cYgyVH6QHOJt7qjujtB
gqFcyB7LC7EmNyPySbsOYFBZg12oscBvVM6nrG02tMvUIGq1sk+P+l0g8hHCU4FiKD+MyedoYTqE
ebhuGdI3aHYYGyVYfTdMtpwrDjkU+vdcOfs6BfPStbLaU25fGov0YT23SNlNqyuOreRoJvLQWwQd
th4/CXeV5mtETPDgcQZm+iGuBJwxFvUDhKemCZNb6LrHxA2fheW+WVFzEZjV4Cimd+zPNsMQFY+9
pd+KltOkVdOJM7/13VGQKua4n6U9WRfbLImuj+8KvlNSbDAt2BOZPz0Zck0IstqDC2BFsLZchula
d6G9TI5JxAgEDecHyjz4G4PBhQz2rsnyT94dxzcGrpRJyAf0BT9mhc5eWOVdzMeqeP4Tw2hRaS68
4TZYnm70beIza4JcphXOIVkRhEn6XSYooAii4WCaIqYFInlCp9FtLS/mMcNnzftN1BGbUgxQ5rG0
SBQyPbVP80fWFW9YEXDSKkZuaE8NlmiMvRsBziHWgIXVJcPauCBZI2SbRIdMmcQtnW9kmxkBm2hA
FktzEEJejA6laBHHf72HNr7zovG5TOgvdDIyeBfG7egkT3AS0VN2NnQo6wH+Hv0Lz6gUIBF0A7w9
q7+30SX6vVMMQyO2Byb6XLqHKmfD3tkPlCFiIjXXtbL3OSZYkuZdYY5fdhTVDvBO451dIknVQr/I
PHkcrBS94qAzXjKWFJiSfmTEOF/gK+Q0rTW0nziU9zidDq7SPlqPc6Jla7U1Sni0NBIPOhPs+2Si
2MsEvqeEV2mbxL/JtPzpQ5QkyCD/2EaB1hH09yaJyk+AceRvAOj0Wengoe3N7jhxSSp+vdHSfC84
RoBJjzAIagsJfr9J4lq+ezwZnZm/xi2NaOJNjZ/UK/8hIaQOvpFmIm1bhcL+hFur1XCZFGWC1yCO
PiApDy6jii492e5dl1iMjOsYVvo87wqt+Sl1SrHUBEIpTQzvFbrgrcB9ugttPBmER3LRxeHF4O7C
fBg4CZMBndV0XqFHdaliPLMLg6yldw5nslKXRVF1zVHgIMAyUxpPp7F3bg5nySHYpZEpyaz1Uxtq
rLdLgNc6UaAZsKoDKe4x8T4hlg5jfpapEFs+H/G+zcarvtsI909MJUulUyF0pjoxwX5uF09/AnkG
qGvUgjGpmOG2pJ3UqaE2WcE8T7es4uTaVevXih143msvgMwkCm87UHNOODBo2AB9CkOOjQz7n66o
NtNAsm5Mhjitl0oCcq0qzEyM3UkOZG7k4uc3UizBWW3vDcVW3dqzwuRUQWaMpCR5mpth2dtpt6cZ
NA5chdZYBHprZ75pRufZehj6Al9sm3HllB2atp7kIQq5Zb/EMbk7eCF2eRQtO+F1p7zVxF4JrWM+
X2P+Lb+V0iba3dnDrFlT9w5RG8TgfnXYTacM6B6wXGQ2UC9QRphMHuOU5rokb8grEsuPVzaEvQqK
xrljnozaGMnCphNzt+vX3SOR9QS6UQE7Bc+nS7lh089FKBFCU7xNGXkLNXqEXYIxeuvAdfa17G9v
i+kk1gCXsfkKF55JVS0PFSsekiQscVXZ/OD14DTGc6zyMyUwAoLEfkw8+XcM4ekRkXcy+lO5pPU2
zbXeX1YdQl9gXmI6X9wB7f1B0KN2ZfiWaBq/tUE74eMk53fusbINx74laaQ3GBkDOhhZ0BF8Hcbg
3zoR3c1GGB+bAh9lS1WkYsqbgVcy1Zj/Fxm7Z4d5w6CSbb0uyKPa2SwMmbrC4cxp5i8PHXMs8vlK
hra6yyd1WUrteynRtTqSygukAC5WEu7xR93+k9Z9rE2eNC/md4/n8jRnVklly5lcCjPomvAzwSpd
9dN1YlHmeyPL2ayYvyJSuUanHwN4zQfodENQpSOmHQN4oqHIEopzOey9Hp0um7xh21UPrQkEQs8q
QBxmslf5qhnBBsN74BjbseKYUsWO54g0AyLG2Q5FMHa7t5jbwIfVzpZTyvShuFZYPHCZWAsD4CxS
zDmYLyueAowufc8WUya5xhjefo8KtpxQotEALOkhtWhq6hLlTGQMJI0Mnx6bG7+F78DT2RZHvBy+
6vAJz16C6WCqy6AxmGk/gjHsnqrmRdXaBZzsxRzI38V8XUb13ewW1n7Qhl9mViufv2YaLCm0s9TY
kcP7U7RkU7Xe9JLFNZMiFB8Na5ERKPEWgYjrp9nMlwMHNojjd8O22rODMYRkUspkhjS9Rcw1HX5/
bnB8zuMrcDrCGnUKazCXPSrWxDqijzg5gHiBQacRSPcucRkQ9+5jZ7ePUiTnNHPM1aiUBLjkcLD8
dTindk2sHdq09a4eBDPNRlsVR/AuesjPvWDSQ6fAhKVK771QI9iOdd82cdgKSraQWgWkvNHAbbJX
zX0dxXZQz0GEbgKPrtP6mFZX/mEKhNrSTXE1sAI77MtJIU6jwEv4mhH67RPHeBiTqWWCgbUqifG5
cwChLD9nw3KNWoKG5iF3TlZs1Ww78sfGsGyExctnYpTzPi7jQM+KS6zIk0ZjaJZYmKdcf5qw51zY
ox7RVWJEwRS4BdbEGitdrosB55arbtw6HHyzRl0dgiPteh32bH+OKsoHFBXrmjIdA1dAx+vorxwA
uqtpnvG0YKKGCB9JZpx8eYXzGk4d9JPQpW7RqjMuu6e6jn5nHJVgFEfA84KQ1XBARcIX64bG9AeV
1remtZ+kU6bw7CVXZday1ZHVp47oS5kxWcVRjTLQ+tvJDEf/msUDjfahC0ucWzxEGfc9k3zz6qjf
CgH1hpKXWKheY5NaNTMJiBkphDZw4CX2YuY0p9FS1V2YJ9XGxrqGl+KAZ/RxHsd95uW7fEq/lAnc
cUyS57pDF0q9il0GXp+EiNNY8WsCLv2cpTd9NCl77XT0c5LajNQ2ge4QlR4ZiThPOm7orhutAJHD
HwsYCBvcEcCWp7aTZLBMDM62B+PvcRpD4kswVv4TqWbXL0ZD/14W1tPQDgcnIi4PcSbrWEmKR0Z0
yXYYWmK0d7ZXl7cxtNF40kLsY80JOkN6W5HxHbgCwHFGaFZe2/KU6g9twrfJCpoZUR05ZHt352Y1
tSk+pB+60+KzHOD29bIORQRbXab20S5NzCPLXMgV9pxBQDRxciOmC/sBL3NspPQ+ZAcpnb+3oIXV
KSHBVOumX/WfWPxvAMiYw5cSRgGC9NFmtGdOGOgKMyKyZsJLebLCqt6PU4J+aNALNHREAbiLuKSl
5KFVY9C6/KkksWj9pHEbUklWD8BL0csPu8lPFhpgpF/fM4CQQC8UhhczPMHY8cHim9EeEOITo9vy
zRDMkVFZdm7UHbtseELsuDOwUiJussHukiAQZ8uPl6h7Jxp+Ggd3SQ65+qicc825e6U500wiqDEd
opLRqQ+ma1o7PPUxXaLBok6YC/DIonjDwoSlCoAFK0QL9SVb6B6e65ocqTApsTW50wz2a8JMLt1K
bsKIH8R5CV82/UqXccto1CRLHBogNE/Q45mklsHeWzveMZkYfCqP+76MPZSj9BnblomQ35mNCvK1
WRjSlFKVXZLdqi6oWuTJjiuYkWPFNpCYLfHcwMStD3BL1EG4M8eHrk69vI01rTe6jXWp5XxmbUUN
tqBXYMm78ov0L5tCSStjX9eWalt7yScD0ukct485c2eri+1dv8RQo2fyPoSJ+3zgGjdDgh4XO/X2
und2sStunMK9d2rjOjeKZ1uYzWXRwKhY1zBf7pu8xuZnC1JkgVsHyBlg2OOW7wBIbrVlfiHsqQ1G
ajQuXKADu3GVSiRkGWU930I8nibm3nsZNhZNpTH5Xc2etrerizGbgDaaLgsw7KlIfWB9esorfJuW
QO6tzd1GwG3Z9dzpKd3Y3hFmESCu3XR1EV7XNSt0lK2NXGRZKLvVep1VWjk81+s20vK8zSTS1qf8
e7BWTo3OCJrVQ3IOvVi7AazR4Asi6COUrc/WktRW/VZ5IT5GyritgVWTJVRPiNiaJsz62G+pc7xS
P2jt+FB4zu/6D/I0VYdsHP4qQwH/rFzjFBvTq7egDlmSyCdmTe6XnAujzpAy8X77bsal4RZbUcm/
SGkXoskVghnnMxWUCMyryyPbR0R0JswYe1UFubF3Yz6+zTOwSGEo0dazerTbrdEue2kn47tIsdFz
3gBqnPWtHopLVwHS6Qtz3mQELKyTMmIIZ3lNKn4Ol0VGmfuazuKTnCDgSqilSR7TXxOlnE3T0H9F
qjzKuaZTtQw4GQZvS1JH1xzm3W4S5nOYoHBdoojgY9M4M13HRtQbktmCtcsom6kvu1sdwahB6RFy
458ylZ5N136KWty4i32be5YDBN/A9nGGI7ku9gHtBz9cYdS7ysQz00Bqo3B2UFHmP4nY5wZ83h5s
h2lhXGwWpfZueZhcb9hk3gDxW+raTneAg5Sjvpdp/2yHNQdFkx5qtIrbhPTTzYgTeK3LOSAa38MJ
dJ7FYBycBtIm8Ep26+QSxqQO+TG7KIWLZ4cf/cnC1bSZ0f/vpDXzneAMqJo23Xfj+IYG6xDRwC1d
yRExt8xthc9uU2jfGcDIY2NErznGwoeQn84aO19jirw6iFjlud4nuUKGX2sjl4AoulMXymAu2U+O
SC12vXGrMie68Pg+lFa2JmnZtm/NkEyn0jjUsO837Ba+Q49ZJL24h8Hcbq6Us0ghUgwSE9AqxCNs
Zzyajd52ox1pB36P1LphI/OdAuKC8Nv3ubG3opJNvvYw8A36yD6XLc3L7POuG7Z7SHI6W6cDMO2O
VRB5hcm1GaIcKY6JREPWOkey7Osb6PoaO4gW7yOZcJY70c6zKzLnivyRSywPansM5qg+EnF0AlG4
6VX63hpiQrTjcpU1M5t5Rrsbleq2b+T9a5/QlKCMmLlL1A4gybYaEJHVlvEgzAoLwvhK6rj2NqCZ
crzhKmdWqGshzejdfhtWecDSHvHXgpnpABBKwziwrwBc0OlTEOrsXibJDWc3H/QZP8Ta10c4n12q
Gy/hSkZJCgVvp1qwAw9somNUBlwiVAQmeeVYde1t51XzYYqQDyodWTEN5GWq2USxu9NOpOs5DEC9
p1JriatsjvR1go80/SB4RhA2AO52GZoyEiq7aodHEHdLNp0nad3XWhnkDsPd2XiW6Gc22BvFzemp
DB0MO1RVLYHsS494aZX4TG5236I83ho575LNxKOAnhT1yC6jdPrTZwCoHYmCC50vtLjBD6Vm3qc1
xHeQcEwBgD8GQ9k9AZN4a63vLI4ZX0RQnytcmW60zi0aOM3Qzwk9PCU6DPA+mq9CRV9Czy5hBdab
TuGrcGseH2042tgx92yIGkZMpFNXGbMaAkyIq20hR5GFxN0Ad2dT2MbHMKKWDZHEQ/K0OEv+VPHC
Kg2nAeo9BLf9MseotEN0pH6V2pBSmPjvyAWChfwyyDU2J4xbRtG3qXeLHU6Pm9BJasO8+Dedhnjv
GrTRy4IMJjY84oa09mxPrL5YwPe+rH40iBU0fHXiA5FYp7mLgROYqK05N2cyXsO7Wa5EQgftRfdK
tWQAEpVwHF3E9VzPsu3GbShqjVsup1dPgjhCkjmIBeLZ6jeSilXZZNRbYta+GWJZQQ4tIxf56hdo
P9l/66j5Pwmwth+msji64zJxlTDaHYbsa9Hw97Nv+bDUgx6bxpHhN7YYLluulDNPWH3H8PTVlva7
YRh3iQvPEgoZ6Fev38y8Y/sOcsok3qIJC1aY0CaFIKPr2NwmCRStKUU/7s1sPSBAA8eNfmPa1iSx
iT/W3a1XFM1eEdboW1zcIYD6himDj1ufROp2o6aOpzpzysBiTun3iwfDzNfKnUczxFS95IGs+5tW
UJAJfUaL5jbRpghlsm+kGuhvMFsz72QAO3YGL7yWb3Kb3y7hOWwIkL7jGlH7bh1xeEsPQW+Wlk9/
wlNFqsuGwIlVx40OWDm43mmFK0ZJX3Zu2oFGdsFmIiIR7Qf+K2Hp/bHUSrhPTM4zk8DBqbFoRlXm
I1tgENYsP2ErBU0l7F3N0/dE/t6ZeUaqW6K3cDvgMcwLNylenzmEb9jtzXB9P9xWbOyprA8LK/FC
M0g3UPiWSjFUu2mukCZ9GfEg992QMA2wOhibKaHmZs04meiUGwGBrCcydFIDyB4lK9IRWOIS98Ke
CRJ8QXMfe2nG2Kv1jtM079hr8japMQ+sOv11NfSI42BlF4uAorPJo4qj965vnbfGcEAQ202yG7DH
HlXHg5Om6WsY4Y2yVfLEncLfQb3fD4DXciWLAL4f00zb2fa1tTU6sn/knWDABPbQ9qcCD2u7zpTM
6slt3AVFQvFj8ZBabg6rR3i0fXfzLPJ7OC1eGQLAKUTqE2B77+iTRT/j/ek0om884GQcBWxLhldh
t/cKZ+4pcnAMRHr9bZI4uElD54kw8MNiZ2mgT7rceouXByrUsGlE3Oqmizx31q0f6Of+NDEpmBuu
F1Mv+I0Rt8hIHxSL82Na9a7tbbXNWcHsKccr6GpXrrGlAsEQmogM87lZvRYIeXVI/g2rWJq4hkOD
dAY7a0+1F58y8U9yCKsJujXG6gMUucZSH9LN8RIRwwXrGhV7DyX2kFsaFNzSO5Xaj64hW41GdtFO
NpaPIC837tBQzmegyUHi3A/SAw08k7uM4qhg6fqsL8c2dx4KAAR+mNnbVCPXBcv3xfCqIFGo5PDC
sO1H6njo04mM9HSkVlQV+Q8j+8ASDhpWRZ1l/gA7BYICF/BK19DSHYtV7quOoLoBi9nBC+GzZcWB
kUh/ydnOHow5/I5Se4teiqWqVD9RIyHJQa6hh0YtbqtV3d6iqtedqNxlVXer4AqwFBvHa2vlkZ/n
bG3EiJULHvfVEOpKAf4Stcl9XaO61ZlSge1zVh9JzPh4qO6bpLiavYsqwIbqOBrO3qieilSf/dnW
zjZSMUxc1FAKWYNq17CZaqZCjRqLgb3pbAe9OnBJNdv/b2r+vzE1e/9HU/P+b1t8lvO/m5rXP/A/
TM3Wv3TpuQ6SVNfFG2D/T0+z9S/XtmzDsx2pM3Zj9Pa/PM0Wf8a2Bf++4J1HT4bdmXb5H0+z8y/D
sRzXWcMCBH/e+n/xNBv81/83R7PAAOYK0+RzoQe2JJ/h3x3N8HuLmqw0blez33lhbsS70XZwAdbI
sLrFpUyRqPkQntTXxWNLkeauSfkC+SES+lEWtOWp0SU7L7evkg3pwRRpfBEawwJwM0bwz/90kjDb
M+H9+U80ZsPok6FwH2iEZP+bm/y/M2n/V4s2PxAOcYOEUfRhtjTXf/5vFm1n6rJUi+KEm9L5/Ica
Sdkfnq0ad683IBtk1YfnKkMJy07J68Pxgu5zuoRLphNctk4ZcdQkvXdJwco+63SUd2HTXfoYLxkY
MxNdgZVwt/8HYWfWXCeyZtFfRAQkkMDrmQfNs/RCyJLMPCbzr++Vqo7oKru6/OJw3bi2jw6QfMPe
aw/eWlQxotYIjL+ERn/RfLBvaWJZ7dh6jpdFUjV49Yp9PJTLzX//mN7vPyY1Ov2cEI4lYZOY//wx
waN2Dolw1TqoNSW8btjiT1XxSfmV7pOkQ+6KSKmNSLlLCtvZu1qi9B1v1odee90NOXkS4P878OJW
HcxX39yeqC8uUne59mv4KDBhiEv2CuLXa5lryCzlWB4ufJlhGKybpmVXiI3ERKX/o3ZhQR2x30TX
Q+Eah6wK3XMwt6wlK/Prmx3SoYPZ2LUOFp4gjLMwvFJXqScR7o4BJoDcSA89kmhOuw7ta14Cw2+z
gxkDYXV6R56xFSO9Z8/1ogYpd7lKrd33f068K1Z1mLtXMRjdsz8WDnrMfi3s2jhmNh1QYpLiIbrQ
PvI4XhkzmxSjA3IZouy+cLPhf39JLLX/7wslfC7E35EBlgmXgFgkzNMIRkz7lwvFyrZWtUwrViYU
bK1Ni5DXSKyMZMgROh9MRurUgKm4bCVibCtNlzMvSGoymFyHeJ7ei9nE7imq6qqZ+2jnk9h2Z+JH
BSQlL42UPd83qJAVF/s92DrHkp3KFvkAyauJss5exlLby/1884cfzfr9R+O+dgRhRK6DruOXR42t
jCbTUb/lpt0eHDuixZlkcUW1Fe7jxiIKZGq9/cQ8KWTSDrU8wjDEWMxmKKm6el0Dk17jYSG9sgqq
zSR4WKQvXr5zxqiObKj+Kr8IjPnivz+69S8f3ROWL4XJpZEsd/75+KAUz5uGLFoGh9Aom0n+lZOE
ZoyE5dE/19oGj1QqWflzDUFzitY17LS/3qbQPv6dKMFZ/dvN4XHAOwFUM8t2vV9OXzWNU9ebsABG
DXLt8sEnh5KYNmhOjyk+6oswEGxU9O9ms2z2CuZPrJf5eKXuA/eWQKHgVPlA/79/N7lx+NfvIkZK
G2tggz18E90BGG4GyfWBprzsC8gef/pR/u0bdaSkmXQllF1b/6h/O3exl3izqKmGKJznLTaq4dzZ
d6DLgeHr/+j1Q/39u6Wq2gNMlPmQ6Hvk/35ZFs6MOQ0Uxu/E332/K/I22hpjS7BBTWujsj+co/92
I/DE896zPIfP7f5yI9Q9AUBzxmoLEdymNCJku64FLCudMgxLlknrn7I4tAJGOwYGdeenaWR/eGdZ
+gz45YygOhD6IOcecH49zKfF7GVuQ5ybagTjSxN9uD6STYELccU5TwEe0d2pRCCwb2gc4mb4w+Wz
fj+mHNN04Zr4PqeU89sDMSdFP2X4rrI8d8+0ifbG0GCwBIWtlZvh2a/UD5kSsjIHRnROFPYke7x1
GrYjU1Lf0yWRw+gydiEf+WwSBUUKD4nHl394cH//qnT2k2e6nqT0kZ6+Df92m7GcEz4LexSizPM3
3yy11hLLSSh9j/TNRePB8XC63iEv+h4lZHz670/w/U3882Jxn/BPu+yPKNF+PdA9w8pK7EgV7gZM
aFFyr105sWM+ZfTGrzItxVppl13Vq8dZ4raRsyGOLjJuwweS66mMFsHHoh3qMKvOxx7IPI7dKd0K
6auCAFvXBYnayTtTtd7WIV3gKFyFutXdyTqoXrxBYp6a62n7/UIvhpkhQ1Y9C2wqK1MuLABbz1gl
E9uF72N4kp36i270/x5dFhXoL/esh8fAloFl8S1AJvznhehCCypoiYJ2TAxm4O9ln/q7qAbPBTG3
R87bmoDmGDE7c7DNkbUCsJTpOcnN7yCtNQPO4kTDt7Dntw+62L1XZ+SP7R+OevH7HcMYkHoQCDUq
faHxRH+/YzLfxNYTztXaT09x4y2CupT5WKw888r2ustgjoej2+enHuLJFk7kA852G/bmfF5yIjG8
ASMSHsZh9x19YAL+wLjoHRkYmwyN4uAPFcO/fLGmjYKZV5MT4AD45fMus4k4g/f4X5Vd15jJXo4i
YtfP2NdPg5eR3KWA632Vt8PP/765vd8vqslRSLHKC8mBuPTP70oWoZOmTq8vKuDtv0IpF5sIF4DH
BTxZk6eeuewfDh/x+7vD0wQnh26Ct7Hj/vLuQJwddVPNP/vNix2ZK0fEezSil4+pHaN+deO7bCrU
bWp0SKNtmGUtm7J+aNIZZQARrqJwu12eLD9q2WREP7XFdZ8pxgBh2N2bCxNsEJd/+Nj/8mV5gsGY
xwuEdMRfj6LGIiADK23BrWzmuygZSF5PcuiPDaQe8rEP3xmx/32Bfq8YJLmDvCsCfVwLfvvPK9R7
6ZIufIWstUi6zKzXvum7E26t2wCZXgKukTD1igFc6K9JVkdAloB49E3g7b43g0HIbzozvZ9V9IMN
O3KMjtSuInyxs4gU5cbYg8BZo1ZomebGOLFd9w+3t+Re+vUuk8IyA5ui0XV4KL1f7rKUy8Pqi91s
6lA3zr5z20KX3/sIUXqtSIEBCksFTT3SOHE5MAL7JlkCH5pgSjAzZojmbDGBM6l2lxwxq8pWSxiw
2K9jcDpzeAGrBBuXBUM0KfOburMZMkqQTqM/lDsram+XhTYWKxMpg1YAP5ugTKvMd8oxvlydU4s+
x5C4CJcqO2eEzJfCRcPjYD31BYoe3x025bFC7KMTbI4qjPtVN4tuK7QmaBmeWiRCjdYK9Vo1JLV+
iBfHyjbSK3xk6mz1L4MM+cSVgx8Tc8Fm/NYhsWMd9So3R6KkkCqVWrNk1/GXqu1dpUgrKKm5N2bk
IQZH6iTRge+9tLxGeeUAVMZ5Y5xHxFFl8+hrrdQtrRxCTa2g4mAG8a9VVT7yKsxAxdFGucPwDe1V
HrxHEMVXlBuAFUz4B2aYHWJntDdVyWhLIeISWs2ltK4r9baMMctjzj8LoG86O0jAQPzV9zA+L0et
DvO0TizSijFDqGebHTSabdRk+JN3MfIyUIJYZdCbJdrVZbEix89qJHtl1aeBwNN12t8qSUZ2zZJp
lbchqWwl5IVRoGsrUxbuUY3WzWJB3mv1mxFMzylyuCmehhW65pDBezpyaTm8vHc0nNt2Iq100qq6
GXmdr3V2+eTaO3VadO6wQIg3aUVehK5Iao0eiGXBKpItJvK9UOv4Iq3o85H2tUj8yKtMNoY1Io3P
vZUHua1H9wjuiywPrRDstVawK9+7kMJtNtDsAbHfTlpXiCr5uvdNyY6SypyakGGL1iEqrUis++PS
ms4ua9imIfA8Y+FJ1177ksVwmJQRfPayKa6nGmOiDZ1tz/3fb1K/RJkoTi2yyF7rI2OEkkHuM50P
WCNk5bk/+1pPOSKsrNrBuowC/oKunG7xkUGJRIYZs5pyp5BUAPNLap1mIggWzTMsnNHELV7kznOj
dZ1IImMUtcFacO8dR5cVFtGLExt7s3SVHoKzz2KDRbOqDi7S0UhrSGObVr5AVhppfSmAXJhZWnNK
9A1RQ1qHavFtnxKkqZ3WqEI9JVI9x+2LaXhcs5L/KEC0B4TCrWqLjBS370+14CkXesll6IWDkSMp
CLU+ttFK2UZrZjutnk3627FNzlDNAHHPcHOJltZq20Z1+2axln3tZffsTkzUf4W9yY+FYExlaM1u
PxXHNmPBPQt/OLCLrTYmITabPLZJ4RnR/Q5aAawc5F3W+Ek0IzQDoutQCls0/8Ceve2QcadNIn7K
UUGsPK0wps5Da+yBJcpNNo8Qkhw8Wyg0W8TJrUSlPCNXtrVuGdeJzmNDywyH2NobxfgQOx9hp60L
8pNZocVS2nxoOJGItdG7uCKTB5/0BiNhFzrkXJmwau8zrahGgkh6xPJqWpPckZPyA+kHoh5UhEAP
0WN3ELm0QtvXWm2KzQc83DFSM+QYWs9N+giuH4zPWumdoj0JtPYbRei8G02240Irw2EPNSuMYHih
rO4zYAJRF2ghVElQoCxv2iA79Un+IKpjguy8sEMWRAMJNyxaV+S5mpvWwIuHHhe6W75B3aS26beS
XWvacRs8aftDqtXuLaJCHjSXdmOAcI0ivqq6DzxBuFl5PBeohNnEAtOYAPJRhbjbZK7f5zpFBleP
bMQ7+eaqvtgRI/gWxz9jrcvPsmReN0qi1S+G5GZWxk3RslxrtKIf87SBwM949bXYv6qdG4kMAQ0y
LxCBX+aijQVkMVwCNPfTqtPOAYGFQGElCEs/2MrWfUGP4V1zfTkH0cBP2oHgYUUwtSchHV9z7VGo
tVvB1r4FNJ6rVjsZcNgmmxFzw6JdDkL7HRyMD6F2QOT5nSFjGBgx85bFyO7Nrh3Wvpm/Fdo/4TPO
JGU3fqDI+yJSQcFtdS+6sD0oN7F23tAIQBDgC6sWpkWgXRqR9mtU2rlhMQOio8DMl1ee2Ejt8MCi
XCD7wvWB2+B5cG9tzCCFq10h2EPG2FPHFg3YoJ0jjvaQJFoRSFYCtkGSTzztNElD3B9FH33ENi4U
Y0DiV3lvLvYUdlmsWeVFoX0rsXawKO1lidJrE2sL+diCqWD+CUzSvmW+x1DRQC48J+/1tzMGiwxv
dCKqtWsmZkfVaB8NvqMLNGktIpaInZtxbLHcQL0D+z5GL7F242CNG7clBh0Xo06hHTsB1h26ABcX
EG4eSCxI7PH3KIw+HFPFHYw8ilU+l/YCWQKSeWE8Q6J/oNk+1to11GEfsrERYQt0DvBzDhkkr3VL
yEWXjcbGtpF31Ak1bzU4h1I7k5gYXlraqyQ9IiQyQ15kPSQ+C37lZsHaZGNxKrXXCYYPo0V2uEXi
weLCENVpZ1T7bYaK83e0wtdCu6fiQe1jF81SW76XzqzJLwZU32YpVyx5tQMrxYqVaU8WzKh2BwWU
wDnt2BJYtyzt4SJ/NOY2x9flaIeXg9Vr7sF6jqiE1sXsecgrOe5w2D+62iPmaLdYon1jnr5HtZOM
HNN3QfCLdpgVSvFimslSHo0c/2MLeHAQ/h0F6uVihbxXMas52rUW6E+Z925xa/Tx1rYvauJ3X3nj
5dtyIKIkbfCMA6JcOQDgI0rBTVcVBnp9/iyTvm2NfS7K8dHRfXjnh1G762AV3pfab2dq512uPXic
WdE20qlALyUWvQzC1arCYguZcVpHi31oITi7Iv1KHHHAMPkeqcdJu/5i+zBrF6DSfsBCR0BohyAI
HlSB7g1WJUIsWjS42k3YaF9hHHHMQ1+R2nE4YD1ssSC62otI5jquRAICtEux0X5FEqviG4GFsdRe
xka7GkvsjZ32OfbUJIF2PvbaAym0GzK2oo/OltbGxigZRc11mZstadPhBXXaW6o9lRJzpR2Nr0Pb
W8yW8mPUokIbKmpTlqHraeCaAoTcoRmk7uw2BYDw3kHeU0tzZU3dz95ZfgRpjEKIatPFfLeCKVtk
GYjYMduiRdzyGpPb3h5vSuBdF0Ydb6fauw4alBUuxtIWg6lf52uZAgso3NogKDewn+kSH8SMPb2f
bLSueKVnU5J/sk29/JW0O6or7Wk1xvTSngR4Oq+/hIP16upHIhfWFYcpSFftja31VjfDLjv0RUQc
kLzDiezfZX716CT4k0iiXgth3oypdt1iv221D9fUjlzAky2F9lgnrH5Z7VaZPd9ZggnAnBBTNFc3
ha+CYypseifHJfPXofrE3Jla9qaY7e7emMieAAB6iHJXsFoDJ2enhg6PN6/BrUoI6lSZS34hWyxY
GYcJXn08yJiRSS1eT9qdTANZNVepIrE8duER0EJX94Ba91XH9v6Goa8gMs6ItjOajlEboE2c0J62
RDvOD/w/1zZWaYllusE6HWoPtdJuapdj3lLdz6hZSzP9UpzWproqMzzYLfWgwJSdIxyrhHmRabM2
pm0HuF3dPLgplEKJKBzc/x4n2Epi9sZ2/sZMTFdo74HloER8skGRzFjEraE8CsGUpO9waOTYyGfs
5OgZV77Z5iyyEUhV1nKFjA3OvHahEy+IHV3eUukktw11Va8d6yrsnmlKsqEiB45WCrcN7vYJs/Wg
/e4IQk4l8nsobGh1tCd+xBzfapd8pv3yGcZ5RuEPOmJa++mxvyI0UXjsFWb7UKG5KEI27XNIQqb+
pFW1gGTkmR5EvBm1a993Qz4vRv4EQ7+cxV0syOpKkXgnNySMo8Rju1YBAiAJ+7bCPbTJfELfHWuJ
DiVW5Z6JHe/oV5atzjrTZIEBxMCIAFsmAE+iOtz0jUc+pfNlZu4P05zwSpqYHSxNLKjY8YcgDOh8
AE3AMof8m9wWYA5SzTtYHB+NfwktFOzVyLy2lOYr7hC4F66Wl704fLMFlVisWQoZUAUJXGHUlAUz
uVGU/sy/q0OMemgP8yqKnuktwaYC2Jhfk7q+7ZByrfoWI2vnNCc0cN2Gxig5ZkWBMmt5wgn9XGTi
sqk9sSpFm3CQYqJx7JNHTsrlHHrNagF1gTyOVrbP1oVJT1xaCs0uGq3E4+WXG0RSELC3X5rMWrW4
o0k4xGxa5ebJEKFYGTqnhjQBxSbG3SUL+IR+MB/C0jlV1hisZQSblkyun2WCeomosaeZRAaQUima
t+Cutov9jPpl5cf1RUF3d+Kdu3OEEleiBHMDdkhuSoo+WS1rc8AcE9T5e6OMV2shUK3onK/UsLeF
zb3DORdWznMWxB8E2RKtXCdXM9p5QT3CljSi9QhpBYwsWOcTUKnegEyLkWlfoGnyhDrQgt/bWXrs
CSiAm4KQuLe5NF5E5rzWXq6Jxd6CmjBRBSd3s+reE4BEEf78sSJXO4QcUU1vIrUYA6XYaeIKXU1r
XEDp1jCCN8MomkMsJMIRO8QqnnUo8VV7rBx518Db5+2EUgp8j+dv6Tr58rIRh8c5jBVLuSjeVTMk
3MXDU0nqxZ2PWBM7iXePBjCDdsv2YfZyTkmVkGLBIVPMEMvCbIqfHaeFZtPk0U6PYrYyhOBM9vul
35MN2swZ0EGBfhsexsLfDwEi8fcQpQuitMgXrMLhNpMwuwT2z/WI65fCD3KO8rEzzC49bU7sH5te
PTM3hhtnOMRubG6mIlnO4THxHHWyh5BVybDFZBfQAvtibRAJoAbnZDC1ZV+cvDWi+wpbqiUnNK/7
0eE2jZ/bifRgKv4aJSG/BE6oI1C8rwqkpnG3MCzd16GAQcdUo/ddEyoFLDPpDyiWarzno4eBMe9v
s2o4xVCE9k1H6hORS5lLGoYjrfxsNgX0lprbyCgjeMypHWLJqH7mVkvOI6rmyKddwCrsbafYeXWA
29JP8j3n4VPDZBuwIG+aMavgJ+eXjsWNImGRgbuCOmOite2HvN/5ZeedQqyZXjEGR7sfL7NefUyj
vU7rFNrWhNHH7oXcN4m6ccAFwmy0diEXZ5UY4jnJRoCWNe6WHgHZVmKhBPHVjE68UxmkRnIqCZMr
DBJAvfiCleKLgf5oYzpJjZgvuvMbx39o6nKDOnKNeODH7HK2ljj11+SgFlvtJAD/zcttmmhnWpCy
mXGEEjydiUK+jAvYl4bf47ljyjK2Pg3qcJEn6W5wjDtVmhtE580pH4GEQB7CftJ+BhHDvt4L32w7
3pMCruh35Wep0Cygy0fYn0a3TYoEfYJsZjr6MJt4URVeZm7V1L8ZMLIsYR1ncuBgmXAMhE/x0l32
Vb73B+/MLgszVhetkzp7qsvm3BU5V6fnEtrxs2+xmYzd5mJ8Y6FM++uWFSaoaov1J17F0sK40NRi
PXFIwdcExef5gBXrH8wMjlEH1Jz9+KSdC7xEDWDFDUqybdsAkrQx9sTh2O8Sl8F73uNjqDgUZ4FM
H7dSqjUPNHo1iKZoQU6TZ49qKbZ2Rifs1uVxJihvk7WMSAUJ0lZheOCCltMkXQViAfBXtiixa+g5
AhPTosWBFWOs3MZOTeGLJ3dltZvCZvqHfI+sjtkmoYOKdAhNPFwR937mtg1sadA6EO884tdICYlO
iSDUNRr6dg1jg63msDyNXvyzk84z85E9Rsq3QIyEGQU6FWfg8RksY81yNOB9AuA7Gva+ZHDnjTMW
wgY/ghoZh4r4o+qdL87UhlEiFw21jrg26VgJqoJN4ULCLpqnfqxuy5J9LbdHEJjpqliA+hWleycS
fhJyH49lOGAuc+6SMvwySGRdtXmJTFREO2JxfFSO2Ipnn0InosoBGLvJ7SJftcWErqT18Id2TLv0
9WjIkDaUhzd86hEyNvE+sJoH20iwewTaFjTn27Z29TS9C9ez058JWEo3jLCztZXbjCAS41pOl4nw
GCLlBaDAMNmOfanjhHWc0kwBM85ewK3GjdmN6ohHCOKxgkkJ3z4zgrsJ+mEzV3fwX0DYJq9tGccX
AAW3smuwm8MZzBvQ54s1n4rMeA6yZ9k89DNqp3xxbj1rZMhirpbKrY7FOD0j8CmRSc7VsQKH0U42
5oac/yVqX+gpcaESdcCmoH1sWljSY0y1HneXS2j8sMEYrlrtqelM4tw0fDNVYYW/02t35YTD0QN4
pOIDM/GGfrx7bOjGandUJ68aCo6FYeeVuN0aYTI/gSYeDM+BE5inFudRFCFm9pj8pb3OS8Pg5AXh
PjfBwwkHPQO+5EvWMbg8caKuCYu56uru2W7jT+HC6Ze24XJ32PKY5O7Gncbkwp5hF1kxemwsxSHx
uQB783R5tN3qEtsLlz+0l6ulQkUZVUT6jSO4COVcKVh6W2CssPlGXI+uh2KhkvVHOc/xwV9lOxjh
KEtkjqsa1WejbbdQ5fPGKS968IQUtXjQrQHhDPDtpRySXW4uCHEH2A/idXIaEy760q1KLtAuLwni
LPVEMjA+Oo3Vh33MzqbyV0Wfj+t60AVTU0InDoANF83wYmJeg0YHQwvqaMZUwATNl9WE+FDLnI02
u+4WBMzxyEFEU86CPyDFNHVMTSu9MzJGPW6DTSXEfRUUpcESiZVjpnjMqRRWcQxPMHeGR2ZZkENa
dwZrA3V7WIoPA3srTKvu1nBYv1WCqMyqyBXGQdwYxjWPInUS/iGb+9fHo7CXMi22OF2DdfJjLpbP
iisAwg2OdOMzqU2cBNKnS2bSMu6rcXnwKoNxECHgTghVJB+4KwQO0c2CCbRt6Qu6Lkz3lYmrCMJQ
EViQr/v0zBiTGqnkBQwceoPLgW2Ezbx1qoe7qAYuMlrVYcjABM9VUDOBtVpWUCOPrMr3Wc400RuX
HLl2F6/R9rM08dQlY4tqj4z7hwHAfU8mGLm53FOz5zTrqXKMLUmInzRWnNaOfdlCZdynwfTJ9re4
nyOixWPeVapOeQU4HE0tmaJP2FrmQcCeyrt1lIXTlmmuf5yt+q5vOv4/eX5qA3nvdt4HLxEmCQNG
bU9En8HYPkI8cY+JIJ2TlQqztIKt0peEwolM+tkBB2fE4ZNq009lGG/2PGoXc0jILB6wyev3ET8G
XySqJ6dzl13sI4fhPddwNNN61yWDv8q1I5iRDLqimRKu3qUDS8Ye38+uArPuDk5xthbQxGKSWwQg
72VDlyCiy0lyx419Ahu+ch5suO0rby6uegsZkE8W++jcSXoR3LxQxruHJYWiHWcB7lXIVmBSojG+
yxu9mi5pA/FtW2w81Besi0sVRs0OVuRj0nSnZjEvIAvMKwwR45oUCYgOy2c+X3lt0XCn97z6CtyJ
kVlsI1k/8yBRD+RfkW7YiH2kLtC+fXAP5cbytSZnh32RoBDwm8ADZrmxWueRQCyqTAzENa/qbggv
y6D8WhRA+7CXn5o9FNapHobal0uf3dQ2CYJo1wEDaMdwytCxtRn3dWCJauyPZhuROjKUwcZq+Ogl
QIeuYYHY6aCtHn1YwaOytnu1MwcP6lT3mRv1UxHWhyxIowc5wYm8NnEwBZ9eQ1wPidqMdu7RZFS7
cLTuwt556fFPbGu+A6aNp5n71uV6pbNtrtISrNk82lfm9Ea8ub2WFq78EYrlMGwDwt7teHoncIOf
3FzbgUEwe9/tE2v+cOaOfpjZfe07T51wr0S4yBOLjGPI0wCsAqEjoaITLOiLpC2AAetStYVdWMiO
A6NQ11k8/vQhyGNetch+H7s7F+iXUYbsQ4bnruX5lghjxjh+iP2eh4Nf8TF0JN/MFkMan5bJS+Hc
LJyKuNSyDWdLsGFV2uL3b6GpKnM7SUadPiwhiRGXq0pQDm47El3Ik3aVQwKLf1/LlkFLMJIy1PY4
gbFvJCGUziH2IOVE9p05d+KCOJRVHfO+bMbS3OL5fg73BBC/Kdy6ewdaOrbGYcSvHpNsHhb3zWRj
oWXctR7p9awJ4qZ0a7Lf8dgGsuAVQFz8qjG8cZX9EC1OTujwdLtz3ED7w+tDXOwqaQpMlOAbHJ0n
UUTw5NxgsrYhsysKmvamFKrcdrYZYn4snpm4OnvhRQxHXS/DWkcsQVh95syMYSwy2xlp0FairndL
x5IFs6tIGImnFbce0ZXXHmRUUlgYXhaInmkbTG7/Urzj1tUpoS0v3IByhcOtYRgyvLiabj54BjRJ
I/2UC9sDtwZzpurizCyIUrHFM+/RHC8R21LWckeJY60u2FOR3c1HGYE6EfVwJsnLYd2YReyqCfoB
5Emmou+cuOgfMzR8lNzVqkxphSB6xxG0fpcMBzcPtYWFYXE3Ir3Iyxu20VjZC5ftk3J+jo4Q2zxv
+FPyIKrg2E+4tuHgEhWzmRXtbE9PuxKnYhzL9TyM/DGi5Rz6B9cxvBVJvixwFOzZzDhFYcvsAgbF
nINPsBhmeXZ2zXGwyQLXI4JzKfjuuCsV0gAybCSjAGBpzIGjACqf8eyo7sNl2syQIABe3xsvEW1J
4ftPJLMCrQnh0nTmriA0Dm4H67JWBNa2mSBy5TWcnz5A7VB5HfiT4gPwU3WgrzwnpXPFMHFeBVT4
GH0xudckQMz9x8Q2uWSGNc6fVscp0goah2mCe1vS2rY23vZmvhQYiFajiT+xWZoX6KJPRIWc/Tb5
mZLJ6M2zDhyqnmTQjEeoKRq2VG5G/LqbZnHvx7CtcIWGdG2Jt26q+GgOMB3YRlKjeEeE25dkWsDC
kuaJhw6+9JDyuFS5gkmtnhlB39qtuJ6Yja/M8Sl0omkTchivzRYdYTNRJxShjuSYg72vRraE1Yd0
0xOCAB51z7tIUfcweJr3vd/dDxSeZc5bHAQVCD/Vvr6TcAO8ZNJJBPCazBp38GymD0kV3s6yeU/a
kroSEOZK4uNAfdSj1nPELas7fLexT9+ES53fkeABcOnFnQtapcr/GEqacTcajtMQfDZDt3Et9dyq
0NqSUkQ4I/kdouNMCpvwusH8ldJGR9ZtnpP5OtCIp+RWrfPhQF0cJflzqIr65Fc/W3r/9dI8mMWC
dDAtH03QdCvo3BemJR+swHhBfXaqBxEQYsPBXCoG7MMkKT+L6RZmw6VoSYTIekZ1Qz5dFtwyQ/Mw
5FQn7HjRzmeYFfg61xXj9My5Zcglid8s8HlGKiLYC8a8mGNGNmSK+P1XN49IGdLgDr7IzrHz4mj1
GKzGotsvEU84qVL3qWi//CgyN2wItkQvQIRh6KCU2eyKjNutYtyLjOwQKNnuowl2TFykvKKh4QfL
cuvNA3dtmcmtGN8xegPAgt9i5Rak4Iz6FAr4a5V1t0NIGBvglWFnhM4BYnG+VvN3axNhYMV5p5ix
enbr6FUcooG5vbfMO0h5b24J20aVj6rIsEXy2awpPM8op0Fc8v35CbVHS6bn905q1VsgLupiePLY
CTAqKiCklSPHIe3AFIKlSP3hiA8mIW/W3JvFjLqwvA0JGF5ZVvMuawaJpOLgBHTbtQtkb1tWFqnT
YvkgdGpg1XHIWHNGuMjjvr5P8YTXKTKPgkYA7iaw47s29A4ps14qDUnZN7Eu9Ek1os1zZ94avZF8
ZqUYAJ7pnKMsYTg45zeLuq0nOiDpXbplcYMODlUPwECnnVf0APu49/b4/ptt38nDAj6DgrN7KMPk
BYoCHSNzK9gLzN/gJ0MnO5aN99Zb9Gettby73q4I2w8Sd6dVbXXpBj/tBfIYsq1jihUrZZ6dGzPe
NpAhGYvDZggu+rAjNEhrXh2juMrgmNhRdZ8qyHQBQwdSSbJLl3HJwZHJqXAS2oXazgnBtglgI5sw
b/epzUerhqFbqwxlD/9eXUZnZ4j2mcN8zVXN05BIsGYGrzOyXBdeEC7IGiIMvJOqPxPcyxUVFrsL
94mqEDq9Z2KCnt3j1IMxUTX23gwRCewoEhvh8UG7UeMmGQaUHKrdZ8j4d1XY3kpnMldMpHcGMny+
5GsFyncle6Z2qnqfuxQSY845lqfxYy8H48Q7ONu0mGMsBmkDk++WQIvL2eA5g1n4VOc+un7/QSQf
KrPurLECKlV13HKC8Sf+1z3b4684hswBYPalK7nWoLy3in5yhznw/a6A5LoZPPuungGthDZu0FK9
DGb/iEURGcQTss2qAEhrDfhtIEQsebKtFEbvvqYd7qEahMzMgGR7re8c8mCmxrGhazawAmJ/ltsk
MOk4+7fCrkvULBQoTdf9iEbkSMjCuF0/vYGRUNt5ztVCu5Oo9EICo6EQx3YpOvCpefKUpeZ7FBCc
6RrW15jhv3dHMa0XP/rZEUGJ9wVBnBOUHGK8TtN5DnfeVL3MVvplkqPUeqTTRU2JRjFvfzLrkQMM
KjPVYA1Fi8J7PDAlKDtECktAtpjF9nNl9uVr75W3jjXsJHRUCKesD7Kcx9F1wu1gPS6+D+vB7s+y
zvfugKLCigLWNQIJXk+nLooxh/Mpvsxw7l4A8ct5q0J4D5Hh3CckuoMhjTaD2z/1af7SZJQP7A0e
6mwx0CAhPJ6wwTGPYWJLeRFLL9q76avtzTnw9+zNm5CUJEz0mDE8mT6BWpxbJng5js2iNdYqJQir
BH3M38FYoWITT7GVZ+ta5IfWTj7c8uarQr3Zpw2ZlS5SuN5Onwc7n2/6LRph0kc7a4L27xEBFDTP
LfQlzjMNQJEFekKEBIKEFap2iEa0UfoR+Vkn9YuVYZpa0v4GC+0ey9xC0thwPzUjbDYbTDY6IoKT
DMV1VLfmVO/mQh9gBl5gv+q/gP6zf0TQc1S+vTcTxQmJlGwj5lnTgs9m7kEiWtzLKSnEJkq9194W
9b6v55Ppu3tr+vQrxz2jMvrRLE6/L4Oq2ZiLfRUVtr8dB89fGYq6fmiLOzG3VH/zR4Ddh5k6F25g
KDn5NrX10EE783TIPQlGYw1cqoIGsJ5g+rOInH5Ycag3HvP7aEoJTQfIO2O1He/NeZ0K6ivsLlsj
VcPNPNxWZtttbYgugNCbD6trnsz8RyIntYbL1XPizUgYxo75DXupokJjlyIZgIkkE3AKid7gMYhL
zpYX5nscOSjlG3s/u1xUAohKvUCHrWzXx//h6rx2G1eibftFBJiK4VU5S5azXwjb3c2cWSySX38H
tXFxDs7DFiy7u7cskVWr1ppzTKKwfzSjIxtE96Zb4RT6rbeip9Iw3jzdi07EiBbPg5heJJBwRmCw
rnpdHfK20faGjzchUsnV8EVLJxiFTpgw5smhq9QNHVsS5q4yUs+pnmytYtI+9agDHQvrSIACsibi
GGe3UyCi+jKlzYnkQsAxwv+EFwZxKQYiGXOo2UAs3+tNTTA16tSctO+9Sf+Jvi7KYuHSI/WEZDLV
19tQJ8drULlzHWzLXcTGk0HU1doOx5BBOwT/kg8W22F7mpLxgl45fWrLcMPA+kgkr32EONLM0YDU
r9O7VtMy06MRdNmIRCtw6MsGw/TXpSwfEu05KtNT30XU6x5dXS+2DrpIEPW47hnXtgZ6AglGKsQ9
GxIfIAfyCEk3vx/DZj9BnkY0N+VLGjcwgUVPo8omys0dvzJpnAcTwyLQwfdW+fXJY5S/VGGy72JY
8oS9Vk1g7hyPjMeaDquVZNYSC9M3AEHuDIRty1qFd+IGm0ZTay585IDFqYbuumQBjY52+tv3LPC1
m13JbIdKUSf6glKsWzU0fM0bys9gTYNwP1lkJjTXgZL4AJetO4iqh1zseVcU/HPPFbhCIuhxglIq
E1ZSFVxxu6MDr72OPki0KifCSoqhO6P0Ru9i50BNYcBHY4ngHpDPYO/atD/rxDRe5VTvhHKfOjlj
BlMrPehNszG6iRz5Rj/GYy4XLh156krg89XgroKYuXpVry3aXjQUiCpG7eg/J8HXMKbdId/lTbPX
4/Cl7vy7xZa0KDuf/ipjj4aU2HoKUQuM4lZY+bEyu72B/mpMxqtn95sgaMctnrx672v0zbpUvOc0
/8mZJSul07J0V/vz2IG9L/fkOq9i69Uwa1QqwBb/pdXGduQHbct8kWFJOCrAo3hQ83/KB1mlJxgn
TXQnCzsnvLno6lszQCcwtJgcJ9SksarRpVBaQY/jxBfRo600ETIvQ5jsi+B3mKaDHPPoVkZDym0R
OTs5bl3e2b+wMe4eUUlxMLV3g6HvXVpE8nm2aR0eTy32+OWQz8zJoNRIIdIRe5chH3WKOxT0l36z
Xac9V3q0BXRo3OT88N/3LfdWuXI8NpaH28UG+jf6lTwRILMLpxIUfD1Ez6L2o2e/0/CcOibcEdcF
VEB4D3ETZl5eqpKjD9l9/kbMT91Bh2ne0/1jAdJMbrWRVdVPz6zb1uXx0Lk0izw7pO3NIOhUyVc4
vZS9YdRehzge0Apa1R0NemUDLLAGLzxCZ5zesKJ9l2YRXB7PMsR7fZCHMC9hRM1ukzRQVzZw+xLT
K3nxVEXKnSOd7eOHsR0SuiPOZmH7FLWNeO6cqXyWNgMLnoQVWzPcl0uaxCTRmObdsgLjrlfZ0Q5F
edGNCBxvWw7LKG/tbYE+A7GqGG7Nc94wDVXxuCC7mMqa/MFP2uAvvaoBqlSBv5Eac0umrcTXsfzv
2fdpbz9c7sjVks0kRtC5dTUcH0TUx0OqRqabdSX2SQtfdXZk6spuTuP88Hj6eMilfdbdiZGXLukN
Elnt5MI/+B1e5sXDPAaZjDG0G/xWamyezE/HEemTDPzmSXiwOhKF7cv8HE39Srj0skLP/wEbg9AS
KGMHgnjij1incvQ6AMZ0rW4jleOa37vdOOQMH4XFvNCKqh9V2Omlxtnx2hrNj5yfuePkrwaHFBZ7
Upya3egtZ65w7EsvQE7uOU/oteefPB7qtrWPWQZByer+6KjYXkZJk8bwHOutBgW26hj93bJKzchj
/RUqX0ZENnI7DGAltMSknZsWb6UXojHDRLcchr4eF8RQTpN/LWgoXOke2Ff76hqlf8Us1605BIFi
r3XriGnKOpK4Yh0HR/7xIosWMom2e9esX2Jg3xfDbcpLK5Ml6a/+kaCWrgXH3I1RtHEZjt4fDy18
3GKo6FHrWXcf2gBXjxev86ATWKM0+zMrtjgBxy9MgtqmwMv637dT6jsXxZjQoF0amXmLR5pR/jAV
yx5F9AoGNdHEBgRTq7a5YDBiLDWajq9e6ZJ1mYrurUojxAtQZdiKiXUDf1YXefrhBwcPg9ZeL+vs
LYGovu8xztw1UnkwCSoa2wDjHHeo9hD+4fyI5K65ARlc0hoYEVZUjwxJ2ROQ0qAJVcs0at8Bxfv/
6NM2CgOT0nO2AMPtj3NZsMA8NNEmctQ1rZ2/NCvsFQDvdqGMArr5fKdRb4lnmieZbchnl6zpa1kN
5IBJ46ghB6oXjy8fDwQlYkYfYWgTlgO3PXjXIs985pQfvZqDh81bD65laRSbvFPEuHi4l5VqrL0N
yT5Sf+walJDXw0ly2y4/VGX3q+vMetKW6hDMgGWeRvmS+8TP4FGhlHe7emM25fhIhzyZQ7fNXfvW
sqPe0sGxtvx77c6WSj6jDASeaW4y2wfxNz+kYxH99xV40D+lju3AaSHluLC4fvBmoStlbb3nVmIc
+g62ZVhY4Y0QO+qk4Fuhn/mj+wVLKW2dZwdZ4tYxdEI2Je3wxzpsul5+CHGNLRo9szcF5u+1FoeX
sOnFHbdneEPB/3dAvHIhBMkHNxdtNAR8R7dlhdb93uE8QfYvQ0siTji/xUOP4pUw7+1jcVDzqjAp
PkRG7xvwWhuh02DHndE8uYSQL8knhRUOVh7WXvNGAg0iJp+Cvizj+CPQIwiGUa3INu3jDzf2PkVW
kpzQmhzfqrE9hnnVHq35qwicUoAn4BZy3GdWXX26BL9vkdsTdemiPWxHKCKpxxxRdmQHjoy/7o8H
y7XfZ5A/BEK+hY+I2zmEL8/S998fwMUwbT3tFyQgk1R27YtWbVVHIqEdZO3ViTVvF6T236ouDlpe
/uZVJBlbx/FrFwFiH73+3mjhsDD5K0cNC/7KawBW1j6NIVXp1o8ORxEtk/FHhAjoizhFxF7bw81O
q+nSj0xmdL/8EiTzrvwMBmyd2P+yGZwW9QwUl2JA3RF0GZWu2zhLvGDRuakCOuwM7TYt+zu9XOtS
6b1+LuYHGKFMNh/P4c9GkO7pcTye+rmEO9QTQ/HwvfdTFTHSLrJDL2bTlVvdMaUlaHCIztPg6RFR
DS7zQe0AkRU9mwihF57lM36bTcn9aMbHxx/ppUuejYNKhcuhdN7pnb7D6Wx/Sq98KY1jwhDg7Fgy
erbsmqRRoGNL3w3AwSM0Wk+Crs5jlUMzgZ6i2fjkdaRVdDe7IttZyGl2ceMHFx3O4sJtbyrKxiON
ctXRNlHt6b8vFaG4qTFYeCIj9GcyNd6g7Ru7KQLUaxBKvzQCsnEKcmzQAgrjLdM8VlrWzdSixCr0
dOu37p3BRIILjNlhkdMubX3yPDOQj1B5kzX1nvM80qa5oP47k5hebVmv7WVopvImhuSgdHaEvlO7
rBflOi21aG3pn3rSyMut48a4OOw5JCQ0P0lnalttaodl7XnyFCk8c0LoxFtwxHH94c3y62KXZhis
DTN7RRCiKe2WaKMNNX+caMVK1H4cONcWwDbSTrLwJqXxprWC/m7HBHt0JRKZNiIdi5G+MiiJS2X+
tfEEE05n6UfU8PoxY9zRGnZ+6bUhXyQTlQnBuXtYq/HC0QgZLkMZnx4PpkaKUBSTxsESw3AngATW
Jx9G1rDLoYWje0vfn/qR6OqKxrrOrFKL7HWG9WnJ0vS3wVmznVR8TUTKBiLEdSI/C/GWdqx6Iiza
jBDpRkedbkIkeRq9Ymvp6ky9OgBhVesEbfIZuDkfHeuchTpXSSN5bdJup5DFf2ahUEtNJzYvZszr
DmgRVdwBjgv76oxHQN+XQyV23lS1l7pXFWOdMX2J1NxKywxxKSQ6W00b3gtaIz+Fbf73xfwdraQJ
GoP0I3SL92hCA7hD3eW/ZNFwl9jPEKujlewmlQFHwZnn9l64aHPTfPUdfoc6DZ4RyW/Gj0ZU1QcU
bOPYcpqG1leNH4Ot73vsohEqpAlTp6fOTeK+y5DWAKeA4Ux9O2ynuJGLpCb3KTfmm5gM9efBGNgh
ScoTrXZPW/fNxjbGCdJ9thxofDJhFgHNrrph0/tsE3qfcR++dI7ZXasOHxxX4fPjAbfKk0o1+wiv
yUNfGCLI/j/F46OCfHwPySQMSftv3RvVE25O3Ihxmv+mvbdzUsLAuoYMR5JHl8oR8Vs0K4t9g3eZ
TSQgAstwrU1kAp0gi6S89CwXl1Tvfgiu42OdkQWPh2Bkzj5CEbd6S12HsXE2ic0hyB9rcdMg8Kz9
0jwahhsdm9HtdySWNySvoiWop7zbjfOSZYArPrP+CQwMh0gnTVj2nEOYo12iMDLOPhod8pTHr2Rq
d1HDx7Jm5tLusrYARYkA/as2jL2Tpf5r3ibTvpDxTyHKs5mwC+t9b1xNb06Vj2hgJN14wQPrb8dh
YvxVmARvOJIUEi9mB3TJOn5UlpUWDdcElgA3m+J/LOkBOujjb0AeuounWkiXBpVgjuxo3+m0Wk05
dhyEMPmMDWH3hK9HPynXX29E9i7XUM62pV6eu6Yuz6KuN7pdj4fHMyOVB1/P0vNYP9OicW+JNIMn
zdWeB8TbZuy7zAAmBokiMW5NHoHqT6Wzquenj+/5PVuG6mdT8jjztrKqNo5kivAlx5XvyhyLrc1A
i+xVHkqHnGzFK4girz613VWLaoo71BjHUXYGqiciBzvfG45+xQC2hp1F1oO09miGuPargDC5So7F
O28P8/By/IqTSHCXZsU+6BXDUIdhsnJmd5hTCkSwnfuSOOoEqpZ3siUozfB6eisZUiHAX+E5JtGH
0N8uIokKAlneqvizaHBX6EaBWJN09M5Q3q4xnfa50skxxOYKjbRCIKSVpFDHlX0Y8Nwxk/ROHVRE
d0F7MNrE7YCZplD5dWqPAc7JN6vG2p3141drYe4KK2fcR2Kwn5zKfwX5DGwBzCpmZulc3nPfRzRh
CAaPk3DUmZ4xqOZ4Rok7KtulgfsXRWKxkVYI2d5rPxAiIdnI+mSDiI3jah/T/GonInHtoCbAHat4
42U4WQ3LdDa5uPgynP7aGfk12RDGF96VjvF4re+wwN4K1w7PRg2EcAqMYl2iy4COnbnHGocJrRqf
kNP5zbc6pvX+aMlrykTq6vbJ3VZSfpdVcDHGtPoSRj+Tij37PtgZyJFsHE9FQGsi8IS5DUcELFFX
6dsQbgksZV9eH19B5+mvoJJfsKGpA4jnbu06CUyAed1rJ1MR3fcRxKl9qWkB7oTT/wsJN/ivF/D4
fq90sY0icONMjSHUlsiZ9JK5NNfQFJ5R+RQtRr3//yMo5/5aB5mCs901DzZCvAcZRZtXmMdXVmz1
W0gMb20Vjsf/eZj66n8/bVPBIVJC7/nvj8Sooyq/hss89yoeL+3xSp15TBJFiG0eP5AxxaBhjMlR
QQuty6n/MizWqRSDFcOeNN6GzhQdg6YbT9JpGPHj5kEBNT5NWTA85VO9AsgcXYOur+Ll9F3WXf0U
mvx8sARvpZYvH39QREpwBZtwXFwzPXhA6JZWdKsZ1J/K+SEuXERx//M8RwHoO9lVwwz/bXjQIb26
aZ86n+7m0LcVylwUWFM0rcHx/dFhkkcx9tuebXQTm2rv2fYnOhnM+jbaFE/X3WViY423kg2XM6u0
Dxi5hkQKdtrfa471nAxPhAw+STPqX1pt+IoZUXQNCdtJvQnZ0M6u8D8Yt2vbaFh3lWuffScJt0CN
vCUAWcm4elnZqbbLs8F4GQll5UxNykpuo4wbMmejqvLE+WYuxRKOZSmJ6Ibinffs8ksVA9wozh1k
ZHcIyp3GWAxh91MGmboXiRRLvC173cy89TLXEFSj3Inx8WjyqJdUi76HGFqPp+BkwRU7+UPDcTtP
If/xDCHVDsPtW+AiNYEfIlYkI+xipapD2oS3qsUqXhnARU36fhFpTMcKY12uA4olA2ChD3NyjBuR
hVN51xoo8oL/58J3p3dPMA4UFvPBhDQM1PyWzkAbdv2wEF34VuWZwZpPslgn0VC6XbqywgGWK5p/
jhTOprMHHwOOa4FHJf6TftwS46u5zNDiNBuqG6ToEd5yjYF2kh2yKC5pgWHmioryJo38GLV0KXMz
b9eVWe+KMP1xZXvLcUlriX8Nrfo9xiH8pLf5ufP7sydqd0mWUksPq8IPoZX7muYDIAG0SpI8sBHH
PrL0HtWWrl7lPEKxW2RAJnXUqs1UdUomcWB6SsQIAsH5sL7U61G9cHC8hZD15u4ZHXVdPdslc5TG
iDHzABDudgPVRzicRIKKCQuqd4wndiyh0Uprsm49NTbyPplZ5zR+b8r8rZ48+hI66rRaF+R66qfC
CcN7XTPYLZje0E460oe+ygC/QGl4ipgUtnNcMtAdR3vN0j1fndYiiLp+FThdvuMUo6/B2f6txdYR
SMlgAFunMi/2U10w0oZ3tXb16tbmSKK1sDsHbfNbtvG3hr1xKUNV7Mi/sTmAk5jo98Q/tY3zMyQx
ZoW+IQtiVA3+s8RcpfEGBXDNwSaHc+0fZRWj6EcXiRoS5rQVIQvIU67GyfR2nvfP6ce/bPC0DEzx
t/omvfdjoEuGF4reezM6ZwI/4lUaIKPC/MpuZE+YteqEI7HDq9Q/wxB6Bk6Bm2RggnY+/wL9OaLw
VOvBmCjyw2ZYIigK9ghW1lpNtIjUqyeGp/yD43hE+bGkTPIwA9TMieqpJeGaZpuWHLQatr3MUG8W
vTg23P6obUMBbkGNeb8ovQjvtmRcYtSQNFNjRDOOKGR2Kr96ynwaUr3YjnH92RdjQkof0BG7C+QK
jW65CuSmMD3vAjuR2aN08HSZPkxu/dfvaGkwGuZ8pTKommm/w3pPsnkIfbsxLhEf5FrLo2TpARXB
bQFPQYr2Gxb3zkbGjuZlem/MEmL27H186wuR7dAZ+oiMKnvty+JZKNHu8yS8pH0NUaWvhlVrzyEK
QIYn+qmrKrNZF/tnwwyspaacVRkMH3Ynj36fb1VT7vs2Z/uH6owGpIcBnmBMDdAQJD7qL91TIzwC
TXsK93YXEfGiAa6u+2EClhb9C7BLHZBMFSvZYhj2VEFOj27tUx15B4e2NQ06axMqgNSyw9abWS/R
MGnMR52NWTYoaCISSQinwfyqc8iPxaay/XPfa1tnyJnUdSqmMRTc6sog6lqaAtkbExNOq5fReyHN
Ybw8Q9rAse63OP/8t1HJfBEWeL085SwJ4/7ydY5nrX+0HbvbhaRUGyUzcO5sNvFY69CJOssqC6eD
EUb7TCEtMMgVh0BO+TE0hQ4wIEKhNKLwFr44eoH6RjSTot61nyqrWoYqJPjB7nAhmMzscJUEi6Dz
rlmjxessbzm5YguQyK/GwUQmZZFmkZlWhvOMBRGVFwJAfMuAnz2WMVYMqksnBlmbc0G4nEm4SUb8
A2PYHbtOnEcgrmdT9kSCGevQlG+9b9EP1Pht7QpMRF1eglTZK8MVw8YszAK+U4zjcW7p9yWzoay1
cHorJrlO1nFCZnC3ZLnA40E9gbYSrxzc9dYJ00PUVzVRL91HN/bHsQi0jdZV3x6zmLpgrZv3RFLn
eMG4TZljNyESP8Xh+TNPk6c0wocmJ0+jJvjpbIcBTuWVK7eSP4FCeZ2PxZGp+XZU7bPlxQdbC0lC
Fna9GbsDTlMUpSOdZxgh/tFv5Av5hh/lSHyA2b9UbR0hdREoiTKXMVFXPXnTZK4njWlUn1f/siBb
J4lGVqPRmyx0q1obcRs2GC1oCe0AZeNNExM13TgPRzjmlDGMdeX2uCdrfeOls44icYA6mIZxE8hj
5zCf1RQrhqbJsHGFiYvBTrYE5eGDZVnmcK+xK+H0DEMOA0W9NusgOxrxn9FCiaPh6OgLzbsbrskE
HttHOek8c245K+8qJv306EMxRiKCqR9f5mYUI0I4CubC54zTIGrNO0aqNop65PmNta6c8D2L0NCG
3musUZUO9M64TYJhX4R8KJRj7cC0tIy0ryajnEx8nMF2av2NiS3ILlU0BOfkSKnrkP4ZIf6Gesv2
d2/rhhMtgYkY/tfAwxCBwWrVacgwCEBvTi5BjSA4kuvYAC5fqpB70aAxnoHw0dR7KermvTWLl0za
z5HUGGf3AH4LzcIzGl6j3JjYycajLFAwE7mNYm/szoWdV2fqUYGP0W/3GnYqDdsiWt15WPpjqYSS
A8IO4A4ZUPKXP5U+VU+1gUGvS3qYH2HMCKCgkZkV+bqfz8dW0MFXcLx1RzrPUpjDjx8b97TrLr1o
jX1oDV8NrGMCU6ydGxlfzrMJFu3mDj6qBweWEWdSdh7jaUJuvnJr8aSR4TLkk2AsC7oiPpnVlB7q
kGuqbeK1ReuMvHcxO+qxV0ZSv8Fm2VXfndNoVzZj3JcCFgCpl0z0OBZUjbNFdY7y7QbS1VwhW2al
CN6qTh2h39sHONH1MjfaX26lP336kXpds840AMehAqAA8/qSIeLEKrdMgp64R7/FAWzS7M3Lhql1
up58N1sZaJtXtid17sKBYEOaoUr5/8xCe89bvP+N3Y6EZwYz9olxUC9o0eJ19FfSlNhp2vYUS9JG
Gkf2mOX6fz2rwTFDy1RZPQABEscKFaJn18h9GaV1KDtzOxWk5wmWKScIvBkG5K5jTPH4+anXLI/0
oMZYWimyMpTZ1lZDmOcDo2cSP0voaA6UaWEfKzv5NjS2T7A908gRxdY/OhPMRWJfiXR/wxGdbMQM
59HtdhW16Y6lHyGZw1DIxqymCYxe48bOfXCSpXegiUnQPYcmOwubTTw6wPy16DD67Ksdxoglh9/f
avKQXjRMmGPP/EYuaBA8JK/6GLkYsEAIOhDAM7X2EmaRmo42eOjvKuPOdHKSm6iOPNgFsf/qiyU7
FcHdoAeq6LvPBFLmpH9TAREBeTnss7L/8tpu2UDzDRnpLDle1bwQNOfEKe2R/uQLWrEQp7Pgs5Kf
kCJn4yS/szsFdER681i08Ikas0KYhrgTbNrEOlxa27yfgv0czIX+BdFd7H8knvaPDO5yk8Qe+Bmo
10GC4KNKvM/RSTly5XeHIEJUtDHmrzTbN1Z27f32H83d14jVEzNiEGzqY1OV2ql2QE9k1Sew7F0v
pp3f+/A7hCQGp6Ly0Ic74ZTdps3LQxYTGSzHeAtL2thgAcix7yEUSdEDuZHzHaMyXGWEly5F/yon
8KRVaDVoEuhtyDASpwkRa1g1WGCaDMbxWH5nFgZOhd1fwUCpIgjarxOy/GJEmDhqB6/Ya7VnbG23
NPGJlO+jazzVeEZ6tJXHbko/YO8ZnDwYZPrj1CzMWvBRGiUeObxzdOmnlfk12dw2rYMo2Uv5jCLv
3PbFtdYcrCxO9UoNswm0jsmb63Hb8smti+EVchYJII73jU7AvNtx/xNqOHh1ol5I7GYBZ4XcZz0J
YJodtCt9rolNUVlPbuF9em2OMrG9xnlH+z7vgm2pEasCBeXLGf7o9JUTw3knL5h7yPd+mrIiwT14
sK1eVE0aKffGi2eobj9ntYWmwhI2OfOt0K7bniOqllt7Tx+fASgsgN3eAvbaZTKrDlVnLWMnfBY4
iJFzARI0UkTUnFSqDoniGOTJSllKbAiiXGQu1BM7ROfa9M1WZtyA04jfAekpnsIEJ0mHcakPCaDp
O/efMXkH4jefZWViZWnFReKYNugqYoEOwcQB+Qa845ycI+/XRjJtWiRsciAwOB1qghrfR+lrlhLr
fEmgmcEhRqZlvQ5FtcZL/qx5OOywlzF9R9HX0JulctPhE5B+R70FtaSMkWDRO3SSnhg3Qo7x4Tzn
PtQRLcDKqoYj1pUVn/5n7MOfGWTyrcl6G4TQBV0MaQwWXhkKrt2cA10fo6Cuph9OuCRjBRN/v8kO
Do1euQr5QJYEAusa7lsRf6sO30kaH6K2+epqziuu1iJKzdJfCD/eooI4V9XRxe9O3NxbV5afpsS5
xRT1FnvZt0+6EDGNqGXlROgUIndmFT/5UB/CVJ5aW3Zz+uQZCgY1slk/T5q9tjVCaEKjfw9xoyzG
JPgXTyTdRaxNnsnFgs8YuvjCdat35dvnwKRgjwybhXI4yd4ON7Yi08NKf90oXvcVoYLPekOriHg7
inpE5UN6r5R/yqzgMPXAOoUsX1rhvuUtYp9poHSdX3Wdda8OQIScdlL8S3uckJjRhPqklW/VwLGm
tl812eE5LGmXmLraGj6Jn6QTEOtiMTIKuxIBDAljzD88s7gT5K1W7A8HyOHr2t771Ekhn+5KR8Sw
G7vpzcjJmdLZJ/HuWfnTyLyOO39d1T2hmPMCAhkmoVSwF1ajF7D70DBUOOth2sFg0zOsdYV41SKc
n7TQFn5nwvNmxT5JsJZWAdfQ1anSxprOZD57wjKsnWdb67oFpW2z7MKKxrNb3QYfLWpdy+8qItkM
PvYmKAedmav1x3FfUOwDHJB8ShgvjPW8WpBVii8rDpulxDs326gKVLqR3e5op17RE/2Z9TYhRIlN
YQnQeBoSR5c8UOoNE/EERsZmcN4mKckTJzzHc4sX18hPWRRcw5r9yNV/rOifG7bJSjY0z6M8upAs
xS1rfzC9Vss8uShTnuBYvFq6tpjU4CxNl9sJw9Hcn/F/tQYTZ9Lgd2twF8OtNRlQetDnmMm5hsNl
b8RPFh4gegtq6436j+10L+T5bSbOJgk9Y80u71EIO4VkMlS7BYQNvcl/PK31d6oQxBwI40eLGc2k
TJxXYuQ39ZX9hzZMtQgsXERB0hB1w8HRZU7DpeTzNpSK/YYKtNDuUcEmiEanXFscBxaGMYHyjjEj
9iSdaTEa4eDD1HEohA2GmcoVpK/5xZW68ZAV/bmv7Z2Wk3qR+XvPpXdeqc+80a8mMskVcskLOIub
JccVnaUXm+TyZQxHhOMyqcWix+roaNSGBhxA08tZ+0CHLFuHIaVTINXqLHPzx4TFuPYsqDB1hnJZ
jqLeUmaaE/IT12gusQNSjOzU3ZhRvVNDjniZKxJpx68ZMWM59KadASUjxePLFBZ/MKrQHE16zGeZ
QYHDfL8D0GXD+qIYy/6KSXwbWffCoQ4WgyKjzzVPQdPO+VY4eRwOf3h1GwghXPUabdpFTgCfq4Nb
GttAXDIORSXzCwBrlWHx7rsaPTN3izvPx9txy3Tt31TcUwiWW2UjLvYUiW/cMBXSwuQpQUIweh1N
AqcnYWm0V21h3dyq+GVYUK1EHz2HyBdDwOQsQvGa4NNw4XuhtW/hrCSt+97I9KtCvzcy0Fzlrnk2
RobNZL1m6hxj2VUKkBB8JX/dlKBvPGRK+oAeOMaODWIOIuRYBVQ80UvrC5uQZG7EsnepZpy7SWrV
upFzaqQXv8VBkR67koQpP4YPqiviV7v6GvtBv7DCfFynExckiWRHFeDoGAGQFLX2ywS04p/faZHY
FX4XnWuR85EE7MdxoFbQ9JjYEHZqq2A9TNxzFAz7yQ+ZJ2keM8NUvut5GZ5QU4GwonqBNGjMvB8x
mPaiZlTeuNrNQXlwQGY9oylbVnEZ+0vLf4vpSK3BmRSLcub11P5n1CC75eBAK3sQf1HxTwuX3XXF
3b5BYbTUJ73aaBWpo85Es3PyMZb3TJMAThj80cb/tnXUEXF5g71eYxZHMQ3cFqIl9r01azy8HESn
WZDHcNDY6/Fh7Uyj39W4kJapG2Cy1k+TZ94LoAmL0PG3EZoKXrar0BRZ/RxHsCigM0CQoGhG7MPS
53j2WbTqPbco5GWO5h0zCKbslF7AGNPaqj3/D6InsDB1c+Q0Whzycnyh8UcqWmmeQO9+VsXIeLvZ
V8bY38pGOyjjXHPvZK0nlt2kw7abb9dW+sNBl9ZaGJL9RkZvoU5yWPeqBq7+Jqvnq/cSmfmbiMCk
dS055InQYVemsXfG40PGHc6kNcXXG5H2OhzacSOc6SO0TToLTrDppbi7Roi2j/SLPgcF6un9YdL0
o+Y1l0LrxcLXmR8nI0cunS51rLBkjJTYI9ZmAnqiW+7oP0HPmZrl6sAtgBbUlmdDlndTN8tT3oc7
zub5ghbA1aiTb2HVTMa0bsbiPGFPqOZX29HoPKRIFdadH+pcrOT9MZC7wD+OMDdrP01BbeN7a8RI
PhsuabmNARgLlqkYX5XrdXv8CAEqtWUCDWbVmhR5MgtZqJ3EXgkpzg7uAuCaJX1k56V51ZJi9vN4
A/Dq/KRLlECaJBUaL8W68QXT3QHkeegCPsnTbJdk3Wb+r2nTS1J75jnFpL+a0hTtMTIVzO3mE+Iw
EvLS4YuYBMH8cQMCbF1E9kApyb1tCgaVA01LWiasp6nI1qojPNjVIHfVLYeTIN1wdtuip72JSftX
JOW6NEF6stkk+O/ceYgQHXPvsyu0eN+0IL9A+SxMLYQO6qKwtyL/jBo+YrDMJ01LdGM6+CR0h1BI
Pdd55zy9eJrsngQ8jxw9WeDnriKaEW5Yc+iW6NkxVFibnnwl4j4vIz4pUegVaLH2/f8xdm67jWvn
ln6VjXXPbHJOHoGdXEikJEu2ZNku2+UbwnbZPB8nz0/fHyvpRrLSSDcQFLBiu0q2qTn/wxjfqGDL
B2GySou0Y9c5JzFNQdTyTeo6FoTU0JZjoyT6UrF3nS66ui7tYpNQYqXc9e+mJS9T1NPkDldw1O1N
LN2Ttla9gNEXAgbZOGjdeO9NxEAvyjzgRerPCY9W2jBZHzpI3hER3YZpfM8L8hrDGraTpnfcqvVt
pHcMiWxowh6TBtFtsyr6ZSubGE8bZIrJ+92vuvYDOQjDuZQF1nIyTdc69lip3ai8Nzz5sgKlCXgy
DW4daTrTtjvHRExtLf7YL51xGFT2TKa4/koFGOHBCO9bW/Rn2vjxtvSozPM2e2apq99l7uQevRUg
ZI6P0qrfixH759T+glRjIQ1QFxjCbDt0sJdJFEe3Zv8qckO7NePmDmC0vU9VzFahrjm8RRboGUew
N+PCcBYsY1mCdCaFuz6/VgPLm1gRz5Si7PWNmi17Kau78kHvuuymzAYioomgJ15MC1DNLvtpFlWg
E9TFubKNI4J31ASUAYrnqcrbL1kOJbaSMV5ZSjgmIfoFru49JbBOVFNwB5lae9BdnBOoSgJvpLIb
TPOxTsx9YjrerpmSvcfYsZ4r65JD6njkvQU4Vr22GkrmnIGpEQiUkl71NXHsC53RhWUYbAJH+gMy
NRFGlhPna8gauYksNqGgBkDufmR981wP3p0cPpxaPyvMztHcFK826DbasZH+1awG9tzN8i4jJgtm
sgOpNG9FN0yMQ4ajgCF8yqznuLPToxVV9rYBu7Lt8JdNKRMR8K45DlFAHjOMqBlrTMeoya2NIFFt
MM0cI/ocOb4Rx1eynB/BkNv71kboOWGIyDsGmk6Et7pp2xd7VLHPj5O6M6tPWrNqW+uTSmPzcYzg
IqzOGlNPA0LOvjVqOZumLhDLrWI7tK+Ec6la7zxGDISNYZanZDCXG4AmzIdB20BdiECVde3T1JnU
n12W7seLt8jyZqiqn2OuB4YxijMWZuHrv1GXFrXdAJ4Fo5LPcQUKFk/TvlY4S6KiuSfgunqGUvkW
+YYEnEkbhACWIXNUL9wM/Y/Y8bAZ8kTRZ3/YEdypbm2uY47K2CBNxxbxnQHgfNs541YcycOiuZhB
hNmYODp2/KjwkktiUThYrRFtuby/iP18C5v0PjOqcjezjICj2jwZTN4QOeRbuAc3kc6OjRqAtkcK
8C5eoFGxM5eZjixI7PbJCVeowIxNAQIAdBmFJH/2rW42ca0DttBERnp7+2TnX24zmhfmaj0yy2TJ
uQcRAN6NunuPcPbWkkmzU+WvWvesnepXKQ1HSUGZh5GP08yqKrYpec0cOLxPx+5tiowfpWUzgqT1
zTPnVsOPFgE0bRT70iliVE09BCKSHQVno2+pNyQrOMRR4/vjOPzqgfkEosifEdpOYH94e4kh+7GQ
AgUlbxvmuDynOj801TjgZaVijub80PX5JbVdPWjrVWqFrATEc59xoEjFTyhBt0J1XO/0Mr0ZwUsV
lgpxx9hP9dj77PffaEQ+o54SdlF2t9PFvG9VA/pmgjch2Vs4nXWeVAJOYnoxV32jarzP0K6+zFVs
4ZjQa1tmIHqrD4x2YFNQ/3xXS/s4LCXGdMYrdQ5/Gh5OAiHwG50+VsHeXTYGt6NDhHrFxtE2zXsi
0yq9SfaWSYnu1m8F2qotJKeaN81c1O/o5D+RrO7aGRSpzjert4a7EeWIRlJznybT+FkM2i+jMY+J
Z3V3w7Qv6+jBcaYDn33R6Dr8MkxhoIlkCtDp3tXw33lqLA1uBIuLyNCeQM5420Wbdm6LSWUcyHKr
9R0WnVs0KBidWXChcS8YhUFkHlAiyK78Lsh63hQdUgFXfoeD/DXoP1p4cwPLj53dgvaOlWf65YjZ
u9WMX16GgFZ30eY3cpn8fNHXfNVN632lxQO+hLdM5orxzqkaWdK6+ZweGoyCTJFAgU00ByY13qTb
d4BvB8SuRKcfIVnorHnI4Siz1zC3GTVxZJNubX9PGhJeWYwks6vxyUn0V5PVC4IH82LnKZc3W/I0
BmWKLSUmP2Ke9iBhNlW0RT9ziUl0b+rvyjnAxU52Rpt9ktfISrnpkVIsTht4ndWwAKTBdqHoMxyP
t7MiR3nJ6IF7QCGabaKvKOcfeqafBjTMC4P5fexhSRNAWSLk3Yjqkl8svU7YQ7HIa7q2HTX3syGf
CoAmPrOo4/+h1AT78mjA6agn6ENtv450TWeXFiP1afzS2u4D8RC7ZXbjG9HVlxKFycDnbZ2QLWkE
sMCuGt6BafzGvT/xEC5r1C9yyVkbOQxSwGiu9wxEWN2GMSe4Qbr5LvTMe6OhyBDtcBIeIQxu0lwW
rCK7ZEQI52Gtt7Xa14eY45dEGpk777p1RdV6LJzpZU6Q81VYLzYJqxX25k0LIhvtxz52Gj+KUqCD
NlQK5NTAKDNIf+sirHdWbxxpicJNT1iOuzL95jgdWAcHVsczkPaj3McmVtMyAa6lchp7ifu5jxff
GiFXhzRC0PhXHdzwoQDXljhkuMbDt6zEY+GgERYkDB2HyKf994Ku4yXaA1aYUH7nekQWQDM/az0/
xAbpOIChH54x4W+t2pIdUMVf6M6HbszunZyycUBxMo0zksSIpS2Kbj/ClnI7T/nB6Q+14WXsBuRG
1Rl4pazXAzq9CDmE8RMNKRbCpOv8LCfUKiaK51SF5r2NUigZcQV1Uv4KayZc+HnvpBFqh3HBfyad
QveduRyvjLG6tjq5aAjtVPzK2OP2UXRgajNtHCaQN7OEXMh+5+hFhrWVTkxOek6ue248hml+7msU
szWvvTRmxES9fJNmc537UQQlntL7hdg/mBk3cSmXY75YemDOUOdwX3eG/lSHUU+5Ho+7eWrem0gV
hwR5od3wnFNWf8iQnAJ91eqr8sLKtjkuSfXuATLGnV7u3dj7wjb/uoA7TVP5OetyPjgzLCWD52Ac
MpcVwOIb9nxtxQA6jBFB1VjZSRGKHp6VnrtXMS6nsbWiOwtrV4DRNffbOu9PdW09wIdWD+YK+Zmd
lutwGRiTj/baMiMuoOi8rSwP1o9hmjvXKEWgG3p5aiuy1jSMg2XJSYL3oNhXlmntJ8qUutC2S4SG
ZQEHt6vj1StP8bSfGhzfnjsu/qgGy6+F5tFPq5MlSmc/4GIONB73jdTWisk8rkg7ch3ECZAvsAnM
jtsuQZPf6fUeqL63QXhcnkeFD1Ad+bl5W00TfJxZ2JaiDom9HA5FYT1y6rOBZ8dhma1+U6Je3ri2
AT0PnFcWsqeqyuTYSFowHcHXxoQB2sfireVFBoPOEFczEuNkaOisxJJZ5xotc5jUg79QN/I7OceZ
Ck92kj2najqmRcbAqQAJC9iBaI3kKXdZHE5p8QHJbDcNwz6bi4cEybobawcvZxbRW1N1cRvoSl68
HW3e2jCmcFJ7RKoDWQMLPDHDLk34Lvb0rXLzLm3hbA/IBtuwTPZhmF/HCoSdzvvANxL3y4jq29GM
JUzq/MaS1XsFHnzrMqnGncfy20H9IDrj0wnFCDIrYxzS7RKjdpCGDyKYegd8Yx19u1n5mC9sydp1
qS4pdazJe/bi5CO0iMKRBuo6b+JdUeop+T59gtKF84b4BoBlKb9NiOvsxDkaM83AQEmvoqGvwUh4
ILAA2NSQWhwU+p2SHG0U2yBdWp2htE2oEw7M2zGaH0czwSUUv3sRmt0lK2BqxkFMYNLeoYAnyM72
Q1S3nW0gxp9d+zhmuMYV4d561ZwgJaLOQZ/aszL+zyFg5r9FxBHR6DiuLdcgQkLA1lDnfwpBZCoz
aL8X5SXV1JPHczyb3vI+o7TeYIs/VSQdnfXU9k7sqtrAWOx3yoThMPPmv9KGPHa1Ub12GkqlTLgs
pVeZFck3JxO+DLcJZhStY3yv1Trv8uTRajX9ASytzZncVndSNwFSESWC2b9ERlowNp4z876MmNeW
FcQg6C3PViorNjlIs2sEjJu4nC6a2ZfbSjeaAxstdamd4O/ZsEmHKSoSJesqc86uY4girvFm5y7E
Gxn85x+e/LfYNken5nVAfEth2vLPAdGSBxs1joZ2zmzsNVjHCcKq947KZVkP6gfcvw4xZ2n9uVZI
Hmrp7UqktBSY87HNQJRIFnpo4aJdpsV0YmTlbUWTHNo2IzAjgmikJ+ZNWhPOkU4MTaVCqLbtq7r2
G4BJV6tvMEwb094rTPMkq5wQ4NFhr1pE3pM7az6aXvfa9FOzcwFk/z/y1wzv3yK/HQYoui6FWIMs
bfNPTw+aRRAtEqkuaV44airbuK/C+JR2WvxisfZmXhix1yvYyddYZl7bPP4a1YQ4KKFd1/OkYXRV
0iZpgJED1NQzZ1M5nzPQLbiAIlxVvYU2ldnh7wjpBb4YStVjTOTMAaO8usY2fwgF/s2sQIxkpNvc
Ulm8y7b8UO34CpR5BQMq4U/t2ODdZZPTi/TH6Blo+jpy3IrO9j1d9ftlroynTjPs3SpPDCI07BtT
crnKWlSPeRo90rXT/DHkuZWxDlCKo2+TOHV0hG2V08MA49cgKp7tceM0hHQY6xf2IyyzOs31G0T/
a4INJp46UzDvwNMUHZCjOez0C/Pk5WYaLIqRqhy3DX3yGs08sH2AHLj0ETPqmuKvcMUH3F/vYiFz
9chEuAvj+VgQ/nBoDPK7LTl5KIGjt8qMv8UwuLvJhZalckR20Up4LwX55b8DWfPMzCAuD6BeNM3A
dmcY51anFmshNMFXWf1Kh9/xjY0EkDo7RBCEfZ8A/HfvpxCYD8iD6hxbLHCAuX7MRILNO3tl0Mcw
cPAbGLe//5hK27gtPP1hzp34Jy8ORHnPqSrHH6GqbX/MYQH9DlhvqiE8Vd07kTxngQLqQOhXsmeN
470DW6Ukn5Gr1i1yhEXtRM2bM4gcoX/0oEu2ZuPcSWJaz2yB0MMLdWFD7vpjbB2R01kno15QZNuq
vI8HgcanNz+canQo7NnFzOtCj7H6LzlPxr4b9MkfoJNdl/YTYuotz2dBaEG53AkR1YHXIBYAJwjq
rWriazHoL0mVZLBdwBvFq2ihXUtn9nvQLSFl3rk2ujd9YoGpZPuULc0KnawVc0jo42BDmp86R0iW
Tudm9UIvM1LoTCNEkZHLRsS6+GErmPMzmmt/iWEuWnJRNxDNyns1AI2ucRT7rZPqNLmDhXIfw2Bo
jqxWojHDD9Bku9+H33//S2yr+tv/8N+fVT231Endn/7zb09Vwf/+Z/2a//M5//oVf7tLPlvwgt/d
f/ys/Vd1fi++1J8/6V/+Zv71f7w6/717/5f/WFMquvnaf7Xzw5fq8+73qyA5e/3M/98P/tfX77/l
aa6//vrHZ9WX3fq3RUlV/vGPD938+usfghv0v//5r//Hx9bX/9c/Nl/5e9urP3/B17vq/vqHFH9x
HB3qn0PmpicMl+Tk8Wv9iJB/MRwuEXh5juNIc00K5orq4r/+Ydl8CKOczk1o6RLs1B//par+94eM
vxAeLD2iQx1J9WrJP/73C7v/e8zw339h//cEcceQfw5PNR1L4tjx2CzxQcNc82//qRhovGUkI820
fPQSopiCKn9k987d2c8X1yEgTo4mew4IK9tIK69OLj4RYXrYwpdqiyTj1Ina2E+DR3tntOJE3QWj
N35jdcR62Zq6HarYwZ0e2XQ6hP1oiNW1xy7s7nMGFb4LE1C6yFZA+rKNJqEaGsEM1HhjK9NAI6p9
9BITUVR+CC6BaSE4s9K6vQeV1LdVVW31yXlUKI9YQYEgI3UHwaWgWffqMd2aEvQFIUFb3IjQeGgE
tBHfswNmka433uWc06HhQIpwVtoLetwO+vTqYgjZf5sXGb2VHMVhh+Q9d4ZfDSuGuEWZh+1BJOJQ
WRCQ3DHcg26Ej2s4CrkV9LHZ7n7htPsxt1iay4/R7g3ulUAaFtMaSygU6QTc6KwyY2kEHQEccq0D
1DClW3rgw9JT0y9F7ntiOkpz2aVD8dzZjCtchd+gcbC6mPsoZn8xMVvZenD5lQ4lxcQYE1XgS4fl
E54Ne3H3Cw6t5g+NghTIpnnwjS6xWYviWayrl/U3gjX32yydmc0QU6jOTI5t1GNVdMY30z1RCeiB
NjyXxvL9qmsIYbgvXKT8GzUTg1iN3/hUaXb7FniDuoflgRFC4OQmAoqgyTDwtPa20gOnY2PbxHWD
263YqFUQ/VwMnQoY+KJuQiRJWtLTMjHbIGgeaI/v9AQTwtdHzWKPL2h2H6YqPAEiCwkdouVz1fRU
FsshTRiZTiuIH4nrE6rxrSvVbcy2WO+td7ii/cFsmyM8IITwVPW0c8O2nlhrIve8lxO/C4y8SVBP
YG0i5rKhdYwIjtgQpHQHLeg+WuIzVH6oExcSokgabTGzTEkr2BpG7l4l6Sf7bX6h6NtCYoQ1N7rg
cp4R0FnObVcVH7VFboQV35cjSRbYdCY/aiDnlxaTiqmNg9Axndsp5l8HC8MSn/qCPBeUKOzTQw/3
YM6dwZQV2ahGkEnUP+PuJ2sy4X2Xx9ZPGbqvBk/bPmkYMC0rm8xgwqgTt9Cmnz3pFHP6a2ojGE9m
9APvP25j2JNG3HkbN4HWh0X5NvHAM7h2WAWYoVc2ON1lRxwgIgbmZBAceJwWYlXj7qDlEIiFS6BM
PT8bFqu4NoGPCp/a2MQjMxze9TnCWqCGOlF6sUX/rCefjYVG3+rRlw6ZDgNxtj/ndRjgeYs42W+z
k5i3Qz9OxxJ/OwJdcWbtltDB4gSqZt3Xx0Ze9ArxKdZDKYyZnCtCs3SnuYJG7Ww25m27BqbgKCV4
FgkV0qXbxSivg0SAh/kTmW6OqLEbYwjLnXU1RxbOC8dArFXprpnlk27PcCtKzKmR7T4iF1U2uLMB
/FqGFN7WArIOSuTH35mKwgvOhNspTe0zbAb0DOaL5Tl6wDD7pGlzdKrQ388L9ia7dH/MXUNcVmV9
JAseKBdtsDTBHmdifK29EjPSElonjnzlO8iitkY8aqdO9lhq3PGmJTnlthnZm8+pwQKgmP1Mmq1f
90zJdI9q14rQZWXatfbqClWYUVy8Fr+uiNI9nvu9m0atX2a8IA8uE8v4b6sxFjb1ZHbaJR6LkKld
gzu9IgLHqpo0yNm74PLvIj+uoenWffbSrI9umTTPIETfI5Yn2C7LE/jqje2ShklHW28MxwYvsfQH
hpiBbuftrrEYvGQpdZHRPsXmTun2sMeYiLn3aoUYDvmFSMSCRRp+jZ5jMASWpDpZiLosj6hDEp13
Bp/hd059FkbsHKrIPakZiSQbBLgSxuRCk5evrodgoU2XcL9zLTvC4FA86dJomPIeHY+TGzBB41u4
c9wl/mwjoWPOW17ImuAALCrfTXi/jREsAaRSJvgHJjPLjTQr1MhGa7G3Ya0oc0pe0WJghhkJZXTe
I+x+WSrGoo2pgt7Sax6afNuj7YFCLHhLe3Krqwg75Ny+YB7iZ+A1O0JlehrbFDIwJyzKnueosRNw
izB93di64/I7436tKaE/sM8W5Jvn45kkH8gH2rHgV6tzCC8uFEYbf7D8qB0Z7dViufsxbXgN2pp6
2wiYEz2YZ9O8NH1o33uG/Ys19CBJoXf5VTtaX9zBR35XC8ZBsyL+MMSdksXU3q4p6kuRUAYkTfYM
lomMB8+MT42UB1WRruyBbvOtj0GQyxXy3iiXYT55QCS2xd4jBuhKittr7lDGpqCSlNe6pMSS/1Bz
AOFAU9s+helCzAQ1NoMIa+38nLo7VKH0VerOOw+/1Tac52BS1vRR7Be0Ch+Zh3kpmXJzn5XFI+r8
ap9CDG4wCHP12pCe3ApRq1KLL0V0Ww9tfVO9YZNpT6MxECudF/CUGyDaQj9M1UzInjdcTQjGuN/U
3kHyuY+sAvT6HH+OA9nThuZ+2eS4EbvSH2Vdiz169IMgpHrfivgntBBcKPV05X6bWIKw0C97IKxI
TEiRHzISDV0UbyqGUW/rO25kUqPRyyWGdG4VeGX2RK0PHehmMsYvIh0IFZid7mlp5MO4fkOWHhYk
SWLBo/S+6Ill3JUOWg7djl/Tnp4ihsrMlbIh3y1Z+XzfS+igA8vfBmHcwrZlaEyCIRq56ujVQ0U0
acgiPHWPZKyTBBuTSaIyBMYozmO/EeGnqxXzjlzL4UQSToMBDp5iGeu4McQvzrufbYiYB215u21D
hXiU6Y5DWx2GzaEp82fMD+ZN0zT1yYnmo8Fy7jymcH1kRQOld0hGFZRqoh/UqwEI/JZOatoWQ2GT
u/1Quy67N7k0N7Ee7Y0kZ5k2YcvxyJrnp5BKLEUCFfCEoU5TNWS7EtlPXLF78XqJrga+Ka+MrDca
10EyI7CBd7KpuxD8gFiI5ou8v+Wmhz03Z/hpXRPNZzZvDbu/z5aM2D3l+cZAYVesH+5N8T1lObLK
WT/0qdppZjndmE7BtEDg8+pi2KlrRiI3b6yOhuYJ/GE2dQN2sqlh1NfgvYV1sQmt+WkY2nkXOVgZ
yUOdE+B+IOa/C0M2fIMNVgn9Wk5ksbPBYAppw43Jhuy9l2gazVQvYJ5j80zsmpSySTBujtqNA1vk
MLARCwCuppxH8maqL4w0igvFGQM2hr04zw8s13F/s9eul1aR3YmZ1VoS3iDpnc7sHFNAEt+z0iZd
d1rTU2J1qip3h5IyPiIvz/dTazowcHHSodghg7TPB4Suc2CtqO9k6D5VhFyByRC0TSKcUzNPtkaj
sEw4QqKBAXNscTQBjiJ8fCFGdqmfAAuLbekcxEAMCJICxTR12s0LxhR7vWHyyfxutPF+zMrbqLUv
XoUub8jOKgQ115s5lFq0eO8030vAW/yGWC22RI51E3qFw6/r1SUQNglDNhgjv2J0eigiKt9LOFgV
wThxEnMlxD4c5wy/Os4n9Cj99L6EU0H6uHZYBKCg0uMbMHHDkpf2lhvJcJqezLkhlT1toH/31tVG
SFG7cbN3FxOsZDJfRwfRnY2DAWfUsYqsBwRm807FlklKe28HRTJ+tBUCLSnycSc79kmDzhTMnpB8
llMbJNhbKqcwfCyNZAcP3WurUPTLEs/DyG7FqyxmjSGLMFrGw6TqQzy5NxqW7a2Ye283xrZ3l+3L
ISLGScESSqPmnu1Hcm8ohWWxgAw6UBpDfiuPE8P4TRdBGY+x0IkEUbYA9XSXREXA8AjfP/k2EsDR
HpD6sF2UljDhiW4QXbK3iEnUbvOeG1kgbF+SnH1EeemtRe70IQmcBe8VLlg0GRG7hlYQeTPxxIHM
mbcDqkU2RNj2ZR3B3SdIMUQcvbjTbTJhVpdsaZhQdatej6l/uSB80VUQug5Ph9O8tWEKxzVvQwwG
3lkMmlhzCjBI86iBbV1uB3cG9W0Un5ZDgFlhA2gZkyro9+ylEdu5YYEmlnwbJtv+MGd4XUzYOVb1
EqLxD3QP9jhBLB+sSkB38gDpNgmHOCID2dGGpRBqscH+QEBe7iJ3ZMU9gbMi4JCsroqFKO1YxpYi
HA6pEBd4iNEeBinVnwvSroALtjTjA2jCrbBYTXSNIFqCIfwm97qX1nUBgtnxe0/mC0g9NKUoXg+d
lcT0fiCYOrd7Kip9uvHKe7tV1YH6y1cx2QE55hq/eLJoOnxzsag9be88TfGVIRryc9W6m0Ebzgki
oITkkoKefrPMzVNKytmpLI7Y/l4ESHvoa7YT2JIeOIonVKQQyzI9v+hEn1A++TD4e6QCFLfSs+hi
3eJghPbezqRCKZ788OqY37jCnS+cX6AUS8rLgQADVC0yz346BB+AcHyMh/m1CxE6G/XdXCKQFdmt
5eocnAtK7/DZTWe0+XH3gGKL7g5cTDvI42zLmquX0WJYnhEisJ0L4WhZzQtQRqLOwE3YY7pXvZGj
o6mAUDETrbMdghMu3P6RWASIBvqo+zOCFdy6abQbXfqvpDhlMjZ9jqWQ7aIXuNyFaBDR/hBki6YP
p26kLX6ODAPM+WsIHM4XaqS+JiJMRRh/Jl/ahhkguX4uvO7ZdlzGESP7VgrGG7KsCYN3iSbQ8BrU
IE78Iq3euxSxTI5KzvfkjTmhX2LJgAih4Eoxph/1gsRSVoIf6FC82G72wLHzOg5Qxkg5MMbhxaHD
4LtLvIMOvB7SzSdvIRouJo+MCmApUNCDd14zEVKix8OORzVZCemJYPnrJVV95w5cf7mTDCzHMEcx
ps1ozhFTplkd3Ay9V9yivGDrpXv5ASsIjWHibYwppjFJ0NyJkb2at7D8VNWTqdOQE4IxbqZQ3a1b
mtQYCogqGs6d3HzVQajckFfyi2Qdc1OkDIHUWGNGaOOd6kpxMLPhkYMFuDq72mSuScNbrCvJ0tle
kU649bQiqEz+Je6C4fwliuGMm2K+x7uS5al2hxgxwB053Ro4z7T0aQi9LkggRSIuUKsXk2/T0RC7
4GjUbdrBOHfZ9EbYgrPcvAJi3OetRGrYF78c0yDtMUmOVSsYocvJj8eOqpe4z65orhXr8GPsdVcF
7i7Qi+wqx+LeIwKVIA9+AiM3S7pq7MfeAJJUc4gREJ2AwsNlvuppMCeFjLtdXf6sM684aFRuO90i
LrUX3ldtYxFbDKxT05RGpOwOrCeHX0nmuedFMw7Wmn2TmpjkuAEXmbyFLMf5muiW9TlBnstmAtjC
45M+FXR42PdonmaEbUZ6xsTyQysdzY8BYi1IrfoFCNGU9RRC1NF9vcsY2SBY50zRUweGnkjv0hC1
T8E2Wo9w7pkjy83hRIYBh+Oc59taK5+i0vgeBtw3HcVSBkwBvAbcec7T4SfvjoJlb8Pus9pnBRlv
eWsR+bYYzNHenZl9eJcBjzE6+5JlQFXSTTYYdgBA7dkV7YFsUdR5cmD4c6E19C3dCGJ8/lv0g2sC
JYDWocR+NtBPmEFlDXhjQnNnplrFmXZjxgIysuQ8MvNVlEdQC7GXlV7jBwcLUGH1ao0+qNwMPdtW
CfWQEsTcyY6HkwXfEJe3s3azFHN4YzKvm9rBj8YcW2GDAFS41aGSNOKJ+YzF7+gyeDw4mXpRnVfg
6LGbQ1TCVC2i3tkWyMxsUsr9NGepMbO02QsdHi1tNAIkZ71sjDJjmOJeaWDjM4FvUIMRSO7sKroH
QgaUWDinvC/yy6i117zugtk2bIIVQbUIKuiTbS2ok5AGE01HfiT68vFOJiSFN312WNNwDPjliInw
PyULOpqC13TqJ49HuRgIkfBA4IcOoukFUwW4ug/09wuLJi4l0hLfnbCYHq0pJnAAYQeQaxAItnke
OmDwdWtOAfAztK4p5NffnuVinkGNF+iZE5wav5WKDGwxuRgxTvIFb+qkj+9OE94PZartFMNdRsLo
l4YBNmK2GsaU/U5mCvGu3cmdvM4XyJMLG7fPdBl7DD2eJQseBxZbqY2wtCXE/pg7z4y3hztMJ6+F
4BG1hHY1aa62cBLvId+Tjbna6ZhN71LBDx/hFAcx8xLgadpq5TxkEzF3JqhWLvXoDhVAPy0VvlcU
Bilvu25Y97u1hgK0iEnTM+4qQsd55lrf4h7cSIdg+MIAEJ+rc2E6mLKX8MiPyb4Yq/y1j8TOaYmk
GxYM39zd75zIYJzn5ZAQyrERKi+DhVvChzRL4ahc2g9zPOVNxjEcwT5pSQYGODFxuabq0EKvIYkU
m3U5Lc6OpQ8xRRa/UjtT1M08Tudai07xwIxj4t2xn1zjHRTZbcTL8XnEHvniEHBvRIcBinGb42tC
0DZZQdLKvV10y5umijMussfGzrQ7LVpDxtoYXgcKviU1H4Z4YArsYfhpij0xhR4ZImy+6r7pA0bH
J2yQ6myZxVPT/dB1h02EAwF/0JJDUoD60KTAqw3mlbUNOhGbcCGPtWBdmZs6KiL4Ve/z0KGWSWrh
J82cETBGeGaMicgF6HFajGjHN6TudJ0CWzDp3aerMgCI5sjwFeuN9Oo73CdWsIij1Iz5PpwMf5bM
Ie1wOhKzAmJoAeUR07Vt7dElJgtHPWDzZ5dQrCDCRz7mqr8n15uOrrO2ZPvde1QSW3TNxCx3lp+D
IxZV0u97MeOlzFGZWJJhmUrYfuBpuopJvzbX1uzHG41ZYVqCCSDvAebFiC8h0qNjvSotETy69MT5
KL9hPUPkXMY7yxRvwrEL9Ae+Ew7eqV2b1gGrK9pasFtOPhzndvrQpuYhNdm6FLFGUep5qLuJRZ47
GLddaxCJwsxnp8RrCTDLn8EsEAY/xUGRMgppExIMwxbTDWAJUerejS7vIzFRYkhxU5pwX+OJCVs7
4/ZJuuUuN8wDQK3ML4bSRUr0JFyh39xbM2UwbdYlbpMHbMunAdjVFtnT2aDp3da181rUw7dieruB
Dtj4DNO5xJgOmHPCYj7K5BZ6k+AgSlMf+B2jswTsl1Fj0l/Mhe5x0eNjW9q4hSzXDeiiwWKnZLzl
6sfkGNN2pL9tC3nXjv1Dgu1jJxBIiRb4gumArWlNQKx0evquJrpzJ8RLO2XXliSfUNb20c2rN1eO
lGM1w0buPcz/HqiKPEwOEpNqUyEWsCOLCdJIwh3Jcmja2z2l3MDR15kHyyZwNKa6AIL60K7RBqOQ
geGxFqrVCoouvnKc9AOyX1TnaIxJkGf/i0ldmgOeooWS0HJfGULRAKKCKhrX2ScjMXsYiMF9GXuv
4dtVftOxr7eylsQJ+Zm5hXbDv2OW8n9xdB7LjSNbEP0iRMCbLQlDL5Ei5TYImRa8K3h8/RzM4m0m
ZvS6KQJ1K2/mySygzZRiBWxjMu8FLopgqfRI7AjafkZKPhwHqz6YDDScic5P2lr5jpnnPBRdHRQE
ubmPEDidcr7peTJeajXOEIXtELqvieU7RdyUlIzzv8lin8rnXcVS6wz05ZhFCeUkdF/wUMi+jrP+
1el+e5lCNLnEaacBTkkGWEbgFrx0iL4Sibs8iTvyTVhvS5A8ORH7DCUEvzSzDHcUMmx/0/KbKj9t
9W3Zn+38wbyUFRczemu6EgeijQpXklKja4k/uyNldLK+WVnyJUI4XJq20PYEA5jpKKUjTV7eyoiN
Abk+Xxjity1JW9E+IbkV3vYNT9qjcni+5dz0sAJBX2TXwl+dR7rSeF+1muaLQj05A9xhm/sD6KAI
07ZSml9WO/zURvk5GR0W3l59NxeAev+6UX3q51mcU0dje1HSLztJsYkqNtQ4g+oPJVnGq5O910Sn
tiBu0ITqfNqpCWCsSLIOVpV4KZQm9Hb1G4qlga80AkEh8oCx/lOZ4NMmo8XFg14c6nvJyWrjKU/D
mmUo6YOhpoKF7Qiv7jEu6NSpvX5W3/jGcWIJC5SgSD+IuK0U/dYAUKj8IN3xOeifc5++RWBJnHTC
5c+Zp0z88YZQOZiUu+2x/WCvrfITrxMslYv90mPCL63khd6g9ATDODr0AouTE0GVwvUYYKh8qHl2
nGV9YYES/1GBAYOGfEA1tWQvx0FxY2mRMdJ1/yrR3kDDXyC3PtIBdG7ezjV7R8crNMU+aE1xy8um
570S/aGP3xmNNb8qWc2A5PWKZXB2LZQ6zoD6zN/xKjEgA12hj4ZKb0imePFlKfPbxBHHzmTxheIb
ZXr5E7FurLL6NE1hczBIkoAssdG6ngaAAjSZmBi98D8ycu3GoWKI0MOt3kHoKJAWeth4eM6tMx6z
0uPWz6gnV+I8kKZFQwzxcC7UMmbGd54vxBYHUJWUo9DhXfBac6TptpJSoILoWzMvee6gEbMUiykW
jryxsPN7icZ6n1rz1qnODn8d2YsYmhdEH0xj3NTFajmRUC6OluIEOeXTWD9lV58gSFctx9iUGAae
+K/eyawrhtORpRpXM2FCLrJy+Zxb9/9ho9ThiUO3kJCXbCDMcXUeeobtNW/keNT84XJsIDSgiRAH
W8pPxJaTUhWBDpUMo4rX69lpTF5NPsGeq4VZdn4e1wFe9e+YJAQ72X08IROyNJrOFu0BThl6Vvqe
568FKnGj3uJeO7EzcCvtpiMKm+zhyCqDcEBnoJOvo3zIWTEEI8gIqJmCKrHou9V4jhh415OwZhOr
sKUvSMiKp7D8GM3Pitp6aonperADJcroSlo7zlanP9oyBynscfUgKdKj0AAYEkVopFT1e5m9HR0+
1YbaVFZerMsx4kJYNC7WoPhD2jxjrZt50lbkkOFyRn+UtvnnlEO1yaxg/WcKu/URWbGtrm2Z7Luc
5LbcnOOpvVhOR5vyYgQz7M5I+9fJnIA5dkDYlQRuHOBMQ9yw/UCmZ4WjmbTz2vK1hQchEdRkDrlX
2rNZGkEN5Rt6/c88/zWE+qXory0/cwSt1MGxEVWU5b0DXZDnypXJLyQRGAuH4ztHlFWlz7IK3w01
d1vQaCyrkcpe18g9dgpvonOq2mPx3oKy20i15sU2LhIQkBbyTVbC8id+t4S04JFU56uylUidtBa7
CduLsx+1P9SF19Jazff1eZqj19kmc0d1xlylF0ph0UuQIlEkI2+l+qZccsSbzrqyK99L7Ncdy5dG
KfcykAOrnjdZycam+esbHNLdTlWHVxzLHk/kTEKkVcwDKyXfmNVX1nEpt1nWJ+x5olj4A7zgmRws
nRh+FeGraqZ7rGZvCi5EBDXAfcpIEygmZ3wYzhI+z/JVKylR13ZxpHVBTfIQ7Yk2Yd4vznjFHrvR
2w/BJiOOqTfSnmYNuFQUHjV9DhhAeKOtpEwFiMoFPAHnlmsoD7ODhZbHh0zFQ36dyyu6/bNWXzA+
gsl2OGWhCd41lS9xx6da7UrtwxipTCzf7eZaWCnZIOHmUhPIzRL0gNPphZOZRiz+fFIUB0Y94s48
a6b9nLHS4BJBIBkSgU6Mf4UI9wi68CqqstorGRhBFSWz8XXjyxiBERA+BOf50kf8FVAJu8OgkGJT
3qF74EdC+B/B3amXrKy3g0L0LoVvCoYqSR+sPqhDIpGObcJciZnd37oqMFG4I5Azcjs8GIDZRPLr
oApUGDvTyfAYYpPG1AiHb6xuyRD/9FxI+I/uI6VtiZQdqdU84jmJ1Q/oE0RPoPJ7lXLjEjcS+8KI
t41rnDeUluE07o5FSKI80l9azkSKLKW73GTiUpcU+y1txh9rUklW5X6vKc6+7Wh2zlpQDAU9EPu8
H+YrAhj9v1UHeTHLT0Crk4ueOQmdy0OwDN9FSM75M4y+FhKAq0iw9PVWp1CRupyeKvS0DtaUaK3k
R1UwSTS0RG9RvPnjTk0cxICMmZjYKBgKGFNF/0ymif0WkJUKqYmILTO2EYERlDo4UzruX8mJkNkB
AGtmNQGvoDkzd1ZiSeWZcv9nkR4bEdD9tQ5xg73arRs7PVCGCCOCr3gVHdsHfRW/WY4/VXxpADcV
x4YY3Pz0A+G9kO8KjJ+Ig0l9lEI5JkVLMipVbTcfqfTmdcshwwGxpsFqZfbTKfuSIGYsmoE4uMxe
nOpos817Hg5BSNI7zco96I79qPb6Jk4MFNXiWABeStJnLe7RYWjBLR/5m70YN3Cm0IeUAZY88Ki+
y7ihWBsdri7tAEAb5NDmUKftkTeJFbSOs42SRXNZmGxaS7uyzduPFBdP6EKmJgfxIO2TyXqbLHyw
7HvYGatnqTgKxt5RjndcYb9rAfmQkJiVKXyVQDmGtd9jwu0dwzXr8btFKJ7S9jjbxXMrpn/DgUXs
a01k2qSRFSUPtjk2BCJNWyaDIv4GG4m4kBgByxiumrq5iYQ1eXH/mGw7MKpohw8DFdnwOmUiSjso
JzbvhNi0dT/knFkUrP4nJjwqsno1AGjhk591+bXCi8ALU7/1gEisedrXFEZMan5lLr8oXB6M+lvv
MG3M1ldT87xNdMg6PRlMJ17Qo8qPrkgxjRWuaSuXNkqvlZXSQzYbW9q9uCQ6Jfn27qEvsb8YfLV4
0PUZIFeq/crFV0UOSF3Mb3m9j+K0TZaOMp5Jx58KaCkOZRzGWEAsExt2VG1CWzoZnMGaEx5BaJRu
E/anPhmUM/YJ9t7d2JC31N9AN740DTCJuO+OucCPUeXPSTY7wSK4RFstb0rA0gNAGHL5b4UQ7TEH
I75t6DHL0D9HLtyDFvlyW5IZVuCPRfO2NNWnAmjLa1mj/sR31ZHMw5AzL6o9S6R4YUmXO8NKveQI
HVJ7Y1UtlwHyfcuAaypHOfAdbN8xPvB+LG9tvy/UPRrklmRfBH+YZas7O9cJBVDKlnsqt/wMk/CS
pL2CoIkPDWyIU1nW55yArpc2EE3gYRlbkRoQAx3K+OKML4cGEZi3an6i8GLT6hntNTiExnk/Khab
f6opBSizAksY/9/N+GboEC/0LAiT9KrN35pasnCX/Cm3NhqvChIDTP7F6Oc5PMXJ3DfivX1Pkpss
zkCa8XpuKSo0SFP1a0Wis2WnM9cHKK6+2r1Zy64dHCKbDZ63NLCxGUX9eR4+0l74pKNQBGUf6N06
5wSD8mGDQwyJUjqfM6Oh0DHFp+p0o7eP3YLsrra2lsrg3p6CEemXS2TI6OkmRW2e+iJlKxHN0HhU
GDym7I0m8BIHLnLPRiJfISbYQfJDU5PfXFJGwrb9klTrNQ8hmCykjShjYvUc1YeJNTgxt+hS4qY2
y+kQtbS+ltE9X7KzBFUCdS63D9Wc/SgYMj2toayAK/KlbNqPGvf7FkTSxeR5O8CDscltkN8vSJwX
vXIa8/RiW9rzLIyb0+b3KFwCQczcwgFErIXFd5cc1bAxgz79pD2H0FX6oTJpN05g6m2gUyEMJ9wA
q9cSJmrN5V4vMviDHBjSs9pbOwxY5/XyGV6y6rtqT5OxVarOxzSAlsbZ857HzPpDeJgT29ftzh+n
7kZKk9Gb66D1Al8lVTrO0sSVGPXa0dmFyV2sxrjyT+7DJ2AVnmJKcGpU4NJcXhVqj9HuBglKPAGs
Tl+CuS49s6F3S5wd9nudoj9qTtU5Kc4Zatm2Hhm9qp8paT0UTt+xn6vhKA32UwJqyknR5vtvyA9b
pgw6CipXAVKRdoBLx/eOr1we3UzpuSTrLBuktyeSPQMyxxJzrna7emCR93BkyUsasR1RyNXEZCco
AnLhHJyvy0LxdxeIkZsK9s+qB/H5wptqI0h2VHjX5IgiSP5T4o0QbwNLW4VyDTdcvJsZKkSckt3J
+RkhWBpGfpCmfAKbukREmUa4MJJLzw+Mnl02Nh7gI6AGa7nwrufuZflTJrBaesQCG1yAOKjGhA0H
I7qwHlFzalgsrcMXvuWy1XYUE+1Ti9QTZWpxKp7rIX+KzDNKP/uHFhyd2OF+9uLFDCLWlXVOAtt6
GawGFkzhmaxrQ6S3IiZsBbO5az4S8GxsdfGR/SsSxZ8pJyemDOREzrk4Z7Q3QE7NM/qyM14q9sRw
WpAgVXL9Xy6BHJiemI9RqcqTHjkJk5fjpglXt4Xenpbs0rohrutb7kx+P9aXKgWgPaQe4RTuv8pL
1qc6ng3SJfaIo7LsjE0Si6eU8pEl+Uk4O2utcdsGrwM4l+U5wnO50Y1zZ9KJvFYum7lXkBxsylWM
0Ij1j94qS2fVMbYdPxvowii7XTt250a8QZt56gZ8tTGMmaaKD8qSeWMooHwDbR+NZHbVqD+mPUby
OqTTRRMKEAP8uxycvxANNnqdXmCV3ENNOnHTcC3HoTfVa3NMCCBOmVQnmBKkzb/y0Ho4LNKgG6ib
WCj8Mb8KFdMRZZnAJRhWbZwkTb0hlEFcVALSFmJuiugZf0b53vFw2YpyygTTRTn+0fYTokfam5D4
xonMJY+bYA6Al2p2c+S11PnwI8U/XY1/qIK+SbTZeIvCqrq22HjsjNT+i+sWBsTo+LEUv4a6Rp5G
vC+N9DSE2fuiVHvsCluYQDztqXEYp1bs9La5xoN8gn53nvnqR1AwN+bQ3sBqZl6UPMyBS1tkkZZv
Z4JSCzizvjZ8VcZqS1sYDkiADtsaPBw0BLcLQTU72Usk8EY6xZszfDr5u0X7oILXJKNzrh5PvK19
uIdmY3OuQ8eIWOJk4j1LLa9hPanGry3FuxiAz3jQVisZpK2evcNOjdXag232RduIgg+7OxcozUB8
j0XUElBFV5BFJdyu+dH6vji0I2MjhOq0bQF2IlCn6fINvYU3XqJDvTTSawbEN+5ejaUmXm5KN3KZ
W8n6quVTU+GaVNhczb+Y+vnGUwpojhL5miZQNPVVbRGhgTgomeRlerPTWUGYImUT9zNZ2gNceADQ
lI3DSJGL829MYom3fseAqVysyEKO9empZ1UX8aFjl2XRd0Zcj/DMODslA8dCpE8ZrZdMib7BfWdp
KJOYZiqPGxc8eY0NKg/Uwc/n5Ik9EAthvI72CLMsnK1d4szPkpzNG8YnGlIVvqlddlgihau9zCts
Gnf2oAdWGz6EI+luxk/WS65nciydNUw1vbSmoXlFsNZU77xv36MpZO4JFRTTUXquO25lBi6srgNz
5wwoJfFxrLpjWS6A9EZxjSH6w+Ssz1wxKHKubg2J/oLv4KYlPV7Y8oek6VyblZ+848APe+KwiXiX
V/0kn3zNUI42pa8JKFJvuiTluI8i9WXq510sz4HWUEtS4QhYVDxOyRHbM4F4zbXw2OCX+iD+/zY2
uRd1vQx5ikz4VN/7pdxrGt8xTfkRXRdYnfbgf0w+0I2VyPRYNrrs9A4tm52NApFqU5kAtgEVfKvj
kB+xxN46R/bsmvEmjAG3Jp+LYxOMS407M/PJXH5tMwldWxJPZHqeYNeDMTK0Z36tgZnKbrIMpwUD
KLh0otpzs9JACccuGjslmoPlJzbnR4WwpJE6JxHXH0MMMLE0aio0mSHiHHEUMnqhEEQxn+p6OEKl
xO6wyq9Ua4Rs5pwmY1jej5RkbKbOoaeP6M2o35LsGz8AsMEJ2TLKfjeL2gWA489F1btoQj5T9gVb
ME6tVjtCzh9cgwJ77OHS0Ry0a1FUJ9WgFzb5zWrhVawKhPw6Y5MeiOtbKr9+Loxy7Kq66fV6/UK7
+W2px8vEilnn4tw54c0EaI8tlBSRuxKyOr109WTapQCFGkXZ5k140xjGpno5SOIbk9RAJNmk9IYK
UqFCmyVaiKvny6aPoOOiqM0Uny58gMabhgJUIAhrUsRun3qp4azRV1znlKlHrgMBxtKSIz19h1bn
geQ/OeChoINLDx/gti5ONAYtx0emnmwyhVgCAMY2iUHhvHyutWnPPPOszdqpo2yRvzpZc7L3nISU
6Hl9UQegnpE3kicqAkmziqADOyRG7V5r8Dx0/RbjJI8neZ/Ej3StqOJt0FmHhEmklnEkEHgKy78G
HM2CGjSvY6Sp30r0KjLX1T6ZX3OSwFFHT+dcGjtd+Qb+bBzmES0OztAhLXlbwV+NdHMlkgIcg6Wf
0xRexawoyyG+55jON1GYXCU6n9z0KtvZB10j/hBXL+rYvSvU/yk0H/t1vxB7nIlBTOFtZt0SycsO
XME9yiQ3tJAVZiyzsS570Us4YVBKWb3os3glE555KYt9cOSi/5EBSoXDO4Yjn0bZDZU4QUVbiTmN
277kfDJbt0jaoBekmnD/Lkv3ZRVNQaVFd+CpRuRJ6h136SOQYJgnTQdzMDqWKHpWpB5m3QiP4TRX
G7Pu3p3O9BNshm1hBGgKXdDxrwyCuaPTfAqppve8tw99F65fxhI7ORW6dL44+1oGlCrC4iBNj2WV
TNsfh4CLw03ItNNTmGP9q7MjEeYbbdeHoc1v8Ws8JEcnfKunivsZCZeIsNWklOvVd+RKPao/HeiA
DdGsvaCOaVOOjteDxKvhgpdM16SrFqPfjCFfKdowHAyTbgjPc5rPjJkNxmrMaOz9LL/sJcmNLPvB
dyQLn3Xyntsaz5YXGp3XS460sVSkqQ4+Y2Wo+05RgjIp1wBFgi630PNmNS9WvGphGX7I4XecaS0I
8+VImfuhTQe+wBDi+8X6nu3op6hTV5MgtFqceJ1q1p6C/QT/LJMjzr9lYJFCB2Uen52VaW4bOuIt
L3fbOvGZsN8IX6ZqBZAoUJZx8GRZ/K6oOBQXM2+ZlbGy50ugwEvltpz1+zg3L8x0eMrIvoL/KhUB
8AKcM7+Cupfoy4CBSPYevqwCsdCqoR4TTfE0jdsey1+3X2ir78zpZtfNw0qmR2Zjj0gWjwkh5p6K
Gz5sc+5t9bLmYZc7fNmtZQIbnLAAmprxzfvjMaSEr+rPiW6CIeTyVbQ+hXRBAjq8RieqiAdC0MkB
4yJMtgystuRZvcVFOK05ZFo20Xb8K3ACsm37gOH4ZBg9jXcR9uyYx2RmGKf9hlWzOpIWX5hTal09
aaZzC6VoZxXBFL3EByqmDk7unFudgBPjZKh219lAPdNAIxXpozbVCz2WrTW+UKXg2gLCT8WoP4RU
ztdUdchHhTXw3CSPenwIsO/mtI9s43k0It8p01dbmuEoyvZOl9qTyJWnflKewIsFrRZbrH6hBPA+
sqJvQz/H9OEY3b/UhlGTi2BS/2XFYcbBbRLXh7WwFeMDrAjeWuSGfKDxhBsrRgJu9mYOiFdKEIWQ
p8oloWkgo3FKFnhztXuqiUemFh9h4ZxUdjNyBWZSx8bdN6wp4ibz7LS/NLNCCCl8jfKbOVp7K8tc
Dsx93Ia/FcCNwlJcrWc/pmUv3P4x5KT3UWqB+yX5tJUGUhLsXIICNqlpyGelNYOMoNBwjSX70KTT
v439RGAUH9hsvknIQyOwWhaWq73eOEmWgIAyV0+trO2gfj5VRnWX9fpAGH03NcaLqVAim+LUjDVK
huk3wtBt7rrOQrdoIOzhpCncnACdTpNIak8h9JlvW4MMrOSYieKu8jslcY2icBdDPykrAqmgKFQp
XqmFiknfZhf2+29opiezNb6Ktls98F7XybdQLjz6178kbty8cHYKne7bymwxq+SRW6D4cKZ6WMN9
rrrnKBQcnTjKNOsnVrheTmX2IochLT/TnnTRzmDWaaUvK+HbxIuJL/zTaLWHnj6BYmRVwaOhlK+o
jHzx83sCpZBWargMXCfoqfYnY/CV1kLq/cjj+TsTgboAMSmb+AfhZt9q+Znx/0+E3AGSGIhxvoqy
XXhvleo6NOCz6vZvSJezZmi3GfMgpowAsM59YrToUymQ64RDpwLktWwL5UOLCAw1drJPlfIQpTrT
OTQSKB8KJs3mG0fwF0YN3xAs9wziAFLCZVcatBvKiSrqAx3an8TzF8ikzcsEnXRTsBrMxvJf1IMW
q/N/ul392ZP40ENii21rEcHgVd5Gl3RkDdLe4nhhr8SCKyF2WESo98Q9VDJJq3ReKLseOg+bz7fC
oHYVJrI98HtC7i1Kg0sAHIUxlXYSeQI3LRU6sRMMDi1Pje0oly4a/+bQ/NZYJbWUIwRdJb9I+C8E
7bZDFp50S30PdTC5cTJ/JFl1mlkAjok4lMTjCAzzweNjTzt30cD5ctwQ8t6OnDApwltsbCfnjaKL
Axk/MrpcfvOFKyzcslA1VmihRXJMja/WauDFeyn4jDUN9wm2Fmh/PFeI0qwTKiKM852qEzeuKOxc
IQO/qsV2uDoI3g5j8rUggbYgweBbDhAri1x2K7urN6rQfi0QgK4hF6VrvjhKLbsj3aeWxiuWIRby
rIvv/4Qu8IosuBUANYltER0DvmkjD9I+MsrtVwMYqHN2BXhJKc93MqJJVUtXC95DaqdBk88e66Nb
ZhUP/BsvWSX75UzMjFqsPKLNhF2b0Duu0pbt1lVzE1l2VaT5jeINUXfbvm3O6ZTuE+uHdOWh1sMb
XLrcU9eVUsVpHUkvOGB2S0WELI4H2FNGg01eBPCIPpoVb4jCsAOB62EhzDZKYRwba2dU9Q+plQu5
Ndwqef3FveqlAkfpddE6VBvtlgLsH9qbdmkdXpf+t8Ve4I4wVxmsUa6chieTZBfFuY82Gc5zTDPW
UBV0RdC21CXhL17irdIvH1YWfrXIaga1H6tr/Eo2WZD1Dsn56BoWLk07E2o6JbP9z0K2IKeJcRZU
4NEqX0um4caZgsZw6E+ym9fWTFHw0q1qP2r5A7zHugnj4eSrHFnVrnXUd9U08KqzupWy0uuM6UpJ
5RMB+UPmYIOZy63oWbTpKBZRF3uKPT/C3gPVxBqZ0MuiV48JjhbOWjpPosTAgtsQ31lCFlOTfVeZ
fMipW+8Ni4u84FE0k//fpr/d/FM6BTb95tlpahphxJeaWn6c5Qyh1cVOSg+jxL4pMEHW0Y7RTSgS
ZrX+QcLsVlvoNVo+H+zWfkTaI5RS2KIWPS/4nMEQInt/2zU7MOyfhbpwt1BoEIvWSXr0p+bk5CO1
zLE72FVAkTgOjNEtBIweVnulGt4T7hpEi18opzkTaSei0vIYaHixqJkD+xfi4cLuq0Do1qKLyPE6
SgnDEWFr7ZqojGZ6jSIcblIisZGOPZ98LWXA2aE0UzoN2uxTlj4TpOvGoBJO+2K3d5xGSjXQPTAf
HeC+eD0AVcUWV1Nge9Ksp3UM04F84xRfeycRlsXal7Sk+z7mU5yLQ8jMW8s24i8suJw3W2KVdFSx
p7P79juhZjHWKPvK2nvCb7aV6dqpzRfL5ick86lQ6Vt8IQ+xlVkjCvBpQpLukcpf2tB/2V9u+J3T
W7heP1mJbRlD2W7kGLJVPxYw4RN7Q8yEYFyHtTyX2XxDV695KzU9tVeW8iJp77Wm3ivebJhi3Ib8
CxxOShDmdB8vqzyKQa/oAa2CkXb4pMv+Rjrcr+LCDVMpcssodZOcyE93ofsGRSZlMcneZ3F0lOm5
vsp97Y3kuWOU5xDWlFavBCcbqG9yz8d0r8CCtyCeE+38hjvsjxh30yl5WpTuWkUHzlyU+uJ5pT2b
4DSlFoi0YWP/cVDR8cUp8ClgvkLWQf3Acra0fJcsvPM0/flZAeyc8AirP6Se8CyRT2iTgkw0GW29
PYyVcxuUa7s864a6G3vtqOKjks6985vDrhOTw3gmfGtFFNAmomOu0GAmM4RvtZnaJZoLTKUhUGx9
CRXMZ3pNavEwNPm9h0oDMLQPmvojzsPNvJpT9RruNSgzCAIH5hPagVJrR/PmXUPG7s3h1ocHpXo2
CvVmdBoQZcsVq0U8JlKv4qFU+T2vHO6iv0xwuWickTRzD4DkhzWzX3RI7IzkOsYRvcgPSTM8NzXX
oQXCRQ3HQfzrKF316EnyKS85pVrt6+sONY/upY6vfiTPzaVcm1QaL5HXtrNsBSzpvirQjhJ3NM2S
wUwqLwmhSMolqc1jgKbY0mmT9wWqXF+j9/ZT5KxG4i8MkICbiEx3wwVbbrzNU4BsEzkLgFr0NfsQ
q31FZgkxD+ATK3dNlrVtfJplE4KnEXPR0xMks+i29NY5n4DozNKHAmpPEuMxDJW7xBXUiS7JUuwz
AO35/NML/b01jBO9pm66drJDTn9tVF77uQCjwU6EdB/9N9KutzHGm+GRjoyoftQcFX0o2EuUbmWx
5Fa140AJdEeVK6Zw2j4xUM6j89C6hLdtc5wZNeJK84h77EzJT2TsIOGc+hFGFbU4iaz5a3TpzaFO
sad+V4rGg6kvu56rVxYVMD4Zd2Yhzryst52NZJ9ReKQ486ML40+9mJ9r9AuJhwZg/xNV1UHVSvvM
qdmfDfs4BGXON2lTj/Bh7dC8qoiZtPpIblohVDULTOtEkjpPt/MQEQOPzCTbQaSqu4nECnfdtUpn
2o0YG/LEvI7DtVQIe2Stg0CanwQvRq0lIg+BacIOq0NAmsr5OZbyL9KU78scAw5Y/2poRXO58I0y
9U+qRIgzBxQYbCZKZxi2Uzayc62gh0fluZWkk02bn6J9iOjdaZhl0uLLoZs3yfqjmGs3oSuoQaLm
HbV8A7t6mlvHnwoPa/e2Uk7hOPgFcmeu0tdn2r9CJhNLoi3elLZyTdoFI32LrCL6XWjmvmrlMMlT
hWRB41z4ikBErlp29NqnJsnaNqxxEaTxLpQH1kWZwaLYSLyMtXr0wq3Bp18Q7kv4LA/SLubqCoON
gVGxX/K4CKQUuM5gc6yvuBBpRqVq0ZLeiim9dv9T5C9rdr8mna62P2ieAGtXXA6b3/UFXOjF2aZq
DgFYivXzCqolfnLAX7qzsQ/Eec9XuHkO7X/41hDAIYhmqHKIdzPDFbzPpCfAprusVzt2ebP8p8y4
+sPkJDqdh8Hh3h/tZOXNpuh4xLhUQPvGZ9bDSWbZEMZs47PVkBk9T8jsDdYB0MLaa9qYLhOYIV5j
fvRSndL8pwgfVrpjvfEvYWQqs+qFioBtkgAXL8ognYoneXlO5/aQDfGvJGlbDKfbse8ojhAHEp7q
jCOmLA2wJDIzyWowLOVXkCDPWeVcsix1J71+2M28bTgEJQlreaR+RjOdgFNx6rXaM5OPCGA6Oc+Q
I64kOUwMJ06NbTHfLUalAv0IFX8IWJMwAg5UvNj+UEnbW0LeHZ/bFoHDc4bsYFL/kxT6sYtYKbQt
FXm0yw3lPgEDWrPuCsN/edEHTk/lqvErk2kqopsl/iakUwNMXUqY3lAOmb1cbWd4loWnmtUuCv+c
vueYtdCmOXtbXxu+xvTLop9P8FihuUQg9QeeJDVV+Hkv+vAhAauPRLtreMOI6lMDwE4NhhI3D6ht
zJvGk5QR5Mt2aStATmB/VHKeUN1wuNw5ew03ySYegdonMlbmwqNfDB04t8bndCIrrcXFYaDGlm3W
qbWp+CohBQoibMmFDxGQA54j55MFxqWYXuXsHHEkS2skmCfDzF4kDEKjPnIzQcHSBrBUA+2j5i4d
7+tbMLE221iatxpdOFb+ywFPiGJadvP4V1RlILHqHYq/Rp3wB1AoUmV3rX62UhKtfwn7TlWjbtQ8
VuWt4+qdyt+2uQN1sI31l84oacwSG85GBpi7GV5TDOacTlslrVwzfow6utD8xMytsokVTeQLTiFs
sapAHsDLqIki83MKTPIGyiWfSvuNufAj6k3+TWEHamK+cN5suyu99wLTHLn5vJ7f0nL4U02qvIit
9C74k5ziwSHfafkPN68o2w5kKlAj8LWyZ+u6T4ohjMc42ReoBcFApO1kjYQHx16+xFV1bfrK3DhR
8y4oCaOypLBfh2b+VZpowmZMSixMHJdGRf0VtM3eNp6y3ghfSGTQ17jw2aqy/rHky78U0EwsdfxA
iWmsJaWE8hgHolSxdViUQpU8vKad0Bg2G/m+VBVzPyGQIagMPzIh8405y+3Oqm7whOrnIr+zbQcw
ONB/ojdC3ql1W8BWeBi8XCH1j7wAoVZU1g/adLV8imEnNf/UDIbdfq1QK5yHiklxLrkOh4Wvk6xW
kC9Cx9qU8l+uvvdz6aOWCZkLU7k1nb0wwYZl/to3XH8tvPj/Y+/MdhtJ0iz9Ko2+bsvxxXxrTM+F
uJOiKGoN6cahCEluvq/m29PP55HVXVnAYFB9MXcDFKoig4oKJeU0+5dzvtOzVplQ0FJH8kC2Gw+U
zrxFQMVKuEOaWUqEjbztkXuKnB+4E/1kbyWQOOqLC18iZAhZXgeeZmGLwwRA3bR2EC/53B8JAAGG
slJk/FTlFjMvhdK1GZgOXloa+9r5QlMsE1b32MLd/hmlKATdDsSERYjyjEZCPhcY/Nzw0BSAlSJI
EMOmddGfN18J8pB4bnaYR1dO8N0Iva3BHqRo5vKKVVbLc/s1FiRbwjBz91LxKTe2jUeNiw6uQZm9
dLQRxzEynxGU+3C21HMHGb6Kj5X67Jp7Eh7X0v85Dpukf0yZBuMpOTIySgJEgCZQAD/ke3sKmxNR
vDAMJKG7D5Umkag2GMCcooHMS6yGzRH3CoDlc4LJRk/kb97pGWLjF/nuwVdPcNNoHvmkrERyKKsf
edUgwYpvCzZ5ZUuaZHPXM/sJ9WuBDM2aboyEjJwZpFG9LUgGBnq5olcn+RR+vPEKEO/Gq94avJxi
WufZbUDZLUlH6JjbO6pfM2xZLVoCk021S6tbug9VzXwD6Thpacz8reguCyFsBwTivoE8AApzE/GJ
Z1OGx9DXiLRpWqwETRAB0x+/nxyGGeGAs9Aod2ZO1eAvhvK9Wy/JD/ZN2W28uIT4DdaByS8gcm0+
uMRVtMAs5S6APTanfA64kIL5QiMBJq+yb10CNt1r+ihxI9ZEGXQUIDPZH4g7iNnmzl8lOjkIbmmW
hwHmY8xX7Mih5bBjRNfloPM7GjNmb94asJQ86LSQZMUZQb62iKH3eGvS8oe7GHjDJ/JraDIIFqAe
TcrX0hqRn79nNu4GysRGXZV3WxjtrdfSw9WclWKl+reOd1lySVkcUhX/O+DV0941cnC6lpC+vBtt
tAcfMVFRvSLzY+biExC8hLk5HygFQoMbgoCRdIAkFuPyxeCRwoAY6p3FRD8eYM3vQqrIWu7bioUT
GhiaRNBrWOyIB6LIAToKmKCBo5ZXn0WpiZFBHeW8N/ER3ct+cJJ9NMNirxGbIBxFDwMBJYJQEm8L
tp/LA0OqoMuouNxrVkzYalex8+HxrlVk2VfTh0FUtZ4fikbegDNoWr3X8rnnTh4Tnpn+G5kmShMk
uCyZ2AMVHFcJK1K3R2vNptJijWrrFBwLCMQJRFF3XBLQwc4zdEFYFaMvnzY+eWzLvRjzGa6xM2Qs
mJegFUxFFkNppXBHoG4LyqdSFU+NuTzX2EqdgiLETI1VTxzYDdsaPtdEUclUPBUKpNAQpSzYfcXw
ytI/O+ECBJnm+8FiYFiuZ+aXFcudSpdEhjw68LxYR2wp72KiEsIKHwoBiRCSEFvm2pYgnbDqFGmz
LokVYxLJwDUEW44yedTbpFtYG1Nu76CFY4niX5QtwVpkh6GIxa6OonsZF+tmMIL1yMhHRUWxQY89
vHqsqpHX/CqzirpdECBRpk58F2vjJXwMK1uz2kiMl4jEmxBJ/5OmzTo5Xv8IFvY0gBxcYCqJy+TS
ZcOLahZxgNMMFKyvqaNQBJvcewmDI4bO6Ln7WQD2uzWTS0Gwn+V4O5sfrGYHR8/HqKhaTf64gVp1
mFlYcZgghexPKrtW/Q+NkTG07uzyE2fcTXTW4QtK9KOhUjgo7SFkimOjDeOq2/iSKayJbdBw8lfb
hAySeyq9/f1fhEehXu/Nk6SBM9mSBzb+Y6OU32lJ0EfhohCOjEZBNjQJrY36rUO8SBiFEJCcIXgw
XIfqPm4+A1q+G/07odzqr0t5xnpgl0S9sbI7yBmihlZiBQhe0zLeEpJy79kpVXnylrroLCqJ0RHz
HQ5mItt4jPU5D5ggeY2Q7wn0qgbUuemtUyKEbqJyrh6bgujVkpvDw/fUeYzO7qeKhZFBtGHVMd30
JtwCBlgpb7Em1GQ3JG0+rYbSAWzYY3eci1c1hz+Gbrotc+tz4PF9EXg3ochFu8nN4pOoqvskbeWr
Bxd7I0k5h45ENbAbeJ4SBD54/sESLkhLUM1InY9aYwsycG616xapFp/hwJ5OqTQZvHEil+rczfUj
mNV7gnlvHMnPTt+aBpA2lKSG8n8AvyEsED7dLHK9Ch3n8ZvV1p0xPzRFei5yIPFd3f6cAOvX4zuc
8C1plVfAyOfC4WdZZywboSEXfvCFcoesecR2ZWrf1rYi/dKeCc6SLxhGrzWNneRoGEoYlea5p2Ig
UC1xmJ+3KAFGFNh4SQzIb8oY3og7+mk5CVLZjjA2YyWxemCMRq7AJoaHNcqHE4Tgx0LZUB8/WkSV
dc1v91z8TApb8dVIfe3psUe84h2O94Ibg3uaqfFXnnyI8mEyHuLuLmziLeB6LrLoYFZPhfdTozCs
feKUjX47FQd8Dnb0WGNqwPG3dlQCXtBatfnZTNlNoKOuIoRYJUsiZJvVurKJh+RfqHbSa8wljXMK
4sVzxmwxmBjoGeyn4MSzF62HHTVeySG/iN794sfQMv3v9Istvkb5Okd8UwCQXLLJkWMmhaS5+eRT
fiyVjVyt2L3k9DZTSpAjbhKniZ/zqdlOybDtw88irTd5R60ypcl2qfvVNozabaKcQ81tV2TTnQ0y
4aYc7K3MnI8kfrBNelDuxwgFpFWhYEgZj+t03o9cq8OEqXYCRAShpJ66Y2aQZsQ7O48eSc1s02bD
eYu98aEYqz2ZbwRBO+GvsiuOqe6fEs+5qZszC811j3ap8pOX0joRMLjy6RNkbKxHdo41Yr76bQrf
mrJ4g1y98kT+2ISQanyWfJh7mBKti2uOWz6zo1WQktzOILSS7kNPO87OFAbtdW6hxaVdfQwxoDbm
S5w0P2IHPpdLvg2HtwcWo/4ZEC5dWuRul+4Rjg3sajpOClbB2MuOcRH7mokCiRqBh4I5wiuMCGHw
GLr32yg+KNFfkhQO3kTWNs2FJe9Al58ka3mJw9OP7tyWo8scNkWKq5ZAgUi8hGw+rLralzTECgBV
4HprDz2FJlMQqO9gML1DKZ3B2AGcTArp1Sna3Wyyc9LrjP8IdRmCGLYuWYCCRwXcbYunr+0oqMy3
Hsdc2Q54O3ZOx7AJpGbL3W45/XtPDkqyg0/Btd2vs8CD4EtfYi0sfuS7hStfUn4ABW2sQ1bUzH5d
CnI85glpb79LjeRs04TTJonIXed5s+mb9oUSPxCKt+SUWy2PVXdc9u9JzxLSYvzc91QKWYg7oV3I
7Idh/pymL7aZx9QIUX6cDbPfx9/fKrH5w9wE7TMMgo3KWbCX9m2OlLSSJyUIdzF52JCRZH21UdGn
o4cNcTIARwiXTp5NThxS/s4oxd+65HHIKEHQMeL9uA/pWVxrvNdMB2TqXuG9bgTx05MbYk6nXp9K
lq4oMhpuRx0KtCFsS630bZE9acM8uB7hqqK6DZPifrFPpuG1gvBYcpYNjXlAQrv2Z1BPxkeRTvy9
iHQNMT/FPcfBPBxB8/0wKYUSgWbCZp1peNvayndFILCUtw9LnB53Sj0GN4ybGJO0LLhsxczOOC0q
aUP9HKEIuD29jaqvPpiMfgLWY1/JZyDNoz7sABCug1H/UkXzuJRWJoKTlSIuucZ/Ewjyw6IqukF1
v7YsEg0x/xegAASRUsh1O3D8HC48NwATBRGrlPHrqD/B0Dm3fIYLWISEWJYO4iDIKKUvD3nt7Bz0
zPSYjW6+BYLBpGtPqWU+tvQCU3iOiosPyXU0sg/CI7byc1QX2XYHf9R3RQHrEHsSRtKBTxxcDXY2
6MKs6WA44kH244k9222LuSJrCUrHmGIvcWBFXR6KYc+lRZyxvHTkbUsNgHR8tGfwCGnvfyma2Fi/
uk7DWZluYUM946PYxwglunY7Mhh1aCLd4FPICt4Tm0vxwEyvCOwtWQLPyTDth1+l7e08DEDYcA+u
FfBWp9O+hatfeM2bDpjFzGxrXkZjH9CT5LI+KbOExmFv4+aajP5rMpXn2g5u5PLzgYss/aPjv4SU
laM5X7zFKbPsdPh4+My32JoUorsInzx4/4cqd3L+yqZ827OtcBUQhiT/SnTxZPPwC9wNfPAo1Q+G
ASUFbbQCcZMSUDUZMxpqfTQ7BFqd+AVT9R6gEvEVjyLFECaHo6nR0IDBNPt430tEtX1212Xu3mQZ
TRbVBgPIuWRO6ZL2uwRAJLw/ZMsp8aQGAEROTzAQ4RMkoEGkQpavVmZxn2tmhm22xYLEngs+wtHk
ErC/omHBSxBuzMBIhJs0ecZD6NvePq0gFOFR8UL1FAzBru3ru7765ZP4aCs++rQHNbydPj1YzL8i
Klq7e+iq+gK8mW5Ub9wWJopp3mT2dCFu9kc/XxoG9aX11ejnVLnwatJFh8CZurNUdexkBzeuQqMw
IpDlvkbPa6TVvqAvSavoMyqorCl+gnx+jeY7kqq+nGYL+HqXxTPqsBenlwDLUSz/RKABQCi8nzMN
7jn8JNDvpmzeivxnzPYNe7JCj9jHxUXBJz0xod93Ub5KanT3WxqpAg90XL0M5hW4FIBV1jWoj6zo
zZuWhivauD9F2u000B8DXVmU6Z0T83eb75R87zU1OsZHDD7Qw/E+Fow6c+ahzLHZ+XEV3ZUzQ18x
3aDcy2XHcPs9lbD18nerxFeaeK8G0drz9KMJv9rCXHc0zmG3D9qfaTXuhKaoNowHqlSTRRMc7oPn
viLU2jYla/4ADTFlb5nels119rIH4T4OvvgQhACOmpRs7k6NMMb7TgvnFlLNDe7Kqo4+CmSyliZH
rxLAhAFrC2KXOaTC+dvimh+JRBrR7gDtodze1fJ7UoScl+LgYqPLrWe7fAJYCcVPoIQNwTOyrAXt
CJMIeWF56OlD4a6hPk+2y3q+xwkS1HeLzc01zY3NYabQLmd5sfUneHRt8qEsaPT58JBHxEN6CItY
QIhqGw6sFCbsde5jW3C7+fd25lwX31JRI0ll5z6ChDDKduvE9R4MzHH8CitAlRrwBsFx6whLgnaa
tYGM7oZlJNwZuUXKdUgjg1Hf8CsGlEGvhxe5Cch9ZPoL3yXcJ/3ZkIfmmUWLoADN9v2V7zQkeWi8
G3EFe8l9nF0RgiM/FYTWJfFLqC5JDwjv02DiFm2Z2Q7Bk+qJutstGRkKv9vaew/KBcb1ViLM0w17
T6veiIaT7gi98GBz0rjfFhErkv26hODfcmP5021v6pULYrkn7ye/KMJ0Ixk8ugUDqTG9ZXs5Ncmp
lsEO/N7Jb5knOZ/IAXh40N8HlAfCvukbhpKte+UzRX3c87lSO9IFGNC0F9l/F8JAtXEm1vgAE4ve
w35WpiIMtrkQqdBF7cnjQq9HrLLDyhKXTlXbsRN3Pnk8zy4Qj9R6jphrTrl3QKvv5UeAi+skN1kd
nRpWjjkrUf+O9CaMyeMvw87FzlFWeynH9zyCcybG6A6ZRLEWoMpc3QQ33ZCc+qmxjrHSCT8fupQC
Od65wiq78hAkTJmzMVCw9NPUvUR8J3hrGc9Dhpr0umc0BCcIHUea5NbeHIonL0A7bNQxmdNNcZmj
1riiqluHcwN7A8vNxkmqYBOlJsBC6UtWssxHSP8CmIBLfO0jKUC/Qq5bsQlaFNx55uD3h401Ad56
JncNz2sHAJwTofU96zia0Z12wY+NUNo4soWM1yqqPzqUd2ze8x+WGc7b1jnA1om3obK/2Ql9aBKl
zwVUag786GiAR78NISmyvAvoGgGuo244xgC+Th34NCTiVXVWwsnJoWgz1jq0uXbYR6+O7GEBwiXa
/f7H1gM5FgcVytDlVbwBezOZ7AeyG/IndO0ulX2LeOZXUqIFMPtkuoB+ck8piTobbDp8fhzmYM4S
2eF1xTWlTzngizH8ozIr9+Kn0Li6bk62hTMjVnZLcz13s78rp4AJRuE7J0bAn7GcoMfZ/rtJSgPl
1eBvDNsQp7ZSQBDTOVrVpFHAFzMTWCi183NoMsK9WC2dglJ/F4Ayt6028rU2E8Sj84DLE1oT7q9g
3DcVXcRkze1+mNjljUHv7AMvvyeCreYvdWCU+hGJ7Q5Ifl2jSLFQNwYLFKDvqxrVbZOe3DapcDpU
HpMXWxwzTVC3MvtrY4/lNm/7dawAPKplNmf4oFWzbrKOUVa4+wYcXZoL9+ThXZg05OTSc045Mlke
w/a+LlSJ2Rf/JPUo6Jl4uAAd9o9dw/Q7NMaY2sOSu1xF8a2K75xhJsVUv8S+W92CYLR0jGrGtjX+
VuZkZgEU2zNj5g7hjPRN1/WhiPbQ5HADYTbayqJ9D+IevCoXrpuAjZRR3Kx8lwfbYBd5P+srb5xz
MprVGMfNYeYBhtAJUd/yGTyjesqywjk7xjd8Ew6xsnpDZj6jgBH3LfBNSkASnGNt+fvZ4xrCHHSe
Me3MYpua4a/RqOBgdvSSqhqOSqYc5VX5HiO1Ojci3Jtzkx8iwnCHiYk8em2IQWF8akdxdD1Mfm5Y
l5vEkpsC9uqGVpWxmsjSXZf3R662xw4ijghhZiiD1ZnqU3VisQfzBgxOYIcveipxc6aavrZajDZ6
ClBF7eZQh/tOULGX8lTPDmx7XG9s4h1UWHlIZTAihADXN87pIiuEaqCa7KDwyGD7Gs74pDE80TPU
hyZjDiaLZdweYzYcPIwdWWBgEWETP5Uj8efm1jCmEOvLJWJXufcs8Du599YtFG9/sTDKuX5yRL2g
dHp7N9bts29jZkvy6gLdj7VBORpwjgt56xTPLXTsQ+8i3GTAuCNpHC4Q+MW6BKMXyXOmjWlfOUyQ
7B5SLBx4chO4RUm44KzKJftXASB1nqmKXA0kYgRwCs10y+4NHOqkxvVomshAY7TkNarMUIbNq0tB
szeUsx4WI2ysafbSPF5CPVjdRmN5Z2WLCIYj2VBabb3B0peeoMgLsuJfsknSwwyaIyqsc97Accn7
KcZKhcor5srys/uZh+EGnRZRrDMy3jaGKxiU/i/H4kRPlbl0jhGlEpF9Xu5BqwY+xErWXU6H7KnR
+QvYNjab2OZr1ZE+bA347z1FeIcYXi2VEF9VpMY20E9VbNR3toq/ZCrjnYG3FFWr8NatdgCypQwq
jBIIgI69/YRx5TnFfBh4BHJaBL8hCXQfAsESzV5GFl3wErcNQeNSf9ZZzz66NwjT2SN+zVd2ajoE
0M1r0iJpeCvSdEZSP6idAj6+uRYbIxOfJDYwLrDwEgKriFHWI0hpJwMgbAiRbbL9H5busAsBGT+E
Lt5YRn03yZE0tYjcx3TdaBY4QQHkUHbWs1QuroxgIIHVGD/NmMzWKC5c1NzF80wTljGohWrEz6qI
mp2Yz2ZOuzZUSPWgNOHCJvfH1gE2/Ao66W+mfaHrU6XGD7/1MkzjtCeNjXw1X8yhczl8Djoqz+ya
y3Nifo/R6B9Dc3R31ezdm2OaHj0XlK3Qya1oauZApr2ZgIffxDMs354FHJUxLm49DQdokKeJoddt
jRghRB0StsajYvR9IJF91VQY3CtAPTfyJ+Yl/2Z5xutw+EyF+UuU5tGOwAv7rVsdZnbUKVqhKHUe
kX44KXxy5WEGcsX0gKhMXoP6fYqsPXM8ifkT5ls00rNpZbo3idVscGINUB+bcFMv5vVo5GrS+c60
OxfYnXHkZ2ZsAoOIWJ85e1eXd2FVo1rnctl4rM8tm95F5ZqYK3jM8YAsGOqZpBFoeoLpYF/kiNa8
ZA62URbAhpcCRzngGDtNS3ISxnYVp4SvuuVxecjvZgdsl2CwhSqtxf33UAs72gsUbV4F3L9MOXwz
cYsa9M33KkbLGSHcUUVCN6SnlR1cCPTOTrUZspCc6hrDAukejQErQby6ozzmReljt/K4C6JuB6aZ
VkDoTTANIci5vKKrbXwMIiRTO55FG16ibQo8oztkAVrB7r2rPHmWJTk1LYq10Kvuat8iptanMON+
KtcsoHLm8VG0yUQljnkYvzlmj9M34+SMxWIXKy34eKxymrF7V133nTnEQ6tCAgQu2r0xUVkIHEgk
At6lFjiyNmiPeYRK24zaeBPQ78tCqa1hu19V5L0mjbXhZbXizPd3oYHqLctNXJysZ3GRvmWNP5zm
zn9AgEe8ag9v1PUJ+7MdPku6d/EhogAMan6/Y305+RWXJ05GGToEKKYjuApoHPhUcMv7fkv/p+pP
BkrXNFsASmPk7JdAySWXVMJc8Ej046G+URBIf02wtxZPTZMjkVTpcN/rqtup1Hoi29k5F0QqgLhB
CAsv22AkxI7xHl3+GbS1/RxGbF4HBwCybuVPmFTmoWxxl49zFJznRYY90Dw4vbXPqtA+Oah0Ev6O
2wrlyUry9cS1TN1+4t5Elpy/ACXMtzXMXxxp0cWoIT/OBLWTfQhP12p/GoH4ESU9ZQ0EQNK/G/QQ
zCGbetzWNv6NpEMUydwCyLT2geTHUIXpmUkG7h7YOhxMArGwMAVHlQDgt2NoX7T7oGdpHdd17g7w
lUexbXxngbfZtwaaEDat3Q3UGDppzzzwFiI+61iTe3EMJDJ31dodQxyvKU8PsF8MgPJiMj+5ibM4
XfCz+dbMLk1dyefGh8lWAliNLZFsJsqfH6nxrpxxfGN0L0gVWBsl8rMm6+tjV6CWkJb1gingsaau
vMxpfHToHe4A49+x+em3lGrPqOVJcrPQYZUt31E1EZnuogYAzA00z/VaPlouO4D23Nvl7exgp5jA
r648wzXpRTMbVbRgHhvO9jtM1Y9xeu270T13idetqd2r2vosxtw4T4gYTIf1pWNEZ+gR7cmByGW6
NXLr0gX6QWMQj/HZ81k+OllwMg3xFo6o9mgymSWaiyEheJ50vowIB+iKU/rAmIfBplHfem4IFxFe
HLD14FhFxqEX9C3okPXGyriJhtQ+jWOXXti0rmoRvlWQ1dHjbGYXlt4AneqmDwQ65xi1HBy2oA+Y
VpCKd+/NPQr3OHobhjC/DaYryYQROpIlGMVj0pTTkCdpYK1l0+GcFao/xH62liCx0HndYhaA42P2
bxjgD1Oc2ds2nD4LQzg7Lz71pFwVkkVO59s32nFZqxf6m3gVPC0xU6YenW/hItmJNcpffnzAIaz6
Noe5incyHFap3bwPvqTBKENAZ9G75U/P3J27lmZ8706cXYMGiWZ3hL9ZRYz4vINfavUYXIe2EueG
rWExpiOMa/eQNRMnFqJew58fXbMMLvlorcElelzgEyDejmE+wBIin6haoqJBxATXCoFvdsi1v2gj
4jelI/viIXCqhALY1pjTHu8ahBJ7eKk6TJmxBC5TLDpH4ngPfgJ4t/DzYc9O4rMzGOgjEAFTnZju
OsXcY6r2gQ0g0CRAkfuBHzQe/Lz1ulsv1Fs75tslfOAstUUurXYS1L4BEpqkmvaCEFpsnTYLE4ea
j0eZ8DXD3hU62VbWI2p3FCRoYG/SOv2JUJwNvQiImMuDS+Okj6pBpmpzyKyVmxFd0BggA0cIgJbX
6J0fOJ+W0zDGVL/DqYNbMjM98uvSdT1a83p0iXtgmnmK7K56i9HkpUHd0ARkJSKA4N4SAi/8YRSY
HLoOHMxMJtPYoChkEruO+Tzf5MVCrkrVNylHsEsSREqzB7OXePTDMLQ7D90dWeZ31di+GJEg3adS
V1eiTUwjycIZzW7njcOrD2m/gwM7ROxTaILItTDbEbsVOfVopbH3Fs1tq9GvWG57ILj6u4Hgto5m
XO0MdtZR0PdkWdKqjKO+GYPa2tDPIONMTsPUwd5R5R1QyBDIAnnnDiYXPJs43X+R3RXAMixPPCf2
9t8MMgvI+OmjjTIfTOHdVtgTsc6tGwxGa2/u0MXER9noYTtwSu5L5GUtlPZ1NCGkhDfTrdEhj6ts
Dvb/VmaJBVRHzms4B/G6DSgqKpLM2UWdLRf9LY7UzkMtncZvhXioQoQpZdwSQGg9BaE77P9/yOs/
E/Jq/t9DXsuuHT6Kj7+mvC5/4s+UVyv4wybIg7Bsz1uiXD3nP1NezeCPIPAC13c9HAeu4fDK31Je
hemRDetblu+RCeg6rsVr7Z8xr8Jy/wgMz7ADV1q2bQe+/O/kvAIiJMb1zzzYJcDWNx3H8wLcphax
sYbpOksM7F9iXlvhDTqBWXCTtiT1rNhELRj/hGr1zaAvZcudY+VnSh+YnE73fdcD78iA+4PatRok
3RquBgZV2x/Ng8PEIUQQH5r+SbpqcE+SM5wZkS7N9NlnBiJPFRCzfu/VVH2nIlX595T1jXo1R47L
THndE2LPmChlO7U4KOMSrSa2UNgPlXa8c976cNl908Yp2etkjvdFWOT1avCdfDxZbTGzI8zQjmwl
qmDsgf2wSNKGnOV6QMgUxb4Tl9eJ95yDV5ceyHwA9kzrg7BDChOjr964VpoTrlGmCJu8qO4/e0sD
Fat98YMTEo+YmQ4c/3FpqATpx6TLC4B3kkznppPhpnLkZO6gWqWfYiAwAKBRDhtW2VmDwMZPOahT
VeBsm4c4mDeihr2GtzaC5qeTNHm0YkfE1DYG0iJf1DFz1DZpeLHT/gs4ec67klzHW8dKF0QUqgQU
Q21g99u0qibUJEB934I+JnUMr19CwGbF23hiNxdX7z7o5ewj7vI2ux2cPqo+Br/N2mMdAh3/curK
HWiZUSqaHDSpV08vaTBMyKpZ1U3Qg0HH9YdRZRHjkiG0w0NeBLKatrYGark1EL3L+8qUbNJzqTzr
bQDejmyhoL7fYno31T6fiSBAY50U3iUUdgNTIJ2xrL5kQ1v+Mpgq8aPSLgTXjHWPx+i4Vi8xgaT7
cKzROjF2WGxMqSrJnMCcrdEYzss1WgLLPKddgVRKO5hsnd6NmOpLXdz4yoteo1a6n8Kb8685qs1k
zw+CVT3/wmWGJL9tiaoE8ozwxrG8O0vCIVoN+VDCHZJFDFTRSiaivFt2dazUvepJQixqz+64zPdq
jz0VAEjqnDuDzYZee67sCEibZPBkRP0UwL4we/loFYwAboKARuo1l1IgZhwh7LACnE00y25h++Zq
SEZEKJ6lfCCYoYsIXtsuG9C46THNGMTogYCOSKoA5owr1aaCV7jO8yJ5zhxzHg+4DnVxGvNo+tKD
a5J63FojYTQ3UyTSkNCEoam+k6iKAedKu3TWFqMSyAVphdO6cCbneZ6skqt5BPQsprJ9M+2ZTJpZ
TwguV06H+fxzcswq203T2DIyaPsGuzcDCw2PT4/tKR+g++ySTAMAqDBf+vWqrrpBw7w0QxulVi+X
PVPU9ZcCrfXw6JJQl+1r8A+MFfu2Kve+l3gNnzbMLt06CZHyoWtwfOL5glD17zLj4DqQDIbMfPCz
mSyFpGw/lxoBvwdWXePeC6RRsS1uijy59l0EAgARZZ8cwQlU85toctwmoD0nCtoeEiQ8/VCmw4FC
0vbfDObEilweZryLWzUSubjmZq6S4+TE8VWaOVGPc+5W79XgDPkxiQqDFqauBmtdG32LGyxL8304
pTErGtIUfKjTgwWF+5BZE2RKpo42oR5DH7no/pKaRYWPVeZotDFcbKQUC1AF4wszvFAZ5WNtGAAQ
ld30j0Hhl+K+T0u8Al430lC1KZ3o1iWiM9hgLJKvbusqfzup0gp3Q8tC8LbRivUH5XSFRd0JPRiH
BtRc+rcpV/vMn1jXSKQ9WOXn0k33mtxcvWVj788fbTfBSjs6XtnXIctxPrceKyiLYZ2/H+dK+NOj
M/STxMVAJglz5VXchtpdyUBPzQNrGamfiziDv9t0wwAzJwKpe9+bDUJegR4d4apFLguZnTSGs0j5
NDhBXRp46yNUDp6R6YiRcApdObd88ZAN3viYCclkv1AT07RoilMMehMW8dVgulV+Vi1E2HU9e+Nb
n9cQ22JhANUMy8Z5NQDmwnGIqqtoGIOs6ITr4GhijU2wVxdQMKdY0EvnTHGhkdYp8C+ZCStclUVX
yf3kpaXYegb7Zd77mtN9Z0fu7G304HFw0wQNBVP4xlDnYc5Kd+PWNTTw/yc12e6rvPvIv9r/+T9+
jf/+q6wmwlxU97/+8R/Jh19eJiB+/dF9/MM/bH7XSVf91UwPX63O+KN//8p/9sV/+fpnqi3b+v0O
/P3//m9/bPn+/+Nfb5oPAgL/WmstX/9nrQUk7A/Pl66JBsIjctWR3n8WW8Kz/wC+5djSdZeaaynD
/lZsOX9YriSvnpLKsUwAOX+ptWz7D88xcLpa0grMILCs/06tZRpLLfX3Wsu1fd92PdeWhskvkaXI
f6y1pPbLgcwp9H4+scS22Yi9yTe2hTcSv3UmFBvtqZ+AUxcKf2TddqRIXvo4RbWxvBD27gNQCv+p
WowBeVOhcOuNamUts6Y5KYsjWQTVyikM+1kOgktjedXsXevPVzn1SVP8ry8O2Q3g2HC+SYUed0CN
+qttdf3VV8hEXJMlb7n83u8XSK8Ens9lcEAqi4p4hCwAEW3+dAoAVWJcMFiTSxP991+aOe7gm6Zp
/WOuyMjcOxE5MSaDOZRoLToVOwIAFiRffTwn73PSXROwkKAvkJi0qBvEqJYJsHgDBptgokrKR4fI
LDJGxXSW1tgd8rQVLFBUdufOGNv9IQ8fJ6PHLl6q9L1chDbjvWAh94u0mfsoaP/8hUr4nZ6XYJd5
v18qB8yeMutzQpqkie/CGtqLTUDWpbKLa9f2/TFefmsYhhFGpF39+Xu/v+L31/5+9b++9vfvj703
7P7yqN//+aD8S6Hze3LduvY//tX9Pzw/PIP/m7bzam4bidr0L0IVcriVxEyKpKjoG5RseZBzxq//
nm7alsczNbtbu3uDYgeACiTQfc57nlfV0JixwjXNPz4/Myjn0TILKImKaiQH/Ou3MlUqDwEpUUoe
DfTLsk3hNfh3kUmVI3/0yaY8dPUAAbj66kZQk3RKvogeU1gN5aZ7SpOSyopMq1HiaACoccjCh0rP
t3K0b1RCXiPwUTkahrDioP0OFIirLlgFpQvUp8lFKd2V4ymqWlrhdE+WPrmOBY59ogzbOMqZQVle
kk6vjonbL3hqGad51p+Ulk9+R6UuYqqkPemUiu2nkmcnYY3wKzQFSCWB9haWY70E1VBtWkVx9//9
h7eMv39xTRsOkuk53CD4ApuWqv79i4votcddFZ2w4bTxxsWAkJx6+OOQpVpNHRviWNe5w2q3/I6T
puC/BeUjliTC+HM0dnVqj3s/oQIVVqatpu4BQ2CqmCGeOYARabsVaXG7bvce3/214/QKOrXUu5+9
QVvp4lucITBEpqgVC0gtlIrYVrngwRtcenTiF+CvdTq5d0GF8zZ5iIE0T0oSaASpjtDd1BfoUiqi
eI1OpUMbHFzxK4TDlO+q3l3EdWXvlJxEFTXZ05c2ny/DZHQX2e+Hzut//0113bK4Vf9+PzQd9r6e
YXu67bgun2gx/tveE5GGVhgxcGsHCNB7X1TdV7ZxJKta27x3p77e5dR2LBRKaF7a0bofjCr9yOri
rRrs4ckEQbGce+rctdZqTjmJk1s5A4I7Rp7ztyhnsVya3Xy084lUUKjDs5uy/jlW7Usd2OnHYPeX
gHwodJkiX5Z2r2/ZBo5H2NMDdhrN+A07TXlNiiHSW+4l3SmfUFZB5PrW5dRWDUnlHXXytuRi9enS
aYBMx6LVXmah924KNfk6Z/n94OaAzHShEcXzJaIAm90VcJm/RiU6d62GSbGBDGuu2QmHIDshXqdQ
wGwTDxi7aY6E2yB/EG8j5p6am7kKmk3oZeq+GzBXCmGgH92a0PjsokZXvMJcAp7uwddazSYd+WjK
ZuRE5VEb3YPjhcOj7HLI5iquWT8YftE/1hgBoHarkEGI09keh4vC6M1lAijCYC229wFAnfgNrAXe
UP5tS1lYSXiVKJcAdWlZlZ/kFKgd3KrFFFDR4W9TplTJTkAusJTG3hvA5cJ24+SpVl39aZh/awis
WmbET9VQGmJENprU1wGhChP6g+lTpi5e1LbBi9bYEzGgzqSGyyh7/k/nFIXukDImZQJy17j1otZc
l06nPebDqC9TB/cRu3G0x87wza0TWWjhxKjpq/6RneBOtuShyr/3tZVeTDE9L8b3PAVSK4fkpesu
oVzPIdBSYQT+NsQ6MtdEfUmoqtvkJJPAHIXum61Nj6FfaQ+V6c6HiGTKbTykzptvsYW0wqG6Z5Pm
nLmjvDXiOrWDfMJDwkC2LTCekwzZpujHD01ZsrjuVmrfTS8h1TA94CbTJYw8BivDqnnBarVhWSVf
/MeQJSf/9+n/nJO0RU7uwIFz8tvb/HPeP3+UP+b8X57Ob+tqq9EKoo/Sx7XBDwLtwSRHvVKKJtzw
n/ROdQ8o1I9j4xtivV7x7Y9pwOmGOiP1OtUs1R9TM1Jwv6YGXef8dlVcf9yVnFr6pX+SU4Pkt6v+
2w8gp8ofQPFn/e8/AI84C3v2BO50nWpnCAvQFXzrWccrbY+/LOXwoun29biO1FqHlDZYzwOOf8Sy
KRSSo3ppQ0TI7JkiZUZtw35Ihr45yUHYA+2QRc9YOxSHwTPuI6td2ZXatbdaE20xjFSOiWXWj45N
/eKEL9VmpMr4UanibBWaqXYnR9lGB4cxzL55VVM/yi6SCFQwKRc5PWGDTnmS2u7lmGa7CuWkuom8
nIt1PqRMo/cDStV4Kw+k2GkmFSAHsUIQeICkWqNv19Kpf+nxJjo4OgXOsjllSrMC++suZJOUVkq2
pYCkKyZHk7EEtQD8RTXdM3ifgw8J/aWMgaa15O8h8jGrC6xgYZDSYufOaBD63zQ/YvmX98Mz7wsp
LzlUFpUGVBs0K9cuGqzh2+BcJOiUfZbKH1Q0RCn/6yixa2yv4+ikI4TZWhG/pYHh3hM+cV/nfGw+
hsoCN2pqr6yjElw+WsxL/Lw62Kmm3lFk775ZCjbcWMB9GBaC9sDGqDgR7+u3M45YpbU3KXm+V0iw
LTwKjR5mx0Sm0arWS5fzh9ZaTfumCjnXUMPADpOnPjP9v1B2nqs0Nr9kmqKh1oSNFuTKcKewgjzB
cglXM/flveWxrdCLkpS7eJcBYuBN4LGqYIeTHjDBjdA31jDX6l492nGF0W3N89QfS3EjmYyPJgYz
5oLMu0msaWepiahn0D1qJazhUteKTbLdJnKkQUvCngc1fI3AFZ/EdMpPskceuglNJhfEYuDXgJxq
i/3Pkths8GSrWvjkQ0b0kto9y64CitvkTTkmyEX4hLpSh/FrBDvZNGz7NKPjtfU4f4wiy4TFEH+E
lZE9mqLLrPlvO8qD7PEmWIMIQd2tnA4pGaCUQX2hUgzaurJGsHW+XTz4YHzVlrLwon1g/6HCmZzQ
XYumHBgSqhdCwvtr2Ud0bMB7BhXsYQrcRyRTOSLhYl8ESUupf9dcD0GVrgkA2Sz6Rw/ToyEeqE2K
qIvomo+yU4v7GsXbKqAelvI8mqRvfxwAGuMX6tUh7G2d0vuZsPGNWrbVsanr6VLPFBL02fzKyjVf
F12qszGrp1fPGz681iowrZ75h6TljwOxULow7SLIn8zPhaZrO7AgzXlqo+p+QBgrW06t1efhZ1dK
Um7dBR4Ja/nDLQLXSO9Lm40eyGh1kUDE2ss3isW7RW7F8ij226Vuz9SnIEebn+1egdBbDQ8+O+Lr
oQm6GThrm+D6B/yY0jfLvCF9gMIx637M0SybJ3lhEuHlNJII076D/0U0EgYBOkdVecBQxT76M6Fl
fEamVyOblUVrx+5KNkGyYRSuxbdOi7TMYr21c6bGuol5KN8hu4WTT/RQ2cmRP9uyM9BZ7RR2eD+E
zrhFrJQcipLKvwg91WMhstVZFZrf+CPcerqJfN/IjhrRijc4gEQ2w7k42zO+vJ+nNzHJhj5oJmoC
qehTksn4phgt3FVKgL25+O30EU7XGeV3t2rGZtpadeMRgYdIEwX6KgrqbqcoLHsnzK3XyG+Ke0OL
MWZ2svbBIzByO1NF8wIRH261F9VfcRFFHhaRLLZZGVeRw4s2WhuFPX2zKm4rZYa5WA5R0QvV5gLb
MMfSyUiO4Pa1lV0nyLLy6DlTR31RduX0pYBgarZW+EL4tUaVgBbIC7P53/rl/BTfMTnfLnj8yOsE
pvHnda7Xd0PevGzw2yIfFRQqMFWKBSO7IkmiR9rJ6xzo6U4N+lJY8BQZvAPUqxTKmIqz0hQWvWap
qTsHaciqtIv8FAepwCR06lOkINHCg9R9J6Gyiwtq9owU/XUL+BLVOZGWZoRaQNFdvFQyHfG+aMZd
b4DbU6Z9JZomxeEqqLGLH/rZQ9f1uxgX1ZegFRJMI9tWZgl0KHatZ8edjFXtTuWCDbX1bIUZ3OoS
Iohs2gkLlKIu571s+lm7R0k6n+0hTZ5NylnFOV0/dCfVbh9ScUGzV1VqELg++9o9zCL9jBlTwz8r
r3e9sOGtEocKS3JX3+wCxa+JEPZzhtoH/jHNwRP+msETZXwc9OmxtEBqeKk2v6cNTNZhHu1zZEDx
ZwPB+lQM4Gl5p0Nsfx3xil2pgdB9wQN76bAEkxMonadQwJ2rPSTC8CwvqTVdv0SvOWLszJOC8tiK
ZJBQg/16JHSgJLfEup80DaAh6ijmKS3poiQu4JbFbnaSk+U8KUkQM65dYvDzmvJUOZADWNjWQr4g
5n72A/C/6PMXsCn514kws6MEyvduMi+FYQevROcHgYia7mHj+Bu/NuYVilnoFris4HEDhDgbc1f9
K9KE9awJyvaMovpQjbVF9Qz3m84py41swn9oNxiYwYwrFPMi+3zyYpp+SecMl70CvWHuQwCanMx6
k68Uwkc/XsVV+tCxCLkhIkdVoJ2jZhLuzKJFnVyybzuL1ZQL/eo6RY7IgzvXILLdpt0RUNb2aW2o
+1SroJiZxSYxcngZous6KPobJQ5WrXyeBeLmgGkByb9G33d8tQ1QETybRvpKgSk18STo1bR90AMw
BOVQu+usG3EmirPsoX+VQ/JAMoj/8lhSrhw5ynpEYXZrjY69D8yQ7HJoTK/Il/GFGnH7kM25g41D
WfQze6JV2mkQfGy8f25RfuOrZKEz0Qp0ZFu7xxq7m0kXW+VzG5vf8Qkp7uHgFfeTOMhXbkWemVTj
KawcS1SLWI/4cdabsgwv/VhnGM6S32JZraAW600XuyToZ1bc81Zt7B0VJM7lMNX8sgoErjHJ7gyx
U+5znYLyGOmQ3Dh/7p4bUekKaQ7RL9PAr62vH5CagPCpb3Tjul++bo1zqnmIx6Y7G7JhWaX1Q1s5
POGUeJ/MuvFiWQWWgi5i7jEujRcUuig969TZ6EnnXowmXqR5z4+q5QJEasKyyGVb7XBv8AdQ+x3B
7FuVCsKl/PSn3VQe2lABHfLrS+aVE5uEwOnJiMze8frj9oYOaMzzjQVEXXy/QlV/kk3yyr835ajm
BQbxRwjavT1sE3/2d/jUgYcuGvJZoin7WsQ7cE5+tWWnPFg8oHcuZbFKRellO+r6AQwKT/IQNhMi
ILScabR1Veykb5QsjJZz7lOWzj6d0lNKbIGSkezzlaS4d8aM+3eUYpE4Vdmm1yZiM3peHy2SDLfY
Ko3vDurJkm/6hx5jo5IGQ/sIDttZGr5gUbdI6sCiIXt1wmDbTsRxikqfviQww0mbGkjBcL4Nb0aW
MHcslhUqNsHeFeKJWOuK+2g5BDmUyA5vmhljsKatY3XVBdhbjad2RPuUD1jdDVrPUtzEfeVAvEas
yiOyx1UHPK13HrA9OPTpML1WKeXGdu9j7AGRFbB19ldM81haVBgnhqEtoqIeD1T3jodAvCr7ul0O
ooJfDhABHgqWmxPgcdEZjhPvpWXQ+rFozBfcAmBsVC33D/kyUzCe8YhOl2JAdsnDhA3sHkYT9XVq
cbZE5hgRVZWlK8Sd55Go0rNTOyC2Wt2E3GgOR4vQH0sQXf3mgi6hPOUjLTzsQ0mhnkLTyrcU/Y5L
rzSUJ9svnuUMcS2+3M9aVCNRtmr3kXoeshVO6nykAIDRZeNTOwzKrZrhmFYOw7St9HJeWop2GpDr
w8AGAqDEqoUPMgcVaj1CVfskW/gR5xT/qzy2nNy6tOgldkRrspsxfghhUn60bgb9wS2/zVo/UQVa
ZoB/sZRBKOzsLaW2t2rHn1MZlOmMMw9Qiop0ReP3h7x2bXyvYxjiwRRSmw26pGLxAYDTpmKKmGdV
m+PRM9IPr/IMyqQzd5UU/byQs8ZZ+5a5DmU/2FANZj+EC7+uKJH9ox1ao7YYSYOHFIp1GooY2lYL
xm4areNE7fuGdUF3p4j3KDyqbLwZxa1skn/feCkOBbWRwpeqq6OOwvXlj5PCKPJvm8L87aQs84JL
BkL486S4rZ1bo6vXbTULjHZuWTs9d++KolM34xjZO9kV5cQLrqOyHca1tR5j82AXur70LHwUeyps
HuShisExu1Ed7YifNA9JPJfHmWiAHCRdz6YMMcbC8iYUpHo+vJGelevH2cAucaIcZ9Wir3vr69+6
8Yjw/2W2JbqzysOPl3X/mr+gea8jzLm1R1B+JokEalXmet4nsYJkgtHJsSCtaHtw2snKZvsGBSOo
36xK2Rgm/OTZpRKgTYwIORA+EXakCYJcp+2dYQyeyAthT59Ub4i5ixXk8qeCUvI1VD3igmLdaAQ6
HGqHWlm52BytVEE8oVASIRabbYIitw/TCw6P/oOXjevrGrRn/Toh7WpYGxKGTMu9ORfmY97qG0qL
tLfGI7VSa26AqTzNrsXuKRjsl1xP0m06TeYdWiamzfYXVEjj2cPQ/J7qhAEkCfNt1FBkRux4z1JM
fJ2wnWEhQ4nkJkxo6rpRbvh3xjDcaI5zZVywfv717ZPTVYtA9tAE9p/TfcgwF/1WDslzrFQ99snw
lGqdue5EXkQjJ3zokvjoouIibGXCbm5G3VzHdRxdxpH40RigAJKjgxjV/R7V/byQG38jGUgqWdx1
5MY/gJR1MqmFliECOWOs+lNi+PO9bE3DnOHX0xg8iHy2Ag08pGCAbN8l8MsUZKXEwlC07fzAOou6
g9OPvqjYt4GaA+uhzx606dTZiExjxBuWqT2EfV2RwcGR2QSCkEFiiZeUSvT4RIUyhgkyL4Pe1ZJn
o4CDgvQbr1fMjRyeG4xBW4Kn19F59ihzQnSBr7nh5HtLPEF+O9jzeLC7L4YZd9exwi7H6wTULj9e
pd5vE8z4uxUY09YrkmknUiG7pG+nnecZwzLWonfZ+uz/o2mVbQo2RJwRpTYk1tyBIrszy1Y5cvcy
T404VCRW4Wn15QZRXqDcZIXHX6QXtTXXdjN3WyhdXxCKmCd5kCdzpbmEw5GkQLhIa8YLvFtCVmq9
tSFqmawniv1OHoaziEDc7hWk1JPcSaP1b2ct/o45aHqjTm13zIht3pAkgYMHauStYgl+V5lxuB0g
xL0GQNhE96SBN47yEV/Wfqje1LL41ioweEfPSU/ybCse4HGlmn+KVTDUJgU5T5AJTLjWebf3tMrZ
eTpPwjnV28c8AI2Z6E73nVo1qtGsi6ubZ81K5/GcRDZJE6vDuWwMvYZl7NSvOiV8GMOwEATpejdR
TbEufR5U7xgfUpGb7+fUVfeghQhQx+6j0fcs7WfsKm/gZ2n7zCvVHy/n2gDiUPuPcuAfo+IyM5QX
aMWxdWdY3tP182VGPn44fZX9+LzhpWW7SfMgP4sTVVqrXPX121p+VCu1fQNuTRWt12gPQebDFh+c
J+IuKRE/s1oiDAvOiFHtXVzmZzUPAqKsau0dXfMxK2zGZNdEJqzocTJQvC4gYsJJORYlN9T+KBvZ
54kBnWLMWxagmE+JKXJgQPXKX5G12PVSVO4162Z0YNGIOfJQhXBaeq/ekLXEByhX3RYObhyssbq3
jr6qQJPF2eEGmVNwf53jTb6+NTX3fG2yqjGPdQzgryoE3d1uzaM18j8JfScGgtnFglQYD9sJa2IP
3eohMabgIF/ZyVw04qM2bOfcXFihqDr7nHNt/9uwnONWWXgwCvPJd3B5aU1h7qMiZpRf+U6PU/yU
f90CqhLtJMVMP4blF/7z+y/nxVwqi8N0legK+gKvKOFtDm21awrUb9eXf7YTA8MvkLHMikqAy/gp
x7OOZCFCOInGGM0WPvMu4NuoX3Yz9EC5+XGsgY18bVA3bg31oZNzwHT1yzDsfsy55hRFZlLMmwy7
hsJSUNDfzkfYHqhT6xxm2Rwh8IgqIvjXTpO78II/KxZk4jlRpP2m7i3wnaKVGSwFKDKlwFI0TfA/
Bhns3ecXoehGYXyEIbL8AsmB67eoYSWzNCnDFnsqd+8A1YGJRFIdl+yvjOUnokQKW/rWDign4BmO
v6h1XW91FKbekhl2t3JhpTgKNK3JukDBis4opy9yqVd5KURuBx9lYaIptxaIBMxYMd9qJE4Eq+iO
1WT+UnarOmutt6zSLGyKqA3Upx4YCWFWw6UoyPZYgMnwLtV0lHFTWd0sO63DhazUfDCRYRJpwJwI
J0c1/u991Kyve97kZ1MOBpU13aaj1m6auv8opnH4K7ikWWD+1WnKuz1Y+YvNtv2uU6iVxnTBZt2i
hJu+ZAmuueN8RzzVeXYFFCuO802RhYvM54YOqIawQiiiDwmbiH1aBNyckF5SeZZfU66u2WtLLyTY
JzOsBVbuYGMhyMsmxtkulJsJUgDJWJmRLZqvyIaKixyf2uSdhU1/Tc/mUa2zF1Ota+Y3I3bf5exr
ZJTLZE8Wtmn63vRU0HdFlu2jtPPvFbZb1zhYmAATcYEK/ueMSMyoPcQc8hpdGStAc4of1xDv8r+e
Ec7pAjI1Lky5X+0QV1i3va65r2iJAboZlbfnFkdK3SAPOMTeq0aaZ00+DjhNPXqvbTH/leZeesqI
aZzN2niUs2bKOZehDfVTNhO+RBVhgIs7W839JNZ0wcjFwq6n+LxoQY2La1fdXtVn94VCI0zla/bc
HpWX0CoQ5usVBDTPwUdIVcZLMNpw3sZhWAb9PF5YyMLpbNqTbMkZdmZ9ZMoM6cgmO4EjqbPqNagg
ckaHcPvC5kdcSs5GK469WO2ka9msqO1FaUOa6/pu4j1M0z54aTPcy65IcfOlrwtXO3GRLjWnU66l
15Z8D1c12QGmOaEC8RNgUI2Vnvh9Pi8ZsiUKW31pswd/LT3Ci9NclC8zAv3bGWN6fmyK0ezZik5k
ScxlHDXBAY94f50QnN9aBc4PraK5Kxi8QI80HwvwoYVuEnQ4hVVa/hRi+3DTwN19M1Jch1yl/9ZR
lKfEKFyBXR3geoKWavTgTrFD7/vcK2eU5u17kMbVjWrC6TfYg2+mXuu3LHrBEYuYugq4pgn66ilj
3bi1G8LdpYg49BbWMqLfMpt+y2/g3ck90a/5AQbhVE5q+BiFMxaCQ7z1Xeg7tao1Fbnh6g5lmneS
o27W4G5Q58gaE3u+VM2gHvjcXczco8Qr6q1XLym9vZzL5i3hBqiDefVa9EZNbZ6TYLy5ztVxdbwZ
2ahiFcGoT4IELE1MYYE5vfbmc8A2/aUkm7OPEh1vT5G2qnlW36nUhG1/zsLmMcNswGvxwx1TgBOc
TNw9vusRR20DLVZESgareHX4mvdp+5po8J9DvHAeKJFzF2aTagfy+Li8FOqwcTzyniXlyUuKSqIH
akA0jB4s1NaO9tesquXHRPUX0kiSDTrkhj40g+9uMX/FjRMkf8Z3xqLuy2/DtzRsk434zC2aRHPe
oF8erKbzLslczfs2iodb2Z+zDIaQFLXHvHS102gTN+rECViYYbHqqMNOqbT6ycf6yiJZ8FbGXrFM
xiJfy/M1j4CsV6znIcDMZLDnm4bnzussXqVOE7y6FLeCbVSUF/kKwlDw+v9wnny3QThkFL1bkesL
mvX/57ekpGWrq/64kSlXHGLzbeo2JRLCCi40B53Yz0jpb+bMiMag4k+TcFkXWVrDKvNtpbGiuc5m
vU2QKqyalRyWh19nZGVqrzqD6pCWGrC1pufE7cV6Qe4to3I6ItczD7LLnVJnjV7+xwzZl2bqdYac
/8c15Iz854zPa1Dt/CWL2q3MaMpMp630063qYGT82ddiR5IWrXGQXZEfDvduCSz8V2a0MfCLhF+R
34aV1u1wtnv5zDorcQ+L3kv3RmE1R0scZDZa9AdUU7BHYVVyI0cbp732yWnOQB24UltPyBaVA0T/
FJt7VmqZQTxb9n0erNbueYZTcC/mfh4+59Z98xKFpbb+7PqcloaUq88xNKbbUFWAVJQ9fAcRwJWv
XMtMtu2YHf7oH8U0OVgzKOc3yGW8SnF3n1N/TZDTP/v/fml5thHV5T7wjFtqBfmjkDX65k9jvBmo
BAEKSNNQrZ/NduivTbnoKmaooCpU2pZKvL3XVQhF3PhBHkKzxEqqahRKen/2xa4GqrxN8Tv41SdO
j0oftXJdJA9W7Jv74TDP6uEzaz+oDIO1Yif8s/8z3f6r/zPVL9eHsn9o9MPQueZ2iElu8KW6d8TB
Tir/nsoqrBZmbS/7ZZc8JH2OM0vvkMoVc9UyhehJsZC7Tq3+q+wzEqPeGwH8BpArj2S+KzbVjyHR
5UcU8V/Z2iYHOdQIsLs2ueZKNpM+LtapM/u3solQ1Do0ffsiWzFs3QP23PfZlN5pQRJ99TMg7GGR
2Puhi6xjipn5jVtq4deytc+ZMoRPkx2461g1jKUOweZVnGkamNY56TiuQqH61ixdWfeAJjGsQATU
Os1RvlItX1knqfERi1msaVBByr5fc+Xpg5L3iMdGd8U62Vk22YBuKCcr1OgOvFBvRhVhGQOFREkH
/kOMaAGJpKB7k43USQVWtHa+9P4M4nkqyFI42KgTufaaFTcqqptnNSE9oIE+JGUCHkWAfhTUxQq3
mwM2tgKoZLorzZ7N+9TxjevBciJ1k1gKIbK/9VM5pWwi5IVm3LjachrMeh+VZddSQhmFm7HHlEXp
6j0uFv0dkWK/3QSJoCBH3wvVCd6D0Pv45wuEvuH7aCq/DdkVOQwkx+O5UEB0ityE64B2xp36XoNH
+NRjfzCJFEbtmdnGVEf8sfih7oKyyXfstGGs2tn3IJiuL371/PPFv8zxMRCG1uoNef7YGl326GbO
osg6/yRbkUscjY0Y9MHEyR5jN9VWleDXyWZoWMO9Z3mEprRxa4adcxsqY7rsSS/si6gGXUsp17py
KqDGpgIVwxmnR565oAoGpX23IvKumgYB3R3OcTe1fyWG/jIQiH1VOgsTGS9oH/zGTOFqJ3e6qijI
M1C/pGr1vXdbcutQURC9zs2ptD3cFQRqWA4Ekbfujcx47mK/AgvJDtIDsfCGqhrfB85Mxs6lFt2G
TxZi4xiqwLuLyO2o3FdUihN4FQzqP15Rwaedwlj/93mhODcWo/89LxhL+IXYqbRmFW2NjFjAVA3+
g9J1lMJrmfPR2DyQsLzGWJl6jLJ3L32UmsuqzowtWdTkntJ9YiZZMb7GsKflXJYsu65VJ0AhsKxD
uID3WAmni7RyDhTa9Y8ZWVe++UG2J3uAsnmA+JQOQbSSoz6Ax42qUw8nR/GdscDizKfU5LN9Gw4R
lcmz+4A/eL/XjBwUuofFcjPWLwAP87XfqcpytkYUO+rXpNXr99rAaYhfJoJ95tWPvlbgLpo076oF
MGig3uww+KoGwgU0rycGAm/6jss81kmouneTOg531wvxRnbQDSeUgF+xFKTqmuj8Q4HI+i4Iih+v
igESe5B4ENDEqz9G/3fnxeLK5Mq48oCRWKGQKPWdsL9MefHeG+2wly0kF95KsXoL5iuDhGF62Ja3
DYW7l+uE3qaETi9YjYgJcROnB6VKn2UrT2zC/cCISP9DN4/TL55XzyvL8lPuXf305We3moHiNE3K
6tLe++yWs//WrdtTsaAWCP4o/4MTJarhXi/gpAPoPbl9yW9he/VJVVOC0kjE4VnoNs6kFj7z8ozc
Tb63fYDpxED0mg+hvsSdmcgdUpPDtU++rHNX5Fn1pSZGZWsaXc4o4/zVcmPsytygIE0NDkJX8dS7
ke3WZAFzffnbUBSO5h0RaIj7rvpz/PN8+UoTnAitbL+luTEcIpl1JREhaNd5usQbejzIEUpGY5i1
ov05/Ns58qU8fA7nDgLMO7vvn7o06m3rbkzwl+w7NT5ZAYar8n9hI7cgyaxr938McDd24Ls1Pwb0
CpCjPMOLeMLWSajf6+FMwMEH1AWbKW+6u7DvzLu546PSxeoUXzJ3BIZf1rsMEV0Jb7Yw7/SiWUNz
AjEMn/ixnrrxPoiyC4xPdPR1PT4mq3kqtEfZMSb2uQq5v8oughbJLeWWNs8iZrtK6Cz6fFLA9XJC
qCfaZjLS/Da1rOBg2u570JnqQzt+6wujONdVoj1kfZwTimtLCvEYkwcSvdSiJUO2K8WUGO7VoQz6
oxyUXbqSt3dVAzFAXsQwq5AQYrSnHD7Mu/IldTT9Htc0sv3DXLzgbD6vKwrS7+RoTXwS+H7b4XbF
qBrkb0D+7ONoRPOzqS1NGAubH3/GugV2Nns8gpsYYw7K/NGQCNlSF41QM93gy0gJ+DYafQc1yq95
+ArTlhPdxn+jHoUCZnGuPC3KG+C21qI1E9J8TUJNIliFZ8NvtkE/1O9eh0Oq6s/DfiQecUbaRohL
DNgKQgyegPoJboy3pzadAkYxQMh2HybayNOb1F5r4ByiDm3z7r4mdkcqiIDVEnSsv+6pgrgGHFV3
umtxZnvvUJS6IThl7OKHxHW3hMniB0vl142bOvrqaAFeEbo3sPP2p+3U5ijociuDkGOb1dc6xdcq
ipWFV0YayAgO2mDeEZMC9i6KNbCUASzWkmaTg60XVXdBWtsrOWqh+FypSTLcydGGwuddSl0ayTKu
NAVqeXawzzBSsuOjMwJhKmbzqOQJvjyDm1DJXZEakJ34ChyMxG6FX7Z5bBLfPKYIvw+2iPql6A1J
9XTtyvUpI/mc4rZ4sWQ2dvBDRoVlGyXZt8puLw74LOTLRrMiJGqsW7XsL58zqCS9sHj9xwxoR8GN
1eREbLI1dT+khYas7G/qPB8WSLuIa3Z1XizzucHYUSu0tdOU5DykUipEJ7/uVZwlal9FHvTZ5qZQ
n5Mxa85GBW1GJW6RKL2ykDEjx+DxHXXaS8qOZp2XOv8LEXvKI0zHRgcvx0Zl2Szmy37f/dH/OT/v
m3eIbiBpyfaVj4kLzDYR+W2YjOZKn4Z+UV8T2hpMsxSVjWI3xYvm8jVWu5DvspM8BaZ+I7uNOpgO
PP2BtPlwmTEMIMpNOHnhISQCpQdRD6Nm/MxM80HuseVgMgZoIf82KLfoCZrEhR9RHEElfz+X+zTV
rAfH6F9kgN9IZqARo1Vd+wlt/tbf9yWW4K32nllNeT9pennHJy/+gq/mSkqJpsB879xOezI78PUB
u/GdmjfCj6XQbm3Ddx5NARuV6+SZ4LnqRdFiEMtjbYZ/3vVWdt9a2kLlX/vQV/DAKRh80ETFb4Y6
TrauhYS0gjx0wc0hdKUEM9jwv0GoD1T22zC4N11T+t8jDEQMkqYvc6h7d3hVQD3zEctomQeeBCrF
A9xaW1H8Q2sWzYUb1b2b6eVbHsLI9lRB2xPNUuNBVyvBM6tgb5egfIZvgboB5bl5M+YKKIuiXwJe
sc4Yf39IDVTsE4Mj85QeUgrvz6BVr/04fXW3rCDSg6f27c/Nf2ZNQPlLZzuNuoa0EFWWES2ntog+
VISkWKCr2RmNorPmQQVcKodHgJb2f9g6r93GlW2LfhEBxiLrVaSiJefQ9gtht93MORX59XdQvXH3
wcF5MSzJ7pYlsarWWnPOYRDN1L2PIpfPRcO7vYTde7Ho87Ya7PjGEnl9bzfQtodqdogfBWD5d6N1
cxtiDF4hPtCrEOq6s1qrl9MpxD0+POBy0rEDXUkSJh24eMI21MNMnMVW1YjHHvK87u9LK3o1pao5
UWoEgNWFvEStfXO9df2iMzjariK94HoTGHNy+msCwKFCniESfotUtDcWXSL9bGGdlzqdz7OJ2kz2
hvlmJ+O9YQzie/3RhjTBa6k1R6gTdlrv/JDTGV14IZLzUD3jZGTgaMvocr373y8tkW9A59aJ0OBi
hXZEG4IzN63dtUwi2WU61WlssmdTJln5ODw6cPiuD15rq8qpPwzZFJdr4SRJdqQb293o9C+pLaGY
Ky/HFM/Btj2jr6s5wK/fulmSHqjiqU4Jv1qPhkUFmqE0rfi4dEK9zWH89/5YLf/cb4edetO5X+tR
0OozKcDCGhjfOdM76jNK1vXWiNb/RIoAleb1Lfr/R+310TCV2vH66PWHC807NKRaHEForQLZFcLV
rLo2TbX0vbTlpVwVbf/ef70Z8sEBrX1dJ+KpWjPcsyXQM6QxodeygRvAQgVaU4bY4xCYU16+1XP6
RSCa9ac5L12t/nBw+c7yjtiX9XepF3V4ao8GmgPCE3XrC6X61l0V/1ZLbPQ86R8Tp3/KlS56jDub
ss8wsxtFHNl5tivid0KrPjtVyvxkdPhUL/qncsQxQSO3puos6Deb4tuLdOIA7Rwb2CTgnTQWz1GV
/cFNSocQ5XyirzTo21D28kklFbDVGpMVqjeYAen0OiKAfXCTvrrrG9J5r0sAx3GiU9vBPjmzab51
8ut69yB6Ar/1Fj1WjsnTtDonu6C9NJsvG1eR/3f2aJTEneuJYfh4J3N938ks3hpUcP88biZ24csJ
QTWLcu/LiFCYq30VRqvcmchRg+vNGrPfWeE32Fztrxy69ceU3fD64PVLqDd3zGBivP8VuKWuiEgO
Dal1YN67TD7MozbbaKZ7o87gG86tHwseysLomHdSnK8bYw8V6i5TDBT+f5tMBqHuUrxHf3dWRx/V
9Sf+3ozWR3MevW6p/+PfyJsSQ9dY1rtrWw4CDHFVdjTtr/26HhcJcyUQ7umuJ7oDN67XH8epeTRW
AfOyfklWUfP1ZmFnUFr7isBB8z/v//sTY/ZlY/rY/3vxC+iyHam3xG1lSMWD6wJxXSr+/Znem1Au
zHPp+YQ2ZOQhs6yQqxEDp75qjJja6du4LLMjSePP12fEeQo5eJTD7Uy4798neH3071PVvF9p1Hf+
aBBc9Ldbdu2ItUQVMXpyi8P1ZpM48o5LOL4TDBP/7ayVOeX99XdJTb75u/bli1YeAcWW6kJuf+F3
JuF/1Chc2FOlDTeGpI2V2NqtTp4gUuaEmNX1O7l+5+rAwK/fXe/7Xz+XR110rBL9879+9vovyfX3
/+vf/F//0ipv35KZ6zdtl5/KsnJeKlserlN+MTfZtqZsPlHl/Mf9jsiybQd3azc48cBBdE0ZXb+Y
InNX+CvflmMWzcfrvfSV7ivbfooih8bqOrBwOUozYKoPWt3+M75YFjQ6o67++yeuB6HrL/37E0bx
UbhEl67E9m64ket1EiXr6/r31b1eOPpKHHJQU/7zkrfuWNELcA5XUYlpp+omIr8tVIrS9K/QBB++
mrs/rGYTx+T4aPZGfKsUUspVy87BSB0NRmMBwgvrrcHL6NfYw0/XmyBUTl6teY/zCCA7VZ0i6T4h
tWGG0uUlSwaE244u1y/XB67fwc1jmSKs+FowXeukEE/4Lm61Blkm1Va/frl+Z1vLzjLM9NKlPONE
170tak3ycK2KgXoNBhL/05q5nQ8n5UXzvgKN8ZCge4R1503vhYrukR3Zf8yZ3Qp10W8ZY8UmlnJD
j9C6ydU0Pi20lgEkGL2fdBntlPU+UX7xP6YEpHCDi0Qhn7DErjE9fr51w8tSz4jA1wfXL7PoY7is
lnXTtCZ6sjS5tMJzjqNN082p8/jJaWSMF8B5S3HQnItGxU///sRoCYSTpJ6+kTa1/H00Rb41VlDF
JDxX8kTr9yZH1qmKdbsqGzSA9Oiv9yszVZtWpfqtpgZogXb22CIcJta5D//+er3ehB/8379+vf/f
Xw+N5D9+XdeXcJuv/7uTlo5vZdqyG/BQXtrOoV8f909WbxIYWHeoP9f7r99d73OKNYIhr6b99YFe
xhzejNwDEm1me7OItRuN4/YNRtycSI5e28YuN6/3/fvlf91Xy4ae5rUSdWy/mCZZb5bOMw84j/dJ
1o9w3oY69Fn3xptwwgXwInp5mOfm0g7WrsHT9zGJHhWA0Y63DTXuyc2aZgdaZHip4vZ3V2rO9/qj
daTGDQSoswrJI2HULJ2bVJJ8VS7TGPzHnbYaq38e79qGH5VyLg7klNIQNqo3MueJe4VLcGvbSf0W
5bduYpavpWOk97qWvl3vXXCOHu0+zECE8DuFCwFhjpGSWbEVH8LQzYPG66GlVMtySvkPfjnpMyfa
6o2Asu6slxkMp/VuLk5iS6z8GIX5EzM/JOggkLDlRGA74866w3/CJH9ui99xI3zcQtmHiTp8q8x5
PpbtlNwU6A056E6qZw7Gt0af/ZilReLFequutbEIXDfvztV6+3rn9WY+9/ds98HkmXv2yQRZTO/r
Xazt7QFS7mhTYSM+PljOA2Fkr07Ic4Pg9sIWtoKgjDeHo+qN7UIrsktvLzECGgOeyyaeXmMyvH3b
0IkcRsN/MOXSblrHbABD9EGPA2ULuITANspPMgKqIkv2iZc8ZAakCwLEWCtajhqd84B25S4xMUIu
HIhdb/GgSncN4vxiPxOfdNOXE1bSDMp0DklbV0x4M3kYKguJnLPyEcbhGc85Gh5ilrdRJD9MkmV0
AzEKuoi2x2fX9VBo+PuTpyIkxkDE7TZMnRqeLoG34NCLYxibZeDpkJrt4RkmCUVLhZNA1dsRacay
LBisEepJ4yCj6UlV4RmgAr69SuP0pQAZYF+KAuJrYCCAV2lc/kqyasyT2TJpzy2yCFw0u/oUnyWR
oxnp+JtJtSCgmvgQjQrLfWZvyqL95YYZQ3XQk02cwFrX1ak2M/0elk35IkbrF5KKymd2dnTC9MfT
SiRf5nPooPf3Zr0OisyhIxVi4EEls9G1z7zXIaCPfQ4zG4A7aeoFR70HhaiEucFGOYiY8sbSbqIO
crVmdxstJtak692Hjm6GbTrDtui754rrPFC9Vd/NZfkwls69bpt7+Bsp2w+wEhLh6m7F6FTFzJmR
9Dqi8rNzmaHEqUIF3pR4dcNiLmgWRw68DuTM5N3SH3AJHxvJa6abnJ8FsZuFbuMsXYzi1QQyJbAQ
khkSgXOOEoLscRZK6r52bkEs6zk5P9aP9EJFOdgOm2YVTi1jKIPZKR/D1j5b0zNn9z+J0hgy2gDb
3OdZuXfZRFHmMkZuVAO1WQNsq1dHrSERU6+hw47ouKLqwyi0Zx0ulDsCkJySo7JdqnQaJZ0nLF+V
bJp9F3+khp4QEU7+jUF09RQrAOpQ0PyEYddgOYdUzDviXoiliEHBZCLt7lyBlGWxQoeJZQj7Q1+C
fEVtl/qwtVMJYAG/YZyPB5zOtzEXNy/qfW/PaAaSQ4TAHCozoe2pQaSZa44XxgZPjOJfZhrNm9iT
35bt4SxryzWu/k/PR+Atj4HiWso7gVXK9kgjCK2m34Y4zEq2NDyUX0Xqm7g5mHHjSERWKJjonMx6
LHamTYva7cx6Y+nYqMHe0QgrdiHNnKg3GkJ6LrMAEjGKwqJbyB1i0B/0yIHoEX5rMiIeckp9Y2V0
pFH2o1vwj+eSAG964KlF2nYvsnu38miyd/jx4JqOltZvCC9MGUmW396cfVeqeRVkGEL9RCtGeQ5n
gxews2iwUFNFFJU8p9n2wde85fNhCMkvh4x3qgE02c7Z68neziogjNl04azGJJIQq+cJbwydsxvP
AloTVmL0E9wCXmQSzUjQLON6Itbdjnm5hD9eWX+mOQba8DkI61GYC1mrJdTGfhx+3GJ+jGzvezSd
3RJbalPXJmn2qfllLjlhgSgDJxW2aOb5A+RI/BU2S/QGbuA03Q0GNRyrM9onhtsP5oAvUSy0weql
DoSpuJ4LvFPtPDNkwMHtRA2hntO5lTWXQtkbG3vezU17A8J9dYSQyrXMz/gn36vE6jdtBCM6STE+
h9XRde1P9g2IiVS5LnQxTvFQuxsH/9l46OEQRLPlwgjSnlCvPvboXKsHrYfSXljqsgjoy1E5nskS
fQ+r+smsJndTle2XaIHRe3nyWfTbaiHOuBr7ktaJ/mMPv8iLn5sBABjtdY82L/zg10nQ0MdDGBk4
RBs+y44nyw2Z8k9SkiyqpUhDiWfkD8RpSayGe2xr50fk8MvZZUjAzGeSSzxo4l0DRtFqHgtFnl2b
m+nWENMOCaza4P2dgriGyRaL7wTt9j58F8usB3VBspubiZPEE+gbcMQSb5Ro+53U722kfC7n0q7l
46Ener1BhjsRdeujnZHw5xYAzxiodYj0k/CAkCf91jOylEinCjwkWjsTwVGg6jbdVKpa7jEZvdoc
BqU1uBvRFYTb9NCb5uxLaLINGlIVNk720LJRgJ7zBvI94ZYubXb4nejuJw3D3wNl/5bSdrKcISgL
AtPCLM52TGBHvxTdvWtMMbM85Hz1coMIifo1AYfJ9gFUV73G7SxPLo1z36PfGpLKtG/jrKOjbRPu
zxIEITQqqBO0MCRXf8lwMQ/3U2MUWwKQ30b+rQfsJ3casRLBSFiqb5XjjaZ3BDxXst844PRm+lnb
aDCT7RC1LCzukvg2FsJT3DaPSaSF+zpy1MFOtAcsezQFMVxTAK0+HhVQ2xt3qVFwspt2i9VJXB6W
c5ECbn06eoHC4qQt2WOGbCH80SYugSVctkVjT4Qt2Q99emoiCDO4Xyc/nCHH5giaO+E8LzHryoCg
U2ft1AnO8+eW2KlkMTmz4L/tZ/3c9Qlm+nxXucuubJGPK2sId7TBzqLi4yfs8cVJu19xc2rr3tqa
1GIrV2eTt5SB/I0OUK4PYVtBqQa2GwZgboQTDmkCJJURIrlFPdxi1fQbM/+ukiTaKZyGwcxLN0+c
BYiAe8eu/IpFNzqw7xIdha5vSleVSILCFRMxiL4yRPOa6wBstYX/GEXEbRZ/LmHK+W3RJR33koZZ
FLH2M8+uGQgOE4x7A8zM1CV/REux4jHkc7oioJcUAnR2o6BX+m0rcSMyDLV3VCIAydlkm8SYLtXo
gp0K0wez4jylTy+Z1SAo7vJHHY3nUmbGpYKjMZVwcEOpnaO+ce679pDONjGQiELhpbzSUF6LwowD
xYguEPiJb8EzH12n8e1MQRVQljxkZnbRtddEJOeGl3ATRcDAbbyxGzHqz+OoyV2nx68I/62DVe8H
PWr3jYi/GkS/m6qAM26T+eBldxiAwn3eABVzWjDpXImFNvCvVPlRHXKEDOunjAM55zOwulQqtyFm
Z4JHmw9GZn9EmR+Mpjqh4d3kiw4TbDB/lxWUclF+pB6SHBcaMIUvK5VBdHUS3ou0+snzh5oj8S5L
BbY6Z77VOrfZDsb40JjYhkYTVFAdJyHNstVwSl0RKKnvUCzgLyYSL/BGND6jmjZVtXTbuYzmXZgD
nXTCi5WDbU0q5vlupp4sxPzBMkMP97Qf2wHfYfYMAwo6XWJ4ajN50nLrT1mCXyg+SCmAcxvpASUI
shDY1uBh70eAyYGmsqNlIjhypwskIcGZd76f40yAE2oWv28xxhmcQDkihfIpHy10VxOMHIWMmRUV
NQgbnsdFzBRPwgQiybGr3/AQEgpirVExk7cr9UNiwC5mVDbpksrcg8Q25azrjeqf+sbLfGfSXqYK
yWoFv2U9IyAdngwEE+aXIx21KxsDhi9xQ8u8zaqMMtXlT1qa4VBrzm8ZERIEXY2JQqzfd1mcQpRw
6/sl1svAqbJ9Ohv27QQfMq2dbGuDvQomp0p8BDKj7/VyCUj4fM9lu5102/7V2PLYzAPoHDISgyKs
vuPM+9T64cNI8q84j2H3WP3dmrdqxTlKtnQ8ewYpEZXrkcXo0Jlgix5n82WYWYmwot1adRNuogwj
o0ubfJ+Lwtzk0wTJsBPQWh2miTHzKGu4k7bAF5XUfmwz/o5zMwt60d95BEw3hBLQCiX4wp58CqQ4
cEjQ32q5YezUZL8Wzm1BDFaq3h2Y46mnm0GJM7+kVbG1wrec5NttU7gPRghmcjH5HFYG571ChVxN
yPgwzjYml5H1QBAl4gKiJEmhMssmGJjRctLMP4VFLrSOAHcr0r7YSgwRXCAoZFxAJpuSThPW1QhM
UN77Fc2d9bKrj9lMQigp4daYGacQxCJQ8tWI3de4L9AtNR4rspzTctNH069odGCjNhqCGflhhExx
sTiRp+XSjo3r45zT0/FAEWUC/SrKGoU68EZ2gFlKb2G3w+XZWxEOFcC7tems5Jn9HHLkj5y5vulP
RDY4hymqwNS1X5xF+oPRKiL9Qyg9TS6Hk5UaxFWqKHByUm8GiyFEL24ncxUvtdBgYs5kYWayITWc
K+RIEq14ajJzFycFTlVSlXaEvIHnKtwU1VD25Lr4UixnZipganicO9ounVZtjdnSt1a3HLy6Zf9c
mpMzVjq+4dJX7igvo9k8Y3JGAqp/OabgUqoY/Uhyasn1+ggJx6XgK8IAdhZywQJVStJ1v8cphKvW
lb8ySz+Ea/5FKjrIFegWTQ0jcze1hyIvyJBM3zqSiTYUCPG2tG2aREkHVSjdSYnRwaVsGGm0ApD8
nM4TdNst8bRybzejj6VS+FwRE8c6fWNoFg7QCPuSl71UTmPsCzRHm4je6FYrtvPi8mkQrnlbF+lT
qYKFkByC0BZBh7KeNlNnpX4lsZzN5k0XRvZReWsoOufvYRz5lFpG5PcZHhstNkiccz8XkiX2ml17
TzUzECY9t/oYaaTJjJIsUSHwiN0ZS/NhGsNuEfMPc1fsBWR7wqmgGO2kGR+r4acJw98ajqnn0I5e
+4a/xlPVIbHUL1GFFYZxOiWeB3QuMbuQorYgradUCKKAkqlCqw/EezyHRPKTr/RMq6gA7Ugu/DTy
smDaNMP8wP6tBZq3pSnP2GRmPTV5C92suzcH4Ja29P6gF8bc6JavKCqdvZkmDwmIh22fJnelZU1M
uBSQpSzfp72p72qXNdyl2pbAfDxGTnVNZefquelnvEOTZZf7xk7uEQKMZ3PlE4bzEhiIAYNc0w/1
lLr0exnecsmVNVp2z6aASQfUEIlm3kB9YKV06HAB0DUJko5j2rq2XYJT48XX497eMMoGIUqjwrc0
UQMUNZ5zGY1baI23tmFQMtj2AYbR4rOeqKAgHx/57/DRGPFdQ3D3CpgiJ9CwPvOihR8cp7yHgvHn
1A1UMSmnba+yT6Y5vdQM5db3gbKABHCurfB2yVkgF47wQdy7z2x9j44ReVs3XPOdfpWE+xIiAJcZ
DaS+UfhfgyF5zXvnt43qzff03DpVjh7uqz4BfM2nMSrvHMO+L4pMBS3kWgYO9jfr9RyoZRXMArLG
Xa/h3zR2YW3/MsxWP4hx/rQLnukEwWFXFIJ1xp4DAWZ3l1biA2f9rs264qaIOAB101ebYMGfTY8D
ejTcKqEejQddCQ6BlAFmUbC9IfetR09uHHIyNl5rPU3auiREHTAUZfcbYVmQ5nrCgxKPs3tO/GDq
AD+PQhpQyEGLwGuKdWG85B6ISE4VjM3hQWriNqzYgZ1QjpApmd7G49kZ4OSJ3OSKI0A5Hb7MxC33
cUbeLkHWRMph6Ckj4ilyZhFadFcZowzKtMAXKYnFtkEPxhP7P3aEeyYn8lC29e8xAdOUkFJdEjZy
0kJTnDVws0A6Ip9dJwcuYc6BE8X3mdt8QbHAkt2J6BSqFj7JS+OMlp/I7GbxdFQZvXsyEwVvOyyR
u45rrDNRdXSJ3Ezv9nrJjMDprZFtAfm0ndExkacwVo9qiLEQjR5ZmGaVbmbAREeUPsdywUGNdOQc
Ns4jS06+NJi6Fl4UNRenwprmgzlwfzOmj5k25Tddoz6JPkxO5dQZKCaKc6SikqUSWv2g2k1Ts8ot
7AewIXUmIl0ndpLVD19tslddwU9CWWsNkW2oANxAQxQQ1ofaycsni2pLq9yITxtgQlmC8OoRmZpM
rj0crHvpuC5iyfBt6OgM1JI+WkfhsakJIfHWsjOPHGSMM8VvnBZ3alsMp572TZCVSbrtq6ZgFtUi
JViaKqC/+urqmRsgUOoOAEC/M23ecAjB8aombe9SZm+thNXfXeJh04Vs1kuSwCLCq2Co2Dhir6+3
th37WBW2js09MmHdYSHF6JTTxEgjU1CtI3bj9NlshbOl9NVvfGOZXD+dMbOFjI8POm47AMhzYFFU
E0fknoj4nw+z0lE+Eb8e6QmYCa70qd9rVL8ArSXp4qnzZK3+gQYtjc/nneauqO+TBX267spkJ+Y0
CbIpBqWmrf1egIPt8O0tc3PCR3ApLYfoROvVLLtP1852Vc6RBxBSw0mFHmnT4G6s2Elil3wB3SQN
244aPxwZAeeJ1/l6OOSBlkpfNpCzSSZpdkkcvyvXmk6etxyWhlZUgcShS6cgHVn5EGHn3q5JbAW/
IObYn6KnZz80tsRrjRaxmfm57VJrY2XklSuDs72eg0ubWZtT+RSlYXrjkXHpVTIL8KzTDeNiQRYt
9gksIw+WDY5gPi+FVLvCbp/r2gIw5zavuLIawoN0Gv0tfKCERri3gdmIlIqgK7+12crypCK8/cvt
1bJpk0ZhssQwKOZvfRp57a3xz1TSeY3DG7beLli8PiWdlabACiipobTB5JTvpS55R3Qoqm1Yv0Se
JLbGRXBUDRzBYgfZmjmc9BZeDaanWwzcb4yyGRpMboCiT/g5Fr6RcKCgnx2257x495Bay/HJKfSf
JrPhJWbQDsZEHeq8lTQ9s22kab4rqndTjPhoROqzFCS7qa8m4gkqxGUCq3jvUiGgMtOIsYS7GQhm
qavpHnp8zlOT61ioM+9iDMEydz+UrX9o9gItYl7uzbF9S5TgIN847yJtXzw+14QmZptOkYmKoZYM
qeRPmWIIRU9NEK+FOtJcCS+MblCIendk5xu7FNcSrYlT5bXjLuqXKmhEc8ptVqUkG27aFCJWXPFK
Uo9tMllwKU9b+sZncvAuJsVVwQRxmm6rttuFkma16NoXEVW1PyysUZMHNWxAzh/0FmXEIs3LgsoI
bSULJ6JyrR4+ExpgQVtOJuit+KRrw1PX2ZG/TFB2qyp6xIT9PZ6sKpI+mWhkvFi+VZGZKgtyfkJw
WjEVoqKXFLKL8IZinjDrIzibk1awoAMmTDdo/f+UVr2r4CruIRjchTbDLHwjx8g1j6JC44Tw0YfA
xafO1X7M8eTFezR1b7pRwKWeHnUHCjGAsXJvR7dzX5e7qidGM0z0fe3oQZKiAC2i0kJH7exznLMc
E3gBhGV8UQ0bBz0zcVlaj3VefiRLNxAIH37ReDK3oskOcoipCSYxgLnoceppZWDp9SVCdrgYrM8Q
HFvednAaIdRNyX5vVSiMtZ5GutH9Ku0WoY4+BgvaBEu130YTNZS17Q0a5mUDdhDO6JqWWvWLb8GY
9UfBB8uzLqpyL8gqawjI9U7nDfZLZLn0iLRn8ENMjcL5PMpia0og79nyblrSQJz0wSTBd7tbFIFo
5VPtmWTZtV/Q+A6WZx/VHo1rp7yNPO8QDfKnxDvhD2ufU1dMTjqD0kmitJRpfa8PF3sx8oNqmp+6
CuYWDUyP5Cgf3kPPcI9xP/mgNUoudA8s1BL9QSg+bhZ1NrOu2jdWO23NkSA9VbV75T2Tr+PRKBW/
ChNBlE6KAeU6Abrqu9bpIpdLfTQLBsETV0Qoivims8RzDbLTK5efLqO8Ruux0M317kH7nupeGo/m
CLCO18JPh8wKJuHXpEhuzI7dfpwHppwmZckANk5u0dLrp55ziYe0Qas5dZM59du2PbAFuseLaO/s
eVVEZnyQIInzB+WHkFGN4Qzd1p1EdRyKCswlknUu5gLBCf+3FubTjdk3wFpgI9AqYF90tD95cXHa
otpPJs2vhEPoIobstHi4YaqOI2xr1fQYJySx6UKCFGadhnFfIFK7wk/S/zB2fHK9QZJBH92iKOWy
ZTmlG1j5Y+NqWzvj6OC52pcRUxGSwasBIhG+ouWVlYeSBtw2I63Uw1KJXpdUA6aogTO6NFy68SAs
+iBl8uTQZKB8gvg+uVmgt4R050yY/aKZKzy/TJnqmsaTln4W8Sx9c1YtMA2XSzy2fXqnc4Dy+Ogu
WI8I1CMrtvhuK3t9Ei7ZsAs9TH0lwxsVTJqaVNm1RAfWfSCWaFgxg88MeHAMJr+HXWmTlMeeUE03
ulo/thzMksILWJUHUpjLxzbqvnPlAZAHNhWBgvarVFzY3+LARc8K6iDzhbTOZlSW2yyp6StVd/a4
auJ7dsd80v2ONoLetjqBBU6MEFWeuqw/9eTsF3XTEm+/nGyPKO51TwJ+Zb4UxnLRZ0ITqtTJt6Pl
nQfPBQWdH3Ge+YIwFvjpzYyeoCYbpEEU6DrJi2Mms28Y5bBzsvgJ8MAN9drC+8NL2SbzJyUUxngx
ktNIOljajQ/lwhZfOvpDrXFph6rfjVMBNDr9DpmlpW55YmxCmlHIkyuHFd+Ad07UdGppy6kNarbE
L8b4PuZkuMlKDIxS5V95OP0YBeet1rSfwf1tUlKAg3Sa79n0eM/TNNl5wtSBHml+KLTL6Fav/QpB
IROSoAECCFi//sxGdGs6ftbRyME45Pehukum6rlG6STjrQPkcpt3xnIDfuiSy4fIlj9tola1Z/Yh
MnlJlekLCu5Gh83kJC6kFe2T8NHJLzOGeF3HqdBGE2koQTgr4w17iR6bavKTxrxbiDcpQg9YxhM0
t3lDdfC6/huOO7yMuuQNiI4g2D4Qye7LqPsiZdVhvfQCJK0XUpQIstKzV0baJ8Yrnp+aUJIL4f2W
y7DLze4JFty+Cjnc2/aCkWViM6W846MIQztczSxG8oHIiZE+77qyj2nLeLFI5sUXrUcBRTtvUxBz
FdlR6yN14mqpqESL+jwzKD+tm0AvYdlY72ZSYlSwSbe25gqHNoxkrbzl3dT9nh4TSjrGKtMYfxuW
vdcBenhU6Z71PiTNuc3St0Xnkh/c5m5yFDJqa/wmGpZRFhA24qWrh77uK9+Lay3o+HDq4eqc1aXc
ISv7GBbjhOOPyNf8jRRSlr6B02iNiUc3ODXqtrZJGApVQ2EfRRnfWoNqzqEGA85KpxABWngIHZ45
trAykKFTbech7XxPRKiPaQVJpnuUT7f2GClfOSX92eKG5CjZlwZeTrYHURo7o2Uen05Il8Y6iQOA
rSzpHGS2y4S70kA6C9/mT/VaWsVLYdIKSjJEZJF9SahG9JATpQf3W4ud+NxL0rWtL0UkqJ9Aa4XU
zSUNeXPLHGEzhi4asAFkJGjpkEwBNEM8+YUUqGS1cCDP/uTMHG8Sxv+7TsaKLqTaDRUoA43pP3IK
JONcwsuRDELWjGFGndCf2ym9XRxMH9fLMzF+ha6OM4VhRFvGx9hhTR9D44zhZoUCdIEtl3NKwpWP
7m6zjMtjXjyHo7IfSYkJMDh4PuHtnL+N+HFwPNL8qRDzjm5OioS5d5pj0+KorIrxYqxj/etTFolr
bVq3hD9Pv6Gm+jLgmvhDTIITwDcKVz6IxdJ+CEK71ApN6L1+C/xvqDnX9URfVLajbbMe7rXsj7R7
75n9/4yxeI2jmeim/MXT6yOt8B9Xr+6mxsKC5mbk/FQNZObM3nbOk+G62Y0U3V0b3VIvtltToUBe
xEVzMAYjaeyZGtL6kPQl1ouX/pwNebDF7w9DBFx9Un/1qJAc1IAjAnOSdJ12WxfFd9zWe+Sr2Ydb
TeuuUt5lvUtcgAAnk1gFaDO6bDGNJslaKMZp1+IPCQSpQ9AZ2XrwYnC6zSKL/uOqhsQcXLR2Rq2N
DtgdYj65k7htojWGFphm2APchUDV+JGs3+gd0Y1kRgwf9gRf7VUjf2ImTpmTkX1pKZ98I1ecmT0d
kqk++m4S18ESPxIdTP9KzvUmSSllGBU7I2XfUN7VaGPyVSnRRQbUJTP2S7BS0ir/zGSeeDNdqbhh
X0os+7NYk0jRmHL0ML9n0oBlVWW+PaP91Zx8N7u9uTEX+jdW/axp/aWMgBMgW3qQDo13UkG7jS3c
16FMbrvaDBBum7sezF7QbKJ0RNZPK4YTAckzFtVpHh17EnkGj/62yvInBDE+KbOkf6vpPJaVCIyp
fxodnaTnqNoUS3KXZkx2U4/OodZ1iBOg1IyJgLhblHuxYKk2rfrFNOgwEF42yv52LtAwpB4bcOy1
35MesXaaJoqE+VD9H0/nsdy41mvhJ2IVc5jKtmQ5Z1uesETJYs6ZT38/sP9zB11uyxJF7gBgAwtr
oe95ZatZvM39h3rJZaOiPVt7S2CY1kc8PCDjjWKR5fW3Y5W8x324jUnsbkq1Pw9m/TLQ/r1BFO1a
KOJG9D9QHQOtHhXt1aLq7JEJAalKXTjMuNqDYvYvqotqIKn1D4fuHS7z0SVHG1Hhq9qc0DIdtSMV
1busxokOiQ6EoVNrXD/VxdC4t4vquTd9QDRqdVdz4KT22N7IuGIxIJwdja2Xl5epA9ZUNMtvp3tX
Vtp8cOK/R3j+WJrRTR29eHrqQ28NAXanObQCwYdV0NmTTMWzh4ATnIJXKMVn12HnvUhsCu27uwlv
4BYzJtu8nXTluCRw5kz5zwTycZgoVI2IydY9xGNNXXMnLtnxWrXftLa5K7ux2q582/MCsGqceoIk
Ev2VYxEu+yrdsfp8VZT5mxum1S50THz+tJBqJtuWGcajp0OFrcHDM5h+Sr6GUDhvmRcopfVr0+6B
rdrJcUBPnqIF6eR8buBpVZcA6PcnVhEOoS6rKE6bpwWVr41TWsHYohrokrWFmDqw0v5Sjx4eQh/e
obObbx0gkldVr5kbzQuGqaJzKc3djzZ6HISrys3vx6nGyIekdfske3VHHh2+36AdKe2NfvMiacmo
L2+Totoh0/pVxNGvVqZnjtLGDFSPZqWW8rq+C8modzCIQpKRXcFaZ9KmizutJhIb0+R9Wxn6qRPM
2vdOEn068bPnm0CyzIhazkwXW/rUmdXeKIGsev5nQu/FRrMhizThee3h4kZ7EL6lWL0ybHjLIWK2
r0Fi+Cyv+KPxYPHMSHiANHpH/PUPM3GhAvERT8aNSQZ/rotb3bgpMmB2mnNLsmSqYvhnoJEsnPK+
IpNKV6uJuHNpXXUtgqsgJECOZlAt5snHtOhUgIpfVcFSymKbmcDEoV7dt3m9s4vh0Ydu14ph/Zr1
B1ponx2z+/QAKyBlWdPJvGlbdEFIbS81BTqzo2yDwHBVnyYXtv5IB0lH6QEFxncfzQpgkQAeI6n8
zNBPIASAvCzJSfjKzzZIIJiD2r+Kxg+/4DgdpyBj0LH+jMCoQflFzRq1ro34FHdwD0WsN9Af4lQ8
ytVjAnm2QaI17Mw7m8yFh77RxrBB2tl+/0I6m7p492Sr36GXUSomf2ItC1qMGSRuYXkNvCJlqVRw
vlDpxsqjeo7hLiBlnnqkzUFa+VezHgcQ7NHb6JTXraKQMegzg+MaYX0167AjlBcoFPZ+Fr+lFeah
i0WDnfPlPIzXAAVRCqA97tp287u2pPHRvRubOoFexKRu2lVUW0EsNHM53oSCESQpvPMG/aZtSmu/
7RVMkKZAnOvDU6YqFup+JU3QxfJqUU4DEZU6t8RpO0ebH0wO3dny4BlmvE89Yx/OLYdALzKuqa2C
HKq7fZsN7wVnJgotJEJc8iVAOyF/CwGGdt6uN50va+HYhCDMBkQ4OLdO+a6jPrtD+HlAdcMzblB0
n276scem0KHTGa7+bNQUh12yCfnQ3HTpaD6gjFToBWyeCcvWRW4CwowFjHSzqxp6F7LBv6/MoX2y
AbD5eoLwWwQ6t1WuxzRXYWpRHhK10VDAwH34DVJp4ZywGOwkpxY8ALeikcCBU0IpYFmmMZXO55iO
Y+AVGzUhzbygqokcx0jQspkS8D4lzW7ucHByavUOz3rF7v/qUpcCeRqhZKAWd23f38TjAgawM7KP
Po9ZM6Tskl716Lzxv4ARk8bwPmMDWTNthFbRr2dgLd2BpikssdISsdAwQ47hataW56YESwSf30Yf
MSzp+Fo7YDPzMHkZSwqOLlUp0yb0ZQVHIYcFlK0EHE7G1e26dxfAwJXGVqB1Fz3Rrr6gzcrWr5RX
z1TJ/vWlwjNypTF5BFFoIOOXFqAB44uaYWPsND7CuuY6kbmjisIRu0xp1oTe3OygLlGNXeJ46MdQ
xAU9Gt2YAEOLgha5pb3ODP+xGjg+4vKa5ezaqvvTGZT3HQteTcmsjQ5AislmD4TGXeZpN/YcAiYt
3evF5oxGqaSxDDhm0Nqlx1e97elr3CDpcPFmN99UQ3WXxRD8jl29NSv46Qks9StFg0zON/e0PNDB
PXBU6Syje4Vv7BkhuA9IgAJUvuwtEeiVU4PkygeFHEyL1VYL1N/HSOAO9auimPedVAKoNpAmgByI
xr5oS0L4D/QOTGIVGh3I/5a296HbxgdSD88AoTjVkLAxzOkMLohjlH1bOC41OfVcUtKVn5ZtvAjU
rW8hw5/QLKHp1h0po9vzsczsYEpghhkjch/qVu0onLvOW1nbQWHGgeIXAc3GHF/nF2PKfpRquLiW
dxji+V7FN1uzEcwEG1k9n+fmWxmdb7ux71sFW9nNZ92vDmmnnT03hZ6pw/Y4h9ZUTk4z/A4VIgld
u2XHBVU0XLJy+K3b7iqd4hdVd/ZdCRQkzwIocwP5CfPdOYZXfra/Yl07NuV8rpwiaOvmQ4kuHLbs
un+Nqvg8NlmQSjSoghAbLwZixZHGTzN/yPAsIK0xc8u5MZIAlubLDNjXN6lKipxBErhLePZJ2JUS
yXdRuKnTlExol10tpfJkxf5JPuwsKCB7dO2kUPCP8ErjAaJoOCbsFAK58azXeYBkHeAy44PGWCmr
nwEfbtRR/WyX6Th33cXo28dldoDZ5n/y++KrPzGo3dkM5BKJkn6b5bOf6efJ6Y9JU/2ZKTU0BV5i
YzxDGX6ECeAxk9CtyAN5LYZKtE+Kp0jzTtBnBPU8CnlVEKZyuHZfiiX91oBoF9ORaOrck1pzY50q
p073p3OSn0tPL+robdVC2csltCLcqoZ9p1Vm4Mz9sYNzpajduyRf1vcmtnfSIwfoZkm0k97qrfbt
zM9w2R/kLYaBgDw1QqKTt9LiTuLpiHRdYNsgF62DVnqnuOt+5XnZtFcIRT4XXQjzbX7/b/gY8MlY
zuiuXhoEb9z0qFXU7Cr97EGT3fcLtMzjJXYoqqGHy4Y4xkwopbbLrNhQJZj41uXcJ9EZ5teQpBXN
uGH1jCJrQHEEuL49IKGGditfQrfrfZR7O5k8WQt91n4vxuG/+ZQJXxbnq6RsDIP8Jkum1zajDs1i
kEUhMyAfVbscsMm4X8r+2UIFb/08Q6Q0/TFNmru6xUcIGwUDIIPAqTOwlkMSme8a//WyJCBDEzxM
mXmSMex9VqAjuzvfN3l1WFIzKFI2czjmn7V2gfL3BMzqAMgSjFi489r5VknKQztqQdN2n5P1Ayzs
3fFpnO42Br1XuvYsc7uEDCw30P4svRfIN9CHS5l/ni6qQr4TP28218R/3UDLOGKII5WLzCR8NUjW
ohvFIa7OkE+Tj8q/0UesXGSzuFfNP8nP1BjfihH8eZIiespdyuOFLTxrERp2anQeo/lMWLqhNefT
V1CRDY11ZOTmyEg+WhBsLSl6QeC3PN07Ae8KIEa6mLp5WJTp3Jjvc1l/xtGGUUEFrlO/Y326QMkf
6Drfr6QBwOvdPAGfXKI7LfavkTFB2jMLpiG7hyzg2lBYyzA3D5oNK5oWhOwP+Xq0V4LwYzSNXysG
nbrUj370b1ORgLrXHe+r0SlZhV14LsfuV56sVTSpXO6U7t+I6G1/yRXtaoaGb4i4rRwt9LSyHnso
kdfRRpviIgOFhEw5pb8yietGYcN4fb4OWdN6J5NJHsuCvh9mpLcOs54Q/yQQl7t0jbDHEYrcmGb+
Cgj3nDbhWSbYYTGX6MfQHv5cjT0tYjDTl+pDNI6XdsmDpKVhxe/LbVNSyZpnjEMZuLNy6rNnMy4+
xAVUioELiQ/1Viy3YY4XnZzEJs8yNMfAXXt8FY1JBAK4Gyf/G+zNPMP5gh1t6Vei1ngtJsxoUW/O
26O37MXAyR0mSfWUhCSHGVQxSfLo3ZQGQ7FH2+OoMrn2yL4NM2Lt+N3MoAXpTKxTyP5mqVfLWe3H
s5Pd5Hb9lc4zZ16eR9OsQMnsG2R87ptuutDfGpA6xkkWCSbsdvbzb5VBp9mJM//ckVCL7s0mOps4
UVJOgQmGSppGJAOFRWzM/iijryn1b1Ge1TRGjcU6yAJpZv803OkaqGN+i1k6k9qdfA5KDqyxpH+t
fjmLhRTzID8TNQnk/9NNYbza2vixehcxbkPrHlZ/o2ovdeZ/VdgfcQrkR2Ot+6VD6SjrS76HestW
i72dH9ITP8BBN0zH9aMyMnJrPh1CAEZfscVBqWYBmJK31vmE/vkEovCAiuFT2XOE18MAnlQMcXMn
Sywp1POQT5ci3y+mevQmn94EdncKr1xfWNt4ZyXpv5eaRCEkK/7aauBS1I/kfbKbfbFVs9G8JKDl
Ii1efYStUc5yf8WWJV+WU//IGq2YPhnauVa/OER5jxAkniPdoZbOvKD2dxuaUMQxBOLdHAZS7Kg8
ogPXc3EcSWjULuiPpDMO65OjQEZfBk6FReIjSTu/hwiu5qy0hamjD/zMseVz0FYTJHtMxopU77MD
ZKH2x6M8PISNlzIkExbnT+UyndOYJ8vqiTii3+i68rLY/ml9UTYt1EvgO65cH/gxq0dekiXHAeJJ
1RJuAWjUOjSrCc+KHy3a1mN/MWB5kPEb6u8q0d51zkpa4b8iGH+mBI+YsH+qxpqS5mae5mMs9yBb
Qb4jJYkyJNp1XXVbudn/vlf3/1SXdcNHVVXdyWV8T9M2SaI+Rgu2mdlx6wwy2+SeDpoXm+9cDbRc
fH0ovXnteg70jIIX4V5aZ7kY3ach3BP4aRmtdGAKyHio+lHxsjeaUzZNE36JjVBj8WbOS0SrnwQR
slrrNDy7zqeqNm//7Va5SjbBI2n0tExDZgS6QuZC3q4O/W0xJ7vS086OyRrvDmJXdbBHmVnfRJr9
yNUDq2CB9FEAnd5XWmpnMVwSHQKU0jj4ZoPDjZg30ajdk8740qK9WC0fWZ22/RazlzXJSXH/P9AS
UyWb08jSO4vat1hkX/83E13MuToBoddf3Kpg+8GVNirOKYdMKO8TiGDivdgO2Tu9Pj/F4ANk2dQ+
UZuW/tnkO0Mm6b+XKHo2tfEk47g+taZ/+dVrnyV0B9kPsvwzrlSM6bevvCqhGRDjro6czC293TD7
KPpBy5azLOtUJbzLldu21LepioCpc0/m8pSLfY6m6a1op6/hD5kbqHRAmg5gCuIPakcbGa3JLA7K
UN2bPsrEhEgLzS1NEj5YS/VHBvDHSPcStMqmQ/yNk4ON9cmtdX4zynndTDjlNGdViz/teiRTDAhz
4ZtB1ASJjlOfLE6U3v2VfJsWLRRetXOrqGcS+kWWvzdEESGeumwc+NCN3ZBg+hcQcphOu9uZ2voU
83nxXHA4zaMjlV4tust17zCJaKsJBH2wisD2m+vFnB9Tp/0V50Vnc+D3VEQzdLA6O0DX9ZjjbLXj
nHjbjoYJWTV6Uh/kqADWD3U0767hbLJ+Z6/FX4X9gTbVUdbNv+e0lLsc0iN5AbaC8zj8TEr3OVKL
01VwXnJQkNFSGKSESJLmZ1qLkhcZKKOSuHPInnTQwmL8lUJEQce9BLEq/J9i6kdsnGHFz7NqA9Qx
Tx3NKkkwqMsRJsWzvvz0Oghm6EDWYLCPca5zggSush8J1HUWwOpi/udeZDW3hn/oip14SqOCtpdQ
lis2uhxQcALiDHrUbQyze6Nf4CRxoMRsvvY9ttXPanLEPMx9+6Zp8WoqOGFdJkxJo1cn+CYwVuJb
lyE9T5u8xcM2yA+qCsUrXhZvkDSYEdk3NuXBGW1sMY4G/jlM510EotMPnYNDrm9Dw/19AzIjDo2b
BPBt0vTwttWblmOeZLMRzDw7zLeecqoE0g6S8R7yqqJWTiUHSKr8ZzDtRzexfr3qxiDwQw1jn4BC
FEPomRai286fH5Z/Sq6cPOMzbotrrYQDy5+PdWcQUsaEYJjeqntU4Nj0Cu3otvRi/iuAk9PluNws
3KqW1UE8ASTSjnJHY0YSXjgDWZE9UqnoUVBCGuim528L9AuALP56r/pVyBvxHgQ/7sDpAT7AlKDZ
ECiMx1huJdyRL5X7lXukM+HayG34fcCoJDuI44L18zK2c+j/DdRCQ+s7HNOP0r2RT2V2Ghg8Atmz
dazoZNkNfrXPPPu5cx1KvfH6esRpehx7CmkoLbEvW07qbvbvb9mzoYRHmhPOy20+lsd1SHD2Mu0w
p0O3A0NhyMpTygdaXwMfpW+5c5fRkZ9GPwAlIoWM7qA8Le0/gXiedT2F+FXD758lyMsjn0wnzmrU
s2fUEDaOQZ8Rw2unBXT800Xe1DakhAfnXVxmU+PQpuaQcQhiFcnaXKO4fHqA5B4UN+ZCrLDBEaqj
QOf3ydu62n0PMQXZg2HRHBBJ+uc+2umsRqxQa7gHAbiV/8/AW/squpUNPpvTNp4hW+m47GoeXY4j
ubMFLrmX32W3j5w0XXc8F5S/DNXfpj36CRxwWaCBBDsICHxX+U5CMPEHeem+dXXgpPSGmhMt/Tyt
PEZh+aceyKQ/O1vvaVKgNagN7qC/qDN0H4n+k3X3jceYMbFRdeuYw7fsA9kT8lPT21+5AxZ9zpYY
ly+ZFVl/6xQszXgMXYUjobMz4YmYK1i8ZW5kJcm6AV/4Y6D9i983fDFkywiDI9Vz+n7EG4k/s708
mMGjyaPgwSUeAFS+95eWRgBOLFgP+Wk0xk2G+JnE6XKKUivO9SQeMoW6nWUHbfIvzE99f0/176YD
XRv2xr2Hpxvd8Wi0EafakfIDbsJI/6rqBtH5e9VRriUekvWyrn/GZonTPY1sO1l1Mk5ORQqLf/Ie
CLYfKVNcQesa07FAdFEnAUXmZyWDBLYWbtXsUbynBIUS15fZhJAIEG61P8rZWzysJE6GK1DUR7GP
c+vvwHTvxLRKwD0kezQ3D2J1S6U+pb4W0Ld2ow4qwkYEzrZ9l9P/jmwH4ca/PIhcsG2hagVxBEfR
plVVmvL/BVaJvTyNtGBJEKwgBWGx2ssqg20PcTh2wnoQ0o/V3H9WfXentsMu6jmv40PFGIhhc1Pz
RRRrzCH5coofp6+DkvMb5RdsSvsTgovGM4dKgfWaORfPiJHHMPItxw6njJ5BUJNPU9DVnZG2adPx
IS9QufdBMmUWp9wKdQ+yHuiiCiR/+JWrOBOCJgCFJxyp5noHF1MSm+2npgdiC4FEHxUtBRTaPYn1
sVXnO0mf5bbobDr4ZBdNnZHww/fR897E2IshstrpaY4BbGDMFJVODsu/E+MG0cAfGKQ32OLJv2Mu
x/Ai7rH1/C9v+Boi7BTruQd4MqjaT1h+9kAIwyR9yVqMB5+QQN7M882iee8SFK9macHtKQBhtcJ5
k8Om59sMJnlSGG0Jq97XY7oc3hVYNDxKzBKmEXAEHa/RFoBxkuM+xKfnATkxf0bXHkQcUaFEiutx
pkjGLTR09DppgUztnLaBplKHAZpaApMZrT+jMG5opN4r7vRFjq5vSPG59W+q2jfOYuzFnvxnVyDK
f1U02HXZcWJvas1mPLV7lRY2We36HAL7ZPjZnQiS33l6/SuhuPzk0vINYGG2Q2NfL+DoJS/Vqeho
5njwnKyoizPlsolnoLBNCpo0iDPiJ1ibum3SXAOb4+D9rcYCqM9D3EbSr7metFfLohhHODIOyxT/
1vVGlpc46tFxA4I+yvXlo3gYKGQPgz6caZYJCkRvLfMgs1+l7gPNiRQd5zOMmjQNLvfknv9aPDSy
Jb+20Z6ya8u1qzvLjna94nZbF/9ZcXTEIsrbYpI/5bxbGu24ZOq3Ou3E0S5ISK1GT1ObXU5fupgK
OYXJaVYcXBk7kJuUoC+anRzFxM/IDoNp9H3M0K7+nwmSDZlUytnvb8QryYSuYzEkC7I82aM+2ycJ
3WR+PAt7Wv5KJhaMymnOWCTtWWsBL2XRWZcgN/TrPQjLXT5Ipra/JCFZ8+hFEUyCxK8SUI+5vlN0
dydpbypOp2wqAjCxJy206UvJH6nC7fRl3nf4Wo+FrjjTuUt2vW9SCTMu8muKU/Wd6nUmi+ewvIHZ
vsN5sdYOKAOfa8BrRai+yFdIUl4S+Kn60M/1l8TJ9DIHi+WeAH9yHOoe5c4kRqZBOICCLxqKQ0n6
nuTnC0C0wMMF2bggSP2u01pBH5wjqNH+WkyPWoP1rmb6blMcb38r37iUw0WqDXnkST5fzguQaP6p
rJuedULvyYuRnsbuXh2Ukxkfur/G9d7kPiXbZ2jtlwY6kAvFznTpiY0iml3p/9RwkFCx/yzK7Yht
kIyhYyTfuvkcRzwQvw7RvNZKFD8/mMZ+vPUU/STvlQt7BKg2+VBJI3Y1Tbn+bWY6W3kyKUqUHGnk
Hiwv3vsxioW8vjg4X9YxlaZXz8bvzReXkoo8yRzZKFMQsrLwMgQkNNm/0fdkRfd5lW31cjhHCyPP
GNlq92S5M+h0qrT6j92TO0AomGkvmXbJbDp+9VO5DzlrvtJm2JW7e2P2blqf8LpQTjLg5jg9FIp3
nWI85SPqhF4XUADx/rCA0AulXMmKCXElck8qoSjcM3Q4+x/r71118Oe3mZQHXIjvJYjglrU/LaQs
iepzVtQAGAAmqVd5XT6SSDrBA/BOixW0hdMGaBzun6ZZ8MRHKT/RtK957lkmxkzrwBvdU1Idp2j6
lJFUHecBUrVrGXB5hNRzP+rpL83/vbNZjHOrAjBJwPcS9IMIfNDz6kbmaWTm5UnlymqRP43AMvuW
U58KbDkNKAhzdmdeFZOsjGo/F+V0VbgkY1zSlLlHapuF8L/B7WhLtOkecS1GjVtRzXYPPfGtrCyZ
QbCbuMLu3lS9g1SzmgnYRhFAHBYsLXmHngTOoF43Q/UA5cVRr7KAlDxh4F4zjIMcI4EhH/Ew72Oc
k0HGDEgIuh42tVQ9zqDQ6Q+mB+zsaxEgieRPclySP6QZeU1XAL64hveKVqyYM7ocIv+LSW3p6Rso
fzf+6b9YFYK2Pc1GO/lqWZ2mqwYGPEYJPSkLpnNmi/es6NBfvpz2c0g4TywDDLajdi6LLS2Hv5Iy
l9fdkXbigkiT6ppkfuJpPIIz3pTtgIpnJikLah1su6K6i2nfGPqbjmCgHMajvJ286MG8bR0VTrP6
IGYkjpMniBYoh1M36Nk5WMboXjfjC53CePnhNxmnvaEoN2IKB4I2oFfxkbStxtNMPKVUbxY7eqlA
4vwXrfs+R+u8fmjBttEVKEl+CuCXBGH2TY9bIhnyuu7j5QF4+o8suIwAu6Gg3gzandgSeU0ZVKyR
e904nDiJMMYKviptvJX9JBYY5t2z6ulXSC49p+zFOSeMLem2j+ZdxYKWVSoL2/GHhzlSrjVP+5pS
IuT5LPau6pxDTDqiIqZzfkzKUvKqFTOc8J2X5evwKVZDzGbO3UCCrvCFqzny2zd6nzay3OV3h7dM
4fydDi+yQpe2PI638s1Kx8KXRSx2RdWK3ywFFj3cGnOGFnW2GnrJo0illR4sGrTcd2U0AtPXjq3f
/jZ0kozl8CYjYs7Gmwcbv2w1fLGqvlnF9CXfIldKGD8x/m6VP/k0MdC2+7+/yB3JOzSDJsj5Xvft
H9n4Y5psdSO/l2dY3xolj8YMEySrQlzhbOtnyKUsVf2VgVrzNYP+MwIMxjZYtv+JR6h7/HoDsCdK
k91qM8IHTW2/JO/U4KFknXYtuEfrPLvhWVwwqrzno2w42Q6hoZ/Dq9pY6PJNb0F5nKTSAbNDH/4m
N4Xm/0oNe616ALp8870EZFZgz9aXLDs7dzdKFr1G/F8tQYcqBLgk9OVv8lobcfS/rNWRhh5ZZfiU
bVpYZhBX7k/d3/1XU3ar5TJXUTDnxWsyQSRUH7Si+pJ3y4l0tRGdemPWygHx2LNFvspz1Z0bohPN
5pXhG/zo1Hy2MI0Xdf0e2dA36Wngk4CkeA24cwHKhMMao+vSih57c3obAFBXVbQpVQP2SfXBj19N
jxo60ctkaecoVF4zK+gJdMUJFCErqVYS1C/pti7e2NoXgRiI8U9xLJ77lRFPIblwpNYWyxXPWgPZ
Wj/v5X0p4ffow9NApwgN/w9Uw657STcTscjfZ02/B/UOBp9zm1xULuB46c9QbmtJHZH/rom2OH6+
eTV58KX49GBEGOFGJTN8b7ZlAJLqpvK9+5Ag3Zuir6Vw/1SkNEab0JJEc1pX35p9O1NQqT2ISur6
QAfDK+JC2LrlGHFKRZrv2Ez2Td8nd/IRYLOkCZ1DUoTk37pnLBNhhnOYVBKa/baFk8DgjAwTLafu
9MNFcUZuvJUDvryYmxVlD9hssPKV3ZzoROIMxinKnD9lcuQe/LS8nVuEaOVNKcffbmrfbAvFU55X
3sTh7OBMaHsb6btGVVGGR8YsognAwVDD7/wdkX3kFNIsyAB67l1Xus92UgNI4ZqW2X4A9aDTjmxM
w+QscfLWarLXZiTJp4s8/TTFr05M4xN3KHdqLQxYT9N1EoGvx+5Cm3VSh3Zv5ajBDsWf3VWnkrDY
1cOHUAUsz3OLLxambRgOu71awTOWqUfJI2cW1S9KjwNdR2oIHxEJF7Hw/zah+4NBX62zbNieBA0g
APq+oSNA9AjDTz73waSpSv4vvkj2tuPSwK8inkazSOyv4JIxdZ7znKpCRWzHN4Xu+CEler8j9zDE
tziDO6kZhaCviILyQHaq3jzCjQP73a9rPFQC/6IoINtXCg7iNkaLIVRm9IQcaCXWyHx5jkt6XcPu
V9ya4VFj8JDQiZrHNcW0plspcNXg6tD5eJMjlcq4SpmzomTZHOVUKoeHtpgfFa25lvOZpHalGEqp
/tGmUdrNrmrkyRQSGN1YBpXXAVNIoFXrbiW5Iv3Xbaa8Sq0mpxmr9fX3fyli6b5ond8KNlMKeVI3
lMSNbesvSUj2klywlBAkMSI/a1CLocZRkxKD/E1uVo4vcvbT/JshGn+lWKcDb5Air21+AQD/XKuX
Mrv6Txq3fxKdCJe5a8DUkBwEhWJAP+GWxtWaNCKpIrUcqUwX2gzhSXu3VHyX9NQ37lo1WuvAEN8n
pUU+mCQMqRapD2N0qGmE1Wca7or17quCQIZQSN4hi0uqykK2STwESdz1CpGBRAudpYp2C0nbqFke
SLqu02kdy6fbyRoAdLsvcgUpyMhYpHBU2hppYaagzvI/mZ5FbfdN2u8kPb6OrRR8vAFA91B+rGc8
5s30l89u/JXnlFKiBkajFIKpiN6UjJjJ8P7WhJ9d51fjbLzIGXI9NC6T+zKllzXJ0Nf9uyQaEuiY
nMp7lovLFeXwP2Xh1m66fRdTCSWBL+WjKFHf07yEH6S7NatoK2krmTEZMU84C5GiYWb3tQ340GSd
Mmb1rLzqQG1lOpN83FFH3etUTaXSOrZ5oLRkq4R/IUZbDELrXnlMc+V7GcjsGe3TOuWA2F/7hEbS
/+JWAXZhHnb+rOzFWS5sUTtLvp3xTTa3vERjf5CpzkFOuRLmyO4NFTRbCIOlYJW6LPpo+UUSGY7z
s3hFNyeNtHz3qvoZUbiHvg9qSvW4br/VUETq3eLZXxIa0CFOQRBrlUmu+1tX4reY3mcJMftpeZla
mjF75QaeyPu1yiPRoQ+la1r9xvIUUhesHSnG0ExuH+TrDe2fBzfH/g6sD+we3QUw563qNreh39Fi
212kwB9NoHLjo1RaxGqUdvcDbbT4bd3Srp3Zf5Asoaw82VmSXqyUGUqIDqIdYhpSkHl49NXhU2Ac
vofwTvMus9PEIL7YL/IpSrucyspX+b9Zx7u8mG7lbyt2DCxB5MDnzL0IbEm+Df0DYMG0l/mndcZk
4071SxhN300W7czC3ZcwuWlCg/ApF5UkZZk4r94MwQhGRm5NXpeN0wxHcK/vxm6y55NU42VzyR8E
iyNZjeXSe+kGFeo32WOlRo2ee0EW4iTfW/f6TVR5tLIAMBaAnFxX3iBnFgFVZaJ2NWT/zCaA30EN
v+XO49l76mDUWsi9y+DLHGmgv27ku+UiVpnRw+HzJpA34uQkOTxWJeLWDa2AHoXummkrAklBOayQ
tdwBdUy2IKLCOU0ykC1rt/L7p6rKrl0jAVuinzNKcz52LUsfIj87FBy9aCG7pWYB/68OxDA50zd3
9kAfg/DOqfJN1ALS3jpHCooNlkOboct6ak+SuYoMGpU2Zj7tiQYA0wKjkcN47r6aNW0i5A8lzb4+
QKO3N3WvorJMrMyCgryIMolj7PIoum169E6PMVjDkA09ienElHbjv58wX7/Snvqv+O4M7zIl8ndZ
FvIzhQV0ccqnyJYpIOk9t1QRHVKFg6jjiHTaneBpZFkJ2k/MtxBstrXyLP/vNeAtRE30B/2Yz01X
39JUsWIExdyI7RcT4i3GQweoRzxuA3ee4lZvZuGcpCoqr0nNRKqjtmI8a2ywpRhgZq7Xwn5VGI8w
pm/F54oNWE/DjVoeNJCBfFbWSxLbf302bBd32gvwSpaBa6U0F/e3sm6XzHqF7AyKDZ4Yo64BQBwY
oaoL93CpbJOBQRWn5y27LM/3UVoefPPEZH+KHyjFz8gmol0puobp9HopzKuk8Hbi2OQILl8om0X2
QEtjXM+w0f0mIywVD/kpb/F876ahEiLbWwB7ggCgSiJgga1kgaXaEo8k6gr7SkTeShIRsnqlYKZJ
ojJefhrTeIzHV3q7KajjFfiTlIAkl2n29lMTwlwhQTIhqxQuBo0YyfgbevstVuyT3KSYAuQOWCfW
1aIMj3aOCuGkvMpIylP6tvtnW+pBddcJlLeXiU/dxIIV538fV803A9Zn8UF2NQLufCyGEWan4q+O
wjc7c5/nuoJpUopc4xo0ODCrLCOiYtRNZGuK2wmtDhQdgUh1ASEG/c9bAlRBBlXuU5b7KMvR3VmK
/SkTN8zPmad8WGl6TY8ToivVN3ZXbC5nFprKp1dqahsSlmspbjVy4irdlu06Xw2ce4DLBStwg2Qn
9BC7xrHuxHVLztYVQE7ZT0Bm/4E34Pa8rqP5QUBi9HscBZ4UTemxbehBBRPG2uh7BFEq40qxKaMQ
cQjw1ESqvivexTrpjoQa1rPkH+SMKY4voxvV65L33swD8TiT7nzqzZr/kUyKBL/A2DdpMn2syRo+
MmqFmGn4pZjpkvOO6T1pjyiGQ7xwVkPt638GUkZBi5rLFbRnJ4nJZHTFQlLjQlfcv/Nr/dzBkAIM
fz6YYOeYb5v2MUOHj4T6nKzSNcwjfx7FEBZQNZASlaxYzDUNrP5GRnS1S1LqaMNu48/RWpsSZNOK
gkp9jiTh8ia5dIlpPJfY2FnC7egX91JNoHnsNMaE2lVevMfGRaya7KPWHb9b+00Gdp08WZKLEQmI
RYpmS0kXf1+swZnc+X/ODVGOT7NDcAQwgarcyS6UKGU1cBT05K2V4e2pflLQ21uW8yEg79X9YYEE
G6wOO61Tj1HGzlG6i+ZFb/P/cXVmy20rSxb9IkRgHl5JgLNIzdMLwseWARTmwoyv71U8fbs7Om4c
X0uiZJEEqrIy9147IJyVt02dNJT03ezwpMo6Us0v9b6Ya8pA5d9yJw3cY+3YO/Uj1X9lZyGfpTkC
sIKLU72qnW8/+GYd3u8+D59ticWOM4R6l9TTvF9frFU4ReEy/SRWtxP5dP9W9e0TN6zeek8LphJ1
7akbpFSeUqMkWoMFn1tKEy9B473eC8as3aifqHqEmfCPALLuIxt1R96n4g5xCwBzIQ7z1qj3CfTA
P2pk2nb1o+cU+AKD4+RqVPnMQaihAnZK9RhtzH+vBzWq6V37a6RjbxAYL+hWcUqlclCOGf2vlC1z
itT5J/PRTg3z08QLbVpyNySISpGHzmN11aDOZWrvhyHJSzn9idlCyRfmbFUTMqiyXmrwaPafke3V
ZemZWMxUngp2uls7e9uqe9Lq7iNvxR/px1/3n+VyxWMdgc25Yi+hjGIf9uvmWjnE9lTLiwNGUx+b
f4JhRdPHWUs3o9pyzpgof61K/xunHw05SAwye+pE9cQSkpS1XttlkZpdqhm6evr3wWQwfHZTpNZo
9aGqKl7HUb/LT9Z0ZI1cN7zRvyT9d7VaF2vxXphA//7d7VvsuhAmzkoWc5+R2Qmdtt55UT9QlQNK
gseo5iXmFKduO7UAqdtRbbtA1+kxla9qAKoeV4OQK220FLQy1UaiFORWX0da5p/UmUF9nzoxono9
5E1LkjDvvFr6smn6Csgf8FFUcgxVk78ALBzBn7Al6h91M6rayi92bSF/u7PABg/rjPdBrRgDHgF1
gSotX58fbJMYvQbG138vJqqeUBpYB6KrKLuH/8iM1LMpU+upT937yDKrYC95K5E9832ZdaTcDqO4
zov4+c+WLhL/a+bzhm0QlCWfrakk7JrzWbr+VaWG+i294iUZmhe1u9BYOtCE26vbQz2M2LkfhPfs
OeqBau3wCyIGAhNhPl0AVUt0xUPLVqdEWGq9aRY/7CbW/6HBM83YNiP3m7rFzIoQ9D0KaZZpHusn
6X35Uv+S+kXMyTnkaANsNwA48fLvokrRldRfJWPRqW4fZmS6/fRRG8tfWuNfvN6cwL/VqVCVfUEG
6WUQtz6gBarepzjtbp0FJVStwyauC65yPUZ5Lwco2DwTzhhzPnLeuBdFMhuPEA53asKoVgr1ZpFJ
9g5+WP0ymM/udZDtG38ckEND8lwhxlCCDVn3V1sSZhewF8YqLs+dH9XlqP67S53URa4uYE+DyZJo
Yd+SxUUFoh5wl/xWg1IlQaGnIafUvtioPmq8YqNJU5SL6z9tBxmvxHKISL3lqm4dveE49PPuPpX+
1pLyU8271W6kNI/JpbbMz/uvZRfLr74RZxfbeeEMCG55hYCf/tkYcMWYFaqNXs1pK9UBp7dcLHkT
NdwsGwYt0Chh3F/EwEMNe+U0aOXo3Nezlmje0Yy1R6DHZtgnMXDMWoPSOLb2tjHbHyd1qkfXgIEv
9GPZ1PGV2Cg8ABqJFV7lR4MHRwpcIyxXpDd2/UtH1vPkyWJXCSkjzycJ2Q6kCIdcL/fZZJMsYS77
bkLTllSTOGqx1IBSD5t5rZIncPJcadNjitqM7owPOnhnW0lzqpHGm0hkF12bXlPL+HEaQzs2dgHP
EPlaVKfNySaL7DjHuaIOW8CNutLfzahQZvOMcu9TDleTJ7CBeUT8CnEWkRjjY1miRjSnJn0ypm4j
PLjrhA5jFANdmjrY1OJitGGD80trwDFZn92bHc/22WhmVFyDcxOFpuDhwa6w+ucyHp2dVSJy1GXk
iMYEFiGcLQc+QK0bT6uQvvfPRmnK0PACmIH4QvDgE0irmfV7MUprsyb9lyhwT0/eekiHyeCUii+E
g38MA+jWzdatk3R4XCJ1drUqkSA4FCFhkfPDgjilNopw7No/BRSsolkguem81gQwhkC79A2m0xHR
9BhaHfCaciqnjWyWEUyozwTdEydrYVjr2nUVuVrqbhdCagmkYV3p8Ye6U/JmGUHYW9Dlq+INwgso
s8q6lcV4zLPF3gTkQMOB9p+NwJp4nPw9uMUVK6EBaR6j5WSYW4fyTR+Xfyx/vpBWBSAvtURkyjeN
oXaWZ+fBa+YtkqMLUP83AwrhZvAnvhlGv+a4h6nN/lQyJd1qKF+A3haq81+FXuvt89yXlHH4oOA0
GawGC8+vtN/0BJfn2mnQq/G2D/oHrBDKuDnowynThw0w7V2X1e+xMr9Y4EDalpwKbgUrgBIV+0Nx
WWN8mJrO+kDyrQosSXHI0knumJMHQJXFmGN2XvHnrqP2VGPEnnR6PYWGfF8kx9zioilgF6QLxkbD
PnarOZ+AxrJKF9i5TVxowAh+pWNvXLFt05RZkuQ4cAckwRiO9i/ClN1djylQud1PFGvR/E8yrBef
fWyT2QPasEYiBDPngy4dQGJ1c/E9ZNuxs+i7eGAxLWMBR8dZCZ2oupNnFMVOyyH/xazIGwHPMlLk
fS9mh9IcA7q4Xm80y/1c1uJm1LN9ypM2AnSDLaRtCEUBMG6MZpiO7rSZE+uVKGKQzZySsxjTZkoI
xyRmAFVMqiqGn7QlD1Pm6btRxy2RNMlWCsSZBlj9ta2ciHQycBId0no5jeQEy8NYlvVBN8pq41TZ
jJ/3WXdtY5/xm+EsofnIbzH2IO5MfVn2M6XWakw4pWrQzcM4iH1sjMsG8Mg/619TLp9gaUmP8GwS
UqBHz5A0in7aYdjmUoPNbCqxmjVNu8bicvEqsZ8SlXCYo0TKdPN9wg6pjKY6tuWTXHnWntV5G8bt
t3yxu61dkKlLQEWLX3aJGSv+0tYad+HyUgcV0pW11XY6Ed/WU90upP+khL2UM1iEVmBNlNO19JDr
xzOEpECiZcwMbAAqbEBvqhLAp2GE1dw4uwlpZdoXSM0t8mhQa+4q48umUX6KnTEaC/gAC5DRcHWS
V2NYF2TvZrm1s4VRvrf628AxzyhE6qMfd5hvs2lXjwaRRQAnjAlarDUSZeDjQONyyBM5vIhQdwKV
LTuLjdvOEDeJhbCbYNxYfhuEjWfQa869GjU6nhNHDCW8379BjD1qIM6pLN6twkkORT4gNlgAL4zJ
ckpLL5xSmaAT858anOeWhDw5CIiOS0H3vBls3uQs2LpTRTrnlS3T2Lge08UCH9vGkC9poF8n1chP
oe6g5F3xFws8L4NuMtOoQujdU9i5xrvb4g/P2ffpCMRp43GDE0RhVvZ30OqQIh15m8rq3ZhQD5AE
oxX5FIF0eXG10Qc3nQJydtu/oI+h9zfBNzmHVthrV4+ROVtw8sYIMtjmcY/skdRoQoCWAPw64vgH
o/rtaN6OuZrWO0+a5PrzPC41DWASuBsHi7v5t45JRh5cUFwdJ4TYMfYrO34mTCa8Y0lwA4SgGjkJ
Nf5ybq4NWqBX13NZ4P35gBSRaE0BvV24KABtG1xeULbH0dB2crDf6AJKrtq5Bwp3asX8YjyIro4K
ikpKgUDsAd3+Tjt+wwmahV1RygaWFwWO8TAUGsMuGnhRVjy5bn/wLcJZveXRLE59l2U7njZGPnP4
GlyHOLpK/+7iPhJLg0yM0Z47J/+AB2oiWb2XyWCemrIwT4Nt5dvW0Rmo5fOpGXyWmxFimUOmuwZ4
YOamA1Nb0zcAnhIU1s53/OZU+dbBmtdpj9X4qTZwU84aCCAXpCGbpQX4VXdWMp1AsHNY30xpMhwp
/YONObekUmdDe7r/HMDb+YYgZ2iNVvdBRspnZYNktLE+t4PxZejJGq4l4F7dAKuOUUovhs96YpDA
3GwkEhWWXFFjpuwyxtZdIDmeVhZhR6+zW2u7KZdnYBQYhUhiczJj38f96wTjcJsWxXMxFEA/1R+p
ZbYnGDxY9fL2p7UpR6Eu3JwOJ4pZXsZO2Me6XbtToLfdqZP5jaRFSJkcgAYBEH7Ime2POKZq7TRX
ogHCK48OaoUNiHEGyiZCLRMKflRsWs4IZWw9Ffm6tX3OE2vbWnvPbQ+mh53f0AFUlMRkI94pZXTv
dEiXSyFOWa486lO9nSLeZTrL6lXMy7TeaZb+Mq2jiCin2Qnniam+NRiM1CtMva5V95zf4pr1Kgel
E9TUikbO8tDUJ7Db9WmsHdpIFFfFQnBGPs3Wxky9rWnCd5wrsgDrKieEpjx70wDxjBLRWoffjsX1
RgLFxUa11Ej2wimHD1x7XDqx/V742AtoS+9Si9ykQLsikEGyO+/WLg6n1XgtfcKlKiLcapQB6ioZ
G49jV0OrVDpdHulNyUBhXOGTGpt+NkPWCQqOtN40OGOXJR+jHDfLVrfBKo1/E0UVI78k3eF2vVoW
kEnA6GUxtBgc7vfSW8Ie9NuF/7DRF8iJaVeAEe6Y0yb2srEpY7epRnhKrXqLkx9afn8RI9irSjtb
VgG3d+6g6okcP0x8kdbyW6wrJoah/nQpT7zO32nCUrQz9qE0Ma3Q67JoIXOCBdC5IAQ2AMqKb62A
ijIavMha92O4XNmBpfMa2d+ZwTs0BMFVOrMdeZL2nUIx2ss21ihMCmKgmsElKYB8yjI9lYJgRv1d
FtjcNwu33ckcS9gocz0CNTTpj27vn9XVl5r7o5yB99sTE1ff/a+FyD1gOOoB/37D/Xszo8U32TxN
LtI8jb5XkVKum6mj3u8KMQP6NvaMKp8OayC9ravQLpYZvBrT/JCQP8D9z2swE8rZVbKjOKc2yAd7
C2hg2rY9ERnB0G07yMQpW8NSiSXS9f5hEAk9rRlpTFP0A5mSNBpFt+/phJpqZQ1cQpYo7lHrOFMk
purvmHlPwizjc5KmewLvoFf68U++BI9r8KfvcTzGue7tk3VBYQqsYe7tG7u4tqmqS9oFr42PXkqi
aMrW5tCz2RPFlh76hMk7vfkiMlfgJbV3YivojGo3jihVqql3yI3KPgtdeJslMaO+aT/9qA2g+Dhi
CqgrqXQK0zonhf/VkUK2wafanfwq2Npa7O2l/5bQDdn2zBk3IzGRh0EjVSfFYGNPzIBB8BNXvXqH
ZcRvUpGPgZ3mwyFZlxOxx0FSwt2eaRYpY2torLZzWTUWr2oxLhUCfRSe69lt98MSNGfPcNpIreVL
YqRbYsf0bTkYrPChBvJyW7dMC3FCDdt4YZqc2KCUisfOJ6diAPdTkOlnGcWzJ40CGpX88RvtNsGv
wi10yKaOBjLY4tFJnjvtNe8Iphs1K7SUDMzUapOkj/VC4+ni+EE4tRVw6l7CIm9LEpdHf1s29rtu
guYqK3l1Df0ZLDrJXiUb/2o3J6w/H+UyvbVl/xlPJfTQMjvl5DezxCDHjxc0EPYsb2ZLab+q0zYU
RAti/vqjmWLZEE1S1X+NbA69VNiRLmMY+MVWd2sRGuN0MUBqb+KaTioosMe5cSnWWqLXcpS4KFK2
hT7I7SLWt8ZLeS10BUXL1eGiSYOodeXenbP+ZObJzeP8h9JK45jWJMvWqeN/Mn09BuRJhYFebGot
uFr93EeM435rU5+SiQyGfTWdozZmIZYPFOQNEZ1ILEOtGPztvGY0C+nM7RLtUFE5HfrW/0soSVPE
K7GqGmUqQtqG60G67WenD8HWn4xQ2MY5EPXL1PkIRAow5Gb30FhECc7z+NhN9lNQrbcG9tcm9ojf
QEhDHyPqDJuIkA48BT0WRNPOEbXBQeptA4cJIZK/L4v5RnL2qV36F2k6n26QX/oRBBq8Fbb+9lw5
Fv+ibzyNcEVNQzB9Hx+WAlcnEYZaX55d3XlAEAjlULYyTIT/SHdzQ9bd+GhZw1dC727b0LWsY4ci
AHYzHQszGjRe+7hAFppnbnUBqj/qTxmBXabg7WZ208XydyWIRALaZm6Mki7A2HTnVf/2yPvNivoi
6+IqTd/eTUHSbdglDx/mgkA0s/KBGxVymhsc02bJIrcfx5CkHJP+Ywo6KR/5x11/eCRRh1CvP8M8
madaI1+18+rP0nW3hg/6sVtetEpnSM69nkmihCSBHEOesCXReN6sYnhEtx/ZNdBNHLGPvuYfAZqW
UTcNZ8NFzjjKs55j+KmK+JFk3ZGnHey0zI1y2twbwzO0sE7IBfHM1ghXq/monO6psyRiBGI/qnKp
GD80oV5Qy7Vc3zt+yA4DENESKbWq99cwxEtny2sr3L+m/RH0FPgcMR4Blh2Cym8jHwc+rOyLrTnB
bpCERuaJ8crqelsXF8AZ3TJVgo2OuGUOmjkGLZwnZb6B6w8ycdx+NIfYppXRNyDp453MujMllSsg
ggNsaRm3IyIhkjBEDiM3guLQLFmsWlImNn0KYGumGHBZEk2bp2T0z7MDpjK1MQUlF9lbnCayZYde
FL2eBm1QesbT/f2KRU3dxTC5bPamOhRWQfvZauxFZncjLeogCzaPvpchPKBt5gA5M0jU2uj5SnfL
Km5dFX975KqvTfHeuchT8vpoYPrZc9rpTv/7h0Yf7P98eP9C4+i7WozOYZimqtr1oh9IeiQkYLtM
pmq8N/9+LqNHfl5lkdHfVH8lhilmG1Q9orSDzjYvgTzd//CrcW8B8T9obvDU6mI52Lz7NLVpgrd2
jY7i1HlL/SUC/ebq5Wtrj+j6fPckMmBbBiaTR8yjKevJcsorH8daT0SXZqcBYbwC2L0Xl1EO0zGw
LOy49UeSAQ2cCFWkAgmASDHJgmVD79ob9qSKHlZLK4CnUlDX5reW8nuAOf3NZZucpKtHWleT+OPB
wxzT6ggWtDjFz3jFKs4klE8A4LItSQCPou/1F8u+omoh12Gq4d5OzZewdJJGl2RPVl9+rEXqE7my
ARY875dhBsSPEXHq7Y6TbQGwz4sWuI4TYVTbbqwK1Ijmkx70r1VZ30gRwvXQJgd9rvrt2Gr6Pu4H
QL929rDaooqgJTNw4o7dCHR4q2sUR2DrP9QNR1/CPzGbQQsT2iybth+o752f2Cy7CM8q3K8Mtpoe
PwHFk2E6NzdqM8zbiSlCcC/OhrxAT5VGNxGXWSji+kFlf6g8Ac+vH5saVhr0UdOLn3xTezJYctE/
PA5Ju69n19jM5fLOZE8SkJU8BD2nzCWW1ab2jd8IPr6l81ka1ISIf/kFh8s0CAzfHP9Ftdd7N9Jk
hdogmPbMK8otzF1thSfeWs7v1WEa5i/JX8tyHgqNXCP8Z5GB9J5iYH7Rkh8IpG+Vf+km+kxmQEvM
rapjMHdnoNHFIXcisKzEwwy8bJOgZ6JNWBVt0OtZFenmm+/U57KFQu60dKEaZ9X26oeXTn9NO1jO
qrtMJFpw6fz+ZWmZZHSQDcfEf7nHpKVZf9YYU297OBJ1n1bbJkbAoLKIip7aIuisl9mpdwGcqaOl
av020aIlTnb5JB8d0Z+EUe6YzWpEQtAEhIrGvU/ApjaPX67NLDLrjB+J0Hpzf30nqeFfcwk5stw+
HFn1SKfwPsuXJklOVqCvB8/1JW3I6aJrcu8M0+fCzGZn9clTMujxdtbok86AMTdO0+QXx4TyneXG
lbJenojMIPM2b0iV6fv1UGBLjhp+ciRBNm7GIZ525lrPFzb+JxJB6v3QFhcI2mnYV8CL/JYoeD12
XhO69Ftd5+SilaxDGkJnKhdw0V5QEdoerHR+XWJfEKI78P7LH5rNRUhEprna/nVJqf1FWtKRWyT5
QwYJd7EG95gMVrKsBpO4YHvgJY/Fr6penAgNM6mmzAhr6N5twspEHlG+64J13izO6D/4bKus2xMy
APVha+bNsOdkQydkebg/4v753Cs4zDcl+ZQ8WA9nFa1NUjiBmAC6dW60sJu1bOUg0ToP3vJrbIn3
NCvTfrj/AVXR+fdvZafSF4nz2tw/R07lgu9IXv/fY8uVUnH0O7x1last4f3LMuvb82IVIBP9oUM+
x4+fhuDbrv1fpI1yrQjQ6TOxkg+m+tv9QwTC3cUl3/H+0f3zUC98YrRpQmCuAefKDUJbffXF7t+P
yZW71GniHBfDMR+WAG/NmnDeXEbzYTATWsCZ1xq0CH1Ssv/3k+B4gJrkpRndP3n/5oyJiUcdd2LM
55IuoRBIRq6dJvWTkzKWS0j97x71qkAEqR5y/15unGkXpyRDlIMdPOS0Rre6sP3QqweeodA5wNTq
KyMX7UnK7nj/grVm8UPvINwwZ/l4/9T9+4PA/q2lVXK4f3T/fBuTBkP+ixHev6mpJ3tHdCSR9//z
Y21zOgJayK/tCrSVZTy9QPgly2Ea6vOogll6ewFDzBczROMgivvpmRW8Pcpq4AyeFXHIKbm8aPFy
yDWWOcLN2u0wOa/kPO8zWXDq0xkN1KJ+hrxCyd2ANnZkU+HUQ4WL7mNnC9gSwDae9E7KXRJjnwIs
qoF5XpGgZzUw5RHqZZ52hxb6yCZGjbL1jeJrJQp1sjtyOWhekfO0bTSm/2tBcpCZPqlCMi+oUsY8
+HJj79EXLCzMU2Q2nGmdH1vCkADfd7tkXgNiRsaw83GltVXMTZJdmHdPiuk8+yUdjYDWQ0XBTrLH
w6D25Jyg+tXUGeBwkuGeetaZjAApSSKyJ0iubU6TTxfGi71rkwy7IM5upuZc82HcTe0K56dIHkyX
2B3NeuljIrPy1vK26FA+Y8KjcIVgTO5imhNuC/Rbw7JK8jkjnmOZUNUPyXrr8pzvkj68g67/MEuY
VgYQnQzHlj2g1M/9jzEj3tTwmmM5FHtrrg5B+rQUxXGYtOLgO/HBdfVk2zgLnhVGwb1jXb2qPwx9
/2ml/tVr/Yko7u5EkKLOMs06yLD9zUMMWwh5KQvrI2k96nzeTg5faA/4fZP5kTEgpXGPdbtCXsjc
gQnwLZ+B+awF5yiE/vS+ywMQ/Gqkb9Pdh0ez8RDAWLI5BUW837ZF8k0HhNCaxxtDljfNayBGe+9A
HroIXg+ClprDetezljnJAnO9vfVue8maX1YBFW8ml2HKQt/rh4MntAcSmmRYtsljZf4SMQk1RMyn
BM57bNwzlFGV+xt0QKBmGrub2CRrMzOWd21q32BlFuTCMCFqB23ENqqHmO85CDfVb48rMrXUALYc
XRDP2Y9fOiRIUkoR0kaGYD3+pIuJC5cNUNa80fgEOTXo8JttP2KzPtUpJ6RgpA9n4dIJG0zw/CII
kgKwqRmtUYSNaNj6P17jaJukVVbOykadse6tdg7rKmuPA+iyljmonNg2U0c1s4Oe9vOym9ZhXzHY
ubganaDReV9sZvS2BqBi7C69lj75Q3Y0PeywuJHmRSF6Tf2d8Jqb2RdhPS1QVMojoy+4Bh+1Z+Xo
99pbkpQ7xqPnEQDJxqcvtQsGckDLnllhx5GYwJSPuWyZSZMlmr8alXwmc001it79osl2nH7RsXYa
x06fiIh8rejQpaG+GG+9dF4IdN1JazzFVckoAEiuIBetleaFCUoQcs8x19eQx5PiWaynEtot6dkU
DI08+G2L/8UneUP2j55ocCWho2Yx3XfN9D63cYf1ZP40Mhn6vInoCZadl49Mwuet5wcgOWzYf0P/
XcD8hRibXj2SxkFJag9xYz0kYMU9o/zr9O1lcu2Gsy2UWKia2ZgPW8PClW64NMc7vyH6LMZ2T4OK
IDrHzJm25/nFtFtwLLXnbAz6e+faBl3frt7V1/tbOZkfcT/uQem2RwA+jAXqbxwzkMUb4xUsbnWY
Xicku7gNQIiq9AfbWuFsu9V7TqWt+zTvZ1FDs2ELrocLttiCzg21pzP4MGeLp44OrnCXo1awjqRL
iodOEebrun1ZJVlKjOUwVJE77HQrG7Tj4fd/n5hh+VAKTwSAM0akKdy2/S5QaX59exV6Eubk/sHd
BjHe2v6z6wevgskuE932Bj2fFLDb2nZX9kP6N9Aq97nvvrQzVJ5mJYugTf7oqXjsJZOGwGBs6BOf
pa5evaQ9VpJIljGuFx0dYIjtb0HpogTw2jfaEug96aNABOf/dwwjCBtIaZ0U4xJm2vLp46Ohj/5I
kCj+HQISN2AaKciIbhCxH+Y93EvnmYsKqQRpK0LYm9XRSf2GdU4nlYZKYH9kRk8ATZfSPyOHeDLG
L0f2bUjgJCmFXiblxjNoe1Z0vsEzLe82KdcpTq+Of2ow+MNh1klGDcOiFQQ0UWftfkxHETpGtgu8
4KFmLLnxkvaNqvDoWYxirXclRFoSwold1/MjkvSYtcpHU6+/A5cLe3AfkWi/t1b7Z1lxmGlrcejg
abgoXveW8dwNSAXKb1+UXPj9/Js+3sOQRLUnvinwzsPkHadERK4zsWEXibcFhf3iIQxaC/HieHmB
oZlpXL6cpx7sY2t3GCJLFst8usFI+i6KB73JX2fjH1fWSETG8pg4DUE6BgCOdjd49OeRyd6KxN67
8B8ifgKwD3vZNU326RsVrvcEejGG3YDjjZP8Ylh6cLyFp2AS6tSL4WPo5aUWBSJJMip9rzobKCzc
RPtKA/OddMovR3B5aAp7TvT7BjL2RzCPHSoE3o051X83nf45cG5BdA3LJN+U0EvIybgUJIiX5sy8
armgrTgR5oyJ/6XKRxJb+uGdJi8AqezdpkezLYX5Ihzx1aLVIKITjzoTdimKJ1vqz7WJIyGlZGk6
2DpgiWtik8X6HTeMOfnFjgOU4ckzf2sxc7aMWU9qUxQ58oV0oCXyy+9GsmN2oOFrthZiqqig9u7S
7AqvJEGllwfdGT4BYTM4spbvye05WVXFc2zKns41fVm2sO2IeoNjMcN0ncuKVtLRHK5r60UiP+e0
/gyDBp0BZL1qCe9sF4brZEjt+szUtu48RpCdnS0NZ+NcDW/LbFwDjV3ak7yybj8Q9cxf9Lw8DZbx
PuXua9HGOPycM+VJlK/jjZFSfU2SS0Y30GekGTsvUgtc9jntlszilQr5wUxaWniAsrdTYz8u3Ltm
RZee+AwSR/8SZNqHnY5nCsT4JNNbrmuC3Nol1MbiY4Z9uKlcfTfH3cVDJY7KjLpy4lTcDe6b6XBr
lQvj2zVQscal855UIMnqgsE0Jp9v+tBHCQDcyit5tNb6baXdNTd1c5gasOa2PNmpzmLvvAsh8tAw
x+voAlDCQ0FhhaqpWWARZGkfQrp5b1bO6V26fPbksKVjfVrZLuYuY3lMonEqxI729Bn3dbcp5kBT
AewYo1Dz0nPxJzEguBqskNMk6C+iMev0hqkrJpIMs0GvHe5sWmrLAmInSUpH+v8oSz6FDyF4JRpB
WTOsWQkNau/d4zvoYwRYReCNyG45I5NWQ4hdMbkPkJHY+mjNcR3S+MgfVgO/uu6L7wabcmwzieNu
WpJn21xPVlP/yjWXO4zZclPhgDCDp1L3f8p59jl3ImYAGEXtOok3xi5/U2oBteP0ZJb4nOY1iuvA
ei0BicRdfcz8CYEEam2pc7Fryb7M+h39gieSj9dNteJ6s8d82yfizzq3TBSXn6n/GMwx1LnwcA6s
3tHtjkI4j7ptViFs2Dpi/AY3zYHQESNZ2a49RU2dBzfR0UHgf2GitwdLvxIZVoTNouKrqtKLLOdn
NqzP1HI/4ta9CNmfh6r/Hu0GiSwuK2ekMhvqb+HwslqJgw8Q7YhtEYFjVzmNBSVcclNyO5bl2TU5
9euF8Qa9PxorcUu9GvVYgcObKnheqhdvLRFZqAGzP3P60cdLYU0aiMdt11sDqwSnu8obOaKXEx7g
H8It3x3HPiQ1iVQ+okA8H496F6soDNXtdeyj7RRM4AowjFb53PXGJVvA9k2xd1vlcmvbobnYs/al
s1OTM3lNBZfZOhbsRcgxuQC/RGc96K1LvAhZH/Mw/sRD8O5raSRkeoyX6k9mLdzbQHQHtnZM/huP
xSLSVZaX1vb7wc8psIMH+pLnBbiLIDKBwmWGga8z8CFEr4m5lYGRXGPvgenSb5S31E5MNds/NBi3
lddf5rJ4NLT5zTLHb3ZW0oIPmWnSrl3xpyKW8FL0k7pfnAJw0YqiGdN20mqn3Pr1xIwiAQmsmwev
K7+lm8Mqy2kzMm7wNNj3dT7vxorQN61/oVB9Ktr1PUjaa7DEBz+fAaD0u2LJehbB8YzOL0JQeNGa
yUKhRyWlm+UHrqpvK273cZ7rG2GsUe7w9NE/0iyXxKYyS9cbm76H6rPJoxGwLNSZPEFlQuaQPxfC
4Pkmb8gLBY03ssoAuD4aQ8pRA8tQXPRH16A7aLszjUdyQwLhR42B1cOh7eh6L4QCbgh8gOHaHfWx
+KMJkM/SDPhnGGpMKyH3Je08oj/fiP1CKMY74lse5rEi6lWKuUSRRJrQKdPS1xglAkDKc+pZL/ZU
HpwmHiFfr9ektygnJFFAWmwTK8lcLisW7TxSn8aeuyNfS65xWC4mh19rfiEjwqEtZe8Xy9xb2URk
M0xbK6xGGxAKrd6Jpff+ImaaB2Uc6Rt7ZJYKLCO28aQr67hSHHgLafdMNjqJX7OSmlADJeYzDr0u
jUXOcb1hR6lGx4Yc6sAybkSB7Syhrtg0czbcTRSyTOEppR4c3X+hb8DtVE2f1lD/dqqemapr3WDp
sGSvKyOqBvYZOT1+z0hYmZ3l8G65tCrLfEQRQfgnE4AYEGP57Y3fAQFe8NQYsBH+hfzjv4g6s+U2
lWgNP1FXMdPcCjTLozzmhoqzbZp5hoanP598TtW5SWUn3rEsQbPWP8bOwzA+ghHsk2DcUd/w7BHB
yLFlADMSRsnCyJqSzfeGmB5bNDQRhZyHGXzOHuWLq/qc3t73UjrbNLCLHT7ceiMFW1YKKOhgnd/0
QXNs3PGaasfeWss/liH2PUmJTI0cgAmmUsgdUaiKaDI7zsryvjfJylaSomZtEhDdo4LsoM/j7Lld
oN1H/VBXxXZepn/0qTHXM5ez+NDt6uDtIS9+0enrBFK67y15n+QJlNFMA+FiHlBVYq9unoQFoLmY
8rtSBOn3WG82TnJK0vWKRMYi3KZhwCQLrEle00V8KU3G22R/5wV9jjEKEk03JF0c7qbimQFUCUav
bGcjE1BWkf3RtTPsfeIZyDplPqHvZ5hQA4nlnArH31eDViAu68e6Tt/tgoKl4ozJCGGqb9rjWOcf
PPN2SRe/KAUGXLYjAbqT/y9wpys9Q7seTr9NnsdKlLvbdeJUXCP5EtNvisNjXCGNRR//TVbrcWVV
LFT7aJBNtyFA7JsAvoiieJ5j8biJp/rorNkHVUI0HqKLICYWgST6v2msOU2KNUL/x6O5VW3kz8FT
Xzk/pZdfFUfeZlpe21scpF2c1l4dVzp2vboCJ/JJHBua7UBFze0vCbuj3VSZh9sN4ip8GNakC2zv
P9z7hOWyRLepvPus6cE+4ro8NobrbpxBfwqiL/L4e/QXbzNMPFKceT/g4WQNRrDQmMkfaHakiXWJ
4ZrajoCkNkvBaecNATJOdxDSoiuUP+D44pq/PavGOH3xyJRjqnPvh8Ij4Ks8GCtp0BUZdjpxtlM7
vBZzFA/2t3V7NiQSqjpOl8fb2TmJ9drGvJ5YoM9sWlZbauGObPx/PFkfzKVGwa7pbY2HE0lXPN/Y
Vjf+hAJnam+uVLjy+qtc5IPrnQyR0jbfmjGiDa5wc2zeiTEyGrXulwmYcJmYrcaeIJskl3+d5gCn
/DrlVr8r2NoD7DFWRYxdQ2wINeygZtqi1FQRA52X/c4v5lNPjR/Hgd73Rf8ikznClfSPKld8oy+d
3LpLbB4Nv/zxKvjbvP1bBHl25+NJVbcU1JWV/pxW4jpyLHLsM3aNhfy75GHSE2cfz9cRkXqZpY9C
IhyuB0rC1dRvVXxpDIHQGtBy38QL5GJtIqLIXgh9OmRWrjgRcWEXE91RRYWC3Eym96kUbLPNePIS
rI3D+GXM7Vcb0IWS5vWP42ub+PvInM0mhGg7Bmg4krbZ117Z7BrI6TAr3OkgK4cmNqQVvqJKAJUl
+QXjubptK0NzNrP2IAt9Jz3/GCApG1xZ4azI7un/2UH+Qa8tOHFre9l4TXEZjOxSr8v9QjclF8zw
4RPCmVc2cUMOlm7qyZyGHkJbZQ9L9odRNN64dC/cLpQ5C35sP8a77nz4ph+2bfbkkcNuTLWExK8s
2N6to8pbP1DLUyOjinaWcbnX2wVw7GgnwdWS88vgj9aGGMHiSDAX2jiL1qCyQ7LSaXT8mct83F37
6ik3Ch59nFiguNyfVJuaaIaLiZJeBggocQcd9ERByYz+zjDgJurxVLVuFbocYTNTYaJR/lKFRxg9
a2yUGfXeK+fIR2tjZTPNZqP/UZjB04iTFwv3U3OzNQcJcdkFt6QQwYMA4douIs222fOqPOoX2ziN
kmA48XzEF+H6cWjUNAcaCR8SMmGHai/Chce2JrVSZt+y//CKGCuT0Am9Xv4TsNouEP618jCTttVM
BdSSXchH0FHmsRKRPXnT+LrZDvp+LxbfPxr1Lcl9SwrccEdg9baUHSxYaz3qvMY+tDgfNTHMEUPx
vVVYqGIY9zKX7Au3Hv5zRzyauu3lhgJ0ksLnVj+sqOZRGv831MGCBJ0wDpd9eL31a9JzPR9ttz80
NeNUUqzxrkfiOoO/AWj1VqjBYywrPs6dwUTmFG/I2bUytyYQP+3tfFvzNK/zQ90D79kMJEM5Hrg4
v5zhpRu7DycrrsgqkJ3ha4t0Og33ty4XV3pxOLqcLr8s58QmhfaRWqBzj45115YTEhTqBWVNY67Z
7km1uo0UErXW65TeHMl25PoJIrPy2OOn3CCLeiHUj2zbLswRrXXF+yi7NOps29z2kg/P0sEbbKBk
L+UTm/MBi0alnpnvqCsWhsPFy40zNh3R/7R9rGP54DmChw5+uwEOo5ryVxuf5XbCNJawhI3Y6BWY
v10sR52kzJ95gb7NmZ6AtrdIjwLKv1DvGVOZRJB8kY/yIIKWUOGYgrLZdblXCf6kG2EEr7ZF1vNO
JumhNdTAAjrHoRhBLBIzD61UuqEaxxcyTGREJXixDcwmuShZRER+PZdF/Lqi4wjp+Qt2rtAPo3CM
S8KzUd20+0FmXArp+peAg4C7bH13s958W3LqHChO2C1YJg/2bYjXDvcvQJCHvaP353lT2jUzohZg
RabYL8p8CeZ0OwtUT2CgWWS5HjRUltKOK4EPfBeII9DiG1cynk6atm7AwBgQnzdlL1nMqSqSZDgI
UbP+5PpJo+IomonwI8e8UlHBT60BYlRlUL5dtQnmFNPiGYaFUjKkbXvggIj2xZwFNXldrTgyHM7v
afoDA4WbI8E/Y6BZtisQM9FlcPi9u8m6+9JImMbX7dj5xqlJrR90m+OxdwNQPslOplMsFSILcwcD
XlIH3ORcEOaAt6ReqhOL1EUWsb9xqVLeoUXcug0d2ktWypB8EzOiVXpf2EV/HHzrstp9tcvpp3Zl
vEeJSrUUFq1k9v42s9+EUzceFbDhpjPAdxrH9aOsNwrQJCNagrjZG7QNEzA/hEtlfSS80bwQGsVR
p1+x8oTWRDtMmuF56tKZUCDcIrFLysFN1l963hdo0S5eu0/Kc8LVppEMERHwUP4sEn86mMEt95en
9u2GE4EPgskbpiqLXdoEYAsIh80ywi0YNwOWlqneoPvccdafpQ+5Y47LbTlpz3KOr0PdUoMgg+/S
GK90cVXbwCda3knuChNvnEswbpcexhWUH39HxMWzgrl0H5yIJcMoWlYOwx3+Bt79eDUPrBFnadNN
POWuPGp0mqHyA+SbkgdVTnufLQncg3pB8op0oEgb7u/B3hXD0h0GiY2v7cXBloRikN65KUhT3TS5
GZKqwgc9MIRR8Pbao4tdbP13Xjhx2i8gBxe3E1XNtglDRxSI3XRnp6FDD3G6F84DaLOniUNtOwBN
6RT+3k/1J03JCZ/xRMqdZ4AFpQL9Rz7dRHs2LwSbHRAdAyifYLbL85WHCdfEQBtprjIP6Lqkodxh
Z54tDIyFtWyJ+U+eKuPDiuVP3Vu08a4e+4WBsFYvjnNHVtZlMVEsGIN+jvHM5bp2D8IEVXAWpBm+
Z80HAsQ/CPw3d1huMAl65WZtLvaAslKlqxHF9Nej9VD35BG4mzUWhNQb3/RtMlZDshvaxb/STgU1
689pScJx0eZ7nKQ9xT/m1vKdaqN8uP6JcHgRIDjVGNUitOwR7uwz8VRP/gjaKU3Njue/kW6/hEZZ
pExyfKSTsMiUexiLwGe308nWXSu9MZv1impok9uQGnEdPylnRVlWI20nKR9b0IhElyIsm82/NyJp
kChe9e2+WFAiMYZGJgThPvazZ6QdEeL9yPNFsSH648V35yDsqxntork+Ivek8Ddl+6eN6tFurBd7
Mp8duEPSAL+xKlKXpuaj0wznVdlw1zxjTiUN9POoikfwqs+2k7B8uiSP2GEzIEA1vxU7DnvcmEi3
lursGOmbMjMEVd5wSiv105IjBOALL+0pwtNH81uny3+GHMNsAO4dq5V+Q0Y9e2oJR67o+p5iindl
jV0hxhF3Cur5YrvJvCdE+MUoPxz8ArWT26GlkCflA9mKSiN7RV2XorVSr5XoKJkmKI5Rt5DEGfRU
V1jxmz+7ARM3lYqofBfvjxKGxr2fffRzPJwTIf6bl+qC276GNLcO1KTPkUdUc+TGPnH/JWMMCGEE
Ts6EsCqanV08yczBofAXHVr0WxaH0li8owtE3lNyvsVKZYcS8ZMfOKioG7LpV0Ws26pFqGsGfPqi
qcStJsTG3A+lRu/mGWAB7kT1o7afCaNEGEyGzonGGGgXIyZqpiIv2G+PWpHPADNcGny+9mSYW9Qq
eCnjmfGtCjQNnx6y6GJPb3S9mKxJar44bT7uLAfHUG8aeG3XkzDM8gB9AjCKhwXEsz6uMzBOrWKK
RSpwXxmQ7BNnGDS7ycHs4Zd773atykK9jSMDWeCIfDdJLU75YF69kujx2TmIpNAnDVa59e6Nfm6i
AX4mXLFapk3gM1sSPCvo52wkd7JdRDZPBqOfxjtMpM7e5rAWqPuzBnRiwOw/PTIpPPfLyDiREpWg
4CbAvoB3m555yTRERFATF2uhMHxh6KdZeqQjIJ2ILgRN6kcHP0HW0o+7Cpz4jr5zKHOFlkNroGfA
3t6GPq7/kU5pIGte/s0du18wohTohfG2pjZ6NZuf1MJbu/HwojGRhkEz8wnCzVsGgC5ZUNBHP4XG
k0fj6sQKSwUOovRNW8saxK4ZbsXhNN9m1UQhMOiGuaaHNR3555KVmavH2dirXpwMz//bgeuZ5BBc
nMo6xqpq77yUk12qHl8UgF3UZCigLFwhY5PHW+nynDfi7KDqsWGtNg6GZTzFboyiIREu5uOVIaO/
2XN+fymx0ECZS4wa3jo/QlbNbKM4eNzbL79f8vu72tL1iQIYxJlc3Le/Cxrv/74KBRgzKFjytsI9
kc6KqS1sdVAcspi0eSNdZSR7lJPOUL4In6o2RD0TTJNHLF1untrmfSknJ1Kdr6NGGs+ygtC0OzKS
6UdFfa3/VcIJzvVy4eRjpXAJcu6HISpdFDUENYLwtW678TWmJQSQiJZWpms8HC4/KZ1eTZrcNb1P
fW/Rnb1bHUNfrRGwZ3vKsuRRymI+a5iCumKgkr5zQMRDsJ1xVFj4Xs2yCADu/CByK6qzh9j+dnBf
SsdLQ6/HdOnOEoPANGEF0a/D0sKgGjfLO1olF+vSkZMvnNtJ08gjwPw8F/uW31+C/LFWA/+G6I9F
h0WA7d6mZs78Fgg9tkQm4+Ytl2/ldfPFksuH1wTq2IkRElQzyKYWiojMaG+erhaj24hV1b0lG6aP
k+Ev1wqvlVPZBnS9JNzKUFPUjAM4FZTrkKzfIO8TV4hcdnkTPxIUu1s993n0KGcgMfJpTSe2qtnp
WFjFlxvPyd5w1IADKePZQItsMGYmyiGgOxv8mV3I300DJ7jOEJnjBb7TRFdheXVQBQT6LhAOI9qs
HsSo/pLZV53QMpen39/JwZIQq36T7jN3PnuuE+Dfu9mN/ve3hofJk20UdfftSv39GxOD//99kdXZ
SKxcUih+L93fq/b3C///P9M5eWoJatj9Xrv/f4UH2JWKjes/SFxw/3tht7dLfRlpTLhZCI29HMX+
989wp13MZP0RJerFkhGCdZhfSpsqXubRV6vlsnVrs6UvPOujNp0o3s0r2iXqQ56tsCGkqhYrmcRU
sEecRDxPriIfQUWqFwrJ4hSm0XW3MA49PnT1txGg4vzAFWNH3YVWQyXBNIttSit0LbR7mo1FhV6m
t8q/1REX60/TiBEMC+JhXZGjF2PYVQ/JuCz3SYAvzeUkiJRRkzMLjrdU78uAoG4gGicTmUIydG/P
8g+Xq01Fe85oNlTyOc+GT3++FmbBHrSS9FdZakPtMeSrsimUa+mkdhP/qqQ1Hm56OinhDqmnoTdz
aamVxBO3GKfyRtqMnYLdd7kVcufEgJos1o40oddgjFscdohCdbfzdFnRf/xsCvnNrWRxXRFMgi/s
7I34idrYfq5Mv6RJaKwjOQcHi64cgswZ5QVTpOdCAqIgYOICo5hnrPsTZezwTSVTGFxACFG+Tew4
fvpjwc+iYm5I+TWpUjTQrI7zCrlSraDOsrd3sz1ALqC3DVuh4o0kVWyjfbEjANzYd8uuStP8IVgC
tjTqnOKqQTNTvBRD9XcpxvJpzg9gUKRMoDk+e5PxXbbtxHSIt8X3MpyKYAoT/8SlL/m/rKVEetFv
5bBUoOgmAXiNNHdNCZGBxSY9tLqyYTSNYz/O09Z3vLu86oF4YsmkVwVRPUHIOZPByDBNh5nCCqxK
iMCWBVKgdruDT+/H3Kc8COL8jpv/B3MSiug4e9frsG7a7FOuHLVAsF7ANjQG+B9kvRRYI3j4TRX7
Er5Ozpwua/AGGOkWLugE1GhvJqN+GgMb6Zix0GPFEUWY13dMNoPdIRpPJnmfJo0ROt3eNL1XT/4b
jf7ByhlTqLGTm6En03vEVerYy7GoaGpPBwI5ALF7YinF3vSx72hQJM/HJz1SELorr3rsP6VR1nsu
TDJ/IfrgBpDcI4JCmpOOVz+13zJzcCOv777inO2hDLh0DV829yDN9IH/lbZWm8FIh0PiMUbP7X29
zPnWAqg5WOovR98tmx6DE28Aoi5YjIRi6fxMhUFy8EkuNMPEjzEOzIw9tj1ceJQ+YJxVt+bKiLAA
eci9wol6EzlfB15POttQn/JCVqff/1yRRvPax5uvDSJGeNaJdDjr5BWLdZo8h8yyoKPBhvD9fCmX
bePQSyxyd1+YaYHBaEYN0/PqZmaxk8NIdMChQ+rC8KAnrfZ6qRFSocjAmMvOzNdp4RwwnCFqG1Ze
TI5ILfWCw0B6i/FT26DNlpXtzDKHy8f5nO2nOr3Tgx8g3EuZaxL3wyF0Y9c1JCoGgcCyZ/Kzywn0
jnC5KawbRgJOQcyypEf8fgen80nmh6ERix5OuYeFjWVzDA6dT/pM06D2LzoROfhnCaoIbiU8PhfF
lIiHGqvSMsj5qIxM74LeT3cVt8Ne2QAFzYvrJsDMOFeNPEuoo6vDqsOQMaQus383y6NZGn/GcnpI
+3V+KYT4zJf0jxUMMQ9C8k0Kq3lwGU6YBKHBharvu857s3L/mYca7AfMUVT4JrMpYyc7McM1pgcV
jUv5gnbxmKEifk0ShBmJTvcgge9OW9SH1uUc9wKFL23y/U1F/gJUIaYqJx3CrMU3qHoifGYMcvPC
nq9+RrwYKP1YNbP2ZvZLmWfIkGIdSu8yHCkktS9/cE1BsJgBDoquw21ePxD4cspaeZg8z7s1X9mR
pF43lxhwly+3HO8JtWjObsuP6/rjNahT+ri7+SVQNQuKMzW7uPLsPZ5K9i/ycjjKZvvSEyQDMESU
WeL3pCrq6kmhHU785sHI+l25ioa2hOSnrHjeE2q7Z4S42paLdiAggUYxQoug/6F0LSDjMb3m03rS
9qi32ZoB2ygLFUfQUUSN40qscuc1PXnrOj8tGYOJ3blEQuLlglh9gQTJeBXBX4skEQ6h7q1NMmS6
LlQ0HYJe77a4nQgVEXI0z7lgqyzyKcGjGi0F2jZidXAr+Vl6cO3p0+zxyQhbw3kXJckfzovM8+oW
6fsS9MbZbOKBpL/nyupWZCXTUzm55qYQBrqCZcC0w6A/5ITHLqwtLgl/PAbNXRd7j8ppwddJpfPW
7BtzH9K1FCuDnLaOPT9ZjfhrZ0lk4b9eenWvCFI2lp4oB5O1w3HGV6yv3upBNtVIEvPpZ62Cj3Qe
7pOsP7aUpAdVd27X4d7PuLFGjBK4hAhvQNoOD8f+QRzfEybuLnT8fNnYbv1jWYcx6E+xld9nLlE8
K6RANCaE1C/1XRkPVrSsUeBNKkpvik3CeCiFW/fSbhhSa0Rd7mhdq2V9iklxycq/K4RlZXvdzo7R
68akSWcPeRBPEdjcJU/AFVSDk17i2A1ry9/yyCWqYXSiXC5fq1U/6DQ+V8oqtuPkU7di3Bvx0h9K
sTygTSXoTDUbMU8XHzM0Uzx0HNkYGcKhRLJMUaXpgSxqi9iKFGOiE7hPbJxiNHk7lvbDLicAKZVf
2rl4AyC9+ZO9t0w0ybYfO4qWmFNrB+PW0uN+zcanwpCEXeILrzLeSOXOb1WBL0kW+SturkuZCr2N
x+Uf8VWfpmVd5gxuU2TmcwJFHdGQ9+G2RLVYRPno3tgp4fbE9ApjY05UeOS5tdPEyXOsgWPk2CXh
HkhqMA855VVhXN5Xg1cSYZjcAf69pUwXKdWZ5KGND0a9lYtzk38VodXlrwrkLQQ2uVTVzVE5dVFd
j28loDmOeHuDp/o+75NtgKPU7poP5NBQFxzcWxDK3ZR76jibJnxzcbBqyAok8KMHDRfn0IOT193j
a/hmrGwxTM8FTCdQceWaeE7IAhttvrc72hM8V/aAvL6LmZcsvjBMmPIbypAqx/rndrjZaw7faRzI
NU9iezOQRvorgAKqdNJ7naFbRL5EHFSPhE51s3m/wAALUz1004iNCDnidiWhnTBEc5dlNw9OVyXb
RLclPgJTbbHQ49jjKGGuM7HoUkkAGpWXm5yWa5D+Pqp7wzl6kOuZwU641sxxSF44Pgzz0VadfU7b
dNxVkqIewzZ9TvLVgMOHyquUife5Ssml7nnkSDAb3C3bZEZFIVCzF/Io6xHFpVswn5vWPc9HJAwx
KgIB8AUKw+2U0qila4GyJ33TBkpR0eHwYVrezD7HZ4Cb0Orbh6Z+MCqdbmOnRNuXBaiwgJzN/rAE
ip+hMh8TAyWmP8UQCj5MvsMEHJA5PYyLDD2N84PISy6NtQ7HRXw3QEHbhk6+tlU+NRQw4yWHQ0QK
5Ifp6+uYOYf6lobR9hzDVmL9zGXxMydd/UWweLpZanFfi1pDppyWPsvCoPhDpgMDO4zBZsDJOpZb
aF0QdrSVbEdh6hnGuenXZjtmUwRZjDDTuQ5BYp9GttpsjkGRYid0y8ILC8iw1EQftxDDh65902uC
joz59+Twt6lvPrgW72y1pFFv+Rft2wD0xYwmd2E/I0uAQT6VNZQvSA/UMttyp/xtK4oPu1iPUwMY
jHODBetXQajU+0o2wV574mIFVnZMh5/M8bwzUnHzqGr5FDdxtpMDLhs1lzupzSOmmXi7mk0eoQEg
xnepI+QICAFEQfqjfW2Dgn7hOt/ZRvJlK+va1ppxDk321S2JgjI7gfr2N02oDXKI6xw5sl1CxHA7
DHXe3Wud3aVsQ7Xta0r7HLr9TJIB4HqWNb14puCyCiSKJ7mQ9GO6b/ViEOqWOiLMO1yvcSrAisb7
OJmyXaltRPSdRKJ6wO3JFsk3DMvJbsOgQ+Adv7a3QOteiDcKE8sNiPJbFd+kG6hYCmhCgjemG625
q4oAJQmMNCqmjrUvU7B5feQxlUY1j3/m0pRXePtWBAIdFm40ihMvpt3wfLC6+DDk7o9bvmhLQBGQ
pNiBWQLvY8pn4wuS+gVA5MOvyLBKbpsWcX9h7n5YiUEDIQN4q5ptTjZFaLGvbazCtEPSLz/tAbUh
bQs7kw+6nzzEFOn4RfAcOZN9lGVkKem4RXXIEmR0w+Napseyd66paN5NqRy0QgrpegYSREWfg/3B
Ir1ubZ1dxjrj0f6CxQHhBkvsEC2ISE5ZwmFeQeQuDfSyrD6rnDc7IJfH6C4ZGQirX34aBs29/YQQ
iq2N0UO9GyiZTyLdd6SWEsASkNlTNkfX/rFHOP+ihnCqbY/7dG2xVDY6IhLhMJdIPhwvdkA+sQfU
gfHo4EFARVw+jp1U0TTY567KnpW3PJEQ9Vzj1dy4ov8oU3YCjVB0cE5LaiU707A2o00yV0qokHcr
qRic621ayjQtoEmFQy8R2bCVASLqJjZPfbXvW7MNu7I9D9TrUj360XNQxL6Lgz0l/qnzt6MiyT61
a8gwIMUxLd67keeZsBwm5IlF2idim+cO9Sp/C/ULceUBAoXyD8UO/7XBdIeADf/2ELiHuH3jko/q
1ajPbGiS7TEhCQUZtKAtJlavTQF8dnMIMs6PVypz726vhxZuNl45ndjtSK2vKgJtkTSnA4MH1+yf
ZBbfiAojxOLeXljup0IIe+h07BMPBQrIjAweMB/yNghCra81qsr9mM/YXfL6o0A05zRMhwtjOOZY
L9uNrbyVAlBdoso+cha8L+aUPdlN8wchiOyav4uP8XEiRUQ1l9pBDJzbWKBybqsBPbkZ75dUNTtT
uNamndMkakgCCAL7NKfmIxQb2YArEDtGeYylsquR/JMdoRmlhh4Q3dUeqLIPKldmO216UE1YZlt3
/Xao0DkMmOgmX+9x0n87lnhTymK6mmJmEmsiEsIp39V8za0ZZ1+nSpQ33dakMickP+/bd6FQW6L/
kbe/aWskd2TuvirlnKe2/JfhaUN0szM7jVeyDakOpGeG19tl/vstjAu3hcXxWq4WeWXBhOB1RYvL
Dgcz30ad+1xM5DEEHQVkBTUrADHtDVOCtSUaMZyyuTgCa/I8j1GUdlBqkHZqF+dgZwTCPlGwhIqu
iT/zuMcOXi0s0thOsJsDJWTYHLiWuOYQ0+juD90kJvx68l4DQoeEON6ZiMy2asHUgR4CCk2jMF3E
vDOG9llmsIsTETtwe2mzQYL/X5AluJe75EKy2E8nk/ucUilM6AiaVgLLdmqCYui0G7l2DyUo6hWD
VBmllfsPgVy/W1xJs/FetCsubGdodkZy+b2E9TS9NvZ4yQTHfDP5QG/gyiPkzVyiVLvZnRrGLQw0
rX7s8TtJwbbVztWpCtRrV5n/RjtG8Ftj2RsRJOOkZFXyWxHZBmoygT8aJrZ5Yk48Vbg46WKzI3JH
vtJE3fSeDqf6V+nj+VomvrGds4a7GZqcwatggPJtWQ/5vVqg/ZPKr0OPHta0RccXcPT0RVHgwcSB
ZpRpFRbxs1jpRGdNRt2L0xuV5A/wSx+W5ox1riTWo0FbQuUxgjogETG7LGcBKuthXe5WTBGHQn9O
pfO4xnYcJnOsdu7on6F8keB63nXVbFszswTLd30AR9hOA+uuA3eKhI2UYv3HmRGZKEEmn9s+CT/3
t1xKzpYMpTXqi3reDFl9Pxf6Y65ufi50ZMJutkCi7dYkEThSku3aaux7iyVpNPzqQduiI8knmqef
ufaeWmt5MWz7mMb+q0vcfekYZOLJU26Jc4KpZ+cOjr3J81DmQcqoaoXdTOIo4aDIskY72dmT/id7
iRfwx9DWi7bTF+Zzflw7OY1r/rcbOBxaMbwE03BMRsC2wP9aJSmyc1V/uXRBlzJYmeB5T/vOeitN
Pts+h0LusU0eECtiNwb7ikE+p46EMkP0UTmS/M5E3FpH0+LJ5q1Mj26j3V0vXD4pLI6edP8W82Ts
GwIqER1QF+Q/YpC4mMQ1b9OZdShFIDKXuUloQn3HG+lellaA4rBH7p0SLyAq0znGmdcsZLMKLJon
V6X/+bb9X6GMdQ8OY0WZT1iNFs+j6RHUXbd2mFhoMf0YV59PQ7rIE+PoGTgkimL8CiwkinHNKwKK
Bu5e/1katzMPEFLi3Hhn6UVhDMU4J7RxyCZ83Liqy4hliNcTiIcqzgzGujV/7r0yfxF0XvrLTHDG
cZ4N7wyawU0XTszYl7hu/shlHI6pWy2PJkqqWAXFtlDBPy/5M7U2rMnGxWd7LGZ0xf1MhJnpO+Hq
zT+Bt+urBumpKE/IvUDaFrsMQTkwnsUrbTRB/BKvkgYQ/WibZXa1a/ajuMXUvpYFHw0RGYADRrWV
E+ExKqdftgHHLzDQsB2/JypBk+L3+dEtHKhErUrGWhYWxEzm1g2AMZN+/UkwfwzJQmFayDMMLY7r
MiX3kC5dzNIvs7/EM6ijWQBKYC/PCSjyPexWtXUmD5SMHq+l6C9ur5bJTV6V1rmuGjorAJdX2d53
JFnGHmN6/0bIPo8sRW6s5TJdQwWR7OXjDLU/17SMkXSRmWHUAEu9Jc/Q5cahMvpz3JfVXRCjtFlq
w40qAWQ352NzooQ0JCEa5Y7NQEtkSdiW+Gn9sgA5nN49LV8CtyXJipo3bETplxHPuJamihQArirZ
lYiVejvZ6wZNZpCcZu3XlKbU+7xtb2Y++wcRIGsgZCdJywnpSjejeDJ/yBLFBd3ciPKblmXV74nW
vUlAzIJTot1pVsqLymzzsIadW2WX3DLeJMK6jd+UKU8Ra4i8KjtMuV9Gg12RPTi478uv6yip8eFD
cK4OyhzslkQzs1iBshtbzw9AEvv2oEvsMrXPYLrg+DQKJPj+vEWL7GI3z16wbbM2d3iT2upIVMJz
E5DlkfQEpBE4927aM3N9DLgOH49IppTD5qcFJ0PFpTH/xAEsTsEiZwfUDXI3bNJYHcep8SIyrNH8
tcVZklV66FH7INNWJYmR1qUfVUnAa58SnGvvYXWYJfXI7v9W1uSTkGh/qipQpXwkZxGXNmjcLbZg
jYtQq0xujCL+tMXM59nIzyTAZzGUncKXH68AGMYfVVtOJKfqLu38M9F2Hng8kAqz8/CSIxi8uvl2
Th2wzA42NahZnBEb/lgCxSYPbEb3rHT/h6vz2o0ciZbtFxGgN68q71Ty7oWQaTHJJJk0Sfv1Z1Fz
cQ9wXoTpaU2PuqpI7owdsYLgepy+T1SwZWZ/r3rnbNfzCafEe587NKkVHihqnky4irkxtTg7Jbl2
QGoPczcNu7g9uJnAadS/TwEuFTeMh43H0sozeIlkXdF3OgfdJkmme8+tw9VACAABeF83moSJ17/g
q/+eAYxzYiCPGxgoeCz9GApSZ6s7JzzSSpOzbk3PYdKSq+BxU6aWxOsWHVmC+ruSPrE4ycxNFkqW
BRLiUMu0fJJj+QbkZ2NhzzpgwDgGjRfc9/3T2FPcXsjoDtM9MG0Nsy+a2l2ZduWV9eClVc1bHKOI
qFYWm0LPT2FF2GtuvOkGcYjt+jj6B3dijMCEvE8x36yWfTHWaq/LQnimI8SPBK8e5b+XviU84Ai1
oohZnsAufAWRmo69a08r28CXzPhGy0kpvPXUhTbLonrfNqk4N9l0SnxjPGY+KEnHYFvjeebe7gij
VMqAfx7hDEui7FSoqaVogk8i9k5rFbk16ZQSD4OZ79jCPOhhfuOjNe6tzDomjV3uHM0honAz66Id
VhICJ/ONDFjvw6H51jXOWNNhcCjLBwvT0pFoX77HqAlczF4WlQmYQSQ1J7EZXtIeqW2aW9gd4DNk
YL+0cFs7F5YCXLaWDSOTR42hruxHwniwvDhxO+m6z2F/ee7iUMOKl6LBQNxZKgBCk3hkzRp6Sheu
U7cKG1a+FS7ogJJTZzIES5rCPbnD15CR8peId2w13fu8afei4E9020vo0tvE+jLjw4DxpA+wSgQo
sHuNL3iDgX3L7FOdqprUTxTLt8Id+Rg7FAVDgki3KedKZJTxWCRI9QPmJu7M76Ge3yvPb3eFDn8N
AE5wn121zazgJAoe1+zP1jDeYGEXZDK9ryolGBNG4GTLWpwH16TpF1UCPAZU3I7FGa7TAN3OnYvt
KPlZgXMFt2UOTW3MmvsGDZoAgo3s3s/LSULgPsDPey8GqP2R9mkDVe4pb5B/8WFz0uwgHhOGopcj
LY51kDknyn8cLwONoeW3k03iavso0LpA5qmZp9btxE27pZV8F5UVQbuK1xKHmH+qhmiRwej7gcIE
QVG6SJHTrvJLPK+Qy7kZYsvLWlppkvTQJlp8Zz6TeOfddnHiAnGJTnNi4iIOyoV3B3U8pjEwsidx
k2kybaw6SI4xP6P22f72J9JYpQnmwcXHyGlKnkxsOlVWf+oolLSfYzwP8HM63Y5tAyKHdr6dagtW
fUbFkO+JZX9MvSkYn2rWtIJEQBnujbm/lxlE9jaw3yezmzd1zD2dDOvWYxAkm4BqIUf3PSLzRjdC
8lJ3NUhjq3tgdAV2ki3QpYEioJjra+gl44u0n3i3fV6G6MQDduXOcQ1bnYfqRHKtsxXEpRScNoHW
tY4oMch8fAFBxNTtt7AAOp4CNlnmTSudJyX4cHu9DY2pB6c3AVirXZCbYPG+YFvdTYb/O7mFcWwD
mUG54WfK6XPnCCi8s2eFH75K903dxxvhZfbKQECe+IysPSUWZagutn3VfqWTuXaWw28+cLRoPfFU
txEdix4+JuaVLQYojVpqWGxCrfVoCGebEvzF1mTAV2C/XYHtOE9h92WAViIG6a+DHpROm3T7eOTu
mGJfbFtWuVFp/Ha6uggY+Tu8tddEOeO6GyNYi2VxFwJfg51I3xSH5Wic7HUia+qQaZFgS1NHO4tQ
WdrojJOs+Jmx0nSTOVxlGq7qTNZb9IyvMA7VKrU54zYaRcrJMwer4VZ2pKFJdnVHCbOG4Uiziqr7
r4DqqFPjOndT6A8rwFEbwiQ8ZQwuP04MX7T1HhsLggZpExModgeFUuSkxDtzZydTuc1s/wSF7Kpi
gIdF1MGlg5sQhnpnD569KmJQEfBUwbx1La9ilj9Vs6823IfvtTKui93WT3hKugNC4egn/9BhCw1r
w/Keh7JhFGWZVQ6ROHoooNRhs00k/2thgdATGsFAaN+t71KU533JPX/2wh8LTyAYt2BHDxRmvAhI
exHjHmYRTJgjALAZ0BCRmMNJebQIs/kFjzdj85fR6yS89MzfYSDoHGZcSOssdYJDNmGBclOwCX5x
McEJ70kb3HWxb54KO3zGNEuIwx24DhHA3OwolXMmSsnpmL6/uleY+RPW+FFw1kV1HizXX/fgHwmm
kbT1qxKuASqOCoqJF8G69SJ2mKTmx5iTSUbdd+31xxonY5QtR8qkM2+rOUF5VsNnCnbgxZMcdgob
grSgOGQkoroOcdGagyKb6rXjBv72EtdiyOdiXzXk/pE9/EWKgvQGjZub4GKubPC8CAZ0drzmdSGw
ntBKo5s6xhCQ8aTbRdG4GZvwbRjluOE4f5/UDJJR3DyMXvPJcRnqkx0w31e3oQGAR7TqKYwC3tCM
tI14tEqF89AwtxGgBN5ctPeSBgO3x8IR0B/gWrzBRVdfZ5zc61agsWP7fCzNgCvSHX9h5lBBONMy
7JHywPy+uC8wsWXVtqYXy8lYabUONAbdXay5B9kDNMxKk6fIii6+FQb7XgT7aJgfexCoqPYhWVrR
/rQ43xGDGmsrYVHLbvzIOIJcsiBDOma+O3RedQCRdMUgPWyGKgRfDlehTrmtzUV7RqwYbkQ0X+vK
zdbN7P5Go3qKl+AyukCxQHiurel9Nf24sqb8dejke+AJ/0aci5h3JDTS386eiOYsHfCucWmE8WIO
8zNRWLkdx2VAVwjyrsCGkdgP9gQDKPWqH2D3IRulbqON5o6pBDruEtxs2+Hc+bwB2B1fg5pDrtUf
XLZFKCd8GF9H0e/tQXqrKcc1z+aZSnh+mD5smBA8Cpbp6DATea0BoxuV+YDa1fjsZoPhMOY2tZVi
2hFeZ5NCDS7q52msPmxLtDvq59wVtZ/9TVwSJKkdpzr1qGExb+8G4O2XiAJn1WkiTOPQc2Pn0S6a
CF8QtPeNHbYwHll+sbb9zHklW+m9NvXWFAgEbki0VJcAzFVFPEBJootzU3HQ6IFzF3dVb/xqIzc3
U2XqvXLFs/b97oTpByU3PhmBtzHSiE3o5A3Exut7wpk0ZDTEcXZ6YTkOy2vBPB9QLRQmnjzMgUtA
nlyTZVMmj4+EDlBMoqTuDjHPl5ssh75sSQ8dKWm2amk/yicQEhnb6CSxOXTkV8fqt1wJAZZakx4M
17yKfuYm1shst+i7YetxGvkac8zdM2Hrm/jWCxy9c5EcODpb814b7QNmfx5eXYxjYKJBBrDwKm4C
yHLMjb7Ng29su1PeJhZtte3PUMxXr54Ep4A3KSp1iWz8/0Z+F3nylkUH5aw8lnCzPll9iNZs3rox
GwRJH/w2p/vFUeeW1Nec2TvJSabPKixsTrUqGVyNgEy20/nHQLQPPbDVOgbw4HfVs1T9a94489Zy
8fka1UvlYzRz8g9jBObiVq86QIeex24PGdKMIM5VLsKdqiL8YGo/Zxq/FWXeyBzjKDfheG3zmXJa
UOPaCiCWCgTwJSCaxZrwaCqeQhwiZKKxFSFfcC/9RKrjdD6OmqM7z8AyBPIcss8yzl1n/fpRtwG4
WCBhVU9ZwAeerfAGQew79MkHYdAuVPxmLEgy2U6Hye7pZRnoQSHOjD8u5i8euam7Jr10wtoyWaXG
eyc2w1i/lhNEiyLvX/HsQCWLd/hK95JvYaLt4EFRU8QKFCe/9AO2aXnlb6KOJ0Cc8ZnLLTnzY7MM
tn2Hb1PJtmmx3AbeFarAWoc7q4rOOgXKZoTW+QPfuVrZIW00SS3Jz8x8ssvFAUGyg/tE86Gwo6ck
T1YsIXF2xt2dLKP7cLTNvVW+x/FISbzx6LOqqnJUfCmrL8fJRo7MeAeG0cpWXesxf/TDZ1eOzDL+
9NCxfJFVRJBFjv/soHsw8RP1lkmaPk2r22HgXbY48ayCwPvFkwYHAXWxlDVsDCu5WH5fbsosuKOb
wUMGMY8yTOAKkhZCDHa4QJPSn1YZOTTYlMepUEyRsXt0/WiXzyDJJbYB1nG/MK3e2zg+o8VygsHJ
MnPggYBJaJCDyRwjsOn4TC3XqyldYxeYzZftyi2dRGs/egy7Ua2ConwelpCs55Vcbb7ajTG5Ydn+
5D4XaU97GRiA19J9GFN1NBg6buzZ+jDT1D00jqRiwkbP9QjnuvULIWE6mWq60sqoXPeUgyF12Dep
cfIcvBdoKq91Boq+1iU3rK82QQSHjH415UM/c/9ICajeGGoif9+DSRSYR1Lx7mT6xVf1WlHNLUse
3AGT3U020s6Vhgjx/dVIT0Ex2ow6U75X5gXMy1VU3vs4tRRkeg0ZUPWkRu+LHMCnYTHS5cSZAc4B
1G+XNzXrkqfEimAabYXirAFw4TNXeQq8qyHSmBZPdk9rSEtsKZss65r0yT4oMZ43GTkVZyGlVCWx
DI/4kU6SJ6EIkU1ugHQOYI/N9ZNtUY5mSyojMjwVs18+k/tbXp43kwvuMMgAsWxeIiE1uriOLyqU
v7rX9qZz44RL29uqVyPD4GOkHRs6iOO9DbO6YuYIsTuVs/PjIQXRtElSwireE6jzhjB+Omc40mfU
485FPydTvImr9DbyWWzOwQ046uDvPQSHdic8PZz0ez82HndntHQURexH8i6c8odWmogG2OTtWm4c
jc6TF7RhWfNtzj16NQl9sHrrGRkR8cmZz5XX70SMzhiELCNx1FjFvLZZ0tzUSa/WuYXwmPBRUB2B
+MC/eHXPgDA2nFbqq00ZYe7iieC1y9xjW1dbHwt3V7AMYt+GyViPrD7Mrzn+B/SH8SjSNSmBH+AF
Tw7FQdumqQ4YFlfp4AIJ8/fFnKMBiPqWUghi5lZz7wj/sKgOqQ9Hv2TErLvullUZH7SOYUMU/wLt
Xia99F+U3SHkfOqEK9esLy2ucJXYFIDpYD90t9bg306zs2sMhhWQBTeUwmGeaWkUqdSt8tW1sCaS
pDGQ/D6+m6XPwQZPLAZlWNmecxSLRhjofR/g0bMtqkfSxZpU1rzTgWX/mwTWTjsgWCs3Y5G++/l8
hfyxaX2srlZUcZlAvKw5vbBT8m96zfnCYzdiSWYVwBA8Gh3sevo1NbH8NQ7JBwKTNw6+QKKew0MO
V7x0gbItF2FszFfDpPsKGcWMuyMQ4gjf2LjvWNTliX1lTup5pg8ekavoXMdcZ/Pir0gRed0avwI2
Iiuxjxy3r7DhgO91j03E2IQa/zM0ld7MDvvLFhl/I3290eZ0DW2MdWPGOYkM0ip2kp/eol9hHlcp
bJEU/5I94W9iCXqF47Jqa/oy+rGDw3vXYwul9sTixAFewk1NVt3zrzMbBfusSa4L1VHgpMuPzPXo
Mbe/RBM/x/GJOYrK4AjUIc1FjokQBzh9LqxTK3kBXPEwmgHPZAOHa2w6z1PcHyz12/N+sLPhrmfM
xUdut/uuWozR/uxuEelZjiZpj+FaUuHS6YvT2rRb+KC2pBi/+T+x66ffMWIRMWS9c6xdyim6KtlT
27WisHrY9A7/V1m1K1pEkn3X8e4EiiNkFZ+GxQpFCBOHAg3vtEntLERaCgsv1hLcNVHC7EyCeQuj
e7NnRKuTT9ExJNIfSMuD7/xi8t/7VYK9jf+BEUHi6RyA7UvdANgoCzpD2oJP8AgMTaSePIm0ZNk7
UAZW7gCdbcDOS9cj3SL8E6WPL0tKqxYn9dffVUeHOI3aLSgCVsZSsdLFz7fH7nM2GnpynNB6Jsk4
bjOCsVNMQVFeibtxjKxV2c3M7TTkreKh+BrQqtZJgV5GLebaahZX1wIwNuBM3LQWPmuzqt7Ic5jH
kF2KOVIq1jGqbtxOlBe0/9mhbKVt1UdlDvaB/YvAogVKAEf4xD7Cz6ncbfxjIcz2ou1WH+n22gWY
Yi92DN+gbM0lSLL8bg7JcLV8aPd9m5bH1qjL43//9M4ALY49pw/oNPzbvy/8JBr93vHXlVGBeXvh
g81ZbPah/eXGiyqN/L2j5xbcsDIejJhsZE+j9iUIqKKZq4blBrrqUPkTDwCen0vM92Fg/bSSuTDe
zLZ9Swwn+SWug0A+JyQ8pby3W3BYZusQGGaMdHMtX0oOZessaro7s9bFLuGvhe7EJxySTsxfN/N2
FCZCYUgt1gMaEWSuMxtbmz2ewkr/vy+ZlOPp798l/Yk1ZHj8+71MhY8KM/vu/3z73296XRkeRXP+
3z8l5LF+Ik5NXHyKWjJ6mhsf9oaS5eiJaR4m2f//YnU+iJmw3LtO7pz6PrT/++Ivv2xzmeMV5byH
IvtaDFRk/f37v+9NhiREaw+jN9FXNi6s7n5qSDYazl1ksEWJq+kQwk7YdSWwRXChI2/pDNyqDTm4
QTQUnIt49BdwcmM6ECyb5f08e8e0zv2jNu2vyOWTl+JQOQoOrBj94HQeVYNClpMdWVd0Fnvgpyh0
wU6/RAjoOSuPf/9k/ZcoiNYBoKY98Kn2KCynPU7kC45/vywane+RZ4GMFe1xWL6jjrh3BzP9X1nQ
jjyTBesKJXlcjPhWwpicXc7qcfLvp5hMBxYyQR7Jbk9D+0vxfXyatV6uIUrAHH6QSF1q1cK+C1Mw
z7AroBO1bb3pCbSSR+qM42wKA6Rr6xjH/74s+35tp+YNNP34WAy58d+XOmkRCYoO0ylBJ/Q9NjN/
3yKXbzEXy9ZMH2/keJC5SUEyGP3Z9VbAasSu6KbDjNxy9ChoV6OjTuUAhbHrzob5W5lWc0wLgyWd
j3nLGoMjLjmevRpvemwlzbnlPnsojXKriP0fcbmhJrA8V9MnueJ+O4m/qhWNv2W2WOdEN6xeBNsS
NANjjHiSZPnFMkM2xwdw2CmZE3oPYgI9fmzzSvsn9LQBFD/YT7+v165vOetqkEQpAxRT05qfkNbw
qHrtJ3OueaHQKmoR3sUoPrhThCt0peiUckRKKnyrYzWBTXEojKhACtFIka7k4GHFxo+8dl1/SYjQ
g9vaG9cEyVHlwCWsqUG4aMybUVOK3nqIcOz3T4Gq05NJHfJK4MuxwpVqFE/HGkroQp8Mse9hJyVC
3uWPdOsa80Lg9MdtZXUcByjnQ8oNhxU/IkUb/1QclQd/AHpd4d9yGyrWlH5GXjozj4Dshk0TY0Nd
C5os4UzP40bFz2nkvWdFvFdl/VY7p5p6jtGX0Kqo3yg52HFUN7Zwym767J+IOcJBYiw57MKGiD7K
od7ryjuOFbEKpyTgNbrxuQDanrSpfS6MjP1RFB+qtgQ4RKaye+I+15sIXd1w1zn2D5vKbs0kv2OB
LLhWy24FSeQ5sODOE6XhJ2TlUDX0TiZMng2LpzoM1lZZ0oOtH6Mk+gTaLTdBnV7RSBIyLe9FGsb0
26WrygBzqYddJItu6SPbpbzr2BC8ew+7u1DJUenoVjj0yWIoZFpQ66gf4AErQnWV9teNyO9rR9+G
vfMruMWh14OsM1OUK6jcVLqbe+yeFSzxUPnlKomKh6nsvZ1W07b10ofWXwTpItykTnzJxspe2+GR
B8VtV7ePhor6G7sFcVfY9wQcXmzfewyXwrmlCwCNkAGR9GBPapnHKL5Ig8oQQdv5nMDxqyAIExPb
DOFXzmESiopbFa/+0nqOSTpA4hQlsaxJ95Ag418VgZB1bRZGTEV5+FYV9WtkZK9AubAkUu3L0KAt
5xHiK0+6/DvjfWQt5bzhBEdoGxjwbWjFN6MN+350w/ts4A8rNcYmp4cvBLvY2MjlqTlWBOAdD8EN
L0SbFPdV0H8zdDs35qslHSzk1Fkmgyl3Ei0iNsFMTBmP2J7yGzf/VuyQpBS/wyyiQ6HarTbip1lB
5S3cTccK9kK8QEGBO+R1uQ908EodGluDhMNFGzOmTIiB4fDTZTNFDxHyZKyuFkxIXNvkHNL4no1P
zUGFPLsyWML7ZGgMoEoMcJZDU6J3qBPs9k0R38a2pu4Wf+POcdkThCzPMhhjvQATMGY+O0WDrTRO
OpaMRtO/04vFZ8Be+aULYyx1N8WQXTHvgzA1P00NSkZH9rdIsX01mOzAhcwsOD33LaICFYkGfCvl
whu3VD+u0xkbk37syufOBJCpgNVVvttmBwnXPzadAnVZcNZsnAfi2zggc/jRLvOe1NM2DIkghnP/
hS/9jHl9WMpESUQBX8yLxANCCNqlxYVcFx4M4rn97mbzmw1GshE6Quth2ceWmSl74jDH+nTFSpx/
6Fla2KIVK6dI3hoYtt1IbWJlu5gFi+l96v0HF5WWw0lx7DMck1FcMAANEUbEMceHPOtvpdr8OATx
bcOxPCapeogLDeJnjjaSP40F2PxRjkjXxVwMyH7hPY5DmH5DdSUVOqzzqPyyeXryNvCCNhZzj2fx
pJDmix/OpNUC60XU7cbUya2OqqfeMvytVOfBiZJd10DRwXi1Sf2WowXGtqbbzUqh91bsLxGp03Rk
t2gfXAIzbtI++NOj2emTn8sf3H24bgrMnnp4ZkdwKDOoGaN1l9dTs0oXRKZbBDRIzs7e6dVnAAXC
95Lt5OwTe7iUek7uIOID/LMDwENIR/DwyV1RWMsYJ1z36iSsEqpwMybZsS6XOuwx3ksrHLcywhlQ
DOxnAaLREAYvFOLrZW7hcekSZIE/1DhognaV21gS52w+BjFGwyoFsmESgxpE+oLJFHLTFGdHXBh7
s7XvW3kFINU8E2AeH4FugM0JZ+7WkEbUIARGeVpDwQc5pldugUcAf9XmxcKRytkOAnad1/dlGhXX
qOKg6egGmlq3pgKHbvUpCll+lv2hV9zUgyqhQZzcNamt6Pr3pflg2RGsNMnpOlLWee4Fxuoa+I0T
VeY1cxLcrqFAziIZr+LuIf4kb3zSOWU0XuHx0s0xmhJvZpGYq8x5xOLAViZnFox1cC6ZJeJl10+r
CZ79rBxWFr0JBDmYBy2DNGYMxGAcPpLUHc9NVYGebNjQ8LLtCnLb+DZwp+AbYPuVPwF1M8/gx9n4
ZsMenRNAgxvTWN+fBwZ7OL02g5gzbRtK5EJ+BFeZ6AAloqVrl91dLlrcnHHHxWVlm96furu/fx8k
NMZUtkb2i7o7MtntWviYmHJBpCShMH4bG1cA2undVIbifli+IEafRU0nut344e0ybJRTmd4bCWlJ
HmDMUssvq+ULR/aG7TO9xGNPqbI9RWr797udJeO1ptuagyHfx+WNNSgeW9RKPzn1VX4fzdgcPIpo
/ZRDEzKejwY2pVyiOTo34zYOksz3Iy5U61DE9rEW/XOXBJSfkBdas9B48Lgm9vY0GovvJsDLka3D
uUYn0fQtcH95jhUISJJUsDab5KVZ/OLd4FNSumahEN42SmF9S8Uxem4gvzNhuW9VT9w8KpZmEC88
W9W/FjrUJiajtGYTMTzbNrRa13j6+8VAJ8vInnjVVLLeZ6Y1PjeQTCO8J49/v8p1sg1GL94JF9Nh
I4MRB70r8LF4t1kUOlcxV+Vz5Rr/vLpoLn+/mrvIpuOrEjvHFg+u26tnrgruqCZ6UCMy9Ww7k4vz
qh93f79rjtNqNodgHRgqhcYdqmc+Lf1OYczE/1ZVz2Ycpod08p3FYk0C0mf88bB5HqUFgQTCd/Vc
hOPEp4J1yJQFsApxGb60MqtPfdISFxnCC9speeV4CWZcyFtTNh7RC2trh7jvpceDduTkZDnc20dm
oG/fx4t26vJSfQDsOQJbZQlSlPLqlXO8mfIIYcAdTrUOpnPddA50kJAmlrl5B9lCSDL1V/VAS0FJ
xee+9yYDn5p+MlRu3CkuWIfvrmMjfMkVGCXJ6WogQLDniAfWkJL6G00VFgv56bFwqFmNh1e45bgF
w4y5i88+npzdRCKBlRT6HkwZsjXOd5sP3YYIBMe6xbGQsNLfVUng0KWKsQKELAbdJGeBgL2ldqP6
oJNwq3W6wcpoIw3HySYVzK0B4IGp7e/KinV+64Txhhsprbq3SpSvti1dpJHwkU0mg2Dp8DSxoGbA
KFA7rPIXOY/NmprAexEQ+zSpXyyWPkm7Hn4kpc0DC72+ybgstVgGT8iZJee7KCA2yjM1hm7I0MJj
S/3G83Sl193dUIHxAv4P4y3uyDL2mLfixSBskUZvR/0mHf1oVHy4a6hhdLyJcx/cxm4NeJd9h9uP
5C9OSpEliDmRLezib8n9y3O5mqKBBfzkkH9tWsWywfHAmrrGhrsKz5FoenQ5xuhxWDwucJV67Lmc
dOzbYhwCiJQIkMJTGzGwR/CDCwn3z6QyYNNFbP8sz3+wR//eMhQYUd/7GkI4bSI21hn8DegK1iFX
osdyoa3d8jSkGLPZGe9gYeP94HnfbIiRoYsODlti7cLBAiQ2kg0G1MZ7mbofIoQDWSkLHwWxJivh
lFympaACon6UDIWFC0GBY9s+V0znRszmKIh6k7sNPmiH3decW3f4AFj5RA3rRdKhQxpA5iR7YauK
cU36922zkCzIJze0FyJZId7rONgAcQK8Wo0RMSRisp5pgCvBjJYiCoXV9Jszy+ZOeG0AmAqHA2IQ
A7NM3J5dZv1dVxkfX0NTY+JyiMqlwecNa2DKCTsAHqntmtt+ykSJeok/6T6RuVwjDX+J2Y82NqZx
JgCI76q4Y5B/kjUYTidCeqrUcOdF0Q0mK7WZapMDZkQupARF1QHMMbX1Xcf2W5wEw87IyXtRrsw6
YphXfVGMpzKlfcznWSQC2nMpMXjQDq52GjnVuk81WpN7V7ndrxnFX600fkANiGlxTwrW1oXVX+Rg
vmUe89OUGFTw2rddCVsXRV3AaEO0H8ECp8Owdxp32Dj59zxn+Qqdah2Fw6+YNxlM/FUuLgNvx4Ef
CC2s+KzadF+J5i0S4XAI+byDlbwN+V/d6II2LSzic5O+N338nEXec9c21iYrqyvu69sxHn9YZTT7
xrfZUqZfKbehw0hLYqpwu8U5Tn1eJdRRXV/NNHmGPLGZ7Y71b/QGgHQ7et2pVdxtQnug9tVZ83Bx
d9xe4HtvAtJJe8TjJxr2WpNDvnSU8dYRq0iAhWBSB8qQj8FN8CIzutnZCqJf44xMCyu9JYoDZnri
SKvdO6BoQCSYW805wxDgc5sr7H5F3AGJLFzlFSC4IJt56s1sChAD1q5TUX5U8IBMGFAUtnAOsPs6
KJjMCu8uXrg1cgqudkI0xOG9BwpvnyIxUgUSp5jcWY6n8PDXk549Prjh6zyQ/Manf61cIIo2DgPE
9Ik5DFTWBsQLrrTM3HJVYIdGLfuYrYG51r1S9vSq6RNJBhw8aDKEMvDcs2NrNg5kiEFVxspLka28
UGCmNSrAx5JTGvziZkKgkdlVkRXYh/xXJSUBIRYFItxEizNkYBg5u9yWPOEU7aoFwj81c6dCY8zI
Ebu3HFAvU0lKuRJ+hjaUv5pJ9SZ87yrl9KhSDbU3zp6nqfDWUgVvLs+EqZ2fs3ZetJiBIoGAXVuT
mveBGTzOg+Ioky7+cOyM3UwljCerU2PrF5KKJG/pEBZpQ1UAXnbYc6rauCRKkCldkvmYApgkKbQs
aQXxk182K+jfvo9kOFOKbplfrNbKNlHg0hLsePW4D4UBlsF7CtI4WvtDCOsclMSUWtAPi/CQ9wnW
Byb3wgKfA8YUHzjmHy9gx8hssKIdCVeEYz7GffjE5uG2iCYaxPLogGzLjzt1O8uwn4te/MvNOt6Q
KptZwGtjuMsj954xFK1NasTI8p+t6btxfvB4fqVZcg3GFi16Lkj6GFTVM6ehm384jfC3IflCzP4W
eUHYV3ouHyWmH24l57g0rrYXn7Jcv3uSPku/50iWFB+jj9JUufa6ByzMzNhveVpjLUtcnHWGf6H0
BHWjIlA9Z/V5StS4WwJsm+o28Hll8oV140/OP0p6lnqagR/boKUbNtsKagwOzi4ClqK7LQwhVn1L
cKSAyQ3g6j1IudJQGgRhYp6DHdCMqCu/817+ayw+Don1SshsXVBhDlOA6cVB8pRhOK6cQX3ADkAa
HJvHzBUHt7tLsUax8cEr5MMe0S1/G6tNnqYCLCorlicZkujIIzLoFrZVxJCQtstCeqewkV/ceNe+
yQKZ6vij3SAScTY6Qm++yEiP+0pXj63ZPfl9tyJI/9Q7D2Y1j5RQEb6PrOKZxphjYntfhghPo+YJ
YbSESOuWPla/uzQxB/0hD9YQZM9aI/24zqHlsb1n5XrqqRHnGW7vAh+g0IAXpa9vNENDhaGAq1xf
ew5NuwHmX1xycY6peZ1Dr10T7KM9UHzIWp9dSs54QqKQWvar7uxzWCYNCtIi87sdNxpBA8qvKnl8
RBVFE8r17H1TYLZbcgztgMIKuY2bJwqm5TDD2G6+gNbA8K3Zmd+mUQK7dS+H4TOipIhzHrYCNYH3
nAWYYwN051jsimxmITx8WC33XIUtwo5ArBHatNvL5PIjcG41uIXVtITcCq8t0IHS96Cbx5NvRPfY
qR4lvrdNFAmqS32quSnryrMQcx73QmX+1pbb72jBIoeW3kVO80pKhYqtkcq7MPrUqIs0t5jVfVQ/
aZ+ShTFjV4SgHnjftcfp33bMM6WqA5er7Xwk0LTYyfA05m+7Lz0YWC6KeisRnXUDB6+OswN3ISAp
8VuUZOmmSblPTAZkL0+YrNBVBe41lBuzxv9k++8j9fYoGjlvGbgLtVBZjJ84NRlelVxPsYEbtO2O
03I28nCkhAPTDx+Vp//h6Dy2U0eiKPpFWqtKWVMyGDA4gO2Jlm2eJZVyDl/fWz3t8J4NqtIN5+xj
6ZR2dSe/mR5OtcXU1PwYi+7XCKo9KoLnSJcbEUdfCfMNt4XQqjxmsnEPNPBbNsh8/A6Ok0NBNUX6
b8vdnSkT9Kur33Kr+05HbmwtVXQAzYNYXPyvjMTj6h4K/4Te/UbuNGWskneGmg+E8NJOHvaAqnAq
q58xR0xm5IR0VBModQOkXDnUycoUFmI30kcm318npbHFnYbOViu2rN/X/+9ZkozJHPeJMKZPcCtP
QYPfeCztb6is69D2bm7QvdmcYqcSCYqmBzgbcIUTQB3FFSZyRfSe9ffMWPMEcGXrZgx+a7AJxJ4v
8POhRbfU0euASlu+WqOuEAy8HYbX2Br41hHLkexWqEMRNO2hdq5WEnmrMtO+CMnrd4x6omF6Gst6
AjoCkFoPmmsROz9M158N0x1W01RdR6s4+Un8atnA5EVIHOF4E6O/ko6wV+Ro3pyEbgNyuRcwhUUx
CT8HV6ddul+SUKAVQ9sQ5gv3k4EYBU/1F146vOKN8W0EyBA0F5GYwu7ehu1SBPQ2MVN029JvlaqL
HQFQEQorArvsEhsus+T1OKEccwFqRBbgYqdgmGo4/VfSVvsxpTpx/frTbEJg9ca/aNLfoWfaayuF
9RGaL7U3vuEt3UrRvQNXbE+sE4gpR/rW1uF7XpGuoEl0D+XVKgl2zZk2tp67CvULYR23oh92VjQr
PmvPW7lEwg3p9+AVHwiZUjAd2hNSi0fD9PzQ4CtC806v0CQCwbTPnrzAbOeyLFctogAIf6cJe+qi
1rltbD9F6VGlO2US8QOCj1FDhvi2+3Ti8KdFxrDsrKQgbg/t1hgcnZjYEslOszfPbcvw3FYOyNuB
xNKS8LExBKWXfwB2xFuHk2M5/222E3x5lCd2FmGJgcw21KxrUoshQxKSURPSSiyMsnrHB7bvRj3c
VjJG/xgTlK3Kf0OA4d/oC7R4ROYCCCSQYl82yLv4gDClvjRxSPkLZ7rgoc/c8rNI5mxPhSfBhv5H
b5gc4jj588A94Ld33nR2Uy1sdex71kaH4E8RgHsxr65TGBxKPdhBq1oSbnXSFNTJqqrY7Fj2lxin
fRRnL/HUF1vlhA8xId1iM0cxUtyGOrRRzCXWymy9p8CEl0lIyavj+28U6pSkQhYwB4hdyHaTdH2y
deNohVyQEjKYmhXZzwerqo+BoKCBeCG3hsFslfdiRDQACEES3qpEPhtRCTKodb4ggYZPbtrzE7pI
F4v+n1sWv6WdjyD1wxVkNBZooCxXXRvzrKt6DUPqUwR9vK1qibgomhAbKi4HZWQ0slO2Cgu9OoiA
8qSFXiHwElg1SZ8AMcn2IV+sngf+z62G1iZJsWEaRnuykLCnPRbfhpE69jz7LRLfELts/pdx3bc+
noYOTZ8DFSHP2W60A4kQHfFSrjOZ54T5vMBljTp91cYVo722eUWRdPXM4anPdm2NPaJPG4//JHQv
FKFFzGIKxF5QJeIw2tqH1wsTnR+RX77/qVdAUoZ8YPRlvDP3mzPJQQYrs633rovSqDgMdcECWSXD
Nvf19tgZp1RDZ9MMbrgJ8btXk+DDVZT0rnFoh5qOG/6IY987LM/4lQIiYWUa4n2mTybNWaxkq7Cn
4cpIOg8bemzeVR6gzyqektYtHkZvvdC7ls8mekm2Bix1bY+F3KipvR14By3ANywlyuxGQTiBzq/P
vUywktqfnyI4iaonlm75Lueb6avpuXcGe9UMb2bUIg/ioLiTeOoNLIeiP5u46g/+MB41fbJBC5mv
uAuZ2rcaqlImIVYAD2XM0MJazhYRBPnDN6EgAmtKnP18hNcWqLsdutscvAu6ZaBJnQWCRJX2aqDi
YWoUP2zHqLas3otmQkqBEzN0xqcq7nAKRxBmjMnYDC1zNtNpXiePxyMO+5tW8dIOjY59HjntXHd/
Om0ThH/dY+j+m85SSgbn/k6PWnqv8lHns7iyA8Y87vqjY3jP7uiRH+SloI5U+QsAZzk4gv7NZUun
6Rhqq/HU2dI5yCYu9qIBNJK38Xrn1ZVPSuw8gQc5xci8XImMXa5v/TIOh8Tzqw2Gt0Kmbi/MOnmH
wRQ/Jwb+8fG3ttuOrjao1mWlbfxR5UfmOd9GK/C71uAp/Iqwwb57om3lhu2J0e3Fa14yE7DbdlzQ
QJJLxOaThnFcDESRzUQLWDs4WJnCvWUOzkztWnngefwpYTukvEtHJyMyZBEN+Aim4jfgPdT9lQsX
m4POh0aylEZokJ+nd1WlAdkzJAyN2CeJhvQ+EapepkE+6W28N+MRmRAKJ+hiFnNZ9NMu8uC91qL3
VzZnd1rLiB0l87aKiqs/jK5JZnMMc7PI1xnDs6OEPLSaFG6jjsvtVPXBWybgd4yluWd+k22l1cCC
Ci0ASkGBtN8j2xJZfYH+YUliFmrbefWBcC5qT7mJRXzs/uI6upS415fd6CCRieO3xqX2i+J9bGKt
yp0m35S4KAWGzLWAOMVYD58Z+WRZ+TQRljIwb7D8GQZWv0vd+K2U9sRqbhU45rVA8LxRLj4A8rPC
4Mthvl0n0XcXs8gEOnHmG33y09jfpyV77YDlZ4/uY6W0Cmljn6yygLVpxQUoJp4zXWTAmKzqwdtC
F/YD6Xe5VvpG15CKBf5mTDgfAcwBrh4T9/RwChEmwHAagQeRrpo3T5Y9/UR9alD2raSXvKI7h03V
VBsV6+827gtmOvGvFWL37UtAqobB4bOhuq3t+dsumg9+aZdbtSJBUrhX09e/Ji97N/vfqR6/a5W0
hyLJvwci8gaFjx9ug9KHE6quds2b6LNy3KPox8/IwA2IagFDF+BO2jfxSFntLpGeQ7XV5lqvbe9x
ym7Am3fxwy0OnAxkXL4sWoD+qmdeicXrNevUnZQw5BTulpXdu8ZPC4yeROKJEorfArG7Js91qJ2x
oqzpqNBwVa5A/b7IgzHcESA8LRT3g9PIT/a/A1cMcImJ5nwZMzgNWz1YQhh7UeNg8NZBENDG5Y8T
o0HuxvZDM+B1mp3Fwe+cTdz0c+4IahIuWNIjqnInITCtJ2Ef9FTyd3JKKWuGJ4GMgnG7D2/e5lxk
uXn0+99CI3SWMLy5pmdjbKp/ZFB+hkRGL2y0rRwGjGJpbjKu7KZt2SPNZcbF7rdpPgcL5IyOAHxp
WPr32NcEOTM+nYJ2IVx9XHEPNeT6nKTlXGRE8p87h8baPOVGFG7qmVAgspchT2kbIiWWZeUyxQ0e
iScfJaaghTmkvGBrCztaU6FqALaGQgt/TjXLW9hyyOLVVfpLUTr3HGgDtV7M/nHgadK9eSSc1yy6
Uv8j0LnT+L3ioBqp1Ht3UV1SRuyo/3zekB1dEj7XRTBiytMNez/U49HMgTiap0HhMpPIyhZSxGI3
NiV3WQqsWcUUdZhX+UfT9NSwIhVhiPLRtefGlyS9NMH5ihoDwwGiGkrNpTDjKxu9aa1R6Swb49x7
WscmrsDZ2IrfXeB52dpREOoLW57wI5JRm3dsMAz7SIBgvnUK+xzlPLaQffR9YXd8LWKOqyxZ/gys
84uI0V4hKMw0L/B36LUBYkjxVw+2+1zjCF+ExsuYUD4FzLUnfG6bLCO0FxNPo5lvPD7IjPXi4bG1
YUE/UVbP2ZmRrS4e5QaSye94iLdC4XYoiZ3phhU3dbfsSRWk+2CTUXCimNWdssjYO6PUN71dv8pA
O7idWIMaWg0wN6zkxcGRjuhI/RiKLCdlFS9BjOtmcFJ9meFbKfqG56MgH4nIdGN6tKSrgX5CFZJ0
4bbz8u04ZqQglt2fUXFL2okCFsATa5UYKBXZ3EbJZVb31r6r+g+lijvIsS8zLj8DZ6tGbLV5LV/N
JDbxODanWEFbAQBwDkMMaPVIf1X7/UaFurUKXsdkNNdWMSKUk8FFVmCF/fhT+SXVVstbisgeynwP
eXE+AelDRvwzuGzly8m4FpVOxRo3pEMkyTX3KP5rfForDAO8y1niryxkr5jpGMcxjX9YA9bdknUv
av1k5fvJQ9nFd6FvE1vHeCB46TjuuPVN0qJSZCd0ISPkiLp/QfBbcYqSFlIR2nrg5SEtuGJVIuo8
WiCCWzYW03LY1OyEn9vaBOFYWBQTlTy3jX0x+DOxLghG0QzLkgA/nZ7H1JtyC4eBtLO+fbA1eRmK
4gqaAxyzepW8qTY+Llsm0kAdjVgPDzTdSKDwCCQorXhvL5sRFZLRjzNAzz2UccaP1GX4ddG/Sdr3
hsAkf9YQ8aOD8E5iVppBimLR7m0InKXko6w6tZV18T7Vxb6vUVR55KBQU6Y5j31CGUKY0BZzOoSY
oT3q8MlZmNWTPq0DF5O0IQwyJ+2UsyZb7SnR1EG6UbLpkcwsY7gWa8HftdL8+L1nMrrPVXZjvFDt
PLm3bAYG7NXJfCDS0gi196YWjFhNi9mXND/ssryZgSnYz3HjJswHixbH2ZDV8QJJ3SebjUtIT1NR
Q7LlERXdXvG/vkTHabswsmDaTLVesF1FjDaOeksX74LNKpK/Zp7h5AMTriHkQhBe+q+XuolbTX8V
xwEg9JpUj2TlmmTZVyAKM9yw63DgppZM8E0DZhVC4GnX2oJXRW1c09Fh3FqrgSUBcGcfCJ/gXxK9
sOsqO1zKcJALMw1OY2Cxvxt4zjosLYnmRZgz0vlCQXzNifh/g0RDr82JDemybpEWe3qJFQgJicX1
lqJlTwzeQl5afQwgDwryPEd2nQR+2pFXXAaoM2vpmj5nfDPMt3Pd2g0sonbPO8IiSgSLOjQKhD0u
0smueiva8e4IUJ+hwFfdcMszICIPS08/w+6tmlzYd8Et8PpXImoecAhnE7Uhl07AC6UUv0bb3F0L
wYIv9b8hxZZv9dJfsv+AjFhTXVoB00i7hglYBumS64EpIQfrtRAOEhlK6TAkjDVkKkQnwDLVZ9OU
+19VWf8SPnkANrOvM0zRpAnm2mvNRQWTA1QHpvs+vSPiXkROtzUpNZktCYTDzJub6Qcu67si/Kth
E80TuQcThV5Eg0vJGy2X18wHiR5M0ToJhnsSKMBfoSgXyW8ZVK9mP75bhTwpQmIWt9ppSLwG62JK
/Tl32pfeAiVsdHtWE7vMTXdTPRzsEMnm6Dy8OLqJ1nnPU67NQCAPNTgI6sGIiG/bY2FQZg3tCe0H
zMq4c3hrAJ6EohdAR/r/H5ClDm1Nqg8toQyZrM0AEnQYk6PokIhqponGLnMQujFvHpEeRwYMUNzV
LKt4V1gTCUt5cjUQ1yUmK5vA/Ag63Fd18lJiIWB5sOzYMLRSHRnM45JyhmMUN2efpLqqCHewivea
qp+9QN/rDWN9fAyTuivWDHoEnNOITlAWKA7mcQkb+ZhENXAk5T3Uops/DZfa2Uxlv4+L4uIO/Sa3
8n0YqVU0Iy6M4Fi18B3JmqPP0sLoa5goyjsEgyhPcP/GX+A53no7uADKx2ay80N5iZ3gqtot5Tiy
lb55MZz24Abue94x9yrwduj5e9jmZMcWMME4EvaIccapiHn04u1YgWKbVLG0SmIPwoTboCZpprZ7
+LjVsE0ade66CrLxxNRKfAmq2pDpDyzQgwPRUQ3cvuCrOKm5+s2tf0YiSOplCJR21cN04c2WRtyS
9YvPmfmhynLKWYURLk2NcDfreWlAcZ0pqHCwFZYtipGmA1w5JDeegGPsYMzz38oifhfgIcPEuISE
Pdky/SpbMJnA0DHNmPuS5W4/Jh+19Smz9Jd9Pdlu/ngZY25cyXGcZd2a/wvEARxGzNTOSAU87Hpr
efPSoOShVi8FTylHfFxkev4B2HJnjukx7blVInP8ZWz8FhPkqo3VGe4j2XAjcgdQpbj2zJWoshRr
H+A9M3NWnROciYWFApnh96hCPodxOCdTYWxbRIeL2Jr1wfLU68D8x+KfQ9bwKMxXLfZeutZ4wRHE
VD5pHyVu7hF8R5BDoIfbspgycQUSdZNz6nrB0IJQrGXkkJgWb5NUijULu0PlVf8qU/vDFbejeQYd
njjA9yztmNl0F63MjYXrt2emiLQ4RPQh4McJg0BBJd3Ki/uPeo6uDgLzL4sx9Lsjor7+CWUiku+Z
WODyx7UW5K7RR2dXp3T7MG0WsPziYoQhHj6z/RyXubvNJK1tVJEkwHQj19L3sm9XPOxk4+bRvvWG
QxA72CEG4PCSMEo7n6ElI5vdAucJ44SI+sAKf/Va/lMmzshWxTcknRs98XhzV1ARBc64Zqr2rPxP
Zl69Ukh8p6lqdrZg1w+jikCV+MOY4IZnKeLbYvhApfKcaLtKp10q4v5C8/ytabKmCx+Z7jtHxcgc
u5q5YCoeLPxk2lqxQV1mArcDRJGbKJapy/dzzp8ecu8YY3g1Em+b9c5n0ltXuxWfBQuqFSbkQDPP
nVv/xR3Bhzny4Mwaf73Y2Bc8hKL9i4jv434bztlX+SZrWuiA9Z7V5m+JN9yb0fxxouhFWeI1I2WQ
QpyADqe8ET395Bh40j2odAE5Ap2lrW06lcDMDorptMP8lWkhbOds+qO9ezFcs18yVfeEvWWHQc76
VgEO7CBULOffmpzZZOsWgi15+GTG05lFzllPyzVt3QEN7IzdelQV9QJelZ54djphC3n0Usv8cwog
ImHdZYzETU5bx0yPA6+sET82X+p6EMMvbSICWMp6mXFxJJDFlv3kXSYXHkAOgMkEcJJPz15tvClp
f0V+HHMZjQ9cOPViqFCl6TggaG4OdT8BdgcBo2qeq6GARUx4X8ZcFlH2qx0KtHk494Z2G/TtleT2
DpJrvmX08ubyZU569tIzocctTVygif5fddkKOW+DDMemGHQ8ODERbWbQDytCMeO13aY/mHrWZdJt
6XAJRHUWvFbWLOE83hRp+jzk3yhPo84uN17hqnVkcu5tN7hJPXmOcw1bkoXpdIJJgkeLNPXpOWBL
zKbtDfgihxi+kZ1UdyLl/lpiXmmUSCCX09ppaOIVerJF3VAnfaOWhLcbtTqSjZAQKuOd/I5ZY0VP
ZTdzEeQfdIO4bMZiQ3ooLIn7OuHCAl+9mNJpIToCYiKieaiH6Suokxikhf8yKeylVRXXEX7Qqqh4
ol2+ewS1K523+yoDYwiXVV/bYf4W1cFJTd6p6/bEk93Trt3qeXfpg+EpKNMdWrWK4KytQqeWtP43
/VUhzXDpDwRBuMGXpkVsEmAYlhgnFiERWmMj1tAk9qbWEWynsRGFCoyJmaNeoBkhLm4baSQs6KNc
D+yQJtX1gBobnEoqbpkzlNsWdV9lp0fpOnLZp0QbeDTRWIVhhzNLbMp/dq5OZiVPRsyAcerl08D9
1DrGOm7AdyH609odkm1E9KQWJzFrpryEat7YX1rsIkaAVJsX4VNWNwA1JWqEur33Fd9mqTJELidA
zrRz1PeLWH8xXZy3mUoPRt1g07t23GsT+bYL3Q3/5jM45u017JhnU83fhrg/qUoj4duERhN89Z55
8O3izc+spwKYwEroE3JbQPwlbcmxZ7G78prikrvyu9aQNJas0lqzwxKUnyaWR6bARysAT6Qmv3xW
/OvNR5YYt8J26m2iOW+U4Vnl2UuHzn4RDZjfVbUfTNbsJiZMrW6LRdOmPKAdaLIRlT/1TcGHLi0M
AxmZ8WNI+m+EFV+M3T3jVluAn+Xfe5jz58QsXPjZQk/Nm0l1pzUskmnfFy19ZZeLV7bTu4jtLdki
H+aAqDsgAWRyrI8Iu3PLu2JN0ABhCqRl6IzNMY8turSBqukdp6F7s/oJb0Lib3KsdqanoJMD8HP4
Uszi/y3XKgouPcbUKPxhkm8svBH6SEuVy9ruDw/YW6CRrwq7k/BzyPKRuzJLyHEC8GBgISMoWmxi
0Jor07q6glKUUgByX4u4D0i2qUh19ZC4LMOTmHiNa7qPYQgAB/OcV5xhV4ERnznlTzd5VwsDEDdQ
2aJquSTRP+RK8VLU2ml0hnNI4pCMNq0c1oE2/FFDFfs2YFoub4Rk3lsr+hWVvW2Ftx0aVpmasYKY
PbxVgXXhz9HWfg44ObGDQ4BaWkiDPDeLHA8pmov/VIviUzOZRKU5pr2ueStyJMnSyr+rpts1BqyH
oKX8qEk1h8Mk8AZclFWdBa/bjWW4j6wxsZLbR1IDWPEzcsbklW+ihkJC1/Zj4+LR9vRNM5Cdw3jB
GbzfKaWgsR9ZBDtxVnDGkkVikhVHOwS/JkDvB6I4wQi7uMq/CZBpjTe9Wq01rltdvZhlCSTd2dEI
klmYBl8kNnyQjU5wirt0UdMVrgkbj0UO2yftTYrpgUcN61qxY1IFRLbrrmkU7UVJERJ7lDIJzs2a
ZUYNcD1wjmwdzvgl1SFV/rtOuupSjAzR4EohGP8VbfBXe7j3m2gHFoq1C6GbBV6eNwuOlx+iZGBL
sqbBOyQQhgznqWyNq8jblrklASKuRppURSJbzmg+kfWpMEKKP5ZbCqTromVFwpPsrrmvU4iEGLxd
ezoU5BBOGjIHW/bDHoU1lqIMpZbqjbM2GrfWykY25Nh0fIlcVV6sqaM6t8+dT6oG4mqnHx8e84NV
QCKkPWeKCWc4FaDkevwTwi3veAVu+VRci4QGnUjRf+C1LkOPVLUh5AwtSEptj8EMWTab075aerW2
rVvviOx0CYKF3KiQfUDCa1+Mh4luEqUijnSjrTeV05/0+isO5ixbQ14TUjUbKZizTuvKf8VfDrm2
ZVJljbieHEIRAs011qFRyEXlkQCsqksXhZeqMpjXU1FRmfw6eNb12dRTO0RVA9og2ueN6PqLRTJ9
LL2bHqxJ23vVI58cGCh3U3QbC+8N+zdeFFo3WQ8Xzc+vhpdsO1jRwMYiLXr3o1vlJFczr29m2v4l
JGRgO4skcETe5PskDmB1vPa1utS9WpcmvXRIIgWp6hfAiDE2L97D84HDYg0QBZFekfoPmf4rBIjn
vGdqO5QspNMEv4P6ibpwY2vqIy1IjugIHNi4xafdVj9FMS2bHlJFXIlbYNkXjsRM2GHyG5USxasD
V827CGIzV3URoGnI2w/wBcyLpX4vy+DNSJKtEP0m0r1HbabML+LhlDPg8Uz/OUn1jw7BGVCndeJF
GwdQKPpsFr2zsbFS7WPS+hUkl5GEBvxZ6H0B/nsd3bNZ3WqZfYvsK3VJogscOtqKQpvZ1ywBWWOY
/MP4skHfhsYqlMNS1RdqtWkX0CmTXP08uP6LG8QI0wsC+0T92Utrj6qCV01FsWfV6bHvjUMCMxAe
tvduaB7+dM5qVOJ5ENlvbk83a7wWQBF8Zzj4pumsZ+GkMsq/CMNRMnq/WSJ+QGr+YOXe4Gr5GNEa
YBjkmUTE+G5V5XvJvU7u9tfQ+FdTCxmXhGwMTQKE7D781eRIogPwlfbNKdofvh/ETc0SXiDmch8G
c5OnTNYQxoUi3Ui3403f01x2o73lrX6UE1iQ6C+o7GJhGcGt7vaUjdtI1jDVWUrwWc7BD322znXx
F9Ic6aUC7jNP7ox7UYPlGIwqWE6WuTP8JwJJfhydpBuCcEPlf7uefydW6oAZY8ntiMEGVZ8U4oNM
TGZ1tjgxx2CSIpnlNj+R6G6D3a7rFmSxeIaH/2wLCqqCCrI6kTX6MZHOPjdUNALswSLr3mWUVkP1
XpL20IjomMTYguWHXoxrA4FvBOFQopYVrk3/qy6GPv6gYjv6jNvyHrCPYe8UWNI6bT4IuPsznb09
OowjHEgAzdUhwq/AGxA6R265PR3MXljG8/zDleIsK3eT5vq+U8klNr1DSpXbUErqLAhJ5IwvWHc0
jDpqbZkUzrKLGE+k2g1ak1q+DVwRwFQOemv+M6PpWDvVr9N5jLO8aztzdOP6TY70wtZcD+bZshxj
FD1z/8S4gVkiiYlQ8T+xW7BVqs9RvYrChNYln/fICZVbVZG++ehduEGx5Lk0UhIL2Nu95h85tksR
cyU5PgFhLvrqKMIOH4xIWOE61oWztina8UMyqI+jDq53t+W+O7c2HbAOhdjvYCS72gxTbdBWMVeo
oGZXajQWhq5jSeh3/aguRDE86grbRNODoA6sJw9qQ3RO4Ngu2WD6LITzC3BBbMpNCnPI+nNRQPYC
PVQdf49JOEIdpUTuPJiYZc1+26D74MqVXvQwQt793AsQ3Yan3O/f61o+qYmpeoaGEx/SgGW8RYxS
RsT2hOOf5booYgd+nfTshOIzK+0Lc2Qm+tWJTRPDY/+94vGYqvADojMwqto/BQEFQKNxFY/A1txZ
pT7TG+nIIH3/KFwZT04zvgc1g3HfRnomc/gc6auJ/7gKwnYxuS4zQdwtv56H0lXyxqdg+9fJ/OT2
ittt/n2C5N2rObyxjWheRmxnxxYzDN/ZbgjvKR3NqgD7zeBJHJqwwsNLM7NEOk4kps5AloFwNLvn
oxJZ/FBFO7vUrrEw/+zh7lXVl2rQ8OKiggrt0MRP3UC+jvguOqwMRcYZTwCijfjRbBPScdu9sqP5
iGqrYGBGypIthpOrx8/k1XPenDmMDrtGkH35tCzYyTYkXTJNivJxS84Adrf+VnhIKrqBZb6G8FyP
hu+c0WanJ0/BdO7dEdlx33YbSuJLk+csrEus7yYDrYEfLTM9nleSymPuMNz8NzGYKYtW54Qa/8wK
qRbaR+/2JScKjUBodWctByE3Be9ajGsQ7eufLtkuF+OXV3KfKHh9INQ8yGFEeddhxroTw6RuzUOu
fEWc+aXOGoCHFSweKkxmz/4dQ+Gr3wtJ2aW+OslOxol+6nS0Fqrxf1yMbHit7pOLtburj8RXvTsx
gxUy/5qlQCdqNvZtPv8DHNhFHUHCFw5OkqDJfkzK8AnMB6NtBMpT6d5ldqYl4qNu83BD+AuKbxBf
wDXJQ5ggwUAJJAk9PnoR+qMekakaSODqahbvcbUzZne7H+r5tv7Ve5NlVsx0EnfpEhSyxUdtPHlT
tkuMeTWhr5xpQqwJFHJBYNcXpmiM3IMxz/rlXWvCj5ELO7XddZ0TguMpOh1MmZHN+BqHeL20mNk3
88EibiIwT5ird6A37r1HB08qF8i6EhAWPXw/4W7j260F5RO7CN3n1OXTXaXFe25RHbSVWS8x0sA2
51FMh2zdwYhcsdx8YYyyERFoiJQsNcZ16NzjPtq2hXaPtIr2kMW+Xf4pT/41PKyMLG6ZtD9GMDGB
LuaFBHFJnXw3rfplVNtwiM5VMC5Jhn1HYfHlQTfQXwjm+sUlVtNMV0v0de+Oka+dttQw/zZAM6bk
IbwCZ1CNPC2pnyvDf+my8UWM7dkZE5bjXshdTdrOgG3Ty+1/oNG/DCTlJqwYaUK59dx8T8rCn8mU
xxb4+mYhvGffYgZPveb+Njl1IBQSKIu8E6gnIL1qL07unkFoXHXjReGL4m6y8KO0tHEye0pI3rMF
iVjsFymlsruV+T9E4G6QjNlB8BkGOM10PvKBAFFYxOpsOh5/NnktyAQA80f6QVqwCaqoAyzrDe+M
hhiwLsZMvE8Y/rLO+dOsMVyFyfRraJce3zqHWmFoYqY5p0UOvN0WTozhZdSaZdGwAYXDe4JZ/V60
3m8NqmnliE83ZdbkwfVpZg0vfh1Cl5l5SyRblfmrIvOOsvwY9STHOdXcYg7Bws45LmOF0oIZOVCP
cG/1Hutj97ca6wc//zadyUtCtOM2KNI/13D/Mpp81aBwTTs0BHbZbSys0lSg1p1tA6PnNbr0L1dj
goS6n4hhaVwzq/qqJp76nhTX2RK+kspfOxjlMPNmpKWCryttZM4+pMJyvtYLyQCW9WvN/1QX1e9Y
i5eqxzki/5l5eMzj5jkpuodFA7BK7fqBOGgPH2qFSX7l1+UXHhLSfTqf5+k1whLM/A47k1EhAoXN
SM7uFYs82kyjxWAafyj3TWHjJ+CcfLkmIT6Jn8h1nWuW6F8A7FBGdN9R1z4JpBeFq6Np5cXKWzhA
Rogwwjf4Kt3R/Y7q9rUw/fMoo6urC/JZSeCqCGYDBbREBIFmpGuGdaLal0x3/ky3eR0cbx+Z1ht/
+U/Myg/1GLt8UqcMjcTh0GAnhZbJHdgGlPIX3Oo+i6xngyU1NArze1Txl1zmYXDusGwvcEW8hmP0
nGqAuIThX9po2LGyQ+e4NFggs2XtH15dn0vhbHvktLDZuSF5OCN+5DHw/xhlj9O3LudxdklYi8mR
CMcPlZhIFjEmkOy8zwIMVCnp4jZdeVmCElHlfehLvlzb+PTM19aCtsr2ZWFwWS9TaT/K19TVvn13
4rFzdTBk/rgvia5ABFVOmJuKgpKT6W2kN39JO92jiV1rOx6Nbk51lHP6LTHAes6X0frOhw0rAWI1
K40375oAKwFM1oOK9jhKGXiNElGP1O5BykoOAh3tugO8Os5TciqbeR/jezxeUI7djIuPOoBtVpEj
rq4+Wpne3Bwv1Lw1PpLoOKw8X3zELf9hIiVmuEwRz0g5mPjFQSncFIPkeshcWHOp5f6binNumX91
hWran81SoNK4VoOnesIM6bJd7ZOKqBs0t6SKhANTels4JKrEpL0hC+Gk25T2UGA1rEpJVp8An4q1
5TH9t1rkXEncz1Fa87aSOC2047xN4Q0FbNCaKXwLMtpT8I6S5T1a50R3FzjQZrD9iHoEWxEiX56l
iTyuQPtw/uPsvJbkVrIs+yvX+Dzodjh0W1eZTYaO1JKZfIGlIrTW+PpZuF3Tk0QzIsZYL3WZTAYC
wh3u5+y9dhHfllrar3KX6C1n0xTZXq3kHWs4KsEdp+hJkheCWydInm3Mh3T9O8QX7BbA11tLyUqs
iqZrr6XLLLhT9dxdZYn80Br/RglpAKHdWqOxP/cxCFI2bp9JWz+3xHNtKggzK8pjBqbSnsm/Lke0
RSjjuT5l2HFN9Sg5a+zsmTbPfhCskjpd66iLqpg19fsRT2hal6wznNtepwlY9IRiJab64UaTEKsx
sVxZH7ZElWmG1OowNj6PlvdQNe6LM7mgcOEgHHCR/pokU2YKsMaMx8OX7T1NnCmfCUeIuQUiWa4Q
LV4KyOTsflloh735w8ooXITxttAvwlB01EJC2mcWvVkq6Ne1hTkly+HKGaQExSJYF1RTF5CdWRm0
xPRZ1RWXAzvQ6DL/MS8w1ZxxkYC6dzQtM4uoXSvIV5hELkeLFMbQbemjhumjZuKh7O3ip64UV/aI
6deBjmp22q0SBpfEn6P5w0W2soTyozP1ny36pUqntjYmkx+tkLT1se0GgnZunXZoLSEGJeRGWUrF
hnkUO6mDS9EqUPR0JLD8uudqay51b+R57lk9BXg8F1hfHxSRLxNPIdHZ/D4K8Pi59iOS5JKW/q1w
jQehBo9G3dRAPIN3L5UomaDTJBjqExu1a02R106U+9FD1Sdw59ld+dgbMRzWIVi7wv7seceXCRr5
IXUZdzgl8FuqNBl4HdKGuyPO2yAZNYBifgaSo2QqUaHeqbdCT3eIGm5M3ghnFGJw6lW3otfQ2tlQ
BbUqvsxZFCOaQNWYU4+WplOsrSqk2yXYyXcoMFdVzyhQEopKPbWeNChpmrDWDsGNL6oiY5tTedee
F3CxgJwTtWI8ZbwdRR1dIwD/YZYsJHTK21PTjaBjJ18PgSWXGTVGgyeYd0P4pvTZe0S7D3ZceBVe
xV3EAzQWyiNKwe4siHr/FZY2jaZsVVp68yTkAKeshr7twPW39JSMeh5zBeM07H99i7SO5n4l9qlJ
QEJug0dAkVBWRXJlRN/rkf0z4HHrQSfhh2LeOIF9k1tUqjTcBv1eZau7antCKHWRxSsvpgbgK4BR
BME/+KSD6Iwst+ictSUVcFHiUaak5jqgr/RO1Jt2LBWQ2C1X1a3XtQlrU9Wok5QTbNtFYbyKe8S6
debFy4ldie2qY66qLGAgrX9riICWoUNmIyh9TP2DMHnImu/OSMMKVdQ6t7Vyl6O0qguJWs/Pz/uU
xbnvWu66kvb4oCR6Av7xCiE3/UrJ2qkyyfkqbOah3BSb0Sw2uknJJ7IwkCTnsWqLZVRozXKscXeD
laNmMobKrg6f4AlEwHkB0ruchlN/+kZH/evGHhv1InKU10bUzdIQ08hNAw6NE97LfJi56p3btvlK
s7XnVtGp57OOQ71CTCi+3WURa8ZZ4Pu8puLwkWLru6p38Ps096kcBZx2Nij6s0oOwjKoyuumC+4g
jt4HPli+OPB+JM6Nm5GQKwNSpLQIMBN+ERPahcWuCBWevotMj1GRBf0CtPE9MbMrHAH7ZLC/4zEH
pkE1OkAZWNoRBlB0DwPN9l5m3drq0XagVyZzj0XeEpzZBR7DraRO2RVIkI260JeSMyzHPfTf0n9P
pLyUfYCNwB+/88jfIEc4U4v+3napTitTKq4kk5HtGFRqzCwKgj41VffoU5/9QWVFXEHpVftiAWSz
WBYFq4Kgp4zV/bRJmA7Rc+lCpBuaPkBKQ65cKQQFGkd+KnkgmcIaEn7a4SIQ+h6PJhXkUCFzhU5Q
rTkvRU16mgW5AT0Fg3uQ7nPcKu591k34OK1G26YwQwcd2I1JW1P5Aa+8VS3ti85kSaaXyT7WNeow
XrZpzOzOV4YfBut8fUROA6+IGkT0lkXoFoUNPN430E3Lx9JR7jqoBkGqXotxfMNd1rflW1HUIE69
kfbq5Hl2kxtVOhceMAo2+vEPaqMpXY+GQjCUi+GtSHCjNvADJ6VI6+5qedaP4iXWQtp6WveOcnE7
OtnWDeyrQusgAPrw2bNMXXkDvaSkJTULz92PweAFhe2T1EABmi7QkZyWu1ZKVp8e7Uu2yikSMwVk
HzHnVJoT5rtOwZwWtMXr6FkjbEJI5g4LlYy99uCy5EClx2SQYvRllf3cx5Q94VCvdMDi0PH1q9Hj
be3r44ZC5oS7DjLaA81FVCfLWx01G/4GQEqZ8OSiNfNPlKsEKvXUlSs7egO6iBvH+o5TMydKPb0Z
Ou+Ce8YKDNzaKhhBeJhY5M/K3niZir687XbYgG76hO8PXB8+wX5MbHDgg/7p5M5dVVlXWjrd70K/
Fh17FFetbobhkidp2hk4+kI0zFRyqkbL9Nl3mlf9ORT142CHvOltJjDV8V+CHpON6xofUUPfxdSt
5T25SJBUSf9j7Zl8SCAFuEHZw/T6nc91HvzmxgrwRIH0OtdUtHrcZqoZxFIt0ttKpU5KxXvcjb28
E629IrVnW6j5m92aSBWU5HJUP6jWs7owG3cZksHRgdMeRv/RHp01fq6nuK3ejYgVFU7pAqL7tg7E
U+xhQ8PCck3UCwlMFbIqSd7bmY01lplcXJAqFzvbPrBvqejThHIrcUaV87GwRvKto59lKu8Dm+QD
4pE+Ys8GgsiO0CWzm7oyL6N4Q68bKRxBTZNKE7hc/ATkBrsFJFsCv27hIJzZTrirQDY0yOVT7DdK
JV/rTl5UyotdNGQ3+AkG5nwky6bYFCkG3jjfan73TIzuXsQ0qMKFIZxPx8ZvWVU3acWboI3uPM8x
2SzfKwkiw8LTL4TXb9hl4evq8Xhrov8+kvYGzIkitupQE0P91bUvbrFE9fcAhIiNQL5KwuLNHeLb
yJZ738Fl7EtCQQdtYUliFnF+PdDNXikKfDK/aJuVzLzHjuFr2O13ikXbYfyh4tp3kNJoOmVyzXRI
I1HeYZxNBUq88p35UPos88cGNIKSPLFt/miUckQpKh8YFFyqAepB3rs3Ufyphum2i5CZUk3nvVOq
2DT8dTqmH97fUW8C3vaQDqxEHEJJ9Lp4GrpkaYFtpdwEUH4MgQi32D9almYN/OIxFhgRfOYIFeCY
AmUuNC4r0keZw9708aI02oUXVT/1AldlkVEQULRiUlTyPiJGFkdNTYkLDmEiGXxtou1gQ4crLx+v
VZ4VozO6NdvIHcnUaHVHjK+WhuakVWAQ9O2m66HFhgKUDx6KTRaQi4Xo/XJE4OCEw5sGnJdUAToc
YeQgUgK43lPiNkrynlosnn5ivEzmlUbFq0Wi3Iful8zJcsRyW70XPmROJSrP+3Kwdo52FynOq6o5
d3Glv8ZF569QbjqqHq9B3gIzZIFeGRHwh4HyGkSlnY/ibknOxN6Moo8a8LiCVCAAJTHhu37YuqPD
gcHXjWJXdfjKdepfYvxBdtfcjCk+5lxrrsO+fe3jobpw2+Im9SIQ04WPpCijY0S8IYVEX1gRpgTF
RosxFc0IIvRdKvq6A7lFrgvMn4C89Sd1ImXoOGN52Tuu/W5q6UUDWUePseHVOUozB/AbNZYF/wIl
sWM/uSodHVJwCFhbuIYE2TJAmPQ7Zvd2+F63OGnryD73aEvss06uY6cKNm2JASWq79GYWuuupewN
lCak0PFu4aXgRV7KpcNCk1Y09VJd5OxbqN7hAgUwipMKpGt7aZmJvhycq7EAIhDm4q4OqSCOug5x
hV20YbBP0p6zqXRgxNgbY50f5MRGjQKbc90o156Wj0s3GSmquegCBkomAM1+xF0H7bbcwhJpIXJ7
yk4g8XIqAwF6unF88ZTFxecg6+0AEoH+bW6CFZa6gXAIiYaDq16agJ7JqS+taVs8uPmSbagn6CeH
oH8XUeo9kblwl9eTlRpL5bJ3wYWWr2WSarR+jJ8NdgKRdNzgEWVoVb7HTvzRtTZyfsvfFappn0Xu
Dc43JEQDXqrOq89d78Uoy0uT/OEyZz41WOQuEIm9CGuE5qhSC6Z0zjKAeTOkEqkBBMAXea1c4FHy
n3PlLvT6JyOmL9kOzkoUpJPBQzWn9f1yEQ1uunTRXKDvYiAivrqI257De+Z5MXqQ8qwLn6XoAqOv
heTUZataete5YdxZKcoTyhg/SZNZ+BSNPeZv3ZnegJ7yLj1GFMgqujhm/haKComqabdnW6PIr8sI
+Z3nqs3KQLnmB/GPOmwvFcmcUyRwyxIN9TNaBMpr3W1PFQGvHiQoNWLvEUHfizX3iiAxJh3esZBT
IJga6lNlqp9qnV/72NHPhQaJoC+9mxbzrgMEH9mDWwFIKT9DET/n5gsP+409nRD98zW7FXbugAWS
6t6i9IvghjS4QGBhTeuBzjWurcJ87CneT9sz7DtorUJI/crogaNxcnYmDhexKb113vMyUcV5JCgH
4ziFSqqT/YZtRyStvSCuyFm3MDRoPU2qgnMJpeAss2HEOYAXdLTpTlE9ZX6fL4vvtTGk28QvdVDI
1rb2yBYdRP4EN5LsrA6/QMhdaJGIrKKBhBmjLy8yit99R8ldSSjIlOgVAA93O3P06MSrVzTXB3Db
IzI+KjgdVQuhaKvOK9KlUui37DQe6wAoBiGb2RqGpGoWrObjB2gjIzZ394ZK3c8kQ/OSDBc1oakD
4ZVUD5Asx5RZTOdZ6/C2huU53/qVKj5+dIPaA8BjmoFpTYCthZk9Z8aMdUXDhGG+Vq3xDj3pnlDP
+GYIkE5D+jBqdV9LEngsS8Mf4E1YTQpIin5TDLwRWOfVhMqELzZ6F5Mw1AXyC3JfqenL7EqFZ7cc
4vzVtxhNTYl2LMsI4eyHZEO6ICCAnO2VIrVF7f70i2ir9kO2wj7O5ggRIJorExYxmx9JvVagnD4z
TLpvfkf8HsVfRdSYyAbseNRvVyKgNy8oXCcwc9ko4KUkaU5f5Fn0ECRsAg19+KzJp15EdDE6AfKk
Sgivy+OITASH8FSLCG4SlTZD0y0SnIDssrrmXMUBxyqWt1yka+uGlC2ce6BizKm1hurlRfak7k5G
WztCwUjLkmBsdJIojLrO3Og91x7/gp+BgS4qJUa0bOPabG5JZE6QnFmIDJCcp37zINHbV0y6i7+5
VUlSIikOXkDwfGoDeJkB/5Fk/TIYiUVDdNzUAbb7ONE25ZjKRySbE2M3c4S4kAobgCLgbiEtvcOH
cC3pHD54DeqobBKLknBir/zWdPaGj+bZQL1hERCQjJp4MhWtpltKLkPkAxpwB8W5N5vgrpcwDIKU
dx1sM3qE1fji9yQnFTTOp01bBAhn8JbAV1bsDlpMpV7FAAZ5wsA3kvfSaC6dGrtIlJFPHED8s+H9
YlaEW8OygJI7wGrANrhhAdhCQitIscUBi2vDo4yn2Rki/vqBzArEAOJR+lMMk0fRll7HfYzqzXJQ
PI+CRwdZ77MHVYNKBfuIBn3oWPQ7piAHENV4x65v4dX5O1lh3ppXpbESPJ1ncPkKBCa0b/dtgHuV
tpyt9cjW8ZkSiEA1UT/HENIsAzu9dx16xkql3ynKFHWnwWgBCPXuq81lq5Ri59asqAsTBCxAl5sa
ubBUNXgffrv1NH2LcMBhBZY/CcW4qa32orDRAJeU971Kvcqb6Naw4Fv37HybLAI21GSfVus9lJl2
T0Nv5Vmhs2iT6kVtXhw89lrNYMjj6qaDjkO0mm+cxQrN5TBPyjMWbgHh3NEHLnVeaMVbJ1KCXUw6
8/hzEc2ZrzGh4dheos9U0VepxlsC4Z7F0qbblSsj55EJc+tpCLIfUQcZLqBPixqWBynvhvPWss47
gB5a2O3jVmOKoxCXmPDpajBdholuPh3lXTTlwQ8KKCSvTG/ZI1yUwWfeFpssvC2BmCwITNsrOpuw
gWrhVKJhZW6/ZfB5aaNjqA8o6Zqm8Y6tP4bsTCjoMNDQM9GhEoP9lhvdD01ED8RdhixYeSlUNUKa
tlWwSbCVxQnv6hXP1XUbt8+9155Dd0SHYGIe6urHNq6fKuG/dOCJcGmkawtrqemrcuUQ+FbDFFEM
8K+UDV6l0EBTUGA0Ss3AoWvfKGW6BBjJ+9ar2qXw802aMY8UtnYnASwrLakjNS1DkAZyolBR6Ot5
za8Up2XVgqhgQRM7XSWy3Ajk8jjH6OlqpE+apf9d+9AttvkBiV1MbKAQkyl1KMQzm+Gw1ExgKDpT
beDR2OCJGw00RDnhZAvp0fyr8RQP7K9RlyI1obBU2uMzYcywXam81ppa7WzA0yKiXxMYLvAou7zK
RVUDVury7070BD5il5n1hZbY3ZINNjBNx/4Jfe++aCklKx69vXiSyCLjpx3Is7SyHDDToZDfPQ3s
WR1sRsFbmBVQv0LoE2yb0O23cMeWIgnoweY0WcokeLJ969G8dWz3ez8YpIi4oDYz9bxR672C4PE6
NcSGx7ZYmpg2F5jvwccj306c8D33YFRU+tan9bNQa5ZKo0MuZhOJtUw1/J4a1bhcifeaKO3vRoci
x9EnJWqB3w4vnVCVHdKL2pj6qBIoaVaxP5W2tQ5YmOM3RVoZ4MOUAc2qUsdGofjqXtb5SlaluZYE
4+FbVolGApan63fkRnXLKuxAfUtxrsu4WgcFmSsSjzZuwAA5To4R8VzjddXmeXTL9L+aKopab9xH
at08NFX/CR/kg/1/w/smvvcGCEqeV14SS5mJFDeBr43LNofsYCs2Q0IzadQ2PmsFAzzmWJUbw0LZ
6YXabdC6UDv4dV1LHrUwC16ioJ+eYnNj8+7d2GVRPoRGs0oHb1+P175F+F2A42AV+TIigCtkhVyS
nleKiCqEVWrM1ZSWWSi/d7ieLoEwGQ0tOS+r042iQPfOvOxnJOWmpd96r1XDk1phwVZRhCwMXOSI
bSziBew4IDxm7aaQ1IYwpdKHyGNvigurK/W9F1vXWo+cpwpzHAaDcQETatkOkcpUzB6G7naoSnOf
Z+azF0l2ZEayVowkWReyfB+pUp97mNjP//4voo5412m0FQDJs7bn0JRayXKmHhuCVDLLnUsPRfoN
aeauTfwsipomsfaNwdqNmv7W9vyLQQBZ60WpLhVqCkiDAV4hnTVXTe3QdCys+8CjZt1Iw+HlF2xM
f81mmLaKDRDCyIsHM66SZZdE446K6a0iTAaCra4GBBeCrDi6rcO4MZvxHCGvQfrz5ttf//7P//z3
9/4/vM/sJosHL0urf/4nf37PcrI9PL+e/fGfm8/s6jX5rP7+V//9W7/+m38+4CrLkqO/chm8l1mV
/aznvzV9m//+XI7+r2+3fK1ff/nDKgX6N9w2n+Vw9wmKof77O3Ae02/+//7lX59/f8oDVrl/fHvP
GpqDfJoXZOm3f/3V7uMf3wxh/n2h/us6TZ//r7+crsQ/vv3vtH4t3+vg/fV//KPP16r+xzfaBd/+
6j6n/1T+/u80K2ufP5ji3wzVMCRdcGmYtmY43/6qYE5Mf2c7/+bwPyFs1bJhDTj6t/97hr/cqf93
5/5Km+QmC9K6+sc369tf+X/dz+kEFKnqFmgkVbf5+fvrXZB6/JL6vzpdmkUXkkLegsDD+Gboj6Cg
cTKgChouvpz1v4759Rh82d8eYzr2l2P0hsEJZBxD7fFWvWvFbcG8QkcvG+5sjFTx8/HjqFy93x6I
u/L1QHpYpXnQ6c1Go5Jqtcqy7Qi+kxlA7nVj7Yg1w7Z2p2FUOn5A/cDxjF+PV+YoXXrJ8YDjhxVv
vUac+ORDt2U64pdLFmbsx2i2NpupgZu2V33z6XH9mpUWfRz/7tN3/N2N1349AsnaZhvWXrtRLdwZ
U5IsiBx3ffzDD10Y+euHw7ohLTTnw1luQRXSF2ooF3/20eqvHw3prApMyZXpGsd/daJW/14VNCmO
f/r02P/mqmiz694WpLMOlGFJF00tc5e6jaR7mWvWAFEbc2opwmVI50E8IM0rCNpgiedG++MHP3BL
5GycOGktsC/GlOuwjJ51bd+u+3J8p/OTbY4f4cB9kbMBotlVhsXIHLZKW6J9y1MXapSp3R//dDnd
g99cPX0al1+eWoPwMJnG3HZKU748FyVLplen3QAydPObMjSWLXKAUV4hRE7CNxt1ZLixlduqPtfM
l1K/JyCADfaJkz0whrRpOvrybSpaPVIz+TYVol1NLRaN9UTqYjDualoix0/50DFm0yd5wKNWNXnB
DEDLH4xasuqr0r7zSyB3laInOxC7rX5iVjhw+7TpW3w5o5amcUzMZUGe3fCsQVpBC2nYJz78wNOn
zZ6NsG5wdjR1sUHkxVq8b64NXWnAhwP6P36xDn392XRpA7E3NFcrNhWgLJCLxg93pAt3/MOnr/mb
Z0+bzWd6QklhNFiXZkORIySR4wYYhPWgyjLVtmA/M/fq+JEOncZscgvsAkGXa9YbpWS9QHW4qvUp
SZzQ3eMHOPRQzaY4WADoqbqAVW/ru5sGsDeqpzxfeR4mmk7rKUmleX/iuh062HzMtnpQ4RcrN3jq
pq1s2Fx1dS2unAQfOQQxd9UEg705fmYHplc5G5KeUhBSh9d8M6LQ7/pBv2ikCYFL6wFT1lNsbV9Y
T1miayfO7tABZ+OT1byfVwnjk+BUnwJaZFlededBtABYWEVWDqJcR2WvFqiVH7WC2AgWcayJf1kS
f130TA/1b55HdXaqZoiwNwXyTc4znD8Hh9B5QT9+WaHffDt+iEMnNx36y3QQQySSVM4k8QL98BQS
YY9t0hhNYYYEziItBRtktMXjaNYTs8ysoRRsjx/6wGiT09j4cujar7XOxtGy1Tyn6K/JcurUrZpg
TH6Kx7Tznkc6nPLm+MEODDg5G9qBVxNyJkNz6wlXc5cejKWrwDAG48TMd+jzZwMagmxby7bVt0WW
+eoOaXzM9t5TbaQCf3YGsxGtEv5Ov5TtmKUJ8R50mkJBJsppK/3Z588GccVaIagE8dFhHiBdlYax
l6FWnR//9ANThDobRIaFvxgHc7wTlUHwsVqri9HLYugzrO66on3z42HwT1wq9dDRpp9/ebRG6LWQ
xpx8xxmlGcnGWu10iL/q0bwlVSrzdTpVDWFsU1GwQ8eT9FEZ/shcg9yYhWEPTXbR2vjLURxXvp1c
dWpPwvbONS09Mjc+9zUh8A6s7yt+WApSxy/SofE+e32CFfZymmfVLlKiED4NTaku/tTrhmoTCNDa
pWP2Z0eaDXtoZcKhkNDvwBjUKGf7ftlibFnpOlzs44c4MCLU2fDWOzqKg131u+pvjE2L8jizk/jE
px+6VLPxPNaI0vOsJGlOw0atYmuH0BSB/vMBsx4/gUOHmA3prLYa38y9fmd16Q8jwZSZDXqxyjxk
9cePcOgSzYa0KCrHGLSg32U2CijbxaheOm1+Yn499P1nAzrQpO14wdjskgAv96sCOhGJrhqR57iI
UDvot390FmL2llIdSu7a0A473cZxvDANJKrQFRQki392gNncwd7P0AIbcheKt8CDTDxBiJEFFyp2
nuOHOHCtxGzCsHWzzMYu5E64Y3bOvc4JGmrjuySz3Lvjhzhws6dyz9c5iQg41g3M1zszr+nKKpYN
X8jOHIiNxw+gHjqJ6edfZ720VZSsaMadayWlVmB2tgLv08aj6xUE2WCY1JZlZkT122i6Y4lSpTBF
flb4uTZ+90hjqrYWuCngXoij8uTSsVW1vMvTOsqv+4AEyvXxL3rgxS9mM4M1BODdcgd+8JjmBExW
bekCnC19r7iTeeqggSjy2CtOzKqHDjebKnQHci0x3HKHmZCehtMgbt6WRuR1e9L2CvHoup5x6j13
6B7MJg2C2XtET/YE13DJxCBdm729OLPSkJReekQE8P74s6s4mzx8pWnwrGjhrqB1101I+SCxbxKP
uIbJdGcP2iMhCRGt/OPHO3Rms+mkbCt8uk0Z7/joaaLF0EGUjSP0+pynrRMnnuLfH0Y4s9lEq8oK
IKfV7KLWt5DF2sjVFhZ+AvgjuqsMqz85G6DUv44VzYpIM6tNd0c9PwebmVWG6SwKdL5EORYWWbsn
Fp7q7x8/4cymFnUcBoZg7mwTkdO39P11GAKqTp3rwm/WeeHsayW+JC5ruqR7fj1dlbWzHZP6xTPL
JXKE20aXJ8pDB1ZGwpm+5Zc5Qm9IDB/IuySaL/vQTHZmVrA2YXPlormNk37bZ8nPRgS3OdYiICGm
c9bX/Y5M14XqQlz2PEQdsPeD+vX4jfj9tCic6Tn48oV6GTJipOZsWykeK9xNq2QA/Xr8ww9MiVN9
+5dPZ82MGkoE8S5WA7akCBP0eFSWdSWiHpmZEkDSg88m1fDKGbF+PYigptsYajB7bnPeCc461BPX
eBbEFSjN3vIDq0BUUAl3uFQzNk8n6tvqNEH8z72ecGazVJ86Fn0haMVSGaaoZqpfIX1Xb8juBr+9
yizQpQAPdDV+89TsWtHorUq7bk9cqUO3YTZvpbGhgbN3kt0oyu5D5EpKnqIhKv3E7HFoFMxmK8qd
oTYMBRFvkT9ukeqM577fBVvVnErr9KZOjOtD5zGfpZrCmtzu4S5ytPpVkQ28fT1GtHD8gTpwGvZs
dnIixU7cLCaZT43tnA66NVZEqg8Wk+6ZSxmPPKcwMSVWouMHPHA+9myeilStUVMZq7vcJf+SA+Vq
TXioSMoTN+bAfGvPpiddwb05jlqy6/yE1idPtz2umy7FgY0Xk+jKy+Mncug4s4nHmLqRWhsWOzMz
UZUmsecjPg564qeMSDWHP7xes+kksUNVKSqLfUFr6LfwZTuI2r1yYjI/dDemn3+ZrFqzjE1KhOWO
LMzxwnWJ8sEn6uKcPX6RDn3+bBLwMhmAI1XKHVBLkhVMG9Bj1bpkxfzZ589GeZDTAi+LuNw1Yujc
q8CF3XKHhjhWTrxfDp3AbJh3WlGXiUXYNRhQgPZImNJqTbw3Df/jZ3DoMZqNb7bAIOqZqXaV1qP7
rlWM774AQBxp1Z9dJGs2xrWgLpU6VN0dXnH1oTB0QjpJRV4fP4EDV8iaDejCD704CP2aBJjWeAqd
PP9gGhd3xz/9QPuSIMRfn1DDkbVbRU6zqwoKK0YBsj5hvUsEpOeCx1F5YRASTvyEUyTkd8NLQcoL
1PwPr91slOeK34vQqV0qJUbzaaehiG4UwwuqE7PIoas3G95CgrGBB2IhH4RGB7gpqV8t1QhP3Jzp
a/7mJWxNh/0yviOFpjIyEYLZm9CA/NA0656Uy+vcjB7tLD9VLJyepN8dZjbMo7Kv6I0wStwq0XWy
FAsiBj5soePOqGzDdqHXGWoBgRr89ZpE21i7SquwZfF1/DE59AVm80DsWSpp0YmFbsosUdMRSZVE
mzaSAvxxE+hokpH8K0p+HbemPT4OFIbFfe0ldbY7/g0O3cjZRJEZRhdXhuLsgBdaMLi7VqR3A3aJ
U7vh6YH/3TWeTRQYi3uYu767U12/XFmk2i0NJ1Sw3jUAIiyc+ImG1+2PzsacTRm5gqs8zht3JzJw
MVkIWs+I5PL4h08zw2/OxJzNGHULj9LvKlhZiQh3ToDSm4ILUTZDVV3UTplTCtHf4xi42/EDHphj
zdkcMgxdTeRm6O+LOOztdyqjabqkhxdCvUJyqZ8oCR94BMzZXIFiqVELU/f3eVlaNtpspdiWcder
J67bodOYzRVpYhPrqRX+Xs1BEfH9bcIS83AJUqXcHL9Sh05h+vmX+YIqpB1JPfT2amJF9S5mQVBu
YCPp4sQBDpyDMRuoqiWLRBNmAn9sCo5K0mzhRNZjR8L3iZt94BSM2UBM4yb0HF9C4o3ssl0m0upJ
QMsFVJrj1+jAKZizyc4flVRXa+J4xwITG27qSt72Rg65Do6A+H78IAfOwpxdp9AGLNQObb+bBHv7
huf2zvDN7MSq/9Cnz66Rr9kJuZt9sXOj0HsYYa5+yq4TD8e/+6ELNJupjA63lpHk/S6GvCJXI0S+
bV5I/CPENpdvxw9y4M02icC+PqnSrXJ2wEGwH51on3oGroVYntV29lYozonV8YETMWYTVREVIR4R
DF+EqNv61jAgaVxkKu4shDzJy/ETOXSQ2eTkUI0QsEgYEUZKQlgIHu6e9aVT4M40whMHOXDDjdnU
pNR9XcVGUu5i31TyJ6nkTjwxhAvlVGXi0GlMP/8yc3AEPWpUhl2WufjWKdyWb4avDx9abGt/eBbT
2X05hlTKsGBKCvdI9NGvK55WEW/uwHw+fisOXaXZyE4aOqrImLx9GfaxS+43yd/g8ii1Lv/sALOR
0ReoCiqY+ntF2AI/l0MlkFzS1fFPPzAk9NmQiAcrJBKFW5Da451sC6B0I209d9CucbueOIW/hVe/
eXvPxZFhBBEz7fpuRy7eaN00qRHG3RqL9JBegkYmfHARRti37z2er8pcou1P2p3rtFSMCWbwO2+L
e1eXl/QF63gXlkSSvgMdhB4Ha0qxlHVnSbO5UzHIm69KkQvlgWfLLKFYmP0grlOP7uf31gt6/ToP
3ajpziaDKeA5OxxvpVAs9VE16dn82RJ9LuBywsJ0QMfHeyvS9EXaUNr3MyxQx2/agXEzF2RZLIZB
0MfRfgSE/MDXtoOt3SmqcdV0Rvt0/CAHHmx9NsckCp0IoBztLiPZsV2LoS20LTK64VT38lC1T59N
MITq5uAAGYlOV6iuA1HXShS5tIGLyAfZJ772qRCOYWsEKI9x+7NFi93ejJWDLR9/f60iLHfbDr5Y
bEMkOTFhHLi4+vTzLxPGQHQvabltuLfVyl7k8JMWWVQ6wD7z5sT9O3Rpp59/OUSO7Ys2xRDuvbDb
RkQ5sYdHyfdn9202ISn4wcMYu8BepHgmzKTPFmbmF3/2etNnawxLJ3hWtDk6ROr5qb02JLpOXP+Z
W+DrILMyP7WLPnQfZuuNUZWukUhT39HDlfHdUFed8mxaOcjnnmLQEJ1Ymh24Gdrsha32RkXwkhfv
pZOPl20yOj8QMkHYPH47DpzGXGqo1VhtjMKP9n3iwFAx9Lb9qcRG/sNtY+XUUDp0DrORBEsk1PPE
xN5HOjDhL3YB8DqevNzHT+LQ58/GBHLGUneNLN/XYYZOMoa48iABK56o+x+6RtNhv4wHLSOqODe7
dN+7/N+m1EhLW5YdOscLjtzrqz87i9nI0NwyDPXezPZ2SydjmVhN4l07hk3C2/EDyOmd/Jv3nDYb
HVHE9aFfUu0RrMGSpHZc46JGxO34/oVpO3EBhTcr8g5KQZwgZIlAZcrrMCRp7NrSIhfYnKv34/3/
4ezMuiNlvS7+iVwLFQFva8hQlU4q6aSnG1dPj6g4gTh9+ndXX+XPG8u16jarW0qBAxz22T8d6cy/
YXqq6H96Rh3rn7ga8WxYQ0C+87fzUT0vD7bAge5LTNtc+7dgffryuk2Nq0qj9aB7OtH4Pu6oX8I2
E5zx2zhLRXpdV7hKNC/IkfmRdX9QXQqtwRg3gb2R4JanK9NuacQ60SOYY9/Pm6k5kFl2HphEfdke
UOJJ1lb4pTHrbss8307+DESxMcwAfFVVjBr4KAQ8gwEmpgmKOi+PqoVXcbWeJk+hFWA1SL3wifjV
NXn8MlEyPV1++sJ7BE74M1DfdB7N4E9Fs+pVUa7PyVFenPwonP3r1iRXkF+OMS6vWRTDTo7GNxR8
wpt28spvl19h6QM50U9LGC60TSDuwV9RP5mFyGALons0X/nrz5/uXXgC382LJURpB8FIfdcANWa3
dIrhunXd73eiRhhCfB6XibhH8ic/8pbKH5z56rqswL8ag3e/vpd5m1NGGXbNJgXfE3KoHsRFoEV2
1/18ZyZ4TVn2ZPYwl2F9YLb+iIpU4kMLtfL8hRHqCoATuEpGI6+GQ8Yr/xfID/0XKNOHP4EX8b+X
X2GpCWcSZBD2CIB3oIUBDPs1w5Hkiw8/qiefdms1HQuD9J8W4V035OxMpR7kBMpjQ2BPNWtTbYM4
7p8vv8LS851JkI90MEM1w9s+8Gfgcu3Ugf5DAGC5/PylT3T++7vfnwa0Gf3Z8PuqyAx94Gkcop7Z
ixIgaip43UVr+76lFzn//V1D2Hzns2/z8UDbrHrCnTIMkQicAddeZOn5zi4gJsiBdp0dD6Pi0yNP
Sv4E/AFoZ5e/09LjncksofavOKgtBxTwwysIjLYMbkseqryve76zsIVAqUdEZ/TQFX7wnKUEsIwa
SJRrf78zmwEGBhc8jsNDzCp4DwG9CvNSUabh2uX0+fz4wR7JVUoScI16bzDl8wAvN/2oCxV59Y1m
E7wkty2KadtnonEtMdwWSKZNa++11KwzxaFbgT8ugGWHALVoe1b1w96XJthSY6atykP9qogqby53
0sJkcZWU0RxCU5cbevC7s2cYCrPbv0nG1akC3OS6TbMrpcROA8CeKo8OQDoB2MpB+QIAwOTdCHgs
vI2vG8/EmfeoDLbtROV8gDEKLCrKMPNgceBF1XXFTMQVQsLupSEq0eQguwHORenYQk+QgZ+hdpc7
Y2FGEmfCJ9Aq5IR04aGAKUxxgAKnRDOBn9V31zXgTPkwJLxRPCeHGuJ1gHS60n/TvIPF5eXnn4fo
RzPGmfKwXm14V5DgFJvRRjDcGWA8O9zEWZ+CIc3qgHkJ4DNWNvVdP+aZfJqEl68WEiwNZiciiHIA
04y14cGEjfdXCviVwytY0scQbpB8ZZh92AiWPScPyXiWoaTDZ6ANpfVTCP5tsCEVDOs6yC1/X/6O
S204IaDsRi8SnamfRDhx9jkskQ2EB7IBJuN+GiSHH9nlhj4ccXgZJ3UG9sLQUT6zgxVNme7jlJXe
LktQG3bd85213udwKKk7AMXmUbX1k5zGvDk0AQ6IK/HrYwUF3sCZ9XoqgXWdVXxA/YfVcM3jfel9
rSk728xosEeqPbCh9Qg+A4xJHgQotTDUnaZCFc0O5yFqV06iS312/sTvdgMoB4DRGonowbBGplsh
SeLdhhU8V0HOCIvimimM93ViRFHDxDFXAT8APW36zcha9gLtbfXlug5zIkTaNHkhmQoPwxwOsGEb
ylrvgL6s/15+/tJXciIEok4Qdz7WAuAdzB4lJ9C2lCocb2czqbUb8aVR7cQB2ygNFTkVh3mOOnWo
4Zn9rQfWS54uv8TC811ZoSysaFkLQ5HOjPnnGs5T4FJXvrgqJRDEroowga1uX9YJP0DoocyuqmNY
Z0ExkLLddS/gTPthtFAZAe9wSr0a7okmF6naS2v4yrRf6GXhTPsGHEBTatDmUFdXvwYUBmlbP/AE
DLrgSLVWN3b+tf9vtcFnOrf+bsYNhIl2CPz4VNiK+RCIgLY2F2JKdklaRfZmgFmx8urk13UfzZng
gSShnIsYon2NUhZUfsvCvx8NrqX2lxtY+mrO1DbDAH/FohIHD2a7ADpb/z+YOMJ/u4O1DFuJ+Ocu
+OijORO8MpH1UFAXn0K45krs95OHFu6q2FNqckvmYrrmXgmd40x03Xj9HNaDOMEhkMCZry4j75bE
U5atjOGl3ncmeeolMoNJgzzNPVAabzlNyNzBVRCFQd9Qa5Fq2C7C4cLAAKSZ0+KqJHwQu3JDXLo0
2F/K4liXUhY7+P/Jx96wdK2MbSG2uIJDUXg9bgnr/FjNddrdGjgn9T+w88Tl3+VRtjAAXMlh75sw
g/mM/QYtY7MbquC1yEEGmJM8vJcwA1qbnQujmTsxAA7HqLu0ZD5AKgYv2DGZxls/njkq2wkPXq97
GScEJEM1RXMTZ8chgRW42qmUatAusP/H1fDUnxmrSkJkuXLjttQ557+/izio8NYzGDDRC6lnfiR5
M8OrrOyBKLv8OkvfzIkAZTmVzKtpcqhh0aa3BfXET9lNWb61Crz0lVaWRoATAlKAmlHzPxQgvnO6
Ad6M5p8G0INgyDioERbQPRTfl19o6YM5UcBXKNQdrZ8f8wqTk6J88ugFmf523dOdEEBLZE7J5BXH
BJ6ZQNOLUSEPwHL4+F1uYOFLuULBs/M4YMuMvmTl1ETAzdcM1YYRVJdBjGvfTT9Uld1d15az5z/L
ussc1ySnsh7550TBQOmuZpHfvSYR1XAB9fKkBCPlutacHQCAF8DLzWH00g6hfEsHlt3By6y7BxkA
oLESnN7L7SyMaFc1WMS41sUdX/Rn0LhH/gJcdAJveS8Rmn2jAJp2a+KTpYacSAA/IxhYzwOB/R4k
mECmZ0CIjx0v+y2nZxf3y+9zPuV9sHwyJwIMrfZRUTLxP7h5j2/LGSCjvKtqCoNe2v2NPQCGUCzU
fe/qGaQE+ISsJNOWXs+JDD1cdz1QCYpHhrHev4pJDfp7TTzWH2f4+6xlyP8JMz56Pyc2KDOMyJam
+VuQQVIBVENPohiosCienqIwsslvqKoqsKxjT7GdltIXAa76iijcZcjsqj3MlJm/b/UIB/Mh0WqC
B/VoU5g86sjcBkNbMHYbGf/s5lr5Q0VuZNTAejYvR38CTab3cSEcx1ai/CswUg+HWlP/bE+Gm6W7
LDE5uQd2uTO7mvWkO8CtHXd9A9zSps+0jPqzcVbj2c9lXPegJ8Crqc8eWj5x8CiwmQpQMiVlVu9t
Cd6L3TV+ntm/l8fGUh85wY4Uw9jUsTaPVV16qFeDSGkAWoW0DctejV+Mwe/LDS2FJSfujWdOSdmb
+a5EjfK8yfw6CZ8kwCEjjKQovNXpZu5aD066l9tbiOKuGlFG0zhamqtj4w/+q0J3femmqvjvuqc7
ga/RbV8nKPA9Rkjkml3MEwvqmbbhinB54WtFTqhDMWeJUuIi+5sYXALcdyIqmhuLkkHzewTUcHyF
YIv3X697mfOPeLdDmLORMTYk6miqovzdqHHmoH2Y5tflxy+lOyInzNFBZgC0DPVRToHBXsqmqDlD
CSxtcfgpZz/kt3BLhQ9eGoNsnIJtUf2sqpD6T00SjtcIbIM4coJgCjxpnXu6PRbAEZi9MRlPj1Hq
6bXz6bnrP4hCkRPtmOhg5qRF+5h4wETvVY/t3WsW2gmkQelx0zHQEkGsORW8KuruThE4XK584qXB
7kTALseZFZgb7163Uxp/8mw+494F1dNr10ZLL+eEiWLKpqLNUGEcRgLu41NyHHMwyLZ9EyWboVNY
vBgvXvUcZ1f2lxMvgg5mQLjy5HcU+tJfwdDDX1T7cEy5uzwqFz6ZK83E0luPfR+lBwT8aICxfocd
GGnB6bguALmqTFi6lFUgu/bYJv0oniIx8/Epgx1BtbK8Lr2BEyNglAm3DT/SRxtFcAQARJInjyBT
5cHPy5/oYwlhELsSQq/04WoehcUBFzjw3Rdjb7cVrgzje5jJzS+ejMc7mE4AX1EFYbFP4jYFp1zb
5CmuS9Juw7at1+L5wgh0hYORZRPyDLQ4QBo/fDFl/bcdPQMvddWZX8nMfwfglJzk1CZXfl4nYJgU
ecXEJAH8huscKlMAputdjTT3zeWvu9R9TrzQFapg4VptjqU1uvmCtHNVHP3EDHJ7uYHzOPggILkm
keBQpX0aZ+MdXLBUkMP62xdfwIwMkYLlGjyoY4MNJ+AxWRLDF/5yo0tv5UQiwN4ACS+n7hgHM25r
anCebsIAZeVXPt8JREZgL943sM5W3aSh+i808ue5kXIl7CwsvK60GGbcHgwv+u7IKIo9NpUGUy9o
IgrjVD3e8BBQqKs+lKsy7gs7wz8PnQB3Fj+EHXpeWFZthZXanq5r4jyV3q3rwJn4/oTIeVTA4+ws
Npq72pDrcmWu8pKDoAtFWQMGIxgqIKrF+fAb9l5iZQO0MI5cm8fRCyVQE0F/9OGmDjwOxtFW9H6/
Fk4WzkShsydROYErVZYGf1tA254BeiTxcwBxDZzTLeb4T0DgY+8Ba/pYPuFasKSPI44zw7fLPbOw
63ZdIKMEjl8YycmBNF2lv8NoTUmY9c95TO68CZvgv9e148zGPAqSudGhf4TLX/hS5zN5I1x1Lzns
Pr5cbmKpo5wJmakKIo+51McYl/EAu82pKR9UCsum3eUGlr6VsxGoo8QqkZbjMYRxMkpMUCBzJ/PQ
97eUFfnKbiA4f5EPgqUrA0RGDnxc083HBIQfuPlHZYtzw6btw3z+bipJgjfZNVH3KROsbb/Cr76i
A5TxOC23t2VEGnaMTUV0upWm88c3BEEf6C8ydkPLNsjBKfrVG7DXCO96Zk0DuEKLHB+Iimk91BGw
r31GwKAtfBvdq3RIAcu76vv9e+N3UWD0SQNSNDHHplAMWSBZqAxkQMJYuu+VH/Qrd4kLA8FVwgH7
R4oWCIljnCYaOF+vABkBRq36z+X3WHq+Mw4o9xrYq8D2PtL19G2coxL41mpcc1VaOqW4Uk09gINS
Z/j9gQABPJUNkGV70HUne4CLox42Pg2rCD7UCdX3adCBVViejQjKLbVxBeel617T2dVBvQa/mCxs
jyVooQOEB0Xc7squvK70Fik/57QnwOOxkvTT0S87BO46be1vMirY7g9eABTa5ddYmLXB+e/vRh3l
vJjZ2M/oLd03QKUM/bcqiWCcXGBfcmWq1lVSK11lsMJu5LE3ps+wiU/mDumfGi7Yl19jadA5mzR4
l5UcpojtMUHONrljeRvNP7TJrFkJPAsNuPLLlKSxEiUBYm0WaXdf1v0A7q9OCFt5g4WOcF0xJU+I
aSkSEy3341eGpHANmrpnnwcdZitrwMKmyVVfovIvEbB9kL8qVQYZ6OptR58AHm6i29zmNSCYkCOv
HeSXXsgZv3XBhUWKYgIqTfbgY8LUtdl0gypfkHku7Mr4XeoXZ/wav23obCowJUG88G+xJuNlYuoX
b1cNLNe6kqHELonSnhyruMU5WscF+10GuPlf6falLnEG7pC1rCx52j+NtZX+d6XyTO1G/EH8FRkg
aJ8tzH66lQTSwmbq3/nx3WRXhRqzJAPoxONwscYddiDfwKvUDyU/m+/4KNN7mUupniYpKOKOZDeX
v+LSWHA2H8L2hZ7FMB5nyf0TUh9AJxSZ7W+znqq1q6elRpyFR8OwkAqWElw9eeQLyQFY2bLANwco
3YorA42r20w6IznOTvQ41yAswgM+1PHOwIzyynQEcQ4DQyRR6jCn0bFvfIWaPtjrg/hSln57e7kv
Fo6briqTDxFgEDJD/5IeTG6TW5CAahHvgwQXQWkSdM+zroM/l1tb6BRXnzkAaV+YjPgobinCv1AF
g5PJbMNfEjuK4bog4KozS+BFugRu1A/+EOrPrC10BDY2t3xlki69xDn4vJs3cMLuijL2zENTCqUA
bqzstmm89Cfnsttf/lDn/v1gY+vqM8sBtAbRj92DB4ZP89BMouyAjbMhE5/EBMDjI4/GJJfbKWwV
+Tb3gtTpypD42JgwiMl5t/3uBcUEo6wZzvC32D99MUnD/zYKFEyrKhiNBX5NfmWA1O9xPmUP+agb
4Pp0kX8dx8Rnm1EBP0ZyHmFnQkR52wRgIe5YF5bhSvhYiFvECR+yFCS2FTRLHDC7+pmSOYHjT8fM
IHzQ5xvTKthq+maKt6D2EtXuUOqRUXC2QzBc1kbZ0ihw4kvaYJNRNoIf5z4HgUwia/YoovgslNMe
/Xx5GHzciHAVoIJOBa5DOD20AqXbdMNRZwr8Jxw5guHMKat6sbZ0LqQNUan6v71OWTSO3UzFQx/A
sNzs+OD34LzChHGiwPCNsGoINn6aDvQ2ygwOO49xmIFsulFNF+inGfQnJTbAOqGS8AZChSRb89lf
+grn2PVuPObdkHGUHPcPLIV3ar7FxSiJ7xkAEjWI27Zsk5XsyFJDziYlAnmNN4hRDzygfQrIYFL/
QglJ9rOAE+h1C5NwZaS8EtYAGqYfODPit4HHfXYjQ7/8rrlOgpU5/PFGSLj2lgW3tQUjbX6oKXRE
m3DEQliIalUQt/R8Z6MyN7zxwjya/+aNOuPS80abmyLmYAFeHvlLDTgxiJUZhVN0PjzYMJTikaRJ
SkE8j6MCfPvLTSz1thNHUOqaIJXEhoesOfugDYqaP1GSROMm6avrakdgrO3ECY7jpwpCIf8LwQ60
TzrLquyX9sN+za1i4TVciSjYvNhb51mRgjnc4oLOs9Pc3xEC93Bg7w1bSawvNeOEB6i3g1zBhwLl
YLoDLFqi/gjYYunDPw7OA7CyHdKVjllYgIRrPSmBLjUjMJKfEmxCiPrS+H5v2zuv87x4x6yAaHXf
hoOMkXrpehiXgOgrkr9s7CbyZY4tGR6Tpuq7/xKKkqwbpXu4QWxqU/g02wq0Zx7DMk1XpRpL38aJ
GzA3jA0Bx+mQRpNlctvh5ObDSz2nEWD2wo4tvaruMhCuEnUOwQMKipE9iByGF1tr4Mjw2E8sXevn
hYknzn9/F2zLWCkvoq138oyld7rRpUT9dVGW+6tmnXAihzC2g3xuSqCeadP81JeNlCcNB7MuPjNe
6TxctU0TwokgqTEltMZaP7AqgUTPH7voBOO+jG+KUa5Vty99LSeGDEHaqDhmaISnaYZhqFOxkybT
q1e4H+92xBnm974/hilKqyQGVHmcWkHJVwC7IZxL57xJyr1fpW1/l6RBVf+shly0t6iETop2V8O3
Ie83hpo5bfakSJN2UxLNgvZWkMlmzQM+zZQBx4qTkSc3XgZowlePFoQVm7KaoNl6mNiAAYjNkxem
2YOvMlI3Oz3l8XBvOUAUA0JNKmy1Tf0GwIwm0WwGnBLUa9jnVU0jWAA317JPwq2Iu34scOOD+4d9
AB85Xm/gIZ8CXhUgVx8dwrGN8k+saxh+qJcVevgBkLj2DkHStnwP3bD0cC+VQGUlt4NKs+qhAN88
AYU8JRSiz/K8VTrkTI/e1gggZTn2/BnNXlMFjwF724BkCpaeUHVN7O0EJYO+o4Eh3iEeY2/6Dl+I
anqIM2NOtRhwOt3yszf8HzvqqQNEPsHS80f2fTs+shCSF5Dn6g7yxU1oYFcnNyNMUdSbrfxEYIDR
qjIPNQMl/a7uy0De9Vyf0fBZwoQ/bpOEhOygYUFcfQrAyjMDQOzwlWIznIZ00vyGRYJkZovaVTvh
PouBlNFUoMaTtvzulQzKua2l9ZiDrwoLwNRs0JdeCXcWCFp+MwO5stlkU29kBKxK7sXZ5wLXE8ma
IHoh3rnK5LiEDVyKqqsTEhb8c9Bo8hakqfcwpdOaNuLjc6lwxclQ9AYEXGx28sqQnRTOTDtGSvvW
qoreJCIq/8TAcK1cHy69j7PBnKeumlgWF0fU0FB9U9aSAwQ9T8L/lcW+F6wcXJaacZaJYBwAlYkK
giqCtHr1mTbjnac49YcNj+isfl+OsB+fHQU/N/8ugvczVFSQifNn2hW2e23CnNn9JPIe4xCzIYev
9lzGVNzohqlC75sUF5p6f7nxpXd0lo/W+mnt5yR9junQ1dnjHHrBVIIB3dt+eMw7RuTK11wIvdxZ
SMZw0mSq5um5i3ke3IcKBffzpgfYwKxdN/r/LpL+/zlccGcRibM4QoVP7T8oNpThr7OzEiTZtBRI
WfkJaITeBiX3JZ82s+ybEFk6KjxgsONq+oF6RIFjs5a4kpLwjKUtCJt5P8MtNpRTBnDliFjJf4Qh
7DG+BHDypF87oYTYJLA/Ahi+RIyHHXCDHXAGoSIKafyNKrJ+/NnqpglhWj90fvAF5S/zeLBAHZc/
J4JxnO6mMJIN6G56jMZsA28GlJDsOp/CNH7TNJxP5W7sB5iLbdp2TjNvkxvSA0CCesnyW5fhVGk2
cRKFuthrTw1s2ocJ8CDJXVnOJgs3o2+M5++ETVDEvZ3Gtmf11oYznFVRRRpWw39YrfLxs6a2JAoi
3Mm0wx2A05mWICslo3xUADDBf7XAYZmS3VT+S6N4QeoDqj6FPf2Te804ys0EPQQrPw0qCWAN1COp
FwEP38JIjG49xDhkKoeCFRblq7EPjsc2HiT+w66WUT79TMMYgMv7oVTZOG2TnEA+hC8a1MNrnnas
LbfwcGyaeCdGEF3UvTEo6knuRybhO7GD1BdmgvvBVgilNwDAZPLsHJ4m1aEcgzR/Ye1I4ofSR0qT
P6q2Gmm4DUG9GYJtEHlYXs5RuGRvdZuwYrgpi7yvHxJJWvsGfzeNZSf15yjapoEBaQA+FC0JQJZi
2LngYhlvk/o3vgzDDFaDlmu4Mesxw636PhfFPH8pBfJc45ZJxf1hr3HFZQGzQhoq/UtRoDqQndCD
aR5mMvM62DZA36FWKZgr8jeBA3OF0C0jfgKYbsSC3BQMdjZ3RWsp7Te6jcfgK6PEL06jGasiwhD0
UEq7hcWsFGQvjcUOaxd0PiqtE0Db5nyTakaolCDHYAef7BE6Z4rrVJgJxxFKPqMxlns4JqhswI/B
JU347bqo42zDYlyO+oEZohMu5okB0kaRPa0D80WrbO3OZymyuRsxOtQlN3106pM4E39CShlUy8hd
e8V+LCA7WpPnLzTklgJMvk3EyKl6RnQAWD0rwgDI9BRVmPclfJZXLn4XFljXPLgYm7JvWh4g/64S
pBk5/wMdBX1jsqU3M3Z5+IzBWKw46ixll1zr4Ao35EiRS/IUC+4dRAAbHewgCIpX5+h7Etd5v0X+
rqx32kRNse1qv4F7ZF0+wSC2+WYNa9XKYr/04s4q3EM4T9K6DU9T1fo/spBkN7jvL/dwSVSnqe6D
Q9Rgtl8emAuLFDv38bu12GL2K4Sj6Wuq/FFsAhhtFogQKfvv8vOXxoqz3CrwEQsvTKrnc437q4dc
LdSkaTWwrQ0C0l5VWgFm7/++RQLL/jBXzJ5YiQ3/DnfD/q/Js73cZxr2QpvL73LugA/WWteqFzGi
j+Da0J9YQFGDPkxVfy+nKXobRYO7iJzL62rFBXPCBS/ZmPIxGL+S0aMWIljVtbvzufoq2+8AFkj/
+8H6ZAw1HAjmU80ll7sqLiZUJATY1K98q4V+d3XyyGPbsCK2P1UjM3YLzrqyG4VJ+2c877Mud8jC
4HVte2NIxXA3O/unRDXDuLOt7nEIKbo1zufS851td15wZaq4D0+tnvmwyzECulsbFNEaRm/pKzlT
HbmGyAujipwotEhfTI4AtDEJtW8odQ1+XP5IC7ttVybPy6BR1i+mk4pZ9h/W7R65Md5Dpgldw4OE
S+ZXaDfiRxu2wd3lJpeCqauKp8PQt6Tg+SnLIjb+BLNq6tIN2LdDlG6g5oOgaR9HIBHdh0OPBO0G
Znq5fZs4yc2RYrtP1VYmXhJ9Rg/rt8u/aqk3nSDRs3yEyrj2T57GsduHRCLcxkGJ7PPl5y+EB9fx
nGVJ2OCAOZ0SWIM9p31bxIAgWdjql23vPYFUiQzS5aaWXsWJD8ijeNkw5eWpRWI13HoU6X+kQ6bo
OnWXiJz4YKpEZ3Nh6CnKIx7jViVD1qAiua32VDKqbq96D1ctDwuyUZk5IiebW/OKEir2HWWyVybY
XKk8S+KmBIW4eq6hH+nPmYu4g7tCHNrhE5x4uYx2l1/DP3/3D1YG13aXdIWZJ5jNneYESvF4D9WX
DGCMdD5R/0VldgnNnwqp8tWuCVvcB97BtXjM8pt+Sj1wQBiUk8iYhD4u01eGiL8QW1yVPeI6gfYw
yx/BRBtl8dBUE/LgYx4V/a7vUXPG9wDWaT5ssoyI4D41uFmajjgcDxkM+1XZ9E/tUKsm2Gd9gZ3y
htrCArKKe7iCldsMLJZ6bUD/k1Z98AVdPZGt/aSRqg2/VJS1ATkh5VF2dI8MS6TDU4MSv6A7oJgC
jjbcdvVZodOk2nZHHlTddyQQRDNug7bF+WU3zePEFbAAU5Q3D6CSZVXzmauSSL21iaXedAvbGj4d
IghAdbWNGZ+HR8KQFU83ABew4StSdoHZJX3YTnbDjR08WKhcHixL/XL++7sdF/i1oo/Guv1qwjpM
AcdNm6+hx6Lfk5c2KwvjUhvnuPGujThnjRHMpJ+aBi4z6abxQx3+jDzwskCDGf1gZde8EIeoE1KH
mZc0CubscYwmiiNTNKXBbWRTuAFc/lgLMdV1LvZFqMvA2uSF1LjyvUelKYn4Bglcz6idrcYOGr0q
xmXVij58qT0nsAbWS+oW+dZPfVC0db4P9BANfItRAp7xNo30pH8EsoDoYWU0LKzObmFAm6Sqz+tZ
f1JCSvUfKIMj8Xf5HDL9JCLsmqKNFAUSAjAfzIL8kzJx663cmC30nlsrEIxQDNeAK72QuBc/ApJN
P0lYe9cdeV2LZqSJkQOK6/nFohT9oFTBuw3nfn2PE69dK0ZZ6C+3XAB44ISaTpKXkrb0Oanq+jOT
U7OXvpU3k5nY6fI4XOgmt24AYnQDyPdMkBwKs6n6TWfB1WcB8UP0PRPd1D0GZS9UvEVqkbIflDZT
uHIO/tifOBBuTYHfgdyHOoL+E9zJfPXN622onpu+DKG3qgBZGX4gU2a6aGNlyyO1TXpRCjAQ+1zg
NhT/GNbrmzaPp6jZojy74jdtmBVJt7Gl8sIbON5kg936CttPrFJlx/JfeVVPYt5naYbC+K+xYkjA
rszohdDkKlMhdq9Ioj3vBY4owbcqQjr2PgxRLvzE5rG+Li65NUog6GnG5jZON6jmKeoDKkQz71XQ
OlIrvbI08JzIBxZkz9tKFV8bFHv+aq2KnpFRMhoFXV4stigD8fj+8thbmqbB/wZzcsYS9N0cvshu
ECCsyyT6L5IhtTeXn7/QI6ET84B104PqZPV5IjZ5E3Ne/Me0Hj5LWFtfueiFzn6yTHDAlOlIX5os
w0EQmqH2pU7H4NkvIB666j3cWguUukQ1bkmazyRuZ3/XW11Xm0ZJOsAgrO+v4oEGwhX0T7aBpFLW
4Utly/keSELzFbiS+M4Xjb9vBptfF51d+2WqeTQb3KZ/zqmHmzkTJLLZ9AlTK0vdv/jxwZbLVezD
ItRUTUDLrwHWuuSIeqsaR8MBlTCy3fpAH6U7bFTKptiVkyDkmI4eazYoRq78bIfkHKW3yE1RPwfa
BB7q4bbzRiG/x4ORBdv2Gov09zk3sKDfQlCb2tfMnnmBNwlg3/zPEMJgJdpJQmxAcckYy85u9Jmw
rTe2h8Ai2oxVH4d/kwkFBI8crizRYxP0XTJvczrgDnk76ZD0YlcRFCTKH82YBLrZ9hnqVrsNHhu1
7Q3zWIK7y8sDbGHO/9v9v9tVhZrA43ZK9PcKG0Vk91nAU1y9nu8wIDFsoGZqbvwJhUq/Lre3kAh0
ix1Q68qE1TJ8If7QfR/adtpNSiYPuRjYkyjqdJ+U5Vq6dSHKuDUPdgpJkAHo8SKzYXwx8UjEtmxY
umYev/DxXPP4fNBadrKIX5CGn8eNJ4h/CgzFDniqg+FGmrj6c/mzLb2JEy8Zm2o/jqfi+1D7Wbcb
WuhU/4syQuYrG3ACZmsSZtt8Tl7CEdZBm5YA772Bw+q0krFZqBkS/3YC7wYasOsxTKGH6C3O6oiL
W5RtYDneNLzMwpscqXAr72KfFgo3+cWIGrxnOilMk9vRZjYh28Brg8FbS+acY/QHceLfr3z3a3QF
SFI90fQ70ieeKDZ8jvPqDXtSyr/McJieDr0KG5E/B2k5NCiUEQP84puu6/gDTIO437xc1bFuPchU
hfUIcBN/UUbCbYojFPSbue/XbCsXhug/tde7F41FyqHqitmbTlARRrZVVzT1QXMFvOQOcDlcbeBi
tlgjmi9M738H93fNWWGCUUED+aIlVLq1rHDs1joUTxUwE59QVeeZTTg19Lo9kVsaMsGmIh97Hr1Q
CkbsjfAjQXGDCyvt7XXd42yJfC8lNcojohdoVFWzGwWBtoyX2rxe93xnXuOSWeV8GqIXXWT0T1jD
vGTrp4PtN5efvyBkcmslIFAkQQRt9reKITmwVb3uR73NDIQpLzQGkse/p6Ss/4+zL+uNG9e6/UUC
NJCi9CqpBs9D4iTOi5A4aWqmxFHkr7+rztOB73Eb+F4aSCNxWSUOe6+9hkAarrQvvuDOI0GeXRE0
f/r3X+Gjnf9eTtFFM6UjMlt+gUmo30JJ5WnpIjJBs1FEP+OoW/4pu9BB7sYTfwMxJKeV0uWnSNYH
Z+d7tQVY8EyOKpLAQbolFz9olHfjmZnSfEb8/aDafK+wUAPoSHqO59++HEfo9uDFovzvUQAje1R0
zJdPlvuHX+XlF/iv7aW4ZBuXKyAd19NfEoRNMLrMVw1tvCHy2mzRE/SzvMk3+yzb6Mu/v8GPHu/y
xf7Xp0YZMhS2HCuigj8NseCddsPygGLHwcZyyVT4pGj/4PB4r79I1bTNGKyR37BPicd7JKlhWdRY
vbodmjZwuemqn3dVDM0MTXH4DOr8aIG824SQ4uaDa8E2qxJ46yw3+ZjO5TefxJl8/fdv8KMne3e7
Utfyck/E+ub2sc+/p1aS4Rqc4QiC1WKcOGgpcdev2fXERpCI/2/NQ/yuQYnnIFKQYd1bGYdS3PnQ
B/d39LxvMIfAROKTM/J/XzHsvV6C565E8HPs3+A0aMfDuOKq/GsQMheXVRwBvLyBJxy6+ebfv8uP
Pu4CZ/zXasS0JSAMyOdvnG7zcILGjEdJFc+Es4ccIDW7nUAJCW//t0+7vNH/+jQQbjqV7EG/AQ2M
t6+9DSPhTZQCMbnYyOww2IAHeYlIrU9O7P+9VFh5eez/+sBu8jNkiFL+USwjUVd3cz9fODgOusHh
AAMyl3rYH8zj+Cttk4h8pqr76HPfHS0l4iIS2vvybcna0W6nZYGD2rNGylmxn+dxMbysLcfTX5T6
+561/8fnfXe4tNqHLgQJBiUsHUp1lIvIwJeFEiGhB5tgFcE7YNz0+GeP8f9O//5aP3rad/f6nvew
FzKS/1mhWNqjBtkYPbsnUZ8gUsdlxUWIhS9czUeoYOjwmWL9f5+krHx30qRgZORxH7K3YcLo7MrC
JpGPkGGqYJs9wnTxM+P3jz7o3YHjSQaAP4ZQFr4/gHwJMoLIUfbgFFWLpP4zIeP/hhDZe50FxNeQ
i4R++hNylYKbrOeFYaqfliDfl0ceZ9A6325tP053WcoISJAXYZOPXv79LX5wFLxXYUzatg73rvw7
llFefkG2k+nzqogx+3vBWNuigR3mcig+War/+55g7327mSpWzYq9/zPsXC8VYTt4lcg+QI75vz/P
B2/tvQSj6OaIZLhP31jvJT/SMkt1pWin0+Ooi6j/5Dk++treHTGjmqc9gWnHG/QjvQCdKiFUXHFU
n/mPcQYh49QzDSPcTz7uo6/t8rT/daKhw+Iw/VjGv6EHufCupF2CUJCFTWT9zLX5oy/u3SFSDjJa
0oFPf3OOOfz30UWhq8ayM+YuXzfdHv79/XxwaryXUYyD2qxdh+nPXGZLEcP0uEA+bR3HCN1wjV+K
6ScRU4x0Egkq4GfSy48+9d2hEU9khoCX2T+DlQg2qPIFt3p5YxMfDdGxRwYl2UDBVZpHR0RtJsmP
f3/aj97buzNEukRiEpFPf9EoO/ckRS4UNPjr/NnR/0E5y97LLOzuQVVUW/tWlIvsppNo2x6ixgTj
hrGBUQhR9I7n3DLIIwbww79vLMT6Flg7jWlDuqhl9pOt98HDvmfXc58uZdur8c+lEpwfSTzCla1q
h1zzT8YtH33Cu7olSmTk05npP2xl3pw6F6cOHVk2SR5/stM+mDiz9+bfGDYPTDgk5lasG+MoXPwj
tzy+053n4499TlNK7/oyK4f9HpItXHkIMGXDNWEmN9FBbiAj+yNCzQYt4ap6qTYO3Y7+t6vsBLHV
N3CoZ6IrB+EH4w1ASQMt6pprlRxkwfliqrCiVNnrzvlkAotDaDPkTQklxHYSJU7MT/Ck/yC6/z+C
w977jyfwFdnoqJA0PHIyjW+eBQhvbixVa/mQwME/iw6ZLmCDdZ0y5EVcZSvPI42k9ZwJ2zCOMSGv
5n0R9EEglGeQtwjvgzHPeQKIG4Z/BgCxVjdh7MdFVSjKovDshJYrYgljISU7QeMe9qd8KhYjHlde
8t2fShPxydRyxJ+/j2vcbvkPShWj2ydn0AeH93uhgSMRxUtcVjDMW462E9of3O4IqPDQz64Hsq3l
mNRDV4iwflIsfXDLs3enq0JAke4yg1UFYcYSTyeyacfAMdgxVZ4PyDJC0WQo9fk94g2Ufpj2IS0/
y8v6D13if73pd7UaFPALKk7l72AObPofSl9EV68hRhai/BKl80iOG8VQgT1tZMjLtK9UL9btxJB/
ykCPTu1C9jsHVL7triE+QjxdDZXGrvpmp12bM1vNDFZVpp6iWDJxCzYNleMji7wb5s+cpT8YebL3
qgZrSCku3xuvCjgKOvetR2PRtU0RMt+/zgTxE0UFGemG3wtS33kK98LHYNdfwQZfLvyoxBKW5bw6
q/rwnMEOIelvOVvLWDUK/LO+O0sV6/k3CGopSZqFUIS/3oOATmAzUsHvme/LNwVxGrWfLMaUfHjk
vLslgEuLCIe3WSsOkVeK5NlkrQdMkKbUfcmg01jxWD5et5E1KUYhfbpWQwgYopxIssAp7oTcbCvi
aqWO7CfWUyujhpQro+tQIRKJ+uEAZmfmkquLEsy6uoefFZGNjU1ik0qIgXeibnshpwNE+r27mcps
Brug3wq6n4eOg91dK1Ki/K4x4zBeHr3Tu/lNiiRskNe1ou3jipmCtrLSsDUzwJsnXyhWAz5NSHI1
aVrGcLyOLoN4049GPSV5Tlly3cmks1nlZqqpq/ESCt1VekHxebIzVe0rYXnKSe3KxKWvO1o7SBYp
NbY9cLDxd99AQQA8ap3HApkAeRCTxN6G6m7uz9mCtTFXCtl6HnkXZex3iEiifSiGM3dh4nVcZEP5
z94pF4djtks2HmfmBnkQEVzz1lrNecbmQ4aV7sG5Nj1tId9HCvCgjhSepfvD1iUw7bqbC2nj7U7v
ELz565xOgsDfQYDPfAMl9SJ+2h2yhQfoX4eNVjOUeRBukJSbxykeiuU6i3ZW4GYQ0L8lVyk8uqOn
PbcIH2vwAUuSVD5hdvJPkwt6Ta4wZfDFm49bnC11byPNvxGAxKAvRpOFzbdQuEYyBIv03H9P5w6h
0o2A+d/6BWSRgl9llIGocFYDtPZttYfOU0gj9eB+tR7iqqHKRI7rBt/uAAVyPe5J0d1FPMXIFgKN
nPlH6F5GWGnzGfTRpHaAYdgtFChmujEljKy+wS9g7qeaTrHuz6SLB8hDCtJ6Siq9L6aAv/mysZcp
x+T3Viht1vyIlOhkO2j0eGKuM9jh7I3TZcLHGpeyws8RCciZbWN9CycLqFJGp2tRjmseVeWUQVAS
YC0yzoBjnUntFbQlY4DIpEuXoQI9Py4OoyAm/U3U1E7niK09/zlA9ll+bbfhQnUmI/L3HuCph4T6
qMzATqnyQRSgIhRKjM9kLmf70CZ4s88FXXf2C4eCg1k7h3Nf+2bhWdzKY9AWtE94RcFILk8rQ3Ch
jlWmu4I+7ZvvY3/CHdkTgPu7l8twUrMC2I+7SOWhuBpiUzJyU7ZdNPwys/fLft5LMc7bFUhnZdxY
TJcnAs0pjWCQ20kYYvJAFVdvc083mFQV3dbbIwoPUDaRjz2FqOowiAlrNRsHR1tIP9VaQHKbRn1/
t+t0jctDlvxHBDQnbI3zZjOhACwKQt8kjxOyFocnB9fKOGumzEYFXAVhNJ3IymrkYX0rkSWgujqf
se31kcLREID0dLG2gmWhn1HYrNMFxK7AjIHtfYOOs1iPPkVVsdSOtb074riAlrfGLEvtUZWHcfEA
93BksYNywwJrzt6FMtzpScTiXo3pglValK2TX0cykRZu9ujM+COZd+RQrj1GTrKJB0L6oso99Lv3
68Axpqtm6LbSAdG5MfEvkWot5sotV8af1p1n4xctNcAUpFdQeNWMkTfLC4GXjT/m2e7MYTA4PdPa
RqbnumY7nKK/Jl5NALQW5NPoatDYxOsxNbDE+8M6N/IOv0DGDA7HlSEfY6vnfN2zf7iOzWZrPm0p
q7QGHGZAYXQUWt8Vo2rVrGlHYDGFKQ10o9ccX1NRh6SA0Ex7+EK+5pTDor1aMme2rR6yfQqPsOBd
WV57qENR3adsSOT12BIYDlQzTzHFqpNNZfEZzuERFI9dSrYHijyCCZL5KeXLn3UHIngqEeQHd6gt
X80gqzaGB+4zdmgrQ7V0PtcY0zt4xX/HkH5i9w6qtPVqgK2ohayYJTT+oTBe7Z/SYY4YBaK/kKXh
C4vkU9lDnQjbf2GwyHxPVyzX4LfxbVphBvECG7dRtNAoIfryT45kTPj0i2JLl18DDBG77YjzFSbg
+bRmyxneUmnSxP00s5dNttQfaYzkiaPUnVgwjW+BaQAb7qXsywOQb92dcdEl5H5kgvXFKcritvgZ
ABXOUCvKKY5+6RSipfiUO1EMy6WLYl1bwREjjju8elygx1JvafKmQqHgccktphcVDiyEDrbw8zSh
aj1Gdue5sDC5v6G6y8e7EfG62XfrKcZIByil8KqgcycbBGoA5RyH2wlDc3+TRzLzN6tBDf0dL9WI
vwIUPNzLhZ+3u2xdXQ8pG8i539aos60/CKiu3FUQeblODU/1qE/oOmQSVzGLcLOBUszpjz5fubu1
GGeRp2EQpPyCMjdbpyqDe0uH8S3JM6hVcKqDVlTtdrNuq9bMjN1NJARdzrHAZvoCTLr3L1qrUSGC
AOZUo2xAQwDGWdFcd8NQ90CvadrQtJAIyZkdwrUPSYG9q7C+BzbxKrJpYHAdg93pVTBzlB2YUl69
cL4PMCV28MK+yPqoJvwFd2gq7zFtwsFT4eXCq/S6XQJ1yZG0eZqfNrgC0+sghIhYA5L49BTWGI+1
wCdQVWlnLAqRFpKwbwuEjaNCQQCvVAAPwS80O2g6R/1a4YoAfbmxxMuOHYWBwXh5E9GLG/miJ4PF
Oo9T6BlkXixZ/vRpa/Q33Cy6nw7J5affiJDMw++ID1M7VEM2z9t0XMZUm/4UxnXG3kwzkbDy2Ic4
Y89hlBm+CsygpvEfLqDcuvbEAIWPkPCgIVeZSliINPNsxvQ1wbLGeidSSXOjk00ium2fcDsf2Ib7
/s/eh4iA+1dcjKyGqaT0KtlsWRZNPmM8fliAIpY3sO/pyddpo9H21zNqhrMeMKXJj7OOBvJSUmW2
k9vLrazSCTOOW4PXshxznNPqdVvpxh9tMHDaqxgf4N8F4n9OvKtQdQt5J+G+pm6w2/5xSkb0sU1g
6bAdA6Hj8HtRib+FV69359zJhB+EXnl6p2C95Q8JxfzypkdK3AryTpvNQjfeeGWOM9wPkvWpxS7C
gjB4x+t9SeCFFc66pcovVYZc0QRmDMxHE5R5LdTFzxf2Efxk0KIS9TonfNh+SFMkyh6KLvFTW3lS
LmKqs25ukz+p3eckP8AvEFnM1bZ4UBHr2HnLcwQlRRCXHoA3ZwK4a6JKYOx7ysTfdcQxlJ+GYRxG
fwPb1GDXOh0j5K4cZmIh67xDmtvk+Wkpd8Lvpq6jKDZW3GE2VIh7G8J2ShLV7elZJtJG2wMxhc+3
BvJesS7VsO6R/zZ6SJd+YV4Bq5zGQNfPXO2kB+HqMKt2wDjRJHvsOmwzHM/oLjmhy7DWJEYIJq5T
/Df7C7I8Gcy1KwsSbvcQsfhrIFoOgHmzIVXPA1JgtHseEtzLXU3BEi3VOeraJP7W7WEzyHFDsTEd
zDa6LLlq1Vgm4tAXIkVIAhwx5igcHUhX+x8XQ9Ajalhx7pP+gtlAwvWZ4N4dWphteBGHR43eLCdX
hZ4muj6XG4HV/xFin9lK1O9ZEl+baABNpYpAzFfFGbk6ArZcUGhgufaD3xurQFO1deDxYlCr2Y6S
9jDjqafvXUhl9jPZhdZZRTYhknMn8hTjDwNFqvMgRmmZsKoM/ba/iGGZ0/gaLuvL3B81yZcsQ2QO
+h8o39bO6qlyg6cZr42xpMwPRY7s17XWzBcUYbmr1RAgN6SYM2QPgn0VF/DwdgEZOxVVC6ZQjYvn
xUIYXS4q88cZlL1oqUIL0QK/MsA/lorNq5sRDTJkQ6Ya7X3PQ+0u7NEGeWb7sp6mFkVbWo0tvRi3
olqbFL8Fkghu7wPE+Ua++iFAuIHTGmRqiSeHLAMEgBuP3tWdW8Cp+U+ewe/1vkghOaKQ78dTUVbo
fuGd/ANtpKHdVxxvKWrDWBpmnxAUjTChRghG9PTQY9/maLKmdIrYlVAArnJIMFhMzetQWtseIwk8
7tsO9w9yjcF26Z5yNsX7odg4Kv+qIyRhwJJ4WNcN5V8Oc7YTxY3T/lzzJACb3MFiRNARPM/hMwab
AYzKwpdSmtXmTQsXkWk8C2XmBOYCCaqNHtKjIUp/b3rK+VuECjr/hfnaGMU1yhJkdYPpiZcMJ+zd
do9wPejoeV/TqXxB14yVUg0tddv9puhGvqKSmcsTnh5HUC0IljDOat7tVFxiRyJ3nUc8cY2BAeTQ
6LXUPvurEA2K4r4fu04fsyC29JGaTvDiHiIEvOab1aarks9yJ4lIqy2fIH2subJbOt/BJVfBDypO
iq2vY7P+hzhZAjYUdwHjkeif1cTeH2jkZNyQPKRqqyRcGUJ8cra14mnGSWSwy9ccESINAEqZ5TW8
DglTNbAZMqHfBJUWEEDCw0MmlTXfN8pGfPkgI1OX1QbVGPuOKmgETwYfMRF6bKN0W65FuvbmtoC0
GMD/Emx3q9IiXvbKYEmw+LxgXppgP60z7D9ClGVwQnasX7c/gpa7vFvJfvG1LwdI3rYqVrtu/06m
3JHVAdPkDQQIP2V5cgc8Rvo3LFEY+cCzocDNlft2QUYdLHe26ZBuBYSiNeAqUfhmjeksrxmOMKsP
fIxRwmLW3+1IaZnzRXSQ5TPMBc9rEsBUrsHJCutvvnqmjukSNnsP6MEB+M9UgeobjRDKozqPZaL2
W+m6wfc17g4+04chztyyfXUpwIik9gpRpuMD7nmORHZU3yJfDiZJKIuvkfu7ROaYpHDoodVYWGQT
RpUVPgA5msrOdmXlKej/qt7z2Xh0n5i6Z/0JfO0uKw9RgIJlbEwKiSUqaonciuxsJKIFhxrPBLwG
zjmC+j9lokGUfkG2erQijnCcWpKlDziUeDvclWm3E1HxAX3PTYRFkIJ02O0zLA6E9muSNiGdd/ZF
xANQ5B7O29GfEJsCB5lJoYA72GHOwlcBr4scIEDqsEsramKyT/UuhS3vId+JWox05424G/CqmHuN
ZBK+UfD+5kPEcXXCNwlVpDmBFQUGtIeQ2wAVUAWY9sAtyvh1SyHveKWxzy99Z9Qvrh51nsHQlnsd
lu12E+2wPgNxp/rKapbLbymLkFv5qFAx6tdkSMEmbKZ2UWFtCoYj6LDATnGeTn2qA6BpE61wLQoG
YrUAB4Ac4sdGrhT0tlokGm2sQ08T7w2ym8OSXSN3FSl7VjG4w9V9n5v0vJi0JVc7QmS2aw5hWYqW
TepBjyftW7ZN1xPYNWJ7zH1k2Zd+KGDrIzFMQfFsDWu3V2rETnyF8VHCSE1xaKr7Ypx3a5oiw1Y8
RvFG/e9s2XCV1kInmqNtHVZDmp0g5GtvlMSZBxxviPcWlWfhIntkcI0D3rWmkfd/C4ZVl9ZBOji2
1YAY80s9DWLMzM5hTeBrVYWAMfLvDv177rEak5glTZZERUCDIVtICa9oycnSHqx1k1jQDGDTaADy
S4t9m8L8hscHnxOXX7WMaXg4rEEiFQ4U74Et8xkxCFlHK7cP3foadyvDSYTdJulvB4uEyV8CcwEX
7hUkxOl8q9N0iPhPk5RiGa74PG5T+OWGNgnzt1Lk0Hme437lma2RCNTipMvZvGX6CH/irOxOmOwU
yPqBOQ5HeIEdXFqhG48e4LulpuS0cWrVt57PmVe1mKaJiab0bCHXvnDOg46Qp/RXlI6tRW2U2fVm
XvvF/iiwT8Jp910s5gqeoFMa8O9AlTiMfOqkatCxmP1LmSFg9BU4rJ2ROZWQQiKm003WHCI7B3KX
Y94rxDEtGDxHq3aBN1+NpmAbthoGSYX+ke1zruGO5cQmnvsiaqe/qp29ei3gozJ+hU922iPJTQxK
VUVuh/C1A/5cwpmSg2L/DZIyYeZqBVm5a8CywOyu2iJ6idVdJESKV7pMybhc2wg3tTp41MklPUZJ
oYM+coqfnpxEF+AKiSTOnZNketlWi8TnM87ddMhOSJ4ckv2g7GAE+QrvFLAWD3IHi+Q3dEE4kI8x
jnX2kqLOzcY6BJ2NN1tMIQ464ppL+n/EtGf8qUUpudeSZhPCLEpRzk984inR9dKzJP3l91jaqtx6
PoDrY+DgjsZ8HFWGZG10yvhhdoMQFe/Idyuxd5mF9d1PUlx4o+gPoH66XSz+fnfaRuPoiROzr+yi
GxtKc2Ll2jsFoNuXw6WDtTjoLcFLAFqL+8f6w2W5lfdb3PbTNekTDSxKLPD0WQ/IZWbzi1EWjUGz
oxtqAyyR0BQA4EuK+Sti/ZLobhUoZedD0HTld1yYPqKYdKDfKo+BJgteemHH1ZwcR6nCDg6oIK7A
JHQbr1H1dSYD4pSAVXGtdWvW44BOT36nHP6st+1UaDMdsnwCFNbAlqZM2ResiKX97WCZs4R6jOHo
OldFmwOnP3pSIJG8Qv3rSV65NIt4PSHVt2vMhLYKulSTT+UJlpol1mS3mL5F75T2U/fgywxKi0oQ
HsoaEWuXuU0+JqAqrc6I4ipoXJY/hFIl2HRzt3h/B053jv4iGveRPkBZ2S5XJQ4zjzDLFV8N4tho
W9pXXJkMLk/UJ5KSgypk0K4qrSiXa+IHQPmVgQuf/5NsnYrmOnTwoAnnEABn6aNs2y12tcnh6LLX
mLTQOT8Cq3RSn8G3QyNX+3U223yCxUdSwPUJQ4ddQuXm5GJP2V6mCJfORuVJW+dqX8JwJQu7JeGR
4vsWSyP1BuHKq5U9cjYo5h1rEq/nHrKNCxTgQUrn468xo+S522APu580DL/G9aocQi7nK8TdKR09
9qxM7PjcY9lJcsPt3priCss/3QGw0pyWFvFKiWd2qDNUG1kqKg/JVOC3FOFCbiCVhOiuDDO+WyRW
6GbeIhlELXZkgEQ413g+pbW3acrTA5J0Sz0e4WOUrPmPAWdkBPhOjwJML0Dpsy3DdetCGulTjPnq
WJxSn1I23doN+h14J/Zu7tLKIe4FACygEiRt3vK2CKy788qRLmngiqRzJAimLtbtD7kUXvXIECxW
mF0hGaTNhsbkdoNshnUBBcUh7gDx/jPBpqolVdfyZPqD7hnLuFpQfsBVVVolIlfnNhrwM0YOb8mH
pI1EahpEHDHkzcY7QoJurFzVzE/cylzdMVkY0t74aJeROqT9Bdm49lTH6YmFDGVUBRJweykoXDFx
9PyMCJ4DCeagYNdtgeAP2JjtcGWExXIYyASRY8kwZW6KwXtNr3a2TGYC53xuN9hNYdqJvYwZnrT2
dmyTdPG1hZ0jdgZ3iQV8I7lU6P7aDjAd4p8pXNO/tlLT9DkrYeTsYdTU8egKONLgENZNZr4Vd2GI
bYug5U2XClHEYNnKsV6XZZ3fMH8x+XdNFJTCxyHfRP6gMVXCece0cwoEJZ8nWh23XOVua8YAWGAH
dA5Q45LNvtDlavWTYhJ30LhR/A0cEvBPRUIAXmcFerYav1OglmI94Y4IaFl7AsXC3lBoXsZnSOiz
TAMkk5b+DdEErXeTQA6Pqp5c3ODW63GIVPgai0Wr7NQVw6BuI0sEetZgEJ5bORBlTHG2md1jcQh9
4vovpRLG/BKg8k8tWmR4jfEDsdGSw+Fcd6r1b/Cbx33xIzZz59Jr1cHkPLnTsBSS7fPsMAwKHiun
T+Pxp4zbVYrHNMq1dXcpBxPIPeoS9ev4APpKpgCg7zDWZE3RYVQKubCHnRmQUPRwltSqG1Cq4eBd
xjjcTgqjuPZRto4p83fIe2nsseAgS7UHdKJwa4KR4ZI/hp0P653PyEj5swCzA8ZjZdH1wwuOw8Tc
omMAclabfYnEitPTUdJ9iSWAJ/IiEOk4iTojqxH64NYU9M5q38Arkgdcw9BJVbPle3u9DVLqOYDp
msbR9lLERKTLjcTop8yqruPgVNwuF++1rslyFWX3wNvQNDSYX8KY7qbPuyL8UMss+xeOWQFGDBxM
8nI6w2h/jLtrpxXkes8RepIVeQuFFJmKDjNttwVZbBEFhL7aLWzXyZbjEe8My3vxJWzb3s8AyVWW
neGxqGeCRoHn/WNmtn4QVQJZbJqdu3SccEvKxQOfhYkbwKW4S+jqvmxR2NLX3Fgz/YZtN9ifFaD2
Xr44l+FuPYhyIPB8q1lJxh08EY06NrWXDGSU2c8203pafmIV+r3/u4wlmSNYIJfGYZo3YYhSbLjQ
MIfcxw2+pLlZwhWLqAq66RUMFNsnYMgyQXUaUY8lGGDLNSjhzwUDy8l9bWOIYqMrcDhyENJxF0/7
xb8CZbNbywMoj1xHjZqGZeSY1K4rwUCMiRGZWg9IVr10q6uRYb/ao7nreaUKu0wMv5iESeDRGWSe
lo8JT7B74gOqJt5PUDj2yi0JZnwmHwaGenODCqq2mGXBF7Um2KQZLCW7DlJaf+qDxlSqvpCGx6KG
Lf44pYh4GpGc8reH4Zzxa8PB+h62WwGS6F4jgKYL4tQJxByMxxIfHZEmhZt52zm0pGA/5I85Rrqt
eA7lCk7SGcP9NG9fVjEG9wTUlKz2sTMMqt4j0TYT6rxjt63oyaFJYBipoHSDr5i45gFSBeRpzJtJ
AeHDi8gcB7C4iXm2FgANu2PWhmE7Zznc9pbnBDAMEuwTYIeueJMxbjn/tYsAHmT3HSpoUo5o2hGg
WZyZTVU0HCcdxbM/dDNC44CPOahZ5iaO044LOHTbmP214OaoHspWuO1h6sL6DnJP0ByQ8Q782YX9
V4tRHn53lPKo0BwWTglJ6gYC0pXSVuWQ6KDmyqttnhyL76dee81qsJZBHj5TNudcvjBcdTJroJ0Z
cbG0jorsCuNteMlhZUZZ2GqFSSka6z4HYrvUQBQZcIBuwRj5FxLi8qi7suiRkKXGwXHg4pxG+7qO
153bBNmOaOWXNbzxRBtME+c9JP1jMBkqqKpQ0kqNaXe+TMDsdL6vo/tCGRBc8ECw68ODGxI9fos9
RsmwLcHewDwXnsmkyGrRJWPkDptdNuF+ginWZctrKmFKxxuQk8W4A3BFn4Yj5vInF773XAA2nqss
DRrphnRO+hh5yEDw5xbEsx40r1PGYT7JD7mkuYh+8rXFiPJlVY4vBUpWlRuQqyeAF7O/6uO5A/NG
u/X/MXemvZEj6Z3/KoN+z3EwgufCM4BJ5iWlbqmkqjeESqXiFbxvfvr9ZU973N224d0XCyxgDFyo
1lGZyYjn+Z9cLlE3JZX4QnYYfFg0TzAt/h2O1xZDbGASLqyXD9IBHdxKR08aXSXPCpgR2mGHS0la
I+D6FGONL0Lyn7tO/tAu9FHxYhGrgL6iACVNrit78GkDRlhDUmO2KkLGD2Y8EVmKqmEScn1uzdHv
26tJzuBJQWdnfhxs64RqCerI5fK6ERD5Uj1i3vMs99hbTHAIhgwx+uQpl7Q9fcnVmhdJ6GrKz+MQ
9wwzD8nbGdPpARoKwuTUO14hZUh6ZzI9QxEOqxuppJf1vqpQ8RSAP8Xsn9mwVq1DEBPiebkS80pV
O8Gxu14NXE8QvdZqEkcQzm3JTaz80vZe7cqTvoM4xPTNW2abNisjc5vK/kmwYTXZl3wRuX+dxqqF
4MsUbMQNNL4w7KhmmGIJZJr0yeeVo9ckiJp6GsuAF7wpXfYTDP70KKc6cb3AziuEQQHFBIb0kkBv
VixOaEUYWw8EIxlqDAyaA6cP12KsU7vCNdP2tDDHpQ1oAe06R+6ndi23XU9pYtv2O7i2rWzCBejX
eyjiDoVFkAypsZTXLVyExhWXYJQUtxQN2fH0FLM2Mw6EPQ2VxvSglGy88ZZPxtTx8yRAd3OctxrK
7ZiCKUkvbHyD7HA+toDPd9MAjEsU46j7DnDDqh3zucw6QZzSpnmj6iv0IJaroyp2YOdA80s1ebdG
XzfJLadBaRoqzIesVCnB4xBp1Tc0EZR1nmNlKi5wckXJ5HdB7CFA5AMRSYV3BnVyp7stU5zm3yAz
LsKGVAnkHWHHUiOSr5lWmeeFE0hU8aSR5Xg1v11D8mDkbI5p+gHHvFxfcrRLrUbqj/NZov9guL/K
c8/r32Vl5er7qCnY/tHSr6FPzmLFhb6mSqAzrCAjmi2x9rowLE6lVJABXQUm8FL2JJicWYapQkr0
F9ehCvwMD2f0J57KpP+WZpNdfOmWdnTcgGQEc8h5RIxM3cygH82hlrFgnrezuaU9peG66HdNVefN
bbp1plEEokb6+maZlBWBOipd5+e69QkYDjXS1/hoFUOznvtlFN3V1GqDjTwz6RX4WvD5tIydO85i
8YO8yBrLOMzZwus75/w+S1ghM8T6ZwA/qJ0x5Pn4OWVL0n7m5cIH81BYEnYatUlc6j0qKQKMQ7KB
y/yF2LOCWVI3dePctbbZsjXnayPFGC1Zl5fXplzy6mqrptR7MxtfW0+kdkL2HhLw0E3uiq1U6pE1
Ops95Lp4PJHD9czrL3pxCvW4ZHoz8fBoy7vzbctYeiiE3m3eJ2EJZvXUJ9yIl22MeS5CayOpMSAQ
YknuqVckgDdsiSOeI9ggg26algAy+4JgTyLZQUQYyjuUBjPaYTMrmb1tGYjSB/Ay6GToEzVckFyA
h9u6LmDF/HGX5FlHbLobd/6+ZiVez9Ctg//ALGGVJkyrifqBHaDxzB0x+ZbITw38R/pzwRqqPZR8
W5N+Iv7eskMNP1ctocHWqCYS99zVfsKUlZOWbxuCcBgO86a6yrUqBAnGyYSbC+MG1RFnZ219JhK6
3RJWU1ZBPYUWIf2xGxHoUarIKvphpJMLxd56YtQhN74vp2V71npU46Fn7FmGExrDfqWDInco78vd
Zsi20J8Wx39ztWqTx6XecHFclXRiT9Oh4PClL8lM+uEW6cua7Qy4GibVy7AzBmRB6eFcuHLDVbCa
A29HU3bDhDRj2lbrI0nhvt3I9jyn+D7rbW7umV4MPlezTuviQZAv6CyEujLEXhNZUc/9rl9mn5jj
sbF09Unv+Tx905KhOmIbc71ybykf4JtbsJMlULdsU36aDfF2ofFLG+2gk6TDy6AypCMGZ/ZQBsW2
iGXfU2BAjDWICkrpgE6dhGYu0C/Aj4DOrN66I7pnKrsoIyUQkYkeRVNcTz7lsWTFDcWVSbgz1bBu
kZMKdQZEN8S9b7SQnGUrpMOACfY7v/jFZvkvPbnLcRryRvfgRLC5JDUHJvUu68N0UTch3moVSFzA
45KMfgCRARQ6cFTW4bS6iOROdUoqfw6zDLQzBoO5FnrmRxn2dFchfrxcJF6XeUnUmMwrJ0n9jVr2
ab4Mi7mDQDYrIpozza0dbIQcm/tqsFHvcgYR/HGXcpP1bCCT7X6f64rLPDCLpZvuQUZb8YO+v56X
yfFai4G6duamlDvOk9nftxDwZPF6TKfFC18x9derchiDA2MDLdmzTAEuKC62DKGeQZyRHWnPMJZ0
N62jWTF2Elpm3FopIBmOWfDC6sY3RMrwWZRA9u5+bMd1eTUdAB83SAd6XuKw8nUN/E1XA5nKiD/q
8Rsop5curApWlh+FZUM6SmK5h1NdeKxqO0N443ZiClrqNGqKQq/2sVa2HJ6lhGzaGQaprh6DL1l8
j1x62Ur8EiIKcyCyHVfmzeJbOn6OS7JOXga22v60Djz1Q4B2r42Pw+WqF0HcjQgK94kr9JBEJG73
yGWJ2+FBqi872BjEsVvmu9VtzepV+HCkT2mb1nrvSyPh4VkBuJjP7HFGmLx6iACO/gwoFabpJdbW
Thyze3JTuh24e4WuivbU+mNnvSZN6ni7qs/IJWdWFdkJ3X9CKAXZJIVIjhyUdCPAKvSle9NltQHR
IqdcJvAsRZV+N9VFbBK2lav6XV7ZctxXqxwJ2bpQm00a6qIo+HR6Www3HoD2wT4Ey4UqY2sDBVtv
UB0l4151etV3cuJlvYZx69tX2+vX9NYjxXA92qhnjduE2K6ClK7eka91Flfq/TJtbfd54bnDtRWj
oL7RVL+o77pxZ3GcnGkSz5PR1OllK7at13kktvg7pXY1/yj44tjZV7PnrC7Wl9aD6BFOny+UO8/L
5PyU5mrbe+VUvn9P8HxafDPinGMjcJjgEwVToEsUrJNfziogejmdrkAQbf/ZTh0396MsLtYyBGtZ
txx5Qd1kz/NGKP/DTIxl/ry6Km+M3abc3BVBJXU3fy7zMBZf/UUV41NcEpZ4zHD92lXUKgIHqSIa
AQ4m/A7bLC7XhKHWcKvyuj7JTKXtR7Z1l8ISx8lkaSMQLAokVTP2WdvZq3oxunukHb5XhY61zCbM
BwrqaQxXw5DLLTF2C0KImuGqB43suoKmI22M5t3Q2nLH+iFfbUQP9YvTZKyD6LJkTenRYEgbDqlR
XgkgN8EDlLRWx+1b4eIXS4JaE8f+SUlJtX04qevAT64r/PZSlYbAcQpyHlXohJf3ZoznqM6G8SCG
ZnjKkcjLt85Yl+FunJ17MVOrfUVbx1JWNFHFxudltZn3m+pWM3Igi/wyZGudZieaZQ4lZcdk7x/y
xqpNpgu3txFK+W060eLN2vGjrTfPL4JYI3VlGXJYmC2IxG2NTxzydWXvFk858qoZlN0/EfuerEcD
XHvro2pLQJQhEz3nzr+QOF/dmT5AK0JEIZM69HpTLUM48pJU952ioEGHBE0PWxKgMER1gySyLV8T
Dtkvzeip711a2unNBBI5d8dkGsR22+sRkDZi2DN6GaVWn6fPXbZmRB7kPNMxLIiite++EwvQ615M
LNP2dT52gCTRYCdu+WhVDG1jAMODPSAatgyPBJ0vqD27EGn6Nn/UPSRpKPGO3KOEzRiMqwNmUN0R
P3+Rd5V2zvYepgpM5iK6SoQD851QJnKgKCIuf3hraoiXIe9T540gR12iuJ9KVIuwtIWJXlgTU3wC
jx/rr0zMul8jIHzkaXuVAt7e92ZiiPiLB8F9iS1ChTvWZ/SJZtfsG4Hojta3jGbSZjdUS62+TCKD
kdnFap2LT3fO2EKDNMtgVJhrwFGGsNBmzKVToYJOUDLK0jGPQzKwyVyZ0tNO82DpDfAtNNF66BsT
l4+441/pbyY/w57E/VRn/XpNw2SZbcdZG1y8AW4EHzlyUlR1a4Xx0Na9vkMd68if+FhTNAMoNjPk
seSvu3l6UzAPK9hBWcZTfhc7qOy7YCNrvrr3uxyuOsSEN6e3mBWI9x8sdAvNzisEktJgAX/STQCd
4+YHu9ls51bwuAjIe6RkxhfpA9ld20Y/iHciDPM++5o4m00as3R4zozHdbQQqLmJbpYbB0t32r9Q
EoG08MskIQUwBWjoKDhkgcYvhEFnfI1Gr4jHh22Ly3wEs59VQz/FahDSc0LJ1Gb9NSahofj0ZxrT
ln1rZs2wKyk6irdjgybcauCw2ObIvW/teYgGSxiTEfk24dX8VaG25gub8WBMgRi61LnythYRVkSc
q1/+aKAO+6jslkW0Ac6azn3L3KzanlzLshMZ2kMxT+17VscaWs72cqPcMLPQ0nE7gzPoW+Jl8KKi
3hkuceVNVb72KVmMX9fMjZuzNhp/+WSVGPoTFHyd1JGL6j89ly3SyY/M43Zzg8l2kvnehNLjUXCQ
GXdxkIxY/Yyo63RS8qM8mYofK5OzEszT8VJ1fN6Fzb/j4ljhFit88Ag4FZpt1WIdRNsXiGyTzHe2
8ilGQcGM48Xo79+0adD8Emy2RJ103nDczi80CltlEQnPxyxQOHHh1JGDaaFozwOwVT58VGh/TEK3
xjyhBWtZs1r9lFWHVjny88ZW6dmgPWP60q8DKTeUTOE4QCdZQaVmHwZI7ORHzdBlP1TWVJQh40ew
FkSgAFQPyKNGUV2NU246a2j3lcdRq8qin3sMjThWvupmSrWNhBrtTXNu5YasE/UJqsdvqmbJbW/z
TlHye5hT7aNx6JEXgVtDz2uc8Iu5FC9enur0kbYqV70a88AGxsCez9NsBVYKft8+5DQZ4mZB7wL3
HnpoCiaMAKoth4SFyOs40qzGcZKfPgMM9oOZrdJKzpBYFCHuBApmdWPRMteP15y8k1Qn9EcusLgS
y/YAcBWP/l762vhO0qCdffe6lCT1xTZX71vRAXCIcLJ4Rb8a8JByZ/ZAeAgYU7a/PlhSKQcjMPGQ
Lt9su1F2VJpoMLwoHuvLI9855tpcD16/1Wtg9X49XS8Vkq0iygbgLDvcsHI6EmRzLMfXnJIWQcI4
vxoJxdZUwo8Ei3IGcezT2cba7SAwqO9wQdYuqdebNp9Nc8nahyJH6mKGEA7s0GxGMGEhVcTjjFXG
H9OkiGhJIryD9oF8LkO7XZbbNrlMBtSqdEUJB2IM5tdytrvhpu6SGpQ3neTywjlRo3eTCTTfy1xe
DB71iKLq4gjKlgwDbT/ERbAaPB93/C5ihnfg+HS+LRZTQotHoi6H/CwkRPIcCbRNGdqeDvS0hvCj
yKwNq6Lxs0/SghoO1bRZyWMNHDbumpwIoRbKYZ2xyI+WyynH60EOil73uIoyNEN8BLzhMG12Zu9a
d2ELtuBt7JY1u8E9djMOfZIx8zmWj6J8qD0eZsAs6NzDivbWGg65xr+SkxC19ksBa+mArs5Rb8Zx
dxGHTD3/Vqdx8/zZoC4puZK4r3Jx11KwRAfjmJRlQkIi5XK5TN98HrOt2m8Z5gEEZAIyAkq9gpRt
thCULQWFoSeulv415Un2xbe7ag/5DYOTl85HIk8u6984LvQ8RAgmKifeYUjbkKMZm72JT5DRvCgO
q4MG87sg0qApQ8MAaP8i6hRemaMH8xWDXAc8edxAXMcnFOYUgE5pXfafDRkVneagoVLoWVidgd0n
NwYYKuiFzE1FKHK9LU4gdG9vl3DxZT5uru0YtMaZCzNnwHXbOWj1WyMfTt7cJe4Or77iHsAJ7SXz
HjatZvKT3RLPz1lM9elzbLXaehYxukE4Fl7P8kSsy2qmYeLUDbz8XDtiCW059zwBabkguqMasHTz
focTOYO3reJVc7usMgZxBvPvyjsMXG1ztjva19sLZZXVKM/qCvdTjv1jxWXi2+b3okc6u3fI9Mte
ycOyUXurWqPLeeLaUulxaMeqfk1KCOefpbJta30Srl58WAUrzWDG0yRPAH5FjZibGdGwyefbjR3x
jVjHOyXLyK0m6cZBn0KuasJEF+CfH4vZzkV+YqHxBPd9gwq4DIYSjC0PzMq0l/nQeY42YMGg1JMf
A8q85YoXatyq16xcVb0disEH3HnkFY03sct9ylAxQjZWtS03eGr98SpJ0NZIhtF2c+oHA7BFXo2W
cMX7gANUqDMAcKXO/twZNJZl0ga6pbSFM8WqCYQ/xDZpSS8kuqKeD6TdGd03X6M2hRgsfYF29wK5
klaKxrB3IS9qjieKF8e6Fye8Q2blBsLwN8WAvGEdwIRdD4dsJOGAxWr1pHyPm6L0tmt/wAZCeRFj
T+gR6ApdadBgqbz9mOEgwgLaFo6zkF1Pv9ccrJzjvNFL6S4A0jXmqUJ/aA1gj0CVvH+/CDNtLMbX
DjZN3zab2WiWq8Q0EIeYdVa2T8qu+64OanyhFXhVvnUtfyB7FDrW80TjT1e4Y4n/2fsQ9Zt/nCsj
RTPt4M2srqEF6tgO7Q2Xyb7JKZs74akc8Dcaw1KmTpRiAOpGtMBDvn7tpD/Ub1npS5+KhZUn0YXi
x6Ff39Gx4LlnXJuu4n5CZ4g4rGhBqiC5LTUuCBpxMw4gUSuhTpDA9jL0ISLokUs969uudg+YWGmj
POF19+KDT5NJMlCMjc/ykIt8NXzERE466F08x7ofzjaznE0HOXQNL/NSDDzeAJtl4l9roELGd6dD
HXDMe12JOkzHaliGDzILump5TjtXdv2OS8hYLYSPssJjMc68pvbtQE5THkdNPeHLuY03hjYc1o0X
x+EM5LCaCNihKKbQTlHIN6E5zOW23I7o3eT80wIdKesb8q6RUOzaockMYw0QhzHq752LdiZGAxb3
kqiLVVhjtM5TMiXGPRO5IvUNUx9AvvpSNIb25xvlarddrjF22qMbkvI/zX4EHczaeD1fwh6ykA/e
ph4WZcT8TvPaFJW+oqadcrN9CTBtZIep60Ylw7Kz260Mao6+suGI8xoUotyErO/3aCHX1npJNuF5
cxUaTGLUge9SbIiXAr1hTHKveVxYqxV8OvpYOMKLgxfYHnOukqmb2JggDUEt6W6ecR78zGf4I1TP
R1yMorNRpRezyLOvLkp2dwgBcCrrm88wmZAmuSFsKIKNlhAgB5J7dXVt5k2aTJFpz9CLueFZhbEb
SH01qj2iVK9rnDAH50wrdwetC4VYYZus4p5teRthjw8FOlZmggBBu7F2CKlZINdnQOv0Kka3PKdX
krMivjdW090qLJo5ROJn57de/zkSls2C8/Rr3Mq/fCz/K/ms7/+RaND//V/58weXPd3s6fCnP/79
Jvvo6r7+Ofzr5cv++Z/98Yv+/lyX/N+f/5M/fAXf+LcfHL0P73/4w64aYI0fxs9uffzsRz38+t35
FS//5f/pX/7l89fv8rw2n3/75aPm+bh8tySrq19++6vTj7/9YtqkAvzL77//b395+17ydTfvH+/1
X57+7fE/fc3nez/w5ab6qw2t7CrrwlzZPgEU8+c//4YRwBRS+hj4L8nrFeKV9G+/SPlXabqmwwGG
sl5BS//yFzQ9v/0V2XMeveCW52PUIBXz33+3P7w9//F2/YXc6/s6Q0D0t1/8S/7Ef+RSuLSLK1tY
liVtKRW/5J/yKZrJhmtG5nO9OctOlenec5FGkxmWa87t2uCaaaNLRAEeyDDWP/z2KybskCfxLk2e
JbPcuJ7G4qnarlMUcHpvbvn75PdhVd6m2FUX/wadyyEdWTiK+YiS9NpPHgmZP7B4RAbKVhjjUJIa
kALwGC4WIVtFhjcGIzcUNUVX9aJv5CDRa8hPIg5v9BafVtPYWU1/1mwiPm6Z9Ic5zUfCW8MWMGcc
HzLuDwOq1W1+1n2Um8eKX5qOyBBDcNTwgA+zvUuAudr0AEdEsuar7cjPAoCBWyGY4JqFFb96yXWj
v6tJRZV3j6Bgj+79O4zI1wKbq+Yq7hgD6knwKCOHWIcT+2bIDXu1CHcfqxtSm8Pffbh+ewN//4b9
mjH9pzfMwW2mPNeVysRC9cdAKgNkYTIhk68zphkjedfTm5kk39tkRYO3jjIiuXsKWF2Cpjl08WuW
n4tiv7XvM9LaY+L8SOjN01UgZlDQFzs+Oip9TWNxgSd+Gt7yP6T5oML4z58wx5PCk8phU/b/nHO2
6alqgJXHazG/GNbZ3e47zPbavCVRIKIaMxh8cgPeC+sbYQbwqwZnMcwq6i8OuxB8CdfURh4IgQ7z
7SBe/fLUtU4AMAFomIdGYzz1cX0DB7Ubh3f6CNv+WrgPGRYXRjV0rUHJx5FXqmR9w8sQDs85G+pq
sKq9xPPZWs6x9Q3RbiCxX9MLNMa3OnlP9JNNDEzZni+fieSzLLI7h6wqx8aONl+NywvpJhGlxnAa
C+5l6A6Cav0PJz7q7jYz71V3zpoXgBjwhLekO9tee1tYlFqqY5Osj5pQlHTBlTdGiWejfOai5FM+
mOYFvQ58fsVkyyJ3/llbUWVCWQMcQPbZ2WV0cnCnD0HiGZHznOWR1dzKmP1n7J99q9rRsBA2JB1Z
CBZTqqY9YF16UC+b216pZmcCWeQ/xhVn4ksBJWxWQ4jxLGQnuIeUOAlVHSixjmwsm7pdzpooIW28
ztmtMD4SOyXggZQTbtGstyP6ruEBt53T96FrT4dyuqem+m2Yp0MrnLuawhEQYBKrj25rR2o1D2MW
CZanoZqehn5VqOpwf8Hy0XXKwhsfUpCnJSkPBio/vCr4CVuEACteCpaLZt8hadsoohWYMOkZDIjs
YC1HbgStXhj/+Pz+P7jQbt+nrPpZ//lG+8MV+N9ejf8f3nuXhMD//to7fDI3Ze+/v/QuX/CPO89y
/uoqx6ZIWlqWifxN/vudZ4m/CmwvJiuDLXyXh+Wfd57FPcn1iLpROrapnEvG0G93nmX+Vdi2yXrv
AtCT6Gf+39x5UvKdfn/pSVuRPuh53Bb8r+T/+eMZWkss3gsP4M7CiVnvTCPTiJaSXhAfAFPGelg2
9ftYVeRdkCgT4MziKhv7VeAyc0khD+KlA6xg4ej3SMGbLmoTy73WptMci2z2r+cJMDIYwcKuiFCo
7yEWSdWoM++xxVV01yBbzAIBl39jT2r5KtZxOVvJNJ4wUhjvS+LHT2h5+gfZOhTLa3z1467tkvkF
55cMsnaon9fJG+5ngituxvJSR5w01hYZhp0fsrr3Th7bxT1Ww+olIZjulA9tdlQGYYxKb+47VV3G
+0g83eHCmJ1S4jGGsBmkf7axEJxyq3ZfoM+7pybeZlA//OskqaRue+TcZax0DdVwwQIwh/EY91cg
mgtaZZShuOTKtPn0SYvYoxvzfnaz16D3FC6e0B4KufHAwPrMLKHbySIadmCEVoEVqLW7AEvD+oA5
bnotbdM4mA5IKu5ETB8dNWGPhUfHBX498dZhbdgha03PqJrssC6L4Y2RlyIDyhXrXd23BZpTaBeu
GoO84m3z3W89CNhX/kb/6JttDOB//HsQNI8QyXZJiDI1kAF5k3nfzhXDulvDX6ms11boUxm+Yl93
spM2E7siPmDhAqGM71gYTXoeEdkdraXOnkygp13sK+tjMBL3dXQkBm7chP7ZL7z8Jmu1+9ZevDxm
FeuvJAp4b2W+wSVkrZvvzFa1GDDS/rFNPP05SHs7JHNvIzkepjqIm3Gk5nnoqytPDhQGaRJMUNjX
R8wD2wFhMxLxHIsm8FYcxSzSCLeaPLNCVebO0cAJEFRWbz8KIlG+NHYm9xmhN8Cvl24OwQZ42xCD
QHFYL62OyhBYBuhotDlA+NhLQFTNvaAw4hbPAZdRb5rJnVjs/AsBVtOPdHBIrrJRuc0EuMhlX5Wj
8XPAoHk/dKzPWCVT1nt0YjezlxVnlh1b8bGwgOrr9AKbGg0CbqI8WnED3ZDsLb14+6Z3/PvC3xKS
+dqVrajvzFkgma3K83pxKOGp39CSUncwnArRbP4BVW6ZRUVS061XkH5/YnVtq0PBzs3Eqlb/+2Z2
2RS0ttPcsaKnV/UQI3BotDatI55HVUastlaC6tEf2z1CDBJiScQiJcpoCZ+5c6rl8gjr0fnhGU7y
zbem5GbskyKPcCEU5fXGa9XvynHjdYKmXW/x08+v8yXRC9G8wPEddw7JeqvAnR8Y1IrsUd67VQj9
WNS33WK0Ct5gUt3/0EH362Lxx/MP+7FCwakcx3Rc2/7T0K9N+ujadq14gGCIC8/Up0Wl3rey6pZj
hg4aJqlglFynZXpW/cJUkM7Gre3b3qEWDa+9pqMIe8YcfxZLra+QUm/3cVeOj7T1VQATZFwfejdt
rgBKyGkssdYXfvY1zvL8xfQy8MoBxjNSfjbgIzGtU2d47leMot397Hq8Zz1ObjQHFXn/3ma+VmPP
7k9JltgZrUCpYw4OrmDMhV4AM0DMQJN9aAAtVnass8UOKSNDbuV3zQHd8vCkGy15tn088aJJ4pvW
NVpayhsRSFXVj+3Ut7suK/VNmXtk3lhFsp5Nz1P0p5NZd/Q2QzwN0kRlY1IGcd3LeGL62KrGDqZu
7vbkGU2oh9HdvzeKzHdKObzuPXNGWrvoGW+u0lKwbaCB/yZLqXdop9sfhUtIWIIQA3yr6cuT7+fm
Y6J5knTu2fdEesQkNKg5D5GDT0XojPUKroGYrooALuOdm7kI0Pw0OfexsF+LFKlvIMcx+VINsdqP
M/wBWsrJCCTCs5Dklem6z4bs3oICeQO2QvRNcKiz16jjnklA906FjB8hNKyQSsc4SnBURsprd8nF
MFhm7ZcWkReqlHQdHzRilt1o2fbObUhtIyjhWxMvPqeEnyArBqVPHaf9nrcryVK8V6Rvg0o2P5Ao
pjdQapTSp3L7wntbnbPWXG5yYLw3PL6XSsnG/ekTAhElySAeYwv+OU+2D79aSBCXuDH3KaTWW5vK
jgnQdT9T5etrWKcp4sM2RoPTmafaG9odjS3kHZM+te2o3Eieisri3zWl7hMajOkoUoJQCPkdP2zV
V5ROVq/9RbdgbWDLddnYO/wlYLJNS96KJv4LUqGJUAkSSoaE5bbR/YJBJjHccFv6kZMHYZ5DhNz3
AlWciNAiYzCNs5UEIGJTkDFy5MFkWceJ7I8nzBFlRIYOTVWEWD1h+vNDKU29l3x0rrrJcyPSjeZd
TazN1ViJ+agsotVqVFuRFHhXVZJbO2nK5OzYNJxmTu89b8NgVJG9rN61ZfrqCl9xznasuuulWxgn
Oge0m/UyWlrPPMjcNCN3Mvp7xBDzAyT5hYQalnAjfZEHNbc3HPPbGrXkOoeER1BzZLnZIbd1t8tl
T9Khn/XN0VMrlmhesWHfTBu5Hgop5+9mzP9i+8Ui/cfoUFfZuPp9F6m55VjCl+oy2/0ukBnU0KmS
ceh2Em4tPsosi99MgsV00JUe4lDyD11sAslw7pHERBaJDw9EEK97vKpxiC233IuWRaTmWERdXjqP
RtOh8+qc8Zw7y8TeX3YHkgaTSBJWvB8KPR7bAWs+msbqJGdfBIDx8mCmuBSwzWZWlHdZ/tCLtQuh
r7yIT/pwRF3S7+ymqE/oaDZiBbrqyhaUm3rb6h5Wb8hCRrblYPSr8Tg11voTFeAc0Ata8kvn9W42
SYZYce9fD6vvwqpvPqSBO+xyTDkBoSr+jxbrcFAr/EJB6xRlKIiJ2OuLH8gHCr3zV+RlJJ9F8ZAt
5DmgenO8Ei9OU3L2aj51UZoj2cZmUgGOu+aJPDqiDmXaP5FP4wTVZTzz+AH7eq2+b8xi+7HyyQ1K
veZYJzbh9pPgXGh7f+dJ5FdDkZq7GoflwWaBDVN/9O9VPE6RJDLhkLu5Yk3MvP3sxGpHkB1kuVOJ
a7uNBTqLur8zcRAgPVr8sMbpEWyI5/aGu4qHenIUwjVeiCyxPkoUF3ubaeOe+C4vIJBGR5mBb8eN
qUWWprUglqi+KaO49ZatOzV44kKMbAgrh0WijE/kdyhK8GObc3+zGiKVeGcjKLBqP3FeHVs9J9Gc
celv6eUnbEQDB7bywKHSlO8lMDkmoNs73YqBTXUsjzDu6jLTWzs4A/W1qxv7K/waaSFZaz0T+OLf
kIq3ngsf6UrAey9uStQ6DkRHNxMz59pfRru2mv9N3pnsRo6dWfhV+gVY4HhJbjkEY1QoQrM2RCoz
xXme+fT9Me1u2Eb3wrsGGoY3VZUpKUTe+w/nfOeohZPiGXhET/iHlLM5KNa7YdpMzyLFPNrIpz/Q
VFNtqKMcdJAWPma10TWnS4txK6TSJKCjX+5ShgmlY4H3DjW0bBh5xFy8ozAVf7TzdNfxsn1WwE5v
JAcbVzAYGChEM3G8K2PBdphwyuMUovE0k3w6apMaPVR1hitVyWzrIuPQ2i/DoJ7QHcp3KBXxBckj
G6VwrNGMlClS8SL6XrWRIj6BPPhAc5VvC8TyWS0YuqfpVH00oRWd00WbTlJproEdLgUUILaQDzKD
/CvDzYwlk6EOewAw1aFbFd0DU55ark4k8pXCzjgYzL0vlt5P5waj8hH+Qvg0IB0JCFYqj5OEZ3IE
KRUoCOooMg2sXJ5NOOnFLhpxzXrZRDYKfeBcyuOExmjSpt+Irs3LBDmPVJ+8eYTxVUIG1CD0tmk/
vJuYAm6E8eRviMxTCS5fYl3mJZoPhJzNuxXFNB1GaJLwTttxk6ZVerR6CqhUGJwTYxsH6HmG33UR
U7NIWnyT11RdOXkB0O2RubMBpIbB5t2l2ODtIfqpSAjurXHqd9DtuG+RVyrweAwyqyk3tLF017wm
XDiD0PpZm3F0s0U8BaiuKcnAAZRnA9DMsSt16rvZMiSnUHFDEmuQxY9TWonHLM+31YjQbmbeSbuu
TE0oFXHxGzhIaLpL3PNlw3GZ3okmsMGp6Mt7LiqBzA5neHPU6VV+Sbrof45TIu2TOFM+s2jmico1
5FMufrrpIWcLKPFzVt1ZzXo9iHl6dix2DQ/CnzZjJ6f2ogCiDMODk7Np4h2liKCIU1MaSF1uHjPW
/xebpfCv1JKmU7iVeC2Qo6D/U/fZf2pAgZ4Yx3ArE02W1z+oA6kWm35U3XaqtonzVk7OkwFSGbln
9dr+qTexFkmncStC9WFoHyut1t6ZxlcnSNX0yJ0MADXR28cOgawXU4y+ykP0YW8lrpFl5kO7lb1L
Dk577hM+eHsri0mglx+ZgeXHtdPWV5lZsk9TTyUttqJ6hAzxoG+FdkL88DN6UdVL/1aHo5xhoLjS
vBp9fkj6vvCG7WJttiu2sKR+Z/+5d+chq/eUCxVztO1ilrYrup/DyCciOXJbSV+8YbvKx1bfbvXt
glcKZcK4HWY3a7v+C3VUvGUrCaTG0tBuUSbkJv8JVwr4ja2IqEyZ12srLBAQhKWXbuXGYorYVbYS
JIUb52tbWYI2HhPCVqqokjnt6bTrY7oVMiPviQfdKd9jqDP26Cltt9lKH3krgoqtHErtaHoyp0Lf
xzLSH2fYCicsjd0JMeqpNlDq+sZWYSG9ZhnboOlfttIrxwDt5oYJNYEhy/LADL1mcWvUmJIo3KKG
Ek7Zirl6K+vY0ZtPaLkmDPLNm9iKP2MrA+UUaC17zHEf6b35hJo89BbgvfdmKyHROlNN0o03/rCV
mPlWbJZlM3rRVoBGVKLtn5o02cpTnm95p7PAZ6A5aZDRcvbUWVGWrxDwZk/rDfN73epdanzxLhpp
vqxQys8mmqx3W4/ReG61MorW+hdPKwU020SG3pABak6CMNnl9VpcRAKdcm/9KcJDpA3+XGqqD1V4
uGELXVqqG7V9LdT0DD+NdixEKrhqhXSMCRd73nKJiY2J9a8R82kLvlZPHpE2j6cCdo0LXEFi1U0O
t4MhqgrU3oxeJfQ2hYdYY3rNKIMPdihvrZGIrY2KpdZ+gi/DxYMER4YG9yIyqfHKcZwfsNe2Jwow
NOvMkC5mPWYe8+oEIFuvztgFOaiuRRSbezrqRHMtqyheksWIb2sT2S8zwwQkGkPxCslkPpdrXR5M
IL00LhGEIOj//HogkSWdG/G+0IM3h7KIRtuBJswMy8SL+TQuvOoOfI2apxz79+vcmsqPwaBlYpkj
7e1a5/uZk7jdF0QH7FASF8e6slC6APebD5ySRBjrinFZCqvz8zWXAzgQ2ElMXEAM/Af0qjh4QgSU
zAb8lrHDLrE5UjrImhbmQbiK9L02uMl+bpRLU4Fya8SiMBJp5ftaJJE71m1yrVCaobLT2oy+04jf
wZayqsNj+13n63Jo6QPeVIBKpxTNQ5DAc71JxpR+8qIjEUckhW1sQrWIFVq6Q5NCCjEjUNgGSVKg
mtrwlg/LcqtrjWerJIjmJEjpDbZE3XTX/xnSJXbLwC6baFeXMfeabZwHL9z6BkbNFYFE79dGFdWd
6c8McDCUDrIfoQVErUHDdTBuMjBUk3bf6ZEYnS0yUoNrkS8ndEmKr2hzQxJtJE7NEFuXBUVS6fLY
is3CEgfVNqlUt5mlkoh+bzW2jFpUjwOIMs1TqKv5veHyOfDYp0G2Ntrq4fi1vahN1UsChOYx3qal
GT4xV7ZF+7QsKGs9AEx8pqo1V4/LNmgt+s66GBhZ2LBsc9gM7spZ/JnNIuW/YK9h2sNnk1xRpba3
VhuFq466cS26LtnbmaG88fxCXd6mvzM30b7dJsJDqVatV9hZ5aM+2FIqDFCoDhZAsCMRF9vqYNmO
biZgvy+jXI3feY9K3sk5s7FtKFCZvV7JFjA3yhSE2JTYyADM0Pwwz1PAAfAEORslI3pa668y/Oap
uKwA82ETIASKfqxcFXoKwjQxN99b1vwcZn1ntI0H2NRVjNyRV3jOiOem7qmtX1PrZYyeTNCJLY1H
gWWJ4WI9HxfzdxffFTXh9bYRbcaeauBfHC9jKh74QLr6qbLFng/4Z6xuKVSaTRl1kHSfN8TJ+Usm
+WkZ24DnzdGZvTBbPSwNoN2hYdI8nMxeORpp/cyq8AXbZbAw+gk5cAkUaqwAHLWjTFj7Zan8rOTu
vQWyZwz986avD/R0sQ9Soc8flu3RJ7EcVAhVC5/kJNNOoq6TysUCFoLEGp7yLNynuH0gjA5YsGgZ
dWX6rc5T64XlYr5kfdP87nOOVo4sCyLBD4aIi492+6rGQCTtusuO7K3wqjbJii7WYnQcQUvZpXQk
6N3AC3sJQUR0f/lzItL8K9GHYgdwVgl6DFbOWnT0yXn4aeHexa9n/tKK6bGmkHIHM+1h6NW7zpjf
LG147Is+d9clt+8DAa+FA1l/dU2idFjpWp6dRMYlr3iAejlS8ISvAuN0t0nrctvPR3Q9S23qO/yS
r6iLMY9w3DqmRFCnmZBZGy5o7ioU3PeoC/vHUWCfyOQEIIOV08V0fN41WzYU/41flVrhDvry1dNm
szHv8KdNtu2Gcsfyu4qblzAXl7nSb1U8Y+rWynuNjNYFRTR7JTF7yI9YhNbzZ88d55GWzGRufRgR
RjvwNlwhVzPClmVxGkRK3tBSNZIr+oX74Lecs6Tua2bB7SYvShI4lIMk5E1gDIF7Npn4c5atEVNJ
o5K6HQVL4jR2GvsouomxBmnmStrYO3jIFG+Fl++1GAs9VifvyNlDpxJa9WxaUexrqKicyBzgZhfm
18r142T13O7NMEXCbIeVV+OMCuRJk9zEln8gGdK8tZl1b+gz22FnOiBxymuEdRlILjnM/LHpuc7x
Sl7nuTE5GMnv+LakwbwRbADlmSHvRaih8Yb2G8wGrMH4vNC93eeozb7kUkabuk76j04v6pPB+Nah
ygV4Jom2OKdRnb+g1FYebBbruQOxahBBBzbBCYVkpbwyNCUs60a/X2XlqvVSdqqGuGQA3YfiZarU
iieqEHuhY4l0GhRD+MlD7jWbWReLl8TeRDPpvVb5SScS9g4FrqOvoRHhpW5F/zzlWbSzCjiw6LYg
DckD4q8FcRzOzqWlji5Smhel40+r8KRcszeHa4wM6W2suvVJMjp1V85Fax40fQXwgv7uuYMPdQJ9
1MFPEykbfIZR8y4aq6p7wFw+vber2i++DfFA4RIv02U/WZH4aOaw941hO6E0KzFOLK3AXDdGJ0O2
tMYEfh45U8kBOe36xiQFR47KCq9k4FeUPjB+JC+GKX1amD9+laGcBzELrcpBPr4erHpzeJvIU59W
ycZmK5sTM5ZaMY5NX9Z7jHPGEYJrGMCkZ4OP+o9aeLFx4CMQ7I0L+kre8oiJE6lQuoLt2B70nQ3u
xm2bYdhr8mr5gu7BGaI43AF7j85Wh71tMWXFRaEp+csyaPtOmn80JZLBtooaB4F38mJVyhpAW8NQ
3PTrb4gemFd0EJQnTPryuTVkM+E1jepTS+930XSiPnBdmL6RzNwhy4TYET9NdiWURvtIBUIaZjPx
N1aXkrZ64vlorfJBGeT00SRV8sifkiB1Z8sDqsHlJxP59lxjjsPQybLF69QiP1VJNV/BeUp+gyvh
KWGufwScxNDepBNdF9DWjl6W2kuDmPlzzbBfsYVa8d4sxokgjJplSp64C6jE3VRM684iuiG79jWh
qulqdhByrdZ2mk6nYmrGvHtJqkU8j4T6AL6aIlq/Za7q79ruarauXfcS4kEYfVMwN3XLEHMpRiz5
wDoEck+jQixjwAFzfl565cfaL4nG5RWtfBSSuceblBFBACkk8qMRyOKuhEjMym0Y4mcdsEThiRbP
PYeABhBXLpv5xha1clCAyYE58Q26SaWnXpaPL3VhXYkailzdWClGMf0hQVWpfxV2Asb2V2E6dWsG
nkBMZUHfrW7huIrMCwGO9IH/uHslCbV4UrBJ1if8MgzrFGu+amBD/Gow1/PWtoMMjSe+wDBPb3+m
sf+WNuJ/lvH9k+gBqcAmlev+VRnxf1DzoGho8P530cP599eP8l/Ugduf+JvqQRN/CSRZDNQNptMW
k77/Uj1oxl/k7QpkULxANnIIov/+rvTT9L8QNKCK4n/ougTShv9SPWgaqgfGhbItG6ZADvhvKf0U
dBf/InsQCAaFhvrBkmX+rfUv0YktagBS0xDJyVDl3MmsW3+oDPETLpf6G7b2cmoLO7kYmJw9liHF
eer1fSnW+2RmlVdK9fIwNyk3/rAuFbTH0uIVjW6VRNMHYDg8CVwgHlTEfqcW8uopE74mu2rZjkUW
eEF4OK46SfGDUnQZdlaqu3kpK5/73n7JB+VXlSw95pE027WydI2aMLswD+1PHGgKdH1VP4LUnBle
yi1nYasdNPopN63aZ9YhiUuYOqrbAlSGHVf2sc9x3CPZoh+cUJVFC/JsQ1Y+ciXdAyU0wQJRITmr
iarHsq9937auJdk/JUBvAKO7BacObrqh6M/lEMYYZNWtBILeE9WOvYjIaRRq7rJ+l7hz7qRcsUfb
djACYuVhoLdHi6c/pVZjvSo1cCTgbubrshYwGqrQ7gEVGMoJru1ZyY3EMZfmlTl28TBiVvREk18V
CPDtVH7q5XIpESxT1aGCS8FGXAt7lfdZ3Qe6yjaukieCrethdTVLeU+lbGK6Mb9ay/K6xPMLXWHl
ihUFhmKgjGc4PSHAWO96Us/0c/rIcHC6tmV+xqTv95X8XAPXxl4y7a2SuAgxEeICBhIcKlLRLcjk
ZdU7bOwlc11ZSkImNK3lN1Fou9jMpUM2hZ+dvZwAjfwSLFB8o7XueA4sTj+7Py+QKQ7LUj4xy0xe
yLD7sLY8IExAky9NA80ZZgXHmK3fRpOutJ7Yb4Qh8dwaFWCgFAqp1IK+zi9DipthwdHoxC02W604
4mj9LGXrzsPWunE46qxClmOiSy/gBQx/amjESf1xSi1bfE7wn3q2ieUa5D6oFJ2yoNedK3U3qdRH
AES2ilGnGcpC1e209nMkGs9X1qH160w9mFRcuJK5ZTToI8EEV/XexobltaD53DFe8GQ32q++1L8H
BBUOtpz5BGetP2twja74YGq4S2PrYc+gh5JoSW2T2R2THEfXN6+IeVUSyia7gWM6D7qLy/w3XLUb
4SWqY6fq42Sbho+JRew4eHj77OgQtXUWcLe94RX4US4kKa5TmOCVLmY/KaZ3TR07xt18sRjd+K2a
xeQkUXnsOipwBTiFH+niGVfFzyYS71XOC8Wuh2sduwHS9ZTEWvHAM/9kwyxyZBQKSCdNYBSYWcCH
2B0uPbq8vuflnHBm+pkG3pcRHNO5AUCFrK/RsUiyn3I4x16bC/swq6wq5rgi/E/B2DGxVfNhbGfo
BdE79VyCfmeafQAnbznNWHG9kFUlDCKvnqbm2MjD5Ge4J+it5jeWI3QvlrXLFcTxaShdZCV5UpWM
roeUPSJyVAWtvPLZ4j3yBqP+ncULZV2DmFesGhJJJKSmPFGTYW3YYxR/Vm189eQEJIiGMe5HkoTv
gsXexRrz/mDr1RVzWOmiLuFDNZFgLoUx3wEdhA4VL/5PZq4uDzJKAkn2+Pup/DQ8dQh1lvzHGpMJ
Bjx0h4jnY5gLokqUiVgfvh1imF2hwR1r9GwTCn3HAB0dRR7f46L6nor6WwfcsK7GFckLqYbV+kHP
uy+K1APx6qdwwtku7ajaIWsnBNE3D8DZegfYHN1cCyhFZCOWV1TSymR8tKh+8M/8sEv4FFqBiBnk
uTNbUBRMdXgxzCYYQ6F78DcF4upYIt5NPAMxw3zPqF+V9pUlY8VFc45vcw2Pf9JYlqnK9kJVvkZT
1AHidnm/zJKfdii+JlgiBxJh0gNquNZRTFPzSfzLH1j00JCiu5ss9Z7iDndGaFDnYhH3zmCm2+Zq
vC9y486L+B7O2DELK8OrGOa9K0hnK5TlaOUxkmKV9KZYflrl8VNR8hhd1LBZk9g0ThPLcvYuu2wq
Sw8R3MdUIwQelvGh7dojJRaIpHwgr1A9jHX2FM3FO+E2z1mBWZntIJvWkKbPo3Y/K0Mce3CA82BW
oS0Ck69Yw3VPvUBdu+Cse1jzGeWgWesOZIO7OatPWkhCRrxMdKhVeB5EhvpDP3U1WFWkIfimmypz
u6Z8tlIQRCElXdAo/ZMJtBdFgw4bjoAYBpMfUkLmAqFy6JVS/RkBbYxRckr4C9Z5p6vLDyheKK0b
/UHJx6dWL2WCqOoXLVJtVxCB6BCHWTpM6fjhG/lVGnPk0FMl+ZAEvlT0Z01jlj4MrcLFc8X4jr05
5oXelVtSyHBj4WlpJGyZbIC8Jemfy5UyF1fqXpHSbX7xahfVL65IziXUgLBiYSSp0ZZfdu3s8LFT
xH4cht0o96+WPN5rXJKA6lp3yFVGt1F5GJQ00CWmFx1kMYaK7W2JlGUfE+un67WJTmS6DTP8YC3f
N9PwhY/nM+znZ6qxp15avsLZwohPrnGqmQfbEAHiqy1obzLltzJK4kM5wrxPYNA5hA8mTt6L3dBI
u4Zlg0iXXZpMfoeLAQUT4yP9iUVT6nVhbLJXbh/yWtcdLZeou9f5mYn4TZeLl64V+0KMIPLDM+l/
jxEpPCYsWgLP8CdZc3Y3MvmWt8M10sya9UP6y54a2sZS2KTI8/FXIlaBT6D60fHRe8DSX8EWQlg0
V+4CI7tYswzWRx9emGWfVUXelXJP1BdkDIRHRtZCeiZncMguQEiYw2nlV7LMR3S2OKIjt277B80G
o8PTbxE7Jw8szJUezSo4A1o1vTfuZsfohFRLtAtnKD6XHKzbkCReAbfIa1fR7NepqAgJIR6g0cKg
VrnOAG8YXe0BTdqFsc3GAXOS0bNWk6+ELfiFke373n4PI/bynKpoh8bt+YvFUzxa7AOS2ySKV62G
k8i7RLRZ0Hb2hWDsoKu6Xcts0Cwm/m87ydi7mrT40QRZV22WoJjnPWkHT4OCWSxVdsj/AlynO0mZ
SFTS/V7JAeG0Xj2W+0nouwQ0gasqzWUBLeNp2Pv6FUZPi27E1o3jIJTSC9tt97tVWsaEvHYMZqaZ
HScDzu7w2VCbPbX3o2TawrFt248aOIZNs36vRfyoF+JUhcKPhhAWWb2jBXjIBj5vXbpWZNO0ZQ1i
BhIpFtOPXGc23sWGgaCDmk4buPJ0CDHRejQSaqGaHAVtqn/C6B/ccgEEKofmvhLzb9zFj4wuD2XJ
WV13Q8EYo0P5kV5CwoJ60QQgPIHMQIxWmyuqiBPnTuNY4+rnE+p5ourISU6qALgJI+biqBvW60L0
B2Or+1pyukb9JW/CL50MRL60+F7o2V1rmp61HJVZYcE9y0eOcD7skUtHihjFRS8csb4MZK9flaNc
KhfiAvDxqskbeC04waiGm2LAGt/8nDotguwsXXvNxLoM+GDtJl8V2SGhsClpnKnrKRETy7yiSri0
Ij1WlA2puDFQ8wog2+h6iorvRW9eJrF686LcyK14C1vUShrEra4MuYaTcfWaIvanBSFvNryLGWAB
E5jtRBSl8Wozlykz80xIzD2S36D0gA2C68Rmg2w0vjdNxE88r5y12a6bc0AsnbedGfL4a6kX1ONQ
oxP9e+6z/aKENzDq3jjfSUMJQnIFi+kbdOGlVUfcSISxhQCVrMqVO8bNMKURboxcdgMakVz+FCjT
C3it2IIBf/GLMX4LzuZpbsApNNCCGLtHhFW+DPzTzLRoUiB3xSWxm53Ljt5Lwy+2cjsow4eie16k
kpECtJqWaKdBc9cxPydCeVYBabJB9nSIetxjaKYhr3bsco3klA8kfvTheaQ6NBDgxGrl63x3MGFc
o9R2aFQOptb/TLv6bZ0mz64FH3TlSxTW0aofmBX6DHOphKegSUh1zTjSgPZ0iJDCzcXbGs8hU2Yw
i05BWFFU12QH/opRzNvGeCHBzB873I3kK3pxBbsgHhyYPAEnLOLMh2LKyLJD80VeBdkCrH+mioe3
DKK2v9njdyXar4YjM10JmZLz5DGWpgYXzoqCGMsOvxGfvYQHTX5XjG8oBxxAU76sYYmBcbwuG9YV
u5QaPalWvMty1oOhfZuG91l9mYjgySYGMvxIeB4+K31xp9w4AJRMHMICPGMpPTQwB0uLv1qoP9Es
f7CgxgdnBKuecFDhNwZ9S+TcTq6BXHGS2qnmog1kDIyWsdGPoK95MBpQYoJ/0qxsayNiQnFOCySe
mrQjgvWOCCTgFye78Vg+yRQhiZTdhGoBlGKjQsA2Y/Mpke/EpjCHT9nglAj04mAoyXRMIuJpqmMF
jZP96g1qLOFp8iNt30MKzSlbCghOyXGiv1rE/EgupuFnsbYXnblbZmioZYiAxtq8FHrGb6LGBz3P
79T6e4zp1ZUb3QgwNbs6F+qSDSeAJwTtScpXD656QS2XW6qny2DkYyquqEgAdtSh7RU5gkeDaf+h
lLP4aqSgtXoC9tD6sRqW5uxmSjKSTMX6KjQYwDZLLR9b83UcletYf3VgEbk89jLUFa6Z01ynLmL2
O2u1zoWNBoMxsj7RSO5IcqK1lxF5ZYO0V2UKjYasX+oP9Nz2eNGBfs5CA0sMW8LXu8UfYvaXErF5
Azq3bAtzcTozRB5mBWWzYow2PVN7mS3lEx4sKUHNAaP4qYxNBnvDXo8g7KkGYMGGgyNJlu7QSY3K
Ri0BOchVRFSCsWuN2G1NA06tfDHTdotoSJ9bY/DiOH6ek3A56kNzGSx0LWlPaWNM+C9fmCb8YhLE
ZfUTPZCnt8l3LcuHGUBv0ckniB07/KiHqhjKg4jjD9by3rwSc6EjQyPrAa7w3pb0L7uOrMAomh9l
E91A2x/TOHnAM34hYxRpTvdbLuM9bz+g/pi5gAwzip/Ekn6FRhagxNXcjPhrqW1cOSp/g+Tld8xO
l0k+MdqFvjwOTY9f39IfcNlg8dKFFpglcxnIWoFm9/s1tIKGDkBlfdgpHU19+ZzKJphX4o1AOhse
Wmvc4nbVndhTdT/mlXsPlB2DELbMJ+B8KkbUIfb1Suv3Wg+EYEmMIANpHSQWATCIWHB/kJHlEqVZ
Xqo1qa5N1IdvalaPB0MSDwoWzytyRRnCQY2BuwJDwZifmLyUxSZAghQO6LZJVMizGdc4J4PSQIZH
uTHvhh6EYNPN2/rA2ET+2NUipTeI2wVeaCh4iyL4qDsm6ZkrDZsboBktNwXVfPn/Pqs1MFL/76Na
t+r6H/9xT37+k0Vt+zN/G9ZKlvqXIRDLWNAWZNXU9P/2ZeM0+Atl8d9MaAomtv8e1ioKtmymtNsY
VbEwkfFn/m5RM/7SMWozYFVlG0+Fbv1bDrV/FjkbhjA3j5qhaSxlZEMxmCT/o8gZFNYg54ud7SAm
g7POUKAUyknWxZlIOc4PbfHr3GJqU1rxOdHYxNNqwH0nnxBx3iUkcOigms2jus0vtGR4o1Yjdc2q
EScXt9kg142A8KBcJvnEtOwarUJ6N3/9wwf+P4m1Maz/08SZnwO/ryH4MfiU+XhkZuX/+HOIqsmp
7HrVR+nmI6kGydgpCMmHPNzPk/oIclcHfqIEcR9al54Vn48PgDSJLid4hUujZzYBWzg6kgRy1AyT
a3ZWbK8DDYxMPv9m4tCcckwPAryhm8T4UU3dPtl28i6lCeHEsBO4wsdLEa/ntOqyPb7FkxxBjSl4
8SuK1JRi7Mq+2GB/BNIaRRS7Eki9g5BUduNDFpBAgDZm/KJT+EZ59TPWFHTwefQLJ9X7IFB1xBMm
n2rO6jvGiKuVKzdTi6Qr8DltA3hSM+vdO2veF9bAQhI/pBVxpKITkxhFpKuo5IeqOjCNwWrOll67
rfjSMm73GGOid2l0+jojQincK0TaTCJ7SRrttYrhRUAB3aUIXnaR0E9LaNNbDZXixJYEIkln2iAF
M6NYP9MnGDiTGdgJl15J/0V/8jyjpff0LcXPGkeO8sIXm2V92EhkLN4yT5gyczgyNKxqISoqLTJ6
ElbxFrJRlKsogWfxo8W4pVUqTNU5+0mPbu4txt+Mjfh2LuYECbmZ+rcYWYJlL9mdPrUvgiEkaxU6
xWmQKhQNUnSFifsYzoimlJq56WyzOYbZA8hx5a6qa/TIEt5ndbDJ24zrq7EOxOOwtqTuaT3S2/DA
ZC/I0s7o90JTHc9i2mZtE0WpRMUIKQdNCG06UJ7UIzsEPByRZChlEt0hmCVxaj1OfYr/Bes+TVDH
xTbrIMokoLluGCpMdHvthtz3I9tGzkZt5ReR6nspKx+ZeNr0oVsoeo3/TrdBFBfDcEiKkKpvMmIn
HuXiaBgZ3m6q0QwwfZcSC6vYDd5ThVz7ZGmFw3VLgHKdPHZzAaM4a/2EciqoRq35EIgJTVWknkG9
5aE4wQJStDv20wBDiNfkUa5+T2qBGqBqXvtvgyIBNM6jxlh1CSlmhyJKd0lf8bQhyvNhJYFCsqA+
HhWGh0dCs+gG5WqEGDcU8h6fLPAWG8h/hTDP6Gd7pUmFyqy1xneihDF5ZEpgmMrZ4rfsLcpxISby
0gE5fmjRLx3KzreK5hoyKQuWRTtzvX7g8r00inhNOuUl1PpPoT5IheSmI0a0UnsWbX5ZBGPu5TCN
ZLXENEjGhhRL9Uutro3Tz+xKZvALTOteCTb/UevyC7T8X7LMsHeob1067pMe7aVaPzKweUEGSK5f
jtQuDw95WTJiljux13K+MIF3DtvRl6mZ9tOw8hrY4NQHApcWYZ4nlL45sDLdvsmbQTghMn3YzOZZ
f8kKcZuRU6EpUwJTTQ59tZx7RcJiolcn2S4QV83qm0oitCNp3b1bh8VVyvKnGTEZB+rclK9tId2m
+bNp1ZJaTQO71B0rEzVDSaqPVrB51lQZAFlqulQX9yrOiWVSKB15C9EF4m+K2wDrMDTAeDXdsHiP
NF7cWLV+RsVnXIOmChkEpuoHeF1HZvrkKyqyEBSse5wUj1Sypau2oR8OzQbPOBVNuu8AMYxTfUX9
68UdREgQaoGUaTjwJ9JYsrTfm6J7niUSzAZ3ns2gImDMFZw/GHUnVmXzrubE2MGl+mpFfEYNu2EN
wUqTrOhwPSFCYn6jWvqX3E6fpil+VkV6QvPFbI+Q8z/pDn5ptJIry+pFxMYjIZgPWgJ+o2pMol81
QrFls3AacKx+FK+MuTmFSGfRTpBIm33b9eRvpzRYdQSipLxLBCv7ayWRWbXdjMTaaYdcR/lFiGC2
SwHqBzPzNLKZ52OeVIVHkYvUVvTzPtZMOl1WeBjYpGgHWPZUVT064Hkan0hgBjGydDaejrJjNRJz
p0ZEoi6rj4PCdBK28H5d1wSZYW8lmiqPP9VJf+9Bnj5V2UAjXnGQQPX6laXLxpHO4qdkDkUgs5oA
2aZXNzWb6HnJBNuJLooO+qAcC+AsN1IawGzV88GS82IHYMvBDhFfyxUYzIILaYFHtWdZ/cKv7Bkc
/SMvk0bq1npYjUV7RGK7L5paudXW0KIML0jOKlEiR60h+VKoaW+miM5U38lRA+AcmL1+Zs3U/8hD
i3x7qpPn2C7BuScIeNFCJEzt6unKuha+uVVlnwgwc3h3xXIZRnS2iY7Qe4yS0Y/KerkatYbfFRHO
Jc/HfG9Cnj8pg2W6aWbjl4UReYcNwulUK/FXrzexo1fbXJj4iyPx1ETRmqjT16ySjklIPI1VtPdS
aUveVOl5tbsDK6/1dQlX1HO5bD3MusRcMWrqoMsfJaPtH5OJOXKrG2KviLS5iCK5YrGOHlOygcyw
UO6mwik7T6vkh+mvlW7+lpC7dJd1ioE29WeCuj2o2N21aJYVhyYMjKmJ4yPbkLvKRBkhfDJ5ADrb
m7lVXjUEeN8sNlqtfiqJpue5sqprsRYtEUVygDC/fcWc6kmLecCStGWTWv2hneKW45t9S8qe3sm6
/6TuvLYbx7Ys+0WogQOPV3ovUqSkkF4wpDCwB95/fU8gs2+a25236rFeOASQEaJImH32XmuuW8Ig
JyAQsyxIpu3CPdE7KR0XnRsAcph13XcbiOfI5AjfZCAWrzW7fUDm5EAjxT3lJUR8n1hcwdHIiHdn
sUtoA4ujTe102jJvTySHTPkcDaegka/ThgxMR3j3ckh3AYi1SGIDkeRrLOyLVZBGQG6pYsW7KW1R
bW2WYAaEO8c5Y/XFrzZSdgzZO+pbjF/OGmKz2JjNsOVvajB7uXsz6Bd8ZzamYPNq9tG+sKsFKFVa
nEBrkCYlaEE9+6vS8Ojl49lnlOTkVJMuEi0ArEu79ZJVXGQH0TOMRIdJGxyJYNSqxJyRZrIIGsh8
HboizCYrwl2SRaBg/8b4UoCsY+pBnQO8ifhfeAq1kbw2mMFHL7qLmOkN6vkVnkOScyOa5q43suKt
7LUf+utGlBeRG6ey6ItF26pfeaH/MuICHroNTNAysJ5nygNINaUjOokSRzVp6jsD/zdmTNwpdNv0
MNg6EaJK1FSTS4tOHpoQRuvOzq/d59oI7zKPiIDoUTnlpDj6nX7QAgd5bQrWSFV/eG31gykrDqAI
t5SRRmeQX5+5lRNuiEJg6cQxUoPqY9RpaUVPffpTwgYuG8z0pQ3qQc9OTkTSt186TFKGDUNR7jFW
9N0uGFe0wn6MGrVuNoglWXDrJs9eE4NkTKlGb71i3kTV7cqheBsqNKqBZx7E4H/az8U0LB1CphnY
vz7Ttr/3ar0vylctj76HCW8mdvsHy50nAsSeOGuhJm/xN57NqrkCOcWhCSJ3GY42c8qQC4SP1JrW
jTtRPvu+1RZt/qZWYbgOMtDkqhfd8uipVYvX0QYCkPB2UwZmdCUQBOvRyDQKagIJHsykphDAjGw7
IyHH0aFdYsYUy3Gk3vLK75ZpIF9zbPKLskWV1dGVtQzzhtC42reEHpTmxlTIvqEiP+hGdaDCC1f4
ww2OGt6JsLChERy1Jvv7l+dVxlLz4hNELyB1e7srdTJ95WemhPTOaJmH6cAQ9IiHxtr00+FkOOyA
5PkdibS9z31A/cJ56EM/XnFhlmSWsDgpyWZYqkV8pnLk1tYIZdNXJxWK7A3kHpnukCkZUXn6EZI2
qSqydN4w5fqkBkUhKXf6NLlZCxt1iJu6xSlGuHkTWXLGdrMYvNz4lviZtR90GKJN1ejfYmXcSgnX
MhlzrHFtfcWM85adkAd5bwl08LOpYtOcN4EYijXBxRtbBnt45jgdCCPNl6gYVoNt9BcJQrLE+UmH
3msOrsSZj0vEvYE+pTeH4HurgsjcqBZzr5I1wM13Uh4oh1n708RBSvrTsrx2a6KR9JlOn5XOuJAX
vXIYbNzLlvBzp9q7AlZu0Fw72yfJCV7zA1ltGf9QhR1fBhL/XmyneGg2wMs8dt78wsoOpdbzIKOf
aZJ6uw5U+rMPfpavNjN2pmyi53kfIWuAt2GcJSQ2hQaOCT2sVYyFxtTDzS8GC/MlN3jGZuOuHdw3
C/PQzvdw7DiZ82SP1a1FZFHJkpx62b3nqcotcrS2/ugx4FJG9d0CzoC5PGouYL02JYN0Uhhdb20O
GgvUMD3lVkXQXw/BgRwOaCXVRirlt6wrrHNXBnLSW72R3Itqsc1ZbOjuDjIYyulTiQFsI1o7X+VK
JJZzdQRujAsxKZ3HWIu4O5v9ZTAA3QdNyNy2elY4jOh7cYrHta3fqXgttEFbgh11jlE6bUa7rwJh
rKFHPqIc03qMDRzMtp3U/XXwaKoCZ/Ewkkfdav6nqKcwkTW/CG5h9lM8ZzAGtiqK3b2qpWdQu6S8
T9UaCvp2z5due9p3zrsQEmtibaoG1T0E97NDI422X3qF2blsCS65ce1MgcHF1WYgpQ7fD8KQVUSc
2UMPX7EkbluCU8+ILSkeZektvcypfpCETOOuGshTNnCbxa1YpBw9kNpvfBjOSqloZehBH29iC9xa
02py22Ka37edAyPSF/qlNNQnVWhPtBSNfY3hbzUM5ZPk6DsLRjQe7d6YxCkD/nQOr3vXeFDJHEW3
19bkOJ5MYyCLeEWqwV8BWLF1Cgyi3SC/0rz8kRXmMVA4Faf1qrSdalkRR3up+RSJKPNOVeg/uQCP
HvBP+C0R8wFjRJHsk183XBPfvbZa2x49w8OiWkyGzhL+HYVxN9CaBAY4rJyi/JGOIay7IHa3fSwk
nOuAUnKaooVcAUZjYDRea1gFcv72375H0EIIlOz4SA86WNVJg9W+ouahEvYb8Ls+0uuNX9rXebdj
GXBAR+Um3B64DsTNreOCaiHkVyLYQZYWgq/d5gMzA/QFxJiBlcE+vrH09BdUkmSZjrCZwWgCi5H9
RcPgd5Jp8b0K4T6rCj3yh0kFvvQLl2VJolpr3SfWcn6v4KbNfU11buqkFmfgbDDX43fIG6dfW/lY
ExHARJBSgd5T0Qf3jhAFNAz0pWTQvuJao0Qokm80l6kGE5NgTSyCKabuYzQYAFtFYZ8xkR/IYWTq
qtdgAcfWu9rT0oCsi++0I8VJjfN0q1M6q1715CL3W5i0A6bva2+3mDjxSjrAtfVX8k7sQ8fQuqVI
R96iHUjOdL4NZLqhKBcP1OXdUtjlIutMZetJsyX4T9Uv9nxq2nCMZEAMH5Z5Yz9fEggnjo6lh1SG
INC7JX8Vnuuc5pNcmOaphA9/IjieajGrroXhvuXIOHTcMnei7elkM6xelr0ETtAF7bkf+ykNj8Gl
azAg51pi7RUlZR7N+zdJvb8pkLKk/Jb1rHmIAKBVbjR32L/KqZnOHTlyLQuwZdJAI/y69wLeJxZp
JRMsnYEDH3MvJ2O8JOU6dMeH0nbKoczMdabpKsgQMkcU4OS9dYdUiZNC35doHxCrjZikpr4EuV1f
QDoOBCuYuJZK94lLOHGMk6QmU+6xb/prW63aQ+E16xZ9BiOJhNV2ftO9AGyhN/xAyaaecn/NwgOg
UhI7F9Ug8bcmchqdhP9cF2q4xXJ3t1RD7vrpwuuQTK0kYl95+YQrMPYcZ28VQeO3ZHLuDDlWx9EK
rxpT0R60g+MNDkPIHpitHC6+K34FxI1v1OljxECh73A+qby9yt4Xjtw5bpGdEyXZqhTRN30c1ymw
CsaqhOOIEVFiMtYXr48fWkb+HsLaZlVBglqHzHcEwBWAiLW/HUXPTLfEdt4m8SmIajhLLRIvEgaR
CtNumK7bRpAdHWfCE5nkGeEoRrtD3NBSJQNwOcKRf9YqiEDe6B11rapXkfT2sUMtWneF/J4bDD8v
euBFJ2S70CXyiCl6whVexwTKWU2TrEi+HNnnT9mA7yvxYXj13XDEyskgOtfbJRJROnzTVYICK3+P
W+NoMrvfcwd0T8n4Kyl19RSb/rciqbsda6/omLfoSOwhY66egdoIoFAuUyK5MVfFHqtl/RM9QPXk
93RjSpzL+qDuavqVN0RJTq701/m6ntT2ulQTGFxxigTBCdstQQmIUqYvdD5jFOrqqIuf1dJzt2Dd
k62uRi+6Sn/SL0EHqEF6FdyHVowznZPZuCffNeI1MFPuLRmH+hj2T+QHcBy0zS2toHgUkbaDbcV9
0CMqS+A5owUW2wxQVXR7gHrAqAPYIjmwXDkyaFBS4w6wgrA6dQ1a0FoNGEUKnZVvqCLLdSIfA/R0
IjQt93Hc2yssljt6hAhMopSRgJBfzgDWGCMBvJy4y980++DBM1kYTObu3RcwqWDdpHbw8IhpgmJA
6JOo9shnyMnJq0PNjRT55rDz6HdxYecAD3ud6xcSrm3r51/x2Ioz5gSkbwmtWLDsyfQR4hs10YmS
Ojd/okrTMReou2Y9lxQEX3dbf3BcBIhYRvLerA7zH+LAathycj4Jq63eg7qnn+pqJSAPpvU4O8UB
IguNF4YGR2BdAz05NbgXHP8cfll+6DFI7MkywRtll9mlhu+wiTzuFIqu7PtodI4SmbyNbdpCN9Cx
PPRM7ZeZyv5cwOg6Z26XbEaJJLS1jAYsB0oKWmTbpLTjJ4VrxcSUOce0GonT7E6lP63wWd4vo1LV
QLmFfD8hspS46h/u3puuWb4hrkW2agPHuwQ4900aMk+hZtuHwR/RH9KmmoqX3rDeWag3xAJBPFPz
AKVNN5Q3Lgl7/PTNNegefq6j4JtMYAKiMF6UDs9oFQ3f4+4nKmVtFRa5ek2tKTbNVeBwoysC8qZm
z8Gg030nSnGXqPmHDyo3hEJy1SJsqnjDmTLJcYSuQc0nsmIbiTA4h1+626SXsSI4e7AJGCAzRB6w
rGEPbxi3ewY464RWPI5AKgMHwaHHte4D/AmSsLwkdIX+vyVQaInQJT8U9t5FlutYFOJkmukP/LFi
Q1wALSRS4Rd1xXuZ7hso5sItNuJNIknnKyudL720llY7Zoy8g1fCbFexcs5Ckd9qJX8QQwCxC0L3
HgyqvchjUofizpRySR5URq+d5nKYBUfS48odmTNPc+E5YD07MkChEhip8yzlo6rTCypPlbB4DvM0
8CH7TcUjlMFyrwBJoJybfLQjQxffq/dhHO2Ufii+RyR2LmxNO9Hj916yXF64wMlnhSANJgf2aiDW
7hvNdzr6TMr1tkRkXXW3lJ6UpL1/HMf+e9C5CgnALsthkblPXFWpN3yNVm0hzCP33XIBAT3YVSZq
89axRirnGoZHHtNMzKxLq7+1LroYL4t/+B3jmQpy8XIuMYB2wQMu+GU0AK5zDxWK1N4N3XardCnO
xljYWwyTKztG6qypk43KS5+l250U05Qb2fRPomUdTTb023xproucnonuS6Jc6LbkZuXzTa4Lza7O
ioYsRUJyK9s+fCKwu7/2vUQhpKTDWuL01fTEODNPaOmL47wkZwLoRR4d5neWm77x6nbV3e/8K2ix
8RhG+C2ceG00Hd75qVSCUbNNDNc/E7o9HSvGB7O3U09GwBFZBFOmYDjGLsOQ0c7zq2zjA4IaecUb
Gq/qIGRhbiRbFD39tQ5zCm2TyYssCnMrNTXkRppvaSuf5Vj/iK3RXsz1VpdZa1spwksq9W6ZhSxd
q/TISk/HTsxxSRLJVupNvOi8Y4PkZGMadPfNDgKgrw0KVmScjiM5vzune7XUHEU7CnDMXAQKdgRh
7IjGoGkCu3rYJoUoT3PxbjPo3vTOGjeEvzXNYcTSKI9lFeisCqtfZFBou8awn8GWgF3AorkyQhMR
YxhigSu9o62p6y5sHMQjwLhrvXqpFNoZXD4Yg07nmiJgRzGl9Gg3wAyda3iGeEhPM1wnp8Gqm30Z
TYkBCmrZVpivOuvlVS/rcteYH3RzzJdsmk2UMX01rbWLPQpjbwtLM9k7FHtIhfq9K+PmDN3FQFbG
SVDF7Z3Vvr4XRXczsuFGXkD+Dq7lrpJZBPfD1iZYYbbmXh/smqjMF6ye5hI3qGnIthBA8hZ/s4bT
fb5oZV3kHdMlh41uFfXin8fd2l/tVSZzLlPYBqIAQ8fOxyLir8Pu0XctI4bAgj3E3PW9IMmNsYFp
hTfYDOZqrkWBhDzFqm0jAjQoAKYbcjsVMfN7VKdlmqaU/rZnfkU3Uj9Y4xHdqXzuGEv9zwUh/18c
8X/Lv/eXFz3+1+D8rX/kGiPx+ZRfYdH8/DPaGNHH/xWOQDAG5m/SqbN0lB7qpHn4jeevqxO0XxeA
+R0T/YaLle93l58i1P8ybEaBLrx+1cLh8IdyRNGs/8L6h5MD/YY1RwT8T7QjYtKG/AGId4QGyITj
0DJdTIiuYf9NOwKCEu8acwEa6PDISLw6aVk0PhlR/lPKLoBbh+aSM0a74PQKsOdX3iK2yptTcfNo
miLfuAULpQAeQqd2qP6U6D8CSP/9LToGviQ+EIyNmM7+eqYUIFWNTBtxdQ1NzQXdJL2L8eIKze94
n7IH6jck/Sii8P0vuRJZBzvJvmd9VZ16rrV31yvxEyUGuLJaREffslBi2eGwpqlLShalymHsxo//
cH5PYpW/fbB867aqmpMh89/edeAFrLs7VDc2c76lnhTuOhRO9lHRLdUHI/uSll6s+vpQ4X7ZVpph
ryLUJjdVyJ61ti1uhazcjdMVm4Lh3cKjJlUwVl0E7dsj6aR3G6aoxH3P8A+0RwUryNayX5qVp3jJ
AmNn6HS8rYG28z//aX//y3QTZyqx9oahqfxhf/8+VD7OPswZTA9WS3mkyM0woFKXXdWsYzxuBxPJ
6N6vSTlSze0//24xwWb//LHyyy1HNTlwTQ3K9981QnltJ2RqI5u2K/1oGigSfFN7MSzFOAROo2+U
UGTrsNLGvfTXOnMaYIHKcxShJSr+80X8r2hwR/BubB0/leNwBmmm8TfFUk4jeTBbcwAOnfebqhs/
u8CIzlwHuIPXFYQfs61PEiMUeddhgMAICmJRVtYpCQ2CBQaHIAn3K8SkNWr6DySaxi3U8nqjsDhk
QapOquOwWqh4HP4THPP/8d455xGO6dyDLLI9/npaaUGc5B7JhSwNA7nF7e9ZkdhmFmszv6tOsPfA
gWhNj4KbQWLQp+muxcu+rwVH8D9/q+a/vRfX0izeBsB2JHTI4v76XsYmZnWT2GhsRpRAXWgYpy52
5UpX4GSQpM3nYcQnxTVBkdkEeJPjs4rUOOoWaoicK8iJIxmVOjvPD5xYuw57za4DM3cMp0TDLjzO
G3WZaEebVvha4MdylqD0CPfMX/qo0r5VjlgKdOcrrXDKE5UqkqFMlAclScYnUpDpgYVacvCFpxx4
ewC6lNq8Ex1Mb7vrDnbdepeGuMVT7eooq/1SX5kZTAIFzYhTRi25y0jtaXwl6wGaJ/JXStG1RdzX
8Z8/T6LsuOP85TxhZSRUJIuqoeoO4HzuIH/W0qUmcgTTNP1lnEY/zcBv9jU8M0Tg9iquGeHETLLL
WJ9ErPLgDsFXq/X1EawZHE3IWvXRp37JQRBn9VGzrPo4//T3ZxCJ9FB6cYDPT4NgPquKDYKuFt2p
8pXfHwrRRBNAnW1AZu6aTwr9wfSabH6m+dcr59fMzyAF7ydQOr12Fmt//Ifz/r+9bN4kv8xf1QgP
GHXYlxHTN7lO1UlOd41FVfjb2JKoAcz6bmJHPGdO8+7WVn6EPwbSKnbvqXYW/l4HHnkCnYh9WUvq
lRfpD9pL4PnopW0rOgGuRcjy0CnaYSTVk6w0obzmecoo1hu39tSySxGq7RgYFxwEtbhH00PxgD06
UtYPyLngEFdbPyjFIaSenxtfsY9JHfyel/ni5AX9a4U2cCMrx0b3FL3V1hj/iILhGtaxeQQ//+60
JHuJiAGak5kO3nbqW0oJHcKONmEem2Yb0nLdBX2dLMjZzvaIB+stiOcEvBUSwjZosx9Di7QvYU6f
y+TVXysak7/Khug6YogVzKUOvo0Z3hjLk9qN5abzyPpuknTjma180QIfBHa/GlT68kOutg/Ztli0
ZFO9FAzYMSO62rWiY0qQB2LTysqXnZlCI6Llv02Q3e0TG0pzAQcYQaYaKdarR/dxAyq13LA4XiaK
lp4KmgR7A6S4DuLpjLmhW9W0PlYBBrWVVtmoh3LAtEQjahujc6pnGJovTAP7rUj6qR9oKB9St1/D
oc3uvqFWx7Zl+pUD7MViwx/kqWq+5G+oLrUj2kvXgB4gfNb8jCxxGQsLK6tnOzsI8uOGFFDxTuOS
KSwvMLraXFmk7BwNK2Pl3C4c+sdp5JivNiahQ9mo2nJwGvM19RDSSyUqN/NmUOEjQ3rv7OdNrSc2
PXO6/DJvguBdE4E43lmUmehgtHpHrtxR5O5wmbtT3OS5HGcQDNIxSHm3POvj4P/Ts9zzGKtMraz5
IUjio6oZixB42An4PTHBI4FIU4dwWeiq92zqmffMxOZuN2Z4nnd5QHf2UYq/dN6c/1Uoxx9cJvTj
vEvpqpg0NmyQ8yZfSMKcjUzKPu3LlZrFGr5doVyT6aHrY3dDoHUzLXWVa6z5/o1ckOTQBN6P+RXz
/hBVwGUYYEhNr5r3z/+HxRy8ZD749Md+BsVvnd4RZ10amLSp6m6RJqNboregNDW12RVkM/+2L8s1
oqMwPG3ml3BXi25GihMc7+mwCujt+Yzdx3arlk68/G0bz4O1jys3XAyFiueGLLjVYCjRs+Lgdk4z
4WFiK+PneV/WFO7CEsawmzfnJ0K0ZfiTyyetpC7JGj4Puvpi14RNjeQ205k8h+UdCFnBXfE+78F1
RovHtWPuF+yLjcrdawTeLeZn532D/JVJkT7PG73t/0RVvfeYvJxVv42ufWmNXJbF+GkU2XcJaes5
iDT3oFQ5mqJah9tX41jCb/Ge6pXzqlhhtOaIrM+ONkTHpqrHDaJE845xvVmkuhr/nLrHLGN/jsHk
o/Jq82ERAb2hX/rpVp3HOEzYN6IqIcSFrf0ZaJjSiqF1b6UZFtxMpLMaa9/+1Ii59Uwr+MA0XG3g
V5HPlFbuI0uZws7/MsfzMRh69MSwNzx3XkDwiuPJ57j00cYGI1UBZmBi9OSgrRPaLwQOOft5UlMS
v/CUTw8Z3mt0Jwl+lozrsNVEygH3t7ZpCwdLFtGaDzI8IRkk9JOx4ub2ld6BevFJZlm4zRjeueDu
rbygVx5GHEd0jTqGlBxQqqO9WHLob3VR/2nLJMu1hdAHBN/jJmGM2t6zaneVJHHxDtXyZ+0341XI
Ub0omYrx1AEfBwZr1JEjKNxyNF/bOZV6oUU+ZXfyEDoG2eWJfC+n3wnfiDc6RvdGabSlmh9lL6sb
TPLqVoyp/sR4F7K6XSKJeJs6lde0D+ibQwMhzUOsOBnMFUZicdF6HY5Bg4e0xVFOk48HjKnqZeC+
tM0EhrkPz+mC2/wwYhq4QYjfJZHIz/20Ne+vde9XqA7voiPpnoyClYqntGfiMLmUKgd0rFWNwYrQ
d/lCAsE1iOPuad4aCYEkUrhVTvNmU0fuQqN9emgGk1NJN9eqZbngKpzi3DGMfeR+ux38JnivPNx9
WWF0J79TdUq68C50xTnOD/q/fiJlNweYELzM+9Uw50b5rycBqx1geoS7DrHMUemD5FhiAcoWGq3C
FWUoRshI7Bvb9w6qWrcXllLtZf7J8/PopFnaSvHZ9cf++UldBNHWNfO7RCHEEjUzx/redXZ1Lyh5
gP3Sss381yJ0fum4Bjow5Lp/hgocEoUH84Ta8A6aDhCDyVhITpNkMr7XgVPAIm7B9a4CK+yXLGda
MIs9qWWmgI0i8k/DVTbgod6BCCK2pqmOHgHLqesQhOW2PovdQhDwnjl9eIrIWTiNuR2e4m68uFbC
8pkaAJpqp5znhwp/0rpDNPziEoF5xc2HH5A8SwAWIRMMm9lhOY7OCW2tc5p/UlMPvBfiTiXfETPT
cPA6aHsCRkOL+UdbxiPlN6KjnJS+yAaHOv99QkKWUQe50c1pyla0+vukPcE9lbxS3sQID+D7zvsF
pcxCq7LxGuul9sRL8gXZ1LS5ffI2m0GEV9LAX1FzIw5KiMNcWJaVHPJUnEhmRcmvNSNFRmWf9Vqz
z76C9aHU0ON6eUFFj/7aS03zWJXQcMNUvDV+LZfMEvJrRvaONsQvQBeLQ65qW9/Lu19OIbapQ2FA
rOkrPq0MEomSH+YTtWipfAQnljuuA2AEfMKku7Hs+eaMVX0D7wZGWVr+uWshLIDqRK8rJrA1uPj5
czHzJCDBOd9Zgyuf5iOjjsUPhRBOWKqM0+KSGfayYBSwzgZYL4PhP/e4ZK7zQyofoeu9xiSdP4qY
38jhvp63CHQaH8mATKqWGwU60rG0PJTd/WhfscX9yiUKCUhyVI20wnd+bg7HaPqpJ4j0iGcQbvFU
H9l+/py50t6XwFCBzbFJJmJzsVD7J2LwCBBC43KQXDsOVYDjtWsKkpii0rvOD66dxGvLSDgltAjR
k4YunIB3+9bEaBwAkDcbo62La+nCAw/EiVzR3x+inr6tHFRvPXgIb5DSI9MYS3gsgT2Fx0ZwfOYT
K7S0aBtk5i9hxnIl9KBJwLlY6sbxsuJIBPZT5gzt1jeKdocOYyM6C5ghNKiTjLLmjF3KXTXojBcd
9GBKczeDBGTdFAdhdkZxsKV3X2Be5pi3qcsxEyntpQmRXeVl9ZRm6C+1NE4/hCZfXaUufwYJ0X3A
vTZxrpt7zQ0CArsj5+zlNH1ooX1Gwok/SAAIMYjL8Ug4urmoiHM5DGrHzKjJPpqhIKrGVbx9OqbG
q4ccb96vh1myyRV/3MVtFbwHeHHrZx8fy88M+XLU2uIjjBoLXGYOaqMjHd2RhnIZhJXsesK8DsHo
JKeCnMBNQHhzW1QoSSn5t0blMf2IYzjkLDKhFnQYrLU22/QgYW86U8cVEejai1qfuoIOtdMIjKaT
nzzseu1SNV21y0CFHFChNqchztRNlSWTxgOLjFTc5C0xsEIlfveKsdF7kJN+jCu6+wsqw1YNUW5l
xP9BLrB+dpX2bHqB/JRtCSizDbzXzLCaJQEvfaFbr/GIGta3iHuoK20tVAVNyggwKLGz4YctjF+E
fPZvYekSCMWnhhSkpnOmJTeGrDUyWqKRxaSFnB8Y8k9hghqCHBpKPr7eJkdoje6qJT9nWZV0e9zU
KC/eEFYXugvdfnTHZ2famnf98SCdTGdyyHSx4ETo06DnJspD6bXJsS/Q15d1ug/LutmUtdG+E61E
YViEX6XikKUqtOqUd0V+VU3CJl3MKT1WJgxTYXeZb0Mw1bsLS/pXTUBqdq282s5XobBSI0QvYbWt
qCWoHtgspk1fFszVA7+/hIWzCfqSBm9ff8N3Yf+y+uDZajr1I3d8HaEx1xXFa3n7E4UwHfq70TW/
/zTvM2yzu88/9SE8l8ZSqp2lYwsSkZAXJ8vHnRRFfCiIUjsZik6qdt/aVxdJyWoUCtq6TNaLGjTu
l9moR0T2mIJxVWtWO399DW6f5K7rfv1WRDC/Wq0k4E255jVZbygvWJjUGRXloB3qAQMtIKOf3EIe
BXebt76AHeLRoTiZxtidLIeEa6mN4Zuh2w/6UNmhxne+Ycr+nJhCfykahH6Usd3O42b+aITxVUVN
8D23zXcDPs5DHfV0Z8jU3FIv5C+GhoFseoGR08sxtTG/t4iBSXUdmHhDMjsWVk9+hAOjLNL1mpue
BXHSwrZTaMMH5n6PLNr29/1wXX7bH+f5n1//r/2oG/+8f/p/fK5X27qVzQYzVHfonDSl5dp6LwXa
y31AVxaMreO95DpMnqFC9T4/W0lN2WY1iT40L72XkQEA0RdasZ6f7T3QJ650aCxPz9YeNJKZX5fg
JIVv1I0PKlkXT9BEkFOjcaJlK+T2aq+/bQ1u8QDmOm/ML8+09p6lWnNppn9c9egQYyIW9vMryrBp
N3EEJlrp8zVBF+Zzltfmc+ifE5afNyok87kH67sd+wG55r9eIDP74vMnnueX16GZHoaQS8O8Kaf/
IteMZqEWo7s0lICVb6nXmHB0NAnFOOm62Zwf9Ew9KrRSLqKNmnua2e2mpa+7mp+s4iDYSldhtqkP
q5bVxCWkoXvt3dq+lhmhNCUC4b2gnv5tn2tRIYKU5SLYOA3Nk7ipd/MLJ6mCiMozosESfkwdTaER
pr7lKvs5PzE/oElETuSEp8ry9bNBIq/hs9QThp89m3ZIMdN3BvbYEhfU9BArCJhEKpEy4RdcGJ3Y
IUH0P0Yv9JHTBurO89AG0zpVpKq8s1JMd4Q7E+AXSuXdT8RGaT3vxecG6XUoOueDE0sN1wg1/obd
TNv1+KdwU3HQZmhS/9jvJeQj0YcdP/76+lo13/spQJeFZP3iuBMNoXXada1KNnNpbk0jFgx8/eZl
EKMDdgg/5PxsxJ9zKAw6lPO/1RCgkhfrkFqMt7XhwviVaQcudcWn6TBv4GKmH2y8YjfdIul8fkHT
KB8EDGh3Mxhx5etFuVHQW0EMwHAmA/OTcETjklR69Vp35s7UE8AthZY8EUN/QE/4ZrlKzj9WA6A3
HiG0jSI/8ajBzSOZrM5dm8i/Ln0YdvJs9dV5QLpKYmA83jvPzTcqboM1sqTxDoQGJ4jgWNO580+j
HO0UxmmxRyBr7YvMik4IKvJlrlvluk6zX/PyrTONuynSnGoiuTmDY30PZPg5QNB7NAz5ZXoLOmfp
6FHwhKC1uqVgdy4AubYdMRFt/F4SxXrQYgDf9LLJjIyJOFC7qH1qQlqvSWYQmm1rLneykAJe6fsD
DD516wipXUsV1JNHmPy3wYvf0HGF4Ly1Ra8Z6i9sO5+GmR9wgVaPtmwY8cdZgU6n9r9xGYSW5KQP
2LL+1azk17xb9WS7DWQOhqPXoyWBLVizRcBxrING793G/Apy7c4HVrwELvdZMfSfNMWSu4PlY2FF
YfpdSccbd/t6GWGu3RKkWd4j4uqx8+XV3vRiQkfdaDemFGh+L0ivsjvzdYAVvs4Yfq5l7K0rlkMf
EQ2U1svaL8MrxqWIYCnJzGc90gyJsuXaOoE/EeWi9CZixAzTbZszMuxlQiSTMrY701DCo1vrJ92K
3zy0tm+wtGnaeZ159ZHmwJ4PwkMpnFcZKO7KO8zfpq731UpLEdXNTdRp0LFsijg+gjAsVgqjsnNi
ENAVjyOKyqJYUiqQVK6g0DWL3LhosOw2NoXsymoHEOyBJBk0CcD80IZVFont6Zc4MDUgisD7SnPn
BI16FhHMlSpErskhO1z1MG92Xt+d1dLfo2WgXG7RZlpuQ8AMliOEMFqAAFDpNny0zUdQ6ckK1VJ/
gSR8abqQcIHpzdSiEWs3oW+ByGbX/h+izmS5bSXbol+EiEz0mJIEe1ES1doThCVb6HskEsDXv4X7
BjUoVal8r22RROZp9l6b9cEvnpckBEz01KZd2LuLYxF3QlpF5TqkGsWrmBREh5S9fRRe4TxqS9m3
dGQfMriXqmyw1i/mdexKTgdl9Bd4zNGhMxIKSrO/0MMhdoMWgwKlBiqFwx3MrPWO/IQ8oWXIQBEd
AiCAz2mcXSY18sIsS0oAwqCKMLVchm8VK6t169NNmXfihCQLsUEMu36JnP7a6ZIoId00d1SUYDEn
ehmnJ7NhmMR5/WPhZavoVBLOuBsyV785qnkrgcpEZes85G7WPzqjyYsnjA6hP9+uv9jqenxYslMX
MfsDsdgDXEQWRmn7RfHHKd2gpGxgQ++gjFNq6QKkD9+u1fAYY9HVBPEtSj86tcO/24tr71Xq0pSt
3grVk8Y1Z87jwlBna+CGP+ppCjs8K2jW4oyi1XnCc/k+IyW6lInuD7XPKYRWaoa4CCyTJF4PDdsA
FhtF8M3qh5Mn4A1YeXWxWVu2GntiJepg3+fCxQoISG5U0aXoRjLEfVrOXGGQH/zGPDco/66FaF+T
rGxvLVMep1POvcsnSQhDdK0Nz3o1Wi6DkSdoM5EoeZ//RZya91hm0ZWAL+dSa9irC8TGr8wfdrau
PHR3LpFQXU66h40flDm2IyC8ed1Q0+eUoSaU7KqX5CGeJ3omZ+DVDqJkB7IT5VZy52j1ntpGvXpx
7ZwHMShAcgEPM4CGPT7Aiw/V68EMTKRm871UXXTu2Rd1q2QTx/jBs3Xxzk3B39noAhwN8c034/nm
j3dgmsC0lsil40jw1M6e++44BlJPt5kejGHh8eRUDpecMbQh/Dhki5teovmZSHc+omMz1rdGASKu
MQfWWnjX2CG3om6zetd2+T/QC97DOudjSmSyX2/ImQOu9QpS3GOm8ONKZz44RtAejIrTg42yecjB
C1JslvJK91Bsi0VvWR2jS4V+Sf/MWm9YCBBk8XwLavkXPj6QH8eYb848Q1qN7acUTBQEMhMVbOFf
erlsyN7sH5GvLhsaOgnqTnz0C5WJDspXvE/qaObWylp23GtHJk6TVP1hhGZ+yg1cpPdkYvYCB6fB
Di3ojK3Ou1S99cmsfb6I2HGgSZDMUSEyCLHZpTyt6t2zGsaIHk8/PRwHglc9NUyhzjJXwWOZEelO
0rJ/MCRKdZiGDuMoJjd1Wcw7s2wZNHZPtqQsq9Nef8R5aaNuXjOCEPhLr4Kk4XvkJi3ftXIp7Jw4
P2VEKNwmT//LsbyGenTYFxoNQXVLwQsyD2+ktCQHM2jA2xURcvulXwXmPLaE0XYHpwmiyyQtbgA0
7ptGFcvFK+3fUetQdOaCXnyOPxANNTczhhOmGuuJTxkbSEPufKNXbwjH4z1+7G1fRObLwiu96DFl
vwhiIykf4txOd5YgkVgkrKixKC3hQo5H6KeUeJ5mdcQYWR/rNcKSgjIKOzniZ+0rxclanEeN8iES
qjk0Dgy/CVGKVZLpklkIDYEeVpsyrXIiihDsj1H72hPcI1mYHY1lBgrSkVDmMr+HBKFhGKdP4xgd
p9lSCGcdZ2918S3NCdUNomZGmU16TL5YdxAK/wxDNMwasNz6eELtgoEF4Vy/KCvQf2vmih3s/LrO
q9BANA2h5CHxA0jRrbsALUMSa9iJAdYDgJTtMFAikhGucsGrkaw/hOvm8VU1zavh1+2xXbrf/125
6HozEmgzpMdFfaoCaR5whEPSS+ZhP3pF+9AbE+EN6W/3KwJt+FyxFi5iQoEUAWxR77X3RZi357HU
3euIUGij19EwjCsoclaQ/BZTb5D5xedPl4a4KlKcrkaVYSfh7V8DTu4tUIYwiN3vfjHbWyzsMxCs
g2BTs6tVQ++RD7jm8P9tmKCJy9yJ91ZNLkg+ruNGNfahhEN7WLIgeKkTh6FwD11M1BGjdSkw7tFU
H0pKpoOZ8Pb1cqKGjvrfpVFh/QwsRjde9CZsCADY0v/4Rqvueb+CX9lgOD1U27xlFDU7grce0x1L
4oMJCvdqLlYPLxhrK00RruqO6i/qim5Pg7FtNPr7xRz9N6MPkVAsxsiqeSb1w+nnTwNhLoPlldiX
OEcpK+OWLXhy1gn7mLHjHXSePY3+VzOzmIyaFXi7JN95If8gUvvhQrReRW8gUkDjg54g3rL6Iy0o
4K/A2uRg5ySrWwCsidSG/JMlPgccIRzsnAjCm7P44NtAugG+nIbFAviTlwR0TdTXAkomdRI+Zf7t
sIWKsUWcVW1a20aD0ZGC5brOG5ulgxfkx4gqAynPZUIIStBL1nzGCeiFxTMfk4nsZMIt6l1tEmiT
KRJye7zt/Ixn8jhO/dC4b5XEvmHGyLZwqgKW8AcYgUKgdHbKPjRZi5OApIewhAy687t8eF0MDAqy
gRcG7OCtrcmT6NR4/++zhhuu2cclbp9JmkYoR9+8J2Zu3gdQM/YSpLAeiakoov6JiLGw91uGNPkX
XUp/ws+S35IcrMDcpekvI8+vhIU/YQFItklrR6coH8hir4LD1JHbTP7NE3dlep/QxuzZyoRV7XM6
cqVDIgyCz3Lp9WbAonab0yw/sNzH9R4LuceOyrHLkZPk/V21VvJCEGs7eclthqG5HYyHKe3qSzKY
xks7pHCCR+DiDt5cSdyrprzgc+X5DL7YFfKB8MOkydNj7Lj5bSA1+4hv7s5LvUfUM9+VHU/PvYjv
rmfMmDAagnkaKJNxVkV/mEmUbez81vWNCgUctOf0b4kdxQ9tR0vhTArIUGR+DdPBxT65T2Abj0VT
XRYNVxL1IGJ4/0NpNxSDCM6MTcuQGBLkDTl+fOKs1ek/Z7RXGFcxip61pEju5niKnIDVWsJgGl75
iddaPpO9yaTNlvVfDU45S62cgxLDfcxB+EgHAaMrT06ExvDIdBuo8sMd0uB+sDu9c7TLmM6agg80
CH8aJAAPs2+jvUT2TzQaqgC/mKDNMAAo8onfGLCCaZOTCyGAbbYhM2K2A3fndHbMBesXrxjrSe9y
qN/thWGe9Ld9Gt0lLdeJKXrDG67qL8uU9dUtHFSdYrpyuLz5ZhZtmfD8VlPV7ab6ohWTs2kiMS5i
bbGBOZjWQ3P2DRNffZ4cKlv9Y2NsbB0/h6PC9b9PyDpEA0dyU5X0+EiAMwdWvmcz+khi0n7yiDyu
rOnO7ZqFo7+yGIaMsUg3hUnByZ0XWRRqd3yvNDv8amSf7SD+XwzFtFB5/R/wtx9l0LbfNmObfmz3
hBK/atH9K9oi2KPq90lUn/HQsXpFiYfODafSr9FmHR/MsEc7aT2j9su2DsQnuCnTWaH42Lbp+Jx1
Zn5ZOK6wQdE31eMK7Kt+CahLG5fzI6ii8qXI6ATHYDDIBjANavp/gHWJ78uyJ4vCHlIOBji38rcG
rxjVLQ56RAvdhA06TuAewAARvd1R1xr2VvD3gthTPJEeNJ97gbeaySMJ5k27MWaBvH5+ZWKTPxQm
qfZjnb8jGA/2lsxByKwq3mmCg0Q8Lux68L6nzgjGreqX8Q3qYdi1tfEQxfcEi+Yupw/fLXG+I74d
25oCvOut6FnTBkYOrj3NGRQMC3VKb8GXTvAcwGH4RIEJ4XmqQCYXgXUkmWKC8V0kN+F8WxVhQhVB
Bd2wPAVp8ePk8VvWNPoqNZn3akrrve8zyUOW7H5xvyUWCJ2p9Kp9R3FMmoF7GJeJVCzFP5nDcdl4
lh6B6Lv9TidknWex/gwC/FNCeEerEuzJjPI5W+L6Nxke2DmmNqGLoQ+QxDHC+6J5rlrv1mMIIpra
t3d1P28drOUs4aND1nQjq8FKn2poAGPMo2858pOwZgZXI/G/A67O9L03vPhxNhduQt8gmllCQ4WC
BH3SBiWQgbsZlKKPq9MjdvWkrvFwRhXPpJ0cF1ffauS8NBjtgX1SvDFrHQ4l6IKMeIktKR9iB9M9
3+rAZmaNl/HBAc21oSXNzlYDkT/2sotRVPyl0rvs449eyg8i9BC91sux0AMQdpZD+SA/yNiud9wa
80vTg9TNYYf3LCg5KG39gKHI2tGbuzvPVX9R2da7tE8yFI/FwcWFcyJvu74YbXRXQ+DvjWw4NpSJ
n0tub3Nqee0SXwdjYZtyohMcnn9UfEoP7LA6Ag/i3wMANh9eBlFv8bafAo3hFahsQvLbmLEWHcc2
YJKDUYUcEPSmOox9J4Ybhu3FNd6sijrL6/Rxzts197AiQM8BIg3dJYQHFcpqeUfQofDLuq8T6sm9
W/S/ImbZDFub39A3OdpoBKaxbZA+E9qE1RnMQZzeCjK0+OhTTro08NGUoUrQNHHFigaepm2Z/iba
org2Lt5PDyLvlm0zjYtdiHA2etghwvgr257iCxT8RpmsuEczPhFlseDNVPnZNsh6BtjGddLug14y
MQOnryPWUSPDcjjtzsvswmnCgniWLrwXSo8LLeWwJQ9un8xecx+a5I5Z911bwtspAhqz9BVX7dVC
abyn2X0JFmker14RcIP3+nVNu079lQaXmGcKX3gMVnmdrZj7hVFerSj488F47Kv80ql6fNEtwJ0q
a9Q20Khkg2RmqQQl0CNG0hPOo0OuSuilyasn2iNQe5bkYaFFsHNn83ns/rSR/WuUwtz1Wp3pYONx
O5irWLKyHA5H1JccTfOlEdFfPy6/2yn9iYOvSMb9CRTUi5nW6UMlzHvnOfD/i9badmQP87vFJEv7
8WfCVhjSYs2F28dbvxXNDkFjsoUZC9k9FvGpr8ctGHeyILDWn/KIwQcxvcTIldmxSI3+paHtvVpn
AikoTzAsnPxR8E579VdrsxOE37opEju/a7cAz4MBfiIg7OBghi3t7pWx4hvJnWjogxR/fZ8fRjXM
1Dm/aKPajXAlI31qIlg0yO9d8lfyGRZBQObHx5xdnX7Q71MEq4YgEAjZ0/SHOmLZLr4Lpk2KsyE6
kx0wN+b4g+Mv2dqx9ZzpQWx8/mO4xq0sFvMMLr5+XGLL3DCYmK7RiS6MucaoLi2r7bAidWaTE4m4
8ntqb9qwEtC18exzW90gCXrnpUG1pgT7MszMwT5JyPiougz0uKpRiA3mjNnMt7c4J8jGdCcEN+VT
AW4dO5VPu3nrhh8JcwKSDJnFmThE6lcPdHiX5wGsdWnm22xMPmhdBQfetFu1DQC8lmPatz0vjn6r
6245q3a5mkzmo44JUB0bzjlwuvgiaf/WtKWN9HqxM2sKLNoSLE7oWSWzgm3ZA7yCA36q0+js5RDn
XfHCGPNztmmipsZ7JY93EyA2YC2tzhz3rK94/KklJ2YdQRvjGUPNIGP7vVLK2nUGUQmuAksypzdr
7T4dHaHUHB97B98rYZAlHHGYUNmxWqyPAiwSkzSGpSpsJNa3AGU/UjqYJIjf4GoTJrCMOaEOcwUx
/iGKWKubXpCcq7JMw8CX1anP3HJjLGvCVL08dOSVXhNKl1HLx1ESfuM69IbpGO8xcUT93OLpREAx
zCdGL1yEPvUdk53iijKAyle5t0qlwH+957Kw9SNJO8epBgU/QZg7ipWk7Rh/Rny3Fc/mEZcITR4D
ASfD4uot6ZNcbItWwr36S3JEcBLp4jEGf04vf4JHrS40brgLTU54joNbhjh1S4Yj08CAEa/9uCxj
cHHH6FVI59TUsDcIaRTs+dCza4f3yzQ3QFfnM+PBwvamS1l2l5GA0Ysy55+lIsM2hRm3kd2X9FVI
mrS1I9iKvASiIuLkrW0JTsxIHFnbgB+hZ073NMUvAXOsssG4duR+psNjmxcxtDKiFl15clBqH4hl
rJlrsFCc6kdOV4TXBSOAKAUSUL14xC9wtklx8gIyGaFu9zwqG+BOnxEcudlHZORXGglJymcgENll
aAOODyAtNnyfTTQNKO9K6fModmtkAN1giudVTvW2ZvePW5BMl9zYY2XeR2lqH2NlHT0P8gEIJvtD
OJVB82ees2yIaLMhQ7AAAMHi5uFERgEuTWRNST7u+3KadjZf92PZgy0f3WKrxNqlBEREjAtGA+TK
kFOYFY4LO9bKByfe8cemwUM3CAm/vz+amRfy31BHUuds88SzuB0uLs0DNM0ng4HUeTEEXVcdnbgj
wX2l/ifhgwHUn4R9j18+0sbX73EB8w8pCLlY9W5K/PEE85KsWvmVVo8lHLSTVt4lyB6QT1VbJ+ld
elrjWCLs3CX5fznq85vRXk2uk+sE6lCRqlXMJKAgFbCxuuyYtzySxEK5IJAopUH5wBCCPKc+ALRF
jFcZOz+ddp6DCumnyv/Y9szzsUyQDCWeKqydQP46AjWYYND6NfYUGpSIm0X9yMR8TiwTwVwjfrqM
KJmxdc7rj8QiLYxjd8f18LeOiysjzoeyDa5jHpwZuyP7WsrX0uy+cE8nVFT+lfKuBZdI0piruIS7
cqe185OMLR+SocOeFZ+DukMQu+TbccZdpqV3KcGCrNyDEqZW+oqS+tx2YZanAOIb9YW15Id39zAp
8K9Mm2a4tWrX5iBmdAHmy1w/feXKHLDxtUdpQsYs3GZ0vb8apwOx6Re3Q11qubMh3YF1b8MoOlPp
+RmpymQBqeydZ/4zL3Asu5F+rIZ/ZM2eiiEYDhqPC9Ti9DfLRbaPZnAIAnxJaGecc4pP257gQC9u
RPX13//335eVF4ZNo9vNfvLLIsE+4iY7NyT1ectzhvjq1FieIswcqHLels7ZUIF9JlyOtJaoU6EX
rCHpOkGDEWw6pTB3rACdwABuJvnEZAkJuVExj8SeHObAVrj4xuhMZR2duyTzN2nc4DEMQE0plusQ
4QnxSBDedEPnhlPj/JNTyUguYSnBbQtwacX5d8FlGIacmSlpaI7FRJtJ+VDy23lBxe2gauucNhM0
ANuEHJQDkVVZG3YsqRnhN4jZHa0flGdlxxkW2sYyJHgMgZPDxqzwbK5fkD+uuenV6qOpg52pqCSm
tByeWJZvEf18ZWnR3+Ka+YgJRxB3ED1oJobnkRhOrvS7kEYTTs7shSbszJcg5t+l1vtvIXawS5wO
hhLMjDP7I+nES1eDSGFVEDzkNDpuwZiAANOX/77ELVJEEbu/up4F8KLa8cVHt4nOD4OKnF08B6gx
9r5KjceS3GBTq4ItwNyhzoIhOGRrWoiOPhaoE2d2FgECTR/k4Gy+Ehjr817aX37XxCeF3R7sqXj8
74tvr1e5E4CNqaKPwE/Q4bvTeK58+1NMWYk3Sj9hoct3RgRmai4iXAZeeQEI5Lb+rbMSwkpgOAOw
EXRZZfySo9Y+I/tunvw6QgiYgxOb2SHaLHS0qYxd8xxNbDxLLFlMDJkUEDMn6ciZ/drk/jnL3EFR
c/5UEm306N1w6PL8iGXet0H96CFyo+nMP6DZqNvgFAD7GVRuhN8dpDaXFzeDA5OTRLlXdv/pLX5/
GIq/CfvDY2nXL3Oaprc8GpcHAiVGwQZ5NNWjDpjS8ruifR5jtKVizA7teObF2fJzLaeAgdUlQLXB
oK8AGxbltwiMJzydPI7PhFzIyO6vaVm9T4ZpHxdJLRz7XnywGZo9xt+Y6PSlmMFaBJBfKmXwxBDf
ubH94i2dfuDgME5vhttSGd0Ncp5RT6dRkxhU5fUbqEkXFua2wzZ2rwt5zfI8O8ROejRHuzl3VlYW
kD+MX9DKPpBpNcA4OvtcRUDXKRkhhszA3fpSgkaa6U0p4ZiXNIrh4McSNGjVcsMn2bP5mQWOKxth
4G0u52TvudXyZKxBmv4uIpPqDi0S/qtBqhIw6bW+ZrLWl7H/VBhsd9i7oulZVV05EsathXbprMHM
noXBfmKGgoiHRc9nszpVKGXZ0930ENu3ZAKjNPj93u34eNSp4mlFPfc810z1XWzO31GrDtHkOZ+O
RQmtY5PjJedipY+Ue0VQ8rbps/oPJFMuMvdJroHyVlHCUvB6d1tJoQAl8UmVXuwe8mG2qdI941Km
LMS5Povncey/48z4Xgof4WjcrNHXyx1R94fAE/XXd8iH+4qZDf/2mulNI11ko7FLZGoSgNkT7DOb
3otftZyWhZHemJwkp8yDPF0CE7YGe3mIOscKg6zBxxQF2KPmkQdTtW+wiIFpRcwk0/gfNs3mrmZe
KLDQp4x8VyDMNn7dvvOuVmN9sznYDRFw9aBuGhaHhUISj6oUgfuZCyNhiFjr916Lbz3I8seGp6zy
4G/jNf2G2xwhq5aM32rYv1PlVleZtu5Fk7e555TzWelztE4qLf/ayCsVo4YcbQsBXgU7sI8qq93t
REAqpeGNaokp1NQyXy+C7uiwVuZPAESp+3J4ICI3C7NytN+9JP5tVL3zj3dzu1gRCdq9CQ3TaF+G
fCwOHcXyxUmhdRsU8wl26p2QQMqFZ1XnaWWU//flf9/SE1WhMy7IulLxhc8n3k8RNgmHeQqgkUm+
xkW1GbPRuEuslq+RKr9qhSPhv+9kSeqOJieW+X70WiONemXetuxNS+PyWb+NFD4DanpyVdZvqwK0
CU6eh6SLHtBQxyjuDffgojAhH7Z7/N8XPrOSjpYC1VjD0ddfnIgL/f9/oo6H9qaMVz8FKtpOuNEa
clfWazfJ+H80H+aKEKETW5xfht3jSVwCKyzIP7qapVVdq/V/NR0WWqsAnV8std7JkQEGfB1QuHlm
BRcr9f3N7EwoVtdvBxVHmNsSfpkFYXBBLsW9M1XH/361W381Xa0nxMKUoe1kEIIrlaXAiwKwoMxV
CZZkWxur72lQwdmfg9+UkMkFHyDEKc6yfHLso3FqlrWR3VtB92KjYBlZSW5kJAgUry6BWL4Lnu9N
GQzh2Oruyqps7RDZ7MMAIq0ByAl+s3rS9O/RWdIcyx4ZBiKSZj9O2WMw6xfDHtOHqYdNns/vvt8h
co5rpIh+fTUSBRfTyNAXWvmXZRg3Yg7EGRk6TtUtqowonOz5zPmut0PmJaFYBxBRQiAL4TJUGumb
NMTauHBqA4HYIqe5rH4JKdpPwopSgCx5XRHvHeQ7nVuEyMA+goCIASV+03HCMioxnobloc/4jTNL
Eje8cKcuw3z2AW1RfzP9jarg6gQXtqa4bq32tdMpKfMlS7iiav8C4AdqO/vdMRuodZx4U+fG3ZpM
aPPRk8OWe9uwxsOOkP51FjlBQpGPIhrYm7uErbY1XWkzXKUnwGoT5MTQVYnA3jF9pf/p+getrXIn
OFY6DC2d246/gjENlWadh+N5DnuSBHaWXT8w2M6fWVU/Is3Y+7I9zZNzGr36lxnjx7RaZCosqPIt
6ZWchsGOVVu9teomJaXDnA7INkWYVBYzUKxBjZRogJruXuIN0KpBfcePj1TY2g5RcXXLZMdn/t3R
4Geg0N7Xc3zJKS1JciULaj42MmbaxRIAKUbwaLbi3k3ctSIiGoCwgemEAilET+6yeJ7iECME93GH
aHQaSGYd/YdAI2PzudAHacnQ7lxgywUOagaXuokAuqX5Ti008TzO8F0baMPQGN50Z4OqUkWx63zE
1wkLA2hf34s575GbzTvmzg6zVES6MuBhAEe88ZSfg2XrjnUB09oto5eJtWIkafUMGx1fPhfnGcrs
pqzINWGnWnDOHE13/TDlxTtxSQcbulM+C8gS1bQ3BGBkdt3WKM6DM9+qur7R9ZsOCO80K+JwoTZL
c9Ix6j/zSuqT6V87jR4tMFObNiOWt+5Wfxy0Tynsz6m5Mt/2wqEjfmRqIqT2vCcdj15I4prH4hbI
J4vwtPYOiRxL+K0MRdPE1GFEApe3li54kdgwKRyI7JdFbXz1dhSqCGS7mM0TahY6ZFYnBqG8qJD0
RrVHaQ2Y/zvS0ibJlMe+gmxedikyxHJxAX4vlEDaTIiFUaeR1ITd1Md9KNerAggDHoepvziuFW1p
WomxtcgZ5+MXFiOjPH+tVRBiHDDm7dy+K9ZsmLCgnMxxYba5BYXc+VkMGsWqkZ+psJ51jIO1wVGy
mfL5JIEab1SRmzvGH6b2nvOuXsXFGfyzov2pPHh0A9DzdH6xbEZBVm68Zbr4zc4pBUkIP3Ctne08
LsM5rZiuJf+AfTGUzMaPfEyp35aINxMKt1Xr8zgmuFwwUhA0nT6X2IP3ee8iIV+/9MhHdlaTksYy
ucnFj4O3Xleso9KOjsPEYFBleyCgh5JocQ6c/LnyDAya3l8TQ+JUsTFp6nE5UDWwv1l0ttNsREph
Yki30IcYeb+d2xZFFvh/KSVJ7QGWND9O6FXNmBhxdzx0s/k5+8hBbMGglep0IAgWsLiT628l05H0
5fynZjNuFwSWz+ny0UbDFwtXMhGD6YAyLdvxmP+H+kKZY34ZRkugUcHDlxOoVUENjSMfpGtW/K2I
RLv4A6RiGVWkEqTsubonQ7O2qbyB9YmXHXWZuFv7jU5EEVq6jNtyfh4w7IiasQ8TwyFkdSHyzrxh
tTvGvOJYEfswNop/YpyHAwHqjF7iT2bMr10AboaXIqNHmmihR2CD+brGxwsHestqTh5/pVBYgblD
BT9saJBYwiU2O99WiqM/0fNovz6WovsoBbxnaimKRaZuTXZC84pEpJBh1nmvKPN3Iw4z0r3Y6k2S
E30CCehF6YMxofqr09EBC2qiTZPb0vIpTmLELivzcSqGMOHTvyPng3UGjjPiEvEGk4VhiPZkTrwm
JlEkii0hU5p6LgSY6sjbuGRMxoYZLsFYhNVgvuO3ZPvgfDcp2iQBqjwc57uNQBR4AhQuaMRgwpn7
1dMd7c9FFQjxSLXbT4P3zVPG7ShahrY9wnj9UkxU8wuPAKczZ4Q0CUBEFMDOvcbQxl++G1jyAhg7
l0HP48h7CZBry+rfCd2Ul9jMNkNBfV8qEjU0CVVdZg4h/D0qW0Umocm1Rx1I6I9vfESDRs5RURAT
1nxfUEoTmznog+xrl94dToKZND8pf+Uzi31GEOWLMqOtXXrHmCXxviYPWoAk5OElK9nPCU7wkupk
jxRbKCpIj0rbY1ogFo24SXGX7mICTk+Zs/QHoHRkOHjqEEwjep/dUsl/UGZ3g1nBuGXx2yc9QRSB
c8UJjb5mcsrLAvyB3URz8pMOj6FrMVI4SZcSjutyOVYJbws5pEnyQP4ojPuGkOGONEbDM39r9HzY
Rgku8EV8kBMyQLe8VxS7R5AIOw5L3lc3GnZo/VB7bJQGT1tqffQ16Nth0f2++OYWv8dxTv+F7mVX
efRRcfBiiZ5s7UJ/pn5fnL2uWSuk6+DrM0y0jEjC6g1I2z2f54KurH+DVYd71mG/3TpcLhUhqpaq
z9ynYTmZV1H06UM/rhGF/XNSVhS4qvL3i4OTxFibADfRu1GLcgc68nfFS0otzmEzSvTlfoEqpWoR
Z0M7xUKbbvkTP5h19vTgUQmVJma2QRNFRUDyrr8p1cLYkK62t19mj0eoduTvKBr2pms33B+3CXkn
IdxA33zyJao+PRSPUrYVinH6a+mPf2OSOfnMQrIjBA3E6SrYeyJdQR98eBghbdcTRGZU/ta5Jk7n
EBnjUS9TdGYYyfjPxMJVWFgdKsbgLxbBFpoq0UZfFQ5JmNXGqXJtdo9257MBmGxG6N2+S4viqGT1
0qRwZweHcsY2s2MOE4IxcIdqbm92/kiyj/2Nrjpchqje9Gsl7bkHB1r/qQFqKBb90wpsNZYm2mdp
cJta75mNvwoDyJ4dsT6BZQ+2vdNy3VqaKXHQ79HGfmumIdRDHvPZOX9Cb2bxUDPzjnlp9tGIYStz
2lNmJ9ul6f9UVvEi3FTt+WGB503PFOB/zdEgI4h/XAUkK9CbMa9J/5R1/wCu293YMKs3beVgYy/L
++wTor4sNROEZmayj8s61P4nC8dfNSGNCm4mBs/XpvEuAzmIGdk+lFvkoncxgQsx4SzeGt9b5F9s
t/eG6aO1T+xfXo+VsltwYxPzU23suLhXOV63srLk0XdR+s0jj51jYNana0N595KmWX1CFxC24FA2
WQw8cbWErkp7pGEVCUnt8l5O2Y+YTpTyn7TYqACU2DV9vjAZ5i1vlp6fhZCb3A1GbEAGyb2apRmc
NYQJXGMOhdo5Y4qJ/ehkLRFdmMtTk5lv7OftTeLEf6wJBXgy9Wx0esphfM4ns987tIFnma5dQoyI
JvhdygbhRBC8ei7jXxmwMM/auxzNz4UfbY23oErgxzeQ9btz0rzgsyNJiTna3sW2Kohdec6KxT+Y
2BvC2g8bLR7sMXtPCoNUoiFc/IjZkr06/tYU1SElgSQWpNwNpJCX/dF2qO6YiCJgGBcLAROC0Pxj
1hhzwVdws2TC2I2txwdAULrb4qjmyH2CFC8Y0UMNIKTIMJ6q1nXPfR2VWwS/lItE16Hfp6qq0hWC
u+RUyYW7Iar5kBSlZCw64hhr5NMo+KPlqvXF2ncubBsRacueXdyZwzUXp7ECHmJcWzOfWctm0xuk
3ILM3GuOgHaT6CdzYi0yez4FLN7Bnb2IR8eQ/0yNUKAm0jGcIZdPmYHyJs4fl8DNqSQBUZMq0nsy
IupKTdu6ASbK2owE04XzYuR9yhbjb2oFq3wNELnNYBq0YzRAoM3Q6PXWtcqfJV7EY21YT3NqXKqi
2HuW85eClrKY8XMokukyGDlLVUuw/gxifCCL/DEgm+7/j7Tz2pEcSbP0qzT6etlDYaSRwPRcuFbh
HlrkjSEjM5Ja06iefj5m9WCrG4PFYPaiHBmVFV4R7nTjL875jiqJ2CZ1clMPAxeRMZMsQY8aW+Ib
WcxvzViipU4rJmCOd+joTHfWEPywzfo6dwbiDV0nuzl1StZiYbbzp/mGVgv8hKHzOzcYERNlBEND
5USRQtwPlGRzbTbzr9QP5TYQzlF671VrMs4KfKYYMg/WnKn9OsXI7dvaPxBfiolrxgFpyLMzMIEP
lJdt7/mX7O1CnI8JgBfLjKEt6LlZOZCaV8pxvrnBIG4BpCGfkT37M4pqy0yehOcMW4YLj6xcz9z/
q31h1iw/UCgDC2nS56xt70rDpqIKDONgupwVdQJoGCo/4A0I9Vn0GVbo2uaOvJBBhyfQ5OQ3ZmzF
dFvtPXM+9gTxnAX/Q8AmIV74jeFF9UZ5wVpS6a/tMUOl4ZKcic+UfGm1NYrqrJzGOIiCGQlc7a1b
DEAXihatBHNeFC65D4mVZ6li75MV4s3vBxq7REiUYj5FWORvh7YSa2/g/hSkdoHKZxEVsfE2OYNk
6rsvynjkB2g2M9QsVj7Vpuu+QgvYg1EHimiK+qGf+reoN++CUE0HpztbGCF25GtwG/DY9VhBXDIu
JnMtqopvcd53d0OuaxxYcbAG7kB5WozOkXepqzrkcEYw74qsjrdyGTFJbP9F1NEQI+ULw2x6Injl
sTWSXzOy+N6gjRa4+9aVNnYzmY0IKz1/Y/m4j9KSMWeeOycB5mdVk9S+rtgKrwQMsLLGeTof0BCz
eM8ojZqe4XREu9W+gU9d6AsX0G93g2shqzMo8Emqsph12g45d0UAhCqKidsSHgYxHd9N0zRslqlA
kgNHkFX22Xbg62MrfZ3qJj9EXLpxI7ttVmRPNn0/i+XqzvdHxqiwCrcM8Rvkb2nICKN/TjF7rwUq
JPL/2KaXBrzvFFZAzswFeN90L8xiwaNRZniGTtaO3Z78JRrE0vQT0KRRDk7hyeqymBkyIuTIodLl
9U0nhnbcKtG4s3CyU3FMGEm5i8WzEca5W0yfv7+aA2O8y2P3goy7fJRT0WwrZx42CRrlmsn4LnPP
aCp/JP5TRxV4r4MuemQTkhy5ndEQTxOdUhp2R5h40YNdmUgKRPnaZOzsTZKvHofW2KTSym+iRYLk
jfm4p8VTD0SqfqWGQxXUDZ9WZdHntlrsCm++OnU3PABtx9UTFVdbdXTwcfDQYCh86nIULqanxH6K
CEokfSqBU8Jp4wckgzddcFO22T3HVqefmXjj2odyZM3mmQKsv/pOjGgqmU0UG40P2ARTfj9JgdkD
WV3a/s7BZr1EEMnU4teHFb1vwra7/n4woTfsWMGBFJ7vCtn79/mS4jnU9FqoCkEEhGl2jPJNFzrP
qTs/4P40dsx0Ld4Sw3sZfmRhnt/Ndd/yAzbbKICnxcAdXRyR1BVm6hpczzVKQDc1kfkVDNZ0X8xH
q1AXKVJkUjG5TMYYhK+zoB9pQO5cfn9Z9li6+hzpHe1pvve9BKBihzTHBJGxqnEccZUJ72oGRXEV
wYsujUPhKrDnJKOu2HQGV3MQd+A0JnyuGjncZD653RwdkTxT59KpiWAIX4l7kDSknKduirpOt8Yt
y0rjdfDCT6ag+a3QNfOYOBPHEqq8ByF/SoiAGGKwCviaECDQidqPKlD1MXJ6BHrAVHs3utrs5vdp
DmnTS3rnOvpXWcY+UaZ80ZmpA5UtAcwVmvEu8UV+pxuUa8Xon3h/xcRWbAoK/6aTSd7gND5S+6Xr
KiGqxbD6UzhSDjJcKZYirX2QOr95w8QQ0krah9bOkIBQ8rPv6nYJ8cEbQje7EQhXXJPi41bMPT1B
Mqk8+gSym+4433nUubc8k+FBxDgtfv8J2R++FzcrMFtlWX7yHegVGFX2KHmXi6uJbvHyUE3MPJEv
AMVxUTf2Mk2efj8UjMjzuf4YcGOdAr8OH38/DKzkDRXcNQMveQHAZTc19XSPeXdXlTo5oOnn5o/R
ueYOPDay2LAI8gD0LxdANAP4kB0nHTf59j6zImybvtrpjBo/0HLdOh3xU6PoH/PEXDsjI1qM+kPb
NveWyMXzbBUHs5TGAYM587k2yJ+IzNrE3PjZhzRHSxBp4rVfdplDQ5WHNA4BFOaMlsPKWYeYYe+c
2poueYNfuepRcQ4Nk2l41Set4p6Qd9whxah3SYCRUgM4YLkQMmtWsIwS61saj2zaR/cc4iXYsFEj
brE+FKJ7M6i3EWY6ty4FqQdypjYm2DjlseOfBC2+anpWIlOPqTzmo1Bnn4Vy+mM/ZRtMJlu4M8Mm
dVH8RRapyj/ZwaG3c2+11w8Hs0n3ydhbL2O6t1swgnkQfxSxJJVKs5drANKvbc7tULeAkvLPTqXV
XV7Nr3IEbZpiOGMwF2CKatRx6RLtRUiT5eLeiRCu6R79MVkNzBRi3zq44RHTQ3w2+9PATfWQFSXa
X68/ecqknkBLK2X14OTlC4owQoBlDVY+ChiK9+Omh57LM0Chn2LymbqwAzec95vlzr/CkWon7pvA
U/suhwcnMA54ge4VrdG9iu0vl48pG9CawEoi30Xl/WxyioaJiOsu7yjaAqs7KZcMlJyBqqQwPtlw
61fY4tttkX4ZVYWNomT0o+MIcpFmx2u08PlQzPPH3w9UuM1OZcWrJNZ7QeuTkWn0KzGhg/v9kCzf
37CGYeQ7nfu0KrGegUDozlHr/CTyuN2U2GcrkqfQ1dL1LJtF2WJA8BZDdBg3FxaJttl0+6hpy1Xl
+dO6JJl0m4X2j0H59OwmbpRacR5AyCWs0wU9B8x/ZSvKgaFnugUmolv3CFl7BydwI1tx1vP0XGda
7YIyRw13Bj40QP2dpoeiyr/8ZJh36Wi9J7CZMZzrTay9n6UzfmtKXAdd8ekPalwP9g2ZIoUwbkss
8SZDpY48y5SmR0G5B78p1fCrcCNmVAT41dNxtqqJfUt+RUX+axwYajRkPOFyJQYGciLjuYWNW6JW
2fcsOOPJ8fgkewl1MeaeuExHwntqE/+nBnoiR/Qejn1kMvmKAT7B6YLIROZ7asVN2fU/fdgYa8Pz
2edZu7llJC/K1mCxvGi2wk86Wi5ljeqLpvykBtpbspbyJd2rI4NbBZ7cdW2I4UA65clc6HYlLVK3
yNVaUmCAdqdLLIdFrwic/65s3GlrDa21oiIXm7SSEyJI4A+Ru25zgnWIznhucFRwC7Z/mChQLoGk
oyVIPtiWXfEtrIEkjB25Kypuc5qtJcPVwouKXxbFV53AMFuW9KJcZ6TUPREg9wNK7gkM0sEqxCaq
oXg3Jnz7QHH64lzamMEDMrlHeoXGoQVFF8nmNOYS9fl0MI5x+HX6K2uG+9CerJVtZs85Ixjd+jFT
6okU+5DEqkzfV1V5b8/cPkyNLFYwpR2D16wZllGDy0B2h/2LxK6WpUQwNGeQUF8u9rtFw/EDZ+KT
F5K8mfiTOEZZQ/tTu8zgZHRTroxIFrNwFrbpAElznCEsIvhDthMwhxseaZB5UxQCLT5l67pXTNya
r0QH2TZZdFK/H9QwiDUME6IH6gDx4d7PM/tkZGR4u6p8wuTknQTGj62y2/si93mZANB6dK77kbQn
v2aEgAb2mvctVztD91UyNO1h/pBjUOxTa8CDxmbaqn5UbjKeMJuwBDDNC00bQiB32IX+qK746sZV
N+kzZEi5wxOKVk9LdHRPQnXtth7dH4l0f8mQTnINe+HMXDe5NZ5p73J7jFiWtbyp41thZZeWEcGu
CB19x7DhtUQCtQfZHW3nJpxfUiFcPOmMPKl5P0xZW4coYWXNsdu7WGlUz4Y46156H7ljHEpNoaPv
elugHguFv0JmW0f60M7hsAaewTzUaBPGaDxPwEVle4U4O4JVAZN4NBjLQikkC5GL7OiSnOpm9pPH
xns1OQ0aTmIakeMTZdEggp9aLKblgXgKqKIlO6wU+Pd2gb+lhtdfItdCxkVAT2SB2lWgbEYUvEjs
woc5YPuHq/kky/aHA9JrVRDZsPTh3OedYq8XR5dRdO6qqUjV1TZSeJvYb0KR7XATFLS6XdSTZI5H
s3PEU6wYdJm+R08gXwMbVb2toGomNULpOHg0AVISJD0fM231z1BExx1o18NQ2p+lZ31KkGJDBaEL
U8NGN3QEomaw2yTqPcnxHU0mVinyFbfRaN2M3huIoA0f4BF/d6YZE6lbY4X2aJbN8TXHEH4e8/7E
UB1tHRuEzNfvIfEkSB297t2VFUmrfntIB+nvspIwE2A+6Ep1fjDSetv5CBl7CvlTVZubru/eEDJ1
zyV+/wdFJB5DZoMYOLWMv7iPe2UeH7j/6VVmSlyipnUqi8jd+fihwb1L8+y7w7SnKHuK2c8jDEau
P8hMAPuMKMNj+Rjoal5rIMUoqNEKWC9ah98TxPkPozuqTZUae4I02qMiavxYzm+ILuONW7BrMZUd
48zKrsScmE9IWzc6nJxNEncn6dYGqzX0c7K0f2F7WIMNy1dQLPpNxpJ6FMnnkHqkOI/pKyPB9Nix
dVn3RvaIB4MiOvIPQwvNQOCYohU0HMLbK3MdZvn3CAMfFDIkJ1YZYh+i4bHq6KeqYg15ADVIT5rv
nkQWTdh89gLokN3LoBGZhfrKOChEgQy1NfCgfffVPcMd5xAm4888j2hZGrPbmS1YAgdAmZQpQYbc
e+m2WeaHnvHUxHhQ5uAazN6XNwffprql09fOqnTsgfX8TKYtVqvkdUbj003D/UCTlFcuoPoKt57v
mm821JO9AwPDafojM1jMw62VUje0LMHL9qedJ99wENoXl2fsEvor4TuPtdnVTIJpJMvW3auSYSEe
TPT7eY7OGwW4S4lkqRt3wmPbph+jAUwGifgS2+x/RM30msXVnVta95WdqUNecsJWs7elS78zsX6v
Irv7IVBDb+f63hlLvXVETmOYuOpQjBPLi2llV7PY+hBtWPvHT7bJcorMPnuFic0xSHBm+5Xv7IXP
2Rbeycf6y5GUBLw/Vy+ygq0hJeZe6thp5GqAb7Zr+xjNf4xGGZLsYlaymShbHymOOWiy7acocMvj
q1qZkSK4DQ9NwLBr8Hxvi5Nq4AxkSObUai/8JTfT2cyOH9HfqmQtuNTNiefxe99l5RlirqKPXqwW
XijCXWJoeBb+JfPibpcpLFdcbJ8ZSq25838oIDqb0ihuc4n8YkbtiaVqawtGBaOniE0sHIDNnIks
4kR9iyLvZmNr2+LBfvZGZ2Sk2xQbK9vybuI1qt1qqx2ZbiUDO9mz3U50kp5zBgvVbN2DhdEHSTR0
g46txqZrv+Mvt+86VA6Ecf8IAvBeyUKiwvVYK+vJRvva/+zn6qcLLblPBba/Sn4vmbSo2iSiimsT
scdTHDrOxShn8mZ7fhoWYwC3gWpetfzp1HmxV433043FQzQ+9O4ykk0roBXa5j2rH704+p6lXo3c
/cmMC3woRf8DXMb0La3YrOZoP4v4QkK5RxInhxA6A7czgmPd28CvKqQFBBGkeJ3nAL9fxoQ7g4fi
Ds42io11HJKJEsGlWqf1kstLmoDtGJcGnV5i0yMlkc20ZzXgk4xilq6k+tFtMmYI6mVHmVLlWbBG
Vwr/uJh2bTKmG2RaO9V0MGfSOdv2nMIYFpkrFMTzUTIGHddqe8YLw7oRPCqyq01WlT992DH3doyj
FajggpjB84zfgJVmdIcJNX0ModiyMczl3B3mTn6IMMgIX+yZDDbTTaW9sy3s+XsShPMaxuHH+N1v
4cSaC/0nAv7jQ6TE+4YFOOuyd6jpNdrEn1aXHny10LQny9uFcbUPhpNFT0NSmb7aLYkI1GEB2jvM
PezvScw4uX56ahVdxOxycpTJwfOad2segE4a1V3VpTj5oU+QZ/VEWQfzBgqqJxd5/yi/+glA0aRC
sB2f9YgsoS3t+z7v6+3UDDdntEzkpZg4TTJsYzkb67obu409+OnGStnoF1YCpKef8oMO6egnWPUr
R/m4LyuDu1XIV53mkAN9Szw1eRFu6mzHsKZgW4Y+kfMOZffYeNkZIsxFt+hHvSlDWFmHa6D/9zEU
oQ8f6hmZfC8lyn+gJD5Ha2IhwaI810vQa/nViARqifXkJAOnDONqA8d2Zs75LgsIRu89AZJfyGuC
wxLmilESHcVJaUEp6wEX5aNFNFhIsd1bp0ixXjFRgsyJY6zgAVG06Pxnpe3lqBI9u0dMAl00Km65
IkBljHFxbLsbI4hgncXlobfb+pJ01ZXtxi8NdBLtAUoIGN2vrLZTAGR6JzUbKA5toOLLn7D8Vnvm
008msd1kJw5fI9SojT/gxDVqbuK2D+tzfG2FYfO6+pc8jfBy1YOzSXP4QIrrNwxltCvL+zrEPQdJ
707rjJVDUnxPhuGjbvjoVDYy50BRLeCAr7aU3Lusjh66ufdeGj58YrT3pBRuwy7+3qGXZS0M9Ipx
H2fWtmamuG/7tD1MvmKxWLEFrsQZY0PFZ2ZAAQ1g9VgZhb8N44/YtBIcQRaGHOrfYpg2LfD5ezgy
SPLTclMYDois4MW8BJnKN6ELFc2IdXnTdrAUCd4JMdBwiCKWv1WeIslBqJUnxaYYGY65LmPh2guu
mH3Kg+5IVPJxgeFdwmSe58eeZVfWEmycuA8okLO9YsKgIHe5pKhW2KH4JJd7k7g26PRiVfF2spxD
yqcwDrJ/cb0VDfxDHLOkz4udzBGjYIMzV6ltxdR1VNv5XAqoBgXtmVn8wszNCzCZOGULerfBNblk
7404fZqT5gsPwS7u7R9OOJwWqETbYphPh+Ru7MYWkOyY3KeNomes0ls60ccWHdlACN+fwyk4QQZA
Hn3u5+PoDOme62haOW28q7ye+N0AwycIlmcvbR6hIyasfzYTsmES9YibF/abJDOJUfyIprMzKN4c
Va3mCZeGF8b13vFwwneBd5mgITkc8hcha8AO6fxjiKOb78GsiHz5bBgV+hXTWhw6n9xePp2+uk7N
tE0qnKW9z14KaDw5asnVK6UDR7naJ1l1htvrfLTiFyN8lEPkWK9dgykhxYjDFFlgCFLpTVZm/BY0
Rn5O2Q/1OFNXMpyKU0Nq36bWzYnArxC0Fmx+5Mx6V4v4deKN8vPuO5mS9W5KDMm2K7jHp6yZG3rn
VOBHwP3T73uzepxyvjVB9k0ig8uuJ5gvSOMdznbM37+6gmU/YYz+OvJ8cBbOZShzJsEKUIjLgmqt
ZPUEb9m9RGl9sm1IsDHbSDdChh9XJpMTxg9ZVx+CsKAv5NaUKT48XEEoyzKRUJqIdFUp6Bx5r97q
jDd5BPIam6d4nvHeyvR5nCzaRAzW63biRZkFN5cC91xm5CVJ99Y3lrgPMZ/WZ09Blitz415HzbUa
DHkrZgJ/+orDejZ9XK1tJFfM5uW9sihVlLsjCVmtpEHwBXHnP+EEcPm6snjNSOFZm7nz1aWlyxwm
xVa3zJeVprTiPHBq+i7d54Cj3bK8FBPp7xp7AeEgXKzZNO6rkVxBn32dZuiEg5SFE6b4b9OEPbce
YdVmTXXt4BBtQH2fisYU+xj7FBHs3RaywFajGd1Yi1PccJqznz3Y6ObXxJN7x1bMBFmEuPnGMM7Z
GBrWkxcDaQQ/aGXUcyY+hcFo37IAFV3cBiZ6luJ9YKWZNgioaxoBw3eDlQnNKh3UR13SA+ocrR7a
nq1fOOUeu8eIyI4PlOdb1RsS7M8+QTMw+B7GgI4UkDJ2ns3cQ2ahjLPXegKWWp1tyNoMn9TirNYO
WuZGm8mx77Fzlm1pHpHhfDktsDQyc/icoS3be/4g9n4bv7hUtwCISL9W2s8u1qiWhBISqKHIfGWR
HE+1PX6lCVejknl850WdiYFm3ioN4sWyVbPLm1LsXPDMLEDAgQeiSh7BMvKpskiesMCBCnONKkQf
TQYMsG56mp3cWhTpTUttgSZVzFPxrXbEr0F5zjn33BFMVvrCpkMfBkJ1D4IGlFVCfxoTtIVIJIvA
ZAPpDvEKPoCbJt/8WX5Pna9i+I4H56WIk/GD0QpTO95u2N/EyxQmzPgwwzCRnYEZcxrBNyZywrrq
pFhBtOVDlrMwzcn52HeGXR1tbb50ffkjoY2DMFu85drwmKxx9jWNAirEEUMNdbEzp7yFkvJtnLVx
6digcQ+mXvM8P35J6p8oe3rmC6W5jcfc29oZ0Hb+TQmeGn1GmhxNIYgWKKwHs66yuzbGD9g0U/zo
o+WuWxR0YXwMAk4qCSOPmBt4NMC33oxukW26HAxonJ7C1GII+iutGdCOXlIfZlG9KVimq063OdMh
OBxmENU3VULf8Olobgp6yHbRT7MbZgvaFcmhtZEbZC4CWliw46ZG8kAO+D4dubAKy4uusKX1cagK
ctEdcCRcxT2zqJ36tJ35NYqhsrsutuAsCBSzx6ZZOzExrKludxLKbMc0kAkvtCUCu2fg9yFlwi2Q
iJzpezH6p/g+mYaEmMsyhpBixJeXdivuShU5Ku34sNweH3qCjaOxFidYD8aJPe6PsvAr1nx5tAuc
5s6DuHMO4EhhGrCuiLedhyiqHqEtGpuiJ0OAAaHBOqqvDzqwv9XUWOcJ5B4fnW8D0T17p/f1AyIe
6zTPxU/cgwdcxT77h/7RCgbNVfDpeP4PmYh5h804ROTpHAmCJvZALVVV652NhjW540YMgSfHugcn
NTHQuk9DzJemJcyNhjfTupgll6sbpU80PTdFap3dbNyMo4cZvJE7zAXITgtTMb4+84xMYaDBM29j
v3+ytJ5OcMVY/Pex3trl1G/hxVAC+pHezXL6IAa8Ohtuvq1M3OdM3y6yS6Jriiy70uV0NgUwzSGx
T5PG8KpQIq+7YfSZUDusT5vwvTERivfQfK9SyfYAb2hGQVy9Jxm7vLYb4TokKIXJNMBDZLub2b9Q
tPXrPvZekjjOccpQ4y9M887wxakpfkRZnZOVwYMlU/sUzBhZgRslMW0D4RYjeyRa5VbQhBsWHreo
REXS9PLWtRNddA7bkpM0f4q0o4+hd5sT6qnUrYJrX05Ez0nrIweRvwO56e/BUIRbfzmabftoMjn8
4IvObHMUr6U4yw/Ytt6pCpDJl3NwDLppr3t1Pyi4CJMXIiHL0L+2LNKgnCEP8lxOlTB8QYKsdgNu
Btna/jk3Bcq0hCEC5VBxMeZTWopF4EQXPobPrXIJVAOqfyFHYq1Bhtw8j5YxBpdXydJ8n1umlJNN
8nYk7tIGY3BO9Xltq/yNyQRBHGmF+rf6RS976iA9oXxxLFBLJlsQQeSDrHelVOLiRhGRs9CDwUE0
59FsfKwsvreqHOrjpC1fgjxcKk3WHH7gHp3h5iZCwD7ZRaKu9yahnyJi0CZtC3QVUe5tz8w2HYlV
ETQyc5tsfRJVGD/lz0I7uEqLjLckS7qjwStQL3zWcIG+piIhkmq6kRkW7gCXbhnHghiAtrvOXRLg
kwl4x8TLw2ZolaZ9fghAV4EfVGcrq8kPt+MCIEICLc7wjp6ydrmDrJGx6qflOU+xIZp9o/Fp4+/E
Q8OcZVLW0RslJWBeka5NpxuYBaES8RBebBI86o57d4nvccM8qNEM3I1o3neVoGzKsQO1kAYiNPLU
CPW2d9QXRpGDoZt5NyINq/gRNgPd06qnEkIzV1byHUvjBVHXIn9goFiE5SFUkp8iGxYfM1FnF6NC
5g8G0UOYU7zGsRnvh7Rcpj/0Dj6uvXVYBq9mDdjIXHQB43EEQ3O0wh105fhkRd66rJU8EHS3cyHj
goOkMfToIu00uhSZ+T5NbrtGef5rGINrQpjGyYvVM7wffq3QvyVm+ZEE9pLkg0UhRdG+Hf33jFAo
xLRrKwLfVKbDXgOYTjpkixb0U5Su4dZLTBgKfgV5HpMgmGGIGaXDOidx+W0aW9LIogi+RNFb64Q2
3X+qD6433c2aTznJjxBDdLMPx+ypTXKLxjCUmxEvUAof5IH71rIIGncTFgacOt4WqaI+CVP9si3i
jbR7wbOmdmHCyw0wdye76Fs4xa8VK8Qo6OpbqumyStXYR8uK5G4Qg4c5VJOvyhAb/TxERLNrYpYt
zNIiUpRYq6+UBqExVXygXb/7HiKRYEZEdhwBeXcNtHgJmirAu/uwKAU30jhOqR/vPcM0iSUpcfmz
L1mV8jlFHLIqmu5rLBBBIRje2DMF5zCkT/nCI06Xh7aGCwEzguq3sur9AqEEtlIfWzc6MVK0Luj7
weBW1IRIIy5NKOXVoG3jMkLhHp1w0UF2sW5WaKdHlgwVvhuP4oHB5w2qAFFDWWas7Z7FQ4c7n8Fb
K0+mVVcHO1asijht0h+VyZFJg7FNc95PTVq4xpT2kFqPMYsTJvfc+0dv6i+dQbFc5B0nPC8Q1iO0
ijDkUK9FQ380c5i0aRFj/E1j/Bgq1qesMfWp8RK5pxY48l8pEvrGgdSlWe3NIDnDY5k2M5UvK6sO
N3vfo4BmaBw51ZdRAraDTj2dQORDLl8emM+nW+TrbLZH8T00zJMyh3d/4EVxJ5Y9IXexLqlOTlki
ao/j59GdGOoq6mIgOTh5FkbOEPoMN+EM+eDx/erL1tAC6SK4u854HQp3NB9Ck2HLZIevfjdu61ZY
J9dL873AKcN9L812o4mcUKJ0IxnYOYa97R+QCm7oZBZUBONCM8RkpdslknSaC0Sv2O2tjow4Z1QB
evFJ96c//qhDB/lWkTAc5EO3q8CuYEt8yAMm+Y0DjSuJ0MqaaTCemklTCo8wmljCdSegg80Gkv/M
MFH5J7c2re3/CSf89hi0YYW26dXXs4H+fUiPvZGP74hSmW+33nOJzvfKsqdbaQT0712tmA8TJnX4
/WVfzzRU5dVwOtwLRuEcjMK+Nv00H0I/80AoxAYw8/96SFyjAUnjFVs4Z3/+i9//ic2EcTNh1pgH
sPFsqM+epfvbtID14ezxjmNtO/z+y4AW/n8RZ/7fZ5D/U0z5/1/i+b/9+bna//j35evwq9x8777/
0xdYaeJuetBfzfT41eqs+49//7//5f/0L//y9ftZnqfq6+9/hV1cIMh4/ArjsvhzMrkkhf7f/vz0
//i26/ecb0PQVxbx93/9hq/vbff3v9r+32wz8Fl2IgdzcSSSzPxHkrlt/W1JZJYBGeLc/V2TLNp/
JJm7wd9QEzi+9C3p+DY8ub/+pWXCGf39r678m2t5Ft8gfz8bf/VfP9j9H4HPvGR/vA7/+Povhc7v
y7jo2uWn+ae8W2maEkis4P/jMiAh/vdfcsznaE4McA3WphLTeE9GULCvev3OjntBt6LOH0Wwn8ge
WWW1/9V64wueizeW/iieWo3WvHdvk+F4DIhhzWU57NfI08i7WFRurXxFVlgH4EeM98JLj3T/PSFM
2QVeA9F62mA3ocp596dX/7/5pax/DruWJl5vj8BzwUuH/oSc+H8O8QUKNrutnXobiivmRFPdbaKe
4JsJRzfcJQ4Pu89KqpvdaJ2mIH0aDGK5qSQZDWfG6//7p3EkifR/yhT+48exeanZwVqBFOJfMoWH
2ESFbqViA2njpw7CaI/+Fph9NaEUUEOb7YfZoMXhGEMrSw0iqgncRhF6xJV498zdspOjSFQlQm0z
dWZ4aP1pydwbj0qI5hgJvrFv78zO6tfcML5BYwBzgSBksDRB6l4D2h3qNak9DIGrmTBHEyHtvPGQ
sUwVDoTKn7aaLk3U+IxLSLon5HniKJV+EAElGWlvTLQAFpouRCGbsFtSC+HdLc+8pCmtAVM++/nZ
bBQmkuXiCNnNIF0ZGUW4/vdUsGSIg34HBpHREDfAdcLJTNSqwe38V1uMj1M8IT1n5uV3LAli+Tko
UCPgKBiC28A5G+Uf2jFl5M4wz2f2CfrjzeRut2niuUNjgRo4sPxphwzSWbfzwDILBNrvKxVPD2Rn
//L7BQoGZV3sPn5UJYMiKgrq6dBBU4IfouunGn0TM2EneM4Mczs6ccrcgGW5qnBzz4qfBB9hx342
eIbANNwZTY2uh9uH6NDuty1Lf7M51my7GTeK65wsXKN8bo6jIoiyHOKvMPUunXA/aFVjhMR84tok
PALIsHcVmaM7OKndPi0XlrcNGaKLXpDnDYJ3sk/YmI0l020tPmn+rEtuTjTReXzfhCO6CR9/xgSh
b6FtsKIdrzPw1nGB5XPfbI62l/wSyLpMwHugQaCyCyY1ft1t1fI7YSM6JZgO1j4L7udceM+9RWiR
zW5nebcq0n8PKe80kRp5u5HwFe8JduZ4QIQASPFS4hfPelwzfTsatGeYhpXZ4jy+d6eR08Bj2jM6
5XoAc2BhUQQsbBMkOjPZiSpGUzl2W3SerwgDnMWnG3KNJqzysX6lcqrWNUUil0kP7oWn+wKZLhB7
EmauY2a5rSQXSJn1A/ufZ7ROiFjyZTkDDX4l5QRMfpIny9XrumAHS27nyh3c5jig5Wf8RNWCEGnV
gqlYYaIGmVoqe4fo5vj7l6WZkZsYQaGcqBxclsgX8TNYfjJWlwb5pWuUE4uiIniupibdtLIHn+mf
kyJ6/OP0q7lyWErh6QdtTMtnjAB0XYNldgak2+qgtWlfHn//fkz9bpUnsbdigd64Hs/MqdLjnmFy
NgwR/7fSt9kTyDVkqEWzFx8pOgCNlWCQolTslMNyPGwSzfqaQ6Ejti5pBRzd5Vg2fMM8VthsJ3Dr
pyFqTon7n4Sdx3LkyLZl/6XHDTO4Qw96ElpQy2RNYMkU0Frj63u581q/Em11B1VWWWSSiAjA/fg5
e6/t8amJ7FfRrAx8OIHchCvgTD8DSZk2fDQs0vSiT6VnR7cummFO/tjxsYnvRAuXwZwbYiB49ab0
5M4DVByHfIhRtdR42XYDJPC7OrmSkx3to6kZtl6HqLioe/6qeobLkFCXCtShpVbs0uGBUwL1fZz2
76JRnMGFcbRNyCmhPHVHILjLQ58KQt9QZR5qEbzWXnnO84k1Iw0ea2JEdx6drENXBx96GxgQ1m4K
pbpXhFaHuIENoOHi3LvJ0SgQfbntzLtLhtGhdh5k1YNNBdxkjFWAfgQvWusVw7Yrg0vZcWWcv4ne
MmIefq4/8wes4jFjoDpAh+YX3KDJvHCmjtwbc/Xug7R/sJ3ytx9OeHPV/TsQ7Rj5rbkz6fDtUfHq
lw72FAFkE1JMpw4SHmZwyLC+7q7JasW1Gx66Tzomftp+JgVPLVL09zmDhqfuWoiBPMzqvsQNhtut
QAfmYtY6TAbmPccVN3pTt+vkm2WDLpaN8zmsgGD+fc/zLAqUv+x5mGRNoM/CE5bjU66oPfHH96ek
jKhCxP+evL6ZsCCau3Q232RNurkMEPgj/2KLUtfHIGi8CcLgYuPwTazVvzfFBx2f9DhGvrFryt9u
JY76WxuDw1ElkmekcWxeTIO344S7WdYcINIoXQ+wPG4XTDfbOhB7f46rbVEzuYwqIjHSVnVTRs74
nhx4S2IykfzcuUCVYQoReegz1Y911APakPUBkoi1253gI+MS2Og9yatII3LK2tvnJguqw1rsDi5C
N0hlo1kER2mNWFObyTyZsn4BZijQ8KFAsML8k7CJHEQChOXMxKHtpIynZdM+51bcLZtkBOLdlUiv
anZcpIK/EoH3JZZoS/TvNk2bsWcAKVAtAflCry8YoiPHC/UN7OaM/DHLy/JXRopV7GQBWm6AAzkl
RV6ibBaSTT1Nb/ySSOiGFhf+k5PhKBB/jVGbjtGfn7qupsao8zu6c3CXs+L3mO49dve1fRu/l5ML
KYt1rWqBB0aif/OnHqTHSu6wftuW7iZYPA5JqgaEkTWg+StckB2YnhFVs3QbLNoz4UygRi1IhSFa
ktX4I14Ka9+U3i/9MaQDf7vmUWMVieit1uMVn91jS6XMQ+YRNd6jddK/MA2zaB9m1b5TG1xuG09l
OX6GI2bWImlUr5iSIo1Yx1f2LCOwwosbtzWJPNnJoe2/kN65KQOELGpB8Ur+byffaTFAxu0K8+qo
isi30nNE9IlFfkUVsIzMFROuZSIbyGkGWANTUF/0ItMj2QYyW7wmjWx3MpftmcYOeS3C+qE/P8hM
ny7/LA4PAjlSviD1TH+fUGusbG32OYISqFSDYwSGBybRSFouG79eiboqwx0yMxeGnCzW5kfiRi80
F/e6rBmx/1B184M8Drx7c4AVT6Gb1waIuC5+k/SpsbG7LKzkdTGF6LtrS3dLpNULnb2LvpcRKk9Y
AINxodiaWP3imVU1R5n59fgmKfuRfjB790TQ5nDUi1qga8SWCazVwAovS357gCE3sfD6pP5PfUv0
lX+mKP3P308lLtrPSm33dsEqquuzWvBVMtx2ekfV20g1fO9sKthWFY56mey6BJvt8PA/36P3jNSq
OnhqLSDdiAf+q55MQlr3kuE8kfTq67WBPaa2UgTwuN6GfiAmKcwfkpKyte8CZzcNuFtajB4XV6gd
Pl7hGONU1B+9fuH6v/IabXffoklHEnmrFyNdJ+stXP9q/cr0t7UTe0FGy2ailatwjkqtL5LHpCk3
HrG8l6pxntYBUEiRyp1rtsY+taiZh7rq9/rb9Y/2soChcB4ADmKvXdECw66fXTjLTG5JNYuKn0bU
vgxkAm9m5AfQU9qzp14EQuiO70Terf9osjSDQqI7FM7TCAvuqK86NhC7k/q5j6JoXzfcggjssOd2
Pijq9H2BagMu+TXql3Cvn2lXGPslmhDpxhYnGqMiXSfClZIbh9IY3P1SUpklrcv4qQlwDJCj0EAh
WFxzOFdFdZ5s6hTiJw0YMyrAdYzsA0fDjWsRJAFM9ag/7YrWIjosA/FPcMyd0r3Noqve72YPdN7s
Dsy7WDI8rI9D6j/g9wmOVjB+z/rsKccsEYTvbsgnq883+ZC9WhghkpKtGNl/965LdiQAIffOcqwS
pzysgUd1DbeHeUu81PdZxYqSdtdSPYm6HPJFJ2705Ym2O/dR9DtxLZptUtzgKwLEGk9vrhpH1iEr
AqkgKQMc/S6jG8EfDJyMwQYO9DlfyVVx4dRi3RMd2iwDxWnvm4dx6PztrM5Bum4LR44Y6dq8lwYT
Qq9Sds3c3ZMhxOZUCDgV5NRwBuHFG2QWGR7aZLXw1vlE0h+xVPoRXZIK8E5AWh89b9Yh6i1V3TMu
pehuODi6la7koo6NtWR0yLvG1tjZ2Mag3T5giAQaYtvQqtgnZ4/OfifXB8SLIUHGwJZb7rR6YDV1
y0U+lShKbXt96NRW1VoIeaQ0TvrJ0BsX0915A/kzDtnYVAU5r9TizNCDo98wA+0gwlCJe6oIljy1
h9AVxFAN/PhogqiXA5zw/M0I1u2uJiWeehJBcEktxKq9Hr47ANroJKoTXFZ8rnIB3sJY804EcJVD
NrjtoPQGCISP7lA8F55PEEGLTIfRX4yymI+9z+HDVS4FaG128iF2bnl+Gx4Nqt+xcMdz58bngfqT
R8bgbmaRqt0iPRtlwdBJnaZxguGf5UCleyNMDc2TFDwd6lu9jmgezkpPwqczCooO8Ij3btbNetF3
V94s91U67c3mfbHC6bQMRqIg16fCERx78S2nCJbaMYCLL37r5cmwUfASWG1vOP0Lju764BjgANu0
3dTuLY5ymJhNR2ndKOyz/rEda2xGqjmgPgPjZSJvk4Gz0mGg9oqqFXEb2+loefi0uz9iwY4iUmc6
c1SHBddTdcRmOhOrUbwMahMk+yXeNH5HX5o1vyJzCULafBUkRsF/Ys6R+MWTaadP2ey+6zeiQsJ7
qBbxqvc+w1N0JPBv/vhQqnPCkvMGh4j+nqeGIle/k2UI0t3F/FyErO8B/g3cYqZziOL5W43eHNvz
CT4rNgZeFLd6dxQ1vdOpXW0+PrFFgUqdXtAaQjA07EtFz0Exdm4lVYP6Oyzx8BxUH0z9KUqptGib
A20GWqCqMA5pL4iaOYJBm9nFsVdvdSFRWEO7awUnZ7VQj/Uf2Rz5e10i6IdQ/1ccmzVrloQSrsql
aeJZlVN+qoKVpdZtz/3A/eGnKlSyoVdhTGgHS+njhEvNB69qxysHptJ/0bug57E4Jp5FZPVz4tJQ
ZhnQDZqqoodRJg2RRg3oawYv29BfXjkacF7OJINi9Wv0/ql7LvpYW+F8yteP0fGYIEYJM4+qOXZz
uNALUtU7GtdNGY7dppfP3bTcNX772UDV5g7FzW+QTwFVcZvZT/h1FdvexYi6CKV2o7Sf2rMtGgkt
NPmddIS2zGAe1RssU7/YWmlySwq72he4LibuxKUM7u8pC+h8q/+llxLC7t8bq33qVnbzOU1Q+qcz
nISfSzxbsKK5yCa2EIgRSuWytOnVKszodei1R6jSrKLAwz9zLesf5FV09MMo9ixdibATD7YJMlVt
EnrRb838Wo8BK/DAmqjXLsPhkQgrg4ZUj3pNVUiTt374Cfw1o7L7fV1xAGqaCJ2nfYG39tKpqqJU
Ta1/P3DJv5+3OG1xsnZp+Avh+p6nWqJ/Om8xY6hTt239rxpK38jN7D9HPsSw2QCAjLCWibcZHteC
6YQvUs6dFAdpEp+DKgLpZccKfclaZcJta+S7q3oPRaecb1F5isz2voX38V+u21K9z6829fnn//lf
9EZNV7It07HFH8uEm0b7n687LgObaZqI9t1gE9NZFntlNo1dUDV88AeICpcsY+QboVNSCxAD3kf0
wXT4+qHc1HG3Hv0sD44TrYCNY5J+ZBi30qPWD52pOHESYhQ7bOIUUcSE3O/rhGz1+TGTGA+zRDzz
6JJDEfwc2W/w4A8fuixeIW7/l8/I/edrtUzbF0wLpXSl/be2dMBZxWnjMtzplgfDb7oIqnmq+11G
PZEnFhucYdX1ckb4Oto6bhtuItt40PUOEHpk6apvVna1tdfu8qhtzwZ1ZDvONGjUEmYKEDlEJo69
n++i0r26qh/x76/GUlf7t0+Om044NLQD8NBqRPHnT84tqXrJjEV0hG8yQets98sWhdoJzA7xTFP0
IFrooGbnEWYLxPusF47a9M8oXzw0Ovl9Yk6v2A7/85TpZzs3gunkBs2hz+XHQuCebxYL5R65cFbs
bdMOG5gzVdlJQMmrVIXaLxY5DelXH2mAzoOCFxvpj39/ueKfTXzLZFxvScCSvifsvzU0ytSfp9kD
76l0K9sgNvbjaL/Y0IVALbJb6HWKqcQ2V7T7rgHINUvYgf/lMlw1kPnL2y4sU9Lyt1G++CCI/zZM
CGJ/bXPwS+wuaXAsslvwbcbOnOJvFar6Qq36+mAcFfSrww7lbDk46qjJ28ZzMkZZjEBZMGfmRK46
9fq7Cf84W9J/M3y3PNnxT4z/GTGH2R+FiaktPySueMW+vu+wasrpI1R7jbGwNLYRKWdr/eQO8pVn
kN3xNnJZH3tgB+T/QDIMzLve57wj0uiKMru+i8ZTkvbEgVIVJsj8rj1dmmQxT+OgTFMGESOMyR2s
D8vrIEwab2WAcd4z+Bss0vo20UVs2vA8TyzZjeCUlFh0cYLpc/GI3xGQTTF4vvrRR+kY0dehcayI
ZanK9Gk2yoiwd8Ck6sKo0t76waILUlkfM5vI1yPnlce8o+6Y1IBKGDNQDmW+1Md/0SMGjyXqgWR5
aiYKDI9CgFCZ4KtjNSxzrHqw9nYCUigDVtLFyohEb8yDMM1fNJ5JNCegjOPbRIv8yP+g1U+s70F3
CTBeNXta9l+tMte3nKN3I2eOJHrfqZPohdyID8AMj/qB1+VEUo+fSyW+q32GqvsX8ca6gNSDAN3B
wv4ZRHO8y2fKHiP0HAwhXycAUAe0DONTVN9UJr4GvUeqZ7UjSYVSmLpHb29mI+gYV9caT8N+pF89
kARAqclvS92bVLms0vbUs8n2UwL3g6JdN3P0ZXfuhEnKIQ+CMGV2cRvPDKcPBuyfzmKzUFMBqI5T
54NA/vfn5p/7I4jZIPAYwTpw2nl+/rpawRaI1rGoJMQ5DmiOmxLN9Ycw2vdU3TZYgegbq49WH5h0
x6wm4firBNFXGa3xLzk7N1Xf+W9gEP/ath5hiVB/pu//ftnWPyaZpusg/rKYZ7qe69hqfPunbX3y
yf7Ewp/sJxsDjWCqYKBGWVRxijOnUo3oNqn3VRreFUsKmrjlVCPFGO90Ea6Pjept1RtA4YPC8jyS
ighQ5ZjE+jDwwTYLf1THEXTiYDdObCzt2c9BbRCjikNLlTUMkJeti02ZICqSyuTvf3+d4h+biZC+
p2YDrsMQNPCDv75OMr6tvMuRLFmExMJGoCMk8+TZ6ze676Rvz9wf/xjN5YcxcIOCO71OC70XfY8l
IYeFdszP/+Wy1Aj+b6stw3fMztL1fTeg6/DX67LIzwGxFHu7hSCcm9I+ioKQJ305feX+p5Vtq8kp
Nsobnqxokpz81Qwj5khUQUJBKh+bN8TabloMvpsKIarugvtLxzcwa1yBMLlJ9zZKQFJed9dwBrpR
A0gSvrI9ADrI43wEftaHl9VnzIdk6rR2RBW61ateDcv4OcsATamzAG0MTKGci752JW9soe302zCF
1aaHC57RgXic6w2aKGY2amrgqfKAaJSjmDE26Z2stDg9BFCdM/zMJCSiii/J3JLvJoCIG90RmGeH
CfA674Sobmcx4TDrXpE/vuqH3So5ojeMDL/WXl0Oz5y8d6hfWRV9MrtsC8xznNx6MsbuWJwHayQr
HmagpLjbtTZWKDqF6gCl3g17Mr5FCcxR/XT+vy9dMVIv7E+U1MSibcIEI/RXew4pEMwD4/y1ODY2
HYEWZEl6NFVdwkljAndp9U//fs/8Q1FhCctDzyGlIyHFuPJvFW1YeolpANPZ0QtjTqxqA4k0i+Zl
fQ3a6DTjAoP5p3przvC09Ko8UquvVFNu2dtPSKjWfeyFL3qTq9fxSpZfe/g60HE49TA/47FjY1dj
sj6Y7mu7fA2Lfq/bxHSH/1ut9/95PG31XLrSopdi287far0+MKCgOQWWCtVAz3KGq7FwcTiVDE6m
xOOgB6pSNwW60jki3CzhDtsPJNjQNFLdKmORrx2jst2/v9uWejf/Wg7ZrhlIwYru25wh/qZf8fKq
BHgBBTkKq1d8DS/rwnYd+Lo/X4OtW+e7nrlDOlJmaqVAmtIGytS0hk9mnaiNyqrAdWKJc0E3+5j/
VpNv/fTow5/uodZe9zjFqbVfVC9A97v1mV1g9cIDCEeUEdjNv782jgT/WP5Z+pGx0ANQZbb7d+VI
lEcQeukzMN3I3dswbWkwVhPMf1yWZLj9lhMjeY+GGCI2iR/02Cfeo9tBac2yS4Tp5nmaX12vevX7
ILgSwNU/tbI9QTEdzoNjAoRR/4qmkbx2Eg3CuTsg5sNthHWcCDRRt8tNYx9Ms0Y9WToXaOiALe48
F0EcBrwfRj4eBgjwT+j9etK0j4Ael719u9ARO/BWYbla2BhF4Z4IEoG/WFhPIwUy14x1namWsx1H
5G6oRtdzh7hjFeNABjmaQNQm3FV++1I5t0wD6N3OlKYzYO18EeLFzG4B+fC+G+166r3pPrDV+dzs
gxuXfn8Yh7DWBi4gQJu7MRsyKJ3x0XbL6Bg2ybU1eRIrD2cS3slWLuRt+016XozsNhmbCHN0NXNV
CB7RUpi40A50CXekThiZAUkuuCCYOGamcWmN/IQ6dzNObwUw3J6zG4yJxG4vcOK3C1BnYaz3WZfd
KnYVyBmGfxlz5CQqf1oRlH97+L1SL9nEziBShPkS12CV4XOk5m/fMF5SVMXxsPcmbk1rhOsmbqLU
NnYwfVAbknOCQShKkCSDL+7y/rE0PLB/YsbBgWmOvSAm3aRcrPsuyU9JExzd3YrVuYqQEKakMyEJ
LYwffXFuCjBwoND/8BsgrzVlYuI732j9H2KvfGdsE8S75dUCBOoiddqYSfHcFXILBwddw/tMrjYi
93iPfHZf184xrrzb9ip/Dw5Wz5n5YFc/xDP6Tx8QSHviUjfk1RCR3bCTle7PJh1vLcCrBFEfBPHk
dWZvbpf0Nqi/TVQpsDetO6Kz8F4RjDKTF4fHN3obe+xyLgBvtrgVe+8kxt/eVNPtvvE8eytX0gIb
wq2AdNoZFqI4Sc6rHbELC97N8ZPf2FYBt2/5mrXH4mpUwd6coIqozeKuZ57gL9bd0vM2DsQ/wYcJ
MuPEW4x1l6mu4piU/EjhLhBC6eYJyADBnHCq8oJbuD5EvAxX2mZ08d2rogVn/PCqsT8dbGTG4H3P
h3gfVj9H0l5zOyN6HJBaFjysZo10gESTxpmeZ6KOCAhQmKQRfF2869zw1gMTgzPn3pX9KQ+ct5Au
k5nkVy7rg6D4J4dXm+Pmq7KHPF22cKXfFif+ZnREa8MNqjC5bVYJMrsar+XccnSsI/IRuppYH1Li
RQkg3z7Bw+e7+ruGzsqsnCgFLEkXhpA/yKNZEb/mAFMrwm8gE9AfhdOFjvSeCKMIcD3HwWaMT1Uo
tkObEPXZPC3VgRHkDY6bAzCxx0ia58J/MIzlnvQsYoS+MaPG4Fs9ZZW1nWX2YdrGTVpH15KRe8jU
3QuoXYDrGd1Dvdb3oVF+OBZy/zYHE0y/zia8ZnYrqNTlvczp/sJO7o2RgdZjEoZ3mAagPIhjg4Ej
MW9i37pP8uxxreJ3QA4PAUHBCVRs4tWABDD58K8sJDs2ec6y4SFL4NnS64/J7wAgb2OVflgkqJbH
oE2gIIjPIHHQFJv901QH1zkgIIUuunRJ6nyuxCG30r0Y3634l4hfr2VJBu1AtL1g5AOEhZxOn1S0
aHcvx+9cOqDVU20hU3wd7NcQ5nfu/a7saVciFMsjwAPkkgzQeSyPssHa10R6zLAIcdzf9vAMA/mM
Ycyr7sLlSbY/zPrBJO3LkHcRULmiX870i2inMal1YKkv+WPmpdu0Uusn9ntUegHCKkqVENZNsAKh
6NvnAeVUOWT30AMAkEGpmo59X17D4CrbSyfIfIRqMjObX+qEWjjb+BBzRF/fz92l5YGuMeB4Ah4X
Uo1s/Owj5wmGwrUDwLGLZwjrIVZvsMSeBVPMO5Hdcojsx9X6MRvDaR7bJwdwQ+fJ7cLFTTZOKzu/
RKq1hzIALuKNb1QEJv5uggUN4c3aQBsZxaZoiUdOcDWBamjrgx8xYJTQORzJ/BpMtX/XWcludDqY
tiOaee8IH5Gtvti3nQoYeYjDW9RDp0aQXyuzm3Q5moLDuV8/YGI+W8Ik7w5HwPo51vIGWssZKvvO
ghvbAjTx24zc92NDAlWFk2sLccffBZTLqBLZxe1jGs4YQKV/bvE8NHTJDaHIHN1miHsO/J23YVpP
YrxBTIL5JJ33lEOYQWNWOQWSaBeGv3EBBmolwXy4Wrgc/J+z7LfyIiQNG5xCYcb010o2eCVPreP+
GCwstiRW0+/amO2bAGuJZHaTZ/diQsuI0sNdj/HyDjsdPMkeBivgfoJA598O3bVYrntn5VAh/Hes
3oR0hvu26l4GLhHoDoavwmS0xFmi6p5sWv4Gc6UZcRRal/0iylfgdc+tibYjMGhnOu3FGdfLhBv3
Zux5xhB7YfM325PRYC3wrXrZmOZ9lQ0HC/KaIDPFLPB/kS1XGBDfx49+DeVGepAzy3q6hmZ+b1ry
B+6tG9OqT+1iszkTeBSwvWAIK4JrSIBTaXnpZbAf6jj7MUMdYtrUM0wsvbfMw34RwL/YECtqVz9t
M4aoQkCKLXk9g/c+BdUr3sOLmN0tLNrnNUFISC75FtPsg3wjW3XnGhjy550MrTvQZTYgYwKaRPTQ
mjg4iSv/iSODDhy+/xJ282btMuJZvJNVpU/DdDtAyYqt19H9WY/lVUKDBVS4lXDeRkPJ+ahrXGQb
9aUr38ng4k5AcVdKds5Dh7CEpJPv1igO4UKiIalgaZFB3fKNk8yyx2i8J+0WBxGdqSI70Sx/iG2b
/nJ+qBhiYfx6EPxV/8PznH3GehZAd4mvzPNvEys7urz1Wdg8RFARDMSrzVq9Zn5/A8M+pgxyPpve
/2zCARpAlWCaHi9jtCCNjf2rxIGzp2pakdc5QEYi8UT7Hzlnbn6sKOgRpFC2wRYdHlPYYuxBU5BB
rhDJsm1h1HF4E5899nO0RRFx6CUUxiS2kCzsCmhq39ElMB4ewguhcuEF/BnTjAUcbAki4mbqYf93
HonpNTSXC8HOyzkrQVZXS9ScpBGCc/LnleDhYYa31UYvrltgTM2Vz1V91c2N6d4nWGoslqjbGr1E
SpiD81VfDB3st2s5I+FRfyTH3rzW1lJsvr45XX65SUU0CQPHA7i/7MX1QFVznM8vZC5L5huCwDFK
mZsu9Mked6/tEpVvC7zmCw8vp2h40G8glfuT39Yz4IS8PodOb2zn0YGjW/fOXn9LKzoygnuIp/oH
zIoQHYYrgLN5Ld48TPLbzoAMpr9qqdZPNdER018NYLwtRrHl3CrdjGk9mZSV3GdTQ1/IJrUkd8Hu
bpbpRIxb2YQf+N8+O0zmUSkBF5tvdZWcre45J0YjJR2KxwH774JwYPCWU80cL6IDC4pzaxOAJab8
RwqxtnmMUwRrqQtNfMxztqzxMHXOpQIOWPrtzh6tZ99brc1htpnUokf+ljLzRrWQvE/dT7olF3Mu
n2M/hJ48sJISMYOO5zeeGG/HuGXaMFU5gjz/5bPTqn9EC2WoRlU6+eOBXB3MDbXnbIjSFcupZdrM
hLjlYvNTPMnpkLcSQHkR7XwMQ/4i7jt32eXTfMBhjpA6jl4DqzsMpN+UrX9KgIw0nazgBK+XsboP
h3kidzbjHJxGzHSiY78OF5Ig/4hNIBirS0qxuIk7bIUmAAiCqUMyWjx0VZjV0IjEJJpOlXgMfEhN
aXlLVlSQxpdRGgyP3ejDiz00Ty2KQ7tLduUE7qjxQTxl6QdrziWYykerIK+WNhde4zZgeMwaVSIH
BT7VM4VN4AgA84sfHNR6JiTfZAQ0WtUuqZcVggHEKsPkM9iA130x43e3BXUzoiZmjj//GEzk9lYW
3Mz+vXSrq2c0GGR7bosKuycZGDY2+q6VxIbikT3m63xoMAfsKOF7WPl9VZWHdvF/lZQHQUO+TX3u
4vwJAPytaRcwfp03EsPItEJYBM5pku4NbJrdMjlb4RAeZPbPdvMQez9rfmhU27+YFW1m4iGSxDtx
4H0tSyhkcMsOBfC6OaIhMeXN3jPI75REofW0orOlgN9YrW8Odt7WbH7JtufN9tJwQ94AXEvlFWe/
tZRHOnJQK6UxYmM2NHvI7qYE34gTFsW+supvZPN0e5RAD8ayQ2WzJ3Npz0RoJPOeyiYcg2wzkyax
dk/rEt1YMJwhesevHkluS92ROz2QRZim4li/WblhXyIymWRZ3SUDSLMk3heZDG6Bm4J/Q8VwS9f4
YWgeoSOnZ2dxFtImEp5mRCRKke1Kd6UPkO+aWrpXYZAUtxaGf+xFj7+6dMHQFfHZk0wPJVzhEw1F
yUlyh3LmqeqNasGg7fUsRdPRl9Bws2oh5wD1zKo6c4a7vodA3q65D/02jCx735b+dBtNIba9lPPH
2IY7POfmHYIcdxuvHRwOVA7nQhjR1czBwVBRkR6jBjOF5TS304DBs/Vz/o3YE3OjURsXi8nvDtAf
Z8glfF6R0h0jUTenhpz0ZWnCazN6sDG6njMbxgXaTdaxb0zrSqIC+7YKbaC5Np4Idxo3NCyr0+jb
zmaqvHfIJulDMDKnicz+wbeCX/AQroNlk6g1UJ+PSWLdGAXbYpLZj5OgDhpGazxp2dSYj9axLaOr
fk8HeUhBbtcFRv7BtiVjuHVBnAWIx2QwtKl7cHasY48khsw1YXlfkjk9evC7AaC/Dy1MfSGxjO9l
5z+WS/hToLZEU47uYo3MX2tELDu97p1+K2ukYVANATowuHMR9ltLhSvWn161GFa3hrX1xAt2ZoI7
ETudONkeenf13X7m3uV5aAC75oBo0Uv4+hsVD0PjztbetQleZeZG9GEWfEyjTZmydudRaczHwen2
Pwqtp8wI1FgrMJe6mQwaTo2SFpR64xpekhw82ExA9BhYpxzo6NnET4rGCfZtx2/y0QZqRWnXIrXB
ztHfoLGAykVPJA5OAOLfCpzBUWBAyDHaCRuC/6qHG7rNXMTQNxbpp9jMGdYFdJg2VDvHANP4xonl
ibUa44R6vV4f/pIlNINZ2F/SKu2scI35l5cCeq3BPGQkTn79cm2v0UaT/2kU6ldegZMmbMr8mkzo
nyxXk8Ddctzr60plabyY0Xzr9A43HvPJ3A+YlHK80m8wc/KC6ReyXya8x0S2j+xPipirrTL6W4Ck
cg7x0dj4SmSGLZ6KJ2tV0g+54UooqULBGcrv7IAxLzkJ5a528/c+NBFiF93jqMZy2qNRWeZpiuP2
QOS3A9fkOM8/ejXUI5b65UubCtdHLWGZcM66s6nGCLVgCCTR12dg9vfIAB8Ne6J+VpNAsic/ZNEd
tXXGQyfPTMCkWQf/Myh5COcMlGvT7nBc1JvUA85d+FqIY7SAymntww/qjTQ7Z6qo9ShQpu6bVtN1
g3gj3OKaBk3x5S4hThBVEyLvjXS7dy2yXdcn103XWzWV0C9R92plWwd8j3nU65Me3kVz80wnApoX
+sapQOGRsvrrdywiL/U4Jc1ey4e0fkp32yOUl3AUgLEofZBWXOsB6xIQ4N52HGIADWmRt1YYGUgH
EUXSHvSwMUHm55hWBwboNueNNJBoo3VM+u3WisbQw/MLVd414G0Vvumi4AgO+rExBtbAGakLyIuY
MXIul003Gpz9huJmHkAKkKSHokiNgvTY+ksVbKy/XXi3NLyMlzHovrSYZZsSHGjQ9i4p7xBapLUt
d6Se8Nw2BBmwRe1qk/FVFDHMClGVjiwjHMTg6MRkZ3tK+jNVarLrc6dUfjnBg5i22hikbZ/hwGS3
LOPzaLJ/1lCXt/qn9o716iQtK6DqrtOJRsDFlFgPGzkTk0pdLfe084GxM9bRQ5yZw1LjcISNa4Yk
5H9tBO1pyJ5cQ1zvPW5AhHWjoIVjHL+G8a4EABc1u/G9S8Ai6vG/nhm6ZsVCUBwnA51sAc0/yk5J
W0huGO7bljPGUX8O84AXqk1e9OLgBqqsG+hTwyA7QLE4LXH7s+s5E9sJPT3ZQT9gvNSODLPUTLye
yZ1bKzihTXSNJxIDc/TEW2kFJ/3x5PToWIlQFX1twpYk/tmfiIxR6jWnpmafyYmDIiW3AZ4j0kYM
5inRtHG6+rGtWYtkF8mntQW5lbNMf2lb9BgaIjoRCCc9DArm7uewFlDGeS8rAq3MwXnxE+8QdQWl
sHIWZh50KyObkRovSL+UbDacCO/lwTbVoISZKRNeJSAuofBwrM5GUv7+tLRpH4HBTuz3VbtP84Ha
WCQdZg4m/T2LrV7k7baFzN95sNGUcK9t2PfX+F7/9DDBwOKM2UjQtosmBKboRqZExFX2xxS5xjbP
gls9TEnT5YmEVHgHXfUprPWuLuoPQdMqDtpvVYw2LZGMeR2RXsPMerbGIj6ZdhNtuqjeGWYNsAjL
4Zd8ETARB97uoJ/v/+xLgzxLSk59D5kRR3pVzox5SsAntd8QyVuvtJg2SPuPIXIzWs6EDvBx1PjX
lLq9R6q8RT+50aukFhTqZULf5iksajPEtAP05k57BsHZF7sBut22z72V7dYDo9nchgXmrt6KKeLU
puTO97Y77rVFY8xdhNYIqzYWoM6D39T1Vi95WVnYeApdRPXcwszh11PTxkxW7fjAwADS0djcaGGp
kg4dmSJ+1KqQz4izyJWEex7F78l7bcaWFkPr/LCN3uNOGP5o/YSEGlcebJ7ojY0/l64yY8XYzwCq
Lm65tQNZ7aAq4d+0ogNWH9qOVU7LjQDqIxnLjE7UC9GPv34ITQPLQibvtTHOWI7oT05BVFVf8lpS
yYnNjuCFDNW665VrJ024xQEswQRXBoPQ+k621bHt4dh/jZIFQcFRcciURcccA9ruPG68n596QKen
vXq50Eue/lwkGtO91TYX/fkXWfTTENL5Kn61a85ycUjLj9KdDDJQqBrhvc13Ei06sjwPwh4KBD2W
VZuh68hzjToM0VTyy3UdhAAx8Rtr+Doo/2tD63smRvS265qNtmymYYzAuaSFh7xaL/96QzIz91RH
wUU/JLF0kDah4ubdxifnC+CcJTObSulOtKwG1m6zNx6ZqDxBonsfDDM82A6gVbWMZJnD7gU72kgY
NavL/VqkLJRe0wI3ZTR42L2q5oYvKGoinO1MyFlU9c2pB/d5SaK0SVfmMrQnXVJqv/VURt8SZ/it
txm96qR98GgitvrafdAkKDgeIRv0ezHJKgOkL36kaUSby94AJHQP6co5V0l3/y9z57EkN5Kk4SfC
GICAvOyhMrOQpRVFsS4wSmit8fT7AeydKWKJhG2e9jI2zWYjMoR7CP9FIILXlCw672rzDM7oIwNf
sdTjyXHee+VeJ8kb95zSJwnyCeTF5lMjNDpUQeuEJa+tZtkdZ+iwmDiERvQGQ2JnptD8xsbmKX5i
ik28GmRabweuTNzyIaZW6YgLSKbdTTnSrDzofbjxSRrOML/Z60CRkBIKryOeH7Ba+9IC+XcS4rhQ
hvQ4j1UIfRGOrXs1B3rLGxp5E3o2nAGE7HyNsniKZNqMz5rR32XPvb33GvcfmhQyYLtuaD7OCMiZ
PRpnvL4Zpf6g+DoF9YnUh+iz7choeJCqg0sl78wj9Mi9JaQb9MKeB3iFc2rTJzbGzG2Yd5dYR9UG
R46JL9ZMaA8rZ6Jhcf8wwxDDdTMBXALQ18dmpUPyumfUL+fdeSwbXorlHplDDMxMco2WIL86Dz2C
BBXnf+lqjjBYuPlB/Y60C5w0N/gkpPBKaUNe12IUJ1Ohpbt5ZcywkJlw4AubPDVtukZMxVI2u8ew
8g8zx2qCyo0tp52gCp+ryP+oZft+jHiimXAzAl8xjgRYBAIh3QWD+1BM/P5/HxdQersakRToMc8I
2vgjPXWvdc240vX+QzWGNccBfiaq3J9RhblQmwnkzPkvUaUDX3Q0tVCdtoSgLmXfRS3qJxMRUqp4
ZEnPQhEhtTysmeKDrYCU6tSgZhH8mKEWM1pqHhCzdW95rOGdKXodu6Y7qkimXubTVQMe9m2ghSy/
mmU6MwbmhTaTTGfQmK3CPEhMb7xArcn94o1gYcvRQWiD2lbZ/JzpBo0/sXdcNAkEslpOIeRHw+T1
NNR9SgUliq2ReVe4rFX8bpwqz24xLw8OYWjsqwnUOHVZ1Dk44bb+TUmokZG89ArzA3KBhmMidDyP
N7bEn9rKQHmajXsKkhmpM5+SUu+DNmbkMKWUoFa+zStjxmPNgzAftOvp1jZH2pDpz5aLWNX8kWlL
4FWPl+l/wISq7v8y8ux13ixcFJGTASkzNLOVIzuU+5sLU04vnaM17QQy15ayx8jEuC7M+kVWfCxX
LH0GHZapDL6kbH5J2ZQr9An1hGpp18VolbphdUkhgBCG7j3BYX9nsOkEZ2HHljXxeCPJ6m3RDOnl
DFBqS8ri6jRYOPz9Pj9Ikyaf19Q4RoTD43wPsCNt8t9FQn6OwDmHh2h0Hor697GvCpo7CetnhCcg
hKBrcssF7xYrw3t3QnnPUBNNDT/hrkD9yZjYfY0c7GaOYacYT6AeX7OovuUd4DfMlHLja+Ei74/r
QWzJGFNP2QEZz2/zzKlJ9xz3yhE1NJM45Sw2o6Am8LeNPDGyFeLnfK6a0858jghrPGyMtL7PKgoP
KAPP0NQZjjYOFWTeDrbeRGeZZUF0uEhgjdLf+M+ZP1+jcW5XcnEz32vnBT9vYGnmPVrepG0pfwrs
Dn+rT/Oq70aqqL3Xq/g+ar8TAiLUaOumh49FL6kX5bR+opzrLi+wTiQSx0UMbt+FwGmCSv6M19Gv
edcAEI85jEIdw5KSw3xzn7mhrpw8unb6NqbQxoK6th8pg3ggf6cXhEBOvAs3H+8Co35myWN8Jv0q
JyaazOVxnkccI1G+gBHRDjecVPBpnin0rcmJGjzoPHZBd9lkzZM5IfCaRoIskfKEhQPAvDBmgJqC
/7YaASrwh9fRG8glMFyOyMM+pdNtS53cA8M4upm72knWB8wNPxk+8o9yTvVsbisLY/m60Q0cuifG
Sl/xmXmm21r+VUo2V2ferOfUP/8xMpicXEMMyDO4zPw2bGDDvdRqr1KIMreMeNb0TKf3CM3y6INJ
oHrp4n7EyQu4xMyi0kicU6qYJ2v6P+F0F5j8LZ082QUdNa9S816Sfhx/pwtZRfeCWsdv0tC82zVD
nPEOEf3iQfIONE+K8KxyPQ/cfJQccJ3idSOn+KGi4kW1au6tJ+F7kCJPgSgDudftRboDenIrJ5py
G2ES4srIKLseW7YOZsIiX7pZjwtk+9JyfeIVNw0Ptd5Kl1qbf/DavLhxLeXZwnrgH0oTN0ruLQ26
+MFciOGoOefxedHPvw8rPI9jIhcUK8LCx/KrVzc/JPbAY3iqNdxwtJ/eGH0pYhcFtw55Pbv9fYvS
jeypH8Pr2DJAU04CAh0oJa550C6iUqvYWGN01CbPYIBTlOVdsSsaNcDyIakxTboY/frLWE/urQba
mR7+EpNflISF8UVo5c8zC5KrQoc6KY+r82QZEnAZpcLnZ0qxM1C8CbmTtrb1EGnm3bzfwpvg2j/L
aUBG67R4V47iA5rZH/1K/eXL+s2cxuc7s4m/2qEJgBbM6SMz1eRg+uNNHJK9I4teQAjC8iaSHkud
dx4JWUxdY0LiVKYekLNPGhrnXHaOvqDGzs6r7VxYEjgRsMeIQ51CtDHzT36q6IdECRy/5ctew5NP
Ql1zPo+ZVnuNNGN3iQburudcfpQEvriIqjyHtfnCMxVDw30VXTP3oZ4gX0WEbY5o4VhRoEqKtLoK
eRob2YurFDV5EQNPUiNg0akYMeCLMIUUCPbpit84CgpXWG6gWmegAaGDK7ho4ia+LBNOYB0lU2G1
qHDDCaDaaiQH1cRiMC+wFxTeV6nXMClReelPzWOKhjS2suE313W7PVSwL6ZeHvUUp8MWDExTIEwQ
SVF62ZQ3SAndcOUi3Vmhu6dS+uBl8CUkP3L8KKQ8iwljiYys79WeMykxcqfSm72iNc2+GDAcaToA
AWZ54SLGMhRNcVMAFTPS6FoteQOOm5aaNfI1jRR5PO7CkhCWd2MNITxjCMPPlmeYVyH2WV03uAAA
YE93VXDje5ifDxX6CY100E3rMAY9RSyBv7rKSty5KRpENcRiFVY10tHcZjAEabNJQSPKH6vEzneN
il9e6B2aTq7vXIETg+7q4D70J2DVCRd/Xpf6tFZ3NReMPV4b16rf31t+7x+Vq6Iskv0wStdGxqpu
McwiHrzqVx0gW1sSJa3S40jVaY91X2DPLWOw3kEgnf8n5wUmq3KysCpll6nfPfLCxIN1I36NAxjD
KB/3QuqLK9eUL5NKAWcHUtVozIZiNFNbTZ4UjEwKg6mDM+ypzVUPoBVJSaxtLf3R0KyXSs9NmEuD
dzFSH6/b7nNRJbeY22GAaEK8qVTpFQMotEL0HI1NWJq+aTVvll18tb0qv8S8EnhTzFlvhNSgNhGk
2LCJj5WtYvVAWYqqG08OAtxJl/kf7QGBDWvSR7V89TFKw/FCCB+ArztwsoR1b0rGzuoRKQyn+xzl
p6+e6T1REgcNOAABT6vkBdGhH+iF7WO8Qo5lVN6Ulh8cbFDJuzrrUFms4k9F37TcF8L+wsWUMGl5
L2xsys26t8P6PLyre2j6Iffsgwi16OiX039XBGKqkThh2NaX/MeImipStQ9sVJX6Lv7CZUN3kH38
JPHOOmK/WpbZK1ri5SU4vUtgdzx02S/C+2ECpkC2WAAftPobs6vsT4361S7ED723BTYwwbdA7tU7
lGIddXT9+08gjccbF1mrCrQ8YiA8bQkz29cWd28oLYAMuLhElNtBG135Pfe30VRtJzX9l4YqAHR+
qEIm9qyFosp70GU21O3hU6OU5qEG75giDXGloaT8WMF06EqlRUNeae8UiKkdMPwoVC6s0Afhb2vp
rZlrrz1vODdpO70LVZRIEOwbdpUbfrdjKbjSktq6NtH7bcYORzhOUQBCuHJ02dckV7F4KXjGkyMK
y372KzL7GBZSc8XbWHjTF5intQE6osWANJY05TZum7CHrRThGLBa060gS3CkJH6RrYrk20xYAjin
fuAVQz1UevPJ7QvdqQyEHSCXHNCScG8t3og0JDWvOjP/yFOcIzSgt4aOvFDi4m/Cq6XnNFZX3YW8
0eN5ibatmdRgwqjcYwLjXpdWCuuNVUhyA2MR3VSBHOP8BiAtsVtQPDoDkdteDiwXE+5suhmZmAjM
uOh/ZB4ff6O7f4sYfs9Qywo8v1784385P7NJe7GaxSH//bdm4cP//NMHuOZZcvKvrCpV/j8UoVQm
ncN1Fcqr9MefGpTz3/8tQmmb/9JkZZJEVEzNkjUDfs1vEUpjkqcUGgKVmiwgNwqIUf+IUAr9X7qs
2IZsAkG3NX36V/+IUBr/Mg2ZP7RM1cRPw7b/TyKUf/JiJWgSpmZAMFpQGWNDAUNuGfFRoUIwSTx0
jo5KPNzLDfbXn+yi/zQwwevfsaeUJgBk5ZnxMSdnjZPC2y0cyI2P/8lg/s/HF5wIfL4Cswj5OHVi
DITIrewk7ybwn4X+Xp1z7XcvyGptHihKmSndsfLl1FF54aVYXpk77LO0DaWutV+/YKlQFA/CTDP7
o9oE4d4fRnwwXWjgZ3VAX9C5Gmvwg0aJumOtpvWTaBL9C8510o3VuP3xvCYWzDgJkazQM0LeBDVl
uI9GtRwc7nL6eEDXrH093cjKKOkLdslQVXBWOKQfC8Sr4kstCLEK8jQ53+rFWgMLflkOXsKUDTEc
uxqk10XWpsGHwDcod57XgWmFvYsAWw1ao4p79jjdj4Fyj8Pw2VeN/v7056dx+A8L598xoE/devd5
OLnR0PUpykwI03vY3YQwi025rN7acgTPmyodXm6cIDF7Pd3iSmhMarrvW7SBzllN5FI4LVslBOIt
cz72gYNRt411s9xgAK7NyyK4K0NmacGcP6D9g9VYHiA2BRJLzd5Od2Nt4BYRbtqFzGPqYBwaJQfE
Y0um9VxLKa7ig1WnvSOZI7iIZCjy59MNrnVoEe+5JeetOTXYxjYuM5nfoOOtVdDvDqcbWEnm2iLk
8RjlAtAI/WDFQxZ+nHCZINGwa3GBVKEINhhYE4H7fzndnPInAezfS2/JjM2ReEDaftAPjee1xQ60
kCMSkFWolsXSl6Yx+nA/aF2vci42pVs1ki1Bhd6z1GSDp7XW40VygJuVtDEaogf4sPoOR9xf2CVc
FXIbQ0r37k73c2XetEWCyAjWzhoAdw5DZb4i9WAeBhSMN5LoWhcW6SG20CKsqAceIhEEP2Xsi26r
SsPMVfC+caHV6XB5uhsr631JZNMMqGvYAkxjhTOJGOTvqo56qWfYGOPaKlqtZm5sJKW1IVukiBK1
qzxH2BLjFgnrwVIpQ2+f67bw9qc7s9bAIjmovYfOMBYRB0P24h47DcwWdr2eoIVxXgOL7IBbh5Ry
s5WcFHyL8Yho3ii9mJImextZdG06FtmgsuRGhqRJyOBiAg7G56FbgkeJM1hYlDtev32MpUex0dzK
gIlFbrCzSItRJnWdTLKwZeR2lbfwM5KsdU4P2MquIBaHAaFhy9sheOZM95/6mOLYIR9G7LRhxAd1
t7VbrzWziPgiawtX9Inl5Go04jM2+A9FXpeP6G37D+f1ZBHvFNUtpZN16hESzlO8IfvRjY2IhPUc
6VbUnzkhi7j3eaqPLDO3HCSUhyspGeUHFMrxoDrdibX5nv783bEgc1HzYIQMHhgKgEvogmlfYAPk
h9OfX5uGRYA3rZmZYKcMp42Zhj7C7oa9lPtwoACgPt3GWhcWMd4EIoUaGWJohOllcIgHi4phJQ+I
SZ9uYK0TixiPbF4M7X6agqIU9mXhNyF2ZVbe1Bimx4ivndfMItJNdRC80fSG4w7JeIcxT3FfDba4
G/BK3si3K8lEXUQ3N/9OB7VM8GlK0ux1z+hAMVWlFN2IYrThDEu+bT4NXgbp6HSvVmZn5uC/W2Dm
wJBNevsUcpkmx9cHHinxBpXExsa41qdFpA9e6Mm87VqOnrS5eSlT9eluY1VtcQr2zEC5j/TWlG8t
irz9l9N9mobrL2dpdRH5cY+ZUTZ2rsNt21fuM+Rxqu+VOoKBk8YyM56iUI09Uk8MK0wO1Vx9HTRb
6E+nm18b0mmdvhvSwTU4g0aSi/+P1Ox9LVZ3nWHm+9NfXzuuqVOz7z7PM3CPJC51ViHTmcOoIGZ5
sLwwHhyvguT+OQdfmhxRG0z1+56XihQVL8sKX60ISZeNmFs57qiLxBGXwsDMCwcdTUzFnKELD2DN
02fJgqvQJ26zcbpfG8tF8igEBjSSZNqOHndyuGsUXnQRqS+H6szluUgeVVAMutqXAPkHnNOuNLNW
1U9FDj/hiLgc7q4qMC3ve56MlbqREFfy1VLWQnQpSESAB3hZuknD66qt8MYaeQU20gT8xgyttKIs
csmojRGCyhxyfQ9vSwMdVTBHcj85fVsbHVmZHGVxVkAHFqd6sPlO1Xi1owa4eMa5bm4cdNe+vkgc
FPN9qSftOaEaJDu1RmfPBZW/kc3Xvr7IEdwGMujzLFa1grIh+8rn1NPKMwdmkQEUI0+1PvZGRCSl
8alrU1XsWw+rwDO/P3XqXQrww6bORTmMjuQm9pUkY2DPKVc7c2jEn18Xeatj7cnXa5cqs5bgeooh
s7uxLtfy11LtzsLP3WpN5lWJKK51zZHK0l2SeK8Uvl96CxheZFyaoPPVxNzY5Fb2oFmR7t14hbIE
V9RF4FDNwy+yhMKl14CcjzUgfThVYwJRbwkerYXd4pSQuro/giDvAE7rPwsfdc9LZBnz1Kk709gY
wpW1Ky9CW7QmkuOR2zmCAH+26wwuPO5fG+fmKXr/snvOQk7vBqtOSX7dyAuyogGaJADf8DO+7XLA
zEJzX3EMa4BkhxuLbWVq5EWUK3USg0ENG6fSdRxsSgH1bFSpODaTrzvyGjgjb3RsbdgWIc+m6UaR
ImqnQORL2ZW6CrbA7yN/f3pnXvv+IuoTXTZLCVfDg42F7Y3cKOqNbLW2c/rrKzvuUq0wkzxsf91i
pGKEKYdXfoaf+DHoJeBrynlpRV4EPs+bUqs0IfZujddVL64CnP42b9L45+kurJzL5MVmHimTIEyr
9oepUmzKWQ2TBzKIXeyyPtu3cnAZDR44fdc889FWXuzuOo5cmmW57aGIMecVVYOotw2s93R/1qZk
EesiDzUVNbD2kKfSF69PqbtX9kNehdc1vsJnTYpsL4Kd0nspSRW49rkLE+YSLIyx1YW/r1nc1Ra5
XkfV1gIFjOmBLVMS5evVuQMk24vgjuQ2d2NY9IdiBL+o58Ojx9tUY0UI/U+yrKenYa0Pi7j2sYsD
uSnzDqKpPzNQ5mhbI/563scXQR31SWwFHh+3Kis5jJo/gH01/OvTX/979sM27s/hp/BtuvEQ8dPR
ksIf7AXb6MnfFNBjrn2uTKS4z2toEdoAMWC+CrkBg4CoWCXfh1HxqPfhN1+Io4HX8elmVjZ3mWrm
HyeTaizrPPM7lKdgUQu3vwVgcJTiApS5dPRKGbcM7SkJ9H3h/lPMXjXgWxvDRYzLrl6KwZ+YEs3A
aSV0rFBzL6o++KpFyotp95en+7a2zBbRXlR2H3IlaA4hogcXRghGrSlVc2OCVr6+lG3k0cItpMBF
eS60eSQJYh8vAMXc2DzWvr4Ic0haaqqZduOMVENx7hkTiOpj75vm/vTgrEyCNf35u0ODWvR20uRe
6+jRkD/bCKPgwGYxDRo0QLm09btksJIze7MIeCVw1TLrUZTw3ArRhxADxCoKh40TyRTZ//v8Iy8t
D5sSuy1v0BuntsVbJfU3fZVAbMBJ6fRQrX1/mqN3QwUWNUyGQaqdwJfuSbhfhOs9RXmy8frw902J
Usyfn7cxLjdRXqkdaoXIdcHGvgBm9oyNz7UdhWJjua51YhHnaYRanG01jVMG+l1RytlForYPtdF/
Pm+QFkENuqLLscqUDmoZHNLKfQkG5bOqJzenP7+Wp5Zi6VbQeRKng8HRkIhwRE9tNXJhnoxKFqOO
EAbA+kuB23WNIGcwenutKZONsVuZIXOxo7ee3mAsV9aQ9RGbHYYYCGeHrJo0WOZlbsXN1elOrrWz
CPqmiBF6cbPGodj+gPl8i7QqfUW/AHcS+9d5jSwC37WCwmyDEspAmyPaVo4PSQIgy1Tzx9gPztuE
zamH70LGTg0tQPCqhiQX/jQaPbgm4ZiPp3uwspTN6c/ffVzF6KnEb5ts0nb3SuU9CHRC86Z/Pu/z
i3AftQy1eizGHbnEF0SFvAdt9A0L2DN//iLetU7rO8SEsI6SOmCOLo5TGWJV2sYJZW0RLQI961zX
q1HAZ9eTnlq5ABxp9Vxps4A3fLElLj2tlr/k3Nn39d0cKEqemyPgUw6K7U2daBdem33EkX7vFcV9
oxYbx5O1qV5s4ZLP7aNE/ApFCs5yKGipqM24iX84PdXTlP6lFxM07P1K0vJuED01gkM2tseyU280
fWMWVn64sQjlfNBrcL3ckgWUlLzKjgkE9FFrNtLh2g9fBHGA/6jfNPxwxPVkdOZ6++d5I7II3NhG
JmCMmFcls76qbnEf2ebxvE9PQ/VuyTRFG/Vgk2sH9W0FrdpadcJGVPvTX19ZkEtAHWbS8Bpju3aQ
b418zQGzdGOpuYM38ZNaqRs7wVori9j11NqTck2WDuTjpxHHA0k2vmJ/A5Ed2inuamcuzEUQs+qL
IpY5E+gjhCKKZRgKt2a3kZ2VtW4sNmsLR9dagz5yQITV6a/8Vw3qqn/hvZUYoz60h/SQSfv4qfzo
Yi+xsbmtRcQilH3PL7TCH2rHL7y7Wg7edA/RkUxyv51eACvfX+LuOspww5C61UHxc4QPhLF3pfA5
8K1hY+7XGliEdAljjeokDeCg+Wjl6TdQD3cop5+3LSzxdoBQYS5bdnUoE/GI/Oe3WI3vKlPf+PxK
xtAXga2gVC1Er9SO3Qnt3sj0CvRgb2xE38qmo09j9i62fcQuYk7g0kEgs3CRNM03c8x2dip9VAJR
nTkBU9feNdLbjYYREgnERKoLHUT8mOu9bpVjvM8LBHXObGYR43mXaC6FstrxtPwrauafOz17ld14
47i/tozUP3vRCiGXhmCoUi2g/DJtyVLMcVxgG7cxG2tNLMK79FuTMkPPjUL1b8vRfAuD7s5NrY+n
I21tKS0iOUxMWTN9UTlDIe6QWwmQUbMC5/THV377EkvXeCWY66blsqUPe3QwryCZIQ44bgDXVn77
EjpX6lI6eAIBn0nDfqeW4g2ty+K8laNN6fbdAh18JeTNqa4cbWhv/FhcZ132AKVhI4RXgmyJh1Op
p4Jil0on6txn3zKu41D+kPHzd8X0zHx6/NcameblXR8yvcMRFnKEU9gBupl2frQwkjEy3DXT6PJ0
GxOI/2/nriUkrslVuO9KVzqGkjlJBVpWV6BYaYn+Q3TKbdFC/k89/4oqECwuMOB7xGheYJEVDm53
W5eUtaW2CPROAotXaA3T5asPmCs9S5r5obLFp9O9XPv8ItDrTlR+bmRwoiXhoNx416PSIidbL3cr
e/jSlKl1EccJYw0pJ4RqTbUXu9atnjxRomRoBXcoy25kk7WQWYR7MGpuVfZR5dg+AtnacJ9YZ56S
l+C4TipV/BTM0oGFhQJjaRrhXWFgiYTqA2+DZ83DEiCnR2mfRpnOQA31o0SSRbbis5RHH05/fmV4
li4MPcjR2ODtgYzSVsdkwIcRZKfYGPyVRbQ0YfFUH0kpRA+cWFM+d2H4DKPkoEn5xhpd+/GLaPf7
Io9K2ceZWw207qCiOFZDe8xFtPH7V9LJ7IH3Lp1ovudZjRWXzthLT0GifoiL/LFPM6dHbvz0BKwN
0SKM40AveBGgicpt7wrLu8ua/giLcuPasvb5RRjH1uAmRTuUTinM73KLGKhkqTXKNF2wsSettbDY
rlWzlfU2YIE2HRoHRazceEUeXwCSP7MLiwhOeleq+8qnC5pXXuDb8uD68oNf2j/OmoElCq4u4epi
FlQ6JNSbdlBvIj/FGFs9bw0tEW82YrRNWHilk0bBJ+DZz0WZvxit95D/D79utSSxskzVxc4NmgCk
jYoNgkwZUI9iru0Fqq7JLU5p5y3TJcaNZ9faRXEJJ1HD+mx4qJiAMYij4vW8OZgW17tAc3sNpac8
ZEtlrFCTRVENcXhv18BkP6+FKYe8a6EWYSGhkV84kd1/7PvxqVSjp0ayP57+/PSZv7zFLAFqsszl
MNXlwrGsGBUwPyyItD5LXk5/fkar/O37izgOQxtuVDjw84v844jwd2kVd4FUfRMFlq1yZnwMTHSH
00KgQhBBlObFBnuPIjyzf4sob3EqRgtSFM5ol6hDV9p926HrcLp3a4O3iPBGSq1M77Gp9XTEFZAG
FkWW/0R6M9p4z1ppQJ4C593k53Xth6bQMZfAOZl3DnlfxoaxERprH1+s3XKQKELGfNzKcBvxUh1x
8vMwJHA6//zh2pDJ+P6lhTPkVZ07SG4XFTRirdiqPq38+CWmDr+RxioTN3d03ZO9fdSbOLM1tonB
wem5XVu58yvOu7FXEnw5Oxtb86wrjqNALleVbsdhPA6JdIOxNTzjcj8iJRnZXL6zQP5SoKV3uvGV
U6aymHfT7HtLbuXcEVH5MYSp76KWdSEbVbnro+Fz7G29IExz/ZfwnG243nWyhhE7VCLlwW4c05+o
DQ7XyqhGX6MB1a6Nzqy1MU3huzb6oDTKrp8G0g+zi9oo93mkPvexchZeSZ6vO+++H6tZl0hmkyOM
bOXHoZKryw61s41dfG2hqX/+eqSXxYCdfY5nhj5+ljMsUjTTyrcAB2ufX+Qnwe6hqwMzbaOgUl2a
jSXw3XAzY+t2vLLHzpW9d6ND1TfK0rzNHctM8SrmqbYsrY9Zmn7VPe3M8/ISaWdGiVoYdcky0uqX
wKue/Hr8bOOWcTocVgZpCbXz3KETcewVjpnab2nWKRfYR2zF2trHF4eQIhlMS2qSHDKBVL5J2A5f
NVHSbi2fKeP9JcKWeLQiwC0ht9QMCYshkD565qhgDxVmpSueDbkR5Y2EnZm8a1zTGh4r0zURFbXV
ST5fa3SsiwtEniI0Md1ucGDR4OiEpEpYfu0tI0F6ludw9tGoTtE471yvvPZ66GeONEJ+exRVRGEW
yxWjfZPrKApebDfT0ZfTK9PaB9huDZddbyvBwdBFlX7pTUwXHmvNkMJvMoKkzY8YPQse+qK6SO4N
XhAUDGZCc7hBxi7tDl1e9gN4acXWn+0+UQegx25RXiqpGJojr7Qjrrd2m6Rg/HNDvupSN7SvMhO9
meem7xE+lwsXDVNkRQRKD+etlsXNJOm1hl8uMkeiNI4kRMpr5ZCddxxbYvNAdiIiV8S5ExvhW9un
D7biXbtmcN55cgnEa6kw4Z/Bb9cbl2CNkbW2ndGy96eHZiUVy4sDi94CAVKSMHdUGzNrV7KxBujD
H4gubOTivzaA/e1i3y9lTxgRZUpeXvCaycgEopPe4GJ+OKMDfN/6MxuHMIrbFEikE8oyftBUBi4h
2wXHTGAzdLqJv+YDmljkA98I5CZF+tsxqQJdjfjQcjkstefTX//rzs7XFzt7mXht2+Yth64eizkA
xCFaOTwjFn2pXg0iKG4xoD6njEtb0yS9S/1FGuCJPdoMFixo3NGKT2VaKBeD22x0Zm22pyF814Ac
lOh/WHmGcm6BYpo96NmVCkj5C88nm4ICa40swllJA2WUBGvW8BIdZWYpyH/mjd//MCW6tBEYa5O+
2OXrpOhcya+ZFi3+BYb7WpeqYiNl/HUHZhoWW3ze4OZRDCY2YVFmfEjzpHmNRin7kWhD92XIRPbr
vKW1CO5WL0bsbCm+xoU9WhfCC0yKi5KB8GQ0CuR5A9wlL3ri5evpBlcGbYnF6/I0VuTeY9e3srcm
azonCILNjfNv+yb+zItIz9FIRdGX24kY6hIzecXgAtTJ55wo+PoiyDsZcruOBQF85zi+9q00uqmj
Sv503sAsgrwKUy9ys4wsnjbmtZ8K+Y078LAR1mvDvghrs0+KMak40WEvGV81qRVSbq+3EIorq9Wa
Wn0X06qIGzuYNjgrsa41FPc4C72JAOGqOtmq9a31YBnSpdI3PXdnPHpTFEMhNvwckwbhp/OGfxHM
uirS0A8j7oaG2UpXkZ0qWOp1nb4BA5n5MP/rTMfqWUQ0VGMX4WYrdQB01dEjcoaDtXPNVM3xlcik
D6jh30uW2aqXbVUNyqVk1xNEIinUkvyl69nGSlhJjUs4UIUfWaalCrYDiXdvtsiVGarjN1svpCvT
ZC4SitdTpzHKLHXsUNKOwvWDY5znZ90ZEH1aHBW6yAisdpJfRYY9cAZtxHg31PDMMRt8v89bCYse
lKbgiB1y+O4G3OB2UhLyEpv4aR5fntXAEqNoyGLk6kNud0UZJrdRX1k8NfVFvVVUXpuDRRpEWhRp
z1ZNHSHQpEdvPOw0Hsq0dktUam0NLTKhUY1JmWJW5FRe8FrVCO+NzWcYLt/PG6BFKozrBI3AZkwd
hIfQWPZQSqz1rd++NjiLTOgVo1JVkZk4raxdxiralDhnnP7dK2nQnJp8lwYTSZK9DmEcZ8RlEZXf
zkl99cnwvTvJUz+ebmPt5y/SYO3H+BHCesSW3RIoL6AvSiE+3Vj7axO7yIKdGXDJZ26dANuNW09W
sGqt7fCDhs7jxupfaWIJt9PsHoJ9KiccldMQvJR1dBX1BRHB8wbIWKzNMk9R2cZ4yLE1v7vFURwd
xaRVH08P/9qvXyxNu4uGtlM4A4TCh9Js65o+Xvl1qOExHEuZ+eu8Zqbm/1hJQVW0dpA4atw8x5my
b2r52VPcw+nPryyiJQJPeEYTeaPENAsZc4MB+TOe08tRdzfW0dpuZyyWKRIk+B6UHqcZVF4tyT4q
aftYaMlB9rNdkfWXmY7/unB/yVlxAbt5o2Nr07NYv2loWVIE4BLDJIHkeFR7lzgl5C+pr6dnrt/F
Ph4HqdLIahU7QePmlwp+5WhQCx1Pe93an56etV4sdqB8lBLZRTnTacf4e1bEOKsCCR7ccaNCsPL9
Jf4OBdZ0aAZ+OEd/y9/Bi8/fAmSBH8bYxtn7rE7oi00I+SHXRXUmdsbS/KbH0VXm+y95OGycp1aW
8BKDp7Uy9XYIrtC0MxfXo0L4H8ym3oI7TNniL6e1JQYvUCtso9xpCgRSyLjOoFLu169hJ7JDHEnG
hYvXzcaKmnLH39qapuldsGdq2ODEQVeUUrkLA+zB0aKF0qcgOIWYztaVcm3Epj9/14xtjOagVxz8
8U5Whn3QAJDF104tqqvzZnwR81bbuTmHaPrh4zyKBr72UOVquRt9JT9z1hfxPRgBz/ZdIe09xeuz
61BW5HtVzfUtWsckGvrXuVhEt6EJtTeMhmUFFSKBb1rI2BhqiJbCZlH09tLvc4TyKdLLEYYvrgX5
KrT87LOiw47LYy/HM0OTnk2vtygrDcAHa8TKbSl+zTNVwRk07/xi1+hh/10kmnbT5mF9PQR+C6MP
83h7tP3Av5CTQBs/+Ap8pqfS9cfhwZdBzd6HOSZ8e5FIfnUnMlHaO6G6Wfv99ASurJBl3Xvw+95L
PN0/xHUDK6tJ5d0Y68+nP76WdBZJTR+NQp0Y/FjgKOE9BqP2bYfrxLHT5PDzWU0sAYm+FIp2bNvI
qUP9U+XKexb3UyQN563vJSCR+zJVPKOLHDHiGIhLwFUx1q92sXUzW8k5S0ziZNngjVUf8SKSxioM
pgGbKXsADbIfk0Iar00I5NZVZUvhWXgNxV7iFJXC1g2t1SOevSXjoEVdjPdK8t+cndtyozzXra+I
KgkJkE7BJraz76STdJ9QvUWAEGIrwdWv4e+ol/83nao+TaUsG6Qpac4xx5PHMcr6E5q0Pthw3olw
/CLCKWQPAWoElbu3ZQV7zwDRLVxP1pg8duNH1dd3ZtilVJGSspqbYQb7W8/VE1Tz/F6o0n/zNQ0+
yPO+N8RFiCOFTMrQ9s1+9KyJd6v2k/g9crtNh8qhdfKDMPfe87oIc1BrlPMS6xKdvijA5HPkQUWq
0bIAp3ERZmL5sNT03816mAEXAa9USA0Vg26uSPu7EG8Qau+njf2G6/nOD/bYULGHCukOAJ0PHuH5
qv4fux2/iAOBtxRZD9NcbSY4KKp2sB1KyYRQ00+pp2AZ6D734h8nxaVuEaj2RmwaaFl4ACVAzugx
AohWQlMQlwtAJv8Uef6PcBGfHYPkHOx8N9sb31UcGI3OPGjYqe/+PsQ7wflSvDjCyqECIQt5uySa
8riiwE4F5B+THpfixQU+9iWbQS+KVybyoVqrrNbl73/76pfLH/Qzotu22LWFPko+7tdw+uDBn0+T
/zGbLkWLiI1kbCddAC0+7BTBpAWaKajGlPrPjqob+9GSfO/xX6z8DUbOsOzAWVBs5XyqgCnY6wQ9
OH9/Qu/EFXax4IsogSkrAzvHz3DzFQaQQxaQaK8D9evvI7y30P934vnj+AeL2wHYo6C6Mmb4FYLZ
hH7GO7gvPA6e5UUQ3/sFrEl0/fxq7Uez6p04xi7WOnAeZbDAuvtKr6HOl67wJ9ojlo2spBkqM+Lf
YsqlqjFYPWpK7VDBWJNdD4zfFiCfOeb2ETvDYe0NfMk3HGh89veH+c5kuJQ5+pr088g6iVlnApeb
c6cLrB3F9m9r/VLjqCDt7c/sVFTG45tyifI16r/8/au/E37Di7W4oOlh68oOa9EmL4VLQLB5E+PX
VnY7ZsJPywpkIrCsfx/sved0/vsfcw6sm3VcJlshlVqS3aTW+XcxGICz//7x76yaSx2ihIKbJ00E
+iDvtjCdqOrzoKO/56XYgg/G+G9JF5XhxdLk8UZhxVaqK7oGbLlum7pl38BDhfwCyoThpNYIctoA
ptuwqN08kY9uGroeCBRgcr6pzQ38asK5dPggf//eM73YsH0AJhIJwXSBE+pUHpvFtFUOg3/wev/+
VN8b4GLRmqqaYkFVspvlFkQn0ZjV5/D7Rnv43wd455x7qfMDMXXelsLO+xnoq31TLA9V0d41xfAr
IkCY9R/1Tr4TfS7lfjgpRcyyFuNYuDl7lMibujRAswSHlicfKMLfG+T8I/+Y4jZZAJ+aMMgyuyYN
Wgo6a3VcN/oq6fjj7w/svTHOf/9jDK5mOKLMUOHX4ZYbA/hLubwlcfQLCYrvfx/inZd+qenrGiFA
joVFyhIqYKaDAC4ynpP83z79Ig6UYm0IDxjwu+iMTbtmKO90wqaXv3/6O2HgUsvHkb5iNO5B3yQj
cJ1xAdnrJGmmBFjvfx/ivcdzEQSqwdEOVV9Qf2E38NlWA1y0YrJ9ZCHzzinmf1nUP17wFinXT/MC
g+ABE3Qe4aNOotuwEgdj+cGU4lWBjPdvP+VieaPvmm1MROO+krTNI2LAsws+dCB8Z21fivqYC9mm
m2nc9125j2h0xxk0znLsf88UjWL1+vPvv+K9cc5P8o8nNjuw2MvkDAWj+lMVlw9toq5BQLvn4/p0
7sT5IPy/N87573+MEzVzHLAeb8ZRClB4mKNy+kk7MAETU4D/+5Hs5p0JdinaDjbb9oVm8HZCE9FO
opEuQ5D/yOfsnRVCzn//41ds6PkoqmUY94kNv1eaP8Jj4ndnyw+OX+99+fPf//h41aq26yyf95FU
SRqEHKL5rej2f3/V70S/S+c8TRuoGYGOyrtintV+HeY13Km5rdp8jUM95Hyw4UcW7e8cjy6lemeq
JwcecEYf67CvuugazvO3yMO9YdfPRVf8Fos4Wv9Rp8F7w11s5lYVyTTFGG6qhtPaTzeSkWuz/oqi
rwICuKxR4iAgWvu3J3mx9JsagUYAQbMX1g/pVC/YsIZ+ScUUgpJXfFAF/e/JJi7lfBKmC1MbRcN+
aeYFmDoRplWQ6Jtype6fVqW4VPStLYvjbcAborgSp9Db/9h4fdOW6t7Fy3fadx851P338heXur5N
tUALI+Gzl1L3aRPYU9uQGu065X0y6d+mXz64x/73JBeXEj+TrMmUCFA9qwb0N8ujMq03wKeHeBnS
wZMP1tJ/r1TA3v7/lVpwrgdaxxhm6lWmy4ai1lDPH+yS9L2PvwgEM1030KdLJBCg3k0alCxXljdl
5zJYAt84h/btJvCvEfdH9BXfyYr3OSxPh5T2UT5Fnvzj/GAXP5NhqBmNKnvVT79jBnZ6XNunsqe3
FjZ9cf9P7fVUXDryoSyA5PsqZc6DKJVL8KPT5vnva/W/jwTiUgDY0JAWDeuTvI/nNuO9M6l0UXEo
xna+XpCDeIE2O7xq2kL90yFNyIvoQDVUhRvs5PKt8DrKRkqn7jqm2ogPAsM7s+NS+mdHMePuYmUu
lNh3Y59q8m8HTHEp/IOnXD8BPS/zJQyvtmrayWTc/f1FvPetL04AgJxUBXCEeCxn7y1Rop2m7eeP
rAnfCZbiHA/+2Drhg4Ouh7XjOw9dfmSaGzPYBxInH63Id6bRpeFeBI8p4OoN3xkrfoXaRT+HWMyn
uSjkp25c3pirv8x2uIuHbb0CoHI+9GZqPjWwFtrPrSKpX7supUC3ZppxwFLjMK1l85Hb4Dth71I4
aCztaz13CcoApn7TvUaBbKMbBG+0P3HYbzz9/SW+N85FQKiABObCFXHe2mA8oAl2Nb/CGf0ghxIU
U3U74bjyUevS/7JO/zcnKcTFZWH0m+lnM+p9m8KnM28OEjEwna98k8l8N+2efXp1w+/rvc/6e3sS
B8S/fflsszBtdvM/GQ5Tcak3jDRbPMBwet/wZx9vKXyyP5xU/5Oq/ddPvIgV6MNUq8Pr2g8+tnLN
YhXgYLRrRnDB19RNnGOtqB79cJkaQpnwtJ9BJcEPNdIrkMO3HnOr0zZWbW5pWYOJOvbFSA+jruL+
K2MOUkykHuqpSdehdINDD0nF6DWoXXNx24p6CJKjhw1ED4Fb5Kz+zNGT0z131Aw+XUKwiGBfROBQ
yuqW9DYDrIhUfU51vBblbu0XsJYnLjtcf4qqC1KfiPrEGjZlqPzbz1HCk1TrbfgydBv/DUwCGr6T
rQ+SaziDt0Va4wK+pdJ42p3gTqZO1sXkdjXyLKVZQSg2aEttg/HKRAWvvjpBbXAypublnCbdUJ2g
ZYyvnOH6aiZquA/HFaW9poLWfhMgLkMPyuBd2yVrmyN5O5dZ7V2ZR8HG04pXR63k9mYWUxb4/aFk
ma6c97uiYG0W10SkYiaZjvmehbI6wvdquRJmDHPITneNjX7aYb1R6ADKaOJvmevzqENLQbG4qxaJ
4cZOORjUKpuSY1dKxL1bCBTvYan7cwY4NQSpOwXJ4TsLvqPh9FYEnubRNDfXZwF5BgwykLkTAVkN
Vm0t4OHdwQMlnHnwsu/oNPFMsKK7U2FZXEGLzDSSsxIWfsg+bAQTh6Ddt6xxbkRyb5hWiS85WiCY
e3k3rZqkDvsS+PCoI3Yd/8HW8Dga/1TXc5wOLjq1g74pVp4lNbtblM7JKm7DYvkyLOXnWi2/WBxp
GEvbHZrQgKOWDm2ggXoN1/J5nsaHaMPr6HuWClRz9kar790WfaMmeOWSfx83eauTKutWdz0D+qAC
MLJZDIfkdgWAVpF90qs3AW8ZdA/vmnC601WTZGO7/AhcPaZgfO151e+K+akVJU54eWlhkbREaANf
2YFU40sj6ROr2I7bIUnXzn4CITy30t9G4SuNkxx8hb2voxsTJhA4cfkZpOlbSfSncqu/rrW/0aBk
R3YB+aLfBW2DXPuRxTIPKL3TqgX4Vo53I5x61DjsSkWOHakP8H7YV7M4OOqvYOxxXSoDCDS97svp
Hk0zgNtX3X5W5RGQvqxqqi+YiimI8fdlub4WZNyB0ZZt9Itc5UOz+LzyNitKu+t4tVNQfZkVLnJS
3ll8rnUOoeCed91h2jBLGruHUvhhHoN8ju1duVZpBWQ2QDZ7B3IEHWW9G2Z9X1bDYda/kvhHyJoX
9AtdmUqgSwWHuiY6hcWYxQN/DSuFCygAbu3RyuopFOGRWBBcStx6QCm4CvlQ79C7fBMykjdg5KSA
pFaZAD36ZnSRSudQfF9pnYulewgF4MHQNH+Dm/SOxeU3v6x32xlu4ZdTjzkAkGc+gBiQtsS489J6
Bu/pIanDh6Lov3tiaWqKxqXodcRpO5Tlno+WoT9o+hmJ/idAGfcKRJ28h323qc89hU1wP8gYvQt2
bAEJOGO51xkg6Krd+Xip0hIoZ0xYzr9sTWGeACiTNjWT34r9DGj981yj3JJCVJI8TKHgT7X3UqSJ
M/OTodW6AyYUU6AByH6q6juyFj+jdRgyA3eOOMP/zt0TqNPBA6czbIarvoOasg4o2kFaMqInW4km
uao4U6+8BeYjCyPZASagdNKncdR78SIdWJopRPpw3K5qniAEFLaYUsGm+Zkvi3lpZQlLWMoRgnZg
joMVvSgL2jkMgneAfm17Nug+eRqQ5H8o4CbL9msBdc0p6mL9TaCK+yYS5Me6YWB3nE/Bbeg7nhVO
t3y39L40+ejnIdi3VOJME220uWqDaPpGayhma1EH1xBByUxtrCzhrzs0j3UBp3zsZGX31hk1n/vP
eaaWzdwUrhLZ2rbmqEKMsAu9JubIdD9HKGnCJPQY1+sib+TGAn4rgEJI57i3d1MlGTAIc0Bea019
fD0NA52vdDlbkoU60CydbGC/jV75b0URmheLIHLE1hG8FjXKmqnDo4IMGhvor1Xbhe760cpbtIO9
Na3ET0hAp9tPYx9hRS6BnHd6FGi9hICJnTjtoryYZjPktZ5kPgFu91KFov4CVHkX5DEaLotHP4AW
joCFrzKO3XFKaPUEISj5UZYweQABSXl2s7Sy/122IyN7IJLmL8MgPXCjiy7fhiDmd03lw58sXLjF
O2fdoaRkvavwxr820OO8dRzqgZHCYisdWnhgLd0kr3WPhODGxnjfNDq58qLWWUFwdHjYjJZXYxOS
h5bH/Se4ZZinte37A5/lgFXNY2GAiI+R5Cv8QA54b+K4qZKmC2/Fa7WUSNHIZMAWzcft8wi9QX0S
YZwc+7qvdkDffB0oH82+8ayKP3VyqL6c2WBhSpAY/TEF4ZyPsxzD4zQCqnA/w+PX7/RSY8tbecfS
jkvTY01yfR/7btwHNCgflYvcWytQd+YjSZ67ibYnlACivDLGXdlJVTm8r8ODjJL1DvF3+RYvwTCC
B+HqXTNN4sBLfKd1hSjsjMfO0MgYPEYrGhHWuIZKNsFDRkQKgjXDtrl8Hjw19a6r12hBLSiR7GZT
Sxtlycab347Q9iGqxxWu5AsA8M4lbwkr2yxQimbQLrLMRdRglB4bIq58SszlbkgqpX/FCsUZlcEI
PIEHRtS7iPCMliOSnrNfBGEpDmTibZCSv+qqIOq2B0G3RI/uHEffDbyfqx04fTTJBCnpcmx8FUZ7
b0ZS46yygRJy8GhvXvcbWp2CdFu8fYggnx1Tz7qSXAsaQP5I+qR+Ymox/idr65jnsCaHKk01BAs2
scoVv/WsjQtSojfdl/B6TOZl3q+tRTbyiBGQUN3LoIt/tNpBdoQnSfinqY1RXG/iRuYxvG+yoSuW
Hqe/ZnKEZehMbm3GeQSAvY8M+1TVdfhVs/IpgjNPNpV9UOBu2RdPgFYtSxqxIr6Dx8Ysv44RNEE+
hQVb2R/LAoLXLVYRHiOAVAbiwbKkO4JzrL5mhg12NyOUfjJDWVQ3rm6iTPrND3m7ertm4OCS4FuM
H7TekraU4ZUUURLWWRcHxSjSqSF++eGaAEp9eFHCKcV6sS1HTaCtgj+hE20XZ0vYyuq60nOTPHYc
aNkutd00gy6+hOst4o9Y87Cqqd67qg3kqZ9dFOxARGTkkwb9aNkRP83yGjbFWuzdtJI3ePTXS1Y2
zCGpr9v6W+nPl0GXhEJe8bY3XVrBo2pLiQnNK2lwPtl5VQB+3Gq/RbuRR/ZrS3BShtLRVPJOwiNu
3ZnCRtttPQCk9VCOMHTeR60LVC4wBT2ety/9vmnFmuyUY3DRMAU8dXdrZ6pfaFiY64Ntad2/4r2s
8GrBRWPOWKXInBVY5ktGegfjspKMOKVR6AEhSQUnsUFpc4mLHP2zyZihF7hj1zychD4YtEjNuxpo
O34ntz75rkeDkGPXWnV7Y+OgTReLrvTcIT5Hp6FqmulbH47EkrR0jEpQcKJY/6iGHk5CAJe0q3lC
i3O33qLDYhRZH3YBBzVPUXms0Po8PDcbgUXt2evTfJ+p6YcjkZvC4+naq6bkRfNMRGXVJ2nRYvJA
nNlAbCtmH018NwbjQk9lP9TsZ2OpVtd13LP1ysbtEhwI8279XHPGwy9Q+3L5k7qmuKPdEpyg+Nl+
SE3hLeDQi1sSXkDCBIq0OwFxt2wHeHiyN408ndy1YHjFjybxersrK9vPh6rgXfwQErLJl7pcRxqd
0ZZJmHUJbXyc1kSOTSrbeFxOFDjCDrHbxripocjF5Z3pKnj8ZIFdidipHlMKZ2Tg5PMtgWnATd2t
W/ikPBlGEOUF3/YGO60IMoJRl+uqGWWxw85ZqAyNJDDQroPW0hM5N9ofbF3b9UUpWdusNDA0qNNm
HWxyNSRzQo4hOSOQljkWOGhqwRK1gc8CpOmPYmnn5wQC7zhTxQQsU5nAdCELWR/7a+hLE3gDTnoL
9mvV8ucSRvcMc43L7UqbhiW4UZYE7HU85vkFnpsR9ijWthqCJNZsKAw7WJm45xVI66HAPWdKvEnp
Zh2SLC4uKvDt60Kfl5GbFxbhPODBLEeHz9w0n2oyjxRAWjvNw34O+onMeSTDYvpGgimsfTo53jfX
zo+l0qkHz1Ye4JOAJJuH/0B5FyFq6k+ynF186zjctB9Hjdl9tGLENawr2iHY9S4s1hsGHuYDvD3L
8bmztkDGe0VFlcFRCJvvD1XxNr7elk6QO9y8hyI3PAj7U1/OXAvcyPTk6tR5JjDHq7LS95ShNfro
IZIbbjsXTxUai0GFhNpIrmnvBkmPlMlxuo/GPjDfwsoLfRNrNuJyb1Sr1U/rhqG7mVHO15BCr+X2
UgS0nh5100bqDm1oNTvCtiTWt/MQAty7b2aiYwj3A1b82gBN8bi6DMv8fQFRGHmIWlBen1Q9refJ
0rKwTKHOXsh+tPDGSJdpNeGTCaQ4sbBl/RHVyyW8JbYCDzgbaNBg54U23O36NoE1FJgT7hduny3i
IiiNk01btAYzBNYq1D+asO3cI7cC3MpSVJo+RciTk99YOCo8RgHHVW8aEB++lwIK0zpNmq6pvi+Q
zQbY3ljfeJeNfcKHIw0Wsn2HG7CajoVVU3hvNjfSKzBO/EPSTeY4It293CCtEKuvbOni4pUMEZte
iV+hKM3KOJjx0B0rN6QU7GZh4JmqmG4DSXtjgvZeJNPmfwaADzKIJahBA9iukKaKdJa4co6vq8KE
6/dmSGx5mpiAGh9JPHiRwg5KtU1udFWKX0gGFPQ5xOzx+YIj0PJAaCCCZzKGojj1ra6HW1lFzbZL
FkXMo0b7Oa4JEG2BppGOMfT14rbesFpdCqNMve06RzYfZWKUEOB7WgTkOBUjaTWqZEQABC6idVpw
aQa/DWdBhswQP5SRi83BQ/DJd7FSQbMzRNjiu46tw3WWedL2uJH2KpQp4AreQg4XT3EDMVFt6XVE
K77cU0Og9NusEvLZWwSPXNBGTc8B6wSmXUJw6i+qWNWwe43YhrxRk4zbtdVdF/i0ddGgUdOBehD/
EPFxuEW1D9/lLPFrytseiFj7jGNDiMQKr5NRnuA+Vk8onZtzJCgHpIPiDJzDmO0HUoQ2AwFibl7r
BoX79sbMxbDKlAhMvBeLhcZehnpYmYUeEjsDyxLNOvIK/6FVs105JVGIw2S8aLQbEGIlMgTL0C5X
jcdq+BIhY7PkYdJommGvHf0p6Mqp3kcoOdzIqQjclDJq2uUktBNVl7Vxi+Keg0Rq2jFBKTyvxnWL
rlEHTKLPhEk7k3TWBV0+wSy2ntrMjTDkuOFBf8betaON19fG4RzkMuhDa5QL2QoS9xX2b2w7ZkI1
4r4P44LdKlZK90ABHq+hIolGpaHCYAioY7oY25S5rBViPBpqyulr0epxqvOoNVVt0gJ+NbjLiq41
UZdqVa8GAPExbgTu5dz1JONjHIw0bTekhZEBaGaavBZby8QJe3xL7kCrGae87aK5wTsJIQB7ShhJ
wu9zMHvXpnwdiPkpFyVqk9U1rsRFGrX+fJI2MJiNvg1QjXCXFixg53xX1PFGpehQm/Ux2YiqfgKV
ehbDq0lEkUn1iNOATXtWmy1XdItoDgpsVT+6QEgtUx0PkmRsXNbpBbfobb5DywqjOyp9JI8ULb/+
d4XeqPY+rGUXw5CkGbl/MzYo7JBj7ertGhtXN+FQKKLhd1wYmC+lxYR1elAmcfS2qwNBXnwXyOSl
iRp55N1sQHprXfJF4UK/fGsGUyW72ncRulX8sJ1PqEmBDGUxLw1wZ8PskbfADH6NHTyBX4TDUn0T
FsJQvQuQaJ3AvJB6cY9QbDbdy7bAoDWd0HrQZrJgOrxbkUQlHc56MJnORe2r8lPZIo95Pfkkxl25
JapHmjRucYvhYYs+29iVq+WpbNaCR6kftXYSBxPbFFdDyKxAE009Is2+LRavYIeWQR9cWxPVfbYu
9rw5tPEQNadRD7i/Q7qKfPFPPQbdkvu6beJjLNGFvrNCtrh59RQuR2Va4XDUPSG1Jvvn0ddBfx9v
4Wbzqi+LOEM0qIsfpm2U2m/9WniRmmQw+iWS6PpBtSPEnQa9MUWSDeGKWinuNEjmPm7oRkKy2rFp
Ubsghvnoqbce4GNkQUJUh6d5cuNjyPAB6nq1klXgSOJ1FadRyKFOMqB+kjEH38Kr7xVGJF22Gtg1
3fMI9IhsqssgyKcRXS0HrtE1kzOOdiOEJEHGl2SrQizKAu7P5rh49PLlJERGFlRdRau7ahx6mFoT
UOVvh4QW4T26sSh6VkmH8AYy0lajeyFtZsVLtsdEjcKjL0ISv0WkBgG1hJHUfEca7oO3jk5LX2U+
QUb0t6NWr+DdLJqrq8QtkXrzbum3m0Z1zbSj3kIQgpdUzdWYlVXj+Gloz70kSAhZCSJT4rGFdgWt
dj04HvyrD7t2zlw3QLSN8IvW+1QhXKvnZevF/FLAIkb86iblGnwszgXke8Cs6dZMdonDZjk4MKfv
vD0rsmXth+AWrTEjMsd26Gz7JraOqfsCwgD5OTGdLyqwEgDAXHfeTYiUB/gBze1VpxUwTqstN/dY
MxLKRzSMbN0Bpack+SKULNtqH8R9U1y7LYg7tQex0bXLPoDffHwzOXQyiBxhZd2GjES6HY51jXa0
dGWReFpFBOBBalw8J5+DehldXhaYXI9OzKb5EsLfSmYFrvfNfQ/0rPiMPGeJKRS5TeDUWeAu5R/j
egqGJzsyZn5HZgRPxNNSkwwC+3asUxyQCvNzgxYuvjEbMpy/B73N6O8lQMu88MbP3c0aupZ+Xpa4
IafNTn462A6STsxoy3t7jcslHLyZJnP5Em6FGfemII1B8nkJwge+1LxLUmRRWHKNDtjV5o7BnjFX
HbBRfRoswpgjyiUxTgXRghpPknJdNNWxHqd4/bEssorHtEtGT5+Dsezmg+IugcoB9/h4y4GRLIvD
yk1SYxcLYKv2Gb4o0iAxHvHm1CnmF2SZsKo+S6R9kQoIZExKc2xH1xZIeq9yOhUVS1jKtgidfapA
uvoxIp3FOb4XbcHmFMmDBIUmw5vahPsRctMxutMzcdLdrrJUo89HBYc9nkdJpf1r0K7oD0wVnVg3
5zhHLdh6uy2mzVelRl2jFL+UrLmtEYfK+7Wlo1uRDIdLxZIyVcYt8jljQ2ydy2ErdQUW5NygQQ2Z
3s4iK69sHZwz/t0s7rWUtUuOm6UWCYKN1ckw7spFojiXwiNJzPXeJXwWz4gCbYsNdeBz82IDlFoe
cAwY+sd6qAvxi06xXJ6ipmLRZ0UjQ57tOjf0kyBTGHiYNsKa4ztcCQvvUUFusZWBDYpVxnYkiidx
7eziS6znRsQ3lG9V/4gbGcxuNAKV22s96h6XRUIKkjXGzuP1Wom1vk3CRCWPRWSdf11nq2rkmUaO
pNncigEBaUKfzxkVuzxvGnrT7KwBiW6U4hv5KehZAndQkB8nSBkW64CMsw5QiRLhbA89qyKeh4Bs
ue9ydLzOJyMLft0XzVLpzLIxcssRefRSVgdYY80byuKBqVabDXYsfTboFV0NmBcodp1qtHbOtyu8
8015byBca27g8j6Ll36gsNXivl27fT9Pk9vDS8iYvWlWcoOUK/lUI0zoVA4oSu0qGvivbTDhluod
7oy4AsfhryLYyieG9B18/tcW+XtZfQpKsKRxbwhDl3ltKEtD1AANynHRcuTYlVZ4O828uXKY4n06
T5BDn3B+Y/p6DUUznhB/GcJiXITTrqDSPhNPii31oQ1wl9NlFKG6i3PdwxAi5txJ3FjlA9JBemmy
MCERJAZ1J1pUvHgYDxW8CRNcxIMMbifxCiiAJetGMqAD4uBzkyDQrojDXyY0YUX48zzj7hxF2rrM
JpZut3xdXZ9taxNWO5R4XJEGSWXDzC68Ech5iU6W6QJf/ZtIkh7DDDyYX6iY+uCLrhn+ZxnZ9Oah
bnpYgXTl6Uam4hG9jvIGZeYZ9MSxsffI9MQ/kSOMxseAY5wrC++rMos8do/HEqmxLo9QXHE7JJVN
n/kBu2cK8/gwhPltESIznXboNbBIL0QVxSFfe5d8lZFqts/IopzvPivludy25CaqSBxcA0+3yCwB
9u5aN6wQNxaamCk11lSqSUPk+erHSSOvkMG0zE0Z2oqRsVOGBmuqcI4n6Alf3Sh2PoKzVSprON9o
jJ6wl5gLVDRK5A1uJjXXn0PONLtSqgxREJ8weIbjRu9uxjbakkOH6855k56xioax6uzP/0fdmTTH
jWTZ+q+U5R7ZmB1uVlULIOaBDA4iKW1glERhHh3zr+8vlNndmaxSqt+zt3kbmWQUg0EE4H793O+c
mxFMzPFpwrq/q5okw7HRNNp8RgKr863oIse9aBN1SeA0YrzqjJxT6e85BDYHIH8F/s7QMli/M8d9
WAivelnmHulFtbUb+vlITb3qNSBEf8gynd15WGQaYEyfH2yvaqpgEdaSBaEyI5ex8Q5VrjZzYGZ3
cpsbiuzJWlmGXb4i7JPxENsalT9Fu6FtnMylpKMWK19LVUwUtZHOcR4a3KOn5hdtLPOjQUs0vukT
zxn3vV1rFkl9VseTQfX2pU56u7kws9qm1dQN0aVFhVXbVGgNXaSyWUAoNO1KzeXx0KyyJrUe+cmF
XM1FwkSMxEZc87U64TECeWuSjQo5z3AUmPXlxQ57h9NoxiC/c1ipql5rc1N8dOdOZevQ4SG14jQW
QV9YKZZIQT6x3wpNo3Ubq34JdOpSuR66vjirbmEyKrm1PTV709nniM0kDgqKga92bhCVS0s1ogHv
OpkZkCM3l7xnFQKQFRwaAtMUbXqoFqNeDnFiNgPuHEtdajI+7Q9RzyzRC20/ZF7GbYunQUZ6iRgf
lxOhS27q+s4kxHPecGigBZ7YR5soeSS6rFr6M4nNjAHpLd2tEP/NrPGCwiDmiNMaLKg+cfzdCxCM
yRccBdQjW5+ZYjRNE+NWWjTDgom8e+e2KPWPGvehfi7KpdDpESjrcbTwXwd6lE3a1qk0/bOXV+pj
KxWGeZuFvgxMqWH8me1ubPwpbLyPVTeHeyOGSg5ViJXe0LSnjFV2N3tRcciwnW7jQRuDvHMpUZwx
rx/LqGi2kv030Fxt4DjlaU9y8sy3jkmvqNsiOyXGIC5xRbpcOHjqlFtF+8q0F86VM4YZiZPlZur1
3s9aBcFv6F/0xdH2uRczu5Hk6f3Myv+UM2ecx5ImAu6lhFZoJtuRVSu01p2bVBsdcP5YtIO+iWdr
2PZhF92lYxFvEtGUl8Ir831n0eFgNU6OQlfZPq0ck2tcROuiksZqzPLpjIoqrmfI5EyYmTzOhDSN
+27WILStOdlEFYDpprRs/ex6aj7WY/joDVH6MoeD89zEBf1gihs/isfqkia0ZSMma/md2dKQlGPx
aTH7LPGHIsw2A/P//EWbTT/iWBG0VlLtsU06Jytz4h0SnIVOVqbhRuVhI8EghvIy12kUNIzPHFca
IwmBI+ZiuZAcVpyNpeh8uylAO0x6+5qd5zu19OGqKS0ZMIhmCgNgIvbKcZznPaee9g09M2fMKKc/
Omh06FOvBXzr7RXKPDBWl3nReoibPA1QIjXGTpNu7KZ9cyothjqmRe9uGOMqtvNgJ2SXRSX7XF3c
WHNJX6IymVvVtcX0Wich/aS2abtPwnOnjWyc9JQPCU3CAh1yZBzPZiaFO0DU6p7NIjdXgi/4cT41
d05U9vvWU9nit3VXfeIDmNZObtQgTtb10OxYRn4T6r21aY3Me+TUUm3VqCRifD6tdSsrDD8CWtjy
6bPwXTuUY0O3ctX0S7x2vNz72gtj2reuKh4rs54z33bL6oPB0QHNI+MEW1KyPYisnVlD5/bo9Spk
0xFMsHYthfjW5MdBxQnqCk3006LZw6oK9ea4cMiY6FS5XyZooXUX6vZBmtBdk0bMj7PQbhjzPiz8
fu51IGA7fu3YW091JbOVM/UMLImM8myi3+xqV+r7ggLnzR1M8TxmyvjiOlN3MO1CsbmGnQgyaQ+B
8jpnvbh0SbuW9M5VlkjzvnLm8cn1XOs2ko271rnbPrl2EW/1LKWJX7nAADwsYxr0ppMFiWFnO0Wr
fjV2Q31A7xtOZl4zJr1qm/pjp+xkM8TGfHaJEJK7kc2PdIIh3ZRAZctuMju3PNpZV1ymnMPFxppk
/hSPPBU+jIj3FIvMvlumJN3TNhkeK2b7gH8RGheEbSRW9LrtnnKz8L4ysLRG4XIZu9unuljXY4SI
0Mn4MpZNE8Y+pkLzTeujcmcsibFqp654SWkp42rm0MPpDgSonswPouvha/Ki36AIRhdNhM3DpFoa
jiGjQx5RmY0tIIjaVkJPqRCgyYOBRLu1biD8CfoCT31V9zQKlFffxU0/rG0rk89YFVllpzLBTjvk
obPuld0EeWost0ayTL3vJHkoOIBwkz12WeO+NCpWhPdeS3Y9r8udF3nZ9UgS7Z1ITB/rWIr7Xpva
ftNomZUekAIl+ITKQvurhd7nwNcYpemTv27vSX4bngwcSnLrSXuSh7lLQ7FP6TCy89R5TeFlWRHr
MmHK/iDH1jiaS9wDbih4inFO2KjNsYtWwg7bSyWyeocgVTC5rZzWRldqmzyjV8OOIRB/2BwBdxyW
5oAlWwYzsz90REWnupt6pV/MIZPRrkH6vdRmVgBbxYbvtZaDUY7mK+eU7IOqE1dfw+jFxc1otGN4
h/UzQzeba+pJr3/m7DmmayQ1vXttPXdJNH6VnMcT2Wg2OMbRdlNF6Q/QIWxVo95XjVyXk+3GH5XD
s8T+aVRG0mztkIJ1WXF6YkTFds60ZeEWIWkAffyvSdkfMfzv0wkroqRlmAixMfSkXbsgGIyrqhKo
Bwbt+bHmqmeYEGPvGQ0umRglpi6x34wkI1W+gPXZdRnAPzmNrJE/eU9XrPTf4KbinduLUGKmec7A
8HzcptrknWfHl4qystlaLGBpoJlmZO/JISUVcugi0Qd0k2IZoL9X/U/exQ8YYvEOBI+mpZsSrRWb
ioIsXyWxO51FyOZoGZW9g7Vwvf1f/74/gMLfj2RuGzUr27LczRLFMFCASkyMMAo6RLssqdrxJ9bV
H5Dt74cz099oZDGazsb1InPVEWu3bpI6+b/8Ja4/9Q9ke906gyL4yNkMoqBZZDx5TVQAbsw/8UH/
6CK9Q7q7hqCaOgrxxjPszI/beR/K9IZcs58lh/zo8rzDuDv8D2AArrPx7GaNDYJjCM6in9xMP3rx
d8avcBoSIi0T2E96NCwoQ+gbsTf8hND+0au/w7PNrLacWePamEvh+qKTDJReqoe/vjt/4Il6n8Hq
tkYx4oDjtomFNL+qMinGQHdnkr4MzwQuralDCnbbzqlv/vpH/uD3eZ8Z6TlT04+iwCNkTBCh/Wwf
e9Fb93/96t+Nwv9meXkfGSnS2XKHObI3fRo2Yq30RlYBQxec7KtblIhWHCWizs9krcxbLU6W9KOh
Fj1cuWZqRcfYTuvo0babNlnZcTVq0W8f43/8adaV+uff+feXqp7bJIq7d//852NFsVb8/fo9//1/
/vwd/9y+VTevxZt6/5/+9D287u8/d/Xavf7pH+uyS7r5rn9r5/s31efd99eP3qrr//zffvFvb99f
5XGu3/7xyxf6Qd311SIwnF9+/9L+6z9+Ma5jZ//jj6//+xevv8A/fjlXZafe2va1+5dventV3T9+
IYD8V8O2DV2/uq50HIDcKuPbf33JtBnCLnXPtoXpXrP7yqrtYn6s+6tnWgI5CrJXGEBJv/xNVf3v
X3Kh6lzpoN46lsP4nP96e5ff7pHfPhEux+///lvZFxfQ105dX/i6/PzPveQ4eAWN64wMS0hhCf29
NQwSIa6XMqP9FQKTxxl2+mZdV8mW+yewoOu7Ot5MrqRFoYOCP3WGxrQ6e5vH4F15UKJNhRgkjI05
zzta5Ot6hj6XO1qEt9AEN3ZKlzyvj2OjjnU0ryDEydT6vORzMAi1r9LqPJTWSsubm6GtqH68PfwA
EV/DGjnNL2dvDd9czl9zptmp1CLJEk1VOYe8BQdkMELifuy82Oeksk/Mdh9fOdiwPxI5dFCc8vze
iHd9Qq/b3mVO4+sThvVivKA2kVojfM88hl50X6bRQy2ib7U4x9pEZTZHL5zyUydZpfwvTTuaznCc
I07bQ7dHDvSd6AigZVQSH4R9cOvlpukBr9PbmebppMJ1bC4H1XC2NHfwdDx9FO1qxZkicPL4oGvx
3hitTd4cR4QfxxxvBoNGP+DoMFT0H74WQAC1O3D66lHAhw1c0trQC1j48WZS4kNWaM/JiA23J4+q
zO9o9z3ISXscTfkh9qJtTYGZ2OI24XKiIe6oac8cYL+04CjM11vZEXXQKE+2+OYVIzFT/BZNepfk
2SeHk02IPOpb5otlI8PiYgCOxIYAYj/J+1ZL75pO26CjvpplcTdX003pJQdXIQTWCyK+3AKA308t
gGRdJB+vOQ1GQ6su1h7tpgE2mE+mN/620v+/Xn/OyZcW6epb934B+tOa9f/TKnWtvH68St28dfFb
m7+WX9Wflqnrd/22TIlfEdMkpjjd+b7aXG39v61S1q+kpjmOrpu6aQiMuKyHvy9SjvWrc/0K32g7
QreuSTS/L1KO/qtwLGlKA5LCsxxp/58sUs6fd3DBtBMbVlpI2GfWUet9WIPhLWqas1b6sGYT9X7p
4fTT77U+S9eNzM+l0ctdOdsePpKl9N0qJcHDXeI9440dPCVvwHJslIPyTgpLAC6KxkLwH7Ygd5ID
YR9vqqgO17PQYB7B0DM13OZ1uAXCb/dj24B52x1UaJtfjMbcY6flSeqrY8m0U7+nwbdJq9THtaJt
tVR7A9BILjah1OcIYZ62aRNkYTIf0snrTq2FqOS2+hFLSrUV9IWJrjbbR9cZUfIkyJeTi8OUAq6P
CYJUFcEI1PrAWkRHO1+G9R/uhX+3Bfybq0sEt+NINCDLMs13RZhuz15jea3nz1F9yVE61iWqBQlx
jXHP0jPZ0sJbgYriaUtgd+mL6fRArQpiVM+rdsei/CqN/MyosqdJcHj96/fncof9YYf6/uk7pLqw
QbIbmvr7IVOz3VRFO86eP8pnp2njQ4yrPYSMP/YTYFdEEoknE42TTWf7XXNFKHFRbhc3eui9+iS9
Ua0IogkPIlXV0XnRkvautiPzlHu0uKJeP2WyeZkTSI9OXD/vpJfbus4+AWAP6zBzb7/fAcWwnJZm
KTf0pIbtYtYfsVDtr6P5kOGb4rD0lyhCqaxzdJgxXjaaaOYjR+VdZ2WzrwpzuKEM43xaDJuI1MQH
xwVxjzEg1gBhdwvNP5rPyTd76LQbhgtjRk+tcyiYX1SMegtow54jhx0EQ7aK6dX7s8iWjTN24eH7
DVKCev9W0f2poPtjfSCuh4f/KQ++X3xXYjwCGL2St+8TMctI6IPIGtw1KbuRA0+eefnejYxLNRfT
cWAkDKCNS262vmxEGGvkcs6PRSqeLIfgYVkX9VqlRREMRANtHZsEeKOYxB5a6FmKxV2pKjE2M9nk
1TLdjJ5EuLe8CK1XiCuMMSJOa+26HagHdKw9K3fpvkbCWLZVv9B+9kaDhnAiaMlgnOnCINbj8qI7
3t4lhHBPvnp1g3uSQ1fYRz69X7Rd1PgtaGi2moFXeagJRm0jEzG97d9itLFzZdrJOVuij3bfuFut
6r5EslTbOlyic3n9w42gDOxmIjCutEa+23D9eon2sjfNXauMaKOKwqA/LD7E7iJ3LvrvNgSFYCel
QA9xeP7kg/r+QfzxgzJ0PiPXsqklvWtA6runuHajBLppjgJk4+TotF4wSGs51CIugp79eF928rFf
moJZMJXut/Tm1pmQZ60U2b6vXe7oBsYvTIyDbet3OdF+R/oAhUSBnLsk4Pe+jloajgynhLBAHNxM
Q+Yd8Rx8cqSablJWvRWrt3G20kJg/ZBmQE3hHLoc9rxuon3SFua9KNayE/mmsvVxvSywCcN1fcWJ
uZNcLzxbJ/TXt94Z+81fLyRcj3+5mVFapUHtjFgnjPdh2aNlgyx0peWrKgY7iTFeqgr0rksvfUzz
p5UWaMfwLKOKbjUNQmtckAJSD6+UFDg2wK97hRdGR8nf2N1nU+JoqDACwg/QEzCHdl0tLTUi+cfr
iCCpI08CUDJsF0u3wubHAh60Umv3g2UaG1BahveS0fiSo1qP6WQdJZwg3Zew3ntJytAhBnAew0x7
9HAI8Bd1cEf8cA2avq8xH3mXGN067ZcpsKjiN5M+mviUpnaFxTjRzZ1tCGsfh+DC0XxcnHEN3NXu
zJnNC4bCNSTT66rsBvnxhRm8PYhM3+4Wp9t1tvdNq1FgaxwyeyMBkAhBmTZVaXyZ9dZb2WL4XDka
/YVwAdD04GHw46qiTld1jdfVwdarw2gGKE7RWs7RXViZ3inV52MhQlr1zrTqIfnWGcTBOkLPW8mh
N9aG041+PM5ynURaBz6VTzulOkA2TWmBMhXtxT4toEW76bJkjOZepo3TRjtPG+z7pbPuq8r6HFFo
ZjFfgSN+FjZeVH5CDP9c5LsMrGVl66glMmWy4KA36DJT9jFRVnx0ancjlZ2tMy1pcN3QPGPmIyqn
2aqDE5ofM+bjBE0yvTWtkiuh5axt4dp10mX1/W3KRvNOWfFxwYK3nTvvTa+zYde3YtvXYXMwQb18
gSPNH4wX+qfMHDRp1hYx9BzHk84ZMWfHrcDz4ASLhnQ5jQ+u0m5jK9n1cEUPkRttckZqlv1HrOb1
3io1DOCp7sOcA6xgj1KVrLd4kQK9Q0xnPA/+QbuLjo2u4fdyLKa+uvkmH1ww22TQb2aW+CAKGWEo
jENjOPMaPr/xITySlaDrxwDY8CsmptPQxfrWa6pd1lknt+uaoI6zF6kbN/aw+GEC1KZXKkjpEnsM
y+idpg+gs3A+eDTDZ+vi5XnrK7MKaO21Qeya/bEMd6atxG09PKIqdzBH4cviDl/s0Ew2ncXRZnC3
04Tto8Y41BnuuoPKbwTmXMvDDz1aJVmn2TGUjEWdw+7Sy9L1I9vAejDr+7puymPyDcNGvR+kfAL2
3UD/ZzuOTF8Ad5/BL9eRhPB1rEM5v9I8rIJQemBZ7U1uzfFPhLTvqYHvFmpYX5uDuytcW3+fj1t6
Awf/aqD/EbOcEKCJ2aQjcAAZbx13EQeoll2JwT7TTsKZx0wNAstfNhH36kYlp3TqP3em87ok1Y2p
edBeNm4oUZg/0Su/h7m9f6O2g5OQPdw13Pd112RpFVWGScDXXdiKZp2ZpfZomCyfebUwBbxMx5Mt
Y19pHGvHYqxIzfvJxbqeLv5Ufhg6VakQ7DgGK5VpvpMfdcONTK3HOxe3zb6bsuFYh/a2IuPgWBgY
KkR1F2bZh3Kgx3H8rXpoeHpWDhT7belFM7eu5qyJ2nOO5H25hEmVzmqAFvO/F3WzWy47w4J9CiOa
eQwZDbKMqZQVTBVG4ZgkhOsf3//Gvqu2TpjhdHP0w3z9Y8CMd6gnSPpmgBPRB6sp/XS6HZJFO5gx
Y2NsoW4tKkrf9Aj+mxnmbEvqh1rc5lzAg6NAKaUHRTIlckuL7dZtphVenfgBc0bQz5q3/etd0PC+
p6j96YPFxnIt913H1KXU/0W2hxItaRBwMRb3c9ENk7+0xWYZJ9ptVXlvMVnHx+UfdBbMbT90q9wt
WgDi7Lnp04n7Vuj0ws9iPCyLC05YsDdqU3Yystpj9GN8N4X5bkqHJ4H2FWDmeW0AGv3FeyTxEN+u
/GDHDj7vYjb8CdqA7Ib7xZNlkM3j4KsxJw93BQA6EvhXi32bjbfZYhv0FJ1XtzUpunDO+l1ifqmF
0QeN4GBUDelhpqHtW3nUbth3oHMcwwf/O1Rakq/dbToNFv3oDPt/swRyBDNKVLbrdBv2sGDR7Gmj
amn8ZEdkDBfJYSisF6tOg9rM1ww22TR2+lpnpX2EZNqQxYFE4k6CIYTtF/JorK2No4ucMiOwOU35
LpQ8CTSlj0VJrF3B2liRak5Jaz7YprWdI+cQZaQlVSN7gGfT9x9qazgUGt4vXTt6Un1Tbj/4aZ/0
vGd1wtvs+MqJSZowUugj0v3IokKgUmQJBvAx8Rbi9GUaJUeIElJrcnyHcA0f5CNd8aDht84426Gy
KZPIjkWqhXMpVtS2LIPYweOAJfWmIjMEvI4WDvES6z576Rbva05GqO04kGW4ew5VNx6n8MlNcY3U
9mCuovBi2npQQM1t21xCgRiLj7v1I28SXs42tVv5RTnlzi0d/SKoJeIsolku+fhCrEpEXbG5CZEd
3HOhElgr5ThrDCB4EsWdRgrGKk4svDdXdipP5cGKtb2ZKfeSPGmz9amPUPc0e8J5MX0aHWWwUXQ3
1LL3fAyfqY3zAE1yvYR2ehEkCMEZlQVOX8AYHFk+pCGextA2IY+q+s728s+VXoabeuI6LjjnV0Yo
X0mD31LPwoNLn61f7cuFD6Syi/os5+6cM1TLp62gUVvrx6Qwlh2Ogtuld/ZC5Yrjc5WfpsV9wNfz
WOV2+9y3y3MW1sHiOC6wnBc9NimKaE6AalIMTaBrLf1wZo4GeeGdv9uh4pbMTSoOTy7VoervizQH
BUEiB3aAgbFOTTyROpPfwIKN0nkbmAPAXpyQ5DF4nzr0B+xB5Nczv3axinmfTwSEznkHXFsD+dO7
7vL0uesma410fHWEYKleiLBZcfMeLRKRF2dW5wjPK+eMFvuEzYuNhoVze2hXpnupF927t0NGPJvC
XI+l5t1HnnmzcJRbmclXC7PzsVRls8ZGFAVUP8iRqK2cfePZHVZlxLSfyIPVHpppoyfjySmXlWto
QCeGcTFTXDRYJrDvGUOjb+i2DEGdiNtxrAwk3pQRpBaqMYYNX0c8yXgKA9c2Hb82Vio1yDlJtXAN
77Yei/obfsQUg+9icit29R1GZobmOMyoVk28keYALRz7eSFepnl8nCpdHpVnNtznnEsb80DKDnE0
WlSsbMRP/G0PcUqZh9qtjXgqLDl+Js6qWvVwLX67fB4WD5scxRm2nfwuLj7F87Tt0UjJGSqsII2E
T2SDu6pLuwpYiv00Uq8Nw8GZ3DQdi2h8ga5sTl5bZ4e4r1ZTY/h6Zjl+NnJ6YdRQgrTcNesWl5OP
rS9a0aCv/AIvxtEsSBuDXigDXTjTRsONQCp4dQP7i7V00txg5PQTm/0TyP8a6/NmmfPw3HfOOZyj
jsLSwLPhyCggiiZm6UvUqrQt4QsCDPI2LXf2DbxJz9AYOw0yWtw0u5t0N7cAyG7PI6+GTVYoGXCg
TzgDereaoJtIRcml9kBvtYH8Hj7VAJ3yjiUpW5FQ9WpL58hGwbcxl2mFw4NQHcrnQDfIgnXIUl/r
UcxDEy2HQUKBJZwZ8EOqlV5lS6DhFqQY66j55ZE8mLMj+09MvOG3VfLBXabCjyP5ZDAzKRii9vTI
kYPUFO9RqPgW7BrSFS7nGrCJAjJFd0s3co0nqnUAuR1q+9ldameTmfrJQRWKuH5rA1aNe82jwPa0
w6ScxyJJv0Q5efI4/6ClIoguyHs/7XDledM1GCMi4CCPKsLOaVvgrv3mjmI5N0Ti+NGAtXo8jLKJ
7jGDzjur0Sh7i4RJG6gKS0HwYtEVQDSqmEEzqj1jN7bklxwjpb9gCVk5zNIMNGN6MBr3YTAMsdKX
msOBFm0dB+OTasdmHXox5S5uTayWDxkRGRTF7Kspg4l3mVs96cRhhDUqgfGMKRTbV8Mxsh1eu+GA
aVC2CD8lBQ8hLAYneuMG/HEdYnXemJx+khEdtNfqaB12A37CWv+ilabcALI9GhZBDZwMvRutZ7ZQ
Wa2q3OlXbYZoNpZ0S6DuPxoFi68czTuApg/0Kko2qx5VJ47nExYxAR6Vj/4YERI6koPFZwWuqbYi
xZ5ByFXQ2gtugoGR47F262pCIUgs6jC0rkfoigpmT8zHzlS+K7T6DriWuBt+DIOT9/E0gJKV9hKk
8QxkFC8BuVuEA7h2AIV2GbU83fae+bFFJ4gykLjaJmhsRp/Lojn34wV/j9V658Fzm11XAc7Mevgi
vxBR8cYCAKg0zG/C+2YuprfrJUJvJ6FfPZIflgQC1WQAAvkv8miGxReRswnnyWaKU3M1zmO7nYa2
XYN2GkHXup/DYSIgaCi8Ved62NsWq9ylbXU93mWvRdJ/GUBxz557Jarbi3SrfK03Jds4oTFIutZJ
UDIErbPl5PtG5ISO04cmG+OjhxUtSe65JOImmO01K+5RFgnqpYENf8A64BttS0QQWbQkwsyUS5wg
De3Oa+cTGd3rgRELV0VoCawwfboa9kh/Oestax0ZOt3a1eIgXRrjWKFIH9104tpNpznJNm3ZdTtL
TVXuV8rmsujjw4S8x5aRLBualajyLNDYF8nSjtQGkowpCqjoOiT1qQCY5xko82DwLFxIQh8/aMQt
7Jp5Vjsa6qEv5oemDdvraYw0jFpsehe11eNcTCDodDZUcWZ663IXW81zr6XylnGfwIiXZSk+G7Ha
mYsip1pp9O6M4ojmeOktkOIprRnx3B0w7Nvg43kV4ER7iucNlSm4snn1SgvS+a+BArG9ik1D4rd0
N4nRTiszoreAx5mCNQfy9cx5VRX0WTnIP1loHwQ7k5anzdW31Ezbg21tWdd1vmN5XoiJq/H18aB5
t42I0Vgq7KrFBAQUL4g4uXcrR2s59g1PjhFreMQVg1Ta6BKPY30YEneX5rOzMhuDKSWefHLaeAdV
F55YbrLj1CieSv6lEwV7mjSS2LMpp76aquGIeRMrhIYHYqOHLQGaU8E1nenDONN4z1byGfTb8Kto
kRT5NePta2tGn2o/YUlIj1U/LPtRqfnAjG+sThoJC0pxTbRIP+Bv5cYywpVJ6+lRWkrbMYJuQQZe
ZXqEb8xNI2QWYZ+TaV0LoW09R77EXe6cM4b1OIXcp3O+6XCrkOA2PLpRdJdNd5GwHgyl7VFTGFGg
eRmJB8q52CLbWJQbWe+IYNCKaUvqBvmp5Fm52Uyb2sI3mag8MAz7EXPYV32JFxa//NXC9r7DTYre
xPSblC2lihKcJtZ035cTCGdWOXclJggnoSIbx7AkyQwkDO4WcNxxuv3ISKXAfACmAuBCoZ3Km4Yo
msCgR7KXWc2seAEjXOJLANhvuPmGdB/qXeWn5qhuKwI3duyjb3Z603qaewbfGantJnUuopm+ufOs
y9Q8JLp3V0duefFEHxL1VB++vwVndp66Mnb3NhoMPRlvlddr2xjj26zkliGOqDp2s73rJDp4b8Ow
Gv1T1M90QqrkOM72ZjKMb5qsPsiS1DICnKgBMHGenAzckhir/DM56NkpU0XrE8/hbpyaeESjVWf2
5WidOla6SrvJhWJBIZ2Ta2dH3du1a96UY3jv2kOxI4Jv2P32gnKZInruoqclhEZQimLT943coSG1
R+yo5raxmruOmJZ95V5DTHBcFMxCOkYl66bgquPipm8w9+c6z3Oct8VKxfGwjzB4bpscB8acVs9h
rhPZr/dfyI55dfI3+LdPZaj6nZTZjrE10SEspX7qNBbeiL19NqJb5hvHp1nHGF+RQ0GikeYev/+R
mSQ1z9eoR6jt6ex02gdiJkmOKfPHJp61cylK7VxwuvaNVM82DRDETZxfdTaFUDhNNf4fKOX7uK+f
w7koj8ZEb5NfW9vm2vyZSNXyoJzUuBAktWY/Ag+qCbgxpdtfwo5Y2y4MjW1Y2u1Nrw8MBYnn1C9T
1hpBqbVFjKM7ZunwyHkWY7fp9pRxzaPZzQGl+K0tOXLrOZ9uW1ofprreVNqMrmpX3TqJOboZDJk4
xgwEvbqEfK+gY2a692UWP2YENa3BsbxVS+RAMNMA6+XaGmeEzEVTzEWryJyYT51p9Kve7KbbUVCB
9jQyTHZ5mJVAW5KR7K3q1GGoeWxhkxdXJUe8+v2RvJoAw0CyMhKmeoep3R7biLhPfBvWuow07D+F
bTxhnbqCFdV0IPAg8bNE9TfEtD9Ja8wvOflxT9OyWwareL7+EiV+wctg4DUaWvG4DNfhGfV031zF
79whGNFyFrZl4cyIDp55auPu1AyIJ+nVM73QePGLNO7XinyqXaQXb7r1NDLU7BQFfATzf7J3Xttt
I12bvpW5gB/fQg6nzFkUKVmyTrAc2sg54+rnQdEt2vp62jPnc4KFCoBEiUDV3vsNC0ozDiRM8txq
VZP7ziCD26aC6bpPE6DLAlznKdRBjUdAOldO7ZdzqKHuekQCZDnGTbW0k5EoyYUD1Y7WYlTcTR4B
RrERMyIZai2RVrDx0wQEDAq/7JoLzxlQ7cyXYlTCcmcJcJzMfKocKzKCi2gsePC1Y6nZPTwcvjC5
bB7KrNsR7KVHwtk8QBgbwcxomddp/4QF4F+lKQMpiSsMexKbB0iDQpenDkQmqzhahgQZT59oOLZR
rUJ2KLUzyMfQRivTAYK8qq2iOfqOSjzdtGxzawThkFh6KXQn3CI5Q3GOrClY6+RBQyT8weXlRbLK
XREH6bskIzHU6m23qrKhWo2k1TVkoJrg5IXjD8wK4rlZN/YCseEfvuqbm9ZVT0rs8ArH7REoHZqo
RorMlly2kyCAnk/uTN6CJ2M7Brn2rNX1QRuKYlWM3D+LHfnVIT4IDQU+bRtkF8fKWJk1lTSaim2F
5FsbXQ/cdV4m3nVA8IMvCxxjXR++1KlCDOjxrTZluBs+uaCo9tNPlMKahRsiXEYdZovmR7OdHObX
cVjIi0LXy408hqsc8ZOXuKy8Wd2ZwUIa8mSD9Xt0dtqKEAldy87Lhrcqt4/QgfsnDRml3mj0ZVHg
zZi7anWoVDVnKdrppYreCeQbEnDyZ3mAWBaU0U5OKS+1OWB+zesewUx8ojyjLDv+vLzMra/Q/naF
CVIM/TwDN1E2H3lZB2unrT9jbQ1DUuMJh9DCXayCtdDpqlXLS35e+hm17CF9tvSw3soyP8JC7Wcm
qxhJUmw5oFae7Uf5OUdIDWWUgWBOeUk8+RLxARxf0UgKes0sMKxtEGawAHoHrqIVZwsdFqOUpfk2
6UvQCKgOjhgTIh6YzAMyY8uMrfS0HiMMuE5735zXfrGT62YnvvG1AxHOhweKiokxZbzbF91N20NU
AIgC50HKVLIh6FiUD8vEClclULEkGJqZO6SEd21nLGtSALXR4iUFHmTVwUpa1ZhOkDQv2lMdF5Bg
7G5f6MU3G4MxP3K2gF/LmWyV5UY8hOjfdDP+Jz5mTfxa/bgCgWHOhsh67abPYcqpvB138lheKmSJ
UcoZ2rNiZV+bwXn2cip63cTM5Q4HX4klErBT8rPoUNgKZjBxtTMRI6hQ++B3C9nCXT5qNAS0m+xb
axFFNTA89wC+uqgL1tmUt7FDY6En0iGPRnb6hiLPedPEM6OpH9Ws4/WN5OVcMlKbR6b2lhm1IbMd
qZc79sGOowh7M685ebUb3GppvU0N0itRhXfzbK/1CG5B2xtWbtLvUhVmeJJX+UavyMqSoo7XSTL9
xdxur2rACdy2ZKprFwtyPvrKlrwNFICOxGNTI0H4I53oGQb+J0DY/BJ4G/+dPH1F3kV5qBz/sc10
H0eOaitl5bj1esleQOv1AD4OLRSLo6QAAlQ05TOZOJelHUDHvMihC2aN7x07CEAzqmzFHPYRpEm+
faP1mppa+VBbXrHU0udUhYUAmfpkDjxBNcKLKUmnfbfRlAT7dYRZ0PijONh1b4h1ZPtSSk9Bgvzl
qJlIbVvO2UNPY9FrLAaB4fQX9pbIFSkIXiXekRWZ+BZ3DGTY1X6byAjSjaCNQyjOG7lo9VVmgjYp
9UdJiw6UssuNrTXBuukV5OpsBC10mYpcQ+ajdNDq4hcINIibZqbsogIJgrFsPTT5ArQom+BYd7q6
tnztOykGa+vWmACXxMFjkJKSidF+BXNMIojkgiYdSTxlPKtGxqZVeiumgm2vp58C5AdmSlGyeeoh
4DV5bCzqyHAXI+7Vq2wq+NWys2sQ2OLr5ZO7d4iQ/GT43mQAsRJAhJGujgsC+GaGjzaZd6gV/Bec
b3rdIA+TH2s7V7c5zgZ1alIir5+HzDMvpuw+A1EqTk4oo50o16grhjrBUQlwRsXLAdtV1FTikKSL
EaaP0HLtWWiD1il54UrosLc+Ypap5T9X6PySwqLu3wzKqx6NSB0W0RbvA3ufZ706853ime2G6Q0k
hUnFLI3+s1YNwFv5OVVkkPODIJfJ9jnJ2WN1XanxDtS7lQbV7SgOniwnLP+dQoE45IsTmnvK369I
uqBcsiXltg/d6EFxxmZVquCGusF9RSQPTpFtV6TdjG8j6YtZhspP3ahsIijZzQYq7RsHRjA1KvaH
FPLZzNgqQab6pjfdbmiq8Sj52jVwTXWDJGE3C/ikVrdOiVfHOdaElZCnJA9M/A/zec6DAfRGzQZY
nNaRFfKK703Fd6axJ0zrcDLk4otehcNibBSbXIWyT1ykwcKs2iDDWS2NHF56PfjJ3m2tfm3U6sny
kLJDeU6f4zQACWmUkzlvgbnhluOrG6nYS1vHPE3KvVyb9dnChU0vK/9zKYMe0LTS2YAM+mZ42kCc
G35V5WwbAgZY+mPtnCIwALFmk6YqPkdS/ImY1J65sPaIyeaOkqQ7VHKQ6oOT7HQ64p8mKIgidKoV
3Dx7Qaa7etXgUtW6Jr3ASn9Cpw7uptEPB6UlIZLy00DRKU/XLkdJ2u2rrVZ6IUroUrpAmIwNcdDu
SrKnR8iiIGjiDWLI9rxszWrdu5gNhskzOjzfYxxZyXaTprDx75zjUDJWnQdIWd8oUcv3Evg7+BDQ
mpC/O79FqB1rl7YZev6njgbb7Pvg2KAY2AktatgPR09Xc6Syi6dixO3K1k2+O0b3omSJtUpQBI5H
eNxtkOAVLrnXASjiEWp8O8/60rjqcPdXUKlAfxe8riLY8n7wWnuat/Ig9s4C/u6LPX+ydEE80qxQ
pxtdexsNfrSx0aNYl321KTW53/V+9Vymbrv2M3vcj9q1NNkvmHbZrIsh9/bINMx5w/GsqRRtp3IZ
HB8NsWbAk+eitgdizf6lMdSHuB0+eRUUOZutr19/atTgVKPQukZ+c2l10SUI0Psu9Tidj6TjZvYm
tPQIiKAP4rz7kuZsFQqFdcTsgGXW6QWN72zRdk5MSdHBwqR3SMNH6VsdKBPHn6BN10jHWL27zOzi
G4m/uZIaD27Obsay9oOLlixfDuzj608hmzsn1ll9tYTfMrdnmuZcE829lrW5QNpxpvUhXMxG6494
L7wksfXQjzqU9dro543v5Bu1GZO5GrgIDmby86AH5VXVmlMD5tCYdrnVsUHtfR6ZeQlA1Io2rhQh
1c3bEdwQqCBowj/ioo1xNOqlVek226b3D8Rw7skra2mmkMLvOi/aKfX4LU86vjk1CcbK905tQLrH
l5Vz6VVvWUeiMDf3cmR9QfT2NfW3RRfZa78H/1UX7XAsTPkUlQ2FC9Uat9XwzTOpNoRJ9ow+DhrE
afvodJ4Hobw9Qb9YqOw5UBnW7IWDbdiYD4tancKTFh24jO0VW74OxEnZW9ekdF/NSrX5tRzq6l3w
Taq9q0VyCHkwO13VMDxxOTijlEtxtkGnDJd59likjfoKgWaUbiQq+YO/Qiw6W7DvtVE85b2Yuan1
SP52XtraWSpYC9hNWuwweLZGO5/nXmbPqdGyByHoHVQyMXxA1yZ7I9lPSNoWcPaCDDINkK7/4STr
iGKMGfH3Z0CCZ71CNd4zKWFmyroz+m3LozuJ2CfBsbqsba0DyDOc07Tf+Z6P2MQOEfzJQkAlpB7b
4YsaKS9Bpn/SY3+Bzs2hhlgujz90v1pHUviE7sRTgWTE/H9knQxpkZiE1p5FIY+ccZ6bV0fLdl0c
PoUUCtXYODXu+NNP4//D7P9ABlJ1yDv/Z5j9cxrUf33/X9f6S/3Xb0B7cd3ffCDzP+gsao7l6I6q
2BOX8Qa0B93yH1wZLMekrA1yfqKr/QTaW8p/NEO34LQj7apyxd9UIPs/MHcmeI6iWopjYb/7/0AF
crTfsTaWZZmKDCQDdtEEsp8+7K9EyMZO7Vr2vfQvU2u6Vev12ckEeXTywIAqEIGVgyq16U4bMpr3
4Y7tvsY+bnebhwpIj8QbuTDUjMpDj5kNkUQQLBMTjZWZ6GztuP15Cgl8OoUedZuVG+ZfFHbLU0Ek
sx36RFu2dj1+qesJRZl+GVEAX8mJylst0e0nw1XOYjypeKZ7dkWnCmGjU1lFAXJU9vjFraKnPs7S
p3jwPtwwHtgAy7AbeHT6SS9gNEjxWJZ/aDpq+lPLM6Lh/LO/PTeN3e+tSVJ51kLUWXakgBeufp/C
pbWe3i5VJb1cjCinbuA4mZQZi+DkNAG7ebd4GsiPfrZQllg2dj19Fk96tUCYNgYBONZnG6Ai5q1p
DsEpLVX1qoE5OVKJTObi6n+663R5qSnh4pfv8T9QBNCm+e27obN/VMAKsfFQLdPR7I9G0rESlkin
R8ZfiC8djVQm4VegFpFTllorrak+o+irLpKxdNZiVLYl5TYK+1y7jcZx9HP0n64VtxKT/+laxfkS
eJmPBFhe7MUBJCGwzXvb6Ydib02HD32hN+Z/T5Sqg4n/xIYiVHm4H+Lc+bUJNlzaZ9ghFY72Ap4/
OeBJ4s2lqVkMqUzpy7fWqlnoL6pVf4+oOz3AuoYY6y8zNGtWhMnDG7ruwCcU54VHZWU4IWKRBPmj
vojd0d0PQ+HuxZmZOy4gSI9t3b0duYqGnuekBi2zuKOCgKKHFnoLuxuVfR8rFg5BPMd70fbN5kFC
+OJrHgVU3EM9PYSjnx3i6eC7vTWP5VyffxgQTXEwAzSLozyC4StO843jddFBjMV9Ly09vw+X2Keg
LKmNCFNWcO8gzNgnfFlg4fVU90uHqC9X1lmlVZ8mqatzHWcRa5afzfq8zU7tdGCvwsFC5cvIETSo
a4R6EZNFm3UBQtyhWFafQMij3J1L+lXJggpvFdcjz8JuFB3A7ujl1XORJO4C9oXRXqIorNhcopNi
VBeklOsLn6PdYA4d3PrEwPQanTlB6G1Fk9KYd/m3i8SNYqPdaCUS/ShEY2tgBM0AxDD69SD6craG
vwyIPhwmnn/+z23tNISo9Sld/ID6h391XcmAT2QqVKVNHy0MYHBtV/Vkirt6XQCt3SuK2gDd79oN
6gXByehDc4lre3ZRkaabG1Lkv+BFkc663gERmZIXzACOzMOuCj+Js/j9rOqk4NZ3PyM/qVLg81GZ
Rzt0rlipsXaI0XGjmdpd2oJywvhk0yqTn8voo2hYdf7V6lFAJD1QbLwelA/0GJSBpCT87vcdqFwA
LbU7KAv0rgLqGap7IPurL1y0jVZZwyYpYVlQJrk84Dgoxq/yWMVbafBB21sTFGU6FFaHGKpT5sgJ
MVDaA6uNGKYGzV6nyL9ZDZtnN35TQ2Ss52jGSbupiXYzqNrMAnqpNdkbjycf6L1ZUud4rMatoo0J
QPgakxg90pV9mCI5TjaCqgVof1A0U+dtPKyUr2ae+BsY3cGSLLk5b1opRNZNYjua9MfIcrVT0jtz
O7Ti8VMbd/FMLlCVhpHkUQOn+jyQv/x7fRDrCPpzXBHcFpVbj4fMalaU41osJdNK1OvqsI7hhj1m
gOaBR5XJt6DzAFU2uFICTLbSguQZ7xFx4K3nAlznPSKaiXiZ3Nv8Ax/YBSLqBHDwUFOiPvqlbi3Y
iYyvwL4P7LTN79DFr/poBC+J7XRL2XDDA1yG5Bg4zs+pbToeQj3JXv59dVE+8Nl1BHQcaNCGqTsm
9Az1I9LYUgAm+KZv/4XVWLwNnAgdGMzA8p2Uo1FYRyptcfqx/XHqL+3/Ov14LSKB0VyqASboGqnm
BnhNYQz9A5CG8BlhEJREk7mbgQ6Pp3+zOCgmTgsuqJxDCmBBdCUqapwzcWpPV/RS6S7FvPtl71fc
+w119PDt+r/7GUVaYl3S4S5jlxFJKETaoTqXBxcp7wU6lfkXBNt2Xq952BVJwVa33WRF+Tn/0u7r
wIu+4FeAum6Q2RszjqpPkpRskzCadWN97b0xPYPxMC6J3xy9wWpeBwPk3GhiyaZQEMG7bapdkWt5
SIzK26ATBAgTcQWyKYP/1rqATxNZ7g9tag/XJCrO1tRfAQReysnobovASF9G2CCiv0EJcEX9Bj4U
EdabUj90Q2+9kj+XNm1T6kvR7bX6tg7z4Nlz7Hpf62O0cPFGedOA9fzh22f/TnHj22dBfEc3S7Mp
iAM4n8Z/EQAZQ82uTNkMvodKpLFtZOmi3jq+6fKUpgMfdzBzV7s0o81STklFjsGZSV5dHcZq0C6+
J70MPLArpcvCBZi5CIqnHB0Skoy3M9FH3eAcpaO3+dAv5vaNCX9IzLsPh2ZxLkkjTQmU/7qd6JOr
cJ37zaNl6Nmyb5ruICNveIhKO0RabfReazN8sKaH23CNcwEb4UVMVRGbvU1tR/WXqZkVW98zSTtT
/1ZeTBftTyVX/AW1TA+tcUnH/huoQNNteSRXHcVIErOcybFOYcuDRns7+3304zwJAESPccDt2vto
ZlfKTi0blE6nKroEJvSXg5Mr2xBu1PZD/30uxQT5IJqmQV24T9wNlS9qM/cp92tFn5GlD2oHv0hc
KgZF/8fLEgeycaR2cGKjlYt0wROLJ4aEtlK+ooyIB1xtd1+9vD6OiPbhiIxjGFkoildJkEPpccoL
etNomhnpsxL2IToLsvr83hodT3sOguJZbZOQ9C6taUy0VFaq+8z/q+vG6Se83+X+8zx+gmi9j91/
3jR2b73/ZgYgqm2E4uQspJZ+tHNPn2PiCE7R0r2j6BNn90MkBoBjz02l/znvnyYDU3b/4OouhI3u
vAadsFrTJmUMzVR0Z4qHf3+Qez9AXrzUpO9BKF/rsbQfbSsMj+h3gambnmi2BN8a8k+PbH2CIwLW
P/tt+qv3fkr73Twr1EHM70lF/jJf9Gue9S12v6B0eXEwWaEmYSfKQWA/xJfodjb1yWNVLMPAhMLt
Vygt3ofFHPFtE2diIqujPoPjyR1F5+3mCAKn82L05YWEG8+1iCNM9FAm2xfTphg3ILQhKe1Rv6IJ
Nz5+rIkARUskcdEHzEn7J9R5jLcRzQ7bHQxszerqoVM7xNWDKPlW4AAVwmd4w4opXN5nmMZ319gR
SZtbS9MmuwmTTda9nWt/2A0IEmZG8J2lk+CK+C9OeRBVNWRUZLWP/0XklTOLd5D9XfJixUCBDMb9
UgSGZNSwhpOeRCOKNp2RS09ommXXYPjSJkA9qxBuDQhxf/7exBWGXzjs3Nuog7r8o4MOicx6Y4yF
etD02NtUuawejOlMm/rEmei7j2a5K63v88RZF3QXjEdwxrKwILV0tV/V0AKhq3g/D2Iga7B3vfeJ
KYD+2Z1OA7kRw9RApbF6UKZOcRsxW0x0EPP+A61KCAX9/jeekjw6rFUdKiwx/e9Pikd5WpJ7inpG
WnvzKgiUQ/N+AEfDN1W061pndwhsV6uDanfvKlL+MXHQatQBDf0kBZF+ivB6DDW/OupDo59gmP7s
D0JStA7qwvMPA+Kqfkq7w+lZ1o0j1dtsDKz4JMPmWQRq8grDWtkaKDM+oO8IkWo6m/oz3Rw2t7lR
qEcPiH/vgX2o1FBQe7asYF92OWiNCI3YaQyfgF/Gqqml690TDkDDMlOlYlt1OdDD6Szshp9n8fvZ
ffR+5k1gxUityj/xs7Tpj//7P8dGiUE3DVt2yBTqH5jcvuUDc4Fi+53ixFjpSwu7cEqu0jG2i3Mu
9e1WtG5d+BlQ7EibYeEhRTiPb+1pthgPI2QnOqvcDqktHbXER45zcLJfbiMGxNwAXeBFnXXw03Ok
6sJslD4bAFmyvFQQ+T14AwVuLPW0c6+mxVvnAkCL61S+yvBs4RVJ7pEyebhVg7TY2qaP2gyL5lLp
wvKqJRj4Ag+CK84d/ciaZIMPmM1FF1vzy7Uu4TRad0XyTZflddF3w2uAWOsS4fxuhw6vexYz4tLs
TnEIe6UWX9fp69nrKDhY4jvbUUqCxunFaDT8PXKfmKmTPo/XpvO006pHp0cHt+j9q144/lXtGnUR
QEdGkIe+9xmAcaKF0ruXYoofjdFPV/B/4VxNTdEXxKANEeIKF5aIOL33dkqk9igmij7JCUNAWWH1
KAbu90pE4JqiygwItd7paF9S8UpPzZSCFWfWlIdFONjYKxgIfugXM8TgdKWYer/ImK4spyvfbytm
iH4xTQ36221F14fLf78t2vx/WLPt//qyGypy33CJkL/ila99WLNREMZjA4D7t2hIF1ATEOAHCUeE
LhOmm4qd7EWzINE7M0o41hnUhQz4CsMfJoa2D5r6Nl1M6qdJYuZ9urilaIpb2rnxEIMqWQmQbgCi
VwUWGTenfC96xqmaHYluK0cS2OvkHoxiVagIYgAjEuMk9LHKtuJoDdR/ON2Gf94FXWEUnMrEWGbe
Mi9tUuCt1JQHBadMnN2mU3GopNiF4QNInh6508vDL5Pv04ZpxEdnbC9hgpzn3E503U7xnWQBsjR3
5VZxdiQpP6xy9uyoGbbZUfSJg0FmATr/NMfurEMuo5QBYhm8532OOPOd+ucdRNPJDWf37+HXB2d2
3SIbQKlB1g3FopKhmR+rDp1rl9hy9F/7kgynPEspmc9MHZUu1qdHst0Q5Kxa/6G1vrMfgatcSVdV
m8hCzE80xaHNn2DyFhfRUAMAdLpluSvR9KnWoj1uPIpWA57r2gbujwhb3L3aSvmJnJJ+i++xR1tm
XSftRex+i9FjKscrv42j+X2eJqJ3p3GXuEWgXbYTi0/isEOI8hiU3rTCZL83sZtOFrWVr6gEGUct
zq4iqSkOeZScvbbMT6LlDlSyY9Q+lrcsaFia9/mZMqBzysK8o/6nLcRZYvb2UzGUBwH5E/061lQ7
bLDsJ5AxH/u1Du2jIQzKeafIWOr9+79U0X+vJLGFw8tAJ6ImpcOio9kfVjDPGUPDyWvpK2jvJZBS
Mh1SCV5LyWAbiWX/vj2wW6c/2W+iI0hzpoptwpBoaNeP48/5ok9cCe+gP7XfWBymu04bj9u9fr//
7YcGofXD4imN+qR6TKZDa118hB/Ot23gtBckq3Lv8ewkOufhQW/Uec+j9hhBHbg6MNMg2Wb62gOY
dE1HM9ybBeZkYrRXeoASXKC7vNpFF0l0LuhG6tFVuhbbVcmJcEMy7AzSFAURtNubhRor2Uaemr77
96goptxHRTFFjMrT5A/XKpGcPmdJB8Ei73+4g5qcBYxdHCSv/T7mkbIVLTHYUHfbhmr5A2+W9BzL
QKoA72p8kgR30hUakSBBCAbCtormgzoYD8UgN3urAj9sVK73Vlnopbu+9koZbuF5RbZ2+8YHV176
V3w5/KsS9UvHqyXQEXT1SNIQm+Tw9oyQbUuDOIlTw57GMgJdELTzHsD12g/WdJYb4KRJkMXb+0AP
RAcWHPi7adq9X9ykqbFMvQ+Q/gX9LEvsH2EUjCgvFSSsIjbosHDOsmR+q3muXoc2w4BJMQYYF/nw
6jbZg9nY3QXLqz+sbYoxyf3+upNT8LhHdlg2kX1EI+3ju80ugHIPeMp8rYYOkJzrlts6aU4hYmYD
uhag/kHn9UdxlkVptTXL6kQ8h7qhmDw1kSQIh5mjXWI5to5OFiQbECz+rpY6KPig9ZdWmvRXVhZY
yUGQfLGgikYNVi+zEpas1Ubqd2uYkP2ycVLJCR5J4qdkuPA11gmPJ11HG3O5eEjPSAHNEGVaN4kL
nq1Vo+AvlaL3IgWpNR+nped+MP2gOiBHTRbsfQBzuxmqZ97Mgp6zdNje1ZesRcbdLTeJ2msveEZg
kZbrxtaAU/ECUP7gqk5+aeKhu4S1u+d5wcbHerCsEezidBBn4mCP5VDNwrbeZ1WsbERfCdp5iaay
vL6FzRSenuK8ctf3QFvE5vemO+WWRNz9Pld0iRmmBLzUQOBRyOXcD2Obo1oTJ5skqdUNst55MbuP
3tqWT8HKdMetEXb6w2h2iyZNCsSQaImumlcU4DWoHlMXX8if/W0mB6shBNNx7xNTqOG8KQ3K6B05
3vJrqMnpsoMUg+KLSfiVD97nREs1oJvBsEeOK31RyvDWn7kuiDQ/DBHS9PzPWgbJN0Ht50FPUvNR
0etnc+o3SJCs0P1x16lkpRSRBh86g1v0CsplfWdeIe4Ez3W2EoknvVJEQ+SPdN/2pxHRwLiRVC12
jFNeS0xDCQ38nL/896VF+6BdMW0X2COABrDsyazH/Kiw22sdAK501L6iWV9BwZLtgzhINpj4Aib7
7N6H2yCIXpVE+G1OGsfygSfPeL9KzP3QFPMNeYDimvCRrKK++tKIeB96WmdxGHAC0nWWrXsXbOiJ
maamm0LN9Ns0XzOjlSnfbJT1s9ZFysIonGIlO3YPEhY5KKUvnKfClOSlqeVUdKdmPoLwj5A0Jeyg
GQ4p9cAMOXnRbJBreWhl/ShaKBxlT55xu1D0JGYL4yW0ztg/fQtlWEGJSdK50Xt3JkpgwxSAfOiT
p77o93n3Psmgcn2rtX24rtHsYW90SKuPkve5gRj+qWpbaamoPlurwXNhR8vtIjYiUA3Io6Hob37/
fWoE32OvT1MN2DIL0Knd2i4xmIEC4J/s6VDIpHNl2Z/7QeyfTKOABChGRbuzewTeZH0rlSokEtHn
ACI+lVJUzzV/SJe/XFdIqrWObXAABWSQB22s30bLkT+FJmu6npAcE80y7/S1he36UjQrMOlLDZuk
9W1yjJezGrflXjQ9qXi1DL95MD3Uw/0Iaqhm/NW4qOHrhmZcB6MIjrmpvIrdnOiiNrcnvg0erMyx
Dl6kX3SBqhEBmZIghpAr5JLukdo9LBOjakHe6EO8JrmAUHvcQ3cOCJhuUTdDuCsCHQIz2iIh0g5U
Iyuw0hw8APYUDDkbsyjjbecs7l3iTEwTM0RTHOTaqvZwxkCiReD7Qq+x16qLTF+WBcGrmWWYC43D
eJxMUj85w4NvtcGr7BruHsI4CiNTU3USfWFBeNmKJkbA+xbc5yUsw89uZX6JFMzTPdPtd46fJc+1
H+9LEJ9voj+Y+hEa+cd+i3fPLpAwbxHl0N50oqVoipqoqIaKgXvZ9N7XjNj/jfJWqmQUF2U/W7H4
yRS9ad4PznvTlQ0kewsdleSpzyP3gS/ddFoWaniEGwbVTjuGTojOBQj4pYZRxLEnDJ9QiMVnEgfj
HBaXu2/JTEJzcXnYobnrkaSvQzVGBWuU88+FCpGVlf2KjYBzuxzvjv+6PGmkhegnZNCXRhAeggL/
cQF1EActw/gLUT5tJ5rsBGBCYMggWkNqoTk1Ei3ZDaJJVvMc9O4kLjltE3yKjRito8DYhhSwRJ9h
KlQwrGenyX6blhqvUcc2eebnkvOoD5eR5F42R2JOWqAHEayErJHsFNibDZdiwj64rfnwhxViShjc
91yGbqM2phHcYTtA6oz276nNbuAvAXEqQgqsnNRfNWXeUwBf51YW4SdjW5dupEyvTSX1ronOmHdC
FHqf4UoYuPcNTmR8ifPdoAJU56XE50Ct62vcZN5h0DL/auDHvOumUdEUB6/uvg4mfoG+LvvX+/Vp
Z0Sw9hTlq9zt//3jQu/97fNOuuEoiyPtzKc2TIOI6/fPayUSCPC0zd8QxmrnCdvNvdwGKUDjQOF4
Oxf6V62Vy3NIbzqs42noNkEM3Q6lka/DLohRt/GLdZukQGun6CSfmjaP4lKEI5ic5etMquKlCFbM
FoauGA3bJHt0eDMJuIaAb4izpmqe8bMPtvf+O/Kj+3tQzBcQkPs0B6p+OFaXDB4D8obBcxSC8W6T
8VVVYl4hQSKR0SuHV6cDD+yQ0j5FTnebJo1We0x6HKTE/o7NlLxy8cm+lQNF333j96GAc5/8Yff4
oXm/M8syvgvT3vJ+U7VvDzXGMQ9OX59EGTYJukcF6ZUXvYRepodxfXCkyDlI3uAvJSlMXitt8oek
ntGIfDhm1d7FZeswU/K6wA2XrX6nyjs2KcMrVo/YFwwl5ZGpKaapILcOuYJuEc6RaBNT9znfH11v
SJ6xDpZ3t2dXM/N+oyXEf2KKONTTc+6b2XPTZQicTS1xuM8V97y9IyQju90P+y7wliOUVAK46ELi
XVn0leEsc8cIL+KAAM3bmOh4d01dbqfYZzd6FQ1xjW+56laDUQ42iAn/dJ8+jeQ/7CiNCT/7ywtj
eoA01SFjAaZKm7KQHxJQUQ8J3fWz/K32VazWIGMf40mjra+GZB4Ra6EdYaBwJzr/aVgM1Lnxuar0
fC/yS7Xz0JheexGNqMS7VEVfBW80ck9S3yiYnPVYQ025LQwG/yoyyzu0pW1sBsUI5oiJGt0idFBy
1Io8W3TlYMJGaV4CIr1lFvgTLW50Hgy9UyB8j9qLnerhTvSZUygdDhKlR7dYi9Y4oHYHtBAoV9fm
1WXIENFAq9PRH230CsQvBaA2hVxgYvs8pdhcqG6PVOYxqPK6q5gBoYJ6VRpnW9EsLNPedVMSRDQV
LdZB5sPCi3UE+HO9X9RsDk9mPpAkLWrSqoqP4KvXSDUaHU1qLsRQJclvTm7rGwxnR0y3PNCyQ9ou
vL5XLr5VQesm8XHxoqFd9NNZOPVlrq0eJRGlWJHisCVAtVaN/bPhq1SJpkNVUE4T/cS4Z9EaAxkf
oBAdIDOyzqPUfhavjgolilWbS8laKTtv39ShufXTyWcMsQSB0KvVNNr6TulSm238qzhIifsYRVZ1
FK37DIHwE1e930PMCLweAjpP/Oz+XhQvO1Wp/GPtfv/QLZoW2gFH0jiicX9livejGHOb7/eXpTgr
9GNb2aWJoqs9y+0wOmD84O8Ik8H+hEZ3lGH+QN6Je3JhkC162Qg/4XwN87Eusi9FUp/hr7g/zPpr
mw4moA8ln7TU8U+plbfUdKA5RDiPptR3dviShQtV0iwcZEPriO+SdQyMKmOdjR7tKNXGhT/1iYHU
vsJWDQhepCnf0EOPSlvVW9/TVn2KLLDTHvkWPNqo8357P4m98NYT/n0yDdWKhT4EeiSmHKOPBvJ8
nHUlabfGkEoiLzodBcDqoqjdfJV2VvAYhIaxy/83Zee1HDeyZdEvQgS8eS3vq1hk0egFIUokvPf4
+lnIUjd11TO3Y14QSIMiRRWAzHP2WRvY4sxvajmeVzpcUUkGtSPWQjx9yodwOMeSvS4Q5x2+nn8W
f40Vy9upjnhaHrXVtfZtaWkpqErxYYufmP+quHrz3gQmMD+F3JahO9XOksEOFCUpM4sqYjEja2AC
1WUZHRPsyU6g53gQFJa6lYDELbEDMfYAecx9OR1E8+sAQmbdabG//epqzKhbs6IJxmelrJo18f0l
MXf/RBGnfulZK11sCbC2Aqly3Vq6hGOHHbYg3Ex5Lob1aWIAVIiNlkc+twjXdoCtqdZqzjqMy3FH
kVx6iKNaWTXQaR5aXdfnleFaL+AXf/TUX33kkTazHFSLs9EbNlJR9u8wdCFf4tq3GAgYU+mTlY8Z
lBxHVc2HuLKLxwy84VJuqNEWg1pQW2dXclZiUHSBuMDIkWAdXCsul3Cc3xueQTyji0Bkspi7xaEW
HzF/TSGUIz9eYe6ZgNAj++NTIbOXdZOUkTgVneIQTcP3M1mlaitPyTV9zRFNHrfm2sb3fRe5vgr3
RC8DrEjD1z7rnbMLmuPcTmeFGoBtifJhKQa6KOs3+OlRa5WMmAO6AY8Vux9eVZVEYW+95K3q7r0+
r+YpES1gFOH4PKayzBdXDa/i4Em3xi3ci0RA9lobab9XhvLb17hW6vayy3t1IfpUufpuZ33IQsHq
gMrFODEPnZd/r43EXDimmh2CTrZOijJ0c7H2/V9mYEVLwXquY/kxZFePtIc2xXNEKzS831rTGCsN
MuzTzAzLgK/WNDaYZvSB0S4S96wBro1E8H6/FTEB8Z4EyH13InTWadXuXR19ogt9cqgV6dmgmrUs
x/bJlar2KivpNo4z6VlPjf5QaLEy66ZZYd5Z67DwczjrjFLEWy0w+ENMnaOYEB+tYlp9UYA6iLtb
HNquzdaly85ANENPS9a1F2H+G9kafEb12iTWiLHNADW0hRBHAtuuruJAevjU4z+7rN3qbAidTlmR
EPSDmsD2tPi7d4JOytatSubY9cKJTCKxFaWk8ALgM0X5K3Xn0Methp6v7q+pvmIk9wHcGPppqmxJ
zrrFLEvfBBl4PlJj1QwxbfxRoaVTMvfDSuyA6Hld33AjpkJBacZDnyvK3qLuuZmzSATyNGmatDjY
4WTc3mTPKneAVH/r13sNvsaYvSdeol15+czlWHOeRGApgzTsBF1+FS2sDl+V1nXvYSiVmO+8bYps
JwZbr3YW5B3jtWgGmlmvwSqrC/Fp5lAOO0vFVMewXUoolSwkguuQGndL4yDrZB1KC55+59b+O/fe
Q6tE3k3XeIHlaqLBhMyKIxbzQONqjA2BCf6ktheLwihuHoHzS+vGx4oI0VV7jUcI0WJKGBFcQvTy
DWoq/yOtj1ZPTdp/SX39QeEXi0lLtizqp3S+PhrmTP+hJdWQsXqYksffgiCamW3RXCiLr65RrUa7
vIKpjSyrvoq+3KoUHvpxsxZNMTDCU/zjql5SNkPm1BJ2Ee0sHed270AF1JuvE6QkyYMme+qS4BsK
CEurq704uIlRrDJD/j5KUrXHzKHPZ2A5q708HcQU0dTTmuvE6dfFv10jPqcfyrd/2b0KLUv2m9hL
tXgPUQeH7Bsh7j/+XlUpV36XaN2b2qbJKvEmxuS0nlCmgzjL/ZjXeiDX1zKwwq3oC6ZFRVcYDJD2
APMnaeFMdGLyax8TnAEOUQvazM08NqOmcv7jrFVj9d6HL++vs///vE4tAfB641rk8CjmsilvI44o
tsWi6elhtBd7aNGM9D78rSlGvyZ/XVtTGw7x4D8mfzW9CrCYH0vuXO4V62BnWXa2h2iTTMIVcSA9
oc0TR9PWxJv9x3h00rNpaXNdlYv3MgKzhCS7fqAsRd3kEZtI39Yj9gWYk4R9a/6ErInhTvnTjBpp
lsR9uIPxV81BlFGX3sfpK26g0lLCXRPcM820t56kzEofUpUcPGLEk+ZoyWuA0cbGl7B4uDdDDKnM
zh2OXUgNt5Z+hMmYvnZxmu413Z6+2XwWhRXBAlJWhc0xo4MuzR0/LdHHyj3bCX4D8WFyEnjQdfgN
7k3decrsNn0A/l5cq9Y4JZ5vwLANgy1w4Mme1oIjiqfPJQgnSXBUBO/cHG+BnWmPmowbshkoVAsb
YfnNhm1TW/77Hxe6jfIvWkdVuHL8/v3XLNNULaQvoLhV3RZasN+15xpPTckxk2ezZy3yrCu2DgA/
NIcVbjQAkNy9ZGru3m+LB9/z9LVoiX4SiYBXv9oUD+FdhOpt03V6sh3MkD2er2cYJagNQAl3hEnQ
GhCrCjO/ZGYz98p4uIquNOvbVSul9UI0xYCuwkctG/SR00UWtUgH0Jc30RKH3gVOFbtEVVoUzstQ
pUzLGitrnVFyvAR9qL2wyPTnpVzHB4NE/UsPFoUAynBDOOhtC5wx5n7bGvWk/hrnqm6BO5nu7Pst
L27loM7WEI/2XiNjOM1raR06Y3XWyfHdDwCu1JkeG/FvA/40RVxhTVeIyWluviuaC6/EySkHbL2G
XJwTFfv677NSjIg2+g7bntu29aPPHfTt00Spl0+1bF7+iAOI5ldfMMD6qvSD6Mkmr5ivkEGtesW+
Ik6HyUnq7yh4kZ690P2m8+w/i1ZTn2M9s28JqM8HKC1nsmzSswqJbS/LOhhTo5GeqckK1iaRZUAh
vOOoN0qvPKvDh4r/ED+SjUcp5FBMps9OHhZ70ZfkUO3rZFi7Yd7uJVfCIi8b2r0Tq3YOVOWvtjj7
mmNPs0WTbd/JJ6autkq/uW/ifIIXO9/Nb0JiIEQF4kz3GwB1mYOwfsjZ7HlEzr/mGRkFb5UUjiwP
FB2zZsOYmyUrKG1qioNce8Y51fOHScAMcMbAv69uI/c4+Y/+MS0s6mF2LwaUAXzvo6oEUzgd0r6M
TvZwEQ2igUTZCaQ/Z406wu7uEn0mRqxgyrXpClHq6SqHL9PersMjT5zwClQQclMXX0QrN6OEdE0w
PY1CQBMckpiM3kg5GcuLv/r03Gctn9vzJGr9Y1oOPyu31W4gG2zRyoNQu4XS+FuLFOO9VSWqeosi
97exlhowYD+wYTyonjvDD+WdOKu7fryfiT7KTrWZ3MFPCpq42FmGne+0THHJLloNtI77uaJTlgk3
PJ1ZpPi3NhTUbZ9g7qHaLuWH0uCemi4ZlxKZ3WuW5HiFQtO+pQbgR7cjTYMl7EfIfvIHjCW+zn1N
wQMQdfBnbDqqEgpF5CUTVbw5JHihvGN4/ematf2aOpgl6rmS3DKK4hauTe3Vf19Q/KNQ2dZQG7F5
5KHKw5ThP6RHken6KVaT+C5h+j4Tr14Ba4q7MN6J8HUvUZiby3K8E69eMZoE1a9RWYl/jX5dK0ZV
WA6NCh3+f7tefJy4wMcAGgePUh32aQHhJIXoNvujAMJsqDBgM9yqs3sQyw4drDTUoMI7veluOSja
ueeY3U1n096g7ZUk9QxGLn8Z7WDc9VY2JaBpEimUl7anDTwkaZrexLoq6uI41kr2YhjZvBiKeN0Y
IAS9Gt4dpU7F2mhV89aMxlVsBId69Gc2+u7HsDOMTeXJxdoDYnaTWu0aUBm28Qxf32g9nLQqS98M
iUqEgGXuUddSdQ+rz1g6mdk+J5X5LKLcf09NqvTXVEjfsCCnqTYYl6zLpQUFotZRt6nCXigxpWJh
1uyxl2dN1wyefVTJOB+1urPf1WS8mtyU77JWfIBmNt+0PGlA9bvjC0V6VIBCG7v1FjUniaM2j3GY
DouiIUghS3W7tAtfP6ep1K7QQfsnt8zldd/o9cHsdGsD1dHZObaV7LA76bdWh6GmXeBwM5jUPjoB
eLumz61THhpANKFnXVRU0GQ8uwbP0CxehBBcn6pSZS+vpt0zDy5t1iS98hpYUBWrvJO+WeP4yr+k
/MEC4GiNhfVhdMlKbzJ/55G02RQd/5xWT+PzkA3FQ5oX730If0zxdBnnOqXYRUAVXhTYbKI/6Wtr
XaL7WvXYs735nrHxsdF46ppzz829HZ0h3ORUhlMYBtaXHF70Qy8aoLZR8zEUtjdrzCa/BW7srVRD
0vZgr7yj7RnJEhsq7yXqzOcOyNSHFIVwVA19haPihIYKYKBpUXNNMldbaY3c7rEkjnggevmqKf38
scLuahb7WvJuFONKyct6H2VBPMfc3t6jc7DuB9E0qdhmDWL4CzGgWEpXzsSpnIScikn3U2e6XKvH
dB8Fv32MmGwHUJ8tOYu36kR97zvYEa4cqLvGTNWVh6LvCTEgQCtJTz80/62D0ftjMnGDFpHKD9gx
pRsp1O2NLnnqRfJtbr3CKt4rr5yLa1Lb/mxUObvliT6xy5Jmb2gUoktKaqFY9nvC0aXMazFMdjwN
HwOx+pgO2rRKEf1lMz6iivzV9dVPEvZRtDpXpQYkDqr7Z/yffeJDxE/o2/g10VBFmIFtLKiN8p6a
tqhOdWJfVGxMnkSXadS7itw5ciO6bKdMqBcN5LUYDA07QUVKMkA0HXUgHmeudUsOq3kFUo5qwpMW
j/XZrKX6sfaDvRdHhLGUNt5gEzWhOYhqUSkezlrVqc6FpjWPauP9Nq0ZUCEmzosWWcMmJ0yXOB2i
ZbWwYYMYSFbFQTSTaOD/zzDSBeEj7eIqmXcJgx2VyMQrRZfUGd9wB61/9WE+MyxQPRRLMcoqI/+X
9Cpxhv/MDoHusW0UkKRWuTkVRf4jnVxomCpmYareyHCSjFnxrM133WivTeJuQDF5kY+Y3VKl+qs1
jX21pjExE4yPeoNS+cfY18y/PxP7E4AZf/2Ev68LIqlcd2UK/hcOv4rzRkd6xTnIVYtU2jaHk+gR
hwFtGEakMeSF/xyAnMsuQASKbTuRF06Z7nxAfEdkzOGVGzw7GaW7ES1x0KvAWPOgwOgYLl+E8Bg6
fItdw9oHATci06LksXHO1hC4u0DDPTiFji66xJkEl3rReKPEG+OvAaJb5SoFQ30CsLbUk1G9eNOq
dUiKHIcaqUBlkxqPPtTjPesHYImJ+l4S530KFPsDQJl/KxUQr0PqKjvFjYyTrms+alqv2uZgc5dE
oyhWq42rhfvkY5Sn6ygxsxcz7cKDASRzJpo98kyeWka9Kvs0fxlGNcAkYWdmeXOSsIdZEJNSKTfI
YDIrnQEHp1yOSoVSvJIk+JIyzoUJNb/rYRy/UxPZzYaoBV8K0vvW5OpVI9n6I2lJofQZFTAoocwN
Bgu8XP85g/hltqhdRV1Tt6SsxrwmqaEmUOeTMV9iCpE88y77SV2M+6Gqb00Nez6mkFrfuBbuIaqe
G0RvYuOCz4KyC4mULKkxMV7lXFr5YM9/KFL8awa/vbybauyWlkn6qsr1au4nEUvwSQ5LSL2ZxyV7
ZfiCwStS80CCvXlXBLp+4x2CoT/0slfg6k0WpZYqyl+rEAuSoVM/PUU/EWaO3kvKoGctCvgXOy+w
HOni6GkAL7Zw+cdc4sCpVymy6qMB5HHT1yh3hqD1925vZJvMzuwj4cZ4BZA+eOB/DAaFRkJ58BKz
WrEGH49aMVAKomba1pOl4TUCLmjlWEM0aGyPPeUWM9Gvu9W40PyeadODqy/636bJEfY99fQEkwY8
ZiZjvPs0uGGs3J1PXu3Ri86fEGZE+eZBd1jGpg3iJyywhsN/ZI51sPquAFrxZPNHIMvZfKwjByGY
o+6qugz4ZdXiJcqSU2JG5o8kjj9SqSufrKLI/23pa/yhuudR5aB8URXCaeheqO77z9gj7miKhUBl
uCFOcq6l/mxrDQ9e6CA7o3VQ08dR8YYVST4zpbo5t12hPfSqAkmE/miMlu3QLXzKTrB976Ot2IiI
ZlAZvzfFqJnV+yLIH5zRjg8uZhkrv+zza1xGsJSIdrxpyfgQCBmyA27YsArcrPLv2hDbLxIVrfOk
U5ItyZ/Puq5k3NorkjdNPnzzrfSKx4MKMI9+H6H6wtO14Vt7KEI3O3cyoXexo8feRV51Y4bj6fRm
FXEBElz9MVBzY4uVj16vDWycZoWhhWsrbllZUidPrtJOy1/BdKtTFhRJtAcrTD0WSHLfHUTbhet2
8HoDILXbh38OiCkmtlKstqeJ+HX0y8Tub7VuXoRwUkgtKeqP4UGZFwlB/YOfWzFEDbsDiazKR5wd
iqUlT5shWc4hngT9zzqgUFf1jE/LLq6ha0uv8BOMeRSWymWkNp/nv0Is7u/LAxeJnLicv9z9ctPw
9M8yaK+jNnjnRne7jRX06blCco/ngpm+lmVQr2zLTNZSWaWvvmW+Na7eXYJiDB7xv9qL7sFJ7Q2s
CIhG00XpwO5PV0v3oPtyDaBuo2tu8upkAALJEpcgEmn20vBIudE5nPhHaemerNAonryuxpdS0dqF
6PdS3JuVqnjS6mGROqOCi3SOq0XNEpyV/AGt/O+Hrz7ZqrulngEhFVO+BkQTYWy3pETLWqRdhXu1
msQPTpE6S5YbMi/KoF0HYVIcvGLIthHLwl2CcmGP+3mx0cIG6HiZKCvZa6kzCMcEs9ewv8ax485z
O61uUZ2BBVWU5hV+aTRLMLP8rrpTDjjPPkpQkEPkunjcGThOIL1FX+YCfPUCbyZnJGFcq/7ReMGj
1o5p+In/IMvVKX/WV+QFsE55kKdWhouUy/PtQYyR0bmPaRMD4O8xkZP753VOVMLx7EDBexM6ydED
zM0y6GNCcEopsLbLcp9atKlKvPYsaaV3cY6yl29k8+jI3pZlvPdJYSZ2sVnwRiwExz1s/U7g0bWd
DMlnlQB6fLRLstgBJJqPEGCrDTGiVAp5NqqphD/RmK1rFgO73oMO5RWsNws1Ht6ywtsHTlwfKwiW
GJUQHyDw6X2isE1wkfqU8votI7n8YjVRvijsZjxrVj5sRk3F4BSXsRXYVn8PGAbzEr9S9lqpBEe5
LrCv6f3oBWT/M9iD5gOVy6qJdP87uGyFneHgX6iH4klTpD7I6VbD3Cfy2RarxrvVfWPJTHWFMHEO
RFWG2efdfspP4srSH8UAiqBfZ7oCZ7U28BeSB8O8tF39VuZO/9raYIGtVCfWOAmxakVfyI3kQInt
igM1P8FcrvXgtclC5Gp8PTai6Yzlsam87lpCVX7osuhRnWY5mQYdth5g8ExNgndEPiX/R2p0zYl8
An+KnEKdL5HUGAwWmeaAWP7fYqsBC1EJwtZZdFmpFWzK2F+TK9D2cdRTX+JZzlrPK54MciwtKqVp
niKzx4iybLtvtZc/hHw7vFkuLaMI6y2MIfL9oLXeez3Cupe8QL/J4+m+MJCiHzyon13wuC95jfFd
k6Q+Vk80HTx955Bl8S4Wo/yzutQzT/897mP+4903OdeTfqNgQXHkfxS0K91IRbhZSE+dA4c9dTVt
PhRje5a7JNpVXemuqA7NntyMZYmuJtbPHF2gV3MTf80dKOPcDtGJZQHTwT0/5YUfQ6DVzK/piQyA
S3x0TD0vwOxp7vTRxlQ8U7m1Or/XpadjQwVBHO9rIr4fZa3sAKxH3+qq1ecBLqQXPSrVTca+Y+Nl
SnjxKJKdm1LmfUsoQPdYlIuL2s6KiIKi0xjRTajTkyA3kuDJmpChU3beh+/1BKl9JgoxxNjfrSEa
/xybrkPlYv0LRQfJ3J8bJQpsNJANMnI6rK/+ZDgRvsHGJScRpJHaXUTNEOUvMa5pSMyiNUKxCvu1
jlJUcVo2pCPr6XAfwQDDmYvODoRrPhsHe+4l2NTJ5ngUOhchhxFnf2hi/mh2nTEAy6hNzGm4fbZ6
07YswFv70VJUFp122+wVqbAm35B2WUESuUFm8fCj5A+e5AfYE8ZPcVEiBVxkhc1K1tjzi4swr+G2
9G3tZmGI4xnxGQsF/2fTdUtbxVR8VnjZHK+j9IPKt+9WbY6vjlJjiEyhy1UeIqqAo8A81jDIN9Tm
ydtIjvwjbjvZSh87aef4+rPvEiWLEdkcCNE5e/Sh2JImI/ZWyAV5V3bDh4uau9b5gqDHQ+/Rhrcu
cnCpc8pfFxEID+4XsW0t/r5oEEqBEjJZGavB/aJw+knTtun+k1xV6p5k7BtnLQKgdas7yTJF2Bk8
j7X3nRI4BUeMKNyNeeiw2CXKWLmsZau+9zb6FIMsNDlDGj849xjkZBA27TdvE/O9k9FvSpJivubt
ZzXJ+uum7uFRa/nGNkJr6saGIrt4evSaWIkLDY7S5KpSX6A2uifRJQ6i6SRYOWlFePijX8fYYt4k
XblMBxwjtGEvqKNkQKidnsiPXwfRF3ltvonSA08ou2XfJj+mEzh9jF3jIMxtLBM9rWqn5kFtTfUm
RodGNg6l8+iBuN6qSaS9RKMDT97D4LO3/IfS7x7jqeYt0ytnoySRuZBGVVtKDfijLC/TTUf8fSHu
WsUe0o0z2M29KUYTM9+6yrA28vrTmLZmPXUJK8I4Jl00pVA5Fug/r272Uxss6VA5g3UUC1xfWQWW
XBzva17VNuuR6LzaYjBWs5yJgNl1cggsrvJRV7NUY5fpLaAz+Ic89JNHYwx/7x/Z9fWpkTxO840m
cd509RAPFDQkNfWnUeMvdfEbBUm+ZemPvYrWyuDYAbOnCW4tSV3bxzrysxsQ56XYZw5pg0UH8eF5
F6nN49D7+Tq3tXAlEoVulGjwl3XnEPEne0nDSy4rwzPqs6e7CAatl7YYNUlesTa2donbSEe7rdle
hnXxatTRxZtinW2Y78wkNd66qA8RijvBuXADd+tIVbUOPEe/xmmszmy0Kj9rdaVH1WdKacdbml0J
BmfUTP51Ikl/9vw+lKJeCGe/z0mL2nqTqWUUKQe0L1OOyCLcOunp04qUkRoo3kqMtlSFFtnwbluz
dGCv7vLfiRtkVp9i8N4HuNgBqLnKesPqbFnhgP4jyXD1dZRofIhZJCEENDGbDDrnltTtk5hRJgEb
1iC+1XlcrEH7BlslboprMwXfxAwLzkZuQPHOeaYt6gmvUk6HTqZ2SPYTZWErPlYGkRnSaZnaPG6s
8Jb0wUnDueoiXj4ZLS7IL+JrPI19tWrN+63193Wuyxfxv7/9Hdn65/t/ktuQ+VFI1P0T/aQZWE14
cj88jc6ulJSu2QYJmiTH0dtFK3wUBgojxJnXuGyAdEq6FmHlSmjJWnfVpFCOqMWhRp3YBO4svU32
XH6KrMhZmjyq1oNehyvTTYkKT9JiITIOJ8wP5i6ztKA+L4DhtDd5sj4DWX5O7Ug9i5bs9TMtDZ+i
gKiNYqbujud2ufBSy3ijGvmnhVDuIXcq6YQvWY8DSaeeBkfCZhZrOr9uK2odm58GYN63ksga2oV2
eAmx9JgHZXyJBq87ZSEV2oFtZ/jaWO4mVLpqW7I7TdhDQhEu2sdelcdDHDTflFFtH4ciVbGZbL2V
6ZBVyHnX/XTMaqbxt9tESihtCrd+H0qwd4me5Pw9PG3RKU75HVewZarm1os+6O6a6ud0bRZ58+Cb
+TFGyvsWJ9pC5JXkGgzT0GX+xQqLh07ywy3WEyZ+nHixiwOvTxSKWQFdbiqLmsrI2s9O5X1LhiYo
nFc/c+GKanK5t62hPpMS41XaBMNSM/piVUaufi55Os07PEhWdoeiYAasAUhVE1lX25XPGjK47wqC
mVmWY6frWnnOhmdY4cLx4htp+27bQTYrurJahmMTrs1SVuY8AboXxzQDTAT89odHqXjpFZ0/a7Sn
NtWdT6OVHtgUb2qy84vBomJhiNR5XStY+WEXsY702tlnfdVvTAxg3TFLl8oAvCKu2pmMuvplTJt+
1aKLW2Vuww48rc9qjn6vQnT43kTdxSbZ+kHKiZiN5WDd6dsr6Ej1LkYWI4obmfBXFWQ6jC1lC3hL
e374IA5FISt7KULCN3VFklTOMVszlrmRKcfOGqg/6PLX3s4vhZnmT8hqn5TSic8wo+RbJinPmadY
JzXMq+NglBcKAZD0J2HIFu4jlJv0IAfe1aGMfetZSaBTd57pB4kANEZlvpm8dSZR47yRcbSZmtJg
nu2c7aGptt2pMfGu9KQ0fdOlENq/3Ph71WmOyDRt9M9A00QFje9wVoCoinLfWydD96tfDEYEMQnX
TFNEG7jaNwnD5EXrDjcyI+m5iMMbq5PqNPQhd9LYKbuuq9pn2eZJjTQ8WRMk+cl7t3vApkw79r21
MWLdD+bwwwjo6UjQp0F5cLuHtresXT5G7+QYmdFBD9g6ARi2ezsAAAydHM8lt0/bZU5k+ZllTLNE
es9rbWqamunMZezOtyk46lXg5MO8qzF2IRWnpfv7qaU3bJNYcdnzbuqNPF5QtirN/e6Ud76zS6vh
UgyhcbaTes3uc4kx1M8Mc4+ZHNbvnW60F4zicN7O7HJVBm9jSZFbyE5naMLqs9MfO9vqblXkOwd8
6yiVLmLKKqKGIpKQRzrEQneD10Iyy7mdL4nU5BdMIPOLpSsXPBuLvegSgy0WN+uu07y5aCJuSk6S
Ur5HpISzyjKeykhut1j1lXPRtAJvJPIWfQ+l1HwCpdxdkyabx1MrzyhQDTyM6Hu5lw7jdEBN9uss
jrR23frm96+ur2lfcx0KqElt8NP/vtIyqz0q3s/Cze1dX1Th1m5chwrYPtkEuuIduyCo1n6pRSdS
icNKy7XiPNqltXQSsBeYZFwc3sybLMmSPfjleudz+2+aILMPGmDYlTrI47kv6mzpIv64NmMEaVvv
5Kc8fiip8JrH9pg8gPEON61eltvQc+ozDjv4ozpx+aa66VEuuNOjGG2BklbfwhKzCZR6yUUj7bpB
SCVv2ryJ5kWmUm5HFHWrmHxaZ0jTKwMDE9vSlO8mGwtVLs0PO08eFdYQ84qo4KXTMIE3wvxTp6jM
51n45uEANO/8KLsYadBsyqE+2dxK60i1u3WPOdRFtmxiC6avvshG9a6aSfiZmkdUmvAkuJkvJrnn
N+yg8nnRKtUVFEqzKuI6O9h9uXfwE1y6nlRdqDBq5mlFJqDI+rmPO/OH7LPNclLWJBgTpyvKC/H7
GDXjqKIjWfhOh6tSNxyJgdgkKh2FR/aqks3iO2aS47Kz5WJHmNK6plX3QW0FD0qy9uyIK/MhqZpw
rwUe4MKkHU6JM21fDOM9VHKPsox62Ch+3axNjyUShKaHBpXuDweZHM6kyXAdEr1DYV7KGA23zQvh
CRIkzAimhbNdZMmD2lUZOoBqI1tevLVGx9wqY5hhTtxE60GuzbOjF84i6CY6Vx86m0ENhkOaI8fv
A8d9MnS9ulglTpMU4nYajnoF6V6vr+NjAG9wTQa5Xgpxl8ffcmF2QbEV0q8GjjtKEbuG4YX0q2rs
WQPC9UmW2xQjgYyQaW3sjRJDdA1fvm3TKN5ytJX0jUKMD7Iu/aVwKO3INP9nMD1zjciZ5a2UzwOV
OOzgyOa2DdoBF+kovXoqppNy1lQ/TAdT8aBRPiRSFoUcWLdCpjBWUaI3eyjzRZZqziWZDvAEupka
8kV1TUmd7FQqZTGWVr703dK5iImOY+prO9Sd2VcfIDvqWwweLNOniGmx0ZsX+/7Z9w+LTWXtoWpo
u/FlkDx/aWd5epQ8AoDUB7J+brX44ITONyvSnGOAQ1PmV4+jpuGdO6rweR2K+kt3Zzm2cswpUJmP
4MSRnuAB4MSVuk3beDjn0yHYpEOSrtgcB5ucncJCNxv1Bbrrd63s+0/ycyNKZRYq7LZLKU5mVe1k
y47YN4/LyX1ewmrP1yXjoec5spEHKVzEhancsCS2Nm4kpTApU+5XJX5FCBMvRrtiwSXnw2F0UY8k
mmGtQhOnoalaeGXLg3XIigbDG1Jyj0ZmJRvR93VQKvuvKZWtElezkH+xGgHAWFUvdtVVs9TSg2cs
4fE3SgztEjk+W1S0EOi516E2UiJAQQL6HriXnVp0szGoj/iSsQUkQvWYkGeaUYPeb0WfkuBC2I41
RcWSfQm1wPogF4Xpw7zG7fbqaaySA1X+LkvSgPlHNu50iSrrmQsqGrNuQhOF1LEQjF6lKojfOtlH
sI4caBIu2wTA/R2q9Baqm2bOo94ulyYaesMPSEh6SXCQ8z7dBmPK/ZDL0qKwRpXUnuNeB6u7eqZ3
pDbaw1YolAiwRM3aVcrsgXgaJclSkVLHVlMlb7JqoqS2vJnZEB574hqEQuryFuWZfXIi/Ynvj/k0
DlTzUP3+V0G8NcFxvkrBCnZxi6IlASzq4cVAWFTuqc5/iIbp+/Iyw4tqYVnleInARs00pe6pTNDG
y70PuMlajTFAFU0xwG4BJIwE8oaL8i6M5rKRsgCekHCYUhUHfMN+ncVaHi2hZBogsLoKL7Vpzv2U
JxHfq1huVzgEgIE0IGxKMqXd/0PbeS1HbjRR+okQAW9u25JNNt2MhqO5QYxGErz3ePr9kE0RVMus
/tjYmwpUZlYBbLYBMk+ek2mef5aBt4F329FpZUClcrZqmx+ALH5uKyXh48/XInewzrM2j3DB8Mrc
WrXlPIutdYuTnjQzmiauDvkSnV1dalOFHyG/U3MoZKrpgaqT8aROSH4bfhg8h1z1cXKm9Ebh0bLS
g5lutGlJITyCYN31lmryMw1y0yt1enFi8+eepr5z2P9KVz2F1m4qD55L4raMEufU+A33YsuRlsAW
dDHKXIbWeaDKOx36Lmr3pE0pUZR06w1K+rOfhMk3tBMWAhil/cL3vbZtYz/4BBYl2ptx7T/aKm+K
KPnOwxUF+K4GvN9Z/LQsUxkGTwdVa3lkB+hrw6WPjo0c7k4ZUv3JaF4is6GxUbVhmvF5gWGAgCha
9eoU+T60i/NZU6JtOZMPMBMr3UWzYjzLUIW0BHK31R20QH2z1W3XUbDRq9sxrc1L3KBpDxT07Hsk
xL1DGS84cUczT21EpsWDsvuzFtrNy9Agpwrn72fT6fdeoirPy4263zXaqwFi9Z4EgX+ZWmWWbeNp
iA+ZXsY11MIIfpSoHRxhnEqpxRY/XD8uEEoYEAt0yDQPrTk+WxCHbCcvnY+W57t3Sa18CeMieRno
kDS7uvkcTFP9uQCNVBqt9lAGSo1g+2BtkVDs+IZliuiMf9R6UjN+6z9YBaAqWrf8hzy2f9XmOX4N
sri+RWubipAXJK823TJ7c2iiG/HSEQFVaWiWoFfwoqoBqW+ifFJdU33h9wMYC+bR6elbDFHgsXnQ
vHOUGcBgbxk3ltGkO0hTbDqmkgZ+KtBj9IHbP2WkEpDrcNUdeX28k6ody4KfdyVxLFIsIXSlwET3
slb3+uBYamW3v6ztAJ3xa0+ebwnmDg+V4BlkvHiTntyfOc3VZQpMix+saVQPEpwPKfXN0YS9cTmv
GiT5vu5IjF3WjqO/cyhoHyXY6FsknEM08MSb2k0HnUdW3VzWRgOFt56SkPwJyRwqWyqsyRFZqhvL
8frHHqb/QxbN5b2b3IE+iT4rCDhq6vBZQf3vc1aPX+ii8s6FmY83VU/zpmKMw2PXQs8W9R69Q0pk
X2yt9r2aoVG8mHrICh5Mis2+WkLrG/PEDNA8PLmDOzzKHnkdpVC85NHRzUd0g/OBW7zI2QGfTu+C
gMZvut5+5CSnvpdliPpFYViPmW/FN9Hontp2zp46K/mpU5PglX5k/YRiB0Te3hi81knbHsi1I9K5
eAEPNFtqhN5JvIVZf8qaon8KItf40n1vqixARb5Qd+Vg1RCkIP/Y0Ld6bGKKnEh4wPrklYihoO/s
/HGYLoemllX69kPAh0Mz08pDMpE+CKwXnybMLzZ/HgVZYLyjF3wxeLc9+2lxkpliDeZjHEwvMovn
HMbXfPghs5o/mvbtqKLcWoVf5hqqJHekRie7xu1sHHyQKbvYVozHyVffBlO5dZQheFzN3PCXp9QP
fpKg1Z6anbYPJyrFV44iiNVN5dMtsAZLCPkInnWgbRveT+cjHrmxak37iX74QzS008/ubKPt2gJq
nrRcPas66S6w0+gI84wcoh+7jRZtFxmqRQNGjlLDcvl45/yGOwjBiE17P0qLzNuPPQ0lVw4JFu/Q
KcEHL80+qM3YQ7PIpzvBZdcGCb+0mQHudTQVk2CZ5vwEO9rbEHOrcEqXQY5Wxxq3Oq7i/kPIuv0M
ID5BJ5YTr+tkusasZ/oPIVdbrWv/8Sr/8WzrFawhV9s3wQLMu3JfnWndZr2Yq23WkP/t9fjHbf79
TLJMrlLrp+rQhdHL+ieIfZ3+4yn+MWR1XL0Q//tW659xtdX6gv1PZ7u6gv9p7b+/Lv+41b9fKfQO
NXeHRrGFIIRbu2j5GMrwL/MPLkpRrMpT923VZd6ZSXHZ5TK/LPiw7G/PIEbZ6uOqf76i9axrjErd
ed6vno87/b+en4cZHr0HM+bufD3jZdfLedbzfrT+v573csaPf4mcvaUHwqqG/rCedb2qK9s6vb7Q
f1wijg+Xvm4hnnT5l1/ZxPEfbP8h5H/fCkx9t5sQNNqY8dQ8oLXr7GsQ8chxMw37hTLAzBuQO0zB
aFlbtXL9neI2hX5MGzQMm9rjjnJxS+A4BWDiAK/c06Ren/QCiaqduIN+b5qpdwbzSwedmPrZS+8q
j7vAUi/1oz4Zzs6kqLSl729LmQHo5aJOd9GuExk7UbCjZw8GUzm0xjlRtquune68LVxNq/Kd7xsx
DMBN+t2PGuXWhA55m2dZcqQmRT5KzYoXUJk3ZpW3D5At5S8K2Zd7y2ufxCdRFZ/cg2fX44628PxF
wvQESraQZMtJQnRf5RYp59aUXSUgLQswXGYMWHA5iTj+49l1t39yLN0nifo3Z/YmmJd0/5cgN8jA
5e5wnkFioUAN98dZ5siuhsiDem/u1WG+h9imQkgxElIMb8tkrQwS573vYlVJeChMmne1ko4Wo46p
AsihDGQJ4WRd5x+CEtc9g76cjh/WgDz9I/yDFYXW1N2OhjrASohkAaJ29kOvRc6DHKVIdfR93p2v
7NwQRTvuT3kPXS0Y2/C+TwLYGv7YQyJkKHm8hQXK7o+rTY7C1OlvaIP87coum5SNe1eXs30Sp5ic
dDhk6jTcVuDtwUxSJ0S3yuIlcra5XXsXuzjFLkfrALzOvpPpLAR4cuhSTEFd/W2tLGvMyN9FRt0i
8ZaNByAA/TaKZ93bwK/XPG0qjSQJGk4K71og1KTt7PEQe0X7NARq+1RrpXNyevezmFY79Fufrax1
edYgVIYMOPLBNoN+Oy0rxXY5h+y0GuU8rhNMl/OIQy3nr1lRN0dp05UjeKCe3/p1r1p3IeHzSpTH
l17ey7H07Er3Liy4oB3anQcNaUgN96S2hpHC+V1lzUmpFJtjX1HrPx23mlGrWwn327of71oNid6g
6bNdExtvvdOJ0nku2Q26o9fBKBu4Scnmi+lDyHXntfiD2KUd+0OoofiDLJdGbOgLNhGyBujEkbNG
h71+bFLXvgsXUASCmOq3rIAdaBEOWSNCW9PgSB6QUb+9Av0kGeDzgxidRRyV/leLBMiueMcGwWl0
l9sBlaMlA8gn5SWiigpP5x9EeJCVZ8jotf2FNK8U+uwlrqUadokDajHsYT1poI4rm+eFoeAQtXW8
C6FBD7cgBXPgIFm8G3yvfi6HqX4Wm7bYOpq6UVgiR3uQubiv9hnV+LHp/OC2t5vhvlet/t4bqBBv
ZB7D0H7n6g9FV4z57uIg+QQeYHS6X0K0fCjc6z1000G5W3fo8vhtrytbuOzn6w9XZluNlKOij8/d
uyjqh9+VN9HU2p+35BC0D78wl58dSoB3lxiZf1h5+ZEZ/EjdBoCetnT4QQesUDHN0uh1oC/smC/a
ejKk70cTcPsG9us/POLuh+Sy4souU56g+yPI/6/N0LnzhsQnXVMeTcyZGSnndcj95m1qBu2mAyZy
L06xX9b2dONsg7me9+sysur+ri8rbXsh9zVpOKQNaoAM0DSiCBCwVu0Vp/nZmNB/PrW5M9zncc6D
adSgQzSn1W1ipK76MljkDtTRzbcSUy+BibQqTB7I6I6qG3nIBzG5oV5suRkdoAdpNDXberoNPfPo
zDf8zGmPNLPqj3KUIXuqz1F3Xu06SnX3mW7BXUSopwKq3WhjaR0dLpsWP4zrQFqPvwTU9y5S4Oy+
uCPTg6ry/WwS3SynHAuFkgxnWy8grPPmvm/My9k+2PO0Ah2DDOAw67dzGlVwfCAz5HUZRJWKb/+q
o14Sdtnwi9vmw7amqf/Jf4+NDGe+ih2crzWnSSvoowONEkDXQI6Weg3ppDy4MeBrGi7uyo7ISIJ0
eLMVNFYVY4Wg0LLislj2GcIlqVeF7qZZPDU8ZtpOdrTH8EZCrpcse9NaG0FyzwrxFla1S3XHGe1H
MOv53m3gVeZfZ/9qh/SJaEn1PbRjeD2sJn2s6gSpY7QbDxZ9Lp8lVuha/hyr9rNFmQbog6LXysbR
+EmSnoEGsROaYRKmC4xYNeBVE690G4jXcQE6iFfWFh11yDeBdJ99tiZ18k29iJuQrycDX4GfWqfi
rRbhLfFmBSI6tQmgqdEgNfa6jemnNOpQTH2Uo9Wx2sLFC4JDO9ox3QoSJ8MA+fTFQe/GrzMVvnkY
KKKuC+QUVzvJKSbYTiDAZmMJXs+dLhcF+qo5V8CaDMcs9/YEHC+yx/hn+qBQv1F/DngBKBZGMCsP
nfZzZWmArMrp01QM9OcpSUolPEDMPVcdip+qfw7SWUXvkTfsslx2zdu8vh3J9/63Xf1RhxtDUZAz
4ubx1hpc66j5PZ3Z4LM28If195EeBa9hOd8GFdn+1o3nz0VVbMeFGI3+ueJB71DJCpYomha5d7bR
XxGvl+gVfwpbile2pCtvuBdvZKoftsynnEIxe7ht8SslhZQKg1eAoHe6FxV+9dvODe0D2l72F2WO
HuR3eI1IAX7elpFjHcLGgmPahJ1q2NSzVR3lPnmOI+POdPLt1b0yTZXcgc+qatxZ8Zv3zSaeqKk/
eKaRn5/N5Vadgs+NUTSfkkWt0khTWHTM5tSqgzI8vE8pigZnGebcuaU5ujzbCvJ9bFTcNJobvcjg
AfAoE7B4MoPbQj9XZntn9CbiKNmUjcesG3q+ZFkw8/l/cbK03S5yY8cCKjoEVFr1VLadc5aQSfeH
B9udj+sC3Z6TG75B6aqXBbQyW9sWtvhLzOW8c/JYFkV42cSA3vExnCh8ylU4wPBRqfetjcTKAGo6
3YFtGg7msv2suOV2RATik5Lu1Bhu16Jrhk9TUOvbaEDnV2wjiNt7UFG/egvfq5iqwoQqKFPPzmIa
QKcfktrmLnKZljz0vRjWV/FJuBnTR+pltOy0qm+epsz/Ge6Q4c4LguFu8kdQ6HIoA1/vioKMx3vA
dVT17pEYmfpFG1QbmUN1Fu11a+4ve64xWRFP/nZdLfta9fR2HZctZF5mzmd1qIPjVYjdqPyiBt5P
oVUjoNR55sntlQjs4KxyKMM6F79EituBKustUub2GnlxSSgFiWmrBfCMSJDsIUfrKZFiUIzt355N
InlGDWEdBJmo6s346EAwuItHLdnLtPdCbL0xPvbu7GwGOCgOVw5/SH8NqbfcXtuL8RSWmXZX53Vq
ox7DJqP7SZ/K4SHQgxZwUuYcPJ4sn+Hwrzd+PQ+3MpUh6dwX1ezje5lVcaw9d9a4yxHXeSyWmWcG
wTONmeuSChaOc9dZN/7UzNHW61pYBrzsu0b7d7SF42XmI6JD9ifLlxOPZjgcmigDp1TVW+A9w3Pt
qOEnGgHAVfqfZDBiuwVBZPmndLG5DUDVeVbQslmmVOu7xzzQT5XpvS3QeyAMFrqJYqIVLds7cw9t
7BIP9ja/7wvn9zWe1kDgXTZifktA1VfTNujD6Uamc1t2gNHsaCtTxU2Nl7z8kiXp29lgRapIX9rO
rZG2CaibwiBp4y4ybXCJxvxlcbCDYh2BtsUWFRYg4nVu3ho0yiFNQIC/BEiUTGUwIjsGR1MEuyvH
OkWqxjyElg1G8IuhucgCTUaAMoxLsWmhu7cAPu7aoZkPwm3vu1H4rEbuJp7K7C9eWWuiQCSxqeEG
n2Q9zf3X6yUiXAjyr87wfn5xrnsACobLFxC6h7LBwQrh8EpqFAM3Ns07Z1dp93RmBBAJWMOPuo2D
U7xgrDcS3dmRs51CY3ySoYU19Vz6DbT27fSU2zR5ZLGfHeWaoJhGgcKqL/z+iUsZrVGscZPIy/Hu
lavL/sabkhL7sLZb1g6LVECuJtYNteqADqeU1pukrE/ABeGWAgD7MobbNFoK/oulUGPvZI/57+K6
BNV+t08rN9qva4KhSDdTH7ztIw7IjP8/7rOee/y/X0/Xz+rWsGAoq1LLuC8a/djHunXb+gb3W2nf
G/dTxTbceqXGfWob8WmkBRgVTONeTIN4LzESXtGUs9daj16SZYlEyt4yVUbEMnZVAOFTm1TTXozi
vpxRwkeakPY0X9WbyI2St2/pcgLnsylNY7pBAmSPMlxkbklqmKeoyiyg23zntwE/eShqMPfk+138
5HImd19WbXvzdl/jj9EtWT7lgQ9I8Oh2qXsYi9aA6/gPm7o40IajM6fWL/Yc5h20oZcQBNu/9rpV
3sp6MckCjbfPjncKtCjLenEMfebe2/qkHOJspJ9jKO/BSlT3s2aV9383FYeETLBa2/VMa+3/PVZ2
SqPgu2PDiFbbn0rFULZyZAJauRzli61MFYTx3r3/Hof8rQIqmGSmm+6vuLFkqgPjVfIIwOxyHycm
GeqwDz6ojqdAC1LfgLYtC86aE9B8Rn3ZNDMwzqNpAGCOPxmL2c+65DTxLL2VqVXReg9HkgKAeS5e
dY0kPFkgCEeXYO7oL3vM3NM8xU74KaBZ6ZUh4WNrch+DwoWdlal6LErnpfFtxDPXKc0ht30AoclR
abyLN4Cs7Dm2TeseivDxaYYmxZqM7g4StOnJNxmaSIEFu4r0ndOXfHmNsZ3cz+7bAlklg2ukl6Uy
k/WjlcR7ByjNrnSrlFxnNx0LLTKeSxqt9l1Jnsy0LJQ0FxvqJu22LOzmEiKOiQ02MLPlp1KffusC
SzuRGjaeITU9qXGonrWudaNt8TrRK/bcLq6pa5WzZo83reF4Ebrh2XRKFP33S6RJsxbodLPYyjnX
i0kDuL5jYDElGPY7saet124rJD6Ol63WixG3XGDspJcLWbcrXjUvcW7zWA8gTODBzlieLN1I6W+A
+tO3pfBIv1mN2jSDu5XnRQkH800kpPWXmHWL1bHa1m0QN4o3M59TBQ2ML6TQXmmoVD63xWQdi84s
b9qsTj/D5PeLDvDxx58DxgjBizogLSNUQJNKn4wBkZeQAaqhbezsKvs4NZepBItXgtepeK/WFjbw
9BaM9XboLOOcJeCBRt/9Cr5V80+BBl06TTywfNWlMpGmic0zuV3jLNHN2O6S2hjuivb3tLDMUwjF
0x2dpPyrKgUNRzpDixoSMazIto93pITEOy0hciRD3dAkdfFcz+2oNU52/wMFN5u+6CVOtpM5SaSO
VujqFE8BdO1B0me0QTMYsxYqN2NFwn7md2TbW1Xu/p6mZnYHGrgk9Rll2V0DImqbOL62lUWNm3r7
qOsi7q1yRzHPSFPTtT5MdAAugvDLFNao6dEL/Q7Nde/Na6l9/TwjDXCmAe+Vp87ia5fF80YrIv+1
64AjaX0xvfpVZG28tslffQeVxaIIPFQUGmWjWPTsdgYdTZQNvJOGGO+lT9uMY/8y1YTqAbaaD9PV
K311/3VtmgbR1hl4JG+X7k+jAx5j1JHGvYLnnO2F7YTyGSj2iZrh3RBUe7GNQC7n3cW9LMn6QtvX
yw4mDV17T9PrvVsr5Q30Ke4+oW33Zz2JvzS0GDyrfaU/DlmVbsSeZ725y1Rg5N4C6qX9mVsz7as/
V+2JF6BBqSRLfqa7rdk0gec/gAWcX0qlfRZ7oGfVIfVNi8QYJ4ma9tCZwIlaeDZfo29GGI+/DnOA
XAFfa8992c43qJ9UN6qZBS88DoKht3P71+ib3sJ/IpHQm03PdgwtzNudNXyTdD4hYbmDwiKlByol
a1QvPXxipNUg3U+Tk55B4zmPeaUoWyWw+DV7PwpyUqVii96PVu/lKB6Lc5dDjhUF9nPI3est70Xj
QQaa2M0HK/YRqUQocXPlkOkU+89lmbm3ErtGwPNOJswCc9qnwQvkfvknrU7jva8C+y8aGsdipSy3
Vu+kP9ox3s7mNH4LEFPbz3XyMaJZSiT/GiE8UWkcbbMonL6ZgULDRw7V5hF2m4xPkaKGj/7ywNGE
nrOzVDjBLprRoTycOMtjiPj9gP4GJbLuPDhDu523OMTrpS4fmrQ+T0pZ0xSyPNN8WLbsTQ14vGvq
c7vI0Oo9CV+j8sqXCWDi7eAq+mGcS+ULGaxLhEHTzyabIB6yY1qicurD2sK3juj5d0rP2h3Muu0L
PIrTA9znN0bOZW/VYioO1qQPO4mVwVDT71DYaXcyq7popqeyv4HPvXni4XLbzzVlSR/tOhGRbRvy
cIVBdmRu2uknR8930gINPSqPw8ip7KTL2dUdbePatnqmQXGbhlqvfIr8adrDul/YdMpAiytDaKvq
SbGWAax5xrcIh2BrTZ2Wgu6XjO9GKgWLR8KXnvZ/OswDNC9r2mHpe62m8Tlavq8h+7Ko4aQWj/U0
LuS/zX6bH1YF0xncLWKGFdKIk3Mj9muRUwnJY2O8S6fQ3MywcOwkUBzrVnIUJM0xft/qKixxHxVP
y5roCOWKHu/azNq1rZ0/WWWKJJyZxMdab9Ndo0c8aaopjfOdiqyqWf8ylJl30Ht1RooA7WbRdRZb
6/XzdlTG5lkc/2hTl7V0+NGausbIkrRuhm03jdpOCo8rQfSlbPmhjhmiXnTwh+EnqVpe3Bfu6L8e
X8qbpoEC34Vzuis6+9AX3U9utIP8cmPpY3oepr4P94lCq6eT/2WaLF3G+UCGLu3bo8zeQ9vle0y+
zN7tsqPMxC4R7/FiNxeBpPd4OaWEet/sCgKmcmGtlqEofXvf9PW8WW1ytPBnnvXCg8ZWYiwXXkL6
9d/Wte5AU5BEDkmFlNaQOPuiSj7GrDu2EK8dqUb9ivKBfaoq6+HyesgU1ivaonkB1r+IKtslTExu
7vB9/r70MhXPlY2M73c/qKuNpg/qvmn5ZhN2gbIxfgVQ3z8GQIvBsGob4SBogiq7N014QiVKFjlB
D/vCQmX+10Vtk5zfSiVapKGCbea0u5XJhIZUgDJmUtrjWeYB8jiHfqKUKDZlifkYSNf1nm8r57Ja
3OSENSqL5N/AXhsQD8W/mVTebpV8Mp5kmNve2TlDE+xXW017HSVENdhkuWryWIyM+bAIh8lAthq+
1Zqcdz76MDguwmGhnRho0H+TgA/mrtcO0NlmW7Gte5CTA/fUOM5lD3HYuead9YBbzeVU3fv5QAGl
h3k2h2sH9xw/KL32t+vmlcfHoDQ73nyefgODEpQwi0YtpIb1s6EX9Fk75mOTo9COlGb9vASISQJk
iJ2PJgldFgJWti4L/7zXuv2f95qK9qsXxdrJ1cONY1vNiwyxVqAGr/ndm65NW0CKpM+eedupafvS
95n31GfhkqNCS2YIkJP1VaIvcxJX1OJz7S3aoR3nqeBR5jp6PZ+sUJf9xTaZo/c0sr/MulJ7jbLw
dUwi53kcuN2rEiO8lam07nizc0cXWnOWHp4s9oLnWLuTiQSFMNPTy2h+jpa+H7ET7R+THtRUbdEM
tu2QzttpDZ8cWSExdCC/nWrdajmVQxIXlXEuRmuL8Nmv6fNb9lDpvLofOE3mLZUt1c8PgRoCsgCn
/xRm/UM9p9OdmGQoYXU6ogGuQ+ZIGJlHuORj4lQL8ECiONWpGs3YQTgZlfEbeZRI5CdODmWAw9Hf
tZqmbeQxRWzyWCJHq21dcWWTDUyqfhvVLbp9SAMokCFjuHCDXUjDaBZ1bms1vbvQidHu+kYYVkz1
3rJ0KDJ7xAUPCv2Th3opkM5JmR1oM0gO1VJNXb1ToP8YNRA0lPSiLX1Kzv4KJi9T8ZaUHC/eFSYv
cHqqtOFl7ZXjstXiTWbeyWgbkt2iiwhNoy9zCVOXr8Ho7/aa9cXv9G8IMuWP4uxafQNJnv65ymrv
ZdLRU13WhBlCfMZAH+6oR/aXsVCb21wtk514raBR9oEXU0dbgn2kni8nuGw5OlcnoJj44QSR27gH
qExBvdLm0t5bYbJlStpFppkFoG/S9G2a9CcIPN37zp+iXWNF0S8VjRyzDv8pQnDmYdALG1KLIvlp
VOpnCQBA6UB2ERiP60rkAcNfKo2HYM83v6ZzZh0Qd+FtZcFan44Z/DALZqVfwC7rILYc4RXobfPj
aveiejhUACXJcyEOdrVUpoqAKZe19OmiF/W+8fQSR7yZrC6oy0236FPIYBcdiSo5rGMgWO0yrG6x
TXMQ7uaBRJA4rre47FPWFIrJQu8Mvbbv12Ho+ubUl0CX3u0BaKR7Y4Rob/fHIS2H/dx8iCnaaDwm
rfdLH4zFA1zJ+rlWDjKBGjqkBYPb8Yu9yo5iF4sctcuaIWn0M/c2qzlAUBJOO4qsf9r0w36r/U+b
Bghi9XkTuc5Wp3NqeaaQBxDLd+3jOCbfLo8oUjhZhqvnDxqFvyL6BZ52cYIv0w9RPJIt/nOss+xW
hdG3yxOQeC/PM3017AA0uXexkVWkdPL6U5PSwKcqM80oWeXAI1w5nyebznQIa35Hws79SeP7kxye
5t/PcV3f6QZASPSLjE+85sMmVFr1V6V9FJ2vZY1V6W9rfE3x75sgQok8Kaa9NkzbKSt4Kiaj/a3l
+3nTQ+LyWDc9dB5qwNNXmM3fGgfuB/gip23awOXoDFOxo6ISPwI9Hm9td1KOutMUz67mVTz50Idl
eNAtL+RhUzQ8jX2jf71apLW1AtuqWTy3NbwH7qQ7t+bgTRmqE9xA0h9UO4fEyo0vST0+pJOb/kiM
hE5K7t5e4Nes6TElIlRU40s99A+SP/u7iPc9/jGCJjZ3m9MFvHO75Cd4KbInATp0e5Xq1hdramoa
wMLPAqgoQtU+jXBsXWAOWWkA9UQN42CMsFd18O0eSyPvt0VhIi6+ICHiPLpsKuvbnWw6gZaUTQVD
QWOnc9m006ZuHyNaArSY2xTVGZ4Ctcrv0TbgCQRxssuUHvrmWXhjNUzkTmBYWUxiX0x1rOb3ssX7
PmJC0HPrxIrGywx9vw3okcYrSD6C+9nWk8dmEdLrwjD/0YUgplrP+zbNqr9LedC6RFit2m9CQDoe
SLuD3cQ0UL3nU6EDaB6LMtVwICM3Sf50NVrwYCNzqfDoIqsp2lQbHc6H5Qc5sHfFOJNem7LsMSvh
EhUZ966KRwBVf3XUtsKzxOIIyKhdViS9x7t4cQRxad7rBjzE55FUVVY0avPpLb8zGE52GClQi97d
zu8n9XubvKIUmv0g06duI2+aHzTwTfc0sEMR9haQ99G+ThXwfErsHqe2O1hq69zZk285O9IlySGH
SBGUkRZd3JGiO3cRfw/0Q+hVprTe3aY6TezylwGz3hug/1+7EaaP1Q43zt5Mk/D1b+Ltxa5HXgGy
sYGLrIDeI01qPqVLTlLmqhvUG8rGFoJ25C68Uhs3pp21SMZWxmtD5aVuSUKSHHgI667cCMsmPCtQ
WinwHcrUtM1/X1RpJuC8fDqTpCqgv10GBZ5K4IXoZ7TzH7bFESNThiLMAOxJtfcT7Mal5lb3cTNN
z+Ey5KO1b8oCdvdlJgOAfzNquOlcLF7WqY8dtWKZQekIHwfIPiSRg7vVFI91djf06s9iksHuvOLW
VZFcl2kT1eFtXlu/IdHT3cH9CfS5G5MecdCi20KEblFjGkry7YtRPBIpR5dwmZtB9lueqip4mWS8
55FJ21dzP2wEa6kNdN9wX45H5hIjRzLAkgZvQXK/mqHvjbtN2XVvC+oGie1qVh8T3UHKSGk9h+9k
ReeV62p/P1WBu4sTY/rc9CF5VMt71lWwXOFYwh5qa8qdOOdBVWmoRGhdvC70TzeIVvtb8br81Jzt
yflOZ/H02YIL+hNyAEVd1922qJXHaoBbTCILi+7sasrVW9lHr/noNNYw7cWrN91w0uh3hQ2TKwLH
ET/FenmSbSUCJCSEfUr1IrMoh4iSR87qXnYjZ9VBYl9N0GjZ6I2a6OFZWs9j2BzqP/k0s1LwiKCJ
Qon0ZuCNfGtAo3umK5uv5jooP1eQY2zUAWW2ghfNJ+ETIBfU7NQgHm+6IAdwseRUeZzWtlEUVrDi
Mc30IjQ2oBmSMz9K8LWUJs02iuns4jbWtqmf/SkwdBAB8KvsoOYVKsBLCU5ZSnD+UppLyQF5/dg+
iEmcdgOBjeqZw0EixGF3EDnJerGtm2hWB0Y36x7ErjbKgCQNmln062v3dVflN2XoP/uzYkL9JZRW
QaZDZKXBkTr78Y+M33LIVRZP2HgcogWTHGy0gzdihLuZcDm8hEJdme+7jrIU8tQ7z3sNi3Z6XFMA
k2LSFuBHyo0kDsQRNeaIEHZT7/iCNZ7EkeoNNe9Ce4UgIz05RZHzxefpRzPrvIeyRdcgsyIEFfx5
3qq1E7+2g1tsnDnzv1du9TAMJOQ34/yt5IGPV7Vo6SDpq98SM/tiDUn+rVP419K/PP3E80C2C/O0
ee76goSAaWlnNxznmylwulOlegOqvPpfzlyM5sczW8uZlbB8KKeCPEuRfqNo//HMfZd8ictM3ca5
2T/OUX6AxAw27tlUjmYxKd+Ngfe51yU6ZNi1u4fi37un578/UUdHVHCI1acEQrOt01TlV6vpXhfQ
Nut/h9qISuecfFc0RX0NeifZ6Xzon4LUV470b8enKImb89jG897y5uKzE/oQRoem9gtCGm+XoXEZ
ih8Ev3QGScCry5hm7y+XEZlu8afLqLmxORvcJ2+7kc9zNSBfQREi+wwVbPFstHytLDPTUxnA8uXO
lD+IibutZuc1RneUqSwPZ7BKMm2N8bKcvm6n2S5LaQygxxyiY2c2o11vhBYC8Vr2zKMWwITW+oSe
gPWpD5YkDCJId2Krg2BB/S5cV5AcfwJhlD3b/ttyJMGoJ0YW2QSzU++71nwbmuUoAf5uKz3o0mVm
R/1MbiU1SJwuHsh5UO3R1FsVlsqd6DqYGtkFSiDzPWywaOqpP8SMuihSMUuU6NRIVD5P031Zqc/c
t/jbqCzhw5wGs77vFwYVGfS277k/hgw6gv7xdnUgjUC0+h49jfW+aP0b5Dq7rUH+7FaKd2kC9xUM
Ey5kqOCsxQvntXcrhb9Mn5HjdaGXtX1/fwEOzEMYbnx/cI9FpNXGTvTetcWIpoJ7FGF3EYuXI/Hq
sLht2sVbtWBnuqFFdR2SsMc5ND7rwlK7zCZb/SwUtuJbZqtviVTfI/+8DoHhS2Rp1AaNZMDC/MGa
9kkLh5LcAl7uBsU4RiU6IcvNopTKZbhEm61Bly+l+XXwJmXaTyV3v0No38SmYgBSiKZvALt2Zeol
r1NUl7T6YRdu2iTyYLKo0ovdnRaGMdefvi32NV7Tzd/+D2tXtmSnrmS/iAhAjK97nmseXC+E7WMj
5kGABF/fS0m5dtnHt290RL8QKJUSNeyNpMyVa2H7JvEOQ+xFacZ2unSZjWoR2ScIt8F27Y21X+F3
E8AOdFos84JfYgsLV9dJVFqMvnoNwyheKVbYB8ru+NXtNI3i5Q8v6ac6t3jIcYK/M/BP65mHxEWQ
+M4qKDkSnFqYVTKh7poR/1JKaww2zmyUXlPM8O9yx2QPYNlZG1hvoJni9icjx3mNlGrs3MJ2zuYo
ItI6NpB9KQFN5+JIvV3uHkbQVtzHMXdoDjIPkBY98QJz0JQMcTDgkbJiUfAqg4JVzx/qsWlAvwOg
UsMS/lCBuB9kLcFyUmCfXTZsgKZhFPmbxvHeezMcq2komf42XntQp48Cu7ULTZqwXbZ+V+tfRcwE
5n7lNCf8KmLmLDdd3p6od9KZcepFdhzOHPzm1176NlGT+/bnsX9zpu8a3mrZSR7LxFfL0guNRyMe
/3U3KvvdJj/u/vAzUmi5K9GqrSgzduQqAOmO/tACB3E/1mp8cIeOHet+zKFqiA9nC7pvhtPLJzt9
mKNf/jIFF+g0VNIz17XnI0AEEpPjJLh9HO3OW0ESni3Idu34WxOxBLtZ0LhrNysnb9VxKGT/0WHp
+XOsuKsuYJD4Mix+Q5eiyh9Rv+oD8fjLRHfgdQuX4JTP1xXpZZKxTgVoU7wAFGi/eyccYPfc+3Y1
szFOrk8o/Or9Cb4L7JZmjQuXdszzNY24OntG8RDLYm8YYNlE9VK6aAqVbjqofEJLLrD33WQ2F1Nn
eg1ehEezB8RAZ3qx0op7gZgTZBYa6LZqD+oohLO3UEM2D0J5cb8SEDcbrSm6QI60Wxh5WH/paqQj
XbvgxyIa6hfokc32doRKEQSJnHWTtc2XGntVy6qqe1ZGYCsqRiCNtX3Qw1EBFV+HN5BcfYi9/hki
F9UK2nvZgzQRbqE7skltG7WN7v5//IwK4YXSBNe0UtxahmwC3b5+o7nbaRi7V8fm43E0gVkma5YX
1lJJvFFqzqBfse4nkGCHEOExQJC3aUVqbUnoYvLZxbUq8z4rVHabCPsfMpNXkATmtnSc8VV7maG/
ZQXwMJXhPGCvWR4tFy8B5OPdB7JVnK8UihzvmMvchxRCzSsfqOstedAAZ0S4UwvAPpBNDxg8sLfO
cYDAjhOA+LI1WLv5C+DS7T4aWnvNdejLh93t3M/2CseiN+3/N7uccqjPNtGCK95fslIGm8weqnVV
8uIJNIZsB13KcMmjrniSvEXRsh/7CyNEM50iBCVq0GOSs8XA5zMU8kKdWZ1O9xlIyGJsnSR0tlZF
XNmPdi+TO+l3cjdkXmAiDOd1hxqLZb6QVhztHba1XCGGf6jDqEB3dSxs1R1md8j2QW8GIlRATzVg
YZlqdXGSqn/pVp5y5ItpiA6CUypfUDOue80waUAGVvdClbSGuAJKWahZKCiYxa58QGY6vAt670xm
/HXBUBQD5F5nLaYMoIJWQAhmR72+Nb5Fzthtshznu+tyi+hIPi4SREigBfBpGabV9rr4Rmqti3o/
OVAfJwUWdE6QeZnXahpoIwadgAzp5IDdHWdIS24GnWUretXdJ1O06Xoe35CpNwPoHfP2H+oj03XQ
1fb7oE5NzdHq5T/k/38dlPRAi4HtAT9aLwLESX11E6YxoB61kKz5Nrbx0Uix23woo656LLPop6V3
XY3fJosAm8kz6ATZ3PR+b1Lv1RkRK3G+NmWGijMrj5tVaOwjR1cWKxZMt2jFVGc8/LXF/LJcyNxr
7gEJsZduwe27wLbGDWSl2xOI4IaDFBDLCf1A3CC+zFYGABNPUwMhjbFq2m9Bw/fCAt52UQHODX4C
CIUW7BuUd/irZ/v2MkO6bZ5yMDTto1++TyknAJZ66b5PiZLyU4zPbtIJ+WpU9gBqRtyNqMFbQOdA
vpYCz6Q7qW1/9avYBJrYEISlS9UVfEPaYBHCKmfPB8VFA+LkNTXbvoVQOBQ5SSmMNMPqwvbPH3aS
FvMQwMBinKXYC56DErLBC9w4EdafBaQ65pvPXf+LjwnAz2GYEraJe9av+ORH+yQMx1cfcta9rOpn
YVXpOQdD9EJB1+OV3JIkM/bgCIbOpuMvansId2lmR1uOYsUVCpOddSJr/K/rfOpXrMqh+0HtsXN6
0Io4zlpBVAi6oN60Zqa/BZbpn8gd4z3x1gN01d3Q3Yf9aiL75FqzP1Hck8nVgBEFO1bVeE92MlHn
f7X/MT8+459+nt/np58zJETHx9zSdjchqto2luE5+ED+ugwgsh3t/qYvM/C+NzJA6qJMv7XMj7I1
sO2I/7Q9SEb0gNmHTSmEXlIfqjAp3tL/nupq+ZhuHp6C0tdTBRTCtRqCU7n6UyTqZWgF+YZspJ3Q
g/n0InNzwQYbvNhYSpkTW3ukRs0ZNyaD3Fm4IujPPljmn5KGvS/Aaf3uNsPItFvYVf0ZrCHeU/bL
berUv2b73Y2GV1GMf7GHTz+bcDCGAtNNV7vQpGeNf5eIxLkD2lOifhgf9Mo85R2YLchTOKzbeR4L
wJVo41Ci/dspAdUhb8F1Sz6j4XqLVgBNZyPHMvvoJ4B92f30BHM1u+cymk6gjbglb5pWhXhvsTk5
ZAp1UD5QK05kFLscOpjPZo2URORH8ZmaoPrbtkWXPBhQpHsoRrYadY1rljMbVU+iWlBzmiy2Axmz
OffmigMIo8pyR700JYfgxpmaesoxBycfTVmCXifv4+7sxhFoUYwQwQq+tCluoi+iLQAThxzciWIp
fVxP0MRL4g01rYzLo21Cs2hoePkYI2/04ORzKIUc2gaUz9fhQjTmMvT7tdUxqBTGaXinGpSq2Vot
tJYDaCf8DkDjfgD7w789ZNAdW4Wl/g8PIKcQFtcpj7/M4eP8vlIJgz489iyFvQYSByEVjzm4Tpp2
f0iNDRHpz7a5H6T6INlvWrDAuqVhbd3GQVbCBqsp8mDNyacmUiZzkxA2hKnh0p1NV0zNxyBC65DX
h4la5Pox0EY5wonHKKVO7eqmz7Mj5Af9B0CD/Qfftp9RxtWeQRLrQ7K8CdaIb6s1dXa+EZ5HhKw6
3UmmsswvlZ/bYKXF6Cxx0zVK6tsNDQ9MYeEk2n6bR+tBkNLYAt6f3JLJDAZsqkD8vKWfQA1Bf+TQ
A15QL81hIwdXmvZwRyZZG6ggkn62ox8B6trNwbU9EwCQXz8RSH+g+mXck6UzC6g+Td+iNBn2FIAT
IMjdTk1fzwE8mbDugoX2jjrpQ4ZsLETfU35HHzCedSj7+H24KOp6xT0b9M1lFuwTrAPA7gb7LmyK
R9dOy8cC+ySmMnUTNwyfcdd2lq7NxY46gZCedgxECUsa8DEc76sCJK6jvw68Kr0w9kCgCRuL0AqQ
3gnsO+C7zxoklVupkm+gwf3q9dD3AdFIuC841Bj9PLfeMJD6aeBYG8HKTQGaKVeGmdp7V0PwLaMZ
d0iLWxp6Ie6QF3YXUd3mmwCsBRIySK99ljCwnebIYORaSUpLuWg7kLX2J/vv/sgZnu2w5f0epcsK
ENYMSAUd+fsjBlj7Sb1kCRIa145PwcKWIoG+BKtmmeAdPgwVuDRkdAcVr+jOs5BlwfY43A6Qsb0D
RwBi/h5Kv2QQnsjDjlLrVvVfp9F102Ueck/Th/+IfOmlS1ezA7d6SvKlOWhKt2mh2aef0Aw2grc9
1LujAUVv+mSH95IHGb+421Oztc0VByvsU4KTB7Yt/3ajpWJwoaAdFt1f3Ro9GwGZP9z0OWaejez0
UKN3xPWhNFs/gFF5yCSAExAm23ZTlh2hC5YfC8twtiNQCDdcVoCxV1bw0EcIXTe2W32xE/4l4bL+
0aTQu8t8xRdMAQLd8upHHzZfRoOXX4qmTCGNk/kPo40vc23w/AYCFe9PaSz1+Smek6Rr5MFa0B+/
Ncx8Z42B0rQ8ArNFHDGfzNCGnGll/majQZqCI4gtSGyEwTpH7O0BIjHVwUXKBsI8rvNAtli8dtIZ
7qWF5SB0ITvcTuDCuvpD+gqQRmFil9pa7d18eRm6CaKllXPrjso7ML1Z9YDd2FjZmCKNPYkbJNsV
0K6/G2fxeDIy7ZmunYMSQfBPlZknEywn1xvfs2ZL+OvmN58qDcfnpGveaI9Mu2XaKI8DxOZFZO7J
LsPghrMA2Id8+tLHkB24hncpDKztjg2xc8eLN1R5MMrnOoZSBaQirFWCPCMk59LpwiJhLsnBDZ+z
rnGWvESxeivifCkmM95MietcDCBu54sV2vwUCmc9FBHCW9RBLhJyS8sSX7IN2QbU/61MN4khTNeL
m0GCLqRzM7WpSoG/X1MZCECK8YBN4/gK9lwfEpWuceh107Y3Taj8lxrkNUc3gHof19rRVjH5y16A
wn/yjRJMWPWPemTGm74Jsvr9xgI/biYgCOJayC6WVm49N0HXrXgvnBtpQVsga5PigIQBGB2iKVzX
NlQRUisql3kN8p1Yy9OV+q4PgPYGkAdt00LSL1Wmtf7PPuRIlzQF2wnX3tfJ6I4XX8uyC3HcYic6
cg4Vn25tYzqRDFmW2uOt7qMTJvW1Nj4t+nD60fe/jQMfCljulfPWQpZhAeIj/sBZFGzGABgbCRrD
s52GybpvhPVcGf3XolJQM0/Ag4dd3XfQPbOF0oMM+9cggG/VGQU9KZg1DfN5UmoeBFnVeVBbIaAF
uIkRDdkxaVxjmU8yXSLmlB3jSIGknXq6KB3fb6lrykwEUNxiOjCFBFqpyyorA4XgiQXhdWiBJacw
AoOGUYj23nDSelnVgr+NhbzxXdR6LQb5dRBB9wMlUz954AbPfs7Awxwo5ybzzQy6T4If8Jetz9nI
7LVwAv/BTsVLEsXbSeeP6CKrMQS2hqNunNo5Q7o4c9XBogzUJ5+Pbh7w8UCtzoTifDeG05YgQZWC
TvnQIqI3I4Q0fAiULH+3CQ8MFCRKTc7kpz7GEuqI5iO//zif22KPHmTdCfwbKE8xfWN1jbAMjvkI
lnRgbnSQpnQACqxcD1RlGh2tLzQogrbT+mqb0vBiGW8Njt2HJAhrnJJNQ+FvGK/mppKFdzPKIkXl
bhIiXADipERfqANMdtGCuSXffvLGbnnVjvlwvjq7vib2zuqHT24Qck/Wyi1acIG/gCAmPIuqdtmi
QzxgH7Lopbbt6DIKnFtWgN9vPAaesdkFNVfTIk0iA2+XsVgBTwRRg+v7Sdl5DTLrNb2YOrI7Y+9c
yrwrVlI7U0+UIwO3MAUAgqmYnf94+dHshc0skC2iLF2zHXqaHjG2S9Rl0q1JxIfXLjJKK3WA6gM2
Qw8hDbxPfnywKr4iRzexUB7Eap/tbUfOtnkGNta7FjJtDl8UdQG5CctybpNsanZu0uX7krnjzQQh
SGjEpc0XBblH34iNH4Fsdl5l+2+dX6glDSq8tNnJ3ALzSNiPNwxTzoMK0zvTG8Epux1iRN48KAKu
7TZMx7UNhb5FoSsVPF2pQJdaNUsErcIzc6QFXI0+2oNrg4P+CqUHIGR898OpCcwlom6AN0fIZ/Ex
2KwSuYU+GuSNkc65AWZY3RSZbM62B4V6YRcexHdAgWIm7XioQvOOWp420R14S/Jd7+nyBD2UJqGO
0oizjVkDfudHbfk+S5jn3cruEUlNrCBK1qWDg6bKbBASXh+F3BJ+GiBodjSbGtNdlKbiIkCqsA4C
mazpG1Xpr5WZlA9QcrNP1GqjsDuXTQ/eP/TRJWxMufaAuFinVfhuQ+XqXVQZwfxdRFVtea4ndkP+
9FUEebxYx1w26+tEMhK3DLLFZ5oHwWHQb4x+iiATKFVqzX9lZclPIVP/1h0g3i0isNaTXXiuv7Ra
yz62came7JRvuzGwvuTSgpJ12Y5bcsuQQs8tHOzbabAP/2nayTbAbylBw0XTFpEsD4xgga3Rsx2q
BqN14U7dhljIqJkitv6pyXWTKMvMtonW195IIihhlj9jLAtPAzSFDiLDb0lNhyNaXnkBChF0b+pq
jkheA5eom2YK7KHQNP3URMogOWd1l83NeJTmOa6NH/NMyHhc0rj8Sq1YuO5l6Mxnf5qmp64U3Y0B
HTHq4xbjt20eXqhPAbl4244MnAF4Ihg1mjtssHYRCFaeEmMygCkaN9RXDLZ174EwkMb1bt8+jF2y
pL56ipNHr/hZ45O3lSmw7n1UDg+yKDPQcuXD0dPkToANs11qOzW0dMAXNbugmqZhrntHrbTMbWAA
E2tDzcEChrvMwgu1aFCJDfoCAYLhSE2a0g/6Oz9LH0dNe5IPbXZv6KhtWXNniw3GALkbXu8Vavcv
5IKkDL9Ag2J/HdAVwtyiEAAICj0JXfoiEfMkcdEMewbo8gIMEyFS2bW3SJsQaObacYyFbbgcIlsi
XDn9FN3WeRXdoloy3yWQN1qY5NPYKLMr6/5CvXQh5/FQhrF3OztlLV4uLT4D87xZCKYk083i3XXQ
9VmlfoyVgsI2zEp3hYIrYEjC2LSPLv44H3uBQiZAa1P70+qvkjFf9z6C4HVnbtM+H3YeqoUeYu7+
w9Op+F6aITIHfvVUgC7tbw5Z6z+FY1XPDlh4h1094tClZ8hxWLr3wSOzSDxo2pdWXJ/93GAvtthM
UZG81I1qLiqJgdPW5r6UfJsBOL5BMoq9XAe9N7FbTxHJmqbqOK+Myg7xHUl4hfI+yCN9uvQRAG98
GKHyi45Wr610B5l3/4IDT8JUuCJLaNvY52RVtY3yEmp4rhNC1jUXa1fY6ZMosBVMurj7p0KsyrAd
56dAGqv2x/SL2yGokQOfjZN2j+Mhtt8Hq25RbKeHRxC7mYdPgdk+IeUxrNMcu/1WYyE8jY8QrYPl
0u8v1PJNsClMXSaW1mgB36F7+0C+98YxyuUbtwJiSg/9GB8GqtyYIRhME1BYIxaAQvhB16jkDLQq
+II8IG8fgCsKZ4HBt823Xj5SfwRut5XNwulIA3M9sKPilkk9NnkyHnxdVtF0QXlx9R01Yy/C9zQa
TtYErW2wcICfsankidzIYzLiatv1IIvdA3zULwO3aJDxHI25NiDK02qRWKa8tYagvgD7YgDNitSp
J+sKn89ai5P+GsHiLLwDISA4zHPnuy8CcaTFqW+T8AIZtG3HsdIvWzseNmDSa1fXrZ4e4Mm8O5JJ
gqZvYwYMIGmER0Xqqbcor/cg3jF+WK51gnDp9EWAWWDpo97/BrxZxs7tzWGH8lKgNvUg30XdYmo2
+0nx6maKnHKRjSU/57oqNUsAj5aQBJpbH3ZXuKVYFbI4lAxcileSGcBCoetj9D7YVc3yQB05Pl7r
KneQ47cjKLn25nhuwJD20v+spdW/xLaKwZELVrSwCdmLAP/XJrWk2pATWFvfx9he47xY350438mm
TO76hvEHu2AAxucm6KvaNHnIRdWe8Mb5Qp0T5/UZFNXnUnn5iY1ZvoIyLgQWdTPssQIu6JYukZHi
FaZ7RpWhx4dwpxbq8dZkHNxvgMTld87oN5cc+NFFN4TmK2+Vsaoau9xTM0PGAuqY8imz9BEMONsF
BzPMa5Q2CtgKM9j7PEiPqDr1ltgOLfpMiOepiPnZNMYQBLqAAUBItlsZVRAfKt3UbkK7mXHDz4hX
QhMtbpEMAwprBSobfqDmh5ulZwNYDNxoBCqY2m+o7ADDVl19DT3E1HXEPDVbCaRVH1xUWFYnVMR5
qw8PpCRQApBKufS0R9SBUp48oElUfY2b9znIw4DiHLiIwJGMF5J53yGZtp4a1ICoqrHuUUpv3eci
3LSIUt6QR5GkDIiDUC0QnQLPrp960wJvm3FPzg5DYbYYW2CuMJRGtHpOhCPbtVPJqVjWnrFRg/vF
hqbWPgMd06LTzDDuFNVHakKkhj25vXhvxmpMNglKlVeqEd6uLiEYRmd1D7/1TlQyWdFBnnqpSaf1
q7PTyeiIoE66oKxW53SgCk7LYZO0gQGQctEfhMOCownU1pwdyyJQcilkWGkA2Sl11o4q2Y7AAM0z
XQf8OSciRVAlXGUc2x47B9CNF0N2G2ZY0dTk3zVRCRMwBEdlB29X05B6kERwCrmMu7xPlz4vxCo1
umwzt+t40pzlCdvPbSvC4ttU5YWmqAovux1Vj/OhHgy83Tx/jhJbkNSpQ54ci1hmJ+x23i9TkALs
82ebV/VwLNoj2WlEF4UMNKomUc2wi6/B5tMQQTDYRy0liwx7QTZXd+DfXy1LgKLWVxoQukMYHWlU
IO14UjxM7ug+KgGYzJjc9MJwH8nCjGkP+oj+VmjTwMxmkda9fySPEhmJVSughNYarYcdFUolRQMO
KRrKISV7QDFWuKAmSmKty395ks+a/jYBxKVFFj7scxeV0lNTHDt9SRRDux95AczQVBzpjrorp1cg
J2YKvI0fY2Jyp37yrKcafD5/3lK/0Q7NGlJaydbJ42xFuuH7QleH1ficrOzWlOceAPyzm+fZKjdt
dlRe9UNEWX+yZP9+iVOnP5HNC8Cv5zr5kTon7dGDrQFxtA8X6lGooAOlM3jVCuPumqaaBp8fzbH5
Ij4qyx2kGchEaSq6GB0oKrUXtciVBk68mwfOGa1fc12n/30usn888TqX/euJNLNdluyIWmy8PvEy
ajJU3hKCN/ho4rhjP6UdXivXXmwnPjepFwlxntvt2XENeVa2iPZY2g6dnQKxQ7b5NgBAZZ9a1oFs
dCm9GvXM+oIyA5CUvvAOJwjwdgl/fDIAvw9S46XumupbyYKXAB+Eb6CCnm+AJ51vfusyI+U/Qyrj
oLtLPfK/TPH/7gMJMFR5gb977faue2qU5yyI6KHgOd+00Kmd2SGYD2WXujbdS4df+dkOHpPJZi9/
GxQFdjuzQ/x7kEpr9hIzJznJEsWXfWGoW7p0iZ9DK3N5tUwIxN16id6QZ1yLvpqazbKsra2V4Izq
SWv8NDTvl0bUVNE85WCBq8NUOiihn6BjerdNxK1tFoEIlmwOMpSLtvNLUIOW9XpATf0+8kX+PBrT
tmxsgFq13WRZeLXLuHq3+2Bs2zfA1z27Fc6QH/ar/+/2qkH9GmWv5sSXzl6B8hKazOOcLGtAW3vq
w/bxmj/LB7vZDm6gltf8mUQKE1HYJNhck2K9E3/JY0cdyTTb+bKKUFFGObfJiLITZ/Xj9dE9Xjjb
puHj8jpNGw2fp6aO0crnqWkiE1TOt71nLycLFYLCmxAYzAFJueS15y2NVhSoA1DRZe7BG2rco67l
qdA28mvtCAqKQJBsaYZ5LE3wMYsEuw8KmvSkHxdsT+eZrqbrnE2SbbHe+EfqBA7sPnXz/jSgjH+l
Ch87br2RmXceWPjq0UFqVpsC8EzvqnwEVZdu0nbFLWPk2mSUHcnmBSA4ACj8hjpnNz2vh1T45mor
7Z/XaY0x+DwtDQoNBLNSKTKco7ANomkHMFpTJ126j2kjgaPCWGNXpTrD3dcddna0nwli4CCoSfsZ
anrBIFGIhNTEtUm9qGXD9yU7BTFOPQMqiLeRmr6GHY5EsW8OJxCKY49HbV8b6Y4uSVRCIjZrtzQ0
Ass6lg09hNrXGaIKBP9saO//sM8zf3rImIfJwg9KuUGIY9grP36wncF88yHEGkZu8r3o02HZqjS4
QPC3O4HGA+WEYxV+tZozObhQJV5WPjjlG1XX5xI6Iivq8LYMGlPfoOzcrLxGJueQx8WFT8AeILWV
fPfsx6G2pq8MRekr6NiWetscbZEiRuxBQLgTa+74VpiOWCQZi2/L0nMu1IEjAGordIeBEru5ozbA
vxzZqKNQzcG3OKgVXQ2BUkLek012LlB24zDeN4gMblhsyJso5/aN1Zp3Qm9qU6SSqCU7g28MMOZD
ERgij7Hv2wdEVfZU1HItdKEm1J3dA8jP507yJztdRqSWDm7i7f6062nBDm0cKqvbffLXdnpANhn8
iIKcufOP4ajeRf7YlPOPd623ITdAIsvjVOfb67Q2MPXnNJDLxhDq7HlI6Chg8m+GCMs1Cs2Se5GF
gP1WUGxQbVguLceqX3zRooxPtvlbEAAFIGX5PcxAnlR6/c/eKVdZVvjQD71HMijFKSUXyzpk0U+k
zgDjzrNvKvkHNXrNk9P345rj1XhqzLI6WsiubqbAwaYS5AOLuAi678yOl8aUFz/Bwf3cu6PzEhoK
wX1E3i+eYZr7ykHpvo8z2V1aBsNSdqb1NjrDXnpW/tP0p0M/hs0bQJsQ6AL7od+LBZfD9GDaZbqN
nCY7NL7IbpyAxysrHOQbkPTbsc7yH+bIX/s8HZ8HqUacPq3yFFq9c8I3u1r7g1+9+D3CgdqVddM+
8QN+bNrEXdZx2oMC2xXHJLCmh05YD+DpcN+g0Qw1p8jpTtAPq+9B0/aN7PhlEJUZGnkuQVt31woO
IHUSrIwQxXUgwIwvRlEm58biOOwzNnxr3bWXJuV3gGsgk6UdbOGNW9RQ8nVqZ+Util/K2ypCgRcC
DjXi9W5xa0F7LVjUBX7iKb8hE2q4DGSmZcj4QhnVLja6dCM16AP/auPODvJkgbCxPDC97s0dEaoF
pqi6pRb3oupc2Px8HZRXWPVHnoDE82OiEgnjFb5M6cYgiAg21O8Tk4/PLbEogvY7kb1Nmo+zzvrx
2BWL0tWUbzPx23wlH7p8atcqno4CWNfeCg6QsFm4Hlg8qpxdZszCBGkMBAfSDWEc4tIWZxRoPFMn
mTxunW02vPsLINyRJovdo9EG7pLoKJyqfa0Sx7q3ETQ7/cU+NOVne2p3r24u3v0bAICWxF6Bz81r
GKX2vYpRTTVHsspoEO/8rkiCnHwP3KCESaBStQL8C13bgXsicm7xh6meBkgy7TqUcG+6kVmvE168
ce/zb1jCQJ8iMuM09u50A5XqAEQZKEjWI5HTrZ6UHikqBIZir55HkoMboQiMRjIgKm76FKLj/q+R
9EzTB0SRRro8MF8FwEfkgJ0eai/idRG3zj0Q4ukG/4zwJLMEfMMQr94xwWrkBTiDWnhvQo+agV6V
2dl3SBdtxtqfYtQk8jU4uqzvqYPKQiBm02d3MuUqtKV9U8nY2A7T0B28phtPyLNDfNyvmvsGr3mU
5w3lF2wjHqMM4N4Fv5/6FoxhtV9rVRHnizDMcvm3n23q2b9+trg2P/1siWFAZFfXflHpFleiWArG
u8NcnKWbQM13Byr7ErZxjzoSsa9llskFIqugkKNwXdD6zZolYAyYjR7StutAcWOBNHaJU2vnbxTE
zJZcRfirk1FUCdbo2D1NWsVL6UvZm/5GxBA792u1ZcovDwYgIWfp9epMd3Tp0woMZZHnra4dTRN9
S4QZLYrWVxuWxmwf+DW/D0Zd0jaC6hfIkxNKPOsX8hgdZiO/yZ5Q/SOX0GOPDwqvEnZN63+K8c+3
5DTBiVIAfpq4G6k4jv1goxsR3HX9ADUoUb5uNKxYMNEtrA7IwAGwoEfPBUTayaZXcotM0Jy6dY0I
3ICzRpJ03aXTbkOMWj49/G9uCt/8bQkoImSs/P6pLYotSrmR18M3b2O7fNoWuinzeplCN+QlKxvz
kNkeZMeNyfxiuurHmIbBLRLN6gZs2qhY1/7MCr2l6H1krvS0RV9uyX9M/fdpK8SNd1OBynZQa4Nh
dxMAM7ZEdjHZ09GWmrWZpvv54Kt7UbGRfGoilpns08ZEJrpBdWlAwNU4cYeFZQ3uOixD8+QS2hWL
xOBtUJ5x+/5EqNMc4w5xmnyyuxOKTEAvUYCo+gSBzsjexDWKyitfyQ3108Xwk6+pV9tbVdo9alhw
Scp4OFeiqVDKn7tgkAk8tSBjUol3H+b1/bIWAtlf7U0dvR8r8F9CaSGrkbyF1np/7mUEMCH0pZZd
BYlGmQHNj9Q9brHz6jZgfOsWAUKTakHGVvfQXQCkzL5q/JurvbZsUH/MvT1bWTWAhgo7AxfL+FHQ
Fw1fIX7uMgffObrlwUPN8hQKZ4ib0wU5qlwipPur3YFfqASvP1k+jaT2lCUWNMuXNNd1DISEEIrX
F7vw2dpRuZdfQA/WbUxwgV9qK2Jns3+yNNyLLmSmu4lLtvTSsVwn2Kn4OINEwWmKiyW5ZGQbw7KF
fg931tcZ2sR8wumEg6Yv6MuFAVWyQ6gvdBdnbleCScGDEee5cE3WbmodwHe1l+s7UDoX4458yOS4
1a/RNOW1TT7UrKrCdZbXHs/yq5XlQVCylUgYyTJ5v6SIRraol0c7V0EDwqH4x2zLqYfc3davNkNh
/KQI5KcgZZYkUPnhIE/vgGY/4ez4OZr5R3CTBgdu/GQkxjNQ0OxsG+AHlIyPUIof03Mz5iW4l3rj
DkVo9rLpuI0YTx4vwBhZ/qPibA2QYgnsRwLhGjfiP/q0+VbFXvfajsjbGx4377HhCcA9KUz8H6ts
j0VrAAtOi2p+P1t7WFzxfXBL/C1SOZ7mW4P1xsFqsacqswaVRLqHLp4EMmsELZ7CabBLbBTtgQ7j
C4CXdxDrbB+CqQ5PKBZsl2Q3epAvVi1vbrKITbehq7B/0QM4uAKQMarco4P64seggpyuNMunuJra
hQIj34kuozSKk6kvVxs1e9mLpZvbm2oCIFyW4iy8uHoKgYK9F0G0NO2WA9fyP5R92ZKdurblr9w4
z0WUACHEjbr1sPo+c2XjdPqFSNvbdKJHdF9fg0nuvdLePvtEORwEkqYEiwQh5pxjjFUlMvXs9E3+
DM8r0hsL/UCGQa4uyJKSd1Sq4up7n5XDPAj06kCrqkI8h9OY+fRBi4mo21NRjc64Qi4Q31KxkQXC
g3Bwb6g4RH6Nr7FKruzpoOAKjfaIbthLakUk3jiUOegtqFWKNjo3DVao1Mp6q7qDy+BKjVi6RovC
GdguNQx7BNtyUgGQUR0aLA7gSkoT/4x7yz/TntEVn8GX3e0sM3fGhVX6LRzwA5jgzRQfhimUmac9
2gRQBTj4ETa34u/sbt2oB5lQt1vx/3+o2yF/GeqXM7gd4xc7anDrTu9b89EPIbJsQCUkX9DubQPi
D2eV20W/gFCCOt4a3AiU9GWe/tmFyrdmOY14K9LerwdQDSKSpguWw38eJiz/OjE6Cp3JXHk7KlWK
quT5QnDzOuoI327TSdy6UHE2oV3qUhTxC5Q3y71hR/l9A2lIB6GgUzYxdtKmGBxkgRh+sRws+72u
o7042RgQNToP0xOA3GhdbyqdACvxV1/qkcfIlutd63yrHxmw26PCTERHvTUMoNfpRJdcMhliZa7D
VqyTIvKW8xH/GhheKgC3weHd0bGVzvCVXJrxah6KOof6VbldeDcPpbRZrMPIKGcTz/AuNkiItmCY
0AehmT7Me65q3/d+U0cmveSuwoONfrTJ/tq71YlpmNuo1HCrK8ESuow5nnjQu3kPReuCmyoEkzoV
fSfxHrQFCe0use7CyaKEvNoubJx2SY0ll95DDn9LWnbsPHfqNJQCAeKB5wspopmusztp2xfQpJTf
i9G5GIIV37l2L6GLnQw10o/rkxspcDN5zN+7Vf9MCemUhh5MuejwBMz1tyqyoPq0HO+AMl+wAR8E
yonvQaDHr3EUuxdMSGsq0cYYweas7OZ7OwQJIn0NMvIKr6yXUvhgMXDT4FgpPn3Pl+K1+Wsvic33
OtprFRevYTioBctT93VuDbbM9B4TrZOr4zjJFbzX4lQ345GqIA6RXBsk4t/5mMugmtcHSzJr22sI
MqZ7sqJNU9W7xM67M5X6KE6uVZa/5G4GJo1pZKrqa3BWCMMK9re6NrerpYxZsiUTalA6BegiB4iH
6mjMsIScaNDwZHU7auBqe5v0YKC+jRfYytq7Zo98LVPihON8lEcumit1o5+EvIgSSqXFh9HNEjS8
8XwKt5+Q4IuyA/vX5VaV+dV977nh6XZm2vWjhQmaRGBSccHIthaVvzAM4X74VaXlI43UAl0VmdDG
G8EBUpu1Of8qGtRtPYjupale3g7LmkzujBJ567df2latcWCy+3y7cHCQgvdfq/3t7PrM8e7y4JXG
mv+GXl9MXtfhbi6OBT+AYaObwDTd3rUgkmDkaf8W182TpdLkKYZk48FlDBm6Uz307Gwjby4j1uFI
/pT1pgGV0V6mBX/WILojIyYsc9kIVp0j2zFWhpOnCw0Bvse2Nz91zZCdu6kkCm/cIFcEzMmlZz5W
oq/uJUivGpmYj1TVmqD2CtIgOlJd3wbFLo1ytpw7OFbw2JsbX2sTTJxI0cO6uo33NDg4cZMDvCLm
gorUwcPNYgizv1JVO8KVqPq22tLgQJukp9jO/qBGOl0jMo8I4QZ389Ebu0O2WSTWNJh0k+7CeHEh
e9p4cfyWJ655olKP5eHWd60WdCL4QaPRB1dkqqyokapySGQueOX3ByomY2Hv3AjOOjKhU+iAjGPj
I1UYLjRevHJkOzoB0HqwQ6B7fErim6qLXlhkt9eRu/q+GLvvfud5nyHtPqyhCDjsgh7FUBsrkG4h
RzP2vFNRpVDgA4L6M3gKOShx0+ZYtBFS16zrXN1CgU+XJfhC4KNZvn9xg0JtN+fp3XLzE4Q+jm1W
LD4k6tlxDTFx034wcNpF4L9Q/Dpg2Vdd6/ypQJBtp2tI/MBL6z1NBhTaxhrwK6+/GHByfo0dJEAm
Hf+R2OquUYP1quNmgB6olV2FHbVbWVr9wS9FAj9FwsAayPunZIAybgaBzm9Td2iU8h8RurspnMG4
Rf2NbyvcGooBkjDhyCNpgNnCTAA+U2H/CRoV4HJG/c2sm9DnynMRRoRDbTYTwN6TGdAR76MNk9lt
tCj+5hPRASSPB9B8A95hLNLhe+qGyC71rBfIDpdISjTTXd03yaey5Se3MMOvwPOoZYH06It2LXbO
zQGhNXuIvv7Vs1MQo6CeuQiQtm3bbGXEMQJEQaY+0V4WiGTe635T9zu7gJkM82ahPsTZDGEPRzCD
7T5E9eYYmzM8Gs4o9hRem1tdRMnWjlECZvJXjI6MaRRV1juq72O1yEYEdi9FWxRbAfqBFystZj4r
oaS5TmxZ7ZGFBHFelc98VlhLoz5uQKBtecanyV7CTwaUGtIUnCEHj7JVdNZ6yp1fhsIDD3YZJv+m
3C1jvfAj7R+9BLIjSJVJ8ks6Ogi4mN2KGhAnzC8RNATtVTz2K+RQ+cebmT844WYIlLvsOdCcHRI1
jjpt26ews7I1WMr6zVwcQcTGRYVTstz2SXfmCAJXdaJG2nQuCMMA6rpSiUbrE/N9NG5276MFthFs
Wp018HhJK1kQZxbkh06dNKsLlWqm6l3spdWSirSBkxfEnEF94aWHhM3JogaB2JJPUiJU95sxZoup
w89j/O4odgnt16IF92Q48OLRSMwjcTP4UCfdJcBarfvpoYBGXzT5oru7EqLdj7wbjwzir2tMju4x
rINw2ciRn+oktz8x0KXPtHU6yw9goSxWAbLmPpOZr0p+MlmwlVbeAlQvvtITU9cQrijhs7g2jDXH
JmjligVJ9FWn57y0vS9tAtrVsRmjA0tV9jh1pPYqyaGhYyFdyI4SsU8UxhG1Jb4HcPiEYdN9RbS0
W7bcC+8TaZoQcx3BMmrnI0SUk3dbB4osGnKM2cpE8LQFQy+4Pzhb9bRn41O1y7SEuwB7c+u0Z4dv
TtNDxV0CJjRtQIqpg22NhN6t03AEZTVmogbLCPD7u+PWwzxzLV2E1ie+tPmPETbDqhZwutLfUoVt
fIWy3KTBde94zPmiwLULMcXuizX2bKmTuIOWXtDtGtEaO4ZI510HSPgScbnxtez7E3FoexnYO6O8
+8JKBTlI4C+MLk6fMkDvAd3GXlAVkA3FlPxkxPq97tZKexlj9brLKjADcUyUgGikBzplXyh1EmX1
Np/x9FNEAbIvskhDvYNiQfzspcUpzw3vKQbh0wEzyvQUdsOXqV4xvC2sMOQH4YIq5ef6EYGMRW7W
5Q7TX3/Ggr8/j47ooA/N821iFdGiZH08LKjFDaNx0ZROuM27AbpmBnQQpDc5tabirc5N1LBDblt1
badNDWJ9RC9QR0VquNXltVtvSt9ql5TlRvlu+Aa+ulz4e8pvu9UbbjxuGXKHF4poWm/KVp5dXRFb
q9eZxuwRGKZ1lyWOsY6mvUAM73tU97tWJJaCPge5ktsYd89BInSwqUe3eK6q7LsNL+P3qKw3cMR1
X8zUT1bInxouWkp49sy83mTKFUsrG42FL1PzJIkRgRzFVHbgkcM6JzhQFW3cyYtMewhTQMu1GCFE
i+TVTexqoJUnwB0lcVEdCACgf2OLMxw5+cWbpt9MW6/W2LBdzB1MyYXRJ3vODLwlygQa6G0dcIjp
mPF3H0+FtITzVnhhvDIdJ714CZPHcMzrda8zDaw38OJQ8/zO6/THkLfNkwyjZuv7eboPUgdKadNg
ZDHaUFyPaucNrv145btjtnKZHHagEKQcddp4WVaufdex1lTsAN57EO8G3Ha2Ik2RLj40j2PmA9qf
ROkeMQ0ADKHwcIUyyHtd6Z4NP95noVj/TrPCt/GqnRrHKRTvZiFbIWWxMx7hXcNV6KKgWBH2P0Ho
aodYr4VXGFSeQKRYXUM4Y+Y6KlIDstubnb00XBAgtLy1ngEDbw/cKiZuagn3YQVpiFtRgEAR19U+
x3aADGkpvGUyMYxDqvWTqKvg0XUadWqHxF8So7f4s17ntjrl9iTPBA/8Gly+CqKExQKPrfkVfBsa
Of+Wune1GMD1gj+EcqL2kckKhEPTVDuE77ZtCEZj29LhQ2iCvFr7CGTh23D8whmUeXo9vEAu5r2e
EjHAkTnXk/2Yxf46MEZgDJom2fEuCjcIciCuJ0fMi4iVg90GoJBEqZ2ZpM1nsgibiG9jiPMtsNhK
lzP1fGOwfvvbMhHPI14GlIwjvZ0lQA0XihrqZ3RJdfWxSK3w+Hd7uv5l1P2t9Ze+N+N2GqqUht6O
wXjoBgRdIYVeHnt4ADZZZdqPGVLCIHOcjd9z/67oO/8Peyx/2I6Uz1qZ+LIMev+ELPBq7qPTwlhn
A5BK9LyxgVfb2Ahz+J6mNZCeFjzdtFHeaC8Ze7thpm+46gJkEvu0hLgPB/K6E2kNgeJBvyOxb3bQ
ZMDavE2fOasZ7tOuAjdNam+Ug+TiKCmLM0Dw2RppT+WnyjW/EbTREN8wbSXfb31YNIYrw3detcAf
k1BryDAuN7eiV/flBvLI4Ua5QXByBkCvnP6Fst/zvIU0XegPF8lld7I0PmSi0jff6mQ2sPtH1psL
RAtKZIjgkcixwoRbmBcnkqFJp6IzFanVboHtpFZ8K1rP1Pq7vokIEblIMxCoGtkFywSsKyFAa5W9
PJaaYak51XeVAGHA0LyWWub2D5248gF6tCsw3AbpNQwmAIOOTmDqdvi3DBjiFWg1+J1RQPVvMNzk
OVB5tYaS1HgG5EsdRJGI7Vjk9r0dF86ydUT42lrZQ6py/gPAfuQ3evp7WP7Z3Q010jfaxAKRP94V
4Efw4Irx0pPTtD6yB/pP9PhTvcUzsXWLalYf8gYrvQe2+5hlEEa6CRKlRdhsHR2CDHeEINGtwSw4
BD+MezDYgImqQNY+nCuL0om6IxWbIX8vEvQQb4ePrcPPRWqNGeBh/7ZvPiJHp8zSFahtT07tZntv
WmAhGxGKbLJMwzOVaTOZ+PmY7ePEjU4mFp/EZxDr7g/fycN70fX8gY3JhcgQ7Kyzt0gbjTdkNaTj
H0DpBfdY285WVG0NNqx6Batp5frXWOCvmK2yuhAbLWt7DQ8lEoT7ir1ENrjh8Fz71yyswceNyf8M
jAxiUH4bwunS2ecRqeIQR6zthyavm2VuZv3n2LPfWs9N/rDKBt2nOJSjSnwqseS78CC02gcOgyBb
gGc6qMGN0g0Ik7RmdPZN400ZPp8XlG1ipqc8Dt9omUYfCBIo14W02+RAizWP4x4EGL5YE5sX8Xrp
3ldno8KrYmL+ovqm14B2TPW8k8ubKdVDplPhxeCVCxD2jluAZtIXF/LimSnDr6kPGLQLLrZLrMLu
IgGgRqpBE36NIQ3gMHBvWG7kb3/umZjReJ+l9kuGlc0ZFEzZGave7IwvkHjn9MYnaUfR0Y6jTWCl
5aNScXsvEhcJLR2UQXv4XJaVz9iOWo3WaU5BIL/MrWwQ32uAP45YHOGrRXADkpfwkJEtbUBct3G6
zLijUlR6YvWv//rf//f/fOv/O/gjv0caaZBn/5Xp9D6Psqb+n38J9q//Kubq/ff/+Rf3pC0dh4PD
wvHAPiKERPu3twcEwWFt/q+wAd8Y1IisR17n9WNjrSBAkH6PMz8ANi0o4br1+M72JlYFIOkfmmQA
DFdr9ztC5wifZ99aYzV/xwZdmByBWNkmtMLqHKfdIdXMURcxhulWEq8c5FL5IhzKaDurDCZR81MZ
OOJLiESY2zIjTpx4hWhMCoEQMBPRJkj8j3VkXKZqxXCPHyBPjOzZaeNkaX+2p00fN9Umx6QHRqY/
W1WlP4NMP905LcOK3UlFhXwk2c4m1JeMaQCoKbDFP196bv390gvBBe4sx0EMWvCfLz3o8XKjq13x
2HTRsEMQOEDWlDmuU26Ur1WCoMm0nOhG4KBLyat7shDAPAGqzZAm9nurKvONQxrKD+N0bKLZsHsN
sWLj4Dh1+KqiylrFdtKdXUhiHssCPBkDYlOfRpA+4/KK75Mp+KeR4z2ZMh9KI4EaTvSYmdVwp8PY
PnBuYc4FpMH9D/elZ/96cTiD1xdXhyM1RDjC+fnidDIpJVLns8d5kS4KB7j8nH9ChCK/QlG2vQKq
/0zTYVRnxoamPCpOVkjXyq5DAa1iK/Te4APWa+GkGVjTMDGFWQ2xBsdpPlu6OrvTGhEvxYcsZvmL
YxSQDCo6mA45P9bufWjk1T0S7TcI2DuP+cSmX4LbFnQHiX+kOlCGJdumAP8jtVKHKuo3zsTLD68Z
VGuriAO3Z6dLOKfi/ehmYO33M0Aeex+cGXaXVMvaB4owbB6hXe88/mLLzftaWHsJ5Y5flvakMGdp
xztMjSQ/N7YB0EkdnB5Y/rKTyaM/qs5Ln5ppA09hUTkxCMBQSCPRLlpADw+pV2RPljarjWGO+Zpa
qXfXqbl3DvLeu9nfyAuLrS3eJB/I5dvGnWZls9lQQ2mx8D/cEdz76Y5wGJMm/jtQzHYBQ3bt6XH6
MFNhZrEGUMkEjw5eUZCPY/2lM0GvTDjDqPxkerX1RoswbrT9KXD8/mKEHpZoRgUpyDg5k6rsrBJL
4rGzPCztVl5RFItmUnuLkAQI7Z0yhrhMUh6pEzVQ8d/WzYMFLPG3dS2RZTPYUu3cbjSPjEvzSHu8
T+xykUUDsq0QKGI7LuP9rflvNnMFr/T2P8w9P0/708UEAZTgTEjPAhGdJ36+mElYMVOlzH9w+3pA
KDb1FibwC/dWZHhI+k7Ndau87DVnzprWumRRVSFQeh3vwHAL4lmEEQsJ7HFb7GrEGaZ5tppm1w8b
gIzOrYaWGwyoGhofcDqZIdxpwZgtq8QEvavF0qvpJdGCnC3UwFLjvQHRmQheAtC6G1xny7gowGXj
e+oqkOfyz1fFc/92i9ncZY5rWqDcZdz+5apgRcWDrFHigUEu92xPghmgNkmQwjap3BInaiDieNUX
10iMavWBejmHoAHRJVMd+PMAjJWgkidqZd8dkAfXi2ZVV7EBLu60XlIqYO6AngNSyMHRmTIG42Dr
6sJ9uVnVAtlpLoN0Yze5hgo/BilGZAQ7KuqprpNAKIWD/bc6sismV9NsPNlR3VBLLLW58VpN9N4L
Nxj5I6Zh6IpYQQymLlHuqSUqobHlV5DhotYP1h6vawjkcu8Uamu6BYYvuJ2KTWzV4y5zkKgy1bO8
F5gj4FQEawq++EHYL5GM78hFW3v9ozUBSAoAkRG6xZfSVJraugEKSqqBWw4SYWGQgd65M/09xL2L
i24i0MyPjX+UqftZZbp5oKocr66VQgxjQ0VqMBUgVMx8++d7xHL+9uh40NvwTIgLeA7HV/jU/mEe
GjyG191glw9haE5e5+wlrqvoa9Yh6dDvBbtH5CdCeh4SgMGvF34twIiB+L7/WiCstIFuKlgyXBE9
/dzTq1qGD5jh5KVGBIwruFhEF1fwSYGulooyGtdhocfHNnTBKhJkm2hSxCtyIz+DJhapplMRXxjN
TroTy81UTCuQj5bS6XdUBNDofUgqQgp5HSHVbC1t3OWECIp8q15Ho2g+QK+BFsfKqKpm4BAcVeNe
cUDdZui1k4JIAkpg5gy9htpcfufbzgfodRH09Vp3qZ4PQccZAMxB3reVuK+W5eqrsLzgLmmBf+0B
4nm1tQWlcMbSEzIU3CczKPd+WJivYBVpNphT/S2ZxTH4zwvEurpGIt+pxRcE1QvevN2GtYMRHuCp
Ow1b6DyAK7441ZqPyBuFdONQtuETONc58nPgravcej/UiAgAVuAuwX4RfcfyKVukY+k/J+1orXyj
V3cZckN3Om+tPY3kNIgA3kbqWBo8eEUPcDJ0slq/X1oQjYNzGthkOW2o3qmaYV07tl6aYnyvoway
69HLZsyex5DRFiJW9Z0M4EHJuE6/gAD+QMqQTdwcnX70XpHEKJaxO4TAT0A+1W0qc9dHcNiblm3j
DGT6RUb1ofazZ4AZkjuG6fA64MMImhcQuHby9glxrgBydkH+lKdjDZmAot1SUZRK7+sWieNUhAiz
fV/XbBNrO7/Cw26ucqbcB6vM1R0r3a059O4DVfWR36x8yx839lRn8bKGcsds7ncqu1hFtidnLUSD
wG6oxJ4cRiFFyKa6pneRG90yAMKxWJKgbns1MvMaVQ6cenm9t/2q/NFayZsdjxKY19pf4jOd35em
XW+5qg3kA42gawCKc1NEOn/43Tgq2fdpUW7hsGjXZQtJvCwqHooJjYI0SKgkT0CUzMgh2lirDI8U
6mjjQDiAbMWIWUpGJWLy/fBZ5vlqHPLhOU4A0JClMBFrwRc7VrccAI0cL9KJ3NBRxQrAov7QVU2F
CFzXdsm5jvNyWZvMu4KfNNzasoigOJMPp8SCdx4pie6jsBAoEHkovwJTtVZpwH8E2ju2DSIy1B3p
AN6VB2G0RULTuPnnmdD+9W2JVQNnNsOLQZimiTnl54kQbqiysXqjhWC8CRdr5yO8RJAB0E3de6E2
d6AKg0eE6lpoR4VN+zQ2ooTgDVjyhVuY17jNsB7oyvRbjrsSyWX85WaBHP4AgWo/2rkTxQrxrGiQ
rOL7p/XWRKqiJwFb2oOEI4Rxl0Fdp/M6wkb28VLzIbnosLHuqYEhAnL/z5fB/HVdOl0Gh2HdMP0T
gr6wP7wP3L5Hnrdk+vKe0+56E5IUjzyD8jFIvOAGsK0RfJm3h14F9or3dvnrZEA9CoUkf3r6wwJ8
doiUxct/PmVu/rLOcU1pSom/nMTkwf/25QmkqQmhwSi+zAv60XcrMKEH0Rf4hNXklAfbTrItPZ9t
/6ymd3xlIpXq79UBeBvnambr6AukNm7Wddy4KycqM3A0rcnNmbpe9Gw54HLJ1XoIaxAHI+SxyhIz
fDCC8n0PQgh81WnAPLLA5Kth2rvZZZDI+w+f49b0uX3zhDh4p+Nuli5oM7jlugAp/Xw7A3uQDgjt
BLsZ1GQXy9lFAWe3d7aCDJE8kIpU0yYZgxrE2KhvhwwgLzA2LxIBWsNAt2CqYy78uIFlbweQG4dY
QAPL+qF8ayeQlKz+w5/XtBEF+vnHOMzCL/E824LLg0v5q1uHQeY2d6Ow3iqd8IOGfvYSqTNI6eqc
4HOUeuCEQya2dCtAB3kfAcKEeqTEuBuQEyIiG2XhZ4/lCuo/jriYcMI/pwgUklmWO9kxCOGHoGLu
gKe5jjsGlsMIy8e+KQ4IIX1F9lH8Iy0uWEVhis4CGyEaX75O3LtLuMr0A/dVs0lZWZ4a1boHRFW7
bVPx8R5g5WCFuc16mcZpGz/6MY7v41gGqA8FomtFcTGDEDMqKBXbCzLPzzJI8oOF292c/CUalEyB
Po/GcwUiigtZUTUVB12OO8CB36ieqqiRNkNb+isT6+DlfASqrKcha7NvFzrLgi3VfTiYdJutHuL6
+KEubbP01LBy5XQlBBipCx3KARpqa6kq/VhHNoZT5ZMoWIsv+L+fNbSZ8ZEkmbfF0qPcBwy0gApQ
KsgamgAsSpWtAH+znFNcWPBfJ6YP3jhttEcq5zIPlk1gRljuDWvl1wIyY2MyLMEojClWNOmjq0P3
PHL/TvAQpalKK99c1A1zIJ7hpAhoBPxo8PTHzaJz2A+wQruY63iCBRR6IjLl7hsXusM0hjcNBCZx
oPi1cyYLrspkB2cxPLJTI9XZCV/DlxPez0dKvWGTDsO4mseIsASMx/jOrbZRnYA6bepn1TJbm57p
rucRcr+82hB8vA3qmmO0AvKx2NKofCz8S6SCg3SYky+Bj4NEQ+EPO8Xm4zSBz0/QMnkhcxqnR5x7
0YBZ8kBFP5R8grEg0XE6BdqUAQgmlLBO1CuQgbGrCvxN6KyozraQn4/g74XsIx6BrcI3wxVdm6H3
v9h5HZ0kyNIwx7QbK+T8AcyH/MEewQ0FgQVv3QgnzJa9kSwgYZJeyQRBdxuYLshzRpaVr62YN1uv
Bb1urd5Up9SmH3m054ZVfFKjjzeyq96QElivRJNbR8hw9g9G2341Sz95Q6IQ3q1ZY15k4CV3WK6J
BTVkov/Rlq5xjfw8OY11o1Z0ALiKj3LK78vb4QLuOvC69/hT0EGU/5QDNg060l5tVdF525obxWdo
US8HVvkbS9XAWnqIaxjNsYtLOOM1vGNLzC7x3kxcBtAxLhlccWxR9BErlz4mMd8Msiu1miJqVwKf
wlsqhoaHBB8okc5DVbiHSzgtLtLT7BEKEdHGt+DZomKZVewOGL/dbNv0ACyDOz/f+LX9jUZzC9fY
QnXWWeKz1Hy0DARpUvtIbXNNBmhAihSw+VSl0WQHLOKhPTKdua3wwQFWDeBoakh7wUH5fs6TkzBG
9GpL56Fzxk82z97PuRPyDvm12XzO0+2wAdg/X9NRlYOU7tF1EVqeDjBt6LzhgO3m8/qnc6ZOfW38
7ZyDpAKDPQJRd03Wbzojcba68vYFglUAZekCmQ5Gi3ct7Q5KV8jjRJCgiFxn51GLNHLA9zIFnbPZ
sgHKIXZkABmzKVFiGqNDivHGj+RLYodQVqY6Br7N8ES7c23RWmyB3DM/M5JVGOEFYCePcV0C4FCB
9gzwa/UIIKJ6LFNINHbelQwQRbfXDNiiNRULllgP6EyG1AWSWHLVhV22obpaInqqoyW0QYd93qrl
ezeMW4cNElV0CSJqq1WPLHCau8EU25tFWg4aP1PnOxpLj413xhWBQn1ZFEeyo65V0EOfjPX1nuqy
nnWngcevYznqvbRLtYKrM97ypncOLMnSc9BXWLr2Kz8r9jLJoffEsnShwmL4Ixw3KnPrH4Mav+GT
0vokc3jb48rPkCQNJrix5vjSsprg2vsgVslaK/1imRLBU3RCBimW/o31Fjs2mOmbMX2gI/dD7hzi
uBd7cOVtCynAt2ON7rGJwz/szioRNzTA9iikc47w1tjwIjABL4OG9JCU3pL5SAIw6nXJwVShkHbw
JgN2Aaf0FA+EG0P2uMgxIudhZOXfDR18KyF1+ln0LFnybvAfaxA2rqBLwICDGN+PDVh7cfjluJEO
5BUAAeDIwrD7hLRZIH5NhNh/Oh40qwFwy+ti4w0FKL1BB76pQIqx8hU0ZbLWxAp0aM03INUWfmvV
r14N7HkIGrUdw8f9J4+LQ5lOo1aeuZQjlH/svjXvsihBcIN6wjnnh+Xw6HtmcXChrrymDmm2Ha1Y
fgHWQkExpqv3yFuXT6Mn7ql9FDGcnGbZXcIC/mrA/SAAPh0p9QIwX3H3CY9ds+9ZmGxKq/K/+NVm
7mjLdm3pMT+YDC4fqN59nk8EaaQLI8OFS7BCPlsIaCzzaUBk8hzySGefRhkOOwvY6E3aaP2aFMOC
DAwbgDWI2aVHsBGVD56EGhMdqnaAZq6xargPkBRwEqCEXFGD4dQbD7Pmi5Y230pwd27DpDdeco6/
/HRMcL6VqzGUCjFNpMBANLicL1cOpfEFEkCCB2FAssWfVHWpRxUjBQaelddmFMG2H4tqB1mO4dOY
Q3hkutBJCqIBMEKmZzEaHnLSYmsx4pX0jOjNczlA0iJCgH2XBwl0tOZIMMLBDsgE4OARiOVNzCjU
YAbuo9FDrXJ6m1ZG7DwU00YqrO1KOzbW9PqMvBYN8lso+np+oRZpNG5zEOEsqRNZtUhnHbCcPFNJ
9NqDDEWH13CeW1ssc80DIEULF2kiz4obxjUJiqPpt8FL7+a4OEA/zs65qjKR98PSfk2tIg3UykAs
a0/eOKRW/lCFZBcqTSNaSCt4zqYRwdcGpnE49JwSx/0TPa1CCDACJXFCMqY8aafF6rQte2vXufrO
mhoA/gKq6kOz0Rc7TPpiPxYxRN2QqCRPvmP9uTuEArIzY/89ML90PAD7tW5TeIU8O1mGbtgsJd6R
29JmPFlCn3BrtdK+1ABgPIwVC892yu7ejTMDEbBep6u5bMGBBshi2UD6ZRqsziDMyeKrijz1gFgx
POCh94cWCm2WlunaamrcZnSgmuffdNGYa6RmszUSgG1QU4n4RQWGWKeGl0PpBcWyA0e5HybFiYq9
be2QlIVVVO47j9lYrPMhS16CsIJrf1K5wkI6eYF8gNxWzH9vjVWfrEBhNOyptWXuG8/D6o66GsF6
tBlS+FVZ3MMb8UzHSTNeHuik0ml8YKh/f1LUmsIdRydlgPISi4Wk3PrDyE6U9jgnQE7FDBHhhY8v
mRk9TyYzrv5DqmRg+PA4T0YuoetvA81GNGY0GTlpOq7KJlgPY79Enk78iMSI8dlG+nfSAC5LJdbl
WKKBnpxK0rT39siSuaSK4WQHeXdPbX7j3YHASt5RyQrYYwmuxbmENMMX3bvmhdqyIP1qhk4002gz
SK4jWMC783wIVqkFng3/RGTZYBytFpk3IENiOjlf5wDxm0oeqTXDe35hphyBC2qFIDqeKYXUUx2w
Z+F6apmycyOqZI9YUf40CjfeJgYzV1QMFGvOsvI/u0xEuIsh3BkMoN+iRtbgULlde4esNvKnPmnz
TRbDZ02tnW+n/4+y89qRG8nC9BMRoDe3TO/Lq0o3RKtbYtB7+/T7MVLT2egdDHZvCIZjWjIizvnN
uZl4ot3HtgiHuOmb7JrlaHcTuWbhvryo6IZ+gwVCSjqaC3lIEhyBw6f10FxTA639NMm0NQnn5mpV
GN+CUuE0FoAOJiwMtvfKSng04dPxFGe9eSD0MOGRtlxDBRmRGdlnPYjDOAPaRi0wf9W8IbtWkbiq
iqYUoCdnNmyagb/O0mpFTXsKJiBYQVYVr7IO56fvVqaDTFqqIm/ARX3ZCE3yApMGjF8vGp6+jB81
sESBwO1QFuUIvdyKpFdfZI0mWOtNVppsZZuYkuGJMMi9u+wxjDhAd6WV7GXRJQ6Ikn3/Mjvjd7Rj
2rOsbhVwfvxB+6Mshk1lQr0BPy+L8jDU+pvRpulFvpI3wzeImL3g8PBG5UG11phRrPmjpE+DOaob
Q+36DU+aapu3hbOWA/tCU16Gn/dP21TevJ5gX4NT4ypzbOi3JI13upjyV9ndyslU6uqs/377bmiy
B7K+eQkGTCsIlBDUwxVWR0hdO4bxlDgLVFlxj48qeZaMzhZo23iRpXsVDhTk0cZxB8P093CE7w2w
1FO/gvp/EOXobFIT4P8ELPSpj93sfggad3EgCI5eV6C7kjXov41j/ruf4XXDtnNwuvNEGa2HJNQu
JHjbC9C4bJ2MqfgzOMi466NdNfv/2S7HMzVnbP7SYkvax1lX5ExOXQtZXdqFP4pSVeZRhEuDHsvS
Gd4enVl+vz9a5dgGnOK69tTx4JLSuTWG9kvmSG1XoFlW1/ZO5khZtV0mlPlfWlahslcQO+/TgIBv
mA3e9m4qpGvvfRe1z57pVc+pkX5IaEgZh+7WKUtv2zF1kqP0JxueIazbYvcQnkqVOjsLti1JEokS
WMx/ukjRqWQU1RptmHEzDUUy+Y6XPyEEGB8kYuheJ3FD9tg267vbGSbYICbKEUlwW3X50lAWFrMJ
hjWHSYIQnvEuW/HcwvEXo4M0GcLtGBKnK5UBeUlNL9SLSLyNRrroyVgOE3IQT2FW/pj0OjnKkqx3
O/33UFknD6qtjOuJTdvNMhD/jVBrPk1O079ZSdds2ko022EpmormHOw4jFaytTBj71bV5lE2yqqy
79eeoWrPsoSBDHq1U1acMCX/59VUbRuFtf2MdXT7oiSXTs+HZ23xAx8ycspe0Kq+bJN1dqjg6xQN
BISW/rLOSy5t3ennPs6uj4H2NKq+LP5roJFb5IkZBEFqIEwx/34lOSDO8mBf6K6bXnPWCagQaISw
QmevKLl+yoPB/r/OWOFvNScADtUSPSKSRpRigeWTLx+q3jrLUjcq1gmniD9kSR7AwE+rGOvvnZEN
KFf3bvjSE09dBsvLBFGrLHd3tO6bBBnq5YqtsKzzMCjixRaghtIcU8T5Q5cfKUbneW0K20UTlK9P
HuK6PqWGoVxkaRoglo6D9iFLtTP057pw511KKukchQKLxeWQ/H1mRV63a5PqS/ZItep3D1mc0nRl
mWWMT5/ZoskKK2bGw9X3kI++DlXq3dSlIVsaChN0Jwqp8NaLwbvBvv09Avrnr7nU4a9Y6aFfcvaG
NpvPJnKQs968ZEve3uHRvm9Kwiiyg6wbFnUcBXDofVBTKOaz421z52Jb48pO9Aj0cG5e5WHwRnzJ
MJXd9jgMsaGnQbgL8ndaWkwIfaNBSE32k62g7d56bMr2Umoq92w8Qmz3JJWmPA3ReV82yPLSqgTh
n4AgIaQLzHVyb9BfH2ehMol1udQpIa1m4v2z9dFvLKwz7i8/xDBUXwRnR3/g57+SiNRfKtJzsr7G
lJ2wWVPu1TGqvgTbpGws7Y++Y8GDJiVb7qX+MTzHtuVUg1V+anUkXGaMjb6xkUARfDmrlzp5Jutk
q+w39LX4d6vrDb/HFnVQr7xB6DtlNmCNtQLVIKTpjyAyNrLqUS/PCrsNL51rNjvPSuY3Mw0uCq4V
fy0nYAgHeYJL+r3GqbG2vXtzB/wSXdyJo1JrT2nAHiKSv5w8bbwZ9xp3GgiQ8Jvay0E2GLMujt5/
Rrh80uudG+PgZALowZjXejG2u8GttDd+SmU3pGG+lsW0AXprEbbxZbEZE7ZprBTCOtK7laHo22GI
Y8A0DPWA/PkVd95JaQ3tTV64jisCq0tR2FzYy4m1B0R4Ec6d3CcUtzal0Mert7BlkhHPTNUK1z00
IHK7QWsa35DQQuMvycqV5qXmN8XOidYqeQXxqzK+1WXzNVlG+hQS/3z7L4MUbVLXeaHblxyfaUWJ
E9ZK6zAEhsgds47kyTCvmbHsvW3Y1jZT9Hw3AXomPs7kK4tGY7KzWiZfWWwxGF3Nmaiepyk1j3rq
KSt0kaZPFRWhVd9Z2ZmQS/8NkFZuYiIge4nSVOBfeeOn56JiiwJSdjZ6RfaSg/9bL0OBHJFrtiAa
kvTfTOUir1C23e+XlcV/vSy9mnQotpUyaOtJ17Pr4xAbCKSV6uVRk2nM4z4gpVVdW+VZNmC3kV9h
g3dnFaXbzzzjXmaeecc2y95nU2VtE1O1Pvu6WacLiCd2UPUPy9Y9x0ij3sYeD/A7uoeRQR0n72nV
/h6pBdl9pOyQ/j2y0jPjPlLCf/BcfJ6Kdh9h3vBHk+9GFJx+1Vgz+lXZ2+8WshWboh+iS10pyalW
Rn3rWXbxSqSF3JbTm392c+fLUUkxfXVijr61BOPXwKzEVZhBedQs4newQpOXuAnEKszS6kc0uMge
kDlLAmZUpWw+58irEDFpxA39xP7g1sUXi/5sXY0msSiciBBAmtzvLDgBmXbRr8X5I4EG9pVnmrMK
Cit60tpA37tuYu8LQyNJBCAd39ph/DLtAl8X5lYc679Q+rt2muVdg0or3now9asS04y95hXFm0qq
Cv6jN69KU5RvwzSotxb7QO674k32sEZ3H85T+iSr7NprVrHrioPsP4e9tasyLV3LVoL47RW9sGf5
UrLKFeMa75nuWZZaYXgQcDD2kNeOolrZ2pgMo5XKm7FDowAVWn6Xfcciq69ZZEGBjhQDd5koeyN0
de3TvPhuRICGTTRujrXrAjadYTngH/99CibkLTuTPwXmFp+l+kN2VzTAOqPLwl4WESpwinb4Koyu
2mM112xlNcae69aMM8gFmX4odFFt5EV7xToW3Ixvdt7CUTPMA6Cq5CUpTIxsTNDOjdNj2FT0AVNh
xVxNNPmlbIHdiKmH9ZQPycoO626PrJVCgnQp/z8Ovl9qebX/egEtxBYzbgvkSBYJgxaqOwIP77GG
OlenlZYv63NtnNdlOBj3bnU+/qNb66b/7GazWDqorJMvUyQ9skki/hUlrec3joaBQDub31SsaHME
kj9U1RM3266EPy8PUdYH/c6DrLCRRbuyyMMTKDjLYmC896HdfgijNq9jFiakMblYb1uwazs0/+Le
t8n5/wm9e63qOcEJkD6nWPO876aBvRpeguoL6iX9dkxa5RR4VXeC7exujahUnuMJBTQB6fm71XdX
XY6fE3SRhqj+q8zxbBiddkCyFDPeMvDyq1NO3QFd52kfB017yyYFmV28OT5IEP3M4l78CtW9pRu8
j0rT393UHbFn4d5TFtZVHFfaDqh8d2zFjH1pn1ubCDHMN3V5ULB7H38odoO4MzExDBT7fWKowX5S
6nDdNrrxnketuy8rghCyOIGx2idKEt+LuH4ae91rkntxCLlLM7zA1moRm++pOpItN/Kc+ZVia8Uj
Rbu4d3ZIV+8rnAXvrXYdtnuHiNB9rCgc1nmpwHtvGVvaZE+aScMPcXlX8F0yfNSU/t6aWTArO1dF
lnFp9bwy2oeaMt1bUy9QdmGvqffWOY2DHSl22AnLlWuHRAge2ca91dKwPrZ0FLjlpUSkGju1RVhU
FpnbtN3cNfD4l7H5OMw73QpwEVleV+v1cYefGdylqTk0btnugyl/x4xnHH1oh81FHvh5f5/Fxs1p
5vH87x6ym4AD6pPIS3ey2JS47ubCwkVo8VPMTN29eHML8KYMbky+hoNaiB1tqxA1UFkp+8lDWMQ/
nAiopSzJRltBkLHLhm28jH90jVNiUWlMLuxRJ89aXX3Tczw+H9dusCo9ucI6NlHAjCe7BTEk1Arx
mLW8sJbx8PEj6NQZtOPT48WCAj+OSimeEjbk/3h9OA0Nqj95vJF9Hy/m6MnBcpvy/KjvQiU7Iub8
IV/5ce0o190VgTHtfg3nNXA0uJOL/4g8KBHWI8LDNnpaaFb/qU5TYbW+LOt4R/x9apFKQ9AEDr6h
ZGsVgMX5fiq7tmWq+KLFoE62/I/LtWm004OQ1MLyktNyHTvs2BXJsjkpLpobnr7RYpe1GcKw3qB5
hyrkXy6LtpU47JtEcVEtL/yoMTWT9droGoeqVlnGDtP8qTVwo+wG/C+wX/M9Ixog65PMGw+zGGHL
yYvjU0OOBKAdMRAWtBqpAHko29g718tBFtvWqrZqAHNa1g1VRZKaHH/pq7pqEpmKnUvstM4lSZt1
5xnziUnYJDa2NNiB028IfDGvJDnrbNlRtmgRPoZLb7GMfdTLMy/Qfg+TxfvYOrSOZoEI6Y8qbXbT
pCtnIA2pa2YXeZjMCAWn5SDPZF1EwmgNMLhe/asB7W0YectY2TlW+t2klsXxX/WyhxxKmjzY1iyX
76/4315MjtVq7wcBxCUyR+g3HYJpqy5+gQ9HeulcX0pHwRSexcEO1U0ti48+gxGqK9VThp3eOLFv
aVaEw3IdHpwyS3eDCNOPKEieJcdiboKYv0X7zx4e6Oz/3SNQqnY9zS16qR6Sml7XErxqw/ysq87G
NDCffVQ5aYxawKP8GFHrSbc3iuoCXyQ7y/p7Z2dSnXWfYfFmdV37hPg6VA8TC4uR2IlHuq929vg0
FX41We3TvbLMm92g64uyKXXFcmjqNNqwx1bX8jL3Bs3BUCVBXnpWF1+jxexoVCZ1laZBt3rUxa5w
nHu5kGZGjyZNQ1/UlyNl5T/aZblpEIf41+X+a8dxeQeyRR7kFW3N/V33KHLXMbHLPm6OsTw+HzCy
1h4Zl9Evw6m8jNgTktkpKvVUQdZQDUFRtnRBo3frsK0hG/Irb2WlXduLS8ZkxOukRgzUGJqXKlJ5
luiRc3C9hHDJUCfPuvsp22QNEMx47xB5XD3qbAtjiyiHXqYlVv0iwAq8FC+yuzykhseyXXWd+2vI
OlOoMSoaotnrhTvstUwFA5Nl6YVgXHppiH3sBbIIVVBoA/9dl6NskX2icWwBKPcIGy+9ZQNkQm1b
9AYaWlmqHwsr6Zu3IMMB16rwhvPc8DWzovFLywBx11bWkoeucGlLQwASOZbwUwXLnIVj+ISyJI6F
CpTEhK2zP2Tm9BfM8xWsjCH0024Aa2R4YJZMGPZp1L0pAUm83qjRsnDQolbTJD4oy7oLMk+xMcZp
fCsb0NWRjdS85iaH+5Vw/iS4EqCA2HH7pVl+DeYMVdG2PBmWTh7XmdKS7NB/yvJMHpqoKfZmY6B+
FIYX++8DoTXI4COPtSxy9Z3qNl+y8VH/r77zWIkF2/Zfr/EYKhK3P2JSt5HXftTLs0fdXLrROUJH
enkH/3qlR518M8mMFrGLLd/fXd3cjHaVnaM8FVrNBaVUnNud0NiObtZs6ngG0J49ew7MRqVo3bcy
159K/IhuKonUt6bTZn922vTUD5n3Ngddsybu4vAd0Go2g701WP5v9KXoLeayswIER14p7msNIxXx
h2y00M55CbhdWHOf68Qq8SULudUxI+cYLPquZKDAMsiyPEU3fDiCaF2IEKP3ngUYX6fjcJUluI2v
Wa4Ot3tJmAS23PHpXrKdfTYX6rMseQkREhsifW443wBkw6Md2vkmDzpA2E0eGCoQBeryyvzdUIOo
xIPEdTetanU2lPelBZURP+QJtX9coYI4f4tDscvTCHf2v68MW9zb5AboSw9XSvg/mblBjMt+agHd
PJmFE+8n04Fq1ZdAS5aDQVTkkuHFrgfsRliVUtcZ4c6o55HlKSXZN45M3a/tCP42fjdPHS5CsTKe
1Wga1hmRrR/I0lSa/aNGem6tJpl+NpTSuU49aTXZUEG/xshS/eoHC1Lj3P6EoeTupqYtjhnuBaji
PU5jCwguad1mXsWhXhxbzcbMalSCAx4HxJxhGNpWXb6JPi3ImOX1geBe+ZaxwNnVeEOvZWsG2+5S
D9kHwei0XXXD7Ltd1LyUS1IV2ZXZtxxsDfvQQyUfyhA+G12uHhstmO+HJB/+WfyhzHaG8q0SnogK
QdRYzoK5EP8oyoZ/1aVLv9LN8WSVQ7S53fBssfY1cKBRCDIeUyY2jlBraKJR/KxZNdSQqql+NL39
5o2q8ZZ0o7lPHDPYpmUffFPA1Y9AaX5UMxqceT+111jNjMtItnNV1WN+GyOhNrswhJqVg/JCIGII
DlqTYJ7Y6MGTvhzYNVXXYWF2xYT7N2BgWaQ3AzYqNMpuTNE/CV/HR3kNeRB2BAg83MLTBJcmzBmz
b7T9TGP6bpQl0pMk0rFJ6uJd1IMID3pLXGOEDa5FJRBBbQKbSATFR4NYipnZAn0ycCV6NCi2VV0U
gJtOlSMlmzfOpxEGiA+L2jnZMG2/Dd0Pe6kOMEU6dEtwkCxB5YNgDvca5E8koQYFu1BbOcOmNTdD
mJH4WRpknWy1NLa5qJfTBzhstUKUz1ey2bl5LQhx1zGjH+qUvjRVpbyVQLv2zWzq27TKlc/cUlay
w4Tl9LqrEvMsRwY5UB3pRYLvxkumqeR3f3sjtFbKbJcYt9i29BsRyWEbZgqWGn/XybM6FtVqCWds
J2/qIdWxM+qn0eWPyVh5sOpUv3rFmywYBQ8IPwP0dxgL5y+nnrpkw7o73ZhQ2taPUdUyPjTK3m+m
wNnJBvlWArAPeNqEqK4vNtEO3HSla8THhAn6rS+10CehT8C5nqedUzXORnZzA1IEtukx7y6t/9+j
rD6q3jvciBRD759Q6+mfYCOgfWFgHEwm6fyo76KcRPE8u2wH6SYbklRVz4RYD3KQrOfzooLQDkuI
yzFuZLuJsA+u/U211E+pMhN7O4j4zk8lbNCz19zyw2kUe9174OuMULSHBgulPcgs42aVze/RfKOf
oId/GWH3k8uFl7vwnZTEcxatFmFhaxQFOFw+tPJkQ9uPtzxN1LWeaoCBG/cyaciMSYmmuNd3oRq5
F1mS9UuV7OXNItjdE796XgD4M23xWk568KxkL4CExas8zHgUreNqjLayCFx08RWupl0Vzyg9ut25
0drpZs0Zyo5k3VdwjOaDbIyccdpiS5xvZCsGsOMpyzGmka11hsTVBI5LNsoqmBZAbc3pJktWQIwh
aM4B25tcXy8GzOniL9EDKF2nANJXsvgwcL47v8jyuPRpKqVdSZNn1XFHyMLa9Oq66FjqCs6eLHnn
V0XNls3E+D4tJVml6voHuqnpRfZv+Mvu8E1n1ll6uMCInnthEsDnYh5kClQnQIrp+Mro0RW/KJaA
I0+fMn2eVJvVoxldyEupa97Q8IzOm87C1ue5+TzWfQm4Uk9WUzZhQKf0yOZ3n2FreU/J0eZh8+xA
dk6niWxrmjk7k+j61nU8e2sW6WcZlwogfVtZCdKTe9KxB5Rxo2cv4OGuQdr77hLoNlskizXdNBB9
MMerPFMs4EZViaKhbvOzxsqQ4WdeLirA3or4E7M0oVgiZ0zJgxpg/9sE5totdKK4yYIk3zvj8+Qt
KyIPrduQ10cTYiqOhl7Pq3c9gvaMnsSR+3/0gbH9WaA591KqRngI3ezL68M/RBx6uyDSvH0SKMS2
2A4zS0b8i+Z3K5rSnb2gGdxmPMR1yWdFUMaN8O01LX9CX+mphJq3FegAJAHo80p76wztu6fprq+C
CFubXUC0U3H82iBBpE4Af4awW/UDdw9RghwTphYfK0Q01CfPU9EDJ0+IJ72AAEQiYgPo2YGJWY7N
mkzHZhg65mU1jU8jsEVfFO2lIxwfErH/K7FyNFcro92EhVZty1bJ/MEEYKqn/QqhRYBO0Zdmd/Mf
bdXtMPQ7NLN1M8paPXkN2FYmp37jRXXua9H0K+j+qHPkiNn7/kQbmu+i+UJ2bxd7+bc+A0yilx3c
1OJFB63mDzVu67ryLcyTlVVXTCtVix+XMP9I80+EsLYG30zu4SI3Os1PlWXC2jI/YANURyDH7E5w
P/HNuCdkoCjDSp/zFICV9V2P9BnAN2tKLyrEig5fsCs3Zc4EO2W4L1Vlco1skNVzSN7OShDtH4tu
B1r0D2XI87cu+FWhKbuDhPauEB1lnTBfy5EAUhYtCkxjyuQxO2tV06/gMfkkc4VMEeEFIJLDzzQO
66s2GbiDpW9d32vvhnPsQVCulEC8afBC1gVU//XIM4CIp3nAb/tqzuOxECrWVEl2HVpMkDQoMps5
4ccg0dvvIvCkxyg8eFW7cXTcBIOixjPGHJ47LapZfLbVLrJR4ev77gnox9qspwEUsnnUClfx1SjK
QNp1r85ckLCcinndBXl9FPFwqDuwuWgPkZoFvq506n4Y4JgVZg7wFVwXOu5k+yMHT5GSNFHbYZ/W
Y1MQBfbVdYA5YyMjusretV2EmGSkrmwQkAItgv08w2Mw8cTxtSDXjmzL3dXQKSzdg/pADNs3sesC
xaEeY09AmK6qSN9UU9UcuwQl8Zs8reC9pf4/2mZdpSIv7H7XqN2hKAl0gY5klLyKJpvvFwgxzYkD
3c/GedhB9sih/5q1j/f5iLDE3ByFF+lbq1Nvql5WR4DkM3dY5OIfwv543UyATDp9+slcZUOTmb3n
Rizy6qwMfGa/8GjrqA3k4SooHUyZUvevFwyOvmKXDRzu85Gf6z9023kVQefr5PQOIeTNjRP3f5YN
P4/w5qfStFG0LREzJgNf5ItqdO/d6jSJENTFidQWb3k0V5u0A4hcdz8zBxEPgLoOOqJluZmVyL31
dXDIZld5DVC8DabopBnde261xRYpj682T5WNEzT8eCgdIofTX1Rb9KTwSVRrTfHaRP33sDZbpP0i
e5fYJFTKodsGfZ2veL/JKcvGnRfxhWQlIiZ6ZvWXquDL0lLxlg3k9fWKrUsgdkmcbWcCyntbNOcs
K9C6SYr3oVRXYjFLwbgR3yRMxMhoJtu2CM51icxCws2oav1TGWifke4Qqmnqk8p+Y9XNfb+BuWgd
FV0RxOwT85AKVB/qtvoltKLwMWk21PoXsjWxP5oxXt1NioNo+NzmhrZHsrYOO2uNJHDhNK9qKj4q
U418zxjZ+rrZNXLscFsbA4K7IdjU2ssOusYiIXGTz7b2Zr9L3GnlNOeyTX3XnmxfeDkO6FnpbgvS
PdcOyGIdNu01tzqiuehzoC4GD6sVKiKNTfdOTD/2RW99GkUII4uQ002o3n5IEQFxm2OhTD89B0Eo
y/uyhgw/TGM45GSe/EiQLmZyHleTBZyv0D13RRh63LPzSsmuIe+SZtUpHlqewe5obnGT0P1usb40
Uu0DhvMIdrU+m5PrreOyx0wigZwqhvgkD72w4hPZ0VOa1fYRCFQGjLd/dRMIFkSW/MxW/K6tf8WG
9WEN05+13pIDi8wzYOxTCQvRmYgjmrZbrREG+Nbgvrlx8vQNnW3rOjLd+22d1vsybLKnbAKHp0Td
s+hm3+yydJOxqFvrELNQiYqxvNIGsLSZveo0rIYrXRgo5LjJvs7c8IxPS4D8jRGdZi+zDgErtaOI
Eu0YDwYMzSifT0WcDPscVeAz0HBjpwkxXfooC1nMQmsFHlNt+wGnQHJN2qaME+cpa8NoE9aXqoPW
YwqbZCqOiIhJsCTOK4z/ItRwVwsKctUmKnlzE0i8JYT1Zhse/nmzqN6bZt8rNgL8eey+tyTtV7Vj
dcjPR4judsCAjAmPIjTj1W9zxc5Jq/riU6nIiXpJOx5Ky7TWUF4bv+Vx+TlaMH1wqLc/oRW3gJPB
PoBTxQavE8YnExhWg1C1Pke76zC1FSpmkxaGEsRFPkMUQnwe68Mn8XQ2bEnVf2pe0PsZKKlPz0Ib
yJrd+jMseEQg7Fd9QiEbUZlG8yxUjCMOfPoVQUaPgIQTrGUxFrN+zRVYRGP0ObdJuYKXZILpDttt
ZY5MsqZ5jGz2xEFo9lc844drw2c9jW69BXDGXpkJaF16GVTL1LEurLWJKHlPylwrb23CVzaYq97m
XaK5k6BtPQ6IBqOS0oXGEgVF3gZoFLDfEEs5ezS1lQ1kfKuqSoOTSPOH26ekmBHLgPRevJLTmbY9
AhtrkEL2Cnsow+81I71V1uD4k0iMTUII2DesfqcXiYdJdzxs5/LaJ9W075o4uM58FiW2z2AW39Mo
EE8EUjsfkSamrFpRb2iDI3GXz0+2OTFhF/W0IpAAug4paxJT7GTVPu5WkBnarbG4gnZ5vIIRn9zs
oSsO3oz1KFqHmJKU8/eiKzDeKOZdhU3dZiq9D8DB664eYogv3P/BDOJ3qlzBR7HBhuDA286gtR17
EyRR6AcpgdamRhhGcLqNYyhDIkD0ShvSJ1tJrvry6A5TAld21tXrDjFNBWEyJm4B8YGAAOKkgbXq
vMzx1awgEcn00MaB/TKUHkF1K9s2nVH6Q0FQo/BCd53giOY3ZJY3TVTa68mt+yPKFfYlFhoe8skM
bqEhXKaZPFBzltA3p4jPuVEB0jXOE1ptm96a4hPcjmrHwt/ind0QEqv2GhISQmmCU8utilpS+afp
zB3OZMLa92izRFFMCHlytE3bBsWuCEW6MuP3xtaqp3AadZ+I2nee3mSYBzEdc8vvp770oyZUbnbZ
dNfRHhU/J11/acQgVogY88FV7xjhRZEXhHmStn4i2g24oQP4U9RIMuYWjtKOpiHVjgikj0qrq2rJ
FXrjlr/EeG0bso34CnrHMHCxEM3cC8rmuz5UUr931ZtJQGdj2NPka61ybL3iXQjbOeet8rMe+aFG
SzMuZlnlm2ZK/moM8Ds1KttYyTwVXR2f034YfSWeHH9Edr9l3negnvueamdHnK2DzRRgpyN6mNJd
EOBChpaFcJSf5mgOJzMAvjWW0SrqRmvVCP4nXalnR0X0UEANAqPTWBzcqccqwy2qMyJcV7VmS2UA
FTHwCNTxoAAsy4pMZPapHj0sTkYWT1rdNztItptoVKCsVWLeZ1baAK0s39qmeFZUAG8oTjc7p2m+
NJHqK6PWTO6wlJvPM29zN8KSm8ODG2Ljs8REuz5KNugjs4IPtWmtsvsovUgc4SipZK/m701jgJVj
WbDmpoBDgfH4ah5H7Hg67ysNctNvnZ5YB7pFY4pYcmPfSJWO1xGQISI+zTZ1ww8H9ZbN6OnYe4p0
M4+hzWa45wvqe7G1w0DdCCf9wCFnXFeEzDZokKqbNAJNWCghyiN6ec5HBKKagCkqs03Dd9BI2ypx
76zaLG5XIoh2xODSY4IWra3q9ok1/hn3xxZd7/jJ0DRlV3Ij+cH0lALgGLJYPDfsZ0OLRLPhkjcR
8EraqmHHqtY6K312dqURjrustLV1DMDGFy76qvEtFKPF8qbpVxkIybXlJM+RJ0625dabFs1Y8taZ
uu2h4+1nR/Vg/KL6wTMcKk2fZNsOJfS5swv0rWLMCRAY3waTumkct/ahK6fbwLN4kgQi3CB79KUh
RLOpumZ41TLCQhnsm0rX8b7yPEw8DZSwqiAe17ghvvJTucRY3D8If6ZboWD9MBlrJwUjExKUA63v
1Fh81Ci86UEGzGcUHxHxGXiuKwVsIKD2tl71LCm2lYWkd4USBOjwon2pUihcBolAj5x/PYKgT0dz
8lVW0maHVxbPnx/ILAwnEafPSlDNq17VgotojC/bJA8/9+Ux7hJxyCce16YCnKsgm1E6J4ddJtTT
E2a0aw1btlVVaUgEFQHUuQCcUtIcWz0H5DWmiByGlR+gOLpTFfYsfWXV94M1g4IwiwyvINt6Drxk
3sLRxB0igZDazQo79TGLAQJ41QEPyO44DqI/yrPHIbTN7pjFQKfg1DBTO4Tbwbfvpjx1d/y45dFI
1fJoE+/atnNxnVC/PaIRNB/jjE2bBy9pJa/mtiQDunTcVSQY0WU5Eb1wfUL9V6F59TGp8o/azQig
5OZQ7+coY4vswWp20wmd3m46DkaHuLfTYA5ra1nmWxbqLHpuHnplcYgrd+M050dmkZxN0BhsrK74
sCNQAW0fFlyfUEuD8WxmFislKiL2Um5wlAeWr6xDo+RqEXb/P3yd2XLburaun4hV7JtbUb1k2ZLs
ZGbesJI4Afu+f/r9EZprKTXP3ucGRYAgLbMBgTH+Zhsoan2cuxoBqcHa1QyHx1pNwC5GTEtXVV28
x0n7s2nz7nGt5Ja8TNFsIQY+BbOL8ksX7oLFnlGuM+SWu1QXrzru97ou85EfTWGPwXC0xQekppKB
bqOhfc/qgqys58RfjFzkmt+oVXJo25mE+7zWhuSqKV6MvTv/GMk3C11GlCCYwTdNEPgMUssPqF77
orkkCsMFmrJ+lExBtorUINjNabUfmgphhRybwDg6DC28RIXJGjDY0TjKX4CYB3lhZ/4gbVdi4GC4
sy83Gy0qWf4GxipqAVEiFQL9+73IPZZWg0m8BoemI0AH/RjCMfdLBx5b9cOd0x/EXVyubICoWq9b
Lqtj6phC4QsahQd5r0p9LI71UsiqLEzEPHjMl1v5v+0OcGb/o/fgeM12GkKCi/lOKwcf9+FvLE46
vzGRSdvYionASJ7s+yrzSOrQQZQYYhdujHr4tKq9Gnxm6FRA7ih6EH/b6TPEZIEM4Kgp7TlIu+iQ
Khn65q8dvnnbLuqveVCeE8aBI7LRWIaV2Xf01QSB8gaaVofp6qy/NoilEw5X3I2T1MoKYDTpBBHP
t6DKcsbuOdtqg7g6ZMWC7I4R+UetusauX8IEqmVlx1Ggm1jX+mnS8HrZQURw7l3NO+z1LnjJrHj3
JA0SPf5cQKTsh4NS2AmvjjtdwgmFMstRGmZNxBk9xBuqPj0GaohQdaswrYKMdeLSHNCCUazVTNZ5
pYyAtFxDXyWeMO8oHuVlmRy9Yv7kZmPYAmj1YA45ZpN63K4jUmT60HqXIZyNHUHlEtaYH7OEWFt1
U7yqGaTGnmWUH6ZlvOpSUbxaMRlnlJ1Qsc93EO3nNVkYj14oIBsjUq+YvujunPwF6r8+BXls+ngE
5+tGmatzgnCGoRXKl5JhduuMtXtIMeq5YiZJTtqa259jEu6cucWMvTXvjhMWO16BfB8QR/9S5AGK
CbHyvQvM0kevtQcxGqYXRWXd03j9pkyj8Lsoow8iST6W1Oa3XoRXFEKdX1lIPI3vgp4r9msaMH3J
RVytahUfM7OxfxCZd4kFMEY5atvtCZbcSA3CcekqiFZES9aFaJKDjgT72snMeY+s57ybSR2sQWka
61lpmw3Tx3VRDvFOrZZ4h0dEKifS2oadfQHoj39f2N9y+CRGXETfAqW0YYKTTNDvSakWC3kl2qiG
Pd+aQf3WNtpf+dBWyHVDmCTbTx4G85LYjT10gIZ8jQhxcg3jJIPcmkwMUpt2ytJTlZXDyVqidxNQ
38Goq73X18oHXtCb0DMIqcLYWwdduhlFLD5ACv4IcV56MWtdeTdUS8FPQh02bpeBbLSKaJvWo/ut
Jn5dey7Y+iaYTgQ+xTo1kVPqySDvkahfu0ibf2+8wfCdxNFeWQEYh7qMml0D9+wemS2sdzLhv2r0
dC0v/qxx6GU+rRlXr0jLxYzD3HtGH16NKiC0oYT5z7T8haxARI40KldzbXt30MbBVkQOhOFqxnRq
TuZXQgyfk94e5ils70PTutcOYYsoB8+M83K9Qxqb4Ujmv1N+7FHmvBNyaenqWX/slj1lo6zLQnZ/
Hv1s+19PIXfbcyDHecTKlIMg8gn7Y3H5fWwWA/6/si635Pemj1Q6yfofm8/9z+6yTRb/apPnkW2T
1uZrQy3HFWu7NF0BCS75qC6bqsMUhnDqf1qN3mRCsOxPFSC7GwzK/qk/Dn2U4UQaULGUrUjC6iiL
cvnMDmaB+Jism830nzpyzswi+/hcTLq4WZrK6+Bmhg+ISNxkW5nZjO6xOexkmyxUuOlqNATnR1Nm
J2+CYex5UIuV4cFE3v7RJnfkzVyT31nEf5eTP9pipVk87dXDs40Vp4+6u/FamKm2idxS7KwS7e1C
qayLWprqJci8iE/f2H6vXe1LBhD5rqvKeJyDMNvYOPJci2lm+SSmFXp1xbcIxMUuxhFxT2IE1jLs
RFzn1pru9eu+TomlBPmLXfTN2YzTncs39oS1JVOkOUkPMMd2CUv+U46G6Q5xl4+8Tp0L9EN1o7Ds
YlgR9svQjjEzfPUlGdsjYijZCTvbEI8ZgNygqOaN4Wk2LiAZ+nHF/D100GHkQnt3AvoveVur39Bb
y9fhYOcbddbeSDd3LDE7dAuLZPQb5P52Zl2Q6VERZNJ0iHJMvddJ36sflTMAGG2ThU1BJCnFMAlP
JmH8FZefRtM1rJQBNHbC+jIPZrnO4M7d0giRgnIsfhDLn06yqRZ6d/HS7CBrsoAoLLYN1O+17C/b
2k7/8Ky+PstaHxUzGabxpW0nD5xaG66LLBlueRjk0GCjYaOIYbjJtqhgsgs46iJrHjaVp6jKfiFD
80+HeUS7magkGJTlHLLI9N/RYIVXeRqvnKODipff6tmh7/A/MJU6Pci2ivf23CrBxWvI4U/FeoS9
+6bNmYqrZTJtHVcs4QmGbdkmrOia5WRQZZNV9KBu0+KnHNdlUzTMk6+Wmr6T1XhqittEVPxxhhxP
aB2gksS8SpArcNC3uIydfdwwviLZ8h/Q7aNLMzM/14Kvz/Z/9yPEnwOHNPStPN+zY69F95FsHCub
bPBRcCpekAw0D8a46OdU0biSbbLoC7V4aZdCxApwTn2aF80nqDn/3fHsrCWzsy919e3ZJLemNChe
nm1unP1SvZrZTx15K7du4pdCJ2Uc4l772Hq22UoLiKD2jrKHQobp0S0XVbpXdMAwrY4Md1yauIOo
WfshCARtAuYMW1nVwiLDHqCDd+1YzUcYBAvIZ4kVLp2jIcz2cRgCql6qQ9iVWOiCM0GqibVXaH8Y
Xgq+rTCJMC9Vk6T6Xm9A7rdDZ3+MeT3sQ4UZm9ybjk2yb+tyWgsTrnzf2s4xqJmU2AnROVXRQkTS
Uvvd6XOWYF74RdasTEvuS55A1iI3sN8N00Ilqc2usqnoBLOJrJzPsgpiyvQxNfxWofOw1sfKe7ei
XkESLFI2lue57xpTo72aM6mT1QKpF/TXmOTIzgbDxRsMhpPcGYDoeP+q81j3/jAZvFdl+aYuJ01a
prut5+Vn2RGfXuZ0U4dVEE5+K9k28OXZhA0qVB7rey8qe0g0fPJG+WGT3yZXdwLCnUsap+2hi/iG
rc97J222odOnYD9FtMtRC3kXw7Us62zrKTglp8OieznYd4IEFslfrdsUoLI+lKQnOpWqXzuR8HWf
8uzD0saJeT6jHC4qKXNxwznNEXRndETTj14ZSbZ4wRf0kfGkGFFD9jpzJ2tVOdTvjnFgdIw2NuaO
Dqigo6PrHvStBG3mPAg/mpFIVlqRkoJGo++1XDh+SE5gifI5fg/SZROlZrcljLXExlym89l96ozc
N/VM7D19jfio+2YvBimy0NO9YSqvRl5/7XQFbxq3ml750chwFCPx6pS1i2JAi4xJHvvCLqEa6mgI
oppVfG/z/i0IKvUdaz+JuFnVphfcM+JaScVcXVUqrs+kgS5aCrkVLnMMuzBfRC7SR5M2BtERD/pb
3KQ/S9s19g2+DpfQQh9uYop7yqrsL+bezU/XDC/9mGm/8J3YJl5jsVh6baZ5xYQ8J4fdtsAlrGTl
oTb8VSz46zCvVwKziA8zbg4RQN6fWoYwnPKW4utx0+3ihFRtvi004rS5Eucbd4hLkt7RVyZ91a53
ITKErRci2J60b2Zf1AQC7OhnHX5XxWzvvEZb0Pm5u55UYoR5HBY4SbsEbVWQsfasX+d4yN+HLl7Y
hWl4lNW0Qm8U0MQZ5r39FnQTeahuqOBqGONbVJsLvyxutqCC431ToRFiKfke/yNcDVK73hP0qzfm
QitnZW7cmPrz52dykCQo1oCgNrFCop+kVrqK9TYieGOvTP2KDd9NzIxABkPtVgR6gf11DupL0coP
3WnRrM3yq8Vq7aOfXe3aNvpW7kP61Dt1mEqvRvuzY3D+MEPHu2clevV4Rnz0ljFhK40r8bJvRAiO
WDM2n0tNRW/xVvVE7pdaT7L4lmNNK2tTnZW3xku2YVBaH21R4T6bZzu5r/Ms9eoE9f5RK83q2g7z
wVQTFVkLfZ9U6XzJlqJVh9MctzrhGmpl1/Tb3lVstIx0+zLqmsOad8pWRHTQDJCNxrIntvjGTFN2
yvTavqiDxt5gaueNGUU9grVLXe6SBQlMfI/6i6w8TpVVjUVStSCMmg3hfugzwpJNiIOYa9UhhCGU
w2S1WP4ASQCboxfYM1kL4ERUx1an9+yq86ELp/dHVe7R6rI/RlZyydL+L7OIi0NGxOvS99U/BQqY
zgajtcr/145B9cYXnZ/y7NsajmasmlGrVgDIkRZZzhK1BINGPUYwwAzEq5G44zbsIVNqqSpeeZMg
Cdj9PJ0XUx/ZJvu5eOW8yqpbmW8w7ogyLMc/2+eqQb6othV0GUXNVC7Q1uEUhDBOKfK4zQEYQ7Ec
0pIk8tIWmYyeCAEJ4Bx2+55Z+UcZVOFF1jxvChZoJRbdy86hjZWdMtgxC+m8e1ftXH+xMcIAMdIC
eqFHBSyVxfFdVsKaHBMC7vNZVrUWKAdkvHQnq+WUx4dg8EAOL0ci45m9zkP0+MOyybYmP6pTcZM1
KxsIsQ5ooshqhBn6xjaXQPRyeGhb5REuhr2S1VR3rLcaCq6syd/XCn2f2ln9Jn97tuC8RitWMJhc
fvcCLJp0rdzIaonbOo8mtvOy6tkZMkgxQlBLX3m2KOjf0pIQL4llUmuWlqu+UjX10SZZQCB5qhir
zaLZqzaZIYEb5oczFtMqFsL5DoD4VLOFSRvvU2PNv4lbfJmIhH4rO+giJOXDO8bXfOqZGq4wrSwv
IDjSfVnYwbE15vAUBEq0Jw+Z7wtEPF/1LP6SIs/22U7OzZwwMHfc8jPPChsP4mQ8aiUuv24M+obY
T/R5IBHfEMFnYaAJN76kYx6DxBHiRIp0F4/zuz3nxgo5TuAbZWq/tHNXzKus0ni8eVP7NHuVhWLb
6SvRUCSyg+8OCo9+n8BAd4eKfJqoegBXQM/h0KlobHawWLx2PAGWnw91U/3AR1I5WFo2vVtdxWM3
vmkYpH/BiOxnPrs+CXqUu8tgG9rhr6rLktcojtCtTR1lC01f/VJascaktd1qrm5/hPaOlFj61Zjn
YWsoUbxxlfQkFO8n03X1aNbRLzMqfnRjaJLeqZy9BmKULJuLkxRCY2MdpygwQX7wQiP5eyBJlE6W
CxSpIlnp8GIn1eit9ZD0UgUQ4FYUOyLyMSk/XMDbPMYNBXVisgTa12oW3t7yyHwCfE83VYg8pukA
VhrAwjdNH5ytv11Y35ch126G2hwholcrslBiqxZExCzkLgm8jMR7VebmtWO8juPfOhYgxrVobXc/
ZR3yhyMA5donzqjsNYW8Gpymagt3XkceJDCOP4F6qJeUCNgafSV7ndv5Yqw6H/g8IrFpi29V5tb3
WeejTZP+6pC4B9zthERMKRRzDM+jF/+cclwIxwHtXLwHf8/QYMpW97DHE41v9WF7JXmr7SwslI/C
yonKR6W7FrlqfAH5+WOw4vK3iQomuaBfUddVkL9DgvVFiTjE0HYrFZG6A1Z2w00ttOitAqUia7Ko
rFbbQpwnOLb0kEVQ6iBdRu8UQFa5IaOiAfuL92AjNjHmBK+9Zqr3idTqxtPJdcuqhZDiJYvRgl92
9qAL74MBGXu0+7NsMmAf7JzIrtaNm2h3rzdaUJ4AiJaabNIMC8G3Nk2O8oDl63Mw+DIzd4n2hRYs
ap9ld58CIK1mVF5lDZMmsUndAE+ZZefIyoZ8dXuUNU/XunukpCAEHCTpZZuOacah93IbFg0HyIJJ
yZZXA7/N5QDhKtMmqRIVNAI9mFXHb51O9mHZqSzFOBD4UyANHGQPQt3DMShQgXqeUrjpEfHV5PGb
s2go/Mib7lNMuGOyNP3eBHiF5XV4TLOQL13Rxr/t1kZXmrnTzQntWzp8lpjEvhPT9CfDGvHqyI33
cix/hglCE3IfIVrVR5zS24MYNd9tDYM/pfeGjeybG7o4Vvi2+HLvoJLpwY/c2gXmG9/7EjBMPWVH
L2QGARUtuskCcZRiUyVBsUn+26ZPEX7xlYd4t61Ht0mMoLwCD+1vc5eGkXF3i864J7PCoA+m5SCr
seJ1B20GHiK7aINt3PmATU4WPfrnGCT4Iyqte3s5vBL1Frh7gCA63LZK6ZybLJK4YbRrhvHgiNi5
tWijX8ZYgWauA0ArTAE7GouWnexMRDC8oiXHmiZocx/Ub7PhAo0bgM3/nK/ufheZEmxg9gOMwkfk
BpdOx/Ot6R5V2daa9brW+J7JGq6exW6uANg9qnrAUXO2CwBuvMqm0ZhJ53Wxis9FJe6ybZqDo5bz
Ysha3Sr9vrXqgh78UVn09vRaAg55eTTBgsTiafBWhpNHb47La96inWVPurkit0um2BjETRaeGu7U
wpgvsjYGbnOJandX6GmU+HOzRIHrylnJvUXEVz61dEJnTRJvn22Gl/zyVJWPXl82Vy2CVfbLwWxz
bNSbLHiOUPDoyVY/2wJz+KgjdTyj6KPeehHE51qz/3p2SFinoLzRNLtnm4t/Vzs+Ttr0A4IVyAj5
1mhPZz2K39rRyy58A7MLKfRjDwniKGs4R9rqSm56aXjTWrM9/NEmD7Oa4kfdBmKtlVUGyCd3rrJw
a6KEDoQAGOq0laoCSJdcTD2sEziq9zoOynuQlITXvDjaybYsyolVxkDMw7wo/akK1BXPfnCQnU0D
09IClWLDBP5TqvhDpQyzG9FF9b2ey1tLoPAFvdf6XiSI3JqhEvgqdFC8HoaT05k9F4CdIfCpNYlU
kFKaXd/VqY5fm9g9yJ2yCeMtjeB94x20aSgvkzme7DrsuZ+D8dGYQ3n0xroDFTSJ7KUW5SYvN4o6
lOumceq1ZokZ4FGA97xiOC99AkUj7oNk8ePaYGz2tTGCAj58fw7K/sXqBYrtITkpeAk/gi7eWiGC
B4nFSqdgBuCVWrUfI/tzdnMQbPVB7QXMCSUE0632+rplDuI3zD5yD8MdPVvNoIT9MVIgkgZ8zWW2
D3wM7HoTDLqqDEcQEx9a7UQ7wQeBALcKJB2Qct/rJ3VGa67VFIPkAuwkV9mlo/6FdReDDeiFdWmo
l6xLD7gzK+eqK6HH9oN7yHoIcIbxETdDzPLPZZ0M2jPrQ/c+Z5Z2nMhoE+9oCSYaxSrLpxbO1Eod
sZZFnZj07YQbgFf2yaqd+UayGH5R+6sWNt7bIsI3QWKwp8qE9yiMs9nE6lbBGGVVRF/meX4nI7SO
Wq3cFnbrnvrMmDAYWzafxTSgAG8b1QnRsq8gLEZs2dp+Wzohxqa6Hlz6/JPThEfkVowVus+D75gG
mdtC0c4Zc9XMGtWrkXLmocrmk4XgrAgBiWQKHoSJDidvSvaNNtTHugvqDX6Kw7pxHHFO3Xpeq63+
VYz4B4CY6jZihqKhzuXVAv5xrXTzQ4mjap+h1nhGJhFcCd+UTdo47bksCqIk+gB/aw58UU39GSDB
vqsRZGzrxM/rcudlo3fIjalap8wbWFqZ4crAXsqv+25vVQsiUHTaxhzsZAtA+AdSTd8Xd829SZbc
52r1PnC4zkedjQgez43dKMD1krY9aZToJADXQkuCFXtn8LU3bNg26o8q0Sd4dWZ9GgAaHJQl4GE0
Vzmj1pZpNVMUHqOOPEgaIsySJ0hGREOrfujZ995WLmkKzxdxFD+Nr6CXf8+uUR3Jv6l8CZMazTX1
OBWVdjNheJg89qR77XpIwN84lW/kYXTu8kocxcgMI9N4f6ew8KF3lsjtDcvTW2aErJweTQon+sC5
lglmQgzVrup6F9rTD9dU3fPoJq1PKLANCYU+wA6YjZFbsp2D6EMcIQRkGi3Hxauol0jJV4gAuT/E
0WeTldhGR+aeb3mfgFhB3qreckF/1ykWMSNheLIPmHK0lfVGYERfxaDL1kHc3D23gWPmNtihqUZx
CGvGwVgx/XnoG7/siAnU+Ruapuq5jyLt3C6FY+Lg6EDCTPNVqItgY3Yg9UJNZ4WiOB1jr9VsRJK4
PqCsbVSIT4XMA0oMEYpChDJ+9tZQfmmRNeejve9yfN0cF06TLsiBqCP0VI/p8YtoAPLMV1YkrU/e
syrNCz7f2Qo3gI80VkP+vGMtEOr1BLn4dfQIsNd6N5EVFjeEVfh8thUIpUDtwOGb8XkEebnCR4pZ
BYvCLlHh8Jgtwes5FVvbW9Rnq/5TuEGGQJkBvNHVU0AMZg7wMNiFM96FOoT5VadBZWp/DZAGI2C/
m8YDzlfbDlFnZ2XmreojNF1s1KIDodwpGLBoqoJ8JHoxQgQkFkr3PlXTbQzt5kyoMfPnbkIULWtf
YS/fiDQ3Kws9+YM36aBA9cA6OLZ7VILeOypJ4B6tBadTxd33xvXOZcQwazYKw1haVfsZhSU8Rf8e
AKLuqq77G+8DA06wLTZKmUwvA15FZ4fgcbEQiEWq31PHPYF/mJhljwFXcPh7ZNVOdEMAX4rjjW50
waopIFFkcUWgohUmWbfS2lduVaysxG53QNcLQHGeBeiGj8EWMvPRyUlK6QWaW0jH3kurc4nyFNo6
ieNdObXmrq8r76/Ue4fL1Klt8HO26zWcd76l3gKRUX5GRu/nViaO+igwDKzUZs1K3dv3AM92FjhQ
cCekpJSAxVsH4d6xCoIeqrlmzvjijdbwlg5oFDnUEJNJNq0p3vNMsU/PohoK51G1mfkf7BqKWD1b
Fytg7ugNFjhGNwPoWXneNhCB54ce6msaQ5/Pknmlq4JXMTCN01zHpE2ZfXymub7JRTIdMbLfdwhF
XbVY/LIWhyioOmd0i+XDyOqMD/FSLOI5Zj5qZ9Ws2+vQt9OljZeRm5pXivZaR0x1qzrdlcJRQz91
uI1gwg5Ky/qj61NmHlb0JUl1dA7N4s0yRns75hHr76UI3JfZ6+ChtVq8abpr6jTJMWR5cEwDJ1ob
BQQA2NjRybLNqy4M2BveyBOF/+EA4or4XrwZlPo649hIYI/FWbcInGnZXmLA7CUjDVUYWKJpLV5X
IDD/Wygd+aIebdPCwy7DCJHUCkqQGmPmtYRZ8GtwkD1fEgHKrG/0AJ9TDLfgSOCO6cGxFj1orEkM
EyvOgGMJjZwRlD7woBanxpze1HAeoXYE9npElcaflioyBZPfm9wsM3UBmjlhCq+kQ3py1kAXeWZx
ApGxHyYYKcCVLp3ZXZUW/6fcjJO1jqvk7EvMXLgQ+C3wZxtnmHI4BbN7GVNNYyrYZa8eqblj3FRf
ZuBGH3htgDYsvodDlH6oOS4xXvvpFgEPt4wSOEuooJ51VjopD5TjudqLLCY+YQCsPGUdyN5ogGOv
VspSAewZgBSY6tw8ytNg4/ge1SI/ZHHJkD12zhoHa+AhpBQAwRWzX6CYFjmFzXth+yZD3sugQemt
AQrgvzZsk4a/h+RI8BITYN0nc/glRAoO8dHtJIJy7TgjBPcFbwRAe51o3F30f1MF9a36N+ua9tQO
2a4eaz6ToAITB49nNYEk1MLjrOuDE34r8tL4ioQ8ipzjTU+EtU8H5TYTBFjorequMhfjgfhvtTP2
sTeGZOvXXjx7hzCyLjGpND/VkVVq1RzhPwPEuH1yTX06a2n8PqqsUsNKIKMYQhleTJqqAF2bpOHv
AQX68lCAEFndbW0S3mC5SvshHJFOv7vB0e7Adl2ksZWJhYDJOK0tuPo87Zt1kdreGywA51Wd3mcQ
fG8GYAQ7F822ipOvJRMD5CsjoJUlyVRZnVM9Y85XZgA0FWWXdG7I/MlIgb9Y61x0hl+VRb+HHVG8
d2bd7EfYIr6s6onTgDeuLQw0leaF6TL/T9vZa70Un5OtTLsiTucTwh9v/QzY23Tt5FUg5fIqGq0m
M4wUptM76caq7WpXQgM3BOwMJUFiLuPnLUwNd0Aq2AlJMhZi5cxjtmEV/WoQ52AUX2cZzvWAxb7n
9jumZe0hWzAz5YKrC0FYHEznNVpwo7UxqQeAEeGCJJXFpEdfFMUINvF/m2S77J4tr119LAXX1Wuh
062yIqWUQM9GBzmt1ZVYB9sJi8S9Fb7HDUiB4D42It0K6Lx2a8AtGsY7QuWoG+J599DVkBghiRvK
TBYMbuyg5L0IbsgdXZBCkhx/TG4jjuCyrHnDZJVfIjflG21VcMn2cjOZiSDBwuLfG+oCtK/b6igI
lcpuWiCFzGWzY9EDtxYNXg/BKlG0JY5AqwCLtSGr8s1R8nWiCixjP81+AMW8XLhmOaPceuITbS1R
542EKsrGcc6mbC97Rk7LlUEWUfxzfLucRPbSQnVa2U6WruWvTNCaJgGL8Nni6rcTjbqTCiOO50Ny
Hw5gOH92y/0bzcjZ56hRyxywLBJ5/eVmzBKZlBbGd7KaZdUuLBUd/5nlN+XgPgXeGXv5J+XPwIo4
jKoBcZK+2uAM/ymPS0cBx3y5jY87LBslXioPyLpYC2n02TaWerdDagVPJkAfD+yvfBqg3ZKhHqd0
3Kh6/V3igWUxAKPuavh1xFORHMmqwcaMqHJSxni32cik9wPnFari7x7m4sZrQu6ojYTotk2au7z3
duK+DsR9tnNtMKxbQ4TeHlN30lvFMXVY/rUhmm3PmwZ2WAdC3Yi1vF3ybsitEtPXZCU35VNghXpA
XrlbeUWfH/F19ECfyc2lgIjAs6HsKszPGVuGZAaIAMwZ711z3vyxKY92cKQAiewa+fGxOac9aCg7
2su/NzYNMepmHbfJ13nUj/LKPa4S1NJVYaXTWl5reVWStmD932qIrywYAHlP5BFyS7Y9HgdZl4WR
4hjSdCEQTUQfh+4mb/zj0ZSX5vk0yD01kc9VBYZ9LS+F/JF6X3N9WlHoPhF0ZrlW9aNdbEOQu3xc
XzN3+hnglbHNmA3w1N21Km9h2obbfIbo3OrTTV+GDvnZzmLb2c1iBgmMHd9Khc6JEm6DnpCV5MX/
84f/+A1yE9sryO56qD96Pu4eajI4lPaGvpZDgPy+d8iN720AWeMthcv7uLgPOMUfb80foIp/X0GD
NF4RwZqcm60R5tq8id3wb6XL1M3zCjMIHnXHhdL9HFzU/i3DxHIrf0sfVK+pPatbNBr72W+y8NwO
ugLMYxmHltdaHim3/s82rytnhAPCZC2fhD5Ot0xhWLosD4I+Iu1kwrF+Pj5LB7ua6WDq/oAE214+
wWNnDfspt1iWVJvcGTA+chdw5f/5d+0iPQQhWGEvN4ArLICU57M3xy+uvgAYjcKuF3kbhrdlWJZP
kqw+2wqiP8uIZOmzswmcagCzkr45QmGMlP1l8Xxb/3hEH5ty/1x5w95rTF8+CY9DsBXYKV/ahgSB
HAtZsDc7FLoPzzf8+SzLNlkVy1Oo9v22AaS3C51oK/eZ8mGXPZ7H//sRlHV51+TW4xhZf2z+a7+s
/qvt8diWlW3/M/RgK0eCPzUPAq7cKgUeU6SA3HobhPPy4dA9iKZCZ6E66Vt8KMjTMy+Qd3ywdYxB
ndd8bq8OcwPWh2ediMWsFphOJ9ccUMpQdydrwarOY3nNB7fbmubMVKLR1bUqCmI3PQIzKxK8W8k7
mPLFLtKch3otovLVyao/brz8q/I5eLxOz7psfD4mz2dFdimGtN332A/Kh1EW9TJcyy09gb5kxnCe
5NWXJynAM05gVnjs+gBavS/fEljttMrNP1oH1/grtxBRkuuWCdfgDaS6b7bkUoRcsC5W0gNxcKgh
8YJvGBP9I+qBuyNjspHXWBbytsfL9AShXNbIU/ojn/SjFxvZVp3HU2KWCJR53V4OMhqjdgtnt0Q9
dx0W4vEFMNpPSPnZQZ5Q3nm5xUjfLmwYOxo+58F7wyzOfWCWg8S+B3iebXP5RDwHA1VTnQPHPX+f
3o7aup8g3j+vYpk5jKTJ8pnJ3MxaBxZ0IUkqgRfwF7hkg5m4h/yo7EJuDcqJgS7KqFmbh46ZnGyB
1612k+scJoA55HN30CPRKI5sP8Mx7DG7eqyiIk0U5Nx07TEIw6W+1EZibOX55e8K7Gg8tPrrbOTt
VjWNq7yrz1srt/Ku+xkbU7QaiwKlfyjk/yzQngOHIr/9sv6Y2LE8LXGkYfkAxn+jZXYOO7/NhxcE
2c090LTqKFk7Q9RVR56F32WYZY/7K+/Ec4x53hg+0L9S6Jnm5NVrC4I0shiOgcNJwUvgMoKvUQjc
lFwyeWfkYy1UYo8W8OCgwDfkv4O57PAc0Z938vFAL+P98yI898ot2eX/fyrmaiPspRf5PsmZgvwx
svqYiz/rcuvROEfYfjChRZhBTnSVzt6reCzKLvLPPqZcchOHTV61xyZ57X9g9Y8Ppfydf8wyHseW
uesDCziTEMQegw+9nL+SHCF0LV+TuUAOxheT+TdaK8STwz7ZF00YqhvZ/bEZLF/QCDBIJ9LHPE4+
qXJG9yyebdOckXLQUIrUgIktkzD57zyLB0pS1v+Yyz5+fTmPMHFexgJdt57tBnj61iZLNfvo9RYk
oX648oeY9VF3dfUgL7ac1Mmt57V/tpEIQvNaQAB5dpZ//Vl9Hiu3nrfxueN5vn8dG+UfHUIdjGGM
mXLg7AAC5HtZl28eVzz5H8bOazlSZduiX0QE3ryW96pqeb0QvdXdeO/5+jvI2vugo9gn4r4QpIGS
KKAyV645JtP4qf3+x4+5ki0CqZO/DCPFV3i/88afHkL7vbhdA0i6JE1P34HfNCA3xJ3y77vi6Pur
iqScamfn8eq7FMRDKTJP4b5pQoTAQ7TODfMcUDSIzdxPFDv3s1PKdH//66c7+S72mJ+Z+3jmfjOL
WkdNG9ZP/vPcib17L7H7vSwOup/1S6/vH/D9KElhYaM2n5QR1Kx4r8yjB3Hsv9XNXUTrfZwtdueN
+D7motgTx/3Ps36ZzojeouO3j/q3um9n/fZJ3vTCx2iubHwUfdMjjoczaxXFeJ+rigdebAilIM5E
RsTkfQqzzZu5bkzwBEV+R5+i1ti9dxKvW3HyueuXFrHr6h4ZQizB3+9o8bDMT/y3h2p+gOYHTdTN
h4kj/mfdt8P+7fT3x3VMJ3F/FpLt169sHNoY1k5jYfHDNW/uM9m5/CVW8W/dv9Xd5xPTae+fIM7z
rc/9E7rIOSlS90duHH8pXg1iDir25t9o8Q6Zi2JvHpDNnb/VfSuKfm4LMKD9VEqQCFFmIuTj4WTt
neGtuIXvu6JWlEdC2UyrkyLZqE72OL/eSaZCNj6XpXGSkYuyePMzFvKIKBmJYd9DR65n1ONSvB6I
/oNkrSAD/y1Xu780TJkYgni7ZPmICBP420p8k2Izv25FUdwKlpj0z33m22Cu+3YLzafpvSomZGGj
9OrkUV81lhqPSzH/jUgwIFwU9U9e3QWb+xMvLsq8ub9W57K4XP+zKBrmR1cUPQIpf7++RfnbGUTd
mETkTigRj9H8sr8PrO/t4vuZj6zwKmHyluwNAiPaFCH5MnOcu4ljxUYMDOai2PvWT7xE57ov/7ho
+XZI5xTSetTOZAVeS6QUuAaIHkTKNYVMjumHK8cRr34Ury43iZJkJ65MHrVpshtla1EllrET3/D8
jd6f/S/BzC9Dhbmr2BNffpC1RPTune5BrtQCeqKFAZgUFVZ2Nzo5yzHQXJThIh7Re5xS3AH9qIbV
m3iQ/45qlbK3xjqbpZOKxcE0TfYRiGBU4ojWxKasWK1czGXX8CT4Z76xyCfusDUaGJDxQp4jH4aq
eFtddY9Cs22wABDIsGvEVRXfS5kgZVKL7CkP0ZkIPbk6fcFjDXSnvsczv11+cVG/fEX3qev9qos5
i9i9P+YBi5Ojow9rcZXFx84b8QfMRXFhv9XdZ3Wi5buYc+4pmud/SfV9dWlirbfAxhCrOC91X5os
7LcaIMC1imKWItIzAKTZHp9JWg2VtTPNAtMztToOaZ5qFOHdVHqPgZJslekcclQm59wr64XoNTZJ
v5PGXF/JbUKSXtdliyrgURcbJ7H1pemQ4KmQU3SKI3sjB76RrkEGYbjMzH5NVJKs4cHaV6pXPaDJ
Yq0ZaCzC88TCvSiUT7HbP00Z7T88MLA/0N+UK6hxPVQOiqIuAXiURCxPlD0UiNAs4h+hY0EW1Jvz
EMJCsEhb2Kis7W8dwx2vcVF9onfctbqSv/SpjqtW7H6kOUPyEh/4g+vJZIon1VPrjMZPh2g9K7uu
x4KDUkPH6bqFV5XlazmS08uUPH9W5dhcQtQhvSoA2yVnky2ATih5TI0CfpMsrwoQwZChcvK4MWIs
Lv3UQigJM4EORwE/UrZVZuaXcYiKi9gTmyTLLLhnaQpYmCC8kYXeKi/AD7lD966zeLat5Qnll8iF
hh0JJI7VFABe2C4ztzALoV7LCD41FyNRGYLhqk4ycoKcumM+XGX2gUwNltccgu011K+hHYJrN20Q
ugRXV44+wGpKe1GVJ5h0w12EypUBPtMMVmss71pBw77KrIReY0lRlkPfe8wgaAhNh9Sq2ORapliK
4iG7GLquuShR4zyM06ZMSNszubdQV9NjbvDVJF4quYUrWsfqjD5gNtf3KlwY9/cQBePlXiKbA/Kv
xT03H18EhvMAZSZYFn69gHuqrS3F0FfDUKUw3kimzzRFP5gWqc6ktSor1VSjeoEVPBgMHMBzx89P
BVK7UzVt5iL35zbKiKF2oI1MtGm5ekhHPdaWiq4pB7HJBu+fyqwtpOXgoHJ3/JhgM1CDp9YlYdQ2
+/Y96tI3jaV08sKR+/Ns6eiZyUwkWyEroMS042+WO1/9NFLfhyoiWwEgzpPXJ6Rdw8F6GBXWko0h
Mo6FnbYHtQ3rXRyH2YWvQEHyX8s/ql7i5kpi/Sxr7VMJNehsB9FDZxYV0lep/BG2LBxZwB7Xoiga
WAp9Br+erst+0WLcsRim7qESY8oXkss1HccKNlWWhOyWd8bqy8FG+mHFo34UpyorXblYjr9DHIZT
ZwIWbcMPTrGa/4Lai/74/hjdz1tqY/1QNfU6lcHaLF0sllsvecSocCRon1XMlU39iNCi+oH2vL0Q
Ot6LEka79Q9M6xBDJT2wpqmHqLO0/PtBkf0k2/C4cA0kURvZDxGLaVdCQXeCn9aeyo6wch5DOxEN
FiSLPRjMiGw2LoWqS/UW2KayFEVxeZJYnn6qLHLCputj9j2JLsU00Au3Zv/n/u/EUepuzaxEczZd
P6jTZOQlg4M/PfdM3+mQU8Su2BTeiMJ9Lou7ra9BSH6pFM2ipUHcseoeSJwhA8/rFuR1YamQF7yU
1PKtLD1/15qdB+PdLz7yfCPaw84vN7EKtakYJYuAtWTjFk48cF95gXdqpk0XwT2xNXf7paFtY+xk
XjzXDNdIGMJj3id4GE4bsSfqdGbZWDaYENVCJajwG/wfHcUh997z0U2POeD/55DY7sivkJXt99PU
TQbk9tZfcplo4PLbXyd6iw8ZslytTnE96ShYdtSNGgUsRMpzMG1SABNnURxcF2Jh4HaI1+WQ4PrU
nMuQyxdzJ7GHg96RH76GdWQODm2iKn5eOHhiDJJ0sF4MUvEhS4nWb4eKovjgGurozgIEfj9UfNqX
IxJVXzc5CRrfG6a/ashDxI63MTPfYuxJyVwa7fhYD0V8tPuAhBMF8maTsM4os1qxjjJfeZRzvzvZ
avlX6ivyY2dm8qPql5eGF+yFtWmULkAH+fVrNfhfVlmrR5PUkhc74VQs5uTnGJrBS1BIr+iRvQfR
qOfe2c1C8yrayBRexwjqfqRTz758iTpFf1LcIHtWor3owm9O8ihXFfLLi1/Gw6n1lPjcTxvgfmq3
0KOSXbMaF7yzycabiqIPQlMWclz7txx1uJfaxC5RLsUviVPC0Va0eimKWlt1Ow3X1FWuGxDxF6bR
tD+wsQJdZPTqOkBQ+VK12CLI6PW2k77yhVSwfGUmrr7rscy85mb/RApN827kP0e7sl8Nya4PSR6A
TjLV5r0aSaSQLSO9AtGBpeu3fzzLrN9J2VJXY4iLuFm5TwrJZzBs6458T/ZCv16PWMOiF/6nClnk
343f6lTDIis2GU9555Rr/NpyCHNW9pRIhnmo4maAud1mTyqK6R9Yvy9Eo0Qa2xMZGK8oeeWzqDLd
ivUFu8u3othDk9grzhAtRbEMbf06skonSuKMTSefZVhvKoroozeM5CVkhq8dS1gxyKJLFwqbmZ4J
uofNilw8sJ6gZdeF21kH0dLWrrPWlc7gvsPtZHR58wCMCV5auWiXaHyCgyhagWySphC0R1E0MSLC
B1J1T6I4SsNPm9/8iygNbXLlfZ1etZD8Hrf3dn7QSbc4qeVz4CIj9l3sqrq0uJLoswY70d5yp36O
wlo+kqzQ3VS15lEJocoXkX0SHUQ9XMRNLpXJRVSJjQ7lKDARMJSNiuFqhntsYno30T1EjnZN9VtV
ZRu7sQsMC8s1GPP8aA5WdgwaxHITLDg/SjKbqilsMLPysAqdFui4GVQPvmJhBT4YTxDC4nfZKJw1
3Mx8J4podEipV7OXXO9BUmotuQRTN6Ud3AVMP7Jq0h53ZbkmUbyI38miTrbI8a2NytrHu2lox9SW
jEfdT6xzHhkkWEzd6kH+PZAtueenTTkzrFNwI2LPnjajErtLIngV+bv/1M1dxJ4h1b+LVlW2/3a8
WpMA05jhQ9mP1aWXCtKlMxv0HVldOr9Ev1PZfdb7znyprB4+UKpmp8TXTMjGRUxGXDe+toV9E117
LT6Vgea8lVUqr+wyNM5x7mDAUpbQUuDCPiNH+pSAX63DbGmTNnSScx4quw9/NgoJYoZmVw+O3ngH
ybSibRD78iNUlXIhTm+Nb3LuVJ8N60akEekhHMZB2xGzzaHu5sbNMWGO87hbgC2VdBElZQYZF0bV
KeedejJzf9W6angogZP/3XDvI5rzuRYdCcnPYPxX8ujJ4Uq0++Q9nsTZQsum0iyQExaWvr8XRbPq
KFG/4dEO7j09Rb0ZemRsZbNDuz2fwrD0o0l6+cHyDWkdK5mKLVVn7Qzyffd43VQnRdOtjRklw3XA
x2XV1nL1zNMok/pjWx+MnW+weaQ/lfNkdxFD0j4zNrdHs870TzSJwCJ13vPcfTy0SWQhUvHGdVkU
5SVU63Kna0V3COzawN3XzbElaCz4WCSr8uJDmanmYLHc1n0Pvf45CnTpt0Sm5f2DklQBFZcZv4a4
++lLkvWmmFUC7VgZH30TNjhDFO8BCbW9TSaouCy58bGNQ2NLOCB+sJECkeNcGcTPeJGZ7ui/8wL+
QHwo/VI9fJDJTmKEzSA88mz9dwIZWW3aJw9rjqr+0TbkLMMprp6cmjlh0xbKA3kbDek5OCyhu7JW
BNdcd6eqGh5UvTUhDeQYtzilSY5iz7JKlgBBIJybCKwL/jU/FKtzntLYeVOGUDrrreNwDcD3ln5c
HkSx0SDPpVbY7NWwBUylMC7bNzmpblllO88egvRF0fnyuS1y9zkox3fV8NSLKI1TBrilGg+iq6NY
x0Ax3Kso+a23reM8/qFnqvvsjqwlZkb1mGuW9exuezex3kN+Krd1L9dbq+68j0zdll1pfuRkZGGZ
U5S7zuuyN2zulq0R2D+YR54wecgupSsBz/cQbzStryzudVNDkLHijLPupGTpt8COBh4iwGtaoP0W
docGMDXf8prnuUOlldqqMBtj02EpeGmmDTfGsKrwRl6JomhgwTa7VCNuW1hWH0l24pO9piC7AcPR
BbG77KJNGxMU79GWtHNqFeMPogBvTR4MH0MwJXrU6DngQIHci9W3cOyGj74MjGU/1QdT/X/3t0Eu
zf1d2+U8pKctK88G+PbP+ef6/3X+/+4vPlctOpTbjr7WUyNcdkzYb3k3lDfV0tWtOdWByyhvoiFl
8nuvE10ARVa3fKr7diy/nOCsJGcbqvwmio0xqS2dopI33BnJ33Uy9tFOqm/mbqKxDx1nUZboDbz8
QUpqA8Ekmq9eKTtvbfGsr1o4NqukV7IHsel1vq+sfVEXSlWsVT+ST16BEI+XlChAaJdP9bQRRVOT
EN3fy0mxapmuwXr8p1XUz0VxhKiDbXdMAxLa5qr7meZyzEtv7O2HnMv1s8X+AyKZ8x6hZ+KmytO9
46IlVXvrx2C2zk8NAB3RQqd7MGwbw9EI3koWywGrr6iJER7vq1zaaKozvkJk6LYNZxXA0xdkWXvx
GX5COl9b1MYZJ2zn4jYKC13TuTGveFC5as/kjRi4DmjaRq3q/qCWPszuyXBHOOrczXUMP0Ocy+RL
NIhNC6t7bZNkhRK9tfZ6rOfAdWr3lliRdAMQ3azUnYONWDSOMF002DFAyC19wRAEXUzYl1upSNot
kz+w+NqfQq8/QIx0r0GIE3zU1O1DULXKTg7rZO/2sX7xPRVPDCkfX2I//kPSYfKHg33s4A+SrkPH
wvr3hp/MVusb71JkVXXLpo0mMzz0M3CJUwdNnaRIFSkbRp1flBhdPMhked05WXMR/UU3DJ7WmEYO
GKABp4kmT3ZS5vGSbaObB6wDX7UqvgIdwiDCwBhNa+R+gw9aeTG8JtoWSGvOUYKoQuv18WTZZBaj
jjePVtIF+wyU8dHRA2NP2CM7OMPYHZKi7/eSHOTHRMsw9nHb4BRVLoinzrJPUT7g9VoSJAmayN2E
dS3jwCCXG9vJeoSuQJcBQLVX1ifydRxazc2F9gQ3mNxB3jhkAxVt+zg2WP1g7tw/BQZ45EZftI1P
UMrL5OeKNeil38vaS2/bsLzhnr7iPdMuimDozy4+VCCo03hVDH4ACQt+HL9NCD7cePwrquy1ix/Z
G6vXFVybYNLaj8EjuaR/AlMe/5Ii7S8Cv8jLDY9AuWerm6Tmx9nt9G07ncEO8e8gDyzH4qFnQmUO
QDpJMfkrIy9RbfSfDrkGTAGT7ggbtb+WGKlPNP4R6Fp5doyhAYXME8DMKN8llQJIBnhffwmhtTAo
73epLgVPruRYF0tBTSuM4H29RXJnuN2ujbvhTTeZOymK92RnPCnKkGZgA+T+LSABcO3lXbsTR6lh
tC+1TjmkltKtiCVmBxRBIVPVKTPYcDDkcOvFvUofACKKLmLvS6U5tYjK7y1z9z4RfEI+YD6PqCsK
Gx0aC3jLBMfAi5HXWDnWUvPSYGB56F05AV/BJUngbRO37FB6TEWIds56qDN8Lqeiqg+IlnQj24ui
G5fKAnViuMDkAZGcaTEpmDZq6uP3lOtDfuydqMDBgj2xmfuIPVGH0zi9K5UUpS4lG+v/cdwIMCpH
oP5f5xbFLx9t4SOwZyS0+FI3HyI+vw/y8ZDEb9Xg+0+8c91FFlrGXnXRVrSp9ig7lrvVOl9ajilf
s+Vk4dUssp0oiYN0zXmsm8Q5G4a0A100XpymQlJYp/Vr21vFQuss72ftSU8IipxfuqJsUpvXARzw
paekakAHoLxNEv4hmPEAHST8qwjKkJ+dqn6b7O6XkdHkZ+LcRxmI+xmhQHFOlcLfgDMdF5EuF+e5
QbQywPq7n44lT1ZbS7l5IUUG5+bpDOIQ0XEutmZvLayuZM3yPx/y7dRSH6EXUt2XmBxVgJnTh8wn
EMW4k3csfoWHld1J1qnpPQyIsA7F8UVqfSQkqnXVITleY3N6+yoZGQa6b9/rUPpiqRTbO4tQwdmS
MS4JZVD/9+JUh1N3dw6mjagjBVNZ44vGKsjUOjeIfqKuKOVko3e4AohibWrpOgALs2rCgfB+Uf4V
IFxwMrl8V7wB+VubDy9WzqS9HCr3MR3TdkWqWHtTmxAaptUnD7YGVCUE4nYejLbbZWTVQnAMyNnH
tmpvxA5MkOkt3llycEljudgkzHWvMqxdIgZEr2OjlAisZ8kzf52/JOZtv0YmBBRj1PUPPEXf3Co2
P3PDPcgEMj1IOOiaojJiKP2c5bUJvo8gAwsazZ9+cE5ummafWhX+lHSi1LwtSaAna8gwWtywdFAL
BkjPZEy6Z7fsKpjmTCBEa2/5+dFPkAKK1hQLz5PbjtVCtIaxn+B5CVNOtA61GV9KSf+IpjOx4pE+
xGXxKNpC3SbmBGiJMXnwkNeydAlxEmLfM8bgQeyJjZx476MqF/u5SuzhhuqvQnx87kfNrbKVWNuQ
haiFqLMqH9ykXaE7BQ66nPvNnyN3ybnSM/Pgjip9xxBXKpRIj33k5CwRuSyeKLFydOxGOcroqNCs
B8o2HkHFiAax6W2oQUtp6lNK0lBs5mMUV/rMxxyy3X9O86WLYYVoyMTJ57O12HQsW2vIV/fzimY3
DvmILz1HU5KW2GHpK810EIJNp5e6EokgCtYvB4qG+0eKP9BPZHfj6PrLvU4Tf8H84YMTcQu6ViPv
K79e/ev/NPf++7zKr8SD23D/G6arIPa+/LHTH3f/m0TL/UObPHkIAbsiFd8atS0fs6mb6ODqJWEe
sStaxGYQl1/s6nYDuqH7y2FF6Cw13YbRBnZqfXWuoqBYlhhYeAFSM69KfxpZNcDQI6exlfem745b
y2l+k5Y7rGLAinLw2aoR1pG6iR+FAx/M6Zq9H9e/ysR1NoyZjjYI06BQg5ViDhPK1vk0JSyyw2Yh
lbzIAc3q4PBthxhjhbuVXUYvzDN3iPCe9ap1Fi2PHVyP4al0C5KLm2fF6zkZMj+I2NGllauTFaK/
LMh6IqCzjoluZbr608+6k8Sq55BhiTiAYMinBb9MYtEhQu+7Q0fMNNWJjoGk3Mo6kq5yyJQ3x8/o
WrhHnbEI9nJTVde3yKTi6HyvUzBxWYxZl+znozwieaukBLmEb6p0FQ1o0H7WI4qrom6Rco6PVfFY
xXp37RgI1VYJCz1lSt6NpIwALwv5Q7xnKcdkBYccbA+KxoLsUPeLHqmp7pBvaMSXVulxAJs2Q+ze
yg4df5IdLa8zyPpnkxEtXqIx6zdqBmtM1KUQGLYjLmsETP+pa0YGEiBN1W2Bi15mG+5DMm3AUTi5
VVxrE1xTXMPF6RnDXMdpE8RavrMHa1iIIm8Q7RpCo0AwVN2r5vrK1F8Do9YOosqWChUuWT9iF1pl
a1EnNprqqiwTwWwUXb40QMzThur+waLaUDPWd4cs3YsPFnWu3y1Mp9ZW9VCyYj39kaIxiOT0aJgA
CKcqg7D6xbKkVef54S3L1xmC4GutKMGNNfM/fVC4+07RzoDI41OPWdVVbOwR1j9YK2Mz18VDm2Li
Bpk/kqVQQtLoanheN4fIiIwrwX7jfmwTmOsxc3E/8usKFy2bSZsb4zE0Grm9vZdxSCo2ZRbrS/J8
afdzQz1Og+ewsh9Gh9FBOxasFRWNfnWcSHowgqM3FbQg/HvTG+V7Q9TyMOjxNC1E74P7H4kZc78+
gnIUj7x6xYksOTPxrgiuGN41lzwbVvc7aswDj1zjegEVuXrIysS76QTJbmqYPeau1x9FN7FhSKYu
sAXKd6Io+ipQ1ldGQea4OErUoaiIkSREZ+Zw/dKRPecap5pzhcs9HjSt+fDcEkrIVK9aSYuTVLhw
Qxvlv+gGAXPPyr1/Fj0Y+V3lQNGOwcj9lw1BvZM8x7wiFrWuOIgVa8W38TLoR+sqGpQauKecszgj
iqIBYIp+KWIGjDhvSJBj/ZqlZE1btgHv36g1TnNfn9gpZmaVtY3VItzYAxkT4Cz9W44aYoU9S7TW
LMhoS6su3I3maJDD4bfcQD0HN72u0IZqEfGDnniorcWYCk1eJmLD2GXELQs3T3XsGW3kHnZ4EmYh
7kTqcwEP/703FeHrvaY1Xn54azjk303WKi7m0Aexh11zwvr1oZ5UQs2Uwij2xKYTiZLThkktiZOi
EnRts3VUVrz7EOBLNjz598SrKc9bZthdvsnqSJilZhY7CR/mDWNkpA6inAjVQ6snr/okPGomJU05
/Ql4E6E8MoX+yCgAu0GDJCgAd/cgNmpR9yMGR+XE3/jPrho7n0GkwsCoUrCPorltRxSiYjcEOwPy
PwpZ5gCcz6IdlL37FbMHLEgiOCOhbbKEKK7ivRnYy3GKymxhn2B3gMIM+YK+lgZNQmLX/B4a/ZcL
LSLOim2P/dfKUB49fB0PWdO+WVzWY4Ad2KZW9A9/0J11P2XVRpwmc468cZK1+H/nqy32xDfAGpa/
1j2ulYRL2lFu1FUZefquxqjtYGpZvjeZJERFWC4kudl2uvkc818bRo9CH1GHzDfMLaCUjMltgPSj
ZKzCEhHzJEpLp4xra/qyxF4CtGFdgAXhd7dVDhVkC68wWejSckh8UdyfvlwYJMpcN9OpQChaylKS
Epd4PwG3wjc+9cSX1ppxyrqyP1S+2d03mh70B1edrlwyfCSKWhyQ/BYHJy2Ajovd1HZaZS12hfWq
2BObyHILsp0caBhT7nw22bHkWoFAh0HHv95YuWOl+yABBDBpRKd/U2zEPzwXm0SDLKPgm+lOGqZx
ylEUlyMTmlOxW48EvNLEGlbzNyPu07ko9hylw94KAS8v7wxOIBttSvubN0aj+9tGN47RlHsv7gOx
CaZixxLHZgyqk6jKXQNzB89mNCJsDVrhaGBKLd9vm2U/YqUqcR/VUjRgk2rsvms1arePgHwhkuea
TnyIQsfGQGxEMQygECuB9KdkSNkdMYasF2NltbiiSGF/tOxspWHTVWf9sPASrHV9/KlXsl0wi1Fl
d0vs55cT909KPoF1GY/gG5thOIeUfmDpfK0mLbrR6Jxkhb+AUcZC6Zj7J5NcmLPnNkvW26tFNySX
ROEnInUKY+VAWT3KRb3klZGzhE5kMS+aPbiBaWo7yjfU9+pu7HAQMm08aa3XuqzTjc4iDFnsTYsX
S+VtghojSj1dSG3C+ghpgit+cHlphA+6qpjLQRmktSvV2MK06gb2P3i68VnT432a58TvsCQKKv29
6Ao8C4d4A34pWBsI/bK6OfleKS/4cUSZ7GfZqkKQ4TcnwK/kk4Qs6UoyS69eSFAFLdUSKFuw6YrJ
I7rWyMIlRMHi9HLM1Q5/Y7ta5SAqKptYY9v/qSwujN06WKVw/Ng6J2+IwmWAwZabhjJcUyxKA4Vw
dSsDvtVC6PiYZhbtn9BFkS2TSbXsR8PeurBupLze1arPRYBDF+gmV1r30YpXnU5eTPfi2FPoEiNI
xmPVL4uf7undoiiwYyxzn0ZbTRoQAkvk+zedtGVEMS5Zf/xg8Oyv7QH9fi6ZEWwi0nTskbGnjjbH
Bo9G+ib/uJc6wy6ybz0IpB0rnvKJZFrcM2wcGOSULzpHpYtmvvEABtueLeO11egwp1A9+dKf2sVb
puzP0x2khmZ9jv3xt0HjMq34oSyYZEuWe8nU5rNIoCOpPKJLpWsxaxo61ht9C8ccOdRXBERPWVTh
gGuiE0PBvYoJJ2g6ovAxkuOlWU9IEVjLi16tX11+L1ZQXhf4MuMPmrCEY/NZZuEEMCHGdklWzgDR
yzg3hbRJvMq9DRDXx8L+K49x1fNk7+fQSpvaZiLYKe1qGgC2puYfyZXbGI7/S4LDush6vImVfnxz
CgIWBCAV6beFRSJcIy3YawqRPCeUbxAX7KU2xCvXb58Gxd5ghEv6iE8qlqTLrLYyQ5Kiz6hQms1Y
9M1q8ON8I9kvvpSmCyNM3HUZp8Rn2nRjmFJ2Gn1O2NVEBgNFefD6sAZNOewb+Sczf3/pDFa7bsrH
KsKqtcSvi3j+2nTyd6VuwbMASLI1TI/r9oWMXA3YUegvcfFMFowGleUIf3XhYJi6qIc+WYSWvzN0
SV60ILvMUH8BJFboJEmC+YoZHxXyKg1xX7EhhspKs1M0z6BtePWc9qfrFSVQp+xXOL6NagR8LfY/
Sc5NVpX6jIXic0u+JKsu0FK7owMydVrbqPvGXhFr64fGImRGErDpqn8I34AwMd/DzrhkPYv2sXPS
VbolSnfWZEb/vNPDdYvrcJ1XJ3dsMJBNhy32vCbusqm/G/7COZt49VOUNh9Kg6G8XA9XPWTk34wT
rjcjEIg1Ogt9Om/oFMhkQ84wYEOPe2JZZg1AsPBny0ValDmmwJIm7fOeQZavK8Wy3nLt5VVsEfDH
UuCo5ZsyMdwb3ob1mqWdcNkX1rPZJystbXgRSGBo4/gNj/t4pTgseFdlHSyqKnklXxSRY80cuo8C
/JLI3jRLjIQnn1gyo/t1JcUvwPxvoNPsRfXamhDoiiBCd9/t7UD9lUnRryRQP6tCwyywhMwvM4ci
wr1Nu2bY2AmLBYFCLrsdk0fkD96bQhS0T4D9dUP2KIfFpZgCVekwLcT+1ioL64WOP9gnVbZq9QXc
u3LdS+Ykd84fWj9cBJlJtGRK1C28fp8p/Cgk5AiZwPtgvfDWNL1lqOzLJHiwSMRY5HF2SaLsT6JZ
+6Iwf1YBE69ev/p2nKx0Od6RqEI8yK3xa+lcdPV2d6hxM/NAVa8KMtDXjRZC5OnaaGVKuNGrUj0s
JCPtV64mfdqQjXy3JRE90NY6plJqbZnboS+fsHljGTrRt0QBtsZIJNNPn9Ne3ui4em9s3yR/mJyV
wOA2k7I3R87CQ7v0fHtiiP1oNR/aePwyjHW8gj/z5JfjZ9abr2o23FpzqSZmsTG9/jyC5oxMyHMV
/pOKaZ4zMNZ2VsEZzFRW1PRqH7kuadrmtguklR3gdf8+BPmH48VPZt6cepOcRrl78et4V5GDE/Xc
E2FdbUCygaZpTz7gQBLaAKOVsbGKcmbgUrnSSp5PqPJGvCuqrCOIO8CMgw8NNADvCs/4GOr+A2/q
ZGHF0nNlA7KpA/W9SqLPDpyeVvTv6Mt+k7ZLXqy2Hdtg3+jJ04CMfBnL2Y+8AV4ewGFqIzKquR6P
OiZi24xlAHL+NGJH1bhlARKYWrX3muaGpxEegjbx8a62fld6BZqCX1g8trF6T3WQvwCUF5LeYXkp
p2Cb4pNap7cINM9CGTtjrTvOtjed/XtSAeiDNrTPeqOGtx+RLD+QHuHjo4kb+xFTjOyCbpgUPgts
usoTmbtEdogK18annNSnSO7eGv4opn6vAUkYkD7jF6eUjrz5HkkuyxdNY3HpvYuCM31mqNs67HZ9
5m6qXdWlm4rLwkuCmT9rh/2Ctb2A8X8HCtjKLwFRql2Nn5pcYSzWO6cog/XZaBHrKemmC3h6O9v9
HcdYKEfkp6V9+Wo29Ul16mtjx0v8HG557X0YCfNGJGRYN3Txu4WmHj5p1i5ZmsHlQcf6c+TeYEUA
bHzKsKFUOkY0/drWZBKMm63OPGPvMFvOkgvWoyXjgEAmVsXj0ryaNUHlMbb7BRyehzjsq0VhQQSU
dRKOtMR7ysz4d1735SKp425VOA2OkYgOS1/et7Lzw9IYRA4+5OzUa49axSg7b9yPpua5Gxt1YwLz
tqr2rBG9g5wSrUDcmVLMamjhghIldwrk7isMQhKdPEJoGrHDstW4yBaXEcuTkRe6kqwa1XIQ/Nv2
og27ZJU8VgmMqDaS5I2qwWyoyuAHBvC1C9ueH7j/o+u8llvVtm79RFSRBuFWKFqy5JxuKHvaJsMY
ZHj6/0Nz77Xq7Kpzo7IQQrYFg95bb4FK8t7/1seuOxkYkdGNib0Xtk+aPWG76XcfdovT+KQl8F66
j7rxt1GPpWiTkFHsZ/46ByKoGXDkEOPXpa5x8VCEKTsNVAQi0Ol6AWKd7Yu59w6ETL66CeY93MG7
Xn4bLbXxNHB5VvjrpMnJ1ioS5gY8FFNOF5U8GCw/a9RJsJrI75kTdYqS6peQ0XhlGx1jJes5bDyC
SsovA+c6b65RSRgkgoWJRz5nedtF6uhQLEZtee59hobki2B1dYuA6IVa+8VjaBGIaMmKMMc/k6AD
yLx+PHs+txpnWmdetyQMcjd3CJBKG3xU1WtmKq6OIXDqWb+IvhgpxvNsZXvUYE4ObyNKfnvw7PYo
qsUhS4z4vY3Ds6iGjWGKkcKK0IzExdvB6e60YZSHRMvurIiCnEza0hTlzgKZUmoeKGjjfodI22qc
Yg0g9OzE0Rf+VninZnD2YkNxBXDSaL+Afp9JlR1CxxpJBm6ZVp4LiY0ZFvf2Kodtu59FVK8bHDH9
IQ3SWdzWnQ83tfsR2g1Ry6eEYNYSEBrDR7h3mdwgZbxLe9ve6qV6x2ThpitnHJ+rxaL5Q9kEV4++
gVi/ip+l7VIJwYHyAAlWSo+oO6sEm0ko6KW3g7QkiIZ0hyB1EPc4E6oQ8Zl2WED2w0Rmu2NubWt6
MnXnpFKuwJj/cGYTKsFU8ke4Yb/OWxyHi01sOLvEGT/m8QbmzHMOI3VFLojaFAb/J6LEzygxoI3M
9OsOWqV2WiB48arhzLdw2wLcQ97M5qgZW4fAo5UvtEe7src9BrfLIlWt8EFFCjVBoN4t7nKkf2Qs
bJp1xDrwvY+tL9PRpm1o9pglIyHF0ZD2NM+xt6MiFD5nf6WhHaAwITYxRr9Cjd8mMR5JmfVrOW25
ckbgfoFrEusmEKLAXtDU7xNPN3GVc9cZKacrzecscYX5CeDyQ4ayPPYZU2uTwf1EVFFmGg8Y9hVr
qDIIKC1jrWeVWN6wScCI16bJYN/LdrbAl9YYx71r9B51QCoDrOYa3FPat9RQ2FG3Ry3hbKtqe9Xk
8jnNS+RIzg3GmOu5on4eWp9UX0CKlZPHu4HEcVw757MDhV3a35Ph/5HFnK4hsklO0+7eLYd3txn+
4CS6n6cpcEzjoxoTgVvygEUv4otwrAX+JEMZMAfRpf3YZ+5913jIMtLitvc6BihKZ5Dtv6eiJdG+
sJ7C9qGzday68RAlQYzEHd0N12Nc3ubCPtmGw6UbteQ5Mceodfci6Tr6qhzWcaLfETjybPakYvpd
uY3i6SEORQ8X0L1noEKASxri2Ty/ef6D52iQRMzFi69ox6BtUwpsCkzs66J1albrCRdbYs5Xfd0x
b4h3mixvy/wZ2zyfYWe455wMahlbmzE16MR6g13NpNxopmMF3k0TYdgJ6Ad3gWxwv4NzUrqbQelv
Wp4zaunMXTjiuTeGhOHl2KAptwuivv0TK6j3wjpQXzRlToExuCtBVUn3NVz07EAlLXAdzkmpSvzA
qHqHjyEPIfe1IISbWyrLCDwv/Z7c+C1mTjlNXRFoPd6AqW9OB3d6rewk34TmLrcZSJfoUNGgRhuH
HJjK7t6yMloQajr/MOVb85064IbArKQ2QFrJq9N2KSLSycmex5G7tyDVeysHSo7eaRkTNoyHY0Ki
fdfHQ/lbhmRkZLE8t1G8tQgS2frTeJSZ+ZVrCHbjFOf3xW9ItX9gJD0zEK+2GhyVleKK3/iaS2/o
cykNQ3Mup62PC/A0AbfD51LrMItwZ6uQBSqUCDlTrbRB+5eHYCFJ8l2F+Ul3NUzNU0myUCgYPSXN
PsZgYwVpyV3Vlfk9WNhO5c+G45a7qDI+XEPbu/MIfuLD5rHkd1VhdYpf9zd+M59U1MNWmfF5xnIY
Z98sC0iDxYVgvtQxEa53I3dTLkUEh+UnlBio3/0v+Zbn0CdiOWGNMgg6L3r3xTfG41RjRoLPHFny
Vn3pa/uz5MvCEuU+yXxzpy2Ry7GcTrnQcX1Pym6bJPRpOrW/lMML1yg0EEj1y3LobOpo2vE+puBd
hPFtfCBW6DkzTG1NAtbuBSFpuBpUCHvo2x9flWe9gm0/uUVHtQkxVcwwzoiuRjpxzDOfNpUlKrQo
eLk2IdmC9aoaes277pgfyoBLVcCZALB9qPjnrcrButfyDMjQtt565pZGNPRr0n8WPxU/OsXCfopm
Z2/kFOh2RCgfqxMVAE579LCeiXer6iyIxjgJA1jd+XF0L39YeEMmPwPKyjHu73ObTs2p0dOkA7Eo
tv4W1wQ1TGZFHtTwhAFpvoXDdZe6/YmxAkI/LT/bedSuaQJPw+LcOlmPxmdUep9u17w0OidmJl7I
vng0nXJtR+QUEgGMCzhBstNNU3O1IOuCIb5vLP2ta8WX5vbgyjDdGovsulQHjEm5/7tzYqGY6A+q
O2cKH3AWAGhwi3mz8R4uzaunRacZp0IstU+Z6cwAd80fqcatcrWXnEjilRtbQzBUFN66gM0QcrZQ
xXRl5SMVt/WVsPObKmy/ShsJRdzNmFJCf6q7Rze3j1bhNIGpddRUJfR7HYPqMdW0tb3k83a+sUEK
ThR9Wv2Ji3iPccVNncRbPRPfsVeDU9VMAUlSJUox2ZmTPGcOgaK1yg+yJzK10+UGVvhnZjTQRU0S
ukWySTMGz2kL/y0sMQ4WG36FYxdf3KSEJDycSs3A38kx4hWix3CwHsIWCUUY/s6l9mQSJTQ6Vfyk
ZR94JpZiNgMt0mFjDeZ5wntsbbXGH7drD6afPFYDk3UUgN9tuPyz4/xjMvrXrERXTdoC7lcVf3My
nKdsuK1S6Hlh9EkJ8Umwarxyq34r5PTRyUWXp3Mj1wofRuBc4T1uwrajNl+QynHHFC9eWxPQrJ6Y
BMCboAnxhy9IpMia8lTkxClV4qHwBpsJuvY+R8NJV1hI++WtyRJuu96urSovKAZM7sp2kwzJW5LX
dvCrhPwjrPwrlBKupVndF7g1tm7B4uLUpC2JFnu841wOm5D8eFhOaLUNeURn9GhqPeR0lL+oLPbT
gC1hTDZomuqAel3ZczbCOZ9ta60zU8WDK0ILUg6BHrTzmJKUmGTbOXKPKCg/HVt95PN86fH5Yqzm
3HKFvDoZbm1at/bLCg6mF+3MOg3coYNwrJEWlc5nxEs3uNbOOyWsjcDegPuPQR5lHngmV1c/6/2e
TAdc9KGBj16HyTp/lLT8h9EFvHHBU1YWFR1ncXlr5S+dna0JUL2r4/Yt7hmBL6fgPBExBbFE30YO
Jwr6ifOchzsQ8bfQbc8gt5cQo3y6BHRouTI2pBAdc7t4bGPzvRgdm0YvpqxFT+X5uDzZLTfGMnm8
UgUiHVAG8Fju6cYeCdV+k236h+73CRVoe8A2n0zlOVyje3kT8lTL8J3yAD5GTIkSAtSfNAY5tUHY
SjeJbOMV5h6WEbBeOlmUDCoiH1I7Va7UzvSar2MBtjt37pa87HJdCWegpx/9bTFjRTPbebYv69uy
0hgQcICNl2l/6HtXE1oIOwm9/Thr6CYLLCsJyYpGL7rpk4GmEecEZvtaIFNBbPEkdlNTGDdazgRL
oURgEuHSqHmxjjzD2E2Trw7I45JVPZHBNBpW8aBNDabxbtbsrk//bsOGPuW6bPJw7SLhwIhfmtyr
WsLG3aIiy2BJfxrfPDvBjJsAC8cdp0D506FykaQjcvpwwJENG/6pa3Xanr9nOxsUqp0dgvRhYk9r
8zLndbPrqdDrgXtYXwNAJu0j+cKfXZsvyi7uPrM2HGyj93du+OuS2RlMufEJj4x7TQPdLdXtiJzj
/F3rMFStLEp7ZzB+wtLjoqHCLsLwy0rtLgAi8tbYBti+hYmzXvI3OSxLnrpJhqVki7Vj7MLhC90/
sW/+6Rvo2xOLcNiFB5yYMUgHsWp989XPMP0WWzlpt2r5uGSZwFgO9KkB53vfe8E/D9vDkmSJuQz6
KT3NuvNQyItM7X6V5sNjGTF9zj3vUEsbSNO9ZCZqctf7rkeBiX+k7iaR36fL6MDXCmDDsT7aejQE
TW1xRfikwKMquyEfo1yrSI3M8Ns1xfXAZW0dyt4mUEfQve2tKLYxm4DZoTs4EhiuxBM1s1wcGqN6
kwp5qdP+bSyWoMUx7XehVfwOydzctjhtRMDbuqBTtiKfG+xkMR+wrI0f62/J5N760a/ZWMxka/LQ
PBpOmXgly2P6WAwvoZXgLuTRo8WRFa2QWK/GFi+HsRoDz0/pnV0xrJip7tJEN14zn9Ua71i6WyCW
sSAfykiOdgf64vT2mR77ydGL16bw8o1W2wlEi+gNjxEk7J65Q82kBxA9WAYX0qFL7BDIISBVFyyw
56Y3EaubfMfmMm2dNYIhRZbtCDLlXebRYha21T3nc0bJXwxAlWHPcAULFSTuTNyHdqSH08hd8src
CzLHMVA09U9GjiGgbmH50lcSWhWAlZDfWarwfimHfT6BMxu58A+mfWiLtltNEYOpZgZ8ct3sswPk
425TaasS0kOTV/EhSvulgDbfBRKXFWhlhN3JWN/pRcFgxRRf1TJ6Cj8UCEtgZBq1a3tqwCyhydY3
EdLAjmLkPnQ4K8sKsLPT0Z305x59XQBHRW78UuCSPjH2cJbEmk6B+CVzNzAv44TBGSHb1TEuFZR3
q7HOuntFZvq6Id5oMeQ/gsvfRkIFeQduM+KoYQzAmtRS8pD2CscP7gixssNAdYl+2w76tqCmXE0u
yulkJrHc1i++tK2drXdqi0PkYVapu3KychObBLbMETeHKLKb4wDennkQ3NNsfHFKSKZ6+8zUjO+/
nKH+gMiGSZPe5BWwOn0rPrWpQ/RKv8WLARcJVSan1mV+qmpAe2mNGqJY/CBzv9jMrcXNeGjesOjZ
lGKpPyukcXN/EBkraZ5UL6UzW3vXrGAz29V0YzfLTKiGTkP8Bhw+N6upa3PyxNFubOyY00IbbATY
DUAgFxptliNeirwuAtcowwDLlRIuJ6pXmQZEtpUYQC2X5CUf+Yhs4hK28loEtm0veQrqJOz0tXX4
34ZG6+zTJIPAxGWPzOeldviLleAj0ROBxEQOyxojGcfrX4UvIBZnxQmrz/EYVfc6EApnVLkK+VY2
cdZg993UtHt8tiGnLUEjPVNnqiyXWc/G8WQVpFG/t2nciRcuiFjt7HLHsNjCI2br97dVTHgLWtlP
3bHbh8IMN306vVoDqsve7Z+bEK0nNKB6VxJEwxLdXsZkZift1yYlCFgn+pKW061dr7uJmKECHPom
xijRBGzuyG/8m/kXTeldr3ca4dMeCpjeI3ajRJigJHxaE4TOJGykI2Gz5EwWIXZrXEio/uWtPbUs
N2NpHjAqqWbKCsE5Z0vje4zEp27+9uP8jfUM4RYYhQt1NzeOjjNOCA4dfmK+xbtt09nqOQoKRoa4
1zSITMA9tKE/D8yYHVJ80rjfNLH27te2t+mMmsC1JKtumfy5m3z2SMezmekw9gp0g0qHPgdxLxUr
fe0OYx87wBMjW3PbPqRWON04oc5sg9bHLqHkuFE1bjW84OEhP7Zarm9r7w6PCwpDfXrpR2M/Nzqo
8Fg/tz0TEWdoAzMqm2AcfINCMZ/57aPbuGnfc4cRmfVr9smdR7dPE8xdse9HqEa0A93IADr2NWr2
fY1u/BKRR6JVhFkT7rQeGu27rvp3KyLXKw9vsw5upd19Dx6AvkyB4GFXPrWAAuS9+fj+lg7gh/Xc
h7SHKe4NGwQ6n9qiXovd6Ti6RBcUaXqv2RL3fDFxys2yWlVQUdZGT8/nLp74jSx/dGv4anudisUZ
9gZrz24x3R6q/AvuBumVuJ8y76UzNt36gb8o5ayKU+AXke9iLHAhG64zLd0XOoHOdWjdqcZPb6qG
c9tS64h/8mqSPvRAhuCG8sUmbofhLL2NBXt27Y02aRvd5zRVF+6wKVWwtbIl8rm6KuGByO2ULoLd
lr6D0DYI8rP8ThFZ0Sqkj6buh0GsgF7jSiT8BHCSR1V3KR2UudofsPbhQ4v2TF91rJ3sc98wZpvH
8o/rLt4sNq1R3UCs6/lWDH3eRf7cXJLlQYC+FTBpb66bnFwRZQTyIDOHv7ZZImjCcV9Af4STa7KW
EqzuaT4u/nU/raViHQ6l8ZR2Scp5oL822EusDdN0g8jae44j1vbsv0ZJbKNyA9OummLY1CGNTDGg
g0hX9Vipgxqbp96V885MrWTT1/l5hDLG7JjpnFXnasfFQ7Cx12X4CI/MapnEUcKxxqLSx6YCdHhj
1U137qX3kJf8Q8s5XxXSqM+t30oyvLceN31P4snSMt7AdexShxMgPzBjG49fQ2fgIu4ylk8748Vy
YBbK5kMqnFxQdFEKFRu/di8FE7G1nO0moGjdhEgHe0aseOYsQRvDT1pP69DpW+ILb7K6G7cYf8Nc
DM/+HN1GDr0Kbdk2M2UcDFoGHmMMNwb5AxQ54w9LLuZRrndnWPW96jJgGCd6ySfmnzb3pQgH6Vqb
fkfyg9PQMs6JsPp1WxbRVstJRlCG9+sKOJpF+zK2fbiysUEO3EkP3GZifbbmb3v09rVFTHb66zqc
oHOR/1Ej2lrdban9NEKMyik6DpZ8rjPIFC0nl9k8oeM4+jUMnyiMN2FS4+LRmSvXt/8sihMKcdxJ
Gt+0gtB0TybM65z5y6aPnIMP5ecGoeKzscSMR1Jj2l7xD3Dt7yZHbImOqAJ83Y6hh6lNmj/5DnNq
0yWjCC+QG6eaLr3F9EDY4Xt8BwOFVSUIh3nTmVD3+/p26rJ8By3jMPXhhbgQpC9gEZkxQtVxOWY0
Ta9FKX7qeby17e5ClYptcXzMQvbg7NQgBDXbzO44u5fqjDnKxUljm3K2KUBOrL0S7cEYyUEvxkdt
mo3bDi6QCQ94WyX7oqbEbX3rx8ysblU6zatWtTM4V8bNgP+biTJTQXqqvfjYMksDc/s07bY9GYTF
prE3bbW29dfNXAW+HXO2JPc5zgxBxFpf1TtslQ5wJrmVZ7qJvl9+5A5xYuFokTit/USi+8zs7Kut
45mz39wNiu/FTggvJG9968zNR2QBQqbpIqdPmaBZZDyZlRcFNhZlIAxMbAX/5r7utxCfWGFv0jZ9
5vt/cL9qWfvrCLwAmBbQv/H1lTbQVonoZ2zGh8Z0f2TevnpT88gUIgzMVMMn3yU4y8dRSoW0A7ax
sHeYo2qkBjs2lGwiD7xVV8yKll9n6uyG1hGjtC8jHLxAlfDElmlW2SLPp1PL18TuHPrRwfzhZrKm
ncsVVEbVrmDhDh3tzeqSX8zNSpBnNe4qHVob8ve4/ind5pWcKdDosrooe2uE3DlZ03FX9veF3eN+
XH6ZmQc3fdx0XgKlTrcluQzoTuUSP6NNEOxC49s1fxhoept49m9HKGnr0sAaAep1onQ4vX58M4rZ
WKVJfCsrjdRKqzg5qNWyUhW7dhL6BtqcoLoYgq50dsYwRriNSUUEi3owOTAOa1z+mX1T05RGKDpJ
d4wRXvuqZYXfTTL9iSu1mE61B6vU+LtJ5bQdUBzKW5qwJQNtGl6MOfaPIBvB2JA97onE2Ixu+RTL
+s7qCILApppfI1kPBVxXD7Qcvbe4dTJaIcW4PEgmneAqKzvhqXcP/RvTv1EysRoZYoyEO8Gc2qlW
k5tBXtpZN45l0W+HUovWKqMok82+Kg3qVjDhpEz49sZy48XzbVKwAIWxKje6bG8ij+D2SCd2AcaR
4WvNxs815Mr9Wz7Wm7pvKAHa6E4zKPqHsvqOGOiplDBKP9KStTaZn06rLrbe7gs/nzatQb2bt5kD
HmQhFspxZAmHuzayvqR9jCxWTXICXcZhvz4ch8oWyNx7/4eMlE/AL1t5L0xQdiMxcGhajhZNaRxR
RoyReUGwcokH/ZIMHWwP4yCjvNgawANO4dyNpr9QeShHpSJIcYLrKmvztRmTJxiWlKP4UIm2R6hR
Oudyth5DK32wWVO2ntvtsnre+dK4CbmTIxYNuooBGdGUmzQFjSSxM03qlalGaw2NkmdeRLEj4cU0
Bag5Wu6kindTb2zdtqUqAWz0ySxYSS0/2WP9Hab9d9Ywq0jnlaEectV1XDRI/sLqzYyd72QUP11f
4ddvri09lzvM75mXTRgrKLp2J/4CkmVgL8sa8Ey7WNX8FAv3JXXHvW5aBxVTqmqtecJ+B7mHDUen
44YoGq9bnX4NW9soXXLDwBqi9+2tUNxh9eGrLrENzL5syyaHLTsA6t47Lkhc3lavc+iv62m2d3Fr
PPvksCrlv8fdwohP4pM2QKSAaEcKRDGeREHuaWUCcBfes46LWxdWFwyPephX/aPqwWLaCDFs5Tq3
CMcItAvlQ4GQYeXP06ns/HUyC1KU2IWJycnCJ4Uxq7cVXv1gieKzbsgq03QXr30IaXr/5NvAy5aP
rEB4j0NrULCJNUsuE2g8EqDh2s8ZAZ3ITbAXE1b9WerdWoOlqkgNHRPz4hgumaH4BqZg7p0M98st
j7nA61xmYmXHJdp0pD6hEvfKas6iHr2AWSNtN6F1K01Zd3nnNJsSTs/gwXwc26PZMQ2OGKfU2h+c
HIh6BFtdDTUOkvBSTZevdmBenucGfal7AIJnbUwMyX1t3nVG91LoQGC4Ii2K9J2GsLvxHYoSCsUB
tcoyBsRPKsF2Qo8mwAGq37D5UJ6x7Wr71LkufiiSZMiMNRtDC7cC0Oza20Ha7a1RJd0tAMTMWG/Q
9tBHhlWjyfFQNLZ8SG0te6CtXn6+bqga9I/4FHHbdEK8IMM4MoJa6M3uPy+zozb2G2IN1eW6CToA
cwhhv/97kHSIUtZxb9yIuZEP4DDqAbrYo9Qx77husoh3PStf3//dYdkrJ8B0y28br/89EEA6Kv3B
1A7X/SBbj/ejIr5+Oer1AW3JPkZQydia3+y6rXGaNoBhJ7Bx+e+2PPECA1Ofy3UPvLsm2C4pgLbI
hos99v95oLe79+xyuPmf7Ta1AVY6AwOt/+5vKAcXC/vEnNQ8/7s5J1rtHMEwuh70uj2vJqKnYnFH
L7KVpgrvUjI9n1QIcaqSQ3tzfer4VbZkwM2bZEy7J7+O8qOpwBLLaOi4c7TePRkIQY78pg1Kd7wd
dBbf61un2m+CCLLe4fo0zf10h7DBXv89cBQOJ7IKAc2Wj61zXOcy4++u14/yfPnK1MW+vX7SkBDZ
OIdeBCDB7kOnij3ttBZcnyYoT28H33wulMbvoesXSxnN4/U4Bu8EyqjV6XogUULqU6Ufbq+vtqkI
Jji9qGry6v76IHJVb7OaSwurrDgOOqfC62IomuD6Mozm6p4PTPY1Gcys4ss+RTLHsK4Yav17nKyZ
RvqBcgdIYW7b1kouQOzxthrG/I4R/MIckPIeizp3XUVJ/5BhqblucFV4nGrlBCHqmydqrzqIBid/
aUHfuO7E8BrP+Nm5uXDfylGUq1zrqg+7lj+EyiKXrMtXr0+LP6MskQ2m1nc5Q2TPveq3HakoCmYq
TDiqoNclC8es34UjFc2qPoFWQcktcKGxnRT6AdHElDs9e8/VLmYW8sMg4mi1s/rOa/feheH/lQzp
u1fG9adOT0D11vjvJrPbVZbm0zaREdEovqHuCZPHVzN3WYKWwOXrtiiTSCpnjeKnV+r++oIRGS6L
RCg316fXF+oEcCiNco1yh0P93U9G48aBYra+Pm2XA1Su6W360cNR75/PIOu5gj7NHE0MqoqDuXb1
rWYZuBAv+1yP7zMT3I1K9H9/1esLZRN2u7JhpnXd5Xr8UdPh+fcx8/5KwWdDkb6f+4y4SEagF9KC
in2nREokqIxvucy0TauN6SMmBklQG6L9KHLtbAo5RMyI72cvjH9VIT4hePuvg2N6RCC3yGYHNwdV
8dVRKyvr6JqDt6V57bn+C5O5uNW/DWH/JiqsXGKxQT3AFzRn833pSud9dMwqiKJhfvCNpNr6ToHd
TtH0N7D7vR2pzeGFWNNmbalMf4FRmGKYFN8pPXsoZ9M8W7LAaMFyBkYTzAK7LFZnThwGRVGVnTNa
p52F18Jtltn5rlO4pOQlA64iG6bbTFjtziphFZQ2w//ONopbo5vMHc420a3hm86OC8U9ZRlCgIoF
l6vspoR0spNI+/eWSON7qhFKOsN1/kT5Db4SzndLH75q2mh6uO6aiFkDlfnvrmPf/M+uFjLnB52M
713fClbfLnuEPZWeyD7bDSHeprgtA2dctwF47nolh3gzEBe6lrXO1C8c7guzIVk5DeeNmczD/fWB
eFk3sLCT2F6fGst+Ro8SN7Kk2EmWNoK7U7BsXH2ig5mo8e/74hRQ2TPD+oYh+PdMmh9GVSD9cP3v
Wulje4NOiW7Q21ekqMCxHBADo0u4t3AVXkPaGTfXbUPlhfdU93D0cdxkJsR+123uYK2HCXum67Mh
DoszFmX767PrgdCn+fuU9DzozBzj+iBsERLczDX07zb4nDWjXMc8dP/sx/xjbWJtd7lukr5XYulW
76uaCPUxz9u1bg6wKwBQ2q2W2nx3xEHGG9SI6DG1OQPLMpuLy20BIsCyEWwyC/4+b1SNAR847t89
r08xzgdqWh7+PcT1hUpE7cVhpI7ntIcNzNBcjHDS91fgvtRyfglOzP/Pxkg4+l4zgPivb7zueH24
voAOlXHw8uZ5ltDHM985REsDquLaOvfgP5eoUNBacA38ADVsGPKI6s6UGFWIGT1O1TFwtNzypzQr
/z6JEN74Cjz9ur1w/UfsPvRHfyl3lUIWo8Ud+5fVsZK4QomJtOlwKtXmur2L6YiGTr4yxXExJxqJ
V00ZXRaCyFkjHrRj43I2ra4/thPJpeXYY2UutON1U51mvHp9/vfH69Z/X+99hGt5of3+z/br0//Z
JkzPOBQq2wweGCq5V9MxNqf/POh6c590/K2zDV+8iF3xZqSID3SZyQ+Gdt/Cls6n5pYvrWG0B9ux
7J1npPHGLyxcP/CAf7Erg/EZCo/S9FhPIwNfpjpPXkm8JNSYBRNWhrZprOno4bIVTqm1hhXO+leO
50mp4meSmHp2jfkWiUaHQVp5dOyDdjO87k2jx1ZUZ3S/0gcr2odFSWvdIu3yzOJT+sY7+eTaA4bZ
1bE0sRlM3BlCwthtVSHz115niDZpubHVkHB9OGHAAYpN99rXkbwxVJ1vdQRih6qLihdvmg6AkeWn
MVgVqqcwPBZxnz6EdvR7/bjZ9PgG1Vhd3Kroz2HElGFc3rD8HjAomWmlcANLJ7J32El+pViS3l4f
rHLsbpXdQa8VHhYHGl26giB5a5mJPa6u+6DlXH6Epo0Gzj7+5+k/h7juXkj5WhR5tf/30LkFLdjW
+nbTKaQB4zgf8G3xz9dnZYYAze2xvb8+TWtYLNBTD4PXnF0Ggu2hAQGBHaYnQaW0+nXqmaumpa3e
3Zm5dTLmzWeVF6/QPIY/RDTfdtSjP03vIMkqIxLsq3lVecgEVhqN/AJH+xH6lmKEIeNF9iK3L9CJ
t+iUF3O5ylU4zJmGXCVES++uT/99Icu1ghxkeJY9cPcledF6YsQtDKlPnhMrf9tIKL7D6DSH2Opu
rs+uD9ddxLLf9ala1EX2EIGXte59MuraofTQdRWo1OnSe0wUTMRX62R5+bpPrYV6kOdgorUQ7MNt
9Q8tvXbz9y2mkQe1GYnL3535ns4GyRKiFu49giEO8s9n/H3/EBY1Zxaf0UApOI6yHbZBCw/7IcqK
8iFcWo5Er+Hq/LPNa7p2nQGBQd3BEg7linlX6553UmZan9CyvNITiycdWRV+Y86dbFwsZVP45C4n
4un6osDVfg0PRO51CU+w7S25K134rnlrRc9JWLkb2WOOYKYjOirknYTn9EjdxsJ5mnNYNn4VaT9b
5mvhT9lTklp1K54KjrWBIJudRmHFa5nmCIhgCjyCZm5GjnVnCUs8znUIcOqadJiI7OjNMXW37DZd
XV91LSadU+uGJ8bzGIwmSX6WjVOfXRhrjNDr5Eu5xU1dpuKltqSLpiLCDmQuklepASAsO7j/7zuZ
pTaA6l78BV/k7zsdVqxATo15x2wJxN1V+dOQo1DCwDO5T8MQ3yijrRiR5O5umBzzmHKPgA5TdEy0
0+rE+tb+H2Nn1tu2lmbtv3KQ62b15kx+6KoLUbMsW57t3BC2k3AeN+df/z1kck5y0oVCA4EgTpIj
ieTe77vWs3ZjJuxrg89nYyeJflukxN9FQrEfhhlZBI93VVWGs5OtP42rbM5gaO1RPdPqTClcQt2a
V+Uo+M/l/PB9v6Y2CrItlB9HLFuacSQhuTd8Iggxt9Pj3qBIbO8svQ3vSwtmRQTobbMsLg/sYNhW
e8fIfnYBAR76ucOyjh1Ug3IgFZD+4LutQTJtF5ysPK3PfdhnmyRLmyctij+Wr1rVv0VmH36J+a1S
TB8JupiPcUAVnYz5mNSmplDHhnya9Ll90Ptfjfz7MbmbqivNyX4cU1noUpI0P2Gpck9qM7onWp70
t3qNhkQV58E24d5Qk4bNpnzZ9PtTBsH6WmmjbTpUWUtIgYGPj1TdleR/D+WZHPUxAMKwMoXDYz6v
+PnQpBEBwKheHyaMtJt2IHFdRoN+VeRasonMWHnGJH/T8yv8YkbdxZC9/oxvIactLv/Xrn7W3ixD
VyMcLqUb/dj1t1c1JkHGelEllBHftDrXH4Vflw9B98tC1L2pnaV936K6v2z5/ZjSLfudrH1EKFPV
kSwuxcA9Fsc/DVFhbJaniQoQIJofSjeGMOncCLhdpzqZ52vL0xwGrUKm6t/XLsuQ4evjpFOydkfl
mJvBCcuIsUtpFR/pyivHZT3Gd4qny0o1Gxy4yPPeNP3cfLXs1Vpqa+6XHeSydnm6PFSOSa/MbuNV
CTnjx/7LllENPrduHZ5GrvOXgFNjnw4U5tSsyi9+ruaX5Rmj0KeGZurx5/rBD9S9o9O4Xw79+76o
TX/s28DuXcE4aMEOO8F5eTABffI7yoyNXWWwS5oW7/fy9Oc+cqTd8fs+y2ZLmMBaOoJlImSGwYMC
/P2U542gPj0/1RQUX8uz5UEG3LuQJ4Wrn+s6zRmr88/lxJqSbZzBMVsOxuIIqem316FcSZNGSovL
lUOP7JfXYOBke/k4CPQ1JV4tcH2dG10AGeSXQIT5pUpHG4+4r6/dUct+3bBvOgB+P9eWum6v6bTq
6+XA5QG0cn6R+3rec1khe/RhFkOOHT6NjKSZ54l245kwhGq1LGJlKnZSh7S0LGoGllEFr+bVshhZ
0ZobpPZQupp2STLjYVndR7BbG4MMuXjMx2ep0uplCmEflq2KKW5I0pxuCco27mU+fX9pNzXaUx+3
JTwlDqLjMW7gCjEfnf8sNYUmWJiKft2Tq/Ss+SST/O+/1pj/WoZh4ZZO0vD8869dXjLhr80kgOYK
l/5uIaFn3C62TRGgi55h6d/p6DNP/ediJUOcaC4SmmXrsmEaUq7sy3Iq8tdUTfP9sjRm1YlLJRaf
VN24MWNdbIFRdIHtNqwl9ezNIO0RKVOYeT6gguuCoRDRSb5J+6EGn7Xs/f1AWw/RTlfOnOsRXUxF
Rhf0ZgFTi/42If/iCoD8qVUG51lovP3oDriOXPdSdcmjnFfnLj6bOqGd3rSJ8zw0euxRiI+ulq2N
FZOJMSZPgYp6ujGI2Bl6xXmuMY1t8zoetstRmtZTjmzj+NpVUvdpiq+Wt3SUTlxBeqUDOL+VH8c0
cutc2S2LYzK+TuTOwrCS5YMM/M3ylm5Db0ydSL5uu1R7MnCNJZFzblKdjocQmIsJsjqTlG2f+8qk
9xKrlo8u1Lgfx9QAN/TX5kFBw/DzkGmaRi6iIPZNbq26iesk7O6DsO3uCVqidJgiDvUDFkHeECDT
j28/91Bb/7GP9fS87E/qidzpHUbLZbGeX3Du4s6vtRzT15npwRRxd65u7pp2rG+GHL89AwCk9rXC
2SqAZLa6FXwJb9uwK76Q4ZShEwzmrAEDt+3UOBj9+/jRtOS7qyv5l8TXkL9Y1YuumdWmgUx4RTXS
OpeTWpGB5NqfY6VaL7tWDn0+rRfO3ZSSDTeKiDuJWfd3U+l2q+X9LEyKaWdVb36JVFGpBgZjSmKe
JKbKTRFZzjPCgfOyaxNrr50j8CBqlsofRUVn+T8Ufl95NvOoP/8PCXOo7/+HImNMtfwfalxDj1Fe
vSPf7bZ+lRjbVCTTHnFAttYAezwui12d5GstFNqj0cgfWyc30H9ZFIlW7WkaZVvczvRJdCV+EuSk
r8Uo6mvE8P2hUhO5B5sMR1SJ0rUNN+9lHLtnJNDGN0eeZKpMX5uKywQQ8hhDOUdPrl9fS+qZRQtw
odfztz6rwh28rAz8XdqXV1TmiIyan/222AJ5JmbYaDzmAexdVf2IO4IYaL/JrOtU1Tf+oERXtI0c
L6XuulnWV46GFgijc36lm8WmaHoiI4KWI3Q3IvjFHZzvL9AfdNsgVUud4/VsW1wZBlrQeamKA1Q8
RT1+39jVobqp6w4iwbxh2WXZ6nZacaKBAEU/pkEFCWyb1oF5Nqhvnq35YVkM0946TYRLLkvL+mUP
NaN/RNPHhkydx1jf52P7goyj0My2Iak33gJgx+n6WAL6v48CBJNSRWexgNDtST5arpPc004Pv68v
U9trVU1+hraB27z7Am2cexjyl9ugNPx9ADpo54Rpfp/0NDkaRXRf9F54AKDbNwG1aQ3GUb0GnUoC
WptG26FS5FMt1MegTnqQOgRljbn7bMZkqMSqnVy1ZdWTAaKPUPvH4MIcAzN2HtxiK++vdK2xbs35
wdDQLZrF7RhH1kwUa89IME/4/9Ba1kZSH7SJYcXP/Vspo61omLIt65bDuhAV/hi12W5ZXDaIqP4K
tt48/tzNRkllyyK7wbxp3aaVL2+cTvF+7gBZhqFZPH78fBmp29WumTD1LQctG9o2GtZJGvpYLnih
ZZ3a5ANh11F2WBa7wre2eVSihhBk47iB+ewwpTv1LiKAZVGOY7iBVCP2y6KdFI8N7a4LZir/Hof6
Vjat+VyOAQY2904dYuNM6wIEfyC+IcMSu7gumdIs65aHKMrlFZ4rbMvsK6ZC3/pTXR6aLn9FC4z1
3PW1tSqc+K4fc/NiaO8ttQWMM8RVHMCYYXmdNxZ1kdwJIxJrQXdos6z7vsEvX/VRU0/LEihF8+Lm
78vuy5rIVMWBQeuvrxOnhUAV0Sib2u46jKSNfA3wUH1/DSYXyLWr6RXzi+PVLp3pmNa/Ol+AIniv
9z+XfP/70nKtGqBc/NzW/W3pr+OWi9xfey7H0XPq77WeXvV8Afxrz+/vN2+bgTv/5jh3CFA/Bv0h
6MfkjLMxOZuJf9dmY7cHx5Kcf65fnn1fVw00zHqUDez+c3Vec6VfLcty6j7SAGE++QxnPzOL8/Js
eZDVCFNFS1sCxP7c4KsiGn5ZNuxoX4ggO8Y9OZTfX+bnK3RSGTdqPLP75tdfHpbXYlDQrT798d//
+p+P4f8FX4tLkY5Bkf+BW/FSwNOS//xkqZ/+KL+vPnz55ycbdaNruYaj6UJgIjVVi+0fb3dRHrC3
+l+5aEI/Hkr3Q8SaaX0e/AG/wjz16tZ11YhHE13344gBjefLZI26mDvcaFaCUxzpxas/D5nDeRid
zQNqbGYPLqW/Y7KMtXOt67jBIK9ddlkenKxyvLxG71utlKh3GagQEpBugzgxruvJ1L8/ZJN6bXBp
PdIb5rOGlmRco8ovd4oatKuf+y0b6LkRoFlEIJPLiKKome+r3OnPZp4N5+WZ/tezeQ/IKTnDOHSn
IVOTs6+phyZqi9syQkrrG+MvS24uDmbojtv//Mmb7u+fvG3olmU4rqk7tqY7zt8/+cgc0fEFkf2l
Jsb1bGlZcd23Ir0m3WJ+jntb0t+Y11QbcySZDNnGADpkfvixOq5dsIGV9M8Kzc11ZggT4M0gb93I
rkEosG7wLRM5qehCXH1/Lpdt/VGldUv6TPhUIde/ieiGPwntKU2a9lHHNHWXoOVe1jptE59VH4vh
spiqNFUGXQGePx9j4j3YBKmsMe+35hNai9Sb7Dw9LVvzIvnl9Yfyl9dXdHHo2xqjpa+Seur7DbAO
2Z2pPi8f9H//7Tcul9/8R1GOdRSEzW+L/9p9La7fsq/yf+aj/trr78f866HI+PcfdzlHH3UhaRf/
vtffXpd3//HXrd+at78tbPImasbb9ms93n2Vbdr8ea7Oe/5fN/7xdXmVh7H8+s9PH0VL74tXA8aR
f/qxaT63NU71vy4F88v/2DZ/EP/8tPqaAkDOfj/g65tsuEr8wxC6Y7m0Xl1sxOanP/qv83rtH6aB
t5/0TQ17JoAn+9MfOWyr8J+fTPUfJuYm3bVNbHXCdnh3iQ2DTYb7D8PVbdfWhaYZlnCNT3/+r39c
ob5/Xf/+ivXbacNVapbeGi4tGNPSbc34+2kjjHhIqwy2jJ8auUf35TqR5ADUGAcgZbixcW/Snvbk
YB5++Xz+zaVS/+1S+f2dLdXRDGxVwjB/e+eoCIqeLDj6qL3Re8aUPMRK/GCGcqdO30p+zkStXZkp
YPLCeMJm+yy68a01ppshQLroHrMjP11/BRni6Or9xdb7m5O8OC1lF3ndApCYY3KDdhfoQMd1iWlJ
cfILaQyv//k/orrG7x+iqrkGwEusniY+DN3ke/z1qt+OFP4F/s3VZICzUFWCwwY7Q+4xPcdIlrdG
6753OXNKAI3uJs7IwbSYh8pCfw2G5r2HWICSzvUshGYevLTA2ut+8hIznltJe/jWNW2NQaSkpT4k
RGIDvyetPfT0Em2Q7moePII31NIJmg91g/D1FOnW18DVWTHgNWh7DCRoaOZuPcr0IdXxsbnMOUX/
GSQg8M+YwWfw1udzcmGN0ErJtCss4Y9+/k1/MfPbXuQfuIBBs9TuigGZWAcabrgEbgaYiRZxY41V
DvBEp7jfRoHRq6Eu1aKOLCzlNLVG/BTpEEuNuL1p5fvQCKghqdp4kYQ9omSYSnT73mnRjfY1V+vS
/cbpdqjSKeA6hhgzqdxnt6tfqxZhBM7PS39n4KsHdQs+CuncasICKUWLu7BLzzZgiMYA1WOWxDZo
rrYOAKysE6IAbmIJKMfpoJpwIfBEE8w/e38/MS8DV5+4x6jGR6EPAD9tAIoVQvS6TLOVq+WUhVFu
B0Zi7KBlB6sUXD9dWHTfWo3rqp3z7KKrVjJWdSPCaQKNSTVB2uOO8h8sAvBwQQlpDxUUhSMNYQiD
+i1Ar60SlpSoLRUJcpy+jG1Pl8MwoX/Vo8a8bnooo3ezomnv6gEdYGYCdkxZznYoaVH7EdKWBxLi
vDpDeGM2UNSC8FqrdToh4plaF20KBi60FMV91GJQsGuYRlO5mcbtVh/6+ErNFN+bnHpa0Y446bVN
ualzsBYOqOhbv9wbAgunY/n2ZnThn+BCXhVqRTRRiXrOk/30kA+0Wpix3TIJukqD4D1JnFfG7Z99
k+SLzig3ZixRx5rjvjS/lX1BuUqJ2nVnqQdGz7eg1Y6mzYBkaPeC/JlrXRdQbHOkWfhoLyCjD8x4
462hh9eyDI4ZvEVC09btRDSvb1X3ZeaoqxAMmlfb47eqweg94BUYhYGtnaS44mWYLLwDwwEcUakX
I61Cn8JZZ+OzbIW1nuEVCpaivISHSh8z2dP1CW+CyjqPmcunNhYBKuA2wuqs0WufrjplpiHlEbUV
8DeNzkA4QNrBJKi7MPSzshhxtDqjUV4TJ55xxgMIpTh8jojcIUEzfTMlka0GzIk+yyDBcL8fbfES
NIhh8xzrai8PRtFpVNeTc6Xl2obW8Euh2jfUYjBLmU61SV1+UxkRS6tkMD/ypM09qwq0tbCp+wl9
bcyTaxuhnVuD2SfSByGGNyKSXcdOdWUXUU2MkKLuZwQhMyr405LBTJ+RH1ml6RZsSr8rrPoeftQG
jA/C4ZZAW4RDWx1pwip20V7migmWZ/Y1DEWNSE7vyJvut/YJlsuVrqO9UV1+sHQci1UrxpMs7Gvq
T62Hfek+zPyjnWPUnvEjg6F+AQyPKTatwNuEyKnaqEb43dU7PdBxb8y9eMMEkT/Aqph85OKugXEs
BrKQaVwVXb9cAy0nNtSP7gNoCLheAQPndelVSn/xoVbgQbuXSqYfcBVt9Fxu+GVMXgHWeKOSzyEc
ozmUTvTQw/5ZWaXO4MFviI0DJuE674lKF8mi8veMxNUevpDw9blUZpE7vknyMmDvGLK9Qez9jtIH
Toaq3yJsBaFq+uDYLb/2jKORTqgSiV2uY2HDTb2lI/Su4BC6syznLYw5rWNC+Qy+4MyG3aaggd6W
sEpUq3ysFUvSXc1vlNxiIhZA+rWGW2EolMhfNJtCpOPil4ZHjDmSj6osKZHSfW3oqTD0xTHy0k+U
MGqAe5Ot3iZj8WzaUNyD2lF3LmBc6jYAtFZKaJyqR7Xkx1UUq151nzKdaVMxFm+E93DnKCnDd2lB
F7Iyr1ocZl6TOfXat5EoE9iAlnfAwR6kaOmst1hVn9oUv6cfu/MEvVK3PlHWJCyM8NDKY03rZluJ
4S4v7XUKDMEbEkYfdTPu08In9Kl8rWejKN6Hq/oE2GCWslR0+HLxaMfVNzD8N9WYHaYA46fth4wT
jOyuKrJDOvmvrZLqe7MtTfz5zhoaWLFNHAWruPvCbC1FgDzd590ETqks9J3rSxhnCnVSiWmrkPq0
HTgPnYkYKHSF8ZZhHVjU9tVV7ddWkK/hhDYmnsw4tE3tkC1Jjq1RwcDUtcRzkexmRfe5yIrh4A7h
rYYIm0F+dDViY9oIQnrpGR2BCCshPvC6jXEHVdHzIDAyhznuDMLhoLOBU00SGIxZeif6AUc82eSa
gwMmVPT3aJbvF8GphtnBbatD9cmt0qOwhe+oAwwcrg1J9VHNYsdzSqP0spH5MgKhXVAbCjBj4hv4
BnEqUJCSDabo1nCQCABLBoITblXIqd4oY05OOQJCwiDYSn5ChT2mG724mEM3rODT5lssbXRjK//O
sZX3JsR+bY3ozH3HfpGDfZ+PDukYWX4Cf7dyuyfGa/xfoLeZs6nbdJy11qcuZFyAOg5Clz4IDlUx
3BYNnoQkKx5DMgdWzfiBDn06MPfiNLIEkpNuPEcDrb+6T5wdZvQ2Qk6U2G9qfFV0ojlXAS4loV5g
FHReYoM8KqTvudo0rMpY+wggRB75zD1iIPg89Na/1rL4SgGyqsEY3YaIkLd63nxTSAxTWjKD1oqS
BJuezI6902c1UG/aQ9B1G/KjdxqixbG/rpy2RkKsPfoiROIEroIYsKTaQ4gFDj4Zwy5P7RvLLBnj
huM51rMCmp7E5AyryAkeNN29V2rMJ31YPhFvQEAaYEQRNk926xA96ZvvvY3ptYQUmps3gJjIWm4+
VBskXoBhtg1CjLw5pAACCD6bg2uv2sjNcI9DcHAntVjTmr2rcCtavSw3dRL5Xqy8ORR2+IyMZDUd
RACwHCYpgMqIyz3F1jsT0Hw5jKiSteh6/mM0B/ciOsPBFE+YOm+obDzj4xtpidvVpY50hjKT42zQ
bw8MXdCv9FDU6rEM4JXX7U5a3MeEfk/U53SSud/txlA+QigajnKQezfpoh2cpWQvfOcAj2Ecynbr
90a+3sWwJ9chZIMVNrJg27XJy9An1n1d7SKFgQ/VlX5bzpIRQyUqDcG2duZKco/ZhQuy6gfrtuwP
ZqNYWwbbzzIV7bae4HoOavUQ4jPet+UQn62MWICRFuVJc78Ujquvyb4ZQHUC6I8soz1i3tJRK+j1
Sq7DqWaEwURESJS6IVBHzDM46aEADDpEW73RvmhRnz2O/jf0THKXFx11+hbyJiPUTsHDOdJiOk4D
OLBm5jjVAYyfQR6gO5TrB0a86gO3a/qvET81cxivpjQxVjCHHlpDV55tC/mGbcgX8M/QlWNXbkdq
R3s+Mh+lhFWvbcZ6pPwxlTJnKj/0iyHD4gRqGPTPa15O+PuHZxzB7nU0NTpF0AJNR/DutuhORr/6
iKlz73N9qjdB7wevelZ+TaquwXkz644T66wk2i33u+mlkqhhJujYZpmDbIZw6jmBZXlWo9FJEECK
BiPFpAX+RBGhJDlQ7nN/6D3AoyQmQNA2GLGBCcaz3+s0JHCzHVIo9N6g9/fqYJ9LrcD0YNZ0wlpn
gvdhrHylsJiPuXyAOiV8r7F7KqvgvdDXxr6l7YNIJ2NRTmez7Y+xqn0uCDoEJQG2SwT2KtQdyChM
wfcVVf3VkPbkjOPqUyanRPCsfYw9VqQyDoiFSZwX3eDqVFZNy3g+vsmK8MQkL1WCc9bEL6Zvmqc8
jfaaLhmmznRRvClzhBAP1mj0296kL+Oj6vV6YV26RBQ7MF5gwsytIcfibA2vdKfGjR2gUo2iPZzi
x3RstFVmNQ7hNlHCJGTadaP6Ipg4bBMfrtw0KQ91WWk0/8wtKgp3p+QgdtrYWY3SyGCgWwGBuwOd
Hd6nQMSxpW7OcFTMcK8YWERS1NW1SaL2UATW3VjUjzK3jkWnfAxDCKFAuQrydDr1k/WhpNx2AoWg
atFRsoXFN3GVhw7WFYSDZuMXBbTDqq5cxnRT5B67vnaPwWS/6G6Qw9uDVGT19fNAdFnGFMATjDEH
UH5xa5KL7BLBxslT5pMDWL7nK2xbd0N2L7Y4YiX6mo51j3Gi8N1LUYdEx4J9WrdaCYMl0b1SRmIn
xfTaIpgvRkbJRR99ZR7XcBlnqFDQqNqk3XBVCqg9sGjxUkuYvVWWZh56IDokRnmN9qxcj43fbQEf
qQwop/aUOHa3U4RWHsKWUz+wc/1kBuUpiXLlRQxhtUNjpm47gBKHJgwnPNoJtroaEF4bM2GjLtuc
YoxQm3KqLa/SiHjPcvhRTDDL61YtdwFXY4uvtLUw9VUCP3zS6YRBMTOpm56h1Ijpyw8AxnXds3T1
C5wOtL1deOmCKN72GSN7YXXbTMfDzuTiWnGdB71SCs8O3lWkVo5Nqx0uXWe4z+oYfSArSvaFaiBk
t5/auCkP1UeFP/3UKaM4cBvkFM4hmPjNRXELFIFZdmJOnK/dBI5FXyHgbdFnNKq1qbpDKgTXzbyz
UD6sTF+LtnnafCR88VpL4k7VPeiGtG8Y4kWW1p5ache9BgOCm9KDS0b9Yjn5W0Nv2+tMuA2Go2r3
SXfoyWtgfu2CMkHqYE7XdNJfzKaZh2wq2uli3zczMqrFqVjZX3RNBauaMfIwKzjQWCnGjVGKY9BN
h6FD8aiEnbhOOktfF5FIcVyP+s4irFw1k+Bkoirz1KbMvRyqclO4ODlL/KdGlp6yNBYrg5aNjCIE
xnnevma7kIiernPye5VbllWFF1jueAj6jdFyzw5r+1jaljgXgcsHBSEeyZ2n2YHKKPvFQX+60iuI
BUzwjH1nAiHhx7Aqgyze4b9/ye1cOU89wGoljq7LGH1rFNruXoVkN9mo0vyImBMBEq9I6f8xwzNC
5jZ1pXtKxVTVwTOPYdjgEyrrfWszlGQATdxDkzMrzG8S9JXQzHHRh+oZPhk6W+2+IuzRKzSiMn3l
QcVvTqGQc86Eps2pKsm5PggZQuOwAnsXDW55rKr4up71+Vlj7sWUJEyfsSu2ahc8hqneH7NKo9UU
wpYTQW2RHd5od12p7kOwfMhUlG3Vl8ZdrFtgbTKgl5keM/RP24ci6oKHcmh27FOjt704tWIe+LAS
r80kTEyg16dlp4I5PY5Acsx8XQVM1pXZNXjLXadqynWBtwB1CbEfGKe3pQLSxXbcSxJkElRo4mzK
xn5AbuKeWnDOQuacWpnqHqQBnTaon2iBZpfvD76BswprUAkrX1MgROmGs48S/ZT3PfFdGvyaQUu7
LVCzXeFCWIx0Izz4XfW1TwxsnyBFVdeUO9+p7uIIL4GooJ2HzvDgkvlVtONGM1V7U7kR1nANuBqo
eqi0FLmyATALnPkbGKBXY9xeTe7AxJtu/SS1V6tvzsBGyEeyOms9oQpQE1yH83inOFEQ0VaARJkk
Y2YTaX0NXC+fCWNBUl2a2vpWtOGjOch+W1vtnKQBfGfSL+1UTbs6EHc4q+MSn78PZCEp0Z1k1U7o
BA6LGUIzkuAlFPIPfDnu82BK1jXkSc+fRxJvtk864HyG58CuTNirTC1S5pZNJTajZELmY4kNVOIy
4K9GG5o7wSrr1a2qqLCXXIAxgVXOFlRlPVEnTMkQ8ow08k9Rwb2rK6AAOEkkPQRrCs0CDOMGzWnT
FHu3pauedckRuBGTtJJYb+mPryXFeS/MZoqLRr6BGN/ZQqBML1PEe+FGGweo9QWnSJS178rIMKHN
+wqO04NGA2o15CagCvK0vF7q6sbSfLlSVNPc0FdKx+GNOj8nHmOTsgb+4mr1ndlVH4ZqzjVVYxMN
uXWox+pDMvSttbI71YNA46hoK6uAER3BzZZ+vtdrZm62EhJIlU3bRNepTJjal7x8y3nba9vCWgJB
BZKQjdQwmZh8UfO4pEF8pMAptv7G1rk4B03qelVP+t5JBWu2jqgkaQL8TctpPEs9alUQtRpRe9BV
Qfy4i0A9sbj4++h6cqpcIoo9AMaQs9sbrM8TYi2oZn4bXcJpPJsxwYolth4oK5DQDTI9zEx/cgb3
G/lQ7yAYFaI99IphGTSwHmLfqi9VzQtHroYa9ZwM/2iYw56v5w+5hqPjyTLzorJrb2l3HpumMI5l
Bqinih3nnKjNvhygL7iIR73c1qN1SvkdCypzhTQu942eH3qZZJuo5J4B0GBjWjFMKBEX/Li0U084
UkH7jEmMfTMxoSixmKwtJfakUVU4AGhvTq1yHIrHEXXccfHwUIdfV8QZBVCz+CaVO6fxfaCL4NQH
B7ofhIudBNFCUgkBRHqH674QDBKrQxx1Awna/lVEi8SzAa/B8d008VNG6M1qkHhHMSrt8KBPpkNB
JtjrUUCcnMjuOtifK+adRzR/3ckqd80AU6aHQmXF47kjQ32lJ9m41w3i2HvjM+DsVYqpfs007s7I
c8ZRzmyu0DvI5H1EYYW/t5Qq+rUmeACdGynlezhwVXDhEhAZGYAhBVmfQjM1MKju5i8SgBnDEZJ5
kvAxAfe0EYkN8kemHgPJOCM4DFJo6MpdTJTRrpbWc5mhdzIkQ0q98ndpeqWD/i3E1qLSi7gnOfdJ
TWyKjf6siF5wk9sHa4AghdEHzFR4stqxWMP5uourG7tJ76tIGkc5JbeG5aS3RTZcK0CsAoIfVHi1
cYyQtEmOCoxqGbpI3zOGsEa795PpXKIeOhc5oC5z3MFiIoZoio+1ID8oVcgqSVTm/3oJj9wOW9yS
BVcQLQUyTgkaYPrMWaWK2MB/yvioejknV/ntB2C1nQNgFVyNu3WZ/HBHN7CjWN2ln6QLvCYh6E1B
uEa9DoY3v60ipjyUDADHchnAwaroBHSpnfFdNQXlJNIW6NIS5mp6tETWWuNcAzD8iBqHHrTfS0ox
wao2rXJfAnZZ2TZj7sKywGtk2JUzx4q8WGMwKOxYRTtNCkDerxCLQkT0M8uj1Lvt/BYolnG2KqaA
tUNlIMUw4+XszWmNLa8rpr01NMYVcKNDnEZn8hW5uhfZOwb2ikgm5xn2DoGWfV1vCB8fva7LE5C9
5q4qVe5r0Be45b2b7RpbAHFeqMcqZ59MIr8SER8rlrW7Wp/wxnBnqo1ngTyBUoDkKpAb32pr2ilR
Eu347VNsCrg1ODGdpw6lojoxQc36YmXiGlsNRruWFdV0hGv52gnGe2Cbm9avuNzJ6G6cZOTR4OPS
mE36RhjF3qYckLsFyCV+y4gyu+5MNtRzbpZHBpF8fUXq0btV8Xbva8WevATvPzcRnFyxqmaEC8Rc
ztubsayvyfgK8alPr0gOvunSfapr+jikWG5Um8mBRuzdhAXQC8zu2e3VJ8grG3o+JnEw9Q0a8F3e
NM8jQkuoiaQclRPdmmB4oIS0t1r7oNLkADRMqHgGnDBJO414BO3eMotHdE3IR/QvTqhCWh/DfpeY
4hLPk4tCEq2nC5At2XgcQHO7s0Ms5kdtynLbhEyTg0T1KHAqx0CpP6s2oRDRmCbekGnw5OCMFUbX
buEQojn2gi0zpxmGGIEHNIrrKWteplKdk6jEwZ/Mfp/n4tWP9PKKzGNqm3wNI3Pu0gcMXGnNpRhm
cnKvJhtDi99BSOdr1dZdKM2UCDXcv/Z4JB7tMKH19wCao2TtqG9aEVnBOMQ+j5YASKY1R2h3o2iI
oYbN3MeMyyFEWDvT7t8tu+9OA142qN0QM8wA+ekYPiqJClAq3+gqGB+SB26M3NjrPW+dDcG1QsYT
o1iNOm1CqpctHpKYq6JBIRxe2Yp7ody2znATIGIH1tvW5Bgb5ZoQJNrLPR80WheyQeb4k15SH+K8
pb1F6oOK/QnN5XEsHOfUUOfh9kJcXbIJy/gJ8sB1OYXWtkyCF6UqXUyuoNs6k/ZiEMfn1lDSDSVr
Rj4wmaxweEB1fxfX2uRFdnGXR+Fd1DHW14SyduPpQRtAZEVJTn+is959MEQKdRH+iOIRbZRFlowW
r7mffsst+zL6TOGCfOCDYmZPKlVI8KHV7BLX2TAWiXZ9kpCQXk23JTBf32W6MRRWc5ggDrWyuGp6
ysFY3RhUpWWyHbN07f5/5s5sOVJl27K/Uj/AMRxwmlcp+giFolP7gkmpTPq+5+vvAO2zm7xVdexa
vdQLBkQoU6EAx32tOcd0LIJNSYRZGjYE34HZRehxw/h1T45bqX9qRfHUTaEEdhpAHDd7LqjEJBSY
eG7H3Y1DqG9oLJz8yYlHEt1dh7t8gei3W1RNq22kk23bOtirXrVRs5hYTs8LAMMd8qTDqmdRjuv0
ZTAOuNTLfC/qWiLgo45Z1tbGDeIrBa3IGpdSjXETEN6VKVoPeyncW1ClRCX9tWn1J6dLn5woxUfh
6v3SBZephvaqjiOfCfYG8OGFVh44Xrs5txmNuDp4krb5qWbMNcxeVEy2QwqhZn+fA+5fYHixFzni
Np2YGX3CWSsoG9pGhZdepReu48/A9n41zdHJ+ARkFGpQgKkqFW6/GFjQgVfNQFdhlCdDN1sPGPMW
iSy/LOicdzWihqbW+WLt7DIycbXrk9a0/hLu9os69vmixMTKs6e76x/KpIOQ43TPbYF3W1GscxPz
x7f88ivTtBvOmDs7pvYSDeZrMTCglQCqRjkgKs3thjRg5gxJRIdfROFzPLb+NoXTe9eX2TYaPW3l
0mqHiFHsKM1TKeHZjk+7jtd4SmmA+fSzLalvrZ4IBs+KrJUdCqTKyqPzCqmOjk8MqnjZB3ROLXLP
7lhRTUjmKl7UVUWqSfNTDfmFogaxgUqsFYy6a0IBimSDxn0xiDm60wRTMsW+GJkfHHvV2JnAO+9Y
KxLiUIpoVerIG/F/vJ5HT2XG1Qp6aUP/rGadfg/6fy178jJcqFnwBJ7aigQGI5ctoVtWuXW8/FL3
9WOTio9iemrPapL/kbzq/0U59Q9B1v9Jp/X/obxK2PrfZDf/TV91/Nn9r/efH/FH+vV3jdX8U98i
K0VY5r9UKTVycYRJENZfOithyn85k94IlZHtoNNBG/iHzkrRjX/ptuFY1OGRIZm2hTrrD6EVJp9/
OQisNMc0ddWWDj/3P1BaCX0Sf/4lDuX2F8JCnujgapJCdX4Xh4KwgHJgxvIT5JS/tZpKORa1+aBi
56CMpXik+iBiInQtvNlZEiwwilnrYjqEEwDQBjEUE5Q+vKF+DC6mBoRxenHeJLL+asEYHb7fH4lx
6aq2s5wPSwZKolvxRf/1A7XzATJRu8xncF6YpGIrwY5RX64qPVBYSefVI00jbxua7VfqOvnBrasH
8lSNO0h8ETE0bbpBOq1tNKBfZyti2kWgVPUFrKhVQG6UacIkrvH/eOsYMnwzSXCI7FzLwLBufhrC
kWlSdfl92Hj11ipoUs+HvdOSNasZDEuRfZMORFj0/xb4f4KcR6snaaWddufjZmA5/LeTEi4iLSS5
nV9Qio6ahiIT9VErQFFJ4Q+HYjQJfJt3541wVAidWsJvmDGP+O0tod/HGV115z5tcN5qyToIE/Hi
ljEVG12JEHFa2bOpeQcbAtEn5WIwgaLEtoT0+MG1aCbPLxh+uAmbvnyx3b5fe3mprD0rG54blEfz
G+KRwrPlEZ6RG6iVIPDctWPNh8sV75q0RbjP6L7RWGoSKMd/vhyULUqFUbA0Lh+MkDzrqsBPndLR
u2nkcE1YbPr9QaM9MAGWCxKIlZe6lGePzKvj3+7N03+XQRuT2PavKx0Ir22rqq0LS0pKUo78TQY9
Jq3TARJr4R00kPjCblk1nrpVi8TYhINd31uUwR9St/sRNWG1tvGLPoAug4iBWJwGKcrnWdvMFdWN
uvXoNRkL8dquCGMD9ezAUt6FUUegX6Y9aA0hLUYQ1bhuo0XY2OjaUWyBojcppuI2Tu872kpEkMB6
LSlKnEmUCpbktacPXUqOCkvgkgQNiMBUaVRt1SbZSzzrrfHGRI861aEJvUo6cfGuE00Ba2ioIdYG
3j6Lo/+ki5x0j//42zlS6ogIBXo6S9WE9k8xYTHWnpH4Q/9uEnp/BFd25VmPgNwQL1rokQecZRNb
0BhedRX5WaSOUHVo8GCxj+U18GVzMDvxoxO9vMoq6JZ+VbEosumj3cFLO+sN09vcpbs4b/zY1g6t
Hg976YuLJxEd4tWAD8dKVbuTjBHrPoiUG9XSF9G70aodpbb0BErE/yCeNyaZ5N8/OfpJkyFa6obK
GCm0364aFv/ozgyoGm2eRgvKejDnGsv/TAbgMXmjvhquZa2yKNHp28ELUcLmCg+DIk/8GqihsW+8
HpikWq80jDAsRo3hNCTBH5uSfn+QJ8AUI3fRdQE3sBO/ZWrnvQiCtCDQ2BiTGAN2LKjA8Q7jpSjD
bIs/5tqzAj7aSlEuyiEtdkZifYrCLT+mnfHfOxkOpWrU7QO/gryGDgguD37P2qMAelVHO/EX//fb
jOfYf/uT6RrlaEvlkWdJyzJ/E9GWA0tIw2r0D9Q1d3FXSRRLZOq2AuBiOh3S6XY2ATl7cUFhvvbx
gZJRMND3UUVIZ1pjYR6+DCKszrHSHxvHIvplOvrzVC3GFnWk2935zMo2sV1OKjJTqKv0hulSuyKn
+BUxYzz00yVH08Fd6YELArPkgk06FhCeCconhv9SpkZ57iw123CZF4tYW+DrNX5Zmnxrcx09VIR0
S8/k8OiXLvhBfyoGwJuqy1p/bvNy50RF8FnHCKjcrOYeRCd8B6iQDJbCdY0HUZ79cEx+uHmn3Vtx
3RyHPBKE+RXjojfMklSbkcKKwFujKuqzZdWIU2cNYOT5b1qoobYfLf0QqNn4RJrNcmBN9MbTLt/E
rjgIEvggqIbKJola/1xOpcEI/NfV6QloHshAs0zlkYoPlbYSaeC6aIje8q0Toh/3Z2tX1NCt/oNU
pOI+amLxGKHKI64RlUga5zs7cZqHvvBBIjWue6tzFc5AGiiXOVIvs5Fdxpn1ywqs750/z0w7U/Jf
J79KM3y3k959EhPFoPFVsjXbZtxFOZQunmD3gJOchd0A7CVoyr82VoLwr6biRijOoU+757AuuEZc
EVsLKxhsyl7Dq6WJYj+7INwIlYjF9H6NuZ6hIjUjyhFKXqzdPA63YecqKyAnGzGm6alE33aL+460
Ey20N13hp7dWurSIo5xESb848J0WG7g1xaH/c08li3gDseXsyA5JpD/q+35EMt03FXBQCT8h8x1Y
8QV5vm2+SlCLXInjhXrnUrNp8vwFHwQ5pcGUW6DypzbC1tyXI6NIW0WYGr1yeG2NZwnIs/d9uSaq
jkvaBg+zaz1319MrWtuaGe8tVY57RBDhusl1eTIF7my7cr2X3p0mESZoEtMEGbSya53lXFAra8XU
XRJY2Mx7RuuQxo4bfD6KrCDfQHnWt05QrTIvbvbmgNZFycNk5dBlZJUJgW2JYFlZpF14iilK3oLI
LfZpySo4sCD6Ydx7b6fAAH8w/buupfrw515FJeH7nCHJSAFi+tww9V2ahMbtkDgG18El8bDrhmc/
dbAnW424mZUlboXSXxRCio70YTllokNFXa5v53dEEbqHSSbGdKJ9VKvERFpNkCoxZsK0WVmRKNXo
jXpPzbr6xm51VYFsixAG5YoztjqgBMB11FthfUhJ15ZaCI4RmH20dCkZDWZXHHzV7k+BTIcTU4th
0VnkZUbzYWCRZ5EmFd3aBvhuVmoHguN1LMIfBfT95y7x6ZqPSruI0oHaHw2QtwYeqWUU1Bm14d2I
1R7gdxPs8zhtb9P5Qbgwjacvryul/wD7vDrDq+AzKCWLUmG3jJOsFNdDo8lNAKBxWbgdiYEdVmvy
0otVROLMmQVksU+8AsNn1G9CJsFgybsYJGh6TqaHdJUVHdBi8OI9oe6PrWwQKPTEI42/lMqJ3g3y
7lAexiacaE1dSJKTQedGdJeTdnDAsTr6S6bDCuQySA/zYRkDi3DBHUaA/rZCwn2FFaWfZBVKTK1a
e3D82NniZMIeIHXtYcxyZelHUXxpaWDei9xTQK8TazNzLAwThUCMKfZ+5l0Q0ZsBC/fk2hA28ehR
ax/zOghuvaNtksZ7UQBDocYIDHniQsrJlMg/5ikKBEznXmqWsrfKOFxFQ1jshp54lCjR9E2aEPZ1
JypEpSoe4wcwVv41LGpcAoG1iyVn2sIhuVatIL9oxnMPPwfgZfHG8j7bQLInxC2jmOz1MToBgSCR
yxGwFPWtBe75cEPJs7iIKtS+lx9xvaxl8syN711BLBPYJKH6qCEtUTRUnqEP71rYuqsi6S1qGz+V
yDbWusN8niA9/YkO5zUZ7PgHyABvEsE01xJWxSJWbDicNvyQpn9Iubv2c/t3REa+RhZer6zJht6M
ZvJDoZxRBsi+beIWH1CFQnOssjN9Db1aGYNJkxweHfAsl7l7ZCXBOu+tvFnQCuEuRj520rK3KNfT
ryyoxrugjZqrAlxnNQE9iAPtCZl1/pjHzZM5pD/UdqwWH2uXPPoZgeZhj0+r9huY2tNyUnPU5Ca8
5J1LG8aBYfSTI1V/KXvKq6wa/INfUIQOjPtInMih8z/tITcXquN0+zAq8nMckBNt2nZz0gO6oblm
PdupEzx5dWCsRR+Umwol0g3Y348alcsPtXPXBso/bXJBJm3ACjKACfrXYTcdhj7XtJ1M2MpQ/0kt
S3kaDaVcWjEIzNTo8RNanRE91IEI93Y3in1d6qG3EEhBvo9N0kRJkgGCjVgioq0M+RoW30jN1Fae
yTIOF2PqD9uyyL0XozR+WqAajlkQaxjDjfdhKNz9WNn+kohlgfBmdPfzBnqji7api0ARo/pudJd2
rMp/i0EDCVcMUv5I+hmhRNBdljxiBaBF0z9XpngLMSXp71QrymjX2aW1JuiFWBICtTZjplprMzfs
W+bHr1jwkx9orT5MoHG3yCvv+fuVh8h0Gf2t5BZNGwcnxtgn6jmnM0Sulru07ejdS2r1asaj3JoW
LGw4/u170771gSKP5L/TGlcFS+7Y/IFoA+EoiRvXnoEDtaoZbmTQD9eYuSpJwrxF7Y0dQoPkVXWF
WFIifieGi+jYLudRrw3igvLa2f92GDf1PTGNRvHZKsmFtUN/glc1nAiHPqZBSojfPLBPm0wPP2i5
ArQLtU1BwfypJYYBkk1JEaFI9eVI8x/JETXDoeuHg/CU9hK2k3lC8c+K44olOYPKuuxgwagS9agb
yuRAsES7bNoxfeEPeklMc1zptWKtMPp19z7mqKMeg9Zyq3oVG/bJmaIU0paPZCaj8ZDkwOr7dLpy
wrQhnI9nbNwO7yHw2kWsDybPc61f5NpI8HTvFvkbjyMvb7Wlg/ld4JHwSDvyrA38sXiTuUFyB3Eb
KbAIUM3P/xTh4i6peOBVjGJJsDtDF9OgZmVYYKKo/8AdcNp+T2sVrPz0D6S2dxzssPvqAoXn5Nh9
ER/7vTP8+8z8kk38dNzyn9VWo+70ntxjjdi17aCPe4t16kVDyXkp7ODBpRnyYsn6Y/4IGTbaO6OV
KakipX9Vm7Z/DFN7wSNPPYB0EQeCOkfKI712Q9YAVFKxoscy0wBEtM7wXk+KIX5Tb6dk+S9FUbIV
V0rcn8U0pDaDA59XVs9G0p4VJt33jegxLoWIwoVozC+7f9ERLS0tKBTrAUF47ljIayfqGP6tbS8a
a1IeWacwpaM47/VqR8wmMXnzg2NMwnGXjqg30P5hKGqJb3Mm5tJfm5r1OuK97BjD4F0NtdG+1Aqk
+NjN96GRRGtCD2gR5vab5CtY0uVB7z/PCFSraD/6Klk4Y+u+pRER8q0g7XsxgfGwllCjQJCorUII
tCEwB5vndBsoZw/Jtw8f+PR9Odl9HX1qU8dXhm54TBsiLOaLKM+0jWVYjAIJ/cr5PiiA9GyC1mkW
phoBEIrkvaFpygyoIhVr/rWarC1Xc1nODuJmKWwjf4vBdHKX+dat0ndopXTGTVcuuG25JoAgERfM
Sj+eHhNYb0z4LG1+b7ppsiBS0dj1AGewPOfqyfOzdslCiSWuVytcxob/2LfpbvRzeUafCzJSzwIu
VtX/NKiFT9Uut45OBdnMJHOn5ldF6G3uZl8mFoT7OM/XMe3tQybT6NF2Ha6bsRveYx3prdtFAYMK
uYLfd9BgF7Tdx+gTQXwJBbyiXROW8b1XUUFbmLLEMp5X6UZ8tnkwsKKashvjqF9jYHQfRpV10rw4
mWdkACQP0z2/p7nwJXUanfOnF5kTIIbBl9TMX6XQ+4NF88JuTKe+z2x1mcsgO/ua1SIrI8uAPqSz
0+jYQCsze9SMsC2DKcY9H7xyK0ICdDMEcSu3JBHQKQLz0Vdca+vZOdEVgtS97++AAALnbkT08oA8
uaXw0I1vtAy3aOtD5gtKu2nM2kKkbHtIQIPhFaZIxzpQULZ+Lgy1XKDLrfbM7fxbmjWn3rO1ey/B
5DLfBxJVk0f40FktnxS03g+ea/tHAsgCnUW2Wz9YpqwupYysQwcMGP97fZlPBV19DcNAJPyd0voK
HiDhmqTHqCaOcqqqVivXDk8zcKr6r0bVue8ih7B7ZUTzuc2KstzjhDFXvlTLIw1tcxVOe1lC/BXk
gclt6/JVBSuXYt3ie4H0fRlDyzfuDKIIl14D8aeQsN4TdRAUV+OG+RlGzYDUtWPbFZfIiJot4dLZ
cT4VUZojSNZA2xy25K75dbocczk9Bgh+NUNHfaUhth4oKRBYoRJnl64KUbq7+cLCndtsC0c80wQi
r4iL5wH0r0O8g7n38Pe9wXaP72UT0IX26uRMfhg0d49VkBBRvh5jcr69aZ0gbAxcCilQyMq5azuN
ECFvSH6kfn+SuTecvl8kro9eatFvNTvKz/Ntznf2fQT2uX5wnPxLtDT2+zD8oLGBFLF1yktggMwm
y7fep22RHDz1tbNVb5+rBehZt9Bf6im9gwSVZONbo38SeXCuErtCaw4lTBs0eSwgQShXq0YNEFvj
QU4IBIGjQNzNu5GOXKRQT4T3qN8Dch9tKpE6P9wIPQMSfmD6fSsX9YA62mXEWwUK+eOIpqYVEz8O
9XmaQBs8CrN+eDUs/UFoafFUuZiiWEm7P61wIWqtoF0nMWg5Q35D5J6sUqc39kHXdAeUP9oyCoNh
mcN7Qhgy7YWecRCa2kOHb+AL65p30yucp2kVKF+xt/Ui6f5UYUPfVUMzPqkyfkpdmqVjS2t0Qnxt
taQeNwKYzKMTeHJBXJTxJAqc1DmEs81AP3GLFHFs3B8I/6lEA5N4VAwJnCvxQI3EGSUQpv69P3SL
Bmr4FnRpvNHqoFvMOAtD4SmPuMUqpqRK3aQKH/GMisfg83tB+/3l96FtnGShoklFHEQ0rJPc8I61
Zzk1W+Pexb+MWysOxT5JelKllKg/mRoCJym64pkLGi1Plvg/1HrEGZKTGUSqCt1wf/hZpvI98rMe
wQDV8Mwy6osP73glmimw2WWW20d4kOWAldHzk2od6fT442n8LQJIg6qapo/4lPrHZHphZiX5jeQF
LPKPKelIqBDEP16YfqJN1T9+YlPKasI5o0eCYUD2MswrxHZKc4gZCY+Gx6TR8lzts8c3xdLyh8jw
eguCcB6FJIFTj2KVvgCfoGcoxA8gfqCWTcjKvAsJh70aiaesEo04UFplxjFWu0kRGJpvmTbQB5Pp
T90PriF9E9haSEOT1AkfMtMz90lNyFFiBPJpAptSQ3libtLhFQym5X1cPRPasFO8UHlW8L2uMzus
KY/yNsF3rlM3+uwDtYEYZ2TnMoaE4Pby0JKzuyMM9tTEunF048A4yqQpHqTlEcLbEiW/Zkzq9lFj
LPie29XgJfgziR+NQYz77eR48J8oq4XLEB/NkTKovyXvHaqsirfCMSwqOsQNJECNdhX9biha7jJ3
inFrZoF2wyF6Llt7/Mj51+8rJBaMs752jE248WqHh1rJ0LiTkbRTQkYFcwYrlzFya3W+6blWdh4S
9GNREhXNxJxAOQJCj6GiRshzCMMiGiFafLMpXWl+0XSvdmnk+oeuLj5hWPcXPeI+ZcZejIeepcbN
aJPT6LOkN5nO0BLh1zPGV5D/CYJg+vqZ1t+8vHI/iZ7/3gnZmafHJFKZT0iqajuufip+VQJ8jsub
DJQYic0hFqN6SC3DY3nNhlhBc/M9ye3SNKbVExDyjd2KmqxavvUIiaKaFMvODjZmBnjbnA55ei8r
aSXPkXS0XYkjezG/DSbXS8Q0/E5JdZJqNKU8ov2Hae9Z6pvw8JFQ5pEHitTBLcgbSik5Sff0eRaa
O+7oI4nV/GcgDlJbKtNhETEBtQ2eCYEWpacmKraa33UHugDofZtE9WFU9cF9rrfpaX5LOBhnJNr5
W9YU1qkTk3Q0rjC89xQZ2hTkGza5VzIzi3Uckpw5H/IdXoQuSbomnudRiA4f5/Q2W+9w1rdFvO5Y
7SRWpJzVukXhyH0GB9A9z6eyIkT46DmI7fvaPc8v1BOUKraKOycsvSXFLetcO5F1Lv2gvUOKVG69
nnPzC4ZwKRFH8mE+0sN85CH3hspObBvh5lAjqL0ruS+PfkdC57xgTEtNW303Pr6nz9/XZSc8fTmE
Vr/yOmEchwQtUxMAA0EPgrNCkTxhLch5UeSecXfTbga4hCnVj6pbZyhUJuKyxPgGDSHSSwVssku9
HXBSdUdTqlqPRBONqUZMRFwV77WkdDZ9L/Nm/g5sPbHv/ZH1z4CnnZoZQyHLveLU5lBDJmeKmg0+
fym9ktFDHiSXIbbVQ56HLIhGMxaH+TgchnRfRX8/hSetoHRumitwcc4V5WdQ6MnNmzYpGnz+ydE7
0HXBKRKb7s4uyq+8k+HHtGP45feOZ/ziSoi/6mcn19WflkSAYvvVwLy0JDot9Pc5F+8TjrrrPO0Y
dQCp84NZeG2ytHPrYxwGbx11ZZ6AV2jfO0+mOzWKzL1I/VdyupvovjDNYJWRO0ZnRJlwZ9qHDfsQ
a6aYAMKhALqrGDRtq0zu5r0OHs2uU4wn1vpYC6xUXqkJN9sK6x9xBzS9IBaMi9SvQG3oIq0WXZw8
RajMFpFLXsG8Ah1Uad87pVnt5kPZbRXycdLAc355GoCTaSf49w4ET+IgCJ1OmW8fTOyNF8Xo3jA5
qfvckeElThzzNBbv80vEaR8DM7f3Mze2lcFOy/zy8N3KNcMuBoWZsjSZ2ssOsVvbwmMegQjBeYQU
fzMK0ezyQDqoHjg1ADA9BDF51oYXbbQ8Ikw7c7yLpUbI/u16/OjzrrqDumGeyNkjhkSi/UN1Xv6K
yFAQSnxl5NG47ibEmqa/xM4gNnTMyFUZ6904LaSmUlOh1PpbCux+FSnoi3qt0x/Uuh7u6pDsyLG6
qLpSXbzebzbRgJt7PpzS2OZBXolZeTeeCT5TbRHysn7i1xg3uZKFWNARlu29YQrc01XnHKYFYt+q
7A9ua+Y7j67AxlP75NFFr75QclCZRp2ScKa8UuT1kvMoENf3gvoUsxcTI82pioylaZmT4i2JiFkp
UVj4/a5sGtqO8Op1UvpCIDJYh47zxgLWe6wGayIMjdoK961kveggxpM6ghSoXOSdmApKEnoCF5bR
0cUUBbJa0z7Op3Cs99vR1beo6S7zVTZfefjLTxTtUiArDWs3OAUrZlATu6NQHuhwti/FLZ6aBCOp
Gne63xNoW4X5ys2t7GpnvkV+i5d86qFgdU0Ejkh8Ynd3rR3aT1GOVSJS0ng5jwypMYA/8ZjFdmkN
ZIZuvIhweWnjMpay37kmLl3pu1/V1N4MTNdEzDrVZKo0GmiVOjd7blsm0DVTKrQn2XblgXDvctH6
hX8PhTbc6Wadw0FOEGU0TciDTCS3HMttPlVnFVfG+0jQSFMsLaHB0VGtyuNB3DesHh90vVIftGIM
Fr2P7DSuQWCuySPNlqOthT8onoUXc4g2jRYwW0VSaDMhZ9wfXVXu7fkfi0vgrZZpjbvctPdzTSg2
W2NV5369+NaaJGYNpkkzToBBKvB7OWiesoC6R+MPfJBzgvUSnBSU/3dYr6uXeS+F9LjgB8Zjn91p
mmV+1rLAb66op6EvsDTNHWLmfmfXjqylnP9uiibXZuD7i05X+Mbo3/kQqLodrpuDR9n1mVBORvVp
j8Ap714Jy1WFIe+oVWfHd5GxAjJS7zRAPIesTKN1Pg5gW3WqblHhHudNWQr1G432DzLa3+l/wpi0
GX8pGBwW6dJxTFBQVM8QYcnftBtxEA6NhJX0EeVTxyYr+4cqyAljFTWC2tLfJbb2TAUgeUur5juX
aDoTkHm97BNhrbo6lUuv7vW9ST7yg56R0atqlObjMPAYaZuyWhSoL2mF5Pp9UjuP3DEWszl3pxGC
cZ1brDTCamAKobmAdfZjQH96oKr3x8Yo6qHC65euHWdMSSRWF64YoRWMo0PUJptIydut1jg/TGom
jyGxQG2V4P+mXExjMn9m3NnrXhR82joeWsjoxtGL+iclo1/TW7p+mje+hYMAw3C2hvVvfJ8Tneat
bcLIuXahZvtRpmxN10n22DNMRDs81IY2TTfflZO+JvzcnwUplZfzLCGfhj5KDqvFNSkyKIpzbyTm
LxaT6Yl4VxQ+uqV/GlUKnV8mW9Ucgl0TAnoKivLTc/r+vsRu8wjd9XXInFq5ZrZID1ZqJOuW6JVV
mTv9K7m23zevQoHqjXn1NtUK6+e0E9Sm9bMj+0NR0uArFBUkg3LYOU3GPE+z23ETju3VIXJr2UoM
8h7Blg+jNLsHRLqYxvELbYgE7LclM6BF7us01iv/klMTjqZ0iSH1WMJW/nNuJzS86H2sbX7No7Qq
3KVEP7fDE0Dl9Nz0sQnwYhgoOT+XU9GPRGbjEEQexJ5peAr64FcYt8GhByP4OA4OZWDYxjnD4mNZ
yktZZe1/uPjt3699JlSCqp9wHLiI6Ch/U++YZETlAn3PhzJdMVOdybXSZCVTOXwfJk1fXxCmvFfi
bRJ0PdUltB6Lu/SETu5aTkd14ne4JtiruHkmk5uzdZOqBsnd/ZxrL1qvZMuy8JneBSPNId+ulw4T
TfBYmX4XawZ8Iwfpg4jN5pAMys9aVaC++Dr3RExPJE6KagOyvDxI/7NSxbHqpggGvkH0YFxHBkpB
1c02hDDn9yxEIpU5OFp0RW1ozB9kYEMpiIrsWIrY3+W6R1k4dtwhW1Ya8PLWYd5UT21wfMnO3kok
/DF4RX2a28Q61oQwTIcAjWyWoRqCAxEurXyg59pqBrQKtzTuhAzEsfaI1zQxKC5USN4bp5LdqqqB
xyNXQPtVlQ+ZffMzVnFzFIpljIymFokdMdmap/+gNJLGP8WrjtAQrTgmEi3LEazpDfWfsjRVZHbs
NUb1ERoAdt9CrxK72mvGR5UZYGTbMSUxAUOb3tQumnpm8yb4c28+TOTu++FkpB0wGS+4mhiJFkav
FesIVOAaNhvBOZmI1cX3/MajFLtUS11QnGzt/bzn/LnX2UqwqcnTwUdPrzrt0OsBVO2mPgbu5CjU
YO0ykfuR2N3J6GzkBmrOzZTWiEwDLfBe1LLtVnXStGQ2t96L1iHqD5nksG7n1SzQb3movza1beNi
nMRMk43FaWLjcdYyRWPzESrAb6JOZ+0vnPIjHLm3w155cSOEokOPOy8JonBSF93Nb0Dhky6xFLc7
5icmvX5YX3P/PIHyI0HzXP48ijLdomfPDNJNFiEJ9f870Yc6Ws9UH+y3SQuCGql4bn33l2t6zZ1P
W2o733cNqqFTDrpivjN73KYpNridCROBakcQiANPXmhuTTvlEefXImvdfYZ5K1jMu7kiBvi0/WCv
wqHMmYp69KlTZQqJKR4LZpck4009h+8erOeQb0Chui6s6KrNHONAI1kpja/NmF30GqWAmjeXWgbl
zkJqKxnPixiACXO5zj9kjpNcEbapjzUVwrvIR3XXD3q2jmLtrurs+ief+hfFz+bJVXJ3aXqqtXcs
zT4AFsqXxJ9az74qXiKRtOvvpovRF9EujZtw6aVNec4186rloClwSIIxe1XUbtjjekNPgNCUqrVC
Imzg9mDwGuDFPMaZJXPpzLoBHDv8NWiokxCr9KBVyMl1Aw/xNWNxwzB5cmp3Px9RfYI/gdgE5DsN
JAuJNtV4cTItjFUOpY6PVAFzJ8lRuuDHL/fCQ6jkm7ht25LPw6rwTp1aZrj16PKVdXf1aogVCoBJ
UwvTm6P0/hHr3M2fVpnYe9JbWFcL1MLBkltD58mTmuEqL7L6Mm/i6sGmPnEOUEpe5Bj8CnRoJj4V
j53SegYdAxIyhfDd59iUby7KtM13PYt1a8qntkiaVf3gVvVEHXW58L/3xulcPL1qK3Vw++191Vg7
28FgxicoBKNNezKmjUjDBTHW1WU+Jfv6alQh0UfTa0kpGuDvxA7kRRA8mb7Q75uc2Mb5kBGqnhKs
adH2/cM8dyCj1F06GQix+RAfgEMOjFKvZgLz/Opfh6Is6WZBJuSi1bEe1daJDBD7VJVjuE3sDEjP
n+dcYZHYRIciSKR1mjc4viaTy7DPmuRAYpKTw2BWMoiYTPf6UG2vLYbLbeWCSCx8ExCjgnlvnlGB
Hikn0fpxnnLNp+aNRu91MWLH4992PSQnsf/KkkEzgVZQ3UZ51McrTULsli4YvPlwBK1TASCsJ/sL
bexWCW2ICK901PiqrP+i7kyWW1eyLPsr9QMIAxyAA5iyJ8VGonpNYFdXunD0ffv1uUC9yowXVplm
UaOqiR4bXT1RJNyPn7P32jGuvIgZV1NMr6V2X7kXTcBfWDSNpR9vV71fY1jSGJlv6tAWGweF1aHF
rUQYOe5whm7Rkk9rsR3ntgcHODogVZVbq2a66+5618sOLMHhmvCK8cN2ir1mSuMZkTqGvTwi+c0q
9sZ8fmWPaq66Qj88zFCYnlPCBsm+Wnkhg9MkxlpWFW2353TgP8St8B86HPRp7frn2z0Zdj0g63Rr
1A3lZp38Cgi7V2rgCp5v0T4ymEI0TvlpCKZCt2uPMQ8l/wT/sJ4vzGm+68x3vZhLJeQU40zGKy7d
4nXoULmEKlPnEB7+IU71DN8x32FPdrD6rzcJ8xQap5r/o4lyC0HcyFBV6KW2etOirn647QpFpaqH
u5uMNrZ6qFpo03YWns61p3Cx/nxYO7tak1yEl3pmgt+e7YuWBL/AfLst0rcvsTOHxHkPtztOZO+V
GMlanWcvOYOphp76M/gNxKOuFaxtFCoy6MKnyQkRz0QK7/n8yn2YEus6yqPtbWup/aZYQyDtcGHf
lOR6prNwphHqosEkgZZI7ptKMqTaW6cwUtdBUdzBk7Qfy3qsdkmBz1qL6PjA1Ev3qq1/yUF+qFl7
SzD3e+U65SkOoxICE46NofTkG4arxyKyrD8wQRZcZeIrpRhEdyJ2oIZ7vMzV72Hg5L6oRmfEJ97F
HKPxoBQuk14H1TUVtUK+C+ijIDjl77cGO9zWsi1WsZczlBjN8l+/pa6Se1IP/X0kQp+uAZiOfNYG
opjhgqB8X2u0laAzqnbfMFTYRcR5PEim0UgtvfrjZxeh4n9QXfZ6ewdaD46eZqJj7X1fXksFQ6oW
awNN/WtlUvdOperO3lCrg8qzYTsxrprdfMlmREa1dLMgfg+r9glAMx9jUpio9LQ/ZafeqrhJ9z6z
0I0uJ3NRmhoG23kCLfTplKaFouMf1wcW2fIUxh0gtjCTT+RlAJwIE/9TKv/spln9I6mgrov3XoHH
uaKl7LYG128qOA9YGF0SjWzWvMEb6AxlplaktHtbI0rLlekQVJfnY8z+ZSWbMB57YIHSXZdOgu6E
skud9BYHCheEQTZYmQq0uZhgb6o9Mj3bVVip9kBHKHvKiLkPtEissUzCEcYriswxUve6wLuJ6snZ
N60H9mw+ONwqFi2HZp7b8siBptjjzk72eleVdzVBHASnjGsqF7E1x8J8oOhHsSywCrgDYXFFCRWK
P/D65jIxHYI5FgBnTlyAcLMkO7AzyvqqYvXRBvn4kRFTAtqiJ251ftxqhgPRJAsfowIhq4Klv7eq
ExcEiwEFfCQz97HEUX/TsEWFxBs9mUD955IJXKNxKDMa4m7i390e8uecrjEtQIsMAtcmUsLlYMXx
Lq59/WqNeftQR6+x1ICjWQVcDTyo1So1EnMTx122ESBS19bgjXdB0ukXLZhS4GaMm5HrEu2dZ89Q
p5+aLgW+msTlex5a1mpoMx9i4hi8G+EigULz6qaavrv9ylKF1A6N2RwSH67OKF1/T/Q36Pgih6nA
jKe2AHSJUFLDzUKmMQPjxMnAJRm9XIZzd3SKW+9yu0WQcrFxOx0RmIkJe0DD52WgzvohlHft/OV2
l4xIbaG8ER3u/JhWNJ+q7IHyFF5dPwZTl9OoZKujtWI/jnYZnjR6+7dlHIyyt0abMPcu51LY4G5d
OxD65rPu5PN23541yYem7kEYa7b5F+5R7dI1efeo4PW0jVm8MQ9yd0aFG2GwCu7WDVY2XeWnSHX2
Sxp/3B7mABTfAe0Xy3r+R30CnKiVmX1oB2J6zIbN3AhO/fzJmeJ+Syckew5smsI59IOP260gGGus
1EZ31M1qN8hxfPg5+3EPkC8UWctTB9xFkFuM0L7ebgWDtK86yQCrwMhrai6EwGM5KxjxU+3rPNNX
1F39XS1Tb1Fl7XiBHxScwoJXDQdPfWYUjnlmk30bVZ/jAJmDPMIveEF0g9xZqx4V/XpQDXYON7KX
TVDc/8jgwH9ku8TGlmxm+KJpXMVPk9KHYw80+Rp/2CZE25ueww7kJ4aA4Jppk3a8iXmGPN5ORjS9
DEoPECj22fHneI6Aho6V61QHfdaz09BjwEMekBxw7a3MjNNvU9Ybc6wwbJQcVtxe+2AgTpbHGG+m
uBiXNnPTRyeEaKSPMGnnA/pNemsmWr8FlGfPYrRpO3UkYt4EsH1c/qWHbeirLzkxDPu+a5CP+iEs
Ia3KXhOrxLiO3rINonqBzsXZ5wHUiX/5tln+pdryKyrLatvN/p9mUP2uc9h+id6Jr6hEYEWrR9tF
b5Xmvtq2CoiLDYroePtg3u4GhYFUwnBmnc3oM0yYrMzbRBmJX64ic84UFXzk+cuU4jYnt9NciMQn
V8jjKK/bo/0EnrACF0B/q8PC+KSwep40t/isHTguTRkOW9oNyfH2xbON5OjMX263bo+ZY7/tUm/c
exD3j9BlO4ycfvdzS9l3HqIUxq6uDUCkqx5Hi/RA1E3p764QV2QIDkZ4aNKCeIrMTdwVHql5muUW
Jy9q3pEu03/MUDGPpfes505xNgM3fDCJUOLKNF8jAtB3VY0N3/JmeEL1S4GQqgFGfxVkddDswE+j
G5yEYZuNh74sndXt4vJwYESRXz5Z1U5hnD/3lfd8W8D+857ZRCB400o+8tH+qLW+e5U24LKa9JGL
UMjnes9FDDmdSWebGEBBlYSGKl6Tn7q67h2beMvBOtM43SV0GBH9uuaZKYh1bmAqGjTvDIIH9n2V
PdhGnex0D1YxyBuuIrclc97LtpS1yVMu9EM/q9XNmaM4ZHq1dVOBQC9XWxz4wGr9xDgp/LI7K8cV
ZpbMJvIgIEy+UZ+hbeL+1C76rJJ2O3ywUqHUv73a292mDs2lHtovjR0FzznK/tiO9ffUjjsmDCxw
PwNAoekDsYnEgtn1dF/f2mQuU9GZHPGFVdD+q7Uv/C9b8mo6szHWQwOwhiAU9HFZvm5zzeft5UAT
hCI53PqJaZh1Cx3yTa2X3tH0RlAqY/V5m47YcEUoWjMQpww+Vzab9AOpmvWDgNAwhZ043R4ap5xM
dCWztZibb2Gt40GVY7DkyEL/JrLcd5qHzTk2tXxluppHe9yaXso4WZnQQt6JTKm2vhNpG0eb9Hec
YmunTdA+KToPrdE9BWP4J/Uxb6GUaJ9MiRtksiwY+/OTAJ8eBw/yYpT06ueNIVtlJ3VTRw2f+0dI
vAk9Ry3dktThMdMHPiImQllVYNjPII1p0fTBe1qLZmcZHZDX+W49RR8EQEUPLEVqx7L24UXYFBzA
RMCK8uCMFaRdTXYl3pHt7ZBUcY5vmnei1dVL3SHBZTl+4FOIYYRrYWnb/vAOfvKqzJyKsG+3hld0
f7ys+oj6Fp6251xi2cX3qD++mtEZ3rhSko1lFcZWFsX4ZnvTuaSJRS8b0S3Ln3rsBoT+Zct33O5a
U1VdZCd+7qnZA4Zz5a/vQNHvHXwXCJJdpem9ZQFuc6FwLNskwcVQUiTnPTw+tmXrWqTAcKy2uf+5
ZxIKPvkuMwArRVUcDCmZQZRpFZXLoTQr96ECT8FhLes+yWR7tWqjeXJGXe5kTXsE/XmzoXFgrbEx
8lkKzOlrosDJK08GixLPm59b0W/YnzPFwVIvhAwWK5vBH8Xh+BoXVniGyuIuOA01LLBzyJEXT+Ex
0BBwe+JFgRN/47o0QLpkzQOrg7bRHPZTgb70LnIKd6OKFoh/q4OniBRpB7Uffhm6YEBSYcdlArxC
zl6ehDZhQJKVu+qoCoRnpJdyEHiLWp3M8W7Ur7cvToo+nQYXnGeEotcu43Ni5+weSNGTytBYXZiv
lADlL4RrQ02JVLhy5sduT/A+rzOtUUesitv/+qkdVoB1HOLvvz2Gtlm/aowibJQ/l6ru7ppQtOce
keVu7BgYxjfXn18OB2AguNGrrNu4k5Qkph5BT8HnS9Tp50b0v2/wVD9M4jfRhPuw8rciEeX9zTlS
kFS0rIrJ3912gShU4c4XxrmVlIm35X7IyxYSjWz3N18JtdulJKNw5dppvGpm38xtByfk4VduJ/6+
LnmjkqKkgQZH5Nj2Oeq1qkcvzz2XTxE56hkk1MzsGXGyD1b0+BBanpLep0C6Pa74YyohGJ7rjKYq
o9jfigEyVbB3Qr+vEtlz2Ik39aQX766WDqy6AYX2fBc44B0g2FcM/s6jMfPaDZNhCpOZEWY1QUxZ
8V10nfEAYzUnTylpltl8bszwqPjiz0BSz6UgLPDJqc2NcrrwLU058KVhna1udxuEBUszLNVdWXra
wUmIK6tCDP9OcvmZ5FoKa2dgDfub3inGN0DKIZnjt98GWltOb4TRFD3/bj05breTXv4Bc5eTl54W
VBKMG6zai77+88aUt5cgappPS/0iq/Bfnv3bt93+4fw9U8Rg0ErN5ky7I9zVoh1Xt/0oS3iXqQfH
lZx4jRaBQLsx6u4RKVQf5E1ptKVr47HxZb/O2kI70UcL9xLxKjYEWPDYBRGoIIYvH4Th/MriUDDM
H70VdqHynaLsu0J8eN+hnLu3TePP7W2JC+qAWtfsvZ8k6TsO9vnNykJqFR2ma13wS8Clz4+3W3nB
JO+/vXX7PlTORHJjxnU0qzzAf3eOrnKDjWjL+NGrRsCdTiE+EMCeAo66F3gj9NwYpSjRjM+ySOY0
kHzaSiPoXzhx4ga22k+DqTUEPIuDLITV4+xjxYkWyDLe1vHgvXVzY9DNpl9xT3VehVg5TfI3r70s
WN+TUCdU3C4PPmjUBSP59orxJjl4LJVrWgz+ezB6M6q7/fRiFAx05uoTnjtAhLOztwnqekXsinpP
fHWq5rZ40fnH2yPDpIijSYLhnM5M2BFv1RbOW7EirAFOktkm+OEi45jZUFgdjoxbs85SRgQjpiZG
oq+ebL8xdPffuv/LvzUo3K4923XVfLDWxMs+CN1rCah06Y5oEqyxtc5i/gKpDVUXGnBCF4LHqe7Z
A5zht68nNm+iX52GXvPvOA5O67rrAX21Wb1PZEDh3kXbn2lqwTppOviWrVaVy9uoVNYWCUm+R9mQ
9mxfsyQr9DRMCl27M/uR0zuqlpU5TM2KxNtyPmzGd1ku7UczKcytiXhn1mV0y58R1I9YV4tk/4bM
CCMz7QzkWgbo/JgGPB2zi89kOHQY5zcNSuFOQF8MPPBPsEt2/c3tYkUsL7dAvDLvh1NfxO9ukjdA
jZxkolbrvaVra5m/KEhTXwvNqvCU2MN97XTa5edY4DJywe3UUfzfOhWBbgYnI80WcoSRNs1nHoZb
KVcGPF2pJW80S8jZ0ctwY/nlDlKgf66gwpkLckeIK8g5Pk/S3t+esEzIdz7UzP2UgeasYbZcIn/I
9jYBRbukMJz7vLmrxezs4E1GyqXYQYLs0oOPMsjw7XW8la3zgKcKqZMQj7eQyP+815mCz+LteEMH
H7JmWhbjZsDLsVMIEQUq9lVM+2R5y9mrhq5ZlbeR6SRzIu/w4n1iMqwWJnE0MJVzJvpaAzwBPN8D
mg1CjJX9WJcHp83ktUoJELiNt4nyAaUzIB7IeQFueyWqqYB7HWWHKhnkkglP8ZoVRHkyAMJK67Ya
PYKbYMpWor7cfMq3L+Ngc8GgWnPp1yETgvP48xr0CsQLzanP6kbOUAF6C8crdpFVpM90tmC0ms9x
04BThn6qT3O/TLq//+e5qzlPVf9ZUCJcxFRISmDUO0QbOv8iKElV68WMz8SXa1BMOMZw0gOhf3nc
sOLRWTslwn2ju2ck5r51Gp/LaIIRrBk4IGsi4s1e24ecNt/CElsrxtlHze6Te7OLfw00E94ouJZ9
Kd+FPQ/k4HXZTZ2c4jH85y99Ysab2wv7tzBX/z/RqXT+8P99+t/21/Trfz02VVj8DU41/6MfOBWU
KVs6IONdg/+ywAPM+ckA5BlhuI6rw8mh+2TM1Kq/2FQmGYDkc1PTu8LByGoB9/gLTcVTQjCSd6WQ
wD9gWv1bZCrj7xgRR0gyaqSLpYjL1bRIdf77cL9RpgyYhbZLE+zwZkJWvnFT6QNYo/EpvT5cxyM1
Wez6CRPqQm3xRBiPwsFUUQrYPsQeGCqq1kNL5Mfsc7+nPbQfMGRa0BpdYaxrML821ACdng1y+z2+
g10E+hshy12Z1+ZSVRk92OfUQLYEgXiLu+ZO4PpY9HbCubSL7rtxOEEtWhZFdt9UJTHc40usEd1h
NuNRlxKgU2cvbMsEKuLB2E/D50zI+8yvkSaU0bEpA2JMB2YbEbI1msPe2S2a9zaZ83SaYWsV5sic
I4QCMeZvvU5UH21tGktezSKWlylteLs6FY7Nkuo1Gy+tgeSNzyR1bDRv53h6v1W6A5SzdOyVif6k
Wk/WoBcQKDn61wWVWlu3xbENHMQ809rKGbgpMv32abTOiXT38JcG3arR0cFG9aEUchkRY5Ck5zTw
TjO+0cWtyK+5JfUB47/PApQYq2yU/rhB1GwecAur95Ih90lmCQFkddOL1ajH2tHM7Z4UomqJ3OCZ
FrRiobOclKTvZiR0S04PhY89SC+DPPy/uNj/26jPvwHr/s/ku/8HcXXW/5gGulS/vv55JZi/+2ch
ENY/dF1IAozQ0HiMTXjmZyEwzH9gkrLgBTjQjxCoETL510IgeMrW2T1c1gdWYhdtzl8LgfMPEkR1
okX1vyh18t9ZCGio/J3cRaYo1g1HtyU/1bVN051TO/8pwDifZMtxRR4Mo7kj7lktpqg9pEJ76nv3
pQOoBGvmW7fGOx/CUFWXJx+o+ZZ5hWja6qzlNMSiWFxGVDK+X8Wrt9hHOoNhc9ETW3As81fZ6i1J
zYfWmeRy0BN/UVFy09RJF3lW7OPCyCGcJ3RvJMkflX9iJYgXmYJ+HlJA8WO7Ny3z1oV0fo/VeBmR
XK4mV0JyS8g/qoi6wccfLywl+ck5naaGBoDl31tNF+6SOXMj7YlfK/pdHYNz61OK2cLfOapmdhQ0
7Roo4AJcWxkEOG9bj8mcl+OyZF+VIdP2MUQ9LzPnWtd9u4uC4qCnxrbpTGfLL4/5R00HkhHPXqD0
NcjgN2heAXCDktAdjY5/aw3LKR7RNmBuHVIm6vEUya0+099xwPwBUp415GAO2a6x1ZdDwsPSZATv
xv1dX0xfg4Q7D4rhyy8+OysZIKPHEFVyJhjj9Jl0nAmTBzeJftd4sYlV4888aeZFAN6FKxxfE39c
TwahVYM9FAtSRvzED2Y97961kw/4eI8qj5FEZOI+m8YM4Pc3rti964V3sePeMdLDr2E7a9x1ZLYK
sqjhECyGqCKR0STFbP4bwXkhu0auCvCAjP20X1lkrVIHVoZXlEiOQ+gqFejaOvkTDN3OG7XNTOUl
zhE1+AAaqi6Nh2qcykXuds7GGZJ1KeNN4DSXzGqDRaYln3mjRTCEuwNZFouhke2CFkuxgBChFi1K
eRyM2sqVKc4tPHZMUpZkzUt4g3KGvcHwH+u3wRhemn58maCA6ZwfybtsX81+SBcEi35bY/iMKZh6
sunv1AAyKWuABuh4GfrIPluEysxkQbaoeJbdmfsoICVScNmdhUmUTxw/owbvVnYfnPFib/06zmF7
D3tndnj2rkPW0eBWO9l1FwvTn1sruSdBdT96qtyUwMcMgnWaHPC9U/OHZmWuFW5KVxYvDRSdONc9
IiVLEr89on7y/iP38pmyHB1bFcgFMqWlNOUzqIw/KTlEi0EnhKILyw/ehs/EUmoBmv9tHIJdGw9v
JTsZs0LtpbYx9jYR+0KtsLA29cxIHuTXUAArLnG2GZN9JQvk4iYlhFYhjln9YbdTgX7M+Z7Za0WH
qVoVNIVQNzAABuig/JTUtuCTkC/0oNiyRwardPRbK72QPxQsLV9MCwTiMBVO5P89pnGTc8VVF4s6
I6rT7yBhC1PBHdkMF4TW95oaHgPOkuyKDA+RO9VZeCZlbKVGzjBttzXS9qOwZg50Q0gHxMvY7QBB
5ZeqCyDrVeXBdLJnu4kvA90IkXA9Nqnd8sFRRySlVCxxfWnLiMA+geO8k++9symHHthjmu4IGbMX
KPj2EXsp1E8fmdoUrT3eVbqy1UFS6C8nTA1OQQqpEMnpdidzGSWLZWgw35n/1w0UpEXUM5pORvl7
nCcajVcPC4YkJi6/jduWb3iNL7z/gSdOucK/Cr9t0MS+1poH6fgGwQoFunpnY1h8h2iGRRqTYWfD
MwNccyCi4Fm6o79LyArsOBW0Yp2U4htT8aue09IAJLVzRCTXHYA33eQ3UH1Xwqme/8c6c0r7uzfA
iWNJX4xd98jh81JEHYS0WhLPM6tFFOtZZLVnPYD5A6EjFoi3ElyPVYUJlTHi0+g6x3yqh5VR1p9B
qB+TaAC3602rplPfaa89pUJ5a5ug3CbMrx1hDcrX74LPaU4PBbPG3yPgOnJHdgXjdz6aR80nTsiq
XeJs4uRPzaCLAUb2nJRo/xNCG2PLeQ9H5hLtuCnx/fpNec1189yuu9RnCR/qbQ+qaDGVCE6cCvl7
8NszgGuCFDuWGVx+mwLSoSG/UUaKv68725VNQXxXDnjMiuxkOOFHlLcfdLrVaizwsbkbo9+DWCT/
yCNDo1XptdSJPwuLQ2QPR9WEfzwd98hU+Iu06O+6jPFZglLUQJxTxxd+N58fi4dFmscBmS0bJ+d9
e2gINYzD536kXEVnTvLGbJGtHyY7eyZTQi2H2nzsnTlwxcpG1M1mT0eLyNWg2GdwMs+1FyA3zg8I
dl88rhYbJBu4wvVt6t7B5YqqbDWUpFaSh0DjyuvRVIgXaCz3U98/53p4LYhuWnj1dIz8kSDffpMO
4iXrAJvQ/g79x4gtYWvlhUVqBTYV8m8q95uTAQpEzVqVDVozS4OXji/WcShnU49uvpPYL8FgA7fR
e7Sd8XPdV82KiRK9LSWIhWyL52hu9LXRO+kR5NHKXdU7F7sn1rrkFE4rj5zgNvvEZXl0e1jQIpcn
W4SvSgXnYbJXhW7wK3vmunG/s578Ulo53jIYGJGIotxzWNmJyJSUJVDVaSMxORcfKdHVG2cEwbBw
W6IAu5TAx6B9bnvH3wAnSJcGYjBSLnAS1mFSvnWrKODNRHRsXMxA36nwqlv0LNJWn8gXYkYNI5D4
W2Os1pIY1sOU2joIjkhs2h4sQ1vFdwSyfpZDwabqVWDmLc86ADhYcPGMkArZZ9NUWWuHkw5dfOvV
0HqDJd77bWZMbSW8mztfpAxNJmPpJ0Ww9C3xZGuwvboCyEOWdSCMUIUu53nHsl0iQUdkMKaXogwa
cFCjvjaSGaSpHzsigB0sr0ZebsKy/Q6EDRxJ+6C7nTBtSFimhri7I87viYU43BLGupZjqu9AF5cr
YsLuoeoFizDpN50nf7dFqa+qfHgcn4Xt4IYNAtgtZk38jhEcdD3cCWN8x6Os7RoNvFgcTMuAemKZ
EvmmpaQwjFP/x8zr73rOp2Bos+NVShhPwXPSMHKpueATGEKLGoGjDzCLtGCYeW4fwetUVzmLn/2a
/M2pw4BUFNO0UaGBK4zQJcZljPUjxE/SXhlm8uj3V2U34Irb544YBvggCELByhGIXb/ZEOnnSpGJ
B/F4Gsj6hQ5zPpWpvTVi9o884xp1HAKIqSJ7EogExIZF26prS/IYFxyRp/q1IjSFNZPEeDg6R83F
IAXAdpFUIYEhbMmNTK8OmkHLfbSKhjRvP9kEefEbPdySku+YKxJ2bVQ+vHP58IsO0CswdCQdGSGE
jErCEhFK4lW7wOkZV2YPaAyffDa9sGSGmZrnEvqk8I1LMQebCCA7C3ewHmkllVQBHwzQvvXSokl/
b5kAfBuW+YJRb9RirEdjxlwGQEKIcM8w70SUvHaJ2AZe9jkyZe6Vce/zu+p5s6Pveg+B9EGOIMxG
EPJhh1au0T7o0trHhlGyaL4YEfGqVP+MRSdcllX7OREj1zhPfhzNRWB+l3r6Q5NMyW6apveswnMc
+c4RBRMqieJASBzRTAXynvkNYORy1xTjr5FWRYg7P9bjbw0rzSJFe5gxfZytIMVS9PAwK3iYqcVu
q3OUWSAx5ahC2uHazbRnu0JQZ4RkynhAqrMqP6Z1D7dPGbug6FANj3+0noRJh3Y5IuGV5nSAIYzs
ahj3kR18Dd6+k9kfv1fZpuqjk1cGX50i4K4dLkbCRgaXuaCk9Is50COyIAU50T1kgjfNwCdMTArV
dLZT6GagWH6aFik7IAvmhAUbPiAXgkYAK2f40V9RdsS2co4Emws+lBOkTeN+FMjHC7s7WE7Vkzz2
DSSL5ktjVytXkNoXmxia+bx4DI6ZhicXFPAnm7iZ0ZebuInW5KmRwYPXo9O9V4QEq8ZwyVDz68fS
kmdNChISUjYDRcN4MXndUzix+7ZG9AAWaR079iu2xGTBtU3P2lKHuCLNqynP4ZLT4bmLJw5WYbfr
FFGlUb41k3BPD4oZnOpeJlE/mR4MLJRCrrTuh4yUDXYdfqn5SpvPgGQlMOR9HoJ5HDMu8OPvqz74
NtwX2UE788rqDmXngsoSpKjPMlz58XZgohtFXwGDfy4kdPRZnByawrt2lflV1unTECQHVRKmg0W9
iF/8bvoc4TaAS4Rjp1mfXVjwGv1ZgQpTO5rzazr4uFlDoeJF4peG14EP2ZsofaAD7iGe5o59bZED
0o3vaH/YR4DmlqRJbF2d0jeP9gOmWj7AHGGNSj8w4tngFD1b6fRUxOAuJhdLEplCtKUX1dC3zAHt
/dDB2ctxaMTh1fO6e8Kr7syuC4i0r44jwnQTYNWyqQ8twJjl0JkHOvjkqdQEQQu3eUJ9vBaWx5bk
UdkErr9WDWwdqw7XvmLMTj4XgKs9XGDyHKtlV9LLcpL2j06dDdjRWckeLUFjRAS33eEkee3zqFiH
WrhhIabknaaDI9V3rOenwOrIbmNWpkrZQqPtN23KvMFy+sevRmUI552q2HrJNaYxgUiTHRCIb76y
xKVDtLry2OgXuC4OoTdiH9GZ/dkCTdqzDrHN0um+WR9JFn5Hg50SbCo7DnCwnpKgeYvrgQNJSyTn
6JCgpqlNJN2lRSAdsX4vRYhzKTDSBYj2A4K/VzumxiExEB26HkW0IfT4akJYzgOCIzE5LN2BNGVj
IFQ27ufVDA7/ELsn/J1y4aTVV1NnTw+9YXxD09UWmI/tCBQDFcwddOhgXQZjxQv0h2VqsCzEaXJm
PmoBOB2IUw/NRRX1Tx2V1o6IxmMuKjzANR0QcBDXvnKASxXRoxo0j+C7iUMI9M/RIEGOHKF3gtTP
pGo+GTnJnooeKXhezM6RsRhaPhZzqreb/Z5qBIQdpQiB98MlU2m6UbCvIaXXC7pTR60q3/X0jvP1
QAwvsysXTaKwaJOoqQRrxanO08lQKs3hOhDXOeBiz/MeauLcPWYktHGzdjhPnfk2jv6xjmLOpiJ7
tCXbmzf0n4kpdr1obZZc/6NhhrilZEL6Oc3mK+ZztjGiQqHhCuVCHoCP4LPr0fDmZPBWSEVEdm9N
nOTIRx8Jt0kIHuV68/7QZ/nSEiNiO3/SJthnanph0L/GGrwp2wkxNRYwMuQCeq66AVY/Ig6oHFfR
OFu93WgfbHqj/BbkEaK14XRMYRgtCjndy0lcHM8kLM4h8DKBX4kmRZiLljV2ILaWCAAhFrEoEghf
4aZsjmQah8fM5RyQd82XLqx41Rom3rGJKFaAdMzMJ2NlOWW3EZEBgyodVq0j/5hyH1RDelCI5qgz
NnZHu1nCwc6JjE7T5Mmo83qd8aLs/LsS6HXKQdeJIWJ3Rm2+qcAA5kG1DZLJ2c35U06jlQfaDVHe
x+tIdu+WcF8Th5ZR7tdrHcEnzhIae147+lsZZRxNK49FRmPw2ta1OcNrvaeQjT/030VhDrsuK1dR
poHNn5PDs3St9OINnNmcQGXOJYf6NQXktQiE9RSbW0wFG0jGE39icraEXb/nSuf04+ibXoKy1eI/
oxN0O73U36zshTPPbD9wQnqPnPeq9pCkDath8qyGZsMInS2ZhkhQov4wsAMTWojXZXLeusjyiYPL
n720mdsc4i1L6o9Y886jlz2nWn7ty+k1r16yOHvF7TJHaGE7Fj1Lk6l9261FKkAMv4pMLyJfzFZj
qTSSbT2Wf6IqshdUZv7ajMjeGyxF+OJwNDI+XtPg/gpj0iUDs1vV9nCNlMdAGfy0DAkwzYxHsNj4
tMhdhqH3Ub9AEqGD1wxzWryAxGc4FOIjbYuoX5l1w/464UQgneoT7dXbiHt8Dhxrdr6tucsGxMSS
DdZZdKa/80Qq+MhBUkDZhu5oajZ5zxjECtvXvvb3jYPoyGM5lFP5x6qHZ91X7GsQulZBQTGs6yfd
TI+CcgpN+penXx36JTA2l36POCnq+61k6ZZJfxYMwBZNKqHdxdl5hOrWezRHqbUO4xC+9yNpqlKb
VqWYUAbbr56VksQgh0tlet/0p94RAFCMJCn8ZIGGPYBWp8VcZYBPi23V9pwQ/eKAYuQ6FtG3G705
4dRu+5zN0yx7jjHxJcfpkjInJhzS38dpVSCEEG8iKK6U8c/Y45esp09ge1+QkZ5UDMYvLB8L4X5M
7m4cjQ8OEH88s1LL/yDqvJYb16Es+kWsIgkG8FWisiVnu90vLHdizgQYvn4WdadmXlSW7W7bEgng
nLP32oCwjpXpPXYqeax1+2j+i5x+xTXFzJByCYk7/hckqUvp2q99TzT3dv5rCOyffTM95Vy73uig
sPCgitjGfMgmKGis1hu3n5/njvN769Jsi9J/tSWX3eg7AoBO+9IX3TEIUhliOv5tN9POiPTqKqwB
BFTPEsl0qoLkwWi8bZJYtxKP42aS5ofqi1vNqToOCDKYgpK5/PKSGrUMh179oNSBvtt3Z1zLLO3l
sznrExlkN8S5JAOvLEX7aybQ9hR5VRAaQ7zFGU8oXoqcaxmIAZQBGg7QD4MMnLAiKPjotvYfHDrE
mvZ99ZgV/OEOEN0co+LcLb8CQ9L1wj8dYTVTXcZfxw5BnzLa+GkPZGp5ntXPLC6PyJa6PX3yn6vC
uZ1/KgQc1JrRdw9TYMMU6qPsNHwyT78QdAaSbUpJDkixCxAp7Du4QvrRO2TugzNNaThG9S8uX3dr
Dhx02Rf0wR7EFNZx+xQ4TyoCx63fK9H/mkT6PNBvSbW1G/OItBU7/k4r523MYo70yxT2PkDZtnn0
4/i3g98eT32/9XTxXhjcMvHCRi9oTpleiT0K8WIt6j+VoLU5NtWjxe87tN2Z5SFFqYt8E6HF30VL
O7S6ZthwEdOx8S+mZJllEE8+g34Sdl/RQb5ClqdV6MZfThOd0PStpmLOrrX8xjzDnzUklyI4e35D
UGlWDts+nt+jvwoBzwYi0mHS7Hix1rtBFQt3580r0ossGBKi4ab76v82G4MQUMdBeIwTQJfwo+ky
0WmH1aOVfunT+tlGdd8B+kFnR3503EbXotFPIFD2xdQFu5lScpstlOhyVI/a+6vMn1wQ5isY3/Ok
cDHPrfUzln69kXr6CfiVY9UowZLNQOlKVvbFso8x9qIkcj+0zbsfjSmeYJt9FGlp4NFwgg52EK4o
z3MywcmWH7NBeikBh1dp1bfcM0/+QidKBR5dkoBWLK8ZCpI/sGRDr8apJ0vFxRRfAUqGxZJ8rl8E
rrlJmsDeApEHOAwoXjwZ7WCFmb9cump+5ehNoHrz4cY55ggrEfzCzVvr/TDj6LfILX20F+ufDUuU
VmpKL658MCkdRWn/mQnF22ao5mgVyW1fzHsrXah8CWvxerp/7aSJ/x2PxUJZNGGfCa3MvY6Tj3yL
9Ce6G8HZahZxtgkj3c7pahIFOB8TCJj3WbHNfWMOsc2Hses+a84W27iY4XY7kDxuXut/Ad3JcMcP
5bGp40dsJw4MS/LbQ9vOvpt6hNJOJHg90BwR2fQrspDsa4Nc5WogU9wjZpcmx0wg9AZpMFF59fCn
XdwmNCTHs8b51UAV20du/ElvwjgSB31rLSirjhwPRSD/RC/ru+QSfszxET1Abga/TdiBdYts1yyj
343HlBkXD5tQ+8+dIc6Idv7nKM9fDV9XEnH3WRC9FsL7NIIC6hfGLq+KtljC2I3r+h1SU7DJPUHW
eO0+Af+fQ2xkKjTtn6YnvppO/EgKSsG8gs9pp0sQdsbywo5iFpNF8qyzoaDTO5rTdUgEMmWV/6GQ
AHGZUJ4MBdFyBn42KBFB2G5oneKLEgk+U6aa5BV2UKuO0di8TSZvktntZ5C8W1HTVhcyrQ4D4Yau
GkE/1XEIbPwfetILLAr4pYoIZYfAW+QBoTKrvR+Lk43LnBK841RQSeI7+2nrDd4efjFNl7a/UfZP
K5vmJQJuDKvE/+2WQX0k7KBKXgwBpX/JsrWhPe6pK0+2j0StzmMHFerVHzvwiV1Fh4RWf9wAc+yi
1j4s69OxPoul/qcmVMnYVF/SyviOO+EdoYK+9FKGqgSW4GFw6rIt8b4CL5J8wnJLLLZjI9htQao2
wbNZYIVazGAVSNKUgepkHhb66fGnZmPYwn35nVCqb7SiJlAWuj+rsXdGR5kgCSANBXJ926AhOaXd
UzdE9Skm9X6Jz20zcKaJWOKIXTQ5L5Zh3nP0lA0zNaIZCT/v8ycHKx9Dhp+Sg9/Bx/K+1bwmyuDc
qgSpp7Jfq3LSHszaS7Z1g7opZcQUq71dYrtwG/JU5thiGhb8G3UfHcTIdCVfvNMgTJ+TFDe/46Rb
bEh4BMbE2PZdCcEpMm5DEITjXF5ao7vGmfmQyWUv7WDZEOfyMplefI6pohOEqsoErggRO7cJKmQo
5h4C09g5xZycUhghm7FXOJ1aZyesfR93LaeKgUtvIAuFXzvbuxHVPwvwiYsWrIx2X3ACyX0soJ7N
Df1Mjto03rng6OxteqfK4JS3ctvmREdHQ1Ac/CL4EQUytEsGjqI12w1JLRTRZF1juY5/AwhVG6+y
sFNwXtlEZEaeTPIPcCBk6d43sxujHiQhtXVb8G6oMYB/68rnBOQ8CSYOr0rDr13W/7o+WF7ggabn
cewvYz09Bw0hKtPsXcmjiK9DDbixNj7pUf7IklFurNz/7pJJnJv1oQqUQ6gGxXbh/lXWUu7nvAvn
zmL9LORTnrSYB1Zmcm9czbamvKusYDcSzHqpp1rxA/loLHwZ9vnwzeEhLpV9hhZTHB3Mpkk00+0i
4rY36BZAVE7GTeFU8Z5svSejOXVR7581aqNQFtOjmcPQWoT9E0hI8qRGBdk7lwULTwmDjBZ3Vuew
N/InsIoPuRN9eBHpV3nQ0F6zhRUy//jshg5JfdENZyEZYEo2Ph0xSVXlkl0NBE7k440VcUzW65yl
u8Cm66InJpUy+4Rziluphbiv868J6e0YO4wu8tS/Uk91lyQ2w2YwniDDHWVidYcq09VJx/7r6I1s
bxRcO98al0cnYgUlOrDcobZ3YY1XFqmleiA6k6cy85qdnElJKdnwHl0mjafERDCwPvOFGh7vH2ED
nBGdl1807V16glpTflJKQXZa7/v+Jcj6i1N32aOC8VZ69nLTaUABp+iFimbZRjLY5hUvYqnQKMg4
4pwtKe8TRymK/eAcE3xhWvEr821SwO1CHWEkkfXFphfaImQK/bv1bH1yCt/fCxu/YgyXYqNHwl/S
qrkOBZnYwnSnXRHLl6ZnPCYimrwESX/LBSZDlUbpyfLgQCQyQshIWLINgCpU9nzNDGbiIoC2ElGM
DiTFM5khRIieNF2ZGuFVoVj5m4I/W8mRTX78roqsPE+SvNoO+Etm+sZh7JcbSexs7gPYElfvq5mE
1TaXr1zNSZgHTAkiixrF6hWhFuvlZNv9H92M7aXpepBHDvs142knFcb9Ze2o6beeghMqxLPZNf4j
quz6AIdPhQNHl6ocu1OuOE+SlrwpNK1rAyU0UMhhPHEK9kmbYBS3xDeERecUxuozTLby0QugGq1d
beaFj64UjIZ9dkPVtQeT8IwkGPRJaftTSK966aydb3fWjRCVh8ijAKRihI2bquQtiL9yvfTvratq
xtrTY4tkN80DHLTzVTK9eKv7+rt0WP+xLhsM//z8U8XdsGmsgHW4yX9GUaYuJbS7fT9Un0ZSfBpN
wBFQOeiMZAMRaWGPLT2QrO0Sk5lWA5YuuvjJctXJANz3cH+GgTx+am2AKalltORbuc75/lCQzhcW
uiAbeiTMvWg1UV44PTgS4vtg1JvtlJObu1mR+ErerXlwyG7ZJVT7JfNulJGag78hHlgJL8j8b0OT
LlgFu3q7NCOCl7K1dloz9ZI0ZB6CsaDrHnw3Q/+vtbKVhogyqRsPjNX0Na7FR28R5GS249kqouww
N+0bFs5/IzzQHUSPP3qUVwgk0Udbq18Mq41zVjMx1F3wAH9il6Dsv0ha/lGTJ7sA6t7WNpJxn5T5
hQBApC65+06Tf9zuoXM0HGHrbuOM4hjN7s+0Kq7xaL93uAR9py5o4K1lZV+CpKVcLdAtTvMQhF6S
9Me8EOU2QAHPZn1EhMJy6JYp7BnOTTAq412W0+wuCIaxneFFpql9gLW/dnec90p6v5zIfAZOx2yt
mBEEkJmGUf53+2E05lc8+D/tXiLzctsnXjzaC57NKcPZaJsKtJ59Xn2T9KEKxRF6HHfH8ZthQTCo
o7HiOaamuhVRe4PfKvZ21I4PNLT7rWnyXpfF2VmS7kcg0k0sZ7zs3I14a/LH/NZ6ELtGLLtB1m0L
PIcmGtajosLAupts1YBgtS+C6QAqi6ZrjpCDm5iG7RABkCSJNZs4u0Wfc2WHTS4f+iRpb3J8G0l8
44jDDgx0Ztuz3O65x7ktW1rDRk7WWjU9OsnwEmfT4+SSrm1dWKfhhQ4pQ2vnHdsjS7ycznNXXAy/
pQPORDk17OiKrf+EjAcTYAv5gv3oPbHrY1rNmF+r7JFe9etSipepipK9vYjXwbOLcGl2fTK91yjt
EOFvY0/bp8TNn3u3/0wTXIe5faUXT4Y3kxKvTMsTErZ8Kwvg6rmbfdZaPk/89UMvrJPTTc/W0L/h
4jO2U2Z8lV1PjOYof0yD9V2p+nUcxh8Mfd/j+EQvAVvaAMtpksEmEg4eTqs9MzpTB3/IHfwhP0yz
716Gsv9UXRqzBDC3EuKTMcgInX43igZrNIP0c2/wnjpi2jsdrhxGDUympkw/qGXqjvZQZ7t5iqiq
LFK80M5MT8oMfpH2pjdg/7qHWKMNmRpUPyWpYzvpQlto/VMgDIagNU3sUlPHNbzBGdiks2fl/9Br
/K5JKp9tBiPa6UBFYzRG94vybEpe+EEV6sCcII2+Rlc/P1VKTxdtczN5Rk1zyUI7363BeGhSNv5v
VS+/Ol10l7ojP92caTiDNtq2ViV/9KZoD1lty4Phu18tKVfbyqr9o6zKV3Pu1AMwXFpuTGH3sbaD
g4cofwdhrNwZVf7HXXJAopZJsQBCfcIPw1mflnAVNRbjVw6qwDYRCkzOD6tgeZpJuXnh53MeTxLG
vs7B9hINm2GESFDMO69H1y04sJFy2eKhl1g8zeSq2vEw6/6yELuznunijWrng04YSk81xF7l5U+K
0hqIZ9y9+hayQwAdL86yfE5EAlw1+C5WJxfdkm3uncoQFw8N7AZmjBG2wXQk0uWDscR+zCsidAHh
h9JPTjiSXgTxP+exbB+WLomJn8qggLjrhW2qU8E+lBHZ+gRNL99o57eG3lNNVNal4r5Xbn1lgedw
JasHjmxrNKtlhtCJrR6FDP3YaZP6wHJdnNMjcin6KCSreNECTLhj7Ejyd8IIs8uRpQuZ0XRNJvd6
fzA4OAHKQsYUsfAc5+gpycf0uTTG9CVBZ3CBpvgjd0V/a1T1aVP/+V3yEYiAwclY3fI2c45VQUC9
ExTNtR3iN1AyLAi6jY95VxlPaDv++mVeXWqTHp/puNW+942fLkfsXrgc1zp1kbRQxyIGcs0KthV4
oE71yCzG/1riBRSbCZxj9K5++WVAf9901BabuQOjbzakCwxxstcEVpwxuJyLOL9hSDolXv8DjVO0
I/R5qxS6fFQ7AOnMnsZ3TuupapjDgivZ0Ztm7DxztlGifc4CJk39GlzJ7jh2TL50XZFdAFlo6CL2
xeZDTv6/VWp0qALvPGTesFfau85RXmz1hMA9MdQ+LtPjTDhzNnS87vKj4TSHuo9TpKxPrikuY1f7
j33+aayRv8vIEmd8yYgFR8+PIykIbbDU+76ouUxJirNA26p4QTJQyq/K0SoslQ/znWBItyGYszAe
bU+V29albgJwiLyB9k06+87Wwg+0KRkrGpJS1U5dQFrUkYdx4aTn+uafoRVnpUHACasjxdE2yHdV
6q2cKNhlRlWPeoUtJ5BeyL5ZMZ7Mrjk6lANde8pz1Kthn2YduWN1uTF69xM3XkP5WW2ES0y9dtzf
2UhdakaQeSv5kEfuyRZmdMj2TAK4ObxhCM1kOgmkuDLuiQTqJDpFUe4qi7Y1NwgI2CpCKV0321Fa
PwN3KZgM05rJOlb1KEmTw5Rq0PdnCjveW/+UsvIVjV+umYPoYP3qi8kCx3SAHmHgoCFCtH6cBil2
Ff5HOtsXeHxhX+D+NH1A5IWHNY2hjwNXozzNschDEBp/qF26zSTWY8TQEDtdId3tWDeTwWLe2mjg
vQ764ZJgTjiNke+C9qFv6DcK+R3RrPvYXt4YcYaqqdpdmSCtnXuRHSSGt7SHaj757ju5VIjwpokC
WVQ73Y8xRxS/fUxHAFptnGNSHfVDVn6PxsR4AAVT0XbxITIwzLtIjhODuJLK4pbMHeuS10G37xKr
34DWL5+I9dgECC1OXA2kV0gv+vBt60GMqCCKEQ1QbMpXSEbuOapd63FeMuvRn5AI6qIPTXSUG6Gt
FNJYn14ijkjHatb7Phf+sQjEc1z36pra8+OwArunzHvra2vZ9v68bEfblWefrSeJnGY/DPoD+Tjv
Xh0Mu4VB8o2thEzY2mGlKMrNQJTWs4kv+0EzNCtoFFwts4IaQ6FuWjOp8EaPzQ4QhyrpAMymQWRB
1L7fG1FpTvzfNLA4cG5X5yAgyVVznXOWXJXx1lSfiRfITl2KDGbx53OdD8v5/pHbAYy8f5TwD+To
yqJCjePSrnXN7mCOYH6LztVvXQTExGw6Y8sGxqU4GOojb2lxM1dNrzQN9EczRNSd/vzkG1P2Qd0A
aXyDJXR88yOpH1HYnOmWh33GUKlP1+Wxt7wr/X8AAOX4HozlCww45xCMy8UJuq+6SGpC/gCfxxm9
N5qb1QfGAw9YBDLbjOzzY1AJM+wHIMK6mDmaC4hFIF3KM2Icwv2g0u2Fv4wf6OVJdspH8zCBRbDW
T0EqoMlOBVESg5XOUXpFivHpO9bOTMSvrnfmW651+5EX6BPa9KEpZXbt8aF/BLfJKnDXRAvYpNE/
1r6bobliemNkS7dlSjDEcfmB5VBS2s9EcHbcrABFP9DNek9O1107oyg+DPIZGeHIb0mYHnKRyyyn
P/2CWoD57XhYyIK/tgrsVOUORzkQlqc6HR1N/jzREe+MySBNhvIjAOlwcqY5Du2GEXYB2+iqa29h
xjkipl9/8JIXNC4b+p73n1yIwQiZbl4Cr2VcHjn5Bw63iAOFy3qNiOcjDVxWfTfEpjKQizfNoQ0g
5CkYx2PptSPzii69wnbSr23l7+wAb1dfyGeHvuD7nOsjYZv6UCuHYIecBorJL8q2guQ3ZbeRoCdP
+I2rF5crZJgGCo8Z3MLMK1t5zXsbnxe4EM8tcpjFXN4GwX0RdAja8Tv9WDxJdW6vFGi1RzJBE0Iz
v4x0QJiuzv4Z0SipazyWNTqtHxVezgs6TTajoRDnoFJi287Zvxr2wxbhfRTWFk2+gbXoZNHij0uW
UartfS98hheiHD/auI13hZr8/UKeTbvYjNPruTmRtlKHRmcxFPHpndALJmtexF9SzVcPTfFSLIfM
q82DapvoPeI+2i5VMJxUA66ospHcZRwCOSVw8c1cZguK2U0gJ3q9i/ubC8q98YY6H7plhZOwuQTj
f5lDPgpIIOQy3uQgbFCAOea+Bmy2Cxr5psscu4KdhfqS6Tm66QiKSzbSu2olNIJugIbRJe67Hzn1
PrP4+WuLdzFAijqOE1ykvxAcyRT2MrY/p3a2WPeJN5BUOeiZwJsGxHHEiN42rii+o8qfPnAUtpcC
vAZ1Ot9fN1V58axyPf9iG6lNlEA6H/9azO02ZjEWt3Iu8rPtmC0xxyCsLc0lneHLRYGDKtrXfxv8
jBcXysjZ9asWxFSBKl8TkmRNzk4ZVrMj9Oyh6Yj4S9cmBm5+YprHBPvE+jRaxvJEdMy8wtP2dVfP
pHJnBKHMyylJAmfrrTdFEtPW8LwEydP61JKal2ZpcZskwO8duai3zg4+zTgJ0F4mnJ8UbYYWFubq
UjkEUje7CaHC2er6dJuWfX2YBr/YUYwNpzT1knCqRYSJqrtEGGN2M3nALmq/56p24r0phm5vqiIk
tMJ4qRcXWnyRqX0zV867QRd7R4d63DdNWTx2jX6rM6hhOntTCg0eKSXl++TX8bG3uOwxBxaUoVl2
Vv7E3m58L/ytL9xRO0hM1dmhYbi1jF5D8YyKi+3yct6fqj5GpcpLtklN8oPANWZnbJjyArbcAiEs
4g/m9cu5h5yFDp6niQDgXkp5CrRBW4E4yXcjX00XQVlsh8TozhnTaLS1s3vi+ODigmdrcBlLHID4
WjtvvaH6towQWrKAYyAZHsE3f7jM2bdiaOoTc8vhnfgztbb00qNRxcO7odZZeuYb+2B96tdduTer
It7f3+5KeOWBow/D1/WrdWGQh2QRyfVfg6upxhMx37AZ1/9ZlJl7djuTeMf1m2M9FA+Mj3qoY1w5
BunqV6cVf+7P3AmcRxVlr/dnkES9pzSqz//9SmYxvyi7D+/PnLLp3/rsFpeZOWHzOptBNL7dv4Tv
J+xK0365Pysj+xQ1Knq6/5e+1b4Ult883p9Jaf/uOk9c789iH5kn8QT1w/0fDhPHy8waQIyvvzcE
X4KBZtKk7t+8cEAjKNvv2RL5KhFzyW5EZXG4f9WZubp6NdeMJHkJiqYO9l0QEQC6frMhXeOQAEJD
+chXSUsrToXLMOr+b/FbDNCcCSm5/89jS9SbBr393+tF8lgJrQ7Kwv3fljkd/0hH7/f/2DGm7mlI
1MP9P5K6S0GPCRRDKEA6ZQVhlKb6tcFV1cAae19UPr+R4NjZNgkIwntEQWs/+KxlZAK1nG3r4Fk1
7OvMzqlLk/kZesi1ofaG0EhUaz9P1tYn/4UlhDW/TqT5xnt/sZREQM7B8ohN0Xmf1r8UsUZ5tIiG
Ci0KDVYlEL3BMk009UACRyh13wtYBYgHGW73ykoxvwB7MPHgIJyHC1hCena94jm3pfGGKzd78asl
ZK+J34P1wZVfoo/N1zSdTllbm09VJW+ZxgTdSr/YYsQL6HQmGtVg8jrX6d+CXf4KEa98p7EpUEMN
gh+Q6PD+ORcP0zoKOA3eajGy1y1uWH74kx5PJghrnNHD8r40yyECwnAQTtT/9ymOwQzGhmkMy6GR
RI/zu2UpJwRJ1FNuBSQ2uL0K0aBbzxB+dkOCaef+QCBaDO/h9f4XynjewxbcIBv2Hr0+M94It8Ep
zhkmBIn0C4Dlyx1sFziYVVIG5g9tleqDD9clXBLp0yCX8zEoS/dNoBvd46UbdvOKwhtwMZ304KLu
7DnnrksZ7TkSA6ndEdx7xbvvTgqtSvl0/6Lw+/LILY6MYc5DVyXFO2p/sIMlrjKPqW1VsxoTYGtH
tBRiX0xvS2qRalT3N6NCER3F+smbyWuvakEoKrewn1kLLQuHeYXjHlQfWKEHGyvrY/1mYr9iCqyf
sVoyjl93BVkb8aloFZqdoVJvfVTGj23ncLE8+uMyvztCBE9c2mf6+f4Vxv+X6Y3qZhcLEWRYIaCy
v1Hf3ki/QG1vMQCMcbGzMqJJNFOK+TZ9Xgr9h+Q/+zopVxxpf3vbylyMDUxCCkpFKygjOuGa4sOx
BHDsdtU8gKxBQcKAoous4i3ONFRCOgKh09LOT6f5e8q4cxhZTvT0HzOjvw7SNm+T2/TPsh32lLEz
VtP0d8Sh7HUy0yKUFdGnU4VWvZ8OpumcEzu294b+gFJLdezX7hEAXzhLkjnBw3jHdJ2juXip9gLI
127o4Zja1XcJ2Ri3h/pnCFqc0dQUb2bHgS8OPvBu4BwS2cmuKS8SyAEvyviDNMd/7ZSHzBBAPjKK
nPMUFTvAq0sdzONVuMFrUfcLcFv07IXCMWmtv5Mw3J7uICU3sVFxuL6brwgu/Cgfb2bbvmJHNd/u
D8ZuFkMaiiglZ379tclXYRXKaPSsz2KXF0OuL6LRiX3QAjEwmzcmE2+iUcM2UOLBY15PFqfAl8Fy
okp73Wrf6TgTq0M3UAQ0EuM4Hk5Y3U7S1HITjz2HdQM63lwFNW2voH2LMJGzu5EX00KfhKpbxhRA
uKS8efy0UghVsvWDY5EjVxe0Z1znvZVa3BIlGfwSB2oJBv1x/0M3hhm6EitTMhf+uVS0j8ibbC5O
UrZ4HlrjdQALfcwxmm5L6L/kmr7Taw9AsBDwIWf9JRssMKVIy8v9291qFRGZ5kef7BbVBYegjsfX
ySj3BgfoQ2woTt4z2hDDmuZ9BlOExJCAQEgDT/HivC2B4bytxya0sG/cxiYRXLBD5+yHAj875XCK
AFB4b7YJRRdYaH5AV+a/cVNWuyB2n4lX/Krd/KH3lvqJsv5G2wYhups9TAUtYWS/G0YYP4M2IF5J
+upV2aQT+/0bx/z8pdKUeKuMQDo2egQMPOQX3ALThZbqm/xo+Om9+Vkz0EJ7OtB39WZ902Qy3+4f
VVCEb7LuPhubRiuNG5TTrBqKKRSZAjOeKJO2a5/e7g8Zt9Fu1uqpbLrPzPfLWz5P5S35v49qat6G
8vTUT+XVqeFjoYHgO8r1QWns1XmQvuTjAO64+t9PV8J1mJWm9MUz2zTC2EEf6rbOuVLFhUA7sMOK
/tFER/DWFglNpDq45Oiu9g3RHpvAQeclmd/DikH2haVkiAQLp8geRHqW6MSutKkYqtJqOSRp2m7S
cuypnCvqgvULJN8E/33LuD41aPtF05IzLOPzw8CuXcGoZ1r+g7BTirJCWmfWnP/96P45pMblAb7s
NVnq8Xx/KDFF7NmkfiZu/COBrrmXgTVgaMlpYtj3R59I4vP9s4FeUL7cn2ukYF7+zXkvhivIqcWb
i5Mfdc+Dst69VpU/dbMyiMw4pa9S1e86MU9zo/NnUWOd1OUM1cOeD4GL8GmgeRJOcz/sFESNDeo4
FaJwjHbuVMAHwJLza+yKv4qAlmOkgpotLLJOuqWn62RL/cWbFcq6HH5xMHRR5mPTrTmf7QcaDagK
OZ/ZFEZYHrr+OZHN0YsHRHupvBDd0MEvRS1aFHtwUpDXaOe13my9NtK/0CjB5tpZwXM/EXvojcQB
G1kRP2Rrmpjpy/FX/miQEfWzXSkqBTm7dmZYF0YM+mlazH/zUu0YVB2tYngyY+F9WAnzmWohbDKg
ua78WIZo7KkXJzFsueSXbXfDjiZOzYh4k4IEHVSf5Kcyjn/ZBKoOkrkNY9q3VjPGGmSXHc1eTfuA
OexxaVxw1kX/3ZY/0pJY9Vj6zgdEZrouP5ahVb+7AtJWkcv6sURyDcLewTLQNcCy58Z5yGxaHIwA
QWGCqzr7Y/xCkgXbYAvcyim1/UtEH2JmpC1TP2w7m4lTQf8b00mzN9rpy2zWd2/uLqzQ3hvyqG+L
1h018GQ8SSG8B29g4KBVhE+ktR/FFB/mmFdeJAWtJV6VRxv7U8+gBTOFpb6Yjn/SfY3+Goh0Zlez
hjO53o22o39weRJtCM7Yh4IZGK3+obgU0IZo75Zjk3oDq3yY1+8ET4gQqSlXeAF68rZa3Isw8A2K
rMVbJNP6OrW28+EZ3zMpg9DhdXrpmNmtDGGyLvFLKiKCed26gIt/gBLVOsQ/s5ojpqxhjxJy2dNx
B1EcF6ASLY4RqLhkHtE25r10Khf5s80mJxnh9dFnElT6kLWzeliiDJnTYOyKJimuXt4V9B+mXwus
8A2j4xbaBJqccZao2pB319J56buYw2reCQk8cU4BqcN7JVd54w8Vsm+kKIUiisDPCYVro1+s7gV+
TDtG4CevWeHPxx5h2UA7mVb5Qo1Iz7d7FnGQ7RcriTfdgHqGQ3HCAoXgwnMgByWNfXazBmWpHTCA
8CaJGooJXGdPPkLNfxDQXeKgWo+ULD6akvjf2Kn4gPkeOT9BFFvtkmwtoExge4V61lluvV2nzk6y
POREDGbSxcBXWmLfg+ij8MfPR/8NoEp1oW4Dges3l0RPhJG3vY98nvOiP2cP9weP+mTXOQAWK5kS
1zoaLottKzCCSfPdFS2CFdO6WJb3LskHOdikSj5USBQIY9QBuhPUbn0btaiff82DxDTXoQvkhX4w
4jeJXm2rEUJuR4dwUKTPyeX+kdkU7b6R0R8UpM7B89XXXPUM2RuBjxgT1yW1reSSWFFycUdzFdbh
wraZL1zM9YGRXXmZAaidDSo6EVf/feb/v9am87c5IR+bBd8kkJucF7BJ/33k1q+AyjGjTMaIX56H
2ULAB2TyiPFaOEcz5RyoSeP87/9G/eYf/Uzu/PUnwfk7LpmtQkfZv8vRKs8NPZ/WF8HJ78d6k9jo
Mfz02qV0tytyntdCjrXQCPL6Io2hvrQD/tQ+Y3BawEscvak7+TEIlWB9MH1PX8woJ1WpL8otuTZN
vUTnJhDK39pjdXXh5x6iKSlocrH/zJX4vj/Tc1tc7h/9/8P9c4VX3MaArF/T3gL2MKFaaRCvLqvp
XKNBS7qc4ewgBL/7jFfIc/+HuTPZjRzJtu2vPNT4sWA00mjk4E7cnd6ql0JSaEKoiWDf9/z6txgJ
FDKzqjJxZ28iJCKjcWdjduycvdcmUdOIiKHqjx4SV9KL+GEiffUrGyqKXS7nxTDo9FHsY9joNkXT
yl2eyPGkxtZvsbICbLF23kJ+VK5azKRJcvl18X7dIQIDSeKiEWBXxng3GBEhHvRXH4yE9Ih0BF3N
uoVoVWFkz+ayerHNjgliLzRIVO/TzYz5g9t2S3vNvENzi1HAmvceMBKgQPVz4cGVgfz42LeldZm7
/qzlon4UhX2MXaf9aQlUL1hLznFh3THqpgGOyJZWuGm8LnAsN2FbJvsay/q+j0FD10ZPcFGVgCVf
tWJWWT+MVpz4dPb6u2QAfTI0eJYdXCoHyxrj68oCE8Nj/iaLZrzk9NpOtdIhXpQuvTAfMo+VWcur
xUI2Khj0nkVVXgFaK6BkLDAVS0ZlZhCAZ1hksasy1IkJvBbqRIaCZABno+W7GbKeKXLtbyTwlinj
dVpx25AkLgjF8XIeLBxndXNvsHuO2ObIKy4/pB0DI+L8NSZwNUAhJruCBj98hsZ4DCuAXXiUuCYC
NyK4D84OpbpOBJF/oDJSlpBqOktFzjHhUASbrVLxupOIxoegOzbCcon+Qf3cNERcugbY6oCodquy
iuPCNY87unpNM5wGO9iXGQNiXWb2qYA9vYkhkviD5NvTX1R+YWPHmgVgU1N7H8ECbilyvODejCa8
1Uz/8ty8tmci10vHuk0rt9mhNXAf4HUQ7bv+V7sM86atgkvVzc5Vhnscc2C3M8Usbko5XSuNgyIK
atgewS1n35YhGhPkyPVe1mYJ2RcJZTsCP0uBN2wY29zJCv/eBP0nVsQ6OTA/8+rWwzm3L1uk5Fmp
Lp0E3nFMNI4xJwmh3Njpk7KZ72bYMzKZHNLSPfH2VxxtUg+5c23QvR5tApeC1yHM7uP8rbOgtEc9
fPCWUpblQW5iaMZrOVzfpW4kwAiQJVfTfr1Vtn6aulI8gBzd6BWU5JVxttepk7x7hMz345vjOhfO
y+T8mZ65lVP1WM0AyF22aBWC4BxzDFdt9xommLdmoxsOHQMHniZPv1NtsEYIwsTQgRyWkajLlqDI
MLV828p/ZNJ8a8xTUgjhB3LQ54qybwbI71Wa2T3pBJlG/+IF/YQJCY6rEy3ihWbtvota5DvSNZ9M
62nMo0tOO+HI5Lo9xDzGArc9GttcA6+dajyRSWL4VPypBY+rcrzpVKWpcUwHW/tD4+htJY03didk
FQ+QJqMH9B27FjAX2xnHJYuIXhEUD3ksP3GRy4sMTROfB1KYaCEnoDV5HGKQx7VZPkX4oZhd688q
UZ/j2B7M9eKVgNBhKuSsWeYN3jmCjrSoSEEJtxbhFgQE1HKbSBxNqpu/kCoZW3t1rqHb2RATZyFC
zpbrimVy0HV3APv7UzFB7tRh9gZ/yDJqNQ46NSlky0BTrimCL7DqQY5O1QzrhwWd64HpzpFWJ574
SRrM2XR1LAD5n52Z0+48V9m2MVYL+ozIxGsswF4Aew0AfJr8Xai8QGS9bj7S5frRul9O4j24o0WQ
bgtkq2qCbm+7KjySZG+BV7kalrK/BsDVbAuM6Osf5PUE8MLbLEJsACLOPwAu1lsgnOAp7Ka/jdBP
gQ7bENqHQzacik3ccqmCFgnKjNhwU8+Ntw9yaOJzHEBUm0uxiWuO8ZjIUQ85+NVtkInz0plXjiD7
oQhxQNppQaQuykq8RRJtWvyBfpgXh1RNEeJcaIf8paz06ziIGlphY9Pk7UgPmuN9hy8CAWf9razy
HnH1KbPDBj8JRXmla5ezbe1e97SV6tC90dmNh27nBpOYvob5NcdzenRj9MKio6lnU4E4LQ9v1wfW
Zob7SpdCFbthgEjwSJygDc3JSbbRYDKxaNy7wnGQJFrWMcECePPrh9h0g3WI5sW+NOFob8MgHny4
MNgkqjQ7CCNDGK9TeRgc7W1bO7nkuMeY8Jn65tePlFLEnNru7OT3Xs05B8Mky+5H775lPHrs2Wm5
hQBzL7pBXcI2JRt26zlAHPLmoQrdwqfb8yGp/J+rkFl8vStJDUdNcZlyxS0YXRI9nPYjwW7oj02K
sjieX0SvLJ84mHILiOtOQVaOqvmFz83aLPggYJqAVDX6Ciwbsw+np3tNlHPVOs+6jel+e69Vaejr
hVdyJA15Chg2tym2CvqvCXpe6GPEz3rAFdawGqL3ohipuxbTu4Hmtuji6gXJ5rSXAFyyLJ73ygWb
09h+0OYuwgn5MkczrX5jGxscWd0ijq8dL7nlSwcJ1JLVS8auV6Lgx5/0GEzikyTT7qM0+AfnwCWf
3M02UR2jgBLuCI2otf1K27eWkRY7w4ZvQOyCcoxjcmb+PW4YJje3I/xUYEeMgQjHY2YuOIotwv5h
RAGMsag8xFMUoL/mfo529d3JiEytHfFhGsajZ0RfArwpCx6ueytOX3RfnmSeX+NjNa560aH0QPyT
JRdArGJP0AkK58KFO4EcT6Iu2S+xc7Pk/U9aCwR05cmPsFLegcWJw030xVcz/axjxpzT+DwvnvwC
8It+SIkHwoZpVHF7N/h18KNhfugEdBPhtN8nMBU8yADWYwi9ouSlnvP+2+gGHkSa8LZI0SPzW4RY
kmebrsLsjizZc0vaTdh9oBg/tl7N9uwZzYZ2wEpZz5BwxtHzZIrwEi3EpQ1t/DEL8WHQ2YB3Q6Vg
Aazx0p3HaGbXVWBHu7xjgpvinerMLQNyjJpWfDWUehuq4D4JeW9YLhobo00DLWCDqwItI2KXKKnd
TaRdyIazsQ4MsZNH8wGWwtZprDs4AijO5IUlZGeEFlIBrJtzYvZ7HQwmekU2xzLitBbTLKk6+9to
hHc6sz4sO5k3shrIbC8MMLRJ+dgb4bd0qZnK5wsDOAWyiEA9Bo3yW+DUL9HcbZpZ/owqjmuY9LfZ
4r3D2wfy0qdvNkiC1Eybpx5GXyTKBwg8TwDZTMJY7Xe8mWorXVpT1RreSEvcqr8ig9laNAZQPYpp
xyHhvof6zb++D3RzhZwB9mqDbq6ar0VLx3CMY9cPktLZdIaNbhg018iRI8zgi7kALK0gklsnp65f
Toyn841s4XJZTvduSLYLsEGwtQt1m4UOVYXHCFwUJ9OtMfTx3qRo0PdBXV0zRYlOaZA/akQV699V
F6deJnr/mIKnokyV1JPeW9hj+MsaYpw87TxpIlb2hssNpnv/ieYHx0I304ZqLrZCCOdU8YZsGECE
abAjJu4cgXVHza77beGNV616T2V0dnqVoHgIX2DHv8KKxY/uEc+cje0dr46PIIkgLRKsW4lNqTXE
QP7MVxviom9n71hFJX1Y7jqRxX1CKycobpfIEtuMdu4hTHCEoIXB/APkscV5nY7hxZ16GGCa0jBL
g2OCauOYx3HOplezy8oR2/H0zppj7wkDxgDe7dt2oeDMhmCbWPigShpFqTKvJCQGa2I9RGNbFI+I
rhw4gd4zE8ByE1MGHmunfCPZ/dKtdjEn6q+TGZ1bmzisZZyyWEsoOtzmbjZ5uFuH9BYq4sIp2ls6
ek9eGty0FvMtNAQ7GbchrrQZVxVpuJtlMZ+BaKzW7vHWJiiRuBLix5uf1IVEV1lnfqe1SWoSyxk5
7rywO6jF/TJVx4e3q7emb6+K2TTp9Re3va7ooBj02BGfItjr8vpY6HJfXRNb82nEuriK5DWxYIRa
Kc4HeMvuJtFAEGZcRiPzYpQtxJjqZ1jDABtSzN/t8m0MvncIrBGksC8pl1CesB0wTRh3s4pxjjsN
ZVT+0tIJqmyj5zHX9A2Rb3JDwaKVuxjUMg4UxHUt0mRhBI9uNn4TA7RJXJDtdmm8hgdEt4Dwbd8J
6lMvnAkZrIkQypuAjI3ygMmYEiX2I2f5Qmn4LV3f/yDL7yth5lsdOddGy4vdDa1v9PKaO6JZdvLF
b9AJjTJ7BzXwarmnCAelYKTTtoIzhatoMIZsl0lAOE+FwKCl8WFnti9iksqsFpMwjZ+2zHwbMeiG
yfCWhpK9jcW47IURNehjnT0BJVsQKLcqNF4nDxGml7xxZokwATzE1QJfPf7J28NFrnEik/ICn5Nt
si/st9CBmTe78CabC8RlAWf2p+PUD0KwVOKMSwqPKB/3dfTWGAQ0o1lv7RCiPoVF93MqDr0n2FXx
h8EZaDmHnBcZf0zUh22AARDvMA3w7i7sbnql6NrONk1U841sh7cR2NJmacS6UhEOicOJprO9rzkp
CKvAElI2ate0SDAjYYIFmmivGwialmeu9Ouc8u9KIjFiJ7+TXo5cDMAJIg/1UmNNrZFVtYqJXZ0Z
ZN3Piqh39en9UEbBIh8hkk/wvI+twtCQ7lGWylPl6TPgiqvQtd6wvnoHSFm17+UaxqHsN7px+i0x
oegK7IfR6+8NwBXbKQUHZXNcCabHwBGgaHMr3aZB+JHgC3dRDESsvGPT0XIO2w/CVRmaVNQNcTiQ
8wXtHu0TCDgcwpintm2bcoMCMIXFSiOHjLCdnD1PCuh9nFX2Tcr5rwCUiM0JGzZqPGN6CsWPgpzj
3HiPcL4zWoKMUXU/U108hFEPAZywoyqnWdEZwGnEifShh1iqKxWW3+xoeGBRklG0t/DZUKmlwHqe
KIwx7DxU/fTsJfNZ5l1PiTjfscpekUyOZZUFdEzEVkb6zsrnc5SzTcimRhfW8s5bJ4Is78OmAKAQ
7UJdMEq574WB+TeDjdzul5CzhpgXekrM8QM3uYlsyf/F41RNOczD4sX1WABasyer0qJadD4R4dyI
pb3t0FGMzPtkmP/sUM/68I2ebA/hP0KOD7tvPp3Ruu9CXsmk2oWO6DbmwnPndDBGYRDiTX0o2O9x
PnwoZ3kVAS9EaBlYQZsdGRkUnbLadPNyRZ+SjRy+TABbeG8hup0n+41GAQBp1rgOf2zBykTeEV/h
XAVM1B1xVlGNiKpDVB3vC3M4RMOtpeITQJajZ+vH7K2KaI0GajT9IhrvusTASOaBg6nM/LiYxXey
hcsNXLTAXyz+eoj4LtxmqleZZ/1eGZTfTY8zn3N3RgF+l+nygIgZc41bnGg11UBcYGV4IKIypFjH
uH+Mg+I1aQZOY3V5GQRRFkvFteHGCLuC6ZYXxr5nPFRH3nPYN+pA6cLLBGWorZzy1Hv7yetf63ZK
j2y0GXr7S4/wakNsSnhU5uvQD0c9QkqtMDz7qSzODtrPXVF2nPg6e9mxwk1b2YzPc2zUv/UDSPc+
hkTLnXDJ7okQHH3PSu9WwjBYDZwhiYH5ME67i46UX8YOzpARxUmQnzIZDNdEru1V9103wyHHI3JM
x7wDub04G1vL+jgXIWJELT5100U+S90+S2FQQRgt2U5P8+QCtQMytAmD6lK4kEKXqfhy47XQQA+4
7Vjgt3OaP48SzUkkrGarh1O1upTaACZH64ESYSaXT1HKNICT8oissgEFSC+YJpPzNE49VHCyajcm
5A7kAos/EX3Lw73EvhEnOVpF+6YOjNeA/GAKVPROBrMp6hAEAFF4NFvBISw6Og54EMVM6YCP6CrV
CNwQmNwTYQPX50ob5Xn0MlYdK0DE33lYRMYG1aPRmfvGIZMTKfm+m+tD3dqoTq3M2k4561ilkMMk
PUrDPjoieCd4z4I91bHPRCK9s9DvNiWgI4TcTPpXbGuEVsKpyZKszfhajIRxhHisNkhj3uTUABGk
IELN5BN6EzCQIk4VlAKM4PI1oJEMhZtU0NK+FyPQp7xDnavl9GLZsBtRihiAcjpCDzQBrjjurvsS
S/dK6VaLR6ffIMjElp1vGtSpIXkHOoPy2bjGs0UdPYmhf0SLXtnVzmZ3gWgRXAFTI1BmsPHHiMzc
krgGRSZbEbJKMuKUIt9nFszTIJxv4hCcSQoMJJ/vEiDUpxA9JI8HEKK0fMlRliNFViHH88YBTIge
16RVdV8zh2uMQe2AHpByNw3YZVX0fVGUWh4wi76giYi3i7cA2z171Xe0Ewdvqa5NFVs7xaxlV0pL
r/yLkdqEF81N0v2gTJJty9nEA10Ufjq5IYlNA3WT8TkGTnu0RYfo0fQbZslzaYsXzwt2VQu+0EXv
xjjvu7vUEO9W46UAOW5MkAdieK3JDMI2zhFQ0Ht4a5n/rqMbulTEZbNK3uWLSTJEqt94n700YVfB
32SNQvoco6SVHRJ8H2xHAQQ6bb+IET9VLrnLLs882PXaLTj3tYims7TVAOBov7r9+I3kBgo9FK2u
GW7DuQj2TL0LRoEcmpxOi8PAdoqji1TfiUBCeEenOWKIJfDJce18w51nEHk5hri4ue7scPZVuIAr
LBEcNQEmWA1qA/XFxZHej8Keo0NRpV9LYlzpuOnZVYS7GWmegcuq90spvsaab1y6WEVgt9KbQgan
yArHS5UNJyvD3FK4E2sPEEEoTeDZxvssLqRfJY29cbiKdo00C3opPHgVPCvcI1f93NxIMgluTENd
OEDsGvpRVzoqiKVOpUVANck3mNT2UqWP8RjqzQjJcQvC6OkXFWAm9Tw04vngLHKvJlDtHcMgXyB4
3+YlGWUJ13ELrRCthdPfO1xB1X+DPnPTTJ0FIoko5aVyE6QG6VnVe8/m3Ni501r6/jBDLKcWkeGQ
fgkpQTUa7pgg9WvRgp/Wpn3l54ZRsxHlFo0QfGVzySCv8aoXfMtQJ4zGTyrMgS4NpI2YlvuA6cQJ
rsB945EHQI+hRQhL3amTEQZtAGsgTsSFxJQbLCHNczAZ/SEdB94Lhse7fC4ulUHhWYYfRhx8wjS7
WG05PafzS4h6BiMjcwpvpg7PcgAnYbog9fIiJpnoApnHuOkplMn1nCf3DIvVY9czQrAWT+/t4CBU
N5zjednHY57snTD76qBhtU3ZP2kPerHjkJGw1tNDaj3GUqADH+7sBSUjyibOMQvIhAr3VK2ML4qC
y+JhFiyofmA+J+GhN+oHV0KMk0bz2SH5HhJNakIRBGfX1psqkvPWWma/juveL9WaX4DXOLcSuKKg
7bs5pocc1t/ZZ64toLG7duxujD7fu1FuAP1kry4BjflOJycsCZPYqoiZDqfEYNcb+s22HHsXelPn
Fx2LwKIhnNYWCTh58eZ5PWwozLLwh9Qt8q9uR3BVTLWa29vG1kie0ZCppviyLwvtvC3HseGACPdK
ZCCKEtQceSaWS+yBIaM8OcU0uHdiqe0jAgqwgDSIwGrioFzkkG+nIHogAW83kIR237c7iBW8mK1q
YE48ZaUHdToQLVnfKZ7IkRZP2RzimmB3smk2vaPQNYzHIg5PKBCcAy3WYOty1DeL1zi8knXXnuw+
/4ma4INpzaPDH/JMcriBOjKdnZ3ngXnpqjGYt1XdPSVkTRDOSTaaEsMxX+ckI3YNy6vvdREafiOS
bwNvO7cxfxynq8WdqvUAdySUDvlcgzA9tsbr2KCpMSNLcW3HZqbCHkmHr97r3n5lOyBLPQi+j2X0
DbavtVcptB05Q9db4vysI+QQlSEOIRcEYie+OzDRLsjzzDi0oxEBC0U+iT8Yc56B8wWKdH/bkDjQ
4rpwcMreT0tLrE7a8orBqsIb3kFgKSFp9/mOgN/4bPKGHGwcBhBsHoc4QMnbYeQSirA/igFDhIhG
iGxLGxTvfVR+VaLxa9N60V7cs4gN9MOp08sBe0pq+EuD+GZtdfpeDQXLpmceWxV2iZGtsJheMyLB
DQp+YgZ2g1Eebav6ytlzgM2wiq/s4Op2gnh1KrPsxMzeV0F2244kntKp3iQ57XdDsBeW5AyNC2nI
CBM30wL5IS9h2YQtzc+qZ8blsAlz1BE+5uC1K6A5fYAsHjo0+8XiubQA29tYGnqfVi300Lulqt+k
3dLYxoS+KUgvTNKRiDRInIQAbsbCRAdlHUvkeqtTAlo93S+zLe4mV35UITQd02RGt8D80EGBfMqq
TknOKwWch4i7BvLDAA7dkLT+dQ+gQRRIAIXiuwzo+L3gR07HHUmFg5PBoyOR2VofTDLvPAPpvpsv
pKHW8Su9MRp5ybLXDVqzOPxZ9qBviRa+EPGc75VaXrMx/kiLGsR7TcCLSAQT35k9M2cVIhpqJ6i4
K8Q2LIIukeY5M4oppxoa7ewOdw5DY7GxJcykqKL/GZhMcaqVBTC2zXstc5w2Q39CtBvtU01jt15u
VVoHN44U/IgsdY6r/t4cWMes1jmmZZwepWmeAOqCuSVDelfmJeWxKN/HxGRKODb83ZCt+N4Wjc08
Q7VPFPqRPXH4Ni/eZTbYUIm32da1lpwcuuyyzI6mD2GDJQdMTaxkKe5VhTA8DFHQAz8rFwaQDEkw
sxkfbdsoPwKFvS1reZcZxY8M7shN2zR+aq/tzLh+E7IkRx3d+2x/6wvLvE9ULO/7uMuvISxfIaQo
TuliOJsiTPW3cA6PgUnrkLQ8ZD3LsXan6WSOED1cBK9O321iZtZsZhPz52TCUECT28XjIiurByJT
On6KoutWlFqf+647e9Yu7SNm5rz2/jKKu6oY3mljblOPbZVD8DegOsW2WKUycfXapWkHq4u93fbe
nAnFCV/4h/D2xJemh0FA/VRpYO5liidfzhoz13BsVHo3OU10wRkv03d7KtAvVxVtjC7ds8adMZPD
J/QYeS7hV9vX+8Zuz4ibP9QQIxAYhgvCGyZAuDUOIwG7VaSYY5TIrIogezN6hp1FWL/PsfXqShyv
EKAi4j6j4dFU+q53sQfCWSInwyrPcQuIYxUHXKKmo2my3CcNfoUBKRRnav7W6cmsmQLXhOpmkXxn
oiSYKxCzIp0lOXA6uW3wQw+ROSHo0WCcaawtmYCrpRpiIaPl0esx9QTinRXlLf70dArVwGb7Duxu
76wpLJGQe9RG9sbsCatt2erUSu5zPIAq/1iD8v5XQYD/OfXrD8Fg/y0r8A+/6b9mjP1/GCDm/GWA
2O5Hkb836e8zxNY/8FuGmCn/6QpTeJ7WGFpM519Zgu4/hZYCnZjtelKtYYL/ihBT+p9aSW9NF3MV
91JZ/4oQU2QTKlfiWBWew7zT8f43EWIuMWW/S6wkq9JVpvJs5Zh8DqDL/EO/DxCz7DTAG0hBhaN4
Ptdl9zwmmXVstQoYGA/msTaW94Hw4n0QIP8FbrCVJjr2FloxTtMucwKe5vK27ah5Z3SRxZj3V24W
DHskv+gcMZlmtH33U19fq7iKfHypa8iGl4NLK+djX1NfyvpAzHhE0BqINPc8eMXoo+DIQYuhCi6W
fdvTS2BZ84dqbg7DHH9axbMEzYlCbi8xOFAVkkg4oLun5qPh2kKusa0w3mWoSMDYo2Xh5D5zatYY
5/HGCLSMZ2UWzQnJIVu71Z4bQBX7WvcD4E4LAklF9znpXlO3dy94hr3YAlufGDeeSXcuz6i/l6Xv
cO7BeuRse5cud0wqZBo/rS7vg1a0bCwcVAdivEr23+CHHPETWAzfQAg1zNiIMFu1q7oL7gSdOdeh
gdB28u7XS8vLFP4o737LH/0/RZ/flQRatf/zD3uNHf3tl09f//MPjXdDuZbtWERPoiGWes2T/HyH
IBjyu83/a7QNyWuLhMBXuZewiaNTjyuuszXYaY7CrplwJinT0u8doE92c3LSYDN7Kd0sUUExKTWL
9FRfzBlP8ThQboaBax3j2XpLiuC1tnKoyl2hCMuSs1+0wUOPVhsJZndvLjVT7JzKvEsT5AvFT3fo
7CuvMt6wjwERDxS07tbZzpBOrhPX3dJM2ge4LstSg8PNXjwH4vtfXxD9x5xWzetocyU8ZTu4T5RY
ozp/f0E6mgnAC7KaplVIJycFmK4Miq5sND5cF9WvYQ0/3IA8dg9IynaeBW3YGM8IrJ1dDV5sB4Wn
w6FRSZ5KQ25zTMKAVb3DqBhKDZOEW9nvli6iPC/CeUNM1a53qaMsEw+P0Svw4l52pWzglO7TWKLa
+PXDzsF6jFCtNzlCHlp2L8tYkrI09uEWERGNfXvOr1Q17dAZEHcXz81pdDi82wvytNQW6NbJtWPk
5/eYHg8k5Pp9kt8tOloT4Ci4bGQVcoFOadf2VUm2Ed1NrKygdL761GoeI1KNGJHOW2NscHoxwNqO
4ALGYLpvQ92cQlJpvzsDZyGnburDX98YuS43v39S1xuDM23VnrqWByX7jzfGNkI+X+RU2wW58X7U
sQH47Slqx+VYIUDfQScyz/aURZfKak+KGUyi6TdqFXmcL4SvCxiQoTf2hzILr0eIoLVpkCVYQq2T
LpM1krupGlZhwlQ2nf/XH9/842r623OF4NZVmlxGR4n1ufvdi0YnLDAXoGHbXysmFQdUBvQqu4lE
tQ17ROvXwYJBYH2UYG9PN7RtUewgeougNc4BPriaDIN2SE9zkh66BJd9i3Pz5Ijh9NefVf0pRJZ3
QFE+OYIsWXxDnl4Xjd991qS1+gmsXUXjd+TtF8TJ9LTQaVDSKs7086jMgQEqfUXp7BZLAyeT9feg
0tOdmZRPAY19sOfL3ourfEtJae2MmJXaCHGWSdCIFinza9Z2griirXGlkWKxmEm+q3N4DX6JMtef
loosdBpRMTruHALRqcwrCC9GOSAEA8xU8hAIlmeqNJJQU+8wDHQL8rewdpx95FUP5rqQmlbxCKJx
wabWh76VjfCao46MHv3sOHR/C+l0R6MsvowwIpMW5BU58MCHKlS4f31VzT8Fcq5X1cK5qAC/CNfG
jfDHq+ouaunRL1GDT3ywgNEQ3hyJHRKMzeL04KejcxC5m4wuDvAri1RoetXLW8ag6tdndS1eUpz6
tFgMXxbqtwLuv+4F5n+47RblqL0ufZJI0z9t+DE+ytCeme/++mw1eHnWLBsaHio5A+6AYaPiHip8
nOtZO4p6vKrKkqBHvBVCkuO3bbwn7XL4yOPvFbyJv3mJ5J93Ky4hF5DH0rJ/pa7+6RI6Kzk2HwNM
I2V9XWUxipdiZXIP0Hp5lqlI0POJdjXiiNfYRtPnWcnsWwFNv8ww62M1ohqUeXKDQcE4YJdD94hS
du8k35gBIjZeOcRqef6bW7+uTX9cu5S2YL+wcLmmK22ioX//Qg1AY/m02bjtHEIn5jb9OabQ69J4
2gT9PfYni/4VoSNMIYjdXMaUJkZabSviPA/kGYD1mn09KURj4/x3j+WaA/unz+ZKIM6UiyaPp/jz
hufNCBobGy+cU2HEbKFTMRi6xulVU4FxvMDQMezIEaiOltf/hAfdeX93X//Dk+cCyTJNJVwHc86f
rg9NnrIa4JxsvfJpUhjHdM96wZn8KQBhuHHAwnb9jTGYDbmz1qFyydzkc5PxaSH5knC6G5fAjiSL
XnXWTXdaj+RH8DCW2DzOtYYuZfc1NeolW/e/zqJJEtkkWaZ/8028f7+alMuuzY3mikrXWr/p75ZO
ItvHDlYYkrqEoUQB6gxflXewe30z9uUn1SZR9/xC3TGwt5FdpvPCp1dMbH79+pAGAf1Odcew6bUL
4YMWEWsbtsEvgyWRuTBVNTRVDMABlRN5Lu0uqTjS2g0+xxrMlzl4EN3sgzFVnx3nB8QQhQMoTX82
ZUy5XLIoZjitV1UEI4XbHBAKlQEFShbWn0SyRtsFPb+eEm87iNw7gBt4wu0Z3keBmfrd1Npru/5H
T+uliFvwKxzUd7IQT7+WAHijmww010m7ETMDwlp3yczCHRMVw3glJcpQVss+H5dnIMf7BlDZljSs
ZT+v2zpBd/slaBC8GeV9aVDHaNXtjSgnV8OQBAsG6q0YLPMhNpfgexsGh5JA8OswZpPPcE5sk4DR
Uk8428Horn/d7GYimIL8VLAKVnNfzeg+LLuRf/Ma2f/hxst1hZcWrzkB7H9aPLn0SSIbeBMWyDKs
VEZ5ZdbexeB4dUXg6RA+1EAib/J1mD4yf5J0gzc9MnPLGhDE40ekH7DBUbacsHw/Wam30H2at0PH
dYtlcK9M75WO87CFs8n/4htQEo27ehZf5sBQpki86xnM0ClQzKMIyYEbKOmZTs4c+AEaOKSmy35A
xovQedmXnhy2qDjNXTWDgvmbBe/fqx3HdrUpWVmkxlfyp6vhdV1IgC39pgav603f6tzHGnWDM2Hz
64GfxmihFxq+SwCWqP0h8juTjrd6zj/cXCV+NalXlbXUQmv9Fuea7Bnm9SVmwL/5qP++pzgseux3
nsPugtfvj28s+l9mviFAwbBcQBw5oy8B9rH9RtXBMMdDoBz3qhDlFzeMybXiFvecYNKQ8cNffxT1
Hwovhw3O5ASvFQ4x90/rYMa1tIMJbcvS9fNuIo8C5ikLlueOBJQo+x1Z1O1iBEfTJWEyGSvUcLoH
dIoMZ056dIfF+2+FhR23tMzzrzaDWU25YVk9x4Hl2hnS5kBqDmESBqRWW8+fk0G0xLTYk7+IPty3
q0kgYJpopt9K1fGkGAK03RQ+/loNFjTsh1EsX6HiNFh6LdVrvLGawr414q46wl+soP35Ttsd+QKQ
Urzp3QEldyCymQ63iM52YRxCzi7MSEPNqzLvA1Bqfp5uVvK/Lgo4DOhJ25jhGyFfu9Yd74U170bF
hm5iETvBzKv9Xy8DmahM3qLZuA5T+0P3mDcNSCLjOJlXkE+sFe6ss/iKg0PDBN/1hQ1Ow3TRy+ce
Np18vKF7zcFjNZkWH+Ts9ueYuOvBhaVROtOwCwpBC5KNhD42TtWsLR9Tg+H+QpLOoQ2hQtXuvE+p
5krsrztTph8RhteNma+vW0YYYp+TtUls9sVgXLo1Bnb7NlXQDTwgx2Hx0yRpaJdW4LZmq32IWqq8
MUnejSz9lBTa/4+w81iS29i26BchAt5Mq4Dy7bvJbk4QtPAeSJivfyuTb3BlQhxcxZVEitVVqMxj
9l5b79n2dFLEvZUBmA2BVTxOx8/0A29zAVlrMQ3mFRmz3nU23oS5jpHVoAwjIWwKLW88Jc4QX1Jt
PnSZYYfa2CdXd5RinliHdMEAIrHHcIg5MdQRXpsaWy4UwIlgSSdb3WVLB+S++4BpvqWJ5VOWJZEA
4M+XpKEQk3kaHPSa0PKwbOx30XfBEfivTNXhrWgKX49GlK3TggQorY0qXFcmIJQ8h37hHCpGIJUJ
Owdky95BPfLqlNNqTYP2Xz9u8h4BXvXUjVwaG5Enuwmo7r7KctjReYzdjmK1K2ESa6TNCo3hSyDv
xlW2ciWz4tHoMdTIw6Q3Rz4dn7OmAEbICYYB+FuT8grIgxmQ0nHJudmPZOMHNwrmX76OiUe+zMF2
n3Xy7MmL6qJatiNF33wD8IpzGp7+vnI5VoPlMRgojWsHwZqrs4WgpuIP7CGHJLrO2q8nNqOrb4HI
9TOEYN4DElhC9VXyN+uNchCAtsuiqF2G75PrfTFQPO3QqWvntReRnfI1mDg4Q611YTZN3c5yRuvN
XMxb3qAP6StedMbH+VwzInjoKuvYzf5D4SbVs6PNHcKN7+Wa3GhH6X8BcoWFswE+CZqZKODNObji
KVk30BB6i6DSKt4ruw6OKCWA403GabH9gZJl7qGR58epThPyV10vVIc6g3rwe4azH81RXIkee6iH
hbgsKe2wyJgWK23Y+qBmbN5S1scAEMc+TmbjFvcxmpHBIKKRoYfm8pxXrNB3eUYEsfpcIWikNy33
8fDJx9KLuyS0c5bfZjEwmYHfic9Ls+7Apb56LL+OeQu+FysVqfKJu+dQ5M9bW1nYkNI1kTAYQvpv
GOVAilPPS5XKr0qbAcSDMV2S0xUmLR+27nxPdJKP1c+IBDE4bvHnbAj8aMqSuyI2H2sTjXIwtQzf
yVDaOQ1Uf6rYJ2/bfkyYw/fqFzAcI2J8eSalNzjGQGk450h4sFK+6Pk0YQa0tukY2OiGM6SOWDjA
0cSX2WBfLCz9BBzoh03g31HnAkZpNXyjHuXJbPiVtnb1ivjQGn180fz+Mm2tdwnajgGSnAiJCoMR
ptPhoYLRn9tV8uS1pFwpqA7Y/kMSpCjFhu2EOYFgFcEJbYlIn9p4j5q7Ok0TH4toEL6IZiCVMrCj
JcgQgLoW5z0GxZuxWC/WZFz4hXsIny9qCOXJF6hxwfbVOoatCPp7y2daSrhvIcdOrNBZw2YGSlaT
d9tcv2yV5h/H2ucvWfwcLM0V5bNHUOv2oafpBqwM5pOrJwv74XQ8YFn46dfeczbzMoyZcgET0h5o
rXGIp+pz5mZfIExG6jhrBv/ONkt+fllKZZuBMsI4rORlRWq+oI6A30MY+6GGYXQdvaRlBzOae/WN
rjkHNFKBDkPK97s2JiQSevVdDaWIlUXY4XGSIVeCFWdwMWhmaXwbevRZy8YYmetSHXbqcGyF+4oZ
09vPhXhQlZIJ3fRYltZ7mdZ3TWc8N5PP3QDg9GgQh4kPBW4PAYRqVqRODJtjhNNn7s/4c3534KDl
9iVtMPb2nATRxv8O6Sj+0Iv0tRI0uCONESYRsVcnSZdRYHjxQtNcxXZky+Dljt3o3LVKJH7k6w6L
F0iP4/Jws9hCkOuJT4srMELK0/b3Byy/rurMFCaIu5YkPPWGjjrhnfpiH9KR3ZS8DdThnLo864nx
HPfoLVxvHKOOXu5csOrVq2Pa9OJCpimmp2WrQ4KkrotfpmGtF1/Um6z6Cl12QASrw583li9Ib9XF
oZqjZbWA6gKWqWbI7um4SDqifvI1mmyZBbozAUns15ZvFSbKjhAGmpUWN8HR8j12rCxjIehpHM4o
XuHzeaXnUklP/Z67I4ZZfFcG3WEt/epW+s2Ns9l7NEfjZAmWCY59KskTDdVbybBn5VBbK1SZ3mlG
mrpHucRym3rMp+ACgzxkv+fcYiTIwof/8KcSV7bwf23xKSsZPBgO+xyDldJfS9yiRFIDzGoE9Vea
r61rvDPzYyTMBTa5LPYhXQ77OQn0KKnGPirz/EPL03yf+ciwZyeYIy/R/jQT+eeg3WX1wJrKYDIj
X95fX1Q6WOBVBCR0wRR6bzA2O1v0bYckQwk6MB7HD298mv2CnamXRTmX7uG/6+1/GSdR+puBSd3P
dNlSG7D/adatNnEcQqYQJQjmBXkZXxdv/YWt4GleV+hFc7dXaxx1HnBOLKdNfBpbntNNoCE1R+3X
5HvnLdbOiT19GpFcAVxZ/AsxMJceqsqzt03v//2i/2WM6PoGQ3DDY4bINOxvrdWAfWy1V8yuukCT
yc2in6ZCBBKcrksHEjaIVu/2rl8/xlpcnfi69bdeb2/VlN1lKDPu/Gz0o2rA/lt6FfFVAKosfXn+
79ephsR/e+h82zZMJ0CZ6nvm33qZJhtJrsxSZnWkAB63nnu/byAUDOXwuzE34wE6RfCiJTmTHFdv
wlkIbnEtJlmml/t3D03JymidZQTnJrYoDqqFEm3qLKxe23QgeIg9N/gCddQAmCRvzZnJ8uNbarf2
987FQU+hm5HuFKkjr/OdUZpuf09OWjeLIJOl0RJz49VTurenVT8EDd/9ooGyjX+wrcwi3AQCyIGw
16OVQaspQyDPDOqS900bYfavqQVP2bra9CX7AQLsIQB0DTAvArPySV2nWVtMKHfp8WGcwY9NuNPR
LAsH+5Bs8VpjCo02LnbGUh6FbF/UP65lBFpvHv/7wzH+5UTApMOGmaGkY8Bk++uXL57mrE4DPhy1
02sq7kJ1blpzTtFKQbglw8PsnZfq2+hMVwP7SjR3NBZFMXwh0fHxD69HPgx/e1g4Bwz6W9M2dXzT
f3097NqqwgoCtmjL5oQBpJGQzgl3xGIecmgJux6aHEbv8TShB3Sd/idCKOo8gh/ShmGlbRBiDG7p
DyfnvyydmIpaTHWYDbAh/ftwoPPcbgHJTGohouEIhzQ2pMbeNRNmayZdkA5g26sGEH9AByGXMMLG
Ia8AFsmR8CviGhKLUA9/lP8FlJKf2ejSmhD8TUoKoh/k8d41EdsVTL/1pymM/s+3lbGqzsLMQHTJ
fECuJP7ngOuGpiVxFF1RlZM+oLdTuMoe2jeOftf1jFOsdzWeZNCQ7/G2f82WhplcmT8jWQqOg2tP
2D/GL7OFFifTgGu05XoXryh9KpElR7BBx8yhdCA5uflcWPR0/AEfZQKgm6Wtux83X3oa1sNcNO5n
UOT5PZPK0JDVh59XQ7g5/a+JGdn+90Ag6Z+rcv0MEtfaqQdSZKjeWGXmYQDFkf34c6WZl7aGxOYO
9NZVd1drslDsenyr+Narqjo6K4WBKk1MfExH2/5sONZbx2oXAHPD6l6HW9B7P9GyWdGYzwjfO6pa
B5rDnhh2NqFZJyC9bTffKpsDOwQ0DsVws4GqHxp/6M8V1e1+rre38qdqVJc4144Wkm3fyh47XHSR
7ULr9Lzl1OCIULU0W37rkBjtRyYFebJUNGwysBywwmGhaf6FvuYdcMizDykOc2GLPdKxvnZM3Q8s
uH7ggPCPXeqhhyAwYiyWD6uu6j/MoMiS+ecw3rMsU7dslCQmIzx5dvzPQ+O2OQWkjwW1bvRPBtOW
gLoqTObSDVvfn240luiR/IAlXAAGTR/gca75eP9JF8YEDOALNJ4sKshTZK08SmVc/jAOyIFlQ2zp
9kLCA4mhdBiLPmLwYNKf6/kXfSPiQ1+T8zS7DEM7aMoFazClEOF5c8a2jdRlAEmdrDkagOaqBkyk
p2QuwuDajGmZ8lMr96i/63FSv4FrsCCS44N8YljN1O482JV/nMfiktesPSRHdZmT+jz3xq8mxgtd
NTb7GEf8VL2TJSpBBqFHhrhIHiEkI9ZSB/Y8AaVN5mcRbA9qDl/b5nWDiLtLpwWaE19+rl4uH56J
0ByS59F8U2vL3tPvswwbWyXH5+ptsf3WZgzRQTg0i/OcT3M0JWMZEcW861vz3syaE3xJCLZ2dchH
4wM01kflAeESxGf//w2S0/8h24+mCU6oYORCJsS61xlUhOoNUFXOxiZ5oeTdbTNz6l4zpD24/wzj
/oR49s6F8X9IveTOo8kBXAo7Qwue8JRGwjZ2I9iLi45BB0A1Jn75rpYuMoBNltVW+kCZbNx0mSjX
duAoY4hQbUHdD4wbzkyQXbLNvNEyYShpNYZm6wE+KX40a51PKFWGz+p12k57XSzmrKS+A3uTR2yQ
WIRnZQMEiGXOIjXSNEFlR9Pc4s4NMCp6Dk4tpx2/OJ2ThIZTYhWyF6Jll347JP02QTUlf9Iy8GzY
TEmaAQhDk2RIVIP1wNtI5GVsHua2I8BqjutrkSVc/IhM2uE+e0qcvD8vUsfs9fG1ZALcVOKSFBSw
mC/xH0kbLpS5J5MOb59UqHygKFWEjCGaVSoX1JLMYVYLdfGiH0bW9qSRAoMiGzpFHnbOfFG/bGkb
teQMzrb+bFrJ8ELIyaEbGcpsBgNVOTY3UkzNuynYykNvMSjNbMEprE2EqPf+1bHX4JYEgBXMvCXX
tbgxAeujlCxy0+PAddx1gvWCm0ReRI7QkPPUaQ2MoccaxUZ9r9oWFPak2CN+rtCG7pZgMM4ujjk6
ZnY4O1wU3GVImH+XZ9OIvpq1DhGyADLgNBXgjJyXlTRsgR9cVHwhGQCgEGnTc9WiAtbnuTipZ0D1
YHJVh9K02FNce/ux60gmH0gkV9MYbZ2wZRUtWuUOL1lAWGPByDFSb0YC3BbDgwRzKhGOj7iR573s
sw/1eOp+/Q4FnqxMOTXzBucgNiyYjEtOhZ3T88rKEu4UPH09oBZ8nEs9CEcTI0/WW8fCaqTFzT7o
CdrqCp4+27Weq5S92Cg1YczhT0YfrEd75JXPtnZuSNy894LQGeDrChgUPZJ3LCykDE/ddoCC98Sc
ykACZRzRQskE+PREhjQvqsUPoMZeplvFl07UWBUyal4/ZlglKC1zDWterktbRo6HzN60M+Ppg/rR
gYv3oC3V728asNSJQ3CLDmrGAsXhe9lVDWsaIuSgtH4bVm+84ava27KidmqO5aBnpcqAijAO1DFW
INM260c1x1azsbxqQKssxBVvbBzNfFlgudAgyk0xAyZ2WW6Ouasl8lNH340XYVpgT02ezli2XjH/
s1UoulmAzhuMPfltVaTef9TiSJsq8zVwtOGmYcWONMsGGFz7nwlsYBY4APsS6SRT6DE5T1sSqstD
HcTYixiYbwwi6np4aywB9bVvvKOe1cVukN1aut47q11fksV7zbvku7O5/Q6vMaUumWSMV3Y5GOYD
lyKOmHKATsQylQheeif/tdA9JIQIkPcBJdOyIyAxuLSF/q2sAHYUQ+pdtol2OiZDIlRlU0sUVlEG
7mFmfB2mAKUxjrKHxTksF3zhStsRpq17cc2sZc0CKCGoC2BT44NRGaSvNfGG5bU/0Yz0Z3sey5cG
UZ66Y1rDhAltxQ+WrHGwXODEz9L72I9wgFKe++bHwJT7942XLl12Jjt7aG3WIIWGSW/OuK2djQ1N
3DxCSYi9x7X4MWZEOFWruzxOZIMm8fxWTAsZeBCnwnyB7K+WzcUSX0RltPdd+4FdWJzUcyfgXFqN
+FGXS3pKTWFd3WDof+sfW05yc57qcJTDshwzC1sWnHb7MrufzDFjtuSRi6UqvUAJSIz502zhnVDP
hTq6R9ZK+wALAdmG50QuRzCvzlGrF4DR2C+1zmDwMWOH70xqwDzNyKeQn1QGElNWsZqGnVG3rDOJ
go8kveVlEvCBJg0Ay+1m5dbFa2G0ohf9ofbws7a+Jl37lleUJ+p2dtJ83g8u6ZLYzbvQCQao8l7x
5mr8owau405Hf3Bn++ndXDdI2IV+secKax6BYWcmnV5ktWZJ28ulaa3DNej//4vuivrX6po+my+K
OwOaEolJqGkw6a8oP8J2tpgXAZV6moJfotZ5JhIqlHUJ3rvYvB9WTtY8wCJrYafbzTG1aw/qjgRJ
ue9jl/ZkkyZcJGt2MZs3tcRQd7j6sdrFo48mdQbGHSlMFYw5fIyDE+ZaieVN7uPFsrTneqQL7dxB
OxgDwlptTB5j5BdHy0vcU7wSmIu6k9TK1NY1zmcqcw3LK6GGX/iMxXXD5WE1c+SDrcfZZ0Rbjmo2
r8HLUGzfw40kPdyKL9i0kbxRQezUx5biRzuNCQODjjtOjgtjoEqNj63e66WvtEa7U4zHXs4v52YN
u4ycHPXceAGfnDrtaFw8wBZY4XroLuA8f8trVSugzrS5dDJQaUm7y13DPZLNK7dGwUOPJPDY5NDQ
cqP88Lw3DQb+92UGTL4G+y1JKXyA0atJg2qf1QajlV53MXNoEuiw2yAOOJjSdwtyP4ST2rz/vfZY
v2G5ZUPSMGFdbT6EBUP/ERh3sfN0xlEOdLDQqmKJijOjDedQ7zJ6V5tdvWW/4ljoIKcmuOqOgfWe
Dvk1rdEW1k3jU3EI6TMvsAgzWLMrVkCqXnKx/fh57Z6XNf5AcJNGtuqT5H6hwTGzWFjxRK99StWD
37QnxzO/pnyx5MDY90nBoXw9kc8qxX98DxGdfm1S7XtWd+15qJg1t3KhMVUZAatzeiosEJzxCqd+
eejwfv4eMWg9v5WhMCjMon/udJxu6hhvVjAS27vtNt/I/wv2NuGAF/VvUnt46DIP95MgEpDe5Wh+
Stjk3aT6J8/0aZ+GsRSw+FX6xKJV2vkrhsKifGSksOAIRVIj/2tqjUWgxKNlmvFOfRuqQQNgYRFq
ktlGmMT1z5FVwYif81Szroj0GYP6alxMXPE0kg2kT4wdzIzDTfr6Uzkh1Qvv7HKUpFkzH3xS8chb
waOLgO+gHo2gb354mUiP//8pspDR57d8w/VSyJUPcmbZrravBXmBBViCVgpfFmP9NQEYPS8OF7mn
zz9qB5ZHwM1ybNmJ7uuxfTGW/L4YMw5ezeeFbPyQfsJOg/yhw1Cc6m7kuZJlelFODwvJqCdQsISc
yf77dxfjadXOmbv7vEujQVY0s+F8a0Zz5xno/KRIUVVOZHHQsHGSktIwHtTvD7bpOvpEArlSw514
4hvkzq+/NwIDgh7PAWGeCxAK9oLdtip6FPRpdVJnT14EP5xq+MhNvPucpUYI4vmn+kpaWvvNc+dq
384biODJBdoiBoYRxY7WLrmLq+XCWAb1CqfGcfTnSBiYe8Z2+GwFVPjOZL6tVP70a/53NdNHWopJ
1oTgzTJYc6jCVC+tTghr8m8wqLAngdwIyYI7q9dXpOBdfU1A/GziBm0uCbCq0FjHAhn7Nh5TL35V
JWYmawdVjLasUa+ollCRfMmZtfhacWpkmTFkSI9b8NXrzjGgzkG/3a0unDj8Zwwbik/z5Pln0c8/
VEvoeu1DjKl05wx+fAlSgeKKXGgCSuvQYQ0SM0+C9ACvRxdSS8Aj40vFWz/nz2VFS5O7TBg2dkJT
3L3net3uzQ4LL9ElQKrYoiuBc1aN+9bCqA2+PFRbLnjGJXDwaMAId7aH9JBtBBAWyL1/i297OYEo
tz5hhzVeE8m+m+tx2edjc+5JCJp8Pzv6sUVs2yAQsZh9i4hvCnNh4kUsm++Dz1jXmrVwybLhPI0T
Lm5pLyYyHjDWjLEwGWj7EbMsLnZllCBDL/jI9PjFNFpxXvrgLZsYxTp2e+QrN1+b+pdm8xu0eTm6
CO8BIeMGw6/QMg3vuK5ONq95StGxOEbWHFAGovyr/Z36D8MKYiSQLX5oIAgNLcGVp2qAKZtXMBxU
t8OUvPkrir3YnzbImh5+UGtmICj0dp9b+bv6jmxFZqKTNd5UodRq0/cst8TZFydzZdCuQaQKS7Cc
p66oXn53Ks4AgF0bn4KZcySW2zNnre7rWTzME/0hwDDuAd94tkcJ/PO/kjtWHwm4NG4JeQxIcXc6
xdauMYq93mk2yEl4kEjGtf7E030jsYG3GvjsLvdG705v+YqtcIL7aOMRihqoqUgFNz8U7oKtdQNq
00HSPaxaSyPpt0+DcHyEAT20fEisV2fkg+6L1yxmrDd0SPi0FJNjvLDcx6S9M/2RswfwwL5bUaPl
PdABdd7m+GJuCeELxdQv54LDr0HO+qjeZmGOVLO9+31tXPmMsWQd+o0KlR8PqIsgk4ZvDyzKF7QS
gJ62AUlPTDoIxnxiBe1X24Z02PgEBVZlFXUbQY2rWMRF02BQdF3jHFT70porHyfHdkiiao21o4xl
T27wByHbwB6D3Jpdy1EkvoYXvDr7U4cYrVlYuvtFdnR67Ew1eD65v52luGSL0zw0KjjVsV8b1z7I
rWjCkCxnFsS5M/P55PTZBTdF+pxDTS9bfbpzV5iYFOUEv2cySLjzH1a4bI7ImStXmg1WlX9f5emj
txnDzgN+BELNHG4l5UPi++em2X4MY36s/djeOzwRB73oDElbNyPNy90raMJLj04yFqW4bBWxGEzU
TjB6DFre7KfbeQUci5IF8tasx3Srb7lOXz6e19WGUucyLdWK7rED+7OunnGY4dSC34LMampLECVi
ffBr6OqzlYRNWXybpRTdyEf7HLBAXdf1lWRPHDPory/VgqR4vrOIXD3MhEzCTgnoBCqeZ3uomanV
zUw+pIgwCW07u5+bKx+wCEd8W1jgnMjatPJaMUVYrAArlKunzJObFzr+ORQG95WR8hBrfpvTXo5P
s90z7etBSPcBMF+jqKdDlblcecN89tag/9T2GUpaN43MePNPDn3XSsbcZ5ZOVfG5DIoR83GQEoxK
RWniFO9WHNuBic17JGLFzuHyjhY6OUNjl8PI8wQFoiBhsf6ifGbIQqJpTQlRmTSfUo8xlI334Kjn
zW1s0veYNfxTJQefBJO+ecaTA101MrcZ6UU8bi+6uTGfL24FZf0dSMzqbexQt3nEqpSFnpyqSWar
1Ndky2noyZw/l2PpvHD7pmFWgo92hfcVAEz6JHyOAuQU/h6hWPY4G6E9IJaHVZCc7JTDuChksixD
HnZyIr7WgfW9NreC2Oo6vwoSYuNUNEy4F6J6JgJWsb0OCdtxwMKH1F1SaIgpCVjGiHjK4o/fxvJx
ber4bNYNKd4DKGP8srvNqsSxZXK7I1qa7525dqeczflObLm/h2W4oUGQ7Nr0uTFZTxMYeJdPgDEm
vRyfZ3RdXn629DS7VUaQk0uJioFT/0YjVUdro53MekwfSqCqO+k1CQ1hk0s9ZEBHinw56c1YnYE5
HG1vHrCCzIQZQnYIfIQ0bDrcW2u1cVTAxX5ZncXFdzF5yO7GE9OK4TAarX9xGtBJhFy+VgPwFTgX
K051MyVhaluvwgWVrbnWw8rQ6GFr49soA8wrdzLA2bMrnkV6S7IStC0piRmDuZUQtpuYc21fEUjE
ktY1jk1BHSeH5BgTioF8sAAWUF94F/UXt+kOZp9LTgwe/84209Ap2Itm0Pqvmk4EvAB8H/IexNcN
3iFV9Vwe2XJwmAzJjSfIOqkPa7P88lQmGZd3RxqRpXnzrW5TyN84SWaeh0PdlNVLUeIW0xaQ3NVG
uZlAYTq7GhIF1jXyAiB8hIb1Kd7s+KqeHWF3X8hmQFyYOICURv3HEGjovQmuOLCTdg+VB6JTS5z5
3h/z5R5kkwiVMAiCszgsPAMTgRUArbRmv+nBdp/nZGGQ4/VS5b7+3rLjCwrkQXlcGfckiz/OnZuc
BX5F9r1S5MJLT21Q8/40OvCHwULyaJyHLB8eGR69khKJCj/JzWdrRndoft2QdDwo3eHUt9mp69sZ
PZkXfyowQuzz6iXHEvIy2DqdyWxAh3Xh05sbpVJdVtUN3S4MJDoUpnTGvtN9823JGydKuuWUCBJC
2qUnBDJuD6CIy32BWPWBqTPsMr3A7B1HMxFpOvCyg59V7S4Ztfhu8fTzGMRl2Du99ij07DC14FIo
73BAGNBiPfi8jfZSNu5PwgGaO1zk7hP7I0aI050n4u2uqgWhdW03R86E1GPz+T50tn71anJ5GAc4
h4Z+7zGpJQwzLm8124Ob+n9NTePZl2lxrCHJQL+WqpRZR5vrdwOs7yYz7kzCy1DvXHP4WjfRWzIB
kTwO3+o2e5emyRaOq8HZTT9wo6U+oAhg0e62OsG+VnnVup5mABnOCfY/4zbSv5NyXh4BTwxAis4r
McKRu3132LbeT4U2nuvEfGumnkQ4xBsHQqJAkk1fWyC6D6XwTBTtFaRKyXkmB64O7b4jbQ4kIBsm
x+Yr6C03dpezPzxTBozPW1uEnhbpWzm9LAvCIy1ZzyhgWC52qJaHpvLusO+k8A794mS37RzZ2dwc
gNlK0d2SRb0TiyMNRvHAU41FxpYDBfJ2KubA9wgp4ntL1B2O0WY5dxvptm5XPhoLecNz4xZXW2Pb
Lhr4aZaXok9mX9oW2bfK8Rl94kpgww04O4gx1kpX87zgCM1mHk7duOsILmBPsBD7bjJrAYq/60UD
TpOWeeclaP5VNTUnrdiN0xWfEFjgXd5W8GwM5p+VwSQ0c+uwXAB2TisVMb4u5G+sjENWq059q6UD
wRWUw6o6VQtaFoGv3Zw7JAeM91vA1AyVmIa1QP+25K31GVpIphUReVjmc+qCbqslnVJjJB8x87s1
zrTcB13xKDFCw2TkP7iZmUlEeo+iqJMiVTWxa9v1q+0L/1Z2m/97tTNxwO/74MGOdRzatczfZanH
FlQL9nHffth2bV/zKmNDR4PaECU4mlX9lTVlSs4AnM3Kv2A7h0sfIB6ZF2m3zSnZh/oUaPqZ66Cj
f2N6oHpbiP0oQpmdYHXqIHgiaRR5dRZEuu60DcWuAUFk36anaUFXSGhlcmb0Gyp9BryM12GR2+pA
H05Fuz42uMcJ7n20nuLR0B4m86fjv1jNW9745BmOC0UVMaSrHcevwidFmSzHySFdIy3Z5tHUoScA
f8zXyfYRErpoO4X2Gd1rF5IoxCDDyZ5ZqKQPic9ySW6mW42frXSagGOCxxYHsEFrMBqYCScyxt0F
Bx9H8LkqXpGfHH0MnNZi1neev0T0HcvR1Oe7xa+PBrXWU6eTUNyXZRw1AhQYyW8k09g96ZPegxUM
7dkaCnIPV6I4dPGz2Ig+j1Mb6wB7GLZ+IKdIv1mQz0FyTuN92op8z4jwvSLC+ABtncFImi1HQ6uv
dTJlN/UXR+MeNBb6BlGwZkOWeZg0RL+9YZOnBuWRSC79mriWfsUZSB3aOj9Za42XifGL1uM3XXCM
Rd6IXDwenPYyTsYn3yiTR7NukfEu2AWmZcqOVU1geKbJBAJt1h41SufyrRirIjLh+Zz+oGpx/7lK
55jTbewlRvAvArPcZNSmI0Tdq4mOQQwFIdhTVEMJo9LTz3Hc3Pf8qkfS5e+8huAnHotnDUQag+fN
OydxDv2qnNESyaSORkCRYmMPLsGrX40eN41V2/2zlWao0Eqw/6qPjHthQ2lsX9RJ4ub619IXH/XC
bZXZuk8CKskofipjGlhS76q+00O/KH+RH8l+1Z7GS23AMxQJSZocNkyKDCRimchOcTkND9r0TrmC
YHOjwnP9ZmPiaGlEdYCMLVPjo080cWFocCvZteySloFt27PZqghbOquhm/IjUMSbwjXfEIOLwfhi
2GkSKkkIDlTqxdp5bMDO4m3AHuC11tNHmd7hLSHax/KvVusQudzZA7EF2KMZun1K/ZIdPsaWte/l
0BTOZ7ZRNCLXmqAzFDOHe+ohyxImQ0TDmo6ZKT563Bg7SjvQivjZcCNvqPwTLv/FJhewtB+8emAJ
2peQdRGSsRhCCkIVeNBa0DeRvaTBValaB9/8mZXru/qboN/ercb+qQbZID1fJ2nKkFpBhIXobrQl
DlUBEksNDEJo9FX97yVLUjB6cSeyjnI5EnCbD6cLHou1T09zq5Fl4L1xHxsYdlqZkLtKHGTPcp6+
QML26naCb8e1WkmdblbUH46xMrOX8wWfz/JSNEboW8YSMQh8SeUgs4uTJiJU5LPIjed5NReMFuZ3
onEYREophfDad5YpB8YsF3XmaRo6R5B6FEjLfeHUrzMZJGprbNa2dvLs4YejLfYfvk3WPwSjrmv5
Ju5QtI868VB/s1a6qTumKRleZKn1F8PKlkNVxC57AG/btR5WKT/fPltGDC+rSF5Mj1R1uVJi1Byf
ylwn0Y7wDvXx8KmRFdr/SAUeLofqeO8HiO715DxrFwOVGRIK5u1KzE8dwgywIojEgWun29urWmf/
90lh/cOE5rIEtXxm14HLcfF3UWeXsoDJrASilSfu2jZdaZiW7Ckr8h+xqU0n3fqiZvhqvaHGQuqa
zhgXkU8mblnmzRg0XDwbxncLBXXu9b+WOP62eJ5/bBsmvonzANMdmKocALft17IWl2YzeubcqP9K
ScjsAxHv2DC2f5Abmv8wR/LjWR6fHfpjy4U9/ldJUcMCxkhJVaY+XT8VcGVDELdZWCyEVditEHzx
ILuS7qIGS2qErDRcXgVSNUv65FzI4VmRFC9wwWfMt0dlOBo9fBIohwkKSL//90fyT4kkr9n2MH4h
08eb7P1NIjlUVcBdhvQv1RxA99t52ppXzBI2ZLWyP7VbjGGC1SNpsj58gymIZnttrqU2cfuAMMMM
9UdbpdT2/kUm6cIkAYIhoQzouf8u5O7McsnJK0DUo1dAvfR7v2W/6BvLYwbqNSoR9J/62MQGu27t
qdVl22nFr8Q2sPnZ+usf3iJwCv/yglzThGlhBDy76rn+H62Y4Y3DkLN2kOpGE1PL6ESkbY0XzXQv
fH2AOTpjdkV3Uu87xzBDhC76N0XAUNKtFMkTDl7CdhMHNcGc0nj0tSAqnvkiffZdabDpHrz3xqhB
6uAQCx2kFeB2wB7PwCeMzh5Z/hbWuV+0p0IqvKz4W6JT/sIQuxb9wsQJHF6EzUd/0DsSQ4z6Z94n
zLnkkcj/4osaEXoVO0DJRVGCyLypi1BCBNaxe2gJ9XtYgJ+SDhAca406Paac3RlpZe9WMfshuy+g
Kdh9h6b4Wjipfp1BA+3gO2uva+C9sa7BqbXF4tTl8/AZnPVHU83jRc2OJ7PSI4O5J7wYjh4CZY+5
8wxeaHpbuuSH0481M/68ubpcWrS73kW9d5j0690kjFbmMBJD/TNIIBZb1izezWn4xFyTu6p86WQo
CtyUO9qtXwuFFVzL8doEVk2JRfupB0V37dmsVqW13ZZK/B9757FcOZJt2V9pqznKIBxq8CZXa16q
iCAnsFDp0Fp/fS8Hs6sq4pVl/kAPkhmK6hKAH7H32vml8ucjPjBtR+ghaYqzK++CjqmoEAEXHVsl
VVUD81jZZJZv87qmTCgk0UwF4gYqne+i+V57fnqtpZKC6TI+e9jigEW02Wo2NTTprWBsrzOjIDLA
jhQkxPHpSWARNgg5iaFBU2D04a12pnuIgp2UgRBZjiTDNIyEv6kqMzoti605r7WtLUJEUrQbGKJN
osU/9oZ6beHI8I5IXtdh3e1HE7CykJTHJnTerZKaM/tcMAEms42BPeHJwXyQKaEin5n+cjZZb9nR
NUG6s1oE0KPypnVx33/YgbBJHJF5cdZk2ktvZW9hgxx22Z0v0uqhwf4ip+I6tOKbUUTMotiajNTG
TI+0izB7HoPEsO1982I12x7mKztkQZXHgitnFbbqxYcsQcl5Fl1Pp/egIzi0sQRam35wms8VB0aH
qm9ta357Nj8lkKc/pE3ERv1ppVtanUUryyAIF2SuXZM6/14beNnIttrXPrKQpoWdqbCA/Rz221KD
OuyCgllNEl0G2pG1m1a35RDS4Lxuimg48TzawTo2L57ZE2VsB7tlKY7HmO+GWMwasOZd6iffxAPF
nuvNLhwHP2VXrSoPnECvf68GHJGpecdgFN/ssrrLrtNPRoiPKdLsnc5iZ11pBgPZeb7OCVVfPpJ6
N9XWS2UW+4Qx6t2qi0vdoM4oSSzb4XUUu66uDoNdjWsH5/CR3ufQd7BspCSSqwdkvEVFsAgyAeNH
60oir0xNZ5d24i0mGmJto2rYVxrg5LnrPoUlfTvpxd/JLuyqad7XfVMBNGXkVvpQf7ua7t+tp2Oj
BkUmZkDWYRqd4riz4/DJcgumu8G4Z38SnWOCcBSjrBbDkXxInnpD9z2AN33u5vwquuhYDFp0jNMr
pf1eVGK8Z4nottksn1lgDkf1058acXGsyjoSM7Kzs/0yDQZQ8Nmaw/ChYNcgS9VoYM9nmQItsDKo
gy3cTV4D592MyRaxXRS3ngg+1yjZaE8vwBO7c1QELCgDnCwueohVb2j7FF/sRVb5OTWlfOwtqzpl
eAYFmIUMCOXrYEzDpTDCT/qMX9IItoxCgWiVLPVFZjAr7b4t9dRi/OqVUMXCPP1EGcZUWdnTlod3
Ww7f+s6iLWYpuszhq7L6Oc/lu5XlBpjwXB7jMrosZVwV2N91rXEQ4dve/pDPyAOZKX9ditSKqRGT
JXszAcA8DTheogzCPFmck6GXH8a1IFKKi4woh4V/NXqKU2F4L2DxmBqUrAhCssyyTsOSDBXW2BpZ
BU+SxKWugxAqiHgPleoq89Jx5VT9JfD6EbA1O/tevnYtfpXO6hysVWTNhfG8TcqZh7s6pf4lk1mO
AG9wH+OBLVQv2Kt03A0+8J+lQ/hTXGAcag25WaOeSiyBrQG6mIM6bKmVlqaqa9lM6AEbXs9HZQ/w
cr1MR5ZCkbkhHNQ83oZ5w8+z+qllY3OA3O3tM9VnxKYDhYwn4JHEh/eg0seN4VS3zo+NE43Gxva4
s2LHZCCitq1dOV6UQLqKk/ZQxj+6qt4ExKiSvSev2eQ1pxYqR9vm/YGsjd1AdbTXTK9eNypzVSFd
pI9sF3baqvXrTdwi0FxGWItQlkBesslkwB4TnFrcd2+LQKzyp6uD52azONzl2D0nJuVfKGnFGuXp
XvgEsRlmD71PXaxb8BxIkEJeHhFQrauXa5k7awiC0YkyjPfm44feEgbTyRGFewXTSLh2Fz0YCJxy
ZSbIGTRwzqoaAuTZh9HdbKlGaKypW/O3TCD/JfMcjnXGvaTINVpckD1TMFeevejH3Aln286lA1jJ
E4c6j8nySkgHMxFHReP8lMAJ1bjLeeQDF2Fz47NvGdom25iZdcbp7e/1vL/rBE2e05hk6MhCW0Yy
z34KAPaDqyBAYAwgHbjpflEiiJQYiUrEhGcaOOhbVjSd6KuDEkxZ2GQYl/+hVEO4COZdR3JWKWSw
GTqfRSXC7OWasacSkcwsf7YOwzD3hbCncs884EeWyI4XgyVEhdMDaUrYMHXqXuFT6GPvbrs5REKN
2kPVOlmGQcofp4o04+91NWZ38eg/z7pmXEhLopwy5xdCCMAFKKjNcnCmVULcZEy4Obk4+7LRa+QV
87lU8r4CrfIm87LPVmVm+KTKU+Y92Mwdr7Y3PlCUDCfDEKBhSYvfG1NNGKYZszJpEW6hWVsZZZye
StO45fhMNmXYkIHDh11M1kTafW5KWOIjcjPENO2hyqNuVeIFKXSrIo+h+K7F+VH9p8ZkNM2Wd8qs
5lvCf5WejHdiM28px1o9SxOtG88GvP9vWlDmu0UlEzO+gP1xyBTcehyIV+QlGCfEAzHLr1Ud5MFp
ERrYsf4w5N7Mi7mNXJ6RrN9/5uV0WewmbcFcMGwtWnVRxMdBxi8A8rsjYr6XvqGUGkpwSZP40WWG
uWdyka0rw1ODwy3ixfE2lQhYgGkRAqAzw8Ffc4StRXCAgnkrG/hieUHs4DDJdXeLLAced05yDEWZ
tKNTP80vy/t1XHknlC6WYgdfo8AzD2EeHJayErp4uGpdtAlzygw3DQEAMFoEwKRreA8y7ikW5eGu
LvFLuy5Oz0LEj6TcUDlUNVFOc7WLyzC6+jSV+8DXvsqJvPaqawEE2am3S+yY091FXbeIdhz06gwz
kUIEmnPwSGCMSWrI5sOHan1RPi5ttMgc5E8IM+wI1Jyu2Y8hYUc3S1bbbJziHZ5szvIipixrw/0i
4RltBlEd16zlEUMkGcMrGYAckdcCCyiIDFhumoQ4jH40iMpT7YVfAhGdg2ofBRNzeY5zA/j7dvmX
Jiiyd8JoiS3BJIJBYZ8ZDWoexBkg7PpVLJjILyCNyWPHYjXaykuwaWbHoqJQbQmz2thE0H9wC3Lk
dVE4Nh+3btvxFInj6LrczTzS2LwVLDQIDgxZ2ykZT1GTJKfKzQGoB4mqCBvcxjnOBMyvha3tFkdl
Heb2Wu9I7hqddyyBkiQ6u91joLl+OC5bupa5RDc6Cxw4LEyU7Uvu0XKT8zlx78CGOyloclva1n5R
P0YifwxhUt1R9bW232L0z8nGs0nZCM36hJeWSoA+MI2JNYkoN5daCqlJNeDeSPrwmfHYquVLv0qC
q8aOdYeYLDsne2U01wPInq7w4G8QzXfBshNARCapzwiygj6h2KFiDj/FPoPwnuCRPEyDfSCC63Jf
LfPHXq+h/pu8T+4KeYVoKA8EmX6uVFm2/FiXWdeI/J62rTlA/FN8kBptgHZMx84/6IH5YesZJ8wS
feaPF5fcELsqxY0oSGTiFRuQTFRfAVVEJy1kI8Y+8DEBxzl2xMHAafkh5sy+mzZymcJtPhsJzg/X
Z98ufBIaEhbWgTgvp78Uw7TJu+op6p3uUs+kFSP4wJGi2piK42JPlN8M4YtWjZmg4/n3SriXhRVl
ZKlcCT+49pV8WmRfpEd9rlObQDWlzEMdB4cV3J5lnRZA18jo8gRD5HlAH3+MyvGmsdBnMx+S4dce
Yn3a182o3xIXw6GiTsy505JPF6eHmCyd5cpfZlKCgQn5J7eQrSg/6/gZjFt6Toxxhx0zWzud9cgi
73MTmCH1Kdo/6U+kkRopLWKUPy22EUdZWCKb5JFKt2kRyJkj1qIPN1YCvUSHh7Auy1zpvL0KpvYp
B6macyruemxOu5ppTWtW441N/cvoRPLc2TT0Y9EfDa3sdlpij8cFkZCIAAZXEr4ugvRRGOU+aF13
7YjaR5Iy+OD6EXgFQ2HtGDwTq1DbDEKUjISJRnGYfetxtpuCZiAc+ArsdK2VDJibYNq21oQcIi5c
kDRq99NF8yrj6BEl4AMflMuHEDs0JQLAgYE6WZrZHpfKtx4W5qHuiYShhb9UtDAJsmHAD3CLLXjI
hpszcOkUkjfsf/QSJIbiSCzPFV2Ka66Ls0xSjW6UG7wRBNYxGzhPAYQNqAmftSIkKnaargtQZKkx
ieE56RFhfMu51bvzPVV0pC5iAQb392US/RLFfl7oGkmNzWIsPlUKSNJN3XPU9ePW66Nik2kl47zI
+kHL95rVvEatwaPcBhK8GUyRXOnvDCgK1VMZkGyNCOrjMeCMPo5JSs9bFuBBSWKO2cTLnL1RcqM/
qrpvH0pzYPOXFucuYjVAlu+VDTGPgRhhxOgODylSwnWjGw44OSkODtERK0O5FAzUMqTE3pOe8yhK
aNRJDltFJe4O8MvsVJrxxY9Na5/TB3WdXX8omluyonahustJPFjbw2m5dZbZeh5XqGCi70VA80hG
+hn3WHGjvfobZOt/GyBbcFYcNk2mDtTgNzImSbmdP7Y6p2HebDH5U5aE3w21pknAO56K9ahYMsvh
v2D1WOWpgx/9vqK2WpH/lil0UwZQOI8/aa4mD1jXD2itiGADYYTjxXwjLIKIT9kTvwoflZF/So81
J+aqIbub8W19T6csuQj9b53MCz7v98knSEVoRJ5hCjziv06QRZtCdrHNEdiV+wVXGWaDdD7qg/cS
G3RtwEzNnaEzjvVm2M2WnsyoncR1WX/HPksWaAMnLXdqlm+JOGkedY9ba3jc44TIuWY3Ikx7bFDJ
4vUEQVuH6U5jFQ+33+lRyk2tTdASnEMij49LDeE542PGAaU+B+iazLvo9TmyTRQIzIg2qtmRNAZm
lT0xezSObZafOTSLbeipKSkdj842fEOYrQZcm2Ri0SF4wFduqy2z3meUc0TWBUwbpjjfapoerxHr
rdKs6fZVTyhkK7uKmEPrAGAJs0fBw72AgQXVss/OQEou+cjqnAEeZ5DTJY9jQ4Be4q4W02IPU/BU
Nc6LRq6riZz+4EuyFBur81dLj+4hZrQDdKd+924ppmES8vKLejJWet8EF4Lu/oge8IiSkfakAl4Q
Jdab0kdCThTYxQyHZGupasei7ClNM1sRUCRXfY1Yiy0NqcHkoa0ab7qGQ+Qg7yvsG+4/dDJoaA6d
Z3/Dc6siPKhX07jEhQzPyUB6ss7dNt5MBBpAlRo59cTetEqiVqg7dz0I2H3Ms9ItM3er9xTcUgRs
DdJmWwzWx2AwUrjIdoLAkIhNVYxfkGQkf2OkNv/LSsfF3MHOQ1hcft7vV2zGYyhibvpB2WH0nDFi
m0Oy7Yi7q0UQ7ox6RNzHl5IoEH2o5NTLd2sgiCFyF9ss2syV7jZQxTrjEo/9nkhV3M61Hqza2P9B
KjVeznGutn892LcMtdz49Xbz2DLQLijoAWTE3zzgnP853T7EsoVnFrqdsw2mnpran24N5qC08arn
TFDddBp9IAfIuKabJjAMNR9QNK59XCVcaNq5rlu5Tkf5Q5tTEFw2plGPTRuWNNxmKTQl8PEuXpKK
5PHYPYQugWLUDcQ5YyXxIjJ+EctsLUHor9FwK82kr7DTryIgZHqJkepDh+6QzjHT3dI9IBN19IdW
QboQcamyC49uGo+ctdphqqLiIsS7qZV3T2ZfzCGZGJDL19j03r0GGdkCqOxangQpxdCGa51USd9Y
lw3cOnJwoz8cClVcYMYzZsirAqpVPsbInB/UTJykMhCVOalTXiPvkgof1x0cITE5KSPyT4XD8nZq
BlT8zk8WrExwp6+YJ3PmZcCpk89xNdD2HBcT0zIUkQAhiwQNsJpC79rSDxH7Pjr+eFiWvLGCaFlk
j3EnbwmrcnE1n0yfKkjh7JiW4hNUkKg5x9GDZPGjRRir5MSUD++MWr3FLUpgAus+CsrIQIwd19lq
aC2qEYVvXUaQpVL0KKRi4/P4yWOydbsyL1dzq/2wBss9F1bobmT4s5DuWyyDY5+i96BAHG8zbYOB
CfZjuJ6YAGYntJTCrj+HCXTQpa62ldzHrRhVEQG/XeCyA9rLlSijp2WDHpsK81EQSDe4pKtOMcKI
gfksK1Bak4X3l78ynIpOqechL1B5KS5eLXav07mdWWgznCJx0XnswN8flga2sXamWeAuVO+el0G+
Q/lbh/14DzkAdZCtgc7uQlmlkixGWZCqPZH57sVDvUfbwXFbhKflvSuXPO+07l/C8pS3fAQYu6up
1Z2jn6P5wTUwoxjfs4JisBIGpJBTdZHNExn0BxD/7f4CsQWUozscUXpy8ipCQlljvWF9+2ixVAEd
kj7JmfHWkl4BYMBaO1aGPb3EJ9FcDDfxd9xA1yWxImbWQ/lBtix2B6XmI0tMVaWxEge4Blr8j9sQ
YYJsUZ7NpUd1hSYgidGI6924qXywJIvbq26tEMJj8CZntupoSFFo6S7upaDG5VUb4a2aOwIf/BfI
D3+C7ANFQBtblZsoMQgu1b8jwvPEEbXT8h5VLcMAZBYfjepyESwjTh1s7KZMO7ladl06A+5CREqs
pz5gwNTGliQbqImZ0APYJUF7IyIVl4aTt6tE8++jjHDgu0N/aKzsqZpRuhI696pLWsMmxULQOMFV
tmiF2OXgqe6Lc14037RxQkTnuZjI4omBvoeVeN0zFbrPIfM+q9K1F7dvfoT1mJwbfAFLLeDrOCQ7
aDS3UDZvkT9FH1V7GTlHfTTMp9zOXwFshoCKKn/jKN1ebeGetFuu3jCtkW31zDqljkmsQSc2Z06x
D+Oi3bgV/OOsb68yD4/FWNvPYEx2ZayGj6VAQ8r28O+4MQvi49fHv2/pli9s2xI2YQC/sbnm0hxg
8nK9toAxcC4yvk0mYdwMYiaJr2tH+gq/2WVqy1HG83uIhP/FYdAGXG04DRVNlYwYXNmc+hJr0YsB
IlNrICrOWWbQ35B2mFjiu6uNW/r34tSgkuUuRfKZiwPkKHgBCc2DL6JgY2OU2HgDqnCNLI2D5nSo
0XL7VdPeZRTZG4YJJNBmYbzLGbPsS1eia85uPRkMD61JuZLM7qkt6FrcyTMOUQLcQ028klAI6BJu
vS5lJ7ZxxhZGTUaWvxRKyyn7pD4Rpvk0DAgwQ3XdW9ZrOWjphxsIB+Ap1Zh+NqEWK4hkuh/i4rOY
adOWGYGb4UvRUr5ci/i0yHlfQBjICnISmuBJ2U9sm2ey0fjIZWoH2xrjslvIab88TwYFTliG+J2Z
rHPTf2hohdcqJaun2t/FjbtetFQVLEiMDc3ampJ6s4xZhskNaDzTTYaAK5ijm2kzy1ye71beZGc7
8OeVWXSvPlGVZzf43hmvVcLhEdm9tdeYpuPuR8ME3vYhV0WdUIrRRStSQAcsTcYuLZM6cgA/j5Kw
S6MuMb5ockeeyVJALkBDKOvdeRLh47J+XDaoWtkPW1NLjr7wv5X4Dtd5JZHspjqbriC92hNT/Y5t
+YcAZ+qSZm02i0G1RQPKflLaGLOR5OSJyvoV5Iwuep1lRCcHvJckqR5NHvW3wCnnVREG6b7Wi90c
2nf2v4weIwa/DPYRl0QDiSLKIYkCjlGsZV0q3SLWUvlJm7H/MdYklGnS+LATzuboEFdZK61ryBcT
MY4IkuoH1Q6biAAhzWAROV5lu3kYrUNguhJEUQ5puHSSy1Kl/f/ArZep/Pk///hedHlbT08/Jca2
/8zPMhyqVZLJPoItNl/br//nZ95G7XT7mvF+158j/fT/eoePxC3Nc/7pmoblOB5SMlhjKqdl+Nm0
//MPzTC8f1quLTyd2YJn2wKBmVruhP/zD8v8p2s4KgzF9HRTpU/8K3TLIHTLsoQDRVA3YCaRoPT/
vrT7xyO1+e33/5nHZP8qcrPRtSmFm647DlsKkySBX/tcfOBGlOdhtcxXt3IQm15ZYbJubJ8SZrRW
7d5DV4xX4UbTxxvnX7+yrLla263U1sPc76fkFvfMHkKNtA7T8TlVUmxZPlPund7q6adBBK8yLZgQ
eDR9jRmZV/T0IUMx8MpDVrfPnk12VSbsDdMDSjcYKVtLfbagrOsDjTa8ti65Eb8pflLkUbhP5bsb
NSeHeEndDesMMpQb7juX0hImTfPg9Dq2iJEHGO7V5gFQ0tN//Kz/fEH/8wU0lrPp32cXryA/OEu4
riMgtlmMRH59BaMhwsnQlmjiHOyrG1i5PMDQCG+6cPQOrdlk1yooQbJYzPgtvc3uQZLMN6J9PSSv
2Ha540O2gQ5P1p33wwzCb8u4OpjM7O4LoD+JIGdehhx9HBUbn8ftmlhs4xIJUqtKN8554PUu/CA9
XWPAtT7rVaStW2SKbV2kX7TogYdz+ZabeYRTwKu3xEyX6H4yY2+2trdyE9N47JGPHdKWU6sIw+rM
PrW8NMUUrmbA6p1paxf849Md8iBlph9xoIyk7JowBmJ0OKRUJcmjbCfG3Er1GVplfiUzeNpC1zzL
ztSvmkBxlXf18LT8Kiqt4Smf9n0WeGANHPMTRnjCUEzpfx9kuHX91JUrK8IxhmONMT3YWig89oNL
PDjx0fM5bwCuK5RdTEH/srwZOuNYW7GPGIGmt+3dZh/x4p8b8s43XRlN771koV+9siHzfsKZXRc1
1mCepPWqMwfjjzlt7t6ktV/TdiAyqJ+MTxT1NusIAHp/feX871uPtA5wiLrt6s5/uXAgotmtMaTG
xaL+0VlPBex9Kyt87p0Wghm4paDtQAYFpo/zqgj0b9aoNesURffJd0Yb8EHfvxiWNO59bO6X3xFp
VWEc5CyVpHA0TE485zXtzTcUrvG00tNpRN/dA+wosqg644WMYudnX0Jm0WrDfGnnBx3h9boeSuvV
cmoStwNa0V705mtcef1xQFbHqng7kCfVs0swCJ3wViUJP8yiyu+Dq5xHrASgIrEB2DgCIlgwzTpS
BZzEhvvpr1/E3wSBNlmGtm2zJPcsoH1EGv72/IJdLsj/tMs/7z4jcOynnNRQVMaBuBJeWV5Z0Beb
thDmNYxbrACtFeB3iVz9Cc0/lKTIIP8Fr9fT8mfutxHr4lOb8gyL5xwNn+QnZLpXtzbqR9sciruR
WNyqkxd+9fskO5o9qnJEeJCsVOWY5+B+h6y1X2pBKJA1pTwE/GgbCrqEAeoa69VHElXrxzonJ8qA
tYV53sORk0brNkpgOxP8y14pfuqtSD8XZiEQOfbxXU88MjYqqDnjSKFmqtoLJkr5uYtTylK2uoeE
6JXBsvRPdT6vOvI7v2kCKP9sy+wCDPOArbO/En4wsVRuf1L+53dfPWeWXxVe/7Mw8SmhRbn+9c9J
/CrctLGz+57ucXL55Ezw9renpEETITTE9efAqKszGYBvYmizP7DnUMM1yQ+GAQTSE8XxrOEgWZlU
8atE+CX5uyajBgNBSxxEE3IEr/jc1hpzzrXZ25jXG+k8zzOW0xYo+Y6N20OE4gavTxueUQzlt9YT
zzBJi6PNUMSzgrdKYmgKomq6gTUZT6FkaFkaB+IxiNs1hvlheRN6RUx7bBxc9g4PTtI5fyMwX2iY
/3FyGLqlCMmkt+DZcNUvfj05qOiCUY2Zz1H6I++s6OpI3EVpI+ZN5RXIjFpb4nwO7eeh6KPt2Bv1
bmBXukVVVOC1h8FvF+FnYvKyO3cgVKe0K6/pjCLLcbdJnP8gvGA8aA346KiwJSjYsi+uFKviOBP5
+po6dgk51m5OCLWre8E1R6ZAgj3efwPzl36zIQ5tMGPKvUY9i8fSH65pwU1j5cX0LevMFYrR7L0s
HXNb10N/srAFPSJzLPH82eM3M5tfMX7+zZPztxBJLibcfFxCju7qNrCi34fz+VxowGWmlpSlIn0Y
A5OHYQPbfyPTFpo/ggiks6CwCoxsz3VCH8Gjn5WswnlOphWsUTHIPSvU9gnly+fBJ4HNsurqBkmg
3Azu4L9mkYBsw9hsPduYyqlkGPhWiVh5Y1KuEs+aX7JqCnfgauSl5sjEBWnHu3TUk20lW8Y7gCou
fqZzTtbxJVE/lJ7lZtjK/tWZEBRIwfZ9FpPcdKYTfPvr+838VbmtXiIiJeG6WVR39NS/PxezXOS4
z4bqDJc52ZWtNzx5rnMpilj7TLNdHNuW8ApzcBhwkVUNApejJZm74Ht0slDK/qjHjjy+Wo/ujmS8
ZBhy3JVO+uqYDWZsCzVuTZLHaaIamdeFjPXdX38H4r98B5yNBo913xQGebC/3h3WVKYUImV29nTq
vqxluj721VOb0bUHKDk0EVdP8JjRUfntLfUhp83D9O5Jn0FqR3xL7XA51/E44zEb0pXBAOurkMRg
GW2dP/qkZl1cD3CUkvEZHaEsGYlBZiTXkZnk93+/oWTx1mDI3G0IE5+n/8aqde32UVC6zavR+MHR
nzDMTUlIwJZaoYRuqiGRhDOwLOEl2uq/fnmsXxOPeF3oATjw0OTz+FDtwK8vDyYax5PCHE/5MBCR
AS7q0ZqscJ+i2Wf94q8ZVPYbY3bsNaE2w7XprHLDtKg+eroGQqOt3U91EtVgneL2RcsDEkE0CBzz
0GQP6FwORRpbP0zTeY7TavqqDVg6TRKtv+RR6q4i5gX7HFkgykvuszoWX2a3m3Z8JhzwbKceDT/a
d6Z7MUBpvuYZh5b6nRnq/PQIl/2bEZL5K3mYl4NxAHmy5Is5aBT4368vh4bmwvKnpjo5Gotd1MaR
vE1ig+7JfirZkLP3CY2VE0K3LLzBWxlqLzrP9R+ma3iYj5GypxGaio7G7ynFkvOUNQknDIAxzwP5
UVjOj2yezDUbpu8EjHkem4jplbyd/G8u/N94uMu3gr2BHy+keMMBMPjbtwJBo6mtvDxBzTYey+jr
gLLwbcxrnAlYCms1k4Mho50FMAIGoy1Ebwl/qhyHHAiOZ5ZHh8fVqsFiTBaXzc4vp9L96+vPUGte
vpD/PL/oadno+qDyucV0sPq/fqENaoygYLqytzHmAfLZxLb/OjjQV8c7c7BD2F674tmLSpUDdKhd
mEszlsEIWlyS3noEEuE0niojAk7K0qItr7ErEdCTnj63z7VVbpn1D42Ji9e4tGjowrG7RTWWoaZ7
L0Lr9SE0mq+JqB5MZv/Q2q/x4F0zstO79mKiFHKqlfOGNG1bJM4tRUxKfssuzr0vrTAotaDEZ3Lf
9sE+hAnYBpe8Mq5G9WBznNSadUraYVeiOY7aQtlmT6H7aiFimgTPDKN/mc2KK598vZRbY8LYTyeG
SnPe1JaLZzwH5mltk1oCO/iJKC/23rLpFTQvSpXOOqfB0S4PksUSO+ZnhUn5PimUw0bPbgGMtb56
SO8F3yyhFJH+Utt/wDRZEX9Es7KXnDJh88g+eRSfNAQ3Sk7/TdeeA6RdwO4s0izajKjJA2VEYm9S
cWiY45Ub1957AxTGscfH7eOaJ4cJ4eh0iNksdSFNFQD0ccYAXCVHnbhYPdFZnfEZmnNoDorR8Ojo
1b6MGDIW1lPgFIzfrasxZftSpAxQjzJxiWPutkPMupUj7xD18V53m8cmnU8mwKokIls1cl8EpnwW
kei5GO+BeUibZsdosAkB0rnvUtPuIQgtN/tSBhbGnHnvx92jJLu+jMW2cXmkd6n3zK6k7McDSPVD
nVhr3LHYlDXz1kUWgkicMzNMYAMOVvHFx+86IoEcCQJ553hbzWrGa97HGaG2hMAp7039CRPNKvRV
JrVcuSEfLBq+yCnZevNDGocH0QWX8B5I+UnO1gU5lQDvP/yRYiAgy/sbCJ2j9AT8CexRUNhNBGMk
FCL15bOBwawDigImlBOXizwHnxr52cvIYrZPo3i1ywclyY135quQa/Do6Hc22PTW2vSjU9xiB20k
SvwktreMAokh+dLlETOR596qWCgBaiTsh/5evLT1WzK+xv6hlO+Nc+9bzCIb79Mg012jxPuPkRay
mDshaOKDhf5J88kaCW+meZbVq5jpLAJ0Y8jlTPdcpYQb+wgLd110cnkxU9ocopffWPwJ654ab5wX
rO+K9z5ZNwRjATNhnJ0a/tpuQEhWRYiPfFJfSwAjoHVDfBbR0WKYWXB/ROG8KVkjdVG26W1IqXqJ
Z78hLLK5a/C1yuGTngQ3VCZr76dpkWyT6AcCzXYx5KGlFQv8bQxSU1rRIWntE//nWyQ7Ns8RRMUb
XoYJ30YuWKkpyePMv4q2pqWvVcSSnXZHiqU1cxw242IPeWkz6OPR4vLHC04h/VhU1Smv+r0wbJIj
EOyqoMCKyZLfHUnv3rq9v9HQ0SV1DEFGR3lwpdo4NnF5g9Z0dwLnWAHQCuv+0rTmqZf6TrTiWY7F
fsrA39K0Y4gliId8Nm5tCfleA2/oEKoGfcbAWmLYlNo4ahF+P0AdrCGZkddanIrwUFl7Ipzm6hg3
+1lf1fJSAkJWiY8s2C6h/z7U4zqdPpnJ98gwTk5LgF9dbv0w3dsgP3uCnZnhXZFMb8IAzHxNhTNl
6KpLbrrzmHq82HX8KXM94qCNIHjL8X5ERmFurGFqFKzhZzqOGp5jx2DLBcMEdxcyFCpvFp8ZvETi
stDkZTLZ+1mf7ObyIfaCEe4/9QrLDUEqGesYe66/JcWU3iPDGZ591MpVTAsGC5znQy+Co+ETu617
2cnSa/FUJpOzagIQOxHOdS33CpQfoX5w2T72TKheU1d0D5XrH7H2IuTQK5gAFXu4gDjruvCTY1k3
3oZ4uTdGUQYzuwdf17sdjNdyHZHWC+xpb5Ie9aWlVj76Bky9GlfKF93p7dVUudlVz3LzUwr5a/ln
pde7p4m0MMoG3kuOGXjTqGHK0mqM+tyRA2Y64xdoPw95bV6yglrTjQfoCE72CMah31C8+VjQRf9F
UFUPzeC8jigQrsUADB0m0wAtAnjcaHYFzm73NurG+NQ0codUqMY11KNmjLgqml7++cYCzA7zJr4u
f16Az0pWupQhF1ZjunsEB9RDDSaTqTyKXrCdlPGkXFDQ4P71kWpbwW4BxZdN8h7oE6R3LTA2aK8L
eImxvnVk8rUwxz8/5/KOy5vlz/792+XL+vefTYisoQea+1YUANVDED6AiyGNSi3QkGCkHghlWzUZ
WUa/MRRJMa/dGg9N5uQevGn+KvrXmzDP+EqW3+et6k8Arg/rEeDlOvasnAliqu3NyLo5Wr6HKYLv
Cqih4k4I6xjXjw4fPAuHEzY5xn0o9GwUT8hDqbHpPiQEtpYovXHbQ91yAA0Wsr0NJmIoBwhwXq0R
DMBDtXaiGI56bh41863TqYmMK9qBfacZLPapQDqbbdGeGJ19EL6jAVkFrSC2Md2R9vp/qTqzJkW1
bov+IiLoN7yqCPam2VRlvRDV0vdsul//Daxzz4n7YqSUpZkqm7XXmnPMvQXDyIzntwqT1Qiu08KD
tLQ4ayP30WElqrrYb8rYNwYWDFcHs4/LvENYYa492tbnzcRfQC2AY43lqiJaE1jKrtCGjV0LBnnZ
RW8rrzNPuROfZz3ZD0bqVanNItjtld70hZL63ZDvVulEmS4Xla4wQ44dDSivim3f5PzN53HTZhKB
h+VrJplXqeYroelDCfVmlNkZ3HX7G9j1UzEme1fikQMQpKXpZQEgXsGBEDEYgcS+12Z6gxdym1fh
pjsRyzbfZlcehx63l4IxTTVeIbp/b9h2te2XXHKdCpcPYFg/rPxdit6nOj+LrvPB5vmFrt1ipb9U
SX3HUYFn7To1ud+L/PnhyQHfNAvfUOgB2YbnEQdz2nG50d3tLMRen9+GKd8XFjxe4gmtYgTySV76
oHtaFHouwY01idXhkAWtsxw5928RtYobZ1/ddH6tyj7QyhVTgiLU8oGUw5S/xSPZA78ztYcKUR2y
yfRBVSLPV/eZNFBh6Ps4jxCqb1HpHWkuHpK8PgoWNKBb3uw0FJPOXunK40gkAkkwANlBndVeoZBw
6ZLCW5wXlXLIaDxd/6xQbqTWsmdfj+Wm3YGVhUegenIYEKkrGEPRJCLjJ/dunvEVqAe3kkc9in0b
2JAoiCLqDRhkrM1fR825NzgWBz7hSK3IpsXSYkx7dUxfNX7BUeUU6jsIkKj1pa9PCTak7MTM+6wp
+V6sgVo1S4NW+TSbNuufLSc4486HSoWhVannrggVrEpqqzGSSHZ2r8BjoVp1xr3mdCfbmE6VrTB2
bbYFAP1W3qFMwcTEmeuyPlB/W51EEQETKAaIvph7soV3I4J0qAxkOCj7cOBrnbY0Mvy2iDyxjLx7
2cHOdnykvkr94jYqVrH57E4Ntab6wOh7wmJ6HpJ8Z5cs7dB5Kop7KtSD+S1rwsBe6gvW8E3DQiks
7Z2d0cEu+hMgmj0CMo912ltG9bhM0x5yWT23R8TrXk+qeSO/uQiJ2CDDxsT1EorrrMav7Ci+qlV/
q1E14qOm/XoDOOcPZsvZXr1Xcbuj2YQ2qLpEA7/yoPtifK2aJJDGGl5b+IWi4A8lTy2ZAx3TwWq8
nnt6+YSDJBY4m3CbDgJpJoEC0YuiskwBOynWa2ys+gQrHK1Wx+gC23bOjo4RPaq+Plv9F2UxEWpd
O73Yr/MecxH7AtcKqdQUPs5Rk+lxGWaKHnsLkSbgYu/P6Xym9fTWmItfLvVxqD7sqTwM6YKQiCRQ
yJuuTE6Fi+9WIQij2MvQwmhlHGorPMCZ9/k0T+TlvLSxF/pjpqGMinw9wyPI52ga2SXBio811Rs0
6E5AHqvyx1rn6xgj6PjudFP6YaYEC+110GYN62/kKnvFYYWpByJgTK/Qcr+gQCLkbahLr3W6Q84S
mIoXRgGe1ijfGzcMyLw42QqUQQS7ds75X/E5sjbPOVrAfS8R/eJ/1HPzOG36sPnO2OSzac1jJecL
4R6HOSy5lqwiUNJjFm9C9m7PJ0cZWRE7X8Aog6C8UfKvBl8QsnU6YmvGMd23Yj6iHr2V8y1erN/j
+GqW6Z3d6gaS5WOOLcI7DpNt+N2CtyI717N6wNqLltzaCfWH2trB3E0HlwlMZRQeDQTPgnbRVJmn
OqDUnIG16YGR6Qa08ljUqBeQBlu2fFii3szkuppsCgJ8yjAemBzsQ0YmYTtSE+PnH4i8ifyo4AvM
gMQx629tiOdR9/jUsTnVbLe1/YQ3p8XVOygx0ZnYGkug9JVFhmp/aVyS5FR4MrLJL+4Un3tVPeqm
gcaXRDSGH7S/vxD18J5NxisIFni1Rh2YIxOZ60zhgWoDdb0SkIH+Rj34gljwkZk06cn2rtwHM++b
hd66QBUEI3bkerjX+28q4Ut2fbZHz1W2/MZTdnPad/dHOL6kbEM1y2/Tt1A/VbnvqN1FTWxs3clZ
Tap3RRSPDvJBKXJmaMuJBfmQqM7R7IuvuSZ+DSL6NCcurGp6jNt4n+fVeb3+TQ1wDnoNOQiN2u0D
+KR+G5sXGHOPUo7kCb0CTTspXhmVXl2h2cExNQw5exEr6F5NpTtUNtHPCnkfS3+wxvwhcIfaGLJl
LDwY3G9296mlC0K5+UC2xAGbIB0QyFekJC2C4GZrOCLVOxQFXl32lnG3ncPk1sflx6wPV3rre2Vg
3qA7fhsuxwllXweKcfqsDPesLVVAhGNg6VGgqXgO8OdleR40FJvC+Mjf2oVru5XtHP1U5mvpQjIA
gWXvi2nfpjE91aAM0G1j47P8jASWIUwuqeZcM166XabrmheaFNjBrIBicgdzyldzOiSlHtCmuSZl
9GAEe0Ad+aiV6V738dFR40A8MEyZZXZRsDlsGkPdq3A1afweS/TsJmq4FoNn3RQXm6yNMVPeCPm7
xIoGRaUPnKiExYrMDCKaojkfYEbuzHge/WTfkia7mgbOBGlvhqT0UoDJgFkuuBuCBc5IBcBP0aLA
SVM/V7Q7OvNT1Kr70MKaomPgFPM10sr3OVxwV5H2gAtR6e8iNd/QAEAqpIbLjYM5sgtqOMFoVDkg
OF37MIroIcf5khDviVD6sLRnZ7CPEwIxrdKweDXvbtF/OOHPnOSgiPjhgsg8jeTwafQLdTrlZURw
5XRq+BaMsO7MYQUuZ1z3Zwz6YZBhrA+L8rNOMVzF80uhhu+dVj06gB3TulIm6qVgzzhX6icr5QdW
bN9qQqwz2c5mkOCG3ScpHvcI36eGjZCtvl51x6ypXtReOznxn7wcvyeoQJZa3ruy8lcEvR3XF01P
vboJ1BGPXiQD/J6vkvFnU5lHAnlZCMyj1ogHOhmepf3oRXXVEcgxi8eodehNOxgbdS/T6MUpQETP
+bVV3GOXaC9t2m3DyfLSaj4zrsOCUaJwi7+VhKTYlPrrV1xNo2+5PeDykx4y3odszNNkHIh2PtrL
dLLd8ZTn+d0R9olwvMM0vatcGmXZIO8zrnQJfy5ldKwbehF6CKl0a8l+p3F6uY22N0S4T/T2LFP9
wLwrlx+1LvCPRY/R6gIZihMd5A7vN5cAqnTkunRT0bAC0nDFZ+sY+36uz8ywj4Opn+Sc050now3y
15ADyOqSr2ZmvIpIABxHUW3Ot1q85Y51EjK5VI4O/CE/M+K5DJY4qyZmXlchIsOf1W4rJiARjoov
zR8M2ys123PBCYifU6Xv55EkOmEDc0VSly03Gan3lNMY6ThfdPQRxiWKGbdCt6qr2s/tDkC78SpV
0gNLa2854SVTyCwqcV/YXypbHOt48t2eLf4XzVxO4dT4KhU8ZvIjGGAAPfW1dacXyUaWPd42TenX
2enJnVF4O6zaqZ+oFK0L3Y9kOTGN+1A430Y57pQm4ryiBFR06pz+YPc5UwXtmJ3Lcd4Lyw7o4ZQ5
un6vSABwj6EHRYezJj6w91WEdheQoBpMLg22ba0rb0XGV7iLTjNiEJyGv4ayPzG6eWS0KToMK0ao
Q0ZU752r3gQKzDzXWKfH38MkWGBddDg5GaieNX3g+TnkxXJb2TIyGejDoctr4iZwC8LUiupFWZx3
IcSDkeBdG5X9rGUP4B3jYARFfp0IURkIhlNSMJ0J3eZCC4a5XzuZZ7Mc4TeY8CKotTvzaFvTCRTY
AzDxjb34NY/isymng9p+n5L4PITm51zMb5bUf4peD2xzDsYhPEOzJCVYHjHiBEMiT+NsHVMSUPBa
OAWLGH9AbTD3kAi4ANiKtD8darc+4aI+CZ0kaukAMm18E192nqPaz7kmqMylp6+Wa73AcfxcSuVr
IqO7QjIPvdUZNSc8a7mZJuqtyav/SAtx9XwTNN0M1SLcgEAElj2AIr4wU7/XbfZu8ura+g6d2i5s
lAD+4L4ywEb86QCFh0hrcyq3jq+eDQI7YR9Eq0MR/hQ1PvrsvabLgNwqL1Qdv6MI1hT9lL00ZvUd
i9XBIUQDZDLaJBWGzAfn4IkF6q7LLkgqjSBvNj+Zc1VnQrCT6+qLrDPSZ0LLE6UWRNEU6BM9pJJL
EV7gahnOqasFlvYd9uZNZMUl7LuV+Pcazwt7Mjb1LQ2UEnwSOBYbOWfMbwb7VEY3ZTDoiv7bWnl2
Q1xL0q94Hnzef/ZJnnefN8/WzX93ZUfwmZaDhBDwGP99pud/av5t/DzvZu4urKFACZWu8ajHtAK6
mC6EmAuNQpNJQIW5lbYCN3VYoZkuCR9MleafY8+fyoIB+d8HJplJHzKJHFrq4Eq3WFfKYxMpDr4c
rWTH4kxHivDmSERIc2wk/SS1a7k0a4IvKmKcoza1/9zUqcCa8/c+PYO1sPq/fw8Z0SNKBKi9HjJB
bePprnn0fw95Hnz+53+e57+nwDUJBajLoSys78az+fN8mwrC8DZASViR13+oRP/FKN1kryqGdnze
pJUB8ZQr5FZoBc0nENDMV7Xi7085Cj/eOvyzdPq/yPVN69e36vkTAuLyiP27PuQhpebaYXt+ZM+X
msuBrBlH/5WbIT6rNofZ1A7ETtFk4L19PgFB77yjf59rfWrHSn+Gq+EYqgEfWYPhMTfdQ7u+4mJZ
xd+Xff70PAZwQdBfWhiFpTk7CZ7i+WT/PfZ5LEU8Mf99mee/pF0q2Lplr13Ge92PfDyhub7XfVu3
e2VGrjcoLryP+TrUnV/PzV7O9V7QNwp1AEvYNVJEg+MfsNKHAsu0C6pKkRb7A803OwAHVuGl2uTL
URKJPG2zaX5rZveHUl9CCDeDs4lu7ZrYSkhZMfxB6XU39I5dGcQseuLq2lfI5uv8pw+ZAC6YMGV3
KshIj5IeOhsdoOyoRSQkD6k319aJEdhhKcQLRoob01nfOCQMQhMCBbmY3atFP9VqfLKq8pK3KjmF
hFwYW83AdEFRPdsHnAb7EqdzJKNj1IUe2Zg7Jcuu1WmsoyBX+FYSkFRX6o4UtlMIYTwTzRvtlD9Q
DEjEOg0TYgLZVq9ICI6y5nOT9T4xrABIfZrsegC1WTJv40FuFN4PUhV8BvH41pZzRfGgFmmgd+7R
VD4Jb0PHTgU7/FrfhiW0PbvIdnwjUTPQo8OIF/b6LlOdPeI8f3QkhfFv+CVYOU7014LUxKlFcIGU
Z2ugalQhphLAGFrkExIeC9FlO3cF264oqDHN1JQeGSLMNZKyXzDFN94vTWn22cIeoFrORAztYiI8
MGnshtnxG01w3qe+SUYN+iiM/XD/hmpf08rsxexHY4wv9Q1UPCMrXIWUMDEvMSh4Wx37lhrM5mtI
VdObCjTDzJK33hxo1efk4rC3jbWXtIHYy86xzw3eJN7ywdxmHfwGXe0fEdh2rQo9Ma0FJKOThZGW
2e/sYQxM7D+9m3PF0PyMVlrdrdobosaogDIGrUSYbBdRbjGmb3M6lFlZ7mP+vIHIwVU4ycgmsJUv
nYpRzqBjJiP8qG+a84Ar6Q+luxsN14unYVdc0gNdZLBNOjEm+naeiVorg0R5mCPIIbJpkuJXYn21
8z8GfADdoXCH1x4KwsSAtPT1flD1oIZoquQSFHO+DRuaz5iCQugBwEW8xKhOjT2Ska3jznmpJBZE
l8QBxqf2gvPOTLcT6eCLQLA6hxuHv0yV0AQjsvB0Uugm22sKdoiZBBIBYCW8MiWMSf4Is/5ehs1n
AhOm48XScPASlyjhzPq+VAw/asOLHMDe0AhEiD+LpJSES0pES08u3xvaTYLZl40IAegPWErUtPUe
Ngw9BCWGM+cyuSS9JYvcjTKaNBFy+sztLoLNJwFPoc1AaFrQYVw2mgTnPE0IVuejiMUPNm9I0RS/
ieoPkcD4caKjNTAlqDE3afnW7ZWtwmKtoQNU5LRKZeke99tG6LsUClfmp79WmqBoL3rkeMQVeHUs
GVJenDjzUpUPy2rpyaH+sZABVOeE8FXSR7hEj345u/vFDu/M4zzSJtYX96aRPyI9o8gMMJ34sUuf
EmFmhvq1Z4ckBzCoMLIACcZ0QI26JdDSPeLh2sIL2MKt9F3GLGIAECZpXOHDRA6bpZ5Im73b6sE0
xzg3sHmOfNuQSWQLklwmFN1o7cc53NKX2w0Ftpfltyp/FBrxA7w03qitzA+FSdZkstPmlAGIusvp
hPZRHSQpAL1MBkvSHzCEbBUht1H4Z8bAUmgqnTNrk8CdBCNM7pWy3Ja5CCqSt0OTMDcmypMWn91s
9jp6xaZFGcV6nNIvyvM/MqwfpNMGTtOD3NJp4XXHoaPghh9FBqFNGzMuIB+V7jUSX42J6FtT4ayq
gzD8sIqaAb7Y4yc7rHDunEsGTtFNODLzhHvgoFmpROmbAq4NSyX2T3Tu+sZVBswDxSFk89LgnmGH
fYR16Dv1z2JE7U6EqCSLWBMk55xm2XjzSOOkOPWW+harBG7r6rFpnD1hXZ6coqPW9dS6tzC1XjTB
NKKpXzsbe65sutOIWXF2GBafCrpX2eL6Udh42YKUMPmoVGsP+dCrCbxbF8/QJZVVNtuhRpHe3M0J
j1fRbQkTZ3Q/bzU33+oQWGjSsOZW2xWwZS8UKYVC7rNzWqnrLTtLjYagkJ1fsPACL+I74BAGMfEh
MScd1e2Mea8UIN7DlR64NZL0pWGlT+yYtoG6G3Tn2pAL5C4uLVDcbgQN5Ch/XGxbYq5IdUIz3tGN
0SM6mNqLklh+LIHH9eGfuCO19NWoB3jUYh1AWUcZGx+WAW1uiA4m7zSRL56DkQFMamREB40VRCHe
spbJ+9SXd8OsvkZV/M3o22MqykOZOV8Zz+JAZEWEKgcaEXZNFtGtM1D9Y5PjDzP1axUzS+OSbvfW
aUDstFofJ4UYeHlJilfdHS5pMr/G7vCpJ9avpWUXVFnvbcRGvE5ooC7WGf7Fo1NsfBYFxHFSQ9jd
GS+Zll9NmVLYUDANEzs84MtzCJ1Yu0Ru8hpq1q0No89KUd4gQKOSkm9dmZ5lIgI9kfuQL0JoEScy
70QvaVARaMYaCn/XR3n5SsBXqN/HKTk1kBZpAHlVWe2MJIPXPXlsOXchDXM8X7sRrpMTnmuHS7ep
7NqK5q7mnuaUzCLeBn0+xCr9ipF/5sNP9JSxM3rx9sVZDEBoh0hSIUQxkof6TEBfUA/pxTXNC8vh
etrvAX+yPNzpg20NRirRNAeKFDeLQWSUZKizQBzp/bEhR7azL/Q631tdP5euOJW1dgSzCV/UuaYr
qUllHAZ+z5Wh3yzfptA9zvC+El0eHIfmYsTVzoA2Rjt8pPGdkWMgu3OqfBsNUpPwFuSA30Kb6oJd
j8y6TWn+xA20GQxCbuuf0nmdq7vQPgoq9DJHouapAOFF+9XW3rTlXqBLlBBTAdPu8AO76SkUL9Xw
ZzHvTaDEdyl/k3WzYa+5MTGY9/LNGP1OD1yd7/1LKT4MBUnTYf7QoK+Mu/ZNTwgqOKi/i214q74m
QPQgMSJ5VrfuD/O7+4U1BcA94rVrfYXnc4DG84YmgCKj4WNj0P4KGB1GT+/sJbOPTSy34x/suwb9
84zrE5toO2253o39PRMD9DRgH2SyO9G1UmS9QxSvvclsfE3Glqm2WrLGEA5Cq7g5WivhV7PJ3Uoi
3WaSg9yOF9I39hxHwDaFxGyBG4TgqTLo41xun+aQPElnkH78UmaungGXil9dpb5aRQQaSQzNzyaW
VF6hIUZvnlqo6VqlHCfbGTgZem+0auXUjFAT3VH2XE31fmcqFkVqmYg9KYklIpYMvzi95XCf4cjc
Tqvvp5wYqK8IBUuYiofhmzyxKCtZ9ZT0wyVlPccVexyX2AG40xMswpr2ns2kH7BAa2c3xqpUqQXx
pqtzKf73RpntQC809iwh0NrEdisMoYug2Kqry/NYVhZdEMql9TV7ac5KvEbbNPr8Tc9IAQWAQBCw
9lbBF3t56mp0V3t7Hsq0ejf3ZchpxKBataGNtFJdaTjDjiuhctLpXV6fN2a8Bv5YSIXIhqqj6oxP
byYpIVquhMTO10WEdFEa89vzEFNh9rFFch2q2bgtCg3c9YN6flrsJ9m7Zpz80TLvm9VGo1Kb7rCB
RcHUK9NrikO4K5inJc6KY1n/5/OmTr8nmk6KR2Z12FFVd6/BUj6HIsdlv/5kKe3ZnvJrY2fa8fnM
iFDoMmj4k221/q2kqvUq+4ZpYAU5pqBuvOBhv6WrfU+xsukSD/hydD7cQUJ0M91FnEZMCGQLVOlL
rSrhth4ZswsDkHbqUMENbsGj/yb8qn3CFHcplu9Z/N20Z+WzUReSVUvXDNJ6DN9RO5zyqfDioqgf
qtGGl9Yk8iTXJwMqIwPyMfmNmgUcTEZq5sJP1dhe6MjbJp0q9wXjOnFKQ9W9sskiGCddip+jEz5M
3aKIc2DcdeZwVNrCOKcDPXtQvOY9MzizFJjK+269687loR5U8x6KlLSevrvm9H42VIXZrjDN+Wts
EIqhj814FjJOvyj5N7fN9EtJGCe6mNw+FDIft9EYjV5UifSEpVDTpP1LNpbOxDdE+rmMREi3rVke
Mi2JL739Mi+kqEWqcld7oiR0ZahPmkjTaxWO3W7qCPPpR+Kj6wSqbmkafwxQMiZjmF9TPNPjVji3
kpQkAJXkwZ0g+NmPLOUPg5RLZDXGr2rMLpWKFLaVNLWKQJBLcHHKNr4sjQpiAnqJjvOo2KUyuylw
lf2kT8aTZRN/nndt8qOub8tK77RDPfOeX5PG3rtTmr+acuAsn1yCxecyvtBgiC6Zqlv75EHPv/Jc
hNtnkoLMcxa3YIqa+JtttvJgiDYjIWkcEaPRRMuqnJeHA8tgXkvv9sRKFg7G+zjm8+s68YaJAA/b
JAM4pB0F+dT8E2u6TytJfLf7JtyUc2HsFnoHu+c3OwrS1EFe3enGOz3ysRgfkUFW9ZLrrxV9YvIh
rI8Wgxp5cS7UdzFaH7GuI54aBibRZqP5C4wcLtYlY26zxdciteEtKkNSCSq6m1DT3nomQBttJq20
SUGyUWHe0RhZV3dWhjccwOPWqEREQyBbA8Sm8BQ9MhaQeFOnpNlE8fgd1AKmukI270bJFK0tJy5A
+cBVEbDU1o34BndqoC4y/QWRK912Uh3vdofAzKqrbBvqZYq4IIveTBXtcDYN9i+T3QKd7/hH23KZ
AmQP9kLJHKZ3Y0IjV8uPSlQml3JqXG/p1O51KfgrdAQavbDwXFZWd8PGYV1wy2KKkd2tirL+Jsl/
28AoWwj7KCfPRfFGr7UdCaquBGqZ1boq5xkBBgpjaZbMTnKluNta5DC5IxMxXU0Rzxs10mrAwMTK
zg7CMAPSx/NzIhe8egWIyj5cONAscsHAMI+omVE3O00RX3ChYTwM0/olQukS1TI/p89XFjqRs5Wq
V98KF1GFPpIQB5fFc0eH76MxR5dxnBDpkre5UdyuunYEdW4cvTTeegvlR+liMFxvTJW4MQVROkmM
rrYJV4siwYnpy7joX6ppjIIl7cCer7NQVTK8SyZ8gTqhq1gaMAhjpM12bc+2mtX8azNa5hdTRNWu
ToR2s6JuDABd/l0B9D7EJ7lYmD2GuCIHNkO7IM1ruiwTcRO0MJ/Gq1yLFjYdxd5ZvVfPQ8+bATRE
XqjqWVhhdixN+RMYGNU2A1oqzeRYlqyDa8iegY4flMnchKdZYRMIQ4dgLycf+o1YJpItHEqDUZ+I
ZVWS5hjbYX5qlwq7TFr2X/IkQqVUpL9SaX4O0v7+12dc6Eq0bU07fnUUe7oYlnW3DRm/Pm9YyKMt
Jkcl6JEbBrFtl9s5z+6qaqI5JbBsJ2yre9Cs8gto11cjj1ESplq6r/S5qrGWurTs7cWEezGwzQln
2w1cMz1jgmeBc+2RodnTiqnNvFeNU87X5402GrSBLHxn9fzPoUlqGKoIPttT8Xkin9tvFqhCKEl2
ccmRgJ55XXuHR8ZlCBtqATpSJR2+QYcgjjbUG3+MqvkbKqEG8ag0VcXjK6aXRwsWYqy1vZ+iqLHa
Kb+oTPcvERDJy/Pu8yemJwpKSz3475DEarLD5ANjFOvoeTKleoaF/c+NYhDrNcXkeCqmAEgqulX/
OmnNfCRTYdcKpzzX642mdKSiKc7L85CNM+Lv8edP/xzTfcfNimOupVwnyzxCFEP2g2E1FxRKHcJ3
a2gYTXO/VyrcLXmIMKxtdn1DpkEGP/XvjeuytA8VCWL/Hno+QqzHKx7/PG60ZXcAboQoPyyH1xrz
f5ZY48vzno7dbAcYdNiPMk8ejv2jKPTm5rCDnI0KBdN6w9WPsMtW0f4ey9ZHhDxiwFa+w5dFlntN
yVHrBfXdmIvPRKehg3qhvNvEC94aF9RRsv4DQY3athiK33armKQpq815mFs0eVOc36DcnRHmiKDV
aXdplJIPcC7qY1wLaqfuCaJdjwFcKlene0QIYhzRPkMYxzZpof9pW01+NrLxEpeacTc7zTkglwQZ
MCAzjybdi7olfOkNakfppMNBxEyznscIfarPtQtDbq1gyZ5d6WMGJ7E6/8JqLV0cBpGu7Eu7ni6p
nn7gJDD3jRl61Pf0RJC978bJBCVmmh/DNHVv49JHzKV6DW9qlnkuvZGTSAhltNRhgiJryh9Jury0
kdq/u4tZBOZPnZTkwB5y/dYSGEvjuzW/qKnzVXANOjpdW+3MHgD0LNmLokgy3t0w+fdusjOrqbgK
CDA9qJbr0+fmapC8tMj4a5hVEyJLNLrZy0J+QBsXb3rOrA4cMOlP2DEBey6SJZ6NNGpqJ0MOr5NG
rZFNwBUn+QAQy35J1WN/QIdHBVuEB+Jwn3qd7iJyvdrTMuvoZFIw5Ea5vBfDRsfFtxmt0v3ZE4XA
5tD8k1jGLTPH6RP99ELc9EKROkqmzMRhHPNalpfQBLHdyfSRwS/6Uhm0IUnlCk/Jepd0Tb8E9nFE
jEG0+dLr7/pyL0l5f3tatrkTm/qHIfLwJS9CFI5lUQUN+p2PZE4v+doJCispjkmiknNuoFmaDHbk
jK7RPjivjKBFacx/n8wN73OtOT47u2Yfkybm6WVZX8mhzANwgyH2joKBs6pmAV75+pqjTofV7SZQ
omicxnKhP125yoWEnVeC5PW7oVjje91mm+ffRgbjBbiQfpCSepaYmfpL35SKv4wEHih2x5+bfUNq
C550pu0qVJXC3SaK86YtFzRY5E24zHOEXlTXpnfK6/OnKILLPbpIHNN+gC+gS9SfelsGKde7wO3d
6YSeTkczKJtTU8N3bSIkyU/Y9pMG2bp1DblqwHDUpq9VFzWn/26clcL+vKs1AJaVokDCuj6kli1o
5Toy92OhjZVfp5rhqQUemRKazrypEn3vEMF5el4VokoZIUe252q9UKjEZ+obZdZu4xQVgRVa1qnR
RuY+FZ1P+GbwLNZjWt3iU1HN7E2Er09bfV+22nZytPEaEsV9ypTjTCUW6KTW+dLKnC9SLMycu/iH
Y3pKo4Y7erKVr7Wl8V7roMyrkUc+vzo5Y+BtrCCttlXalv9m07ZruLHt5OHJagvPZGqg9FvRofHr
6mhG1RDVDZYXSbve6t2SvjyNtQ+36pX0rdbV4mAtZon7KUmvg2HtSb5uXxYt7V4a1Uyu/f87tLjt
QdR8Iwa7uprLGL6kSha+GGLNXJ6ifPs89rzhjX/TF2ovpTSJsVs3T9l6I+JmOIA+g5lXzsbdChf1
ROjOJS+N8ZIQXXtunevIIPbC5mD6e3jO0IxLidYwpb/zN+E9UuvJx4bMtb5aML7KxMJTOZZjsKj9
4GEoaV6Z3D0ch8GS5tDaqdb1kdhsHlab8WXqxO88bvIvTKGKXUZszV0xVvuFCBOag8nvBZ1KYAo9
eYGNgatKS6rvtfumZhiQJje7daNbvIWKZAfLZRaBmlG+6KvSURvNS1eXwV96Qy06JN+KAWilyN0T
0r2KSVdmkP9nMQiKV62suhpW2Ry2p9Dk7JPUMqLT7V8dk0pIAOWPpXdPGiZSutlLc2R6k3wVK2e4
bJY31uMREZn6pyuz9Cv/D2sxUcRAf3Py26fYePAMdqDahcUVyUZqGHbl7xi9YLMZWV9Ptm28DD3C
iOc9ip/CB2P5/QmDgddOmxVXjZ900Jfjld7wPNYIfHNlmzy06FNto+IRx3J4TWU87tRpcfbPu4tb
OsiE4hd2Ay5kki91E80+A+wBQb8RfZJq82L2Qj7s2GluqWWUm1w4/Qm/RceUBI6OmdLGf76Rz5uZ
TOCdazrzJutoQD+3gCE8EExoisMUpAf1/bdUdg1aTfo0iS/WFB6iKa6D+bmLpoMEHSau8BaQeHZ/
/pQ2tXqf4oRjTfQ1tis7EOyujtX/6DqP5caZcMk+ESIKHtiC3oiUp6QNQq7hbaHgnn4O9N+Zu5qN
QlSr1S2JLJNf5smGeFEVw+7z2uQXO/mzzPvpo8mcmLpVnZdcCJkO46q29qqyv7geCMS/SDibQML8
vNHaTVU/Op2OsydJuZ0Kef57BMgLr5uigNjsB30DnQh+CO269+CYl8Zo8t+wBtu9N/XtCi8VG7kd
Rmcj61BlAO8Wg+He0wnl3Y8tTLGplnd/H/p7A4cEr3gNRScMS/vcNvML6jIRpHjKzvEMyzGi0gvy
cTNQkdoW21iIAZE8Y6cGAPmqSn+RJsJ1xJH22lZSPlgFg4Ky0H0CzRPNjpGML5VVhBtb1PZD7pvR
Wjah9mJaKKq6PxgfJdJQOjnu7wAANR1h6egThEI7xRteF9m/qF+8K9XwMfTQ+w2nVC9OzskwlD0b
m0eLcJwbe8Cg4piC4NyNXW9xVh7KXUU48L/35uVj8fKn0Whb9Kr/fz4P9qXUZn1P3MS8USr6iOJW
Pkwtw7Zo6b6IMivhgl/PJM9nGIW1Pj9Vhfqf9+L/97G/P/3fz6scaR8rh+Tm36fMyxf4772pTx+t
fiIOGP+Tbs/mLQzRU+eEyl63VfY4mCFLRQL5UJXWJzWfNoA6gDBMDewz48OnQa8Zh+NZWqucg3ZF
1mf/t+TUJoZSFXomji6nfiITNldtC/8bCRS0jvny99BdHnYLuAC7A0fWLBnXVBIVq5gbzJum+C7T
FpPcwI75FtlPLTTiQ7ME9TQOEdl67KvhpI2RUOtQp9B7+iMx/b0ZUbNbpL0q0fJjOSf//rREIsKN
m0m8jqiLmTMtMSAKTAEJbP+T9HKDGaBZdncthKIPCDQ+dtfUfCpG8ICxV5h3WqEUIJjBxcrmqUte
DSR+1SCe60aJQFRe+NlizQ3D+ImRTfXS6eRq68QOn1q95dxZMSxVXmafpKiwZ7EuPsVjbJAD7fpX
Y3Je86tW2NG71pXVcQZltf57ODR8133b6ZeRHOaTYdt36NfxdqySbN9NkGd7HT52nbXNu26EVAzo
08swOeW59VHlo8Kv3+G7+0HqqJmBkK+vGxETcs1t5zy6tM/Mup4FVtc75xmxtA8sQUZBRPXW7KD8
2MubBmBY0IHA3RW1dBdWqNqCDq7jrZXX8hplI1NBuzo0ymFhY6XGjl7D+wPC2+7+EzRb1wkiA1HZ
7HO8HIsobYVkXmiPY19fFGt7irit+lSNwf6edoPOROF/lD0L6tNoMuVLbLC6fx8cZjPc9HLCWb0y
OmlA3u6aE6yX5sS34Xs0UvJuW1nxzpCa0ZB8N0DyL7oxNyJ5xrPzUg5K7P4+9Pfmf5Vlw4zVFn9w
FNSct5uAmipxSgeXOHjYiVP/Y/qpOiEe9U3w95G/T/h7g7MYnDEgZLS5wjqbDNgYMJrJgi/ugITl
BWV6TrFEpYvlXZ/S8/Pf4yHiXlHg5p49Ze994V86Tv28SofcuGOV8wJEelruMzNZQh8WgB63fcrk
axiHKl5FqV7e8+g/EcuOm79H2VjIh8kruu1QJdZam3qEFwht/ynx4AGKbZt62VYu1yIVo8L//Wkr
PPhWy5/+99BgxuDnUb/zF04TeauV63b1tVi++t+HJB1QFpTw69+jP/rG8llUK+OsbeeHysrSS6wz
FaN1JX7PwiZfM3q1uDH46o2SBZgm8n7MjK88MmzcwaJnbK0JRuNdduDsW64nYxKvVtOTSPMHnVfQ
8qcI34FLoIBA6HBMSy15C2eHO5nmPYPtq64CSSf47+MOfwlHH8J1tPnvh6TJKt/8Pf77D3uT7mLt
R0doBHH+NNL+7yf+PZYi2YD60zi6Cuf898aOwv95738/1kLpFRCXtjOmN2wFFv6e1uLgqBNvkh+N
KrY6BOcxGQ30GMrAhgmJoWJ+JVwjJk2N+OmXO6GjJ5cioftNvfrZTFuQXm80BTS0nA9jy/E7ggGt
ugGLBth9S3cWbh2QKPTfrdS+OV8y/exgv4TtiVqfbSHnHaYkuZlb/V5pKgmslhiUP0pv5Xh0jdHx
nNcelXRxeTZVZJN3bG5w7LCehftFUMdiwxUPj5OvmVe2fhKnnN5ZhPW8/iRaJc8CkvOqbYwXlQJv
o8SDIWKFUIJ91w9Dhtfxg2ex3MB1YkJFhEZgwq38Audm9klS5pFB8tYI54ohZE0aEApwMuB8x3M7
+sO5MMhFFl75aPtYXaLEvrPxFPLrYj6TVB33rbTfhw46TIxKX3gvAnwXrzbvKS7Gc5yiWoSDn1Jg
Ep8Tlpqgbfz3sKLwvNNflrVkJ0J/XXTVzRlhOfVZ+WDz9LNNa1VkX7KMoBqrr+VXmpomp8iKcLjA
VcQEMAreOofX8+CgZUyze0kHjeyHMs6T5zNkJQCbEdnz0/B17vXnvPSvzNiIjWQjB0Qn/jKa/o31
rAx0bXwgG13tClNfK+bXjWX8mrHzo1VvkGmnoGgUGcXmsQ1T8lZyhbz3M1Tqp9Hyc91ysfRnEhFe
R5VGr2+dCDkF2KvsU55MeURdB/ajlqN2YNiGuTYZcVvYG7OFhqGRZJOtcxxoeVoizyHz8JxmJJEN
GJ5biMNO/ljN5lNYOhc0s3TloF01DcGvbkyem9a4Jf4YbXRrOvYuNupueXK7hUMPPK06UV5sTZCE
6aC2ySCuXjpefd+85pXEVTXQII1WO5EuwKxD1sJ7ZQLnTd2n7P3f2qJhJsRuO5H60l3h0qzL+JTw
gorML08jCxmV24ZCbtLJ4N6VDkvbCNuJQ2C3b8bqimT0ace4KnFXss3pdKOP+Q/g+ww2WnSPPqZw
3TSbOO3fatu7Gb6GwmbnJ0bJWRB76UGvO8qCGmIwxYSPiSvbuPjR6tAPaqUiqPOchWo81F69ixon
WrsRG+Us9FMlrk2dU8U45Tt/pOpDjD7xFupIY4z2AcTuB84b5yRE52s7IPduNstAtvYdmciIkbPC
xrXmKNot3pXeQNKs7zs9f/btRN9MEroEEtvKrizvBJ0ckhHVTK6TkerR+a2VBr4qWp+pCDkkVYOd
b4x+a3tLnU+3ZvegkK4rWNmYicD0omKmq1k8uLTI5lF4SbOts4rzvU9a1wexWxDaxhlD7D1PQR+4
1Ecl+Zn/GsvPMgHMMGTWXYRFv42PZNUf0tb9zhNJqcvs3+kjX7lEUivnHx8PGw4LEskxNASJoL5V
eIUDekLMjCvlRJLRIMI86vvJJmw2NkJfTVjdm+Ia1pG5WrqZtLj99Ri4LpiHAT9j2Vflata1X83R
3kpMKFWEJ8ppjxNimWqPanROlV0ewKXk66qjuAbjEc1opfVuZ6yGlOB8RV5oEkwUdkDGgD7NmKu5
a5m4EYXGNwdJPPKjXYJ2xekXYXLO+h2VeRgxnI5FdZJPTd7dODz9Ejx8dOPwh5PvzqsEOz7BeGs0
KNSqW1jkX+SjHrMufdFIc7X9P+RL7liarWM1IVhCeZ5ZYbUxNBxLUUT0l5aqTWxWy7hDfqhWZduB
Pp1BNEbQJjrfYDyTUsy+rEJ+Tj6EEELVttIwKun1B2Fcngt9jlvE0g9APXdV+2O7hQ5aOnkI6fHt
WH1dB0dnFsN6N5xmbVpdd2Z09alcMLVefCqbKd9OGVbDvnym3uQnqjum1468mRmNs8o3fwFD2DCa
92qcSEv67T6aZ/2uL8anmFYsp4QKM5h7P5PUkoSOuUndFEYQaAHhtuzYRE/h3WkrahTLIAnjk59h
A4RfYTrwGkv7F078DSc7eqnOZ3jA7RoZe8Hch9eiVIdZcViNGKf3+Dk0+itChCfKRvKLX3nvyoSq
wrDvypHzaLpQ5G2IDTSxJc96yNesfB3YaB6uBGgCLzV+dB1TVkzY3Vjk8iYdX8IK19IQMR8vU1Ic
dFdr4Lw63zBXnqnjnehbzrqz+207I6aatnvRqI3w2s6ju6k7TZ56pphUZkwSR7N+acopIhqV7nS3
mzZUhIG6B7PsOb69ocMAMgyg/dDfu8r48SR+XY8FiIjyuJrgNQXs36+a111b3fsXFaDNVVlAdrLN
HmKLqRMS7e/7fPg3IJR7FstmnBdvHDVeefaorWG2DxN+P30Wgoy6+jVQMVe1PpC2y+qVJ3KsmDlO
PqZNRwz1d0MS0t/YrPIWp6leHTWnh/PW0ueYD79Grsn1QNG9VmvbmPMGFVXM8ExAUJwHrkO0SUYg
RU1TcimTHxZT+SBT+ivkwWJV8cIIxk59CTkzVA2nczuk10gRGHa9usW6BxV0q3yAini12otezuRa
S0T/3Hl0tVhdShWWmwkFNgDrRhaZyCwEqBE/vIcJ2AbdxbkHtw62DxAiEUzdOS8vhkNQPaWME9lO
PfcYIg6YtQZ6/2Tol3e1LEiCt8gEcYK5zJ79G09PGKPm3qCdnXY9pKU0EbdMJSltGMsYlvLRxBQT
+bx4xl4NJqIzKO0ovZhKxnDEOS+9Z9Sa9WAb8YVe5+94mbiWmo/3Tc6XdHn09yGGObQdLwPONGvl
BZqSx5n3Isbye5Bj+xzZF9BUghLDeN91iBZpoX0DuiqiSiG+0dgK7TIBJG9yxxU+16guTrk5ZFt9
rn9KAPT3RqcvHaYV1hqIArKi4rauEmbI/PD6BEss+C0nVp8+pUSW1ToMKTdJNwwXo+EZajoTC27t
nzAdgcFgUc1yzoFUbx5laN4XLuuxV+f7DKN3YhZbWdv5zrHjFK4Mdn4Vdo8t7hYCWFW2Jfob0lqW
f+Ws3AatbbvSGfa25YodxYBfMm5+vYkAiMGtOKh9OmF6PimgHQnhPe4onk9zns5AtWTsTqeIzTnu
hk+ucwS/6ahgC7VfLK9zNrWRY5BFXx8i7blJvRw1vOEMoH5yLA5BLO7aPAa6Zsv3UWo/9GUivpjl
yvIgirlpcu0PiU8lbT963Gs69OShH29p4rEB+BSpmX1y30nzHzS13O3fM39RBeW89bPEwCfYsssP
2JX7xEFvZ4GwIOG4vrEvudmEU+FspcdBPRfbok6eokbbeREkimocWwho7ioRZAf7vqRRGTM4riJA
jJWgurxhCjJHeJN4rgOs4zvG2b7y+5kZ4ux9g/byNrPWVdDoMNHWIvQ2cow/tGRY3NfrMZwDVxv6
S5HONJXWcqNpGBA4bNQW9dx1zdcG4vzp8ff6eRTH3K3ux5rUctk8zJXxIzihdbP7adf6j2OJa00W
iUj0th45BdMusJirz1jmFsU4wpRRWjGc7iODnH2MfLGu0gJzT1T2myLuvb0feq/uMNOmPeb3ZsfR
dHbqn3hC4DYoL/ZndI5463nqSEsTl5Ei/LQLjbp47d+UzOFGyO4KuLtaggucSMOUfoDe7V8sYqhD
Ot1KZBNAyjCOVfNZx3G/Dvs7K7ZLmlMCE+/HTtcwJlMLtoAFcesIntymweTAQOinaAKNzqinreaE
V0u2DBR4aQXaMuR0Ks7zNoC7uHrw6248iaw46xTkbYBH3eAlbKfIgbmUAbZq7dwDh4CfsxxfB7+k
UzJrZmQEHTOkoxeBY6W32G7oqbHMjZW3NhCrZiQ9QdBX59+u5NIeYx6coYbzWYM7F/6qHOmJUVwX
V03uvSabskOPIBkR4fM42TH/ZK0YSSgrJ8jmAlDudTRStyXnYUvhbwyLfQ6uERldZyajmQCvyOgx
Ez2lqziUK5tFliWSPAAkqM40GAORE+97rmXguZcUD3ZadwLyQZnvmR5fetnMngIV50TAtTgWFd+x
lsj0uLgho2pGJ2K53njRC9NE0LIZqVKvqvdjbNM1bckTtjSuewa3X5eOe9GkLndoaMZCNduwtkww
P+Kazsnd7BruvnSLIUCn27aKQDdaJnbEnptwz7HfFU19MMizBZ2NWIc34TxgVUflvnMGyilZV8CQ
+8l6Yl17YK/GoQt7JDQ5q0YS8ZC57xD0DaFgF8364FG0ATsM77gfw2zDGUqJ+H0vIBJy262YS3LZ
46mnHlhxsKfIo9caGG4NTldFt4djAaZZhR8AAEfD/tJRiFaiG9v7eYbP6zhw5Z3KeOeCAsw9J89b
NeEWl5AWKNVy3e/KTynmcTNlHPxVgXJoWpTl2T5BNFhS0mcClafN/WjXP9YAQIrGEBGPpF8KJjsa
nq/ccfQNKFieFhqq+diNddBpBgknQAzacj4rh47mPLiMuud8Wixg2z6yTtmYr3S7zXZCcy5mrTVH
EyPvYPC3ICo5/I96FlbgQpkr9gl+Xs7ZDqWrrqDo1drpBcGBQY/eIgY5644+940rihuI6Ge3ty62
4jIEhwad1945qI2Bn4EUzv2K5JjQb3k+ko2wMeD56cidYTkVQa+iJAEvsUnFrocxXsOKzpb+ymzx
ifKycgOfhYTBjHtZmjiro3/p5N6FEF3jzje5oFgIR5zrIM/WhNN0/NuQ9pJZ3mlm8c8bUwLCBYdc
NIc3nOhXXFnthmOqGxguayavSAINWUwwKYpZh/eh4AlT9dYv3I3D1DJCqKeOWQUv4b6H2dLDRKp4
2W+61jQCW0TDSowM3RCeGdsYAMrs/MEmTSFHGwOh6/3kBhtl5F5lbYFy8w5V5JO1qnEYji5xqfla
Wt6jW+ZnsmolAGY8R24MV8p7ZbW3HCZTqVSMIymAC3TLv6MNaxtmlM4bN28QdMXNyZkR4iGjsy0Y
pIUlzPj2Qvc7caFYxtopcakV6uh2lU55oeIsWyHM8GLCsE6MA+6+pVZlGH65eNIA0sGZHvTfevnn
IlLdFG/l75mA7CgkS6hifM/ZQf/03IksdvjP1nt617XhkDrcS/sOnCPX+M886Z6GdtpJHHEMVTmk
c9fYWdJ5lYXOGUJRyiTAA/oklj1TaXvDooKVG05AIPSjdinPaf3p4LojRPuCSDIlRxhfxrciRmVy
i4opawc/u6yNOy9PGI7IPOQY/S/Siv2km8Xj35uUecIuwnG4+nsouWmR1fEw8k5+c+BwuSs8UEKU
q5W44uCsRkWvH2f+j8dmAj2T2hOeV1ZSwvMLZ2eEL5DHx7jIro0oukPXx9eKUtM9FLvnejGXZto3
XneuSuwRaORMJMJ0n8/1vKKb3OcSSG2OVvgFvWHuFkTcvPZNcavdWruUExtuIqKzmAjvaYJgug/1
q5/sbCN1MlmRz4hfj9ozOWURQPJVh9523536DJLmzSrncO3VRTCiKh2YpDznSfE9Ikj13fgEe7ve
wzFuOekPMa3DyZOPCrvxYVLNQ72DUsJeNnIYQWB+L6ziiW6rky0NMvHgtlXMVKByi6vmdhdvmN96
19s5eXqxfAAwaUt20vQIE2YlNhnOv6xTzVuSV/eAuNZW/qrjcbybib6bmknbGw5Ldh4fS1Z7zCUw
2YTZRT6CBnNdSC5e78q1HhNX6MkaKddctdAZZ6/khK2KI/aDi6eVXIZFtAn55TeSsEpYLqAptDrD
hZWT3xyG6GlI8CM2xmtTVR+1kX1qrX3SsEdt5TwC8ed/gmE2qqMds7IQgq9FI/LgnroopXLR7ctV
V3m3xiDcaJhgfitMobAX0eKKpwKr/skdXTAaPL3hHrjNyW3nbrt8U8ot7K2BYBbqxUNhpCED+/Sr
pWwCk3reQiYdkrexBHWjU9VEkgWxgR8OUbeEmwz1FAx3hjPQ6/cw7SxWSwoisNLlEmeSXSZMwOOP
yDQ2LAHHtCgWUF0VryMNJqKi2FcYhES6uqMcnDkNSWmg4n2N4Ohb/UdPDDmrJc4x3flUYfTJ5fgp
keouq9RFDuWqMluShiWI6Vnvb16cfygKEIK6REMY2uhg2NFTH8lDak3fM22t62YwLhGbKUtpb6xc
mGR0d/Re9GyChxSl9lzY7Cbakn4czMc0u1IgsPSIcUXOfHU2K8DK8ZUE60km9iYJS8b95heOe8gW
aGebnhFcRsvYpBufPOvBgPr9UTb5AbvTuAK6fpmSXeSqaItaXq8Tj0Sn7IyfJom3sBWPjCFQRvPv
tpq5CDSmvoFI9julCBKi5UYQ8YtWRWsHVN5Lgm7WCbv4k5/aa3IpaCZW/zA07RceyiN2UhH0ZUUd
LLpfGco7XZAkX7KsHjZ9HNssw83gvzIa2EaD/Ja0VwZJ25x5/qDJR2etZa4qO/09nsOctBx9YDxT
W3XRjf7gzQkJvpSfdqsPmIUJoIohAc7Lztx39peop7fGG/eDmWNbb2/FdMwBfaImT3iyo7uQlcWJ
nSfbNl47AchVydfICT/rn2kyn8bQWXOcOlsh+EdeI7x6Tfivbn+e4+R+Sq18C/jnufEKiNWS6EAz
vUFdhSJGrhOKAppu1D1Ys35W/LAaa9P8hnH0ANrtXlWsB+VyPaQAPvDYcsaW3SmE4MAEbB3XOBWX
2ExkW8+VPfNj6Lx5Yy9PkJSg5NjobykX7rWr9AegLy41iC1I82apTTVfIY5/WO9t62yTMcYdy/GN
Wrb+3W5AqmUkQvVTF7L/+Mi3Cy+OSypx9jJSz8mg38bspuIfqBcPtpGFwX3aWjsZjdAc/fEFPPKh
nNGFiREFEnOJVU/cOlkPMMCmXAq17tUW7GJxMn3FeMq2NvPTjT4N53mCSzrZRALQ3TAGcjpqrc/a
bOlfcSlMI53K63s8qcx+rUlH4uC8485JY2tbXkJN/sPUtE2n7NMxQAXQIOzdy9jfd+Z4FQj+jUdf
Xh9x9548DW5OBW5lUp/9lPygZtpwDeuf2S94zpBbI2myj8zpY2Sh3c38jA3uxOP8w4zY5R6BEFma
zb43l/u3ZHybFVAWyzA/x8lPRrfTmurkGUZZyzCHmr/KQcwsEXiNknaYaQq1oBYFWM+lg5anTVcG
dm5yAM3dZBPSf0tYYqi2UzmAZ2q+9ZqTasw6E9ObnA/zV6z1JJfsZCsjboFFeWlQzHFOfo+1d9RL
TK8oA7CtQVNW/HaRkCBITtyWCZYlL2gLF+nu4ORmPqWevQdVTU4GShO6gO+hnQgscuT21JudwhQE
mtjKjJ0QriMSxM6C9bHpc7iAajqEvTLZMYhq+5LZodJuooh/ClaFlW/6b25lcZ6XAB4rwr1Rn/gr
soEr6Eo1SuPe7NRV7wm6o5e5XMGifKdvmsYgvNkSN26+o8VqWqLjkffC3V2xIselQbAjPVre+JYb
gAHQBqyFMTPUrIJRjdHukMaIkmTwCuIDU8JJj/NzU8fmBhIjyzlHuc7wj/xiiSjcyaUurFU7m+rn
KTSPFGeuE83TeBb8rS3piS1hXFV4lgPX0czA9R9BO78pmp4BSjAIGewHX4h+HYX9o1BVuVWF/xJa
wwu2UfIk5YCVKD6Zhn1NdCYCImw3HF0oDbWtM7U2d7obrkmJkmyfObqHOGt2RfLYaOLZNOsYv73/
HvUcUqA73M1pcZegIAZuYj/IzHjyqFiUslwVZPa3VLaQu6O2oIp9Cyzk/EHT1gq2Kk/W7htV+52g
w8MQozTqBVm3SXO+/eoHy9kbrZAXrsJ8LNS2lpyXEyuwE1FRHtQSZPRjm4ZZflx+8dJWeEfS3L+a
xKS1oj5wz3kTfiGDiiPSqrdbruX5sDdthH9fpDu0Awyldrf2bAPYZ8YwBaumzolwlWBRWqeG/ggQ
118ZEOaHrjw4KRgNn2KqshSfEK3gPLuLU5wlyskRTEN9fkioHFpx1IUg44EstNtfJhFwOTLzn0pi
UligXmJ4Tl3LTLheqoodIgicr4ACTC72SDxjKS6ocFNM3RMvKAgksfllxfLd4C54akB+lDNmG0/b
kjtj4cJHpzUswhZhVgZPxA20J5f6E3weW1OeqqR7o8Q4RLYJV11m3+xG3bVjxCZEUi2Ix+LOHqyL
0jEph3UDGMXllhY28kWMx9QZP5h87XrJOA7JPCdBSKvrv9xKELbieqDIpLgwkDpH4/A8QDHhYLDQ
lahAhfD72SJiaB25X6p8V5RsMIcuyY5b6YlJVhK0HIW9rmT2UIcvjeXShQNqVG+ZrraWBki/rz+E
WR0R1x6nNmUZad5BocMd76P7hUQ7k8Fj1Det0xHeBgk83ziGhfzVCpfaFfsuHFK+Z28l7AhWacH8
I4xRX8uaO2dDJiYGcuiYY5BW2UGN9icjNK/17xKd+ngnaxrAF1R6unH0ZXjlC5cb9l6NGHDc7zDM
DSu38K8peKadNwxfLgq6E6V0XY/1wVX3zFLm1byMtGzChkgG1H2Ow0tow5N1quW4lctTu0HU+nWh
FHLLpqrLyVkQmc+w8MwMKwFXGg1PH6e5RXFKzZZtPQxILgTePw1vXPu+WuVevxRLU/grjPHbifQ5
8B0uy3QAv3Ise804xjg+NwKf+C/mb2cgQYndOXTLu8Jztg0GMtwUmDJid0Z5Kb+QxC+5+UJsJlp5
TOkD7nj/eqs9G0Wx61QFftbo3HXcYO3McCjMqbraWrWr0uTspORYy4lfd5fdoT/91OxBAbI+2Yhb
OffeQRUQF4UosJJEVAYiP7dIUatKaHv6fJu19Fg4YkbgPlCPAWoWmpdz6nMsCYP6YEtOcCm3gcF2
Og9Yf6TVPqO323vbllj4MnUOf8J58B4K5Eyne+Zu7RA3fKSTaIEuwoAp2APLpyEdKDLH+RP0BhO1
UkfDBrc38zocElhMJrgW0AR+5AJbyeD49/JmafiKcgL9SLN5cuZlpQjKrS2eNJ7s79yi2bIFGVsu
ZOtFQrIkY6Mq6k9zjJfTM0dUbuE/ylgcUlvl+9ZXL4bR8KoyOA9wB/3Fj//szRgQHBXBHknZJboI
B03u8ZzoEGD6G8hqjgMOL9MY8ju5Mqo58IuAejq0U7fjuom5aty0HDA5yMY36rGcQDgcfi08nx3c
wKBMsqXF1gGEGqfvvR+XWAjKaJnAf3iKdA0qPL3p9w6/9Dmvb9x8KeyZ++OQer/RJIagowSjgLwT
5FX1NPlnXU4OBScYmT0/3/dkCZKJH+PoeslH2mtjwCqlVlnDsbIbyi0yWxXSqzHurcQC6aLQKqJL
r9wzaxULZ9ZTGqKd9Cl/TesMYaS+cTJTh1wMb2LAPUai3M1OLUXlgR0qhD3SuiEgwzZX8LXBrCVJ
snUhSQb6kC0tNJw5Eg8Jbi65/wRdox1s398Z82Bv8mjBsqr6QYXFuS2pJY5QseDJcCPG6tB3Gd8I
faQMa+WMGuf+Vh4dSrTbp5tYqYfOk3wxrll4e3LdVOt6xidsI+7v6El7AhUMTSbRsElgOypE9Thj
W1z1VvEs+uQwRCY6KDiVZv61GhCnaf7SFdm3Soz3zuPF5uXaSyyRZedu/LAi+8M3ALemgwPtYMI5
JqshMO18/221FBanWrvOawMyOe17xYTeifrO9ZoTPVcyX5/llp6CFff4d1SifSaGV2SiwK153UT5
czK3H9OnaAdENm2dOjtRuTozd3ngmO9SyIV6COIKm7dHQLHBzAZvghHzxo0I7IEI2Q4gQKrpAQ/R
TY+M72pSz/OMWlna+Wvrp8+dlKRmvYA7QzGmx4FtehLuZW7yd5FjQrL1HMjeCIq8rl8ICjAEsHZe
V1g7m7aVmUmbchJ3Z0/DyUrMjU4EZgf08qyZ2nfklCPdCfSYMYVknRjITS7KJ3FSHNQD9+W1agG9
ewD1hxB0bNhBQtI5/EPmxTCSF2tGn/ddUm/axvksTfdg+M2/Jq8unnTHQBaMm/yDzqV6VTcp/LnM
gaLFmLWmuqeJxgO5zHsO1/C+acgRor5ynIEH1aHL4FpGvGNXHig1sySYPL8wmfLO56QAdJo2l3Hi
tUTADJU1gbUQvfnYioNUR3P3wfRzcqbMCjT1rmdHY5wNtqwjax+a1netZT+ZY/1MIO2SjnSPg9Tc
3YaRzIObGg+dhkazFAVIfNwBjRvM5fV5XYwYup1uWue9Y646Wdw4mcCxwmaIqKmAjedUtZbLf5gW
J3ckdz77LxA4OLPEMxygwg4fsIsksiKl5Xrn1ophluwSS29WzUhZQURUkbpbnbW31/G1pJ+mJ+mr
SSxIV+2wNkq1afuSereZqIMG5hpwDGFFpjIc9dd6N90bqoTYZQ4fc1Y9J/SKfBHOi/cUsaHaUNbK
kktHKSDbuWQddMENWYJfCYWbd8SGotWQ++cqH2+mMC9KOO9VLtZuaPzLqD0mwqrclYxWCj/MWnd6
/zMEE72cm3QIR7I8+U38QkiLUD37Qx5/CyMbuNW/YQ3/MUzEBcw4n0U+3caBM6SM2TY8PaK+oAaW
BxysyLl1txamQMwNIHdfh0Z/dCxNcC+PoTVy6wqjClSXPgoWq0ZfwafhZYDktapC21zRD/oqJthz
FqN5oyNDgJs4ZCrUtSwjXda89C1BFp19rmHy0YvPsp0O0ezLjWPO17FjbChi+myxclQQ18qtpEps
7aRY8xOs3HC7Xuc4r7eiGamf9121Jdv9nffsSJrF3FPjppUAGJ11wKVx/4x9ai06vmCYigeLbwDm
j5kcPB/p2OA0Y+3DZhJEK+a3eoRrFRno5hxBfsA6sTxw7xh1EzNRv1ZYRlZzj0NBRJ9NjtgvGu9r
1rnMArl76BtOucq+60f4W1U390hPzIFIglgfM1JyWCZwWhzk9iQzOE90N6cwqI7vGIRTEUXYyMo0
MMTF1pZyXEuHi1EmAech6tni/9B1ZsuNKlvXfSIiaJLu1upbS5bbuiHKdhV93yU8/T9A+2yf70T8
NwQg2ZYllGSuNeeYkSDjh2X8MBCqq/cTQIXa9KICN7wo9ParVWzvXIlfeU0V3dLthGnJ+IfRpDnR
u1rXEpg65d1Q+dvyIJ9zi8/Upwnd+ZrxIAKbhWWx1jIECg6wk2HqHri1ph6HkJlo4lyDzB22hshY
DQ99sTKbBHS51m+wpVXrUrFizjvptuH+vHK8+Fen+4SBpB41VsCcAobTUx5vQGzLUB8fPA/QohNe
0qb+bko1x7ANdnqwh1dXQkyXghpbJIDI+Vh8Wz2Y9DpFs6VFCygCnLPKJCxGfb1A/TRWwVtqoPc2
OjUgLEQ9sniXWBEjqpEJo/8QRzQf3aOiRNqD27kfjQ3ELOnk38YZKMZyUSn4EtSCWiX00QXcFqDg
jbGVpSBDvhHhWkPoz7WtTTdafA4R+LysinNKBO2R1ZYW5Dnip0k24eMrKZr2aEGJ0mnUrwryeNZV
X+6jWnwkgD0oxFcnIZIdOakvSkSrRjfWBH5OBU6wcqauWYtAix6LBoC2TjHERz23GaFlPODbYkDy
13JqwqAzpcNUNfhS7TdhMcNWe5aNjqVvqYmr10GlhYrQcmfGjXfV8b4gZodMZmUA2t3SXGYaOkI5
UF7DskcmGmNmxBuTj0VwxHNN9xtYxUMQc6vkEho1j39GzcyHtKcTZlN10AsXVFMinzNN/c511dto
DvEZwNAG7pe8d23OJHIkwwv0EQm6SkQ7u7Y7gktYAdQKs7eDziUZh1G2EvVQ7isB+XTezIdWURVT
Lt6TQx0Z3rRB09ucInbuuzi3KlTqOTKeDgMBNjtUqVU3sB19B7+mZ7J4r5sceWJ9RCCnrCNfx806
nZo3SMdZsgnzYLXI/sUUl/OzCaZgnGhOxyF/eYvtddFO6FAc0IBB570JEfpzmE+gKwNOM3dAme4L
vqHxfVedaKPDtPFSj+43xktWqaBR540S/mdvPnQmcCoxog0Qu52Sc78pUuCBTJ7ZnTeEQZDvIfKL
mNi18ZTNE3Fze6BoSabv1EudN42XVfe91HE7bTWfxGRXI+SdnpRoeskLGn6l05euCqweFrn8ZyNE
yKK6PxppoGD00b/cBMChzStkmaEtbIpiTBBcoJGeola8CKvjo0okaVN0RkSaU22tET16PU2sygJJ
pfcjwQHTOzP/w/MeUx3ehCZ6VBUTrAGW0NFPgMLtY2zbexSta8uUh3T6dDvxUtWIxgIfJd5gLWwj
L2D4xwZYAF/QpiEcETr+oVd419WQ5IufT2b+tOZNPX1uXkOkA+IjInx+zddBOAh31WriV1Sjw88O
yh/hU4uQvEmWdhuQsi7TvKQ/x1rc0L4piP4hu07Ba47RteG3jEpb78FP4esqJ+pz9D/vi6B9Rqru
dn6v7g/T3+amZbpMAstG0oufIL2VasKPm3f7WAd0W6Z9TXSi9XU/16HTuT/czrt+aeX7edOnE/u5
tBAWzDTh0G6cmC/ZdMFOl6mpjzYRb/GbXrPwvF9M/3tdzReXF6feGoLdkXukV77Pl2TTaSBvc4gv
mowiBFfBzkfgsJnfUmcm8M5vtvz3q3H/fvx7mNUpUlVEGBYfawoqYD/v5f5I2a6iz4gwgpJoWVf7
+0Z1/9mb3zG6CbR7Kzr4QdmM+4SJ036QMTqmaRObSoNEkClJhi6GFTdQwq4sw2szbWgrtAsHQs5a
2B7rxkEQRVhm3CfBNQVXd4j4cPUyopFNWTcsKY0IOdpYKV3rQg/JPPbhsG9Sw1i0btCgZgL3Us0b
6vsB7ejzz/M1dGoPehPVu/nH5wf0wCEeIqNMMP/U/EAxhM02Gkmc1kLNOJiGe/FU372Utk6blsJw
mnGKJDRUNTbQV8NOu8f5GYFXuRdhtL+QgU8RSv/5ybSFFe4XjNaDniwLys5XU3H8q1X26oqSUHM/
12vSvypORsxLmetovTmcN8ThyoMBf2b+qfnnsR7VjwM3ifbfZ92fiscoK9L2HKThxVFz6xCVrbiQ
bIkxAVs06+RIXILp3IAPepXS9F6OIglg4zATZyCsPuan/DzPCg8QIJXH+Rf1I4tjLoBxheYD/a68
hIWp3//I/ARcOIKUxJEFHD5JRkH+nGoWzkZJfMJTEUyiCwjQxKu5R609tFaJSl7VQ2LG5kUo7b4c
PeM4TD/L+G5eFDIAFilm3M18bt5w+zWZ4lAI+DmnDVFynOaDQ1h6O1nKv9Qiw2thx8OlKFaSutfV
gbhpIb87g7PVL5Y13KJYzQ5NExiX+VQ70BW0SYlaKkg95lPzgxHK9Z2lsxiYz80b1xhqPuz/PqOU
rPl8llRCJx7n56lZX0N3KiQ9/Okp8wORSRZVY4m3n78+n4dp9BBXNiEm/74ql8kXJWn68vMzhunF
p01TrVtLAQ9U2OUF6nLmmN5jMW0qB16tIHmuGzEAOX5vXrTcNi8qI/Iit4YS6SHnwD+ZFxjnciKV
0gmbzs0bF1LEYcoGBx3xc3lFipmcLeHScDv0FKYe4rK1V8oIpLTsSIdELv8irSg6SNTzdIURD7Q2
/WHJTBS2d39pypsIxlvVMF8fbbnE9Pe7bmLlUk6brJLBOtC9YCqde5f5ATUnb1m3ke2Y6GhxNMgk
PknZ7ean3M9V3qFkzX+5H0WKdiXn4tDrQt8Qlx5sC4WgDezG4xlZwMOYEz8zdbrCvD/6lfmbO9Zr
XROx5bHMimSI8r6mnR6fTbQYD1LRwqVb98S8V6sx1J6jTncf8pJerNScl0L3tjXA1NrjBTNqPJiV
9WDZKElq99TjTxpwujXS/y5cWI1hYYfLOrceSjJ26tRz12HSfHt9u4s0DGNl6FUPrR5XD26efMmY
kFFcvZku/1hlogIC3/mZQdXL6khX94rfwtWMreGHRH8g3uYbfWKoNvcjk/WCX3NK5fjpK+SR8t0/
DGg4Sky67M4bq3FU5ne9rSzmXTEdz4+YSQ5aCPJzEz+OtWTYmJ/gJpH3z3Pn40JLNKCm/FT1756X
jcN+TL/JJyFubH7wf557f2T+CSeqCY9P1V2pKFDXf559/6MtFGrUNNPv5r95TYrGW88/91+/fH70
/sJGwA12ExFXPL0kCpvGQzXoYjk43n9e9vzs//q19x+MjKZYVkWI92n6yZ/Xq/387/c/+fMfu0FU
Ydl1v35O/dc/9r/vlKkOzlaQFoZWm8/g52ckdLAF5jtAmoO8laYZbUC5m4WQ17wouicllO7WHzz7
gTSCibErkKzCc4t2RqR1T0Lti2tHNWY6mM9EdiU3hROQJx9ipKRXvbOTDl1CzQhyGrp2OBR5fzGG
TUtYx6u0lOqMmJ5A4EjaTyLpKEJMPtmDOVYDXaB4MGmGhlRNDZbhQ+UiPeL5S0WM3dO852fod+k+
Rwf07RVVdrddq4ZSP1ms8ChvAZ5hoaGx7Mqs7uaiIp3ivatEw4ZVEGWsOb27GJGSbuafmjdKmi3j
WuycEkKqRfzdURd0Z1zb3JtxFx9NvssPpeaQBGOa1Lcz9GCBIFCoc+W4K4FOzEekJ4w0ENCaZDVG
NR/4wGMIo3udDRkm52lPyf1o19Mv8ujtOS7tpfYpIazrBt5TI/JpwhWqLaY8LBjcOodfhdd/BCn/
vJOxwFdV5KKFWXsHJCFEAeqV/Zpm9gb3Kml1oSTcqTdOtFz9BXQd+8Mx6BPTB07PIraUq5K57z2d
hY+ycM6pnrx6jjf8EhEyINobN5dlwSEx9YJKY+Ge0T9gVMqVV0q69rUch/KRH8anklDEYT1Amc0c
33U/xQbklcabzQg0KCJ8cpWMROysnaC2GmgHZ8IrKjRjT3lC1B0BMiXlkyYGXtkezPkaSEJa91yG
FBOxvD+azEq3BWU9oD7Ben6VEHEWo64TjdOOW0Uq1PEpeaGWrbF0ZKr3XIAqmJp0/cknmHRvDaq/
EKn2HZvZcKHmK++bMqYyR2T6ppf1X2hYlYFeXdpbW6UEkxGa7Y1DC7gc94WtDJtSlfTxbTsC31s3
+BMQAino7V2ipc4/G2U6rPr6kubJop0wZg3AEtwoIa2F6bBqVMEV5coLEEyKCsVLkvriL26nF5gU
9TtNUPjtWdGsvZBEhNzaQGmw60UgHUzkhNEedez7D81Am5bgHmz3Giuxg2cZ3qHpWu++F4vPKOuV
YxAPhbEskbERcaQVT+aEokPm/VJ5inst6bHwFULSp7QWZM9SatgcIuaWnueYUGsQ1HaRk+711OtP
FCBqvHTeGs1As0MpVLzxhsG9JkhRF9w3i1jAXEP+3StJea2N4ssZ4uANqqJcIouOHlsPoZ1Z0AYz
CvkVonEgkgDASmDpa9EXJcVzgKt9QCVRr+kPCA0zTFhTBxni1n3sDdZZ8ci0TZ0O53NgT/ZuURKV
MfbDr5D7hqibj94FcJ8wwVvHzKgYU4KAqllFUBImtJ7goct/bZLq0XcK5yBcapOpFBBtp2GkDPmG
ZaN6SayoOHWl/0SEAMGQKm2uw2AAFTdIg30kGNne0yQO1x1Up1clzK9xiBgZ2qMHaqh914RmvbWi
yJZFqRuPVWMSPuDHsB10QLSF1x6rSLIKpgW0JtaZ2GgjMG9OkPsnbDt4boZd5gYfhpdMlp5koJlT
Cjmfa1XjpDUwJtbMOZ2rryA2NjEgS7wNR9egbiVMR9/7DrHgyYS4Cbw/9F2ccyOYooBICpgJ2XYD
f4xivVAa8+aZVbVykOKvWdvZxyIIv9B653tMeKBZlIAvNGjE3470kGNS+rgaFYpbFvX+L7UH6JB7
BoVKKz0EBXdF1VJ/k+CL80sJmmsnbsXocNmKJEZsYtc9qzs+NSwjmH41axcZcTMNisxrm+5Fi72B
ib/zNZCuQaSp1iKu4dtr5STKc8uKd/M3euj0aov5rHuQE1dTT+EVpPBoc3r1yyGcJnBqV12diTeQ
px1l0s5DjzQd4vwwz6wKHt3Es0+h4hcvDNPcYzomsbav7gBB8zoz81aPtrgZXvmXoKJMxNqxnrgG
pgkrWyu67FROh/Z0GKihXGCwIJYot8IzmCRMXWGcfpnZJm6G6nOY0KgBertSs9wP1N/nmVwLqXqh
AIm9Kbz5lKhUhrQ2y/+iX5nEfwjxH0IzooaAZe3ouW24Drpau7ljbBAX7LcLr5aEj020wEIaIYV6
N+cy5TBEc3hQyWIDY87XW9EWmlotHNOciJGqHW48VX4bjoXxsqrp8wprSoHlrg2RIyFSvhfxyfrg
llZWK5WXsNDsKj8DmZBrO0RwDL9e9t0tbEC6FKoLDJyjoKb9qfj4n3suo7CKb/fxPQLGvoOx5gPy
tJqP0ixOtoih0Mf0f7Os47/myl/wfURrO4/A6bx1e6Ineiqj99EQ0wZq7cS4jgP9D4NQtVWN1fHq
G/axxKL6Sk4Z1qoUR+58iLNHeUBdCRUr4ps7D4OlANKZuPouCnPnTKJuug2GIMVb0R3xoqkf4DJc
/oqwHsfEpBdg1GaMmnI0nzM8D/Ssp3Lv5H6w9H/2FH+QC8x/IFgnhJQDM2lbWbQnoqGgST+fJK3q
LVSDTUy6Xm/W7VpTA2a9UmqLwMdiHWR2tqqNNn3OkAlDB7a+e4dcIM0vtBWKiuZSoFdCiaK/zEdq
6dJDXitSU1/6tEqPlklFMp8wLo2Cj6fXcT/3SAEfR2tYoPka3psKpSYi6WIXCjW4RapNAOsQrSOp
bkRXIwOf76gKS9Yupz4xnxN1AViwH6prFwfuuhrIBFHAFPZl+qV11nMu+mQviKZYZypGmrKyIFha
lnGZN5BjiBKh2IRqinOBxMjgkNU8T8pUYdhbXQuqxRC1OOU1cvGCLiEyA2P2Sk4vubdyJIYJEyn8
jdrF8DHdc81Y39YAirLzv5r4JWkBE+SaE3y2BhGo2hjmT/oozT3EF7yB8x3To+9AoptbXaGXuuv5
P5sPNRWGaGO7IEoRlaqsIW9GYLyZAndPBnt5owCpvdqaQ8EJvfIi5KvyTBZw0/TWLazM7pk/+q03
lXfsFaKWwzh0uqc+DslE8Z36VLi40LJCsZ9dnaiHJszKR8Js0fTa7VOWuf2jzqr8RRP1U2cO8nH+
gBuvf8q1sTqUSXkBWRteWj9mqtPZyZcXUBkVmfahWwH+NjfMDr7KMyoFAC1h4yCfWhoJCqMZ2Xhd
e/CNRPtsbNbugeJ0SDqs7N0r4MhLJ4+3SlVn7zV3fVswM4jdVL3aifYkDC995ybibtIyWRsWqrAQ
iSOBdvUqFwyzYVYcRjNf94pH8GLefXUWuqCmg3OVZT0paaUvzir2R2oy+BDDsn4a1OyX61LgQ8wA
DdLL4zMM41dKH9oz4MrgGfSSMh1YeK8eIRrBB04OqA2bW1dm7SManwgdwqWvquRPmVw9TEd/dH4N
023deYFiurREP1mWwuLND1XCRVKXjtN0WDMLAB/R0PMqscGaTQkqrHTjo2WPxB4m+Dzvw04oXIve
Daz8QiOfu4hYi8yH82bm55N/ifnSqSxQn2Chm0raJ6Vwnf3ILNFHrA7LYjpHNih3F260p67S8SrF
sQI1qSI/Eg/60hkg4T4oyg0ui/2I/5Ujox1eEmEnB5vSwqXF+bHXtPGTUiZemqKCTz3d6ub7Hc3A
FJJggQOFG19RRfXBKP0XVc3aY9pPCt3p1qT/38OfR5XgxBznbycj+VSPTrXTRjo8BZo6qunQ9ebL
0JYqjf5II9w3DO2jpYwkmYX6WS9oW+XzLb0OCm6V1pCvDEENLK2G6NWLSIeG+RE1NpJQtQ6owyGB
6MwoPxtjoTN/bXXmpNS9H+IcrNMdXafmSO4rR+2oHDBOaTTa3uNu6JYobdWdMR12vrklu3t8yuJH
4oXsx8xkFcL6cHhP+/jCra+gNyvNm9CNN4kYDQef/weFfokgFCxZHVY5kmSoJ9VMLWtiOBQ1vcJu
sIuPUI3hmxjdm2nqzj4NaJqnMitX0m46Jr+5cqJ8vgHyUF2tiMD7Olv7JLidw9KGQGWNNXMKFobo
UdGtC8CfWu5rJ1ulo65kfvQcMEwRyOOsQYyqC1kT5kU7hOM6KtSFBeXrqqRcd/Mbm7cBIllSJxYW
Ftmln1fyZCtEl1Bh+kQ4gJ7Y/qVE3p9/dxRFfpZmKY7zbxo09S1TZX6Yx68a9RW230Q9xbHwcdzj
mSJYo4FNUPS/0CkzCj/FYB2XKLEBeDkV43pUPVdF/MxCnQjf6VRvUyorTQOvyfSgrIsWHg020vnR
yHF+k6SQrAsfmWo8ERBTFbFFr7n2cYRJ8kKa12o+b06DPCRr937o++abStmAynNLhiSC0/lZzijy
VQ4ok7JmU66r0CTWuRPvPpDV73Rk2a9NN2CSu6rMRK6BuXsbWqn5lbfxV5Rq8Qcda2qHfRUsk2gQ
OxlV6Ed8Fxd6250TnbeCztBakDuPqw2Auitb97MjrzQS9i12Auer691VqtgZUjjQyJ4etX9cBQhG
1JjvJDkUBIYhaKWswYS49zeNpURYGdv+OMGfoEXRuE7QJoAOKon7gHcDMg3QIht7CUTWZx3pFc/9
mx4aFN5sp350lRYtfCUcKo55fcoLcBuBVjok0Nr6eiLKJaAog1jTnl2r/yBDXjsNJII8DxAPFqzZ
va1qF+uRaxuaL24rS3J5xrW0XtVYYRkuopsXYzBKxxi9vSlY3poG8UvzU8ghP9Pi9NE01vo+KWVw
w23MFNQarvMR2BH8Kw7VzI6smvmUKN3gJuRff3qSE6vjpR51BNH/WZ7yL4Bu1TTgv9NqdUT+vC5M
FMVJXJBLZVhMsnLP+k0Bla7ExPhTbcdaKZWFw3E6HEr0QA4s1DjN4o/Azp9bciD8Bx84DRO8v27u
v+MPOY6eK49pnMcvcq6wJHpdMd9qLTz8QH3vX6ykc06yJFCOUdh7r9vPIGy1N6aCLLz5iN24DD+b
Vnns0qx58XRD3ZZF+9x3Fo66MkOzOCbqY5YG6qKRxjJuEvMGIcDkE+Hl+KpUWMWk+mIk/+6Cdwri
P5cdOJa14zc4wsAs/LbKr6hkEQAQTFsX3PJwqMfhqwj6hdJop5GZOypBYm0Q/hsnx6A3QZAu+UXI
EmCtBRNSgQyTkcizsPMzRMs+DC3VD7ddiigcTqhNlE4hT15O5lXTFu46kYp9LhSHWo6uvxSVhQ1A
MNYr9qR5Sqv2gvsJwaHt0/7F2U8/AKVTXOob5r3yojBXv0i3i7cyI7VHLQyx8nyHyYbZdtzelS3O
t4nkN3aNupVj91VYFgtpf9RBRs9/iTy5lfB8Ui3Cxgu2BpcbuCi88tILCI42svwd/kneGQil62ad
MhRwiZr5WWt6g45xc1O1otlBATPXTh5ZeypDAnFcXV87lRVzbE420PGGr7VeQSFTYNCY9dN9A/Ad
U60ODqgXZbXOo6UIiZ3omrB5mjcyKQiQjJtxE2TJpx+n1ZMfJ1CXjOIPmKj7znTGjyGWjnroIafP
hzWLxHyr4iR9y/tt7risvxz4HH5Bc0Kr2JNcU3nZPNaVnT92cdpA4fLUz57/Y0tWKqFqkX+cwbME
aEAXs/QRwkEbnkGHnMjrC6akPQpSCm8VSO9KewyRl1mdp5zv1dOmUJMlHBe0EB00MtatQb9GLbch
EmoCWxs1dUWZ49Ho/d39o8D7PKxCH/ZIEzN1cVLtyHWb7HpmI1APmf367YVawXCt0yx/mv4znBd+
r1pf007uDPaXH/fU0yAVyrZ7tix1qj82YmMUtvsaGMNOrbPvboyMi6Y16aZ2IQEldeos7rRMxef+
Y2fFY1mjZJihnUbhQg1LzUPwhbhSnlECovSf/OL3yydTk1MZKgqpAsW5DbSYnM82PkABdg+hj8tw
TqMpPHCObeIGB8jx6Dgy9Ddx3wEE0XKyNGUVE7LpDcNF/ZOUzAhoV5FPW6radr4MhgGYAgKjYIXI
hroHlZF5o8G9QcuNs8vI4AnT31n7hoyfjGnu7vkVPuGGe5tu6gRIDUt/gmbqaeVsQqhK64TQkxOo
PqTZaLvdpAz4u7w1ElEKXZBrEJven6b/izEr+M4UZFhFjQzrniESodutcASnyzaO8i2pR1ep8ejP
izNSivcEvN6HAciBqrroQ2pOcd3VBxCTrOvNMPx0tIOhoMyrYjigjRo+4cHVnuiRL12zT8+OI5/b
tOueAyPsnmOih+Av3zzXqPZ5zmqIEIqEGaih18+Vyp1PszCohEGLRnL6GtEu1+iIAW8S9SQMF/su
l0QBlhgN2jplqFCR9/pOq57v/5jRGsEGd6ON2suVmxKZyyZxEfxFMaaNPLGcjZim7lRDShLAU3Fq
CPBBbpdb8Untt5UNFRXkn7nVE1N5ayWmKZYuu6Gc6MdtAgjm/zwY5+5vY1Sd84yRrZh+nEoUwzPg
MumpoqJIOtpdUy1ysF4gkRK0nIOakEfg65f5k45AsDZqHNB0q/ThEORlv9ciFqcy7P/M35zMoMcU
Rdmu9h33VIrIgUDjxAiy2vcmzZUtkVt4zT3l0oIG+EgYlHDVBu4FD5a+EYpxKdpgXBrTMr9Uifp0
PdrA+kTQLim6zlB5JrGQV+ahC5IpiQa2u68VKsauNPFCZe1Y7iiPZ3U7MRmoWHT9hBPhjB9fg9Tm
isVYvlRsMRyk7+M8jHGdU5AffztUqh7aEdW64iQYjxtdOYimGFeOq5cXoJZ8hPgtQiw5AInzXGM8
dOI/PzvxKvB0Oo1x8R55sb8qxIhx3FW/ZRYOqwiZwI76fckQl7ZbSkT107x6j6ZQpVGvIRC11NEg
WiLXArL+kGDQ+NT9cO0avfjLNbZ3rSTfWEDyVqabDid8V/5DrSXObybbRN7gOzoETiG2zChyutEu
LUbueJpAl+k27eY+/oACJNggNdtXm2TPSI3HX55FJIKQMVVVT3o07VX8+MI0KAK6xEVkOgYnw701
FeaJfiokUH9tUVMOu2IqjpCQsaxKMBBxNQKe1LmO7TC9zoN9GfrXvNbMM6FdkyW4Sr8i+UdV1fp3
gY58CRd60UlvgFjITKrXuH4L4mFAJNXL+bsFkKx56hNSUjU7bBHeoMObQMcsN/Rl0kcjeYcKwZEE
oQszpJowqAHNdfhYtqmt55HCnsayfhwxuCO/vYfFjFL+VRkXr0KVX2UC+xsoYL/wgmED5p/5jpIn
b6372qXOuIWXAflT9+Q+17G1NdmgnwAe4D5U+pfUGrU3xEbaUjh+eYaw2UKzKk8tmiV8I+DzcKyX
FfAr31vI3hqxt+XPFoj4v5X2Sb3OXMMzzVcSBO6JovrSnFKXZDGkJ6NDY9qTWjRv6sF2D1R+yfQ1
FyAKwsfaTL/u73JQ6qd5PlAb6Ff7BkAEFaBv5uXKIm/lxCLvtONgJaTn+QSOwEXfhzr3oGmO2dF3
P9XI4lUVgExRKOqlI09hH3fiYA0d1eu8CPsbHHwTpWpanVLspQ9E6AwXWwUFmBK4nduJ/e0EBuKs
QkJGTz0IFn5x80g5xB0FUnJAS4WiCyavVnUL3Nc+kTuQbnRsNRuZYXId+4RgwwyHsINhvh0add8E
EkYvqCasdpIRs2w286ga+ZDCdHM8uWGtgcexEX/7BpwdZ3RvI4EraNL7m2K54Wa+iirRyn1s98gh
6QCf7/fVnJHyJGOaEICl3POoFN8u83Imyz24yKymfJ+ae5sArVuc67c5+8fM8Tombnyt3OQaGTRr
Art2L/dfWIVUR/ywWmtEky5Di+oZxQ1jZVoVRdkmooFT/IpC/+D4WrvLbOGfqFwZqHSZrGASe4it
qH5sHUs+NK2HSYg8IPvRcceRYulr0ZYkEoy5ZS9BeNBHmyZTTs/4xQyGVEArBUriBYVGFdfGFlyW
b0GXE2AThsMS1In6wVr1KxL0UvMEUhRWvyfHq10WbZCIkzbcS83sEXvhtcvLsMW7xl5kdP/sBf/u
jYhNpJqLl///c3tQ9HjHcGlVDEhyzKEFTOEGdJEUrMHUm+dQA0rJMBGdW50ZG9mm+g4vf77WhRp/
hISI4ePtPrNWR1zfCeVUOgb5IzUINuoyhqfFv5ok3kWSlSm68WtmJP67ZaPnDfAHnsjD89YUCk8e
xvUd4jl6p2k7ns0G+nhcR82zCPJJCALOalCIOqWAsM4mrdQ87583gBdpl1Adhcby5ZU5n2xC0o8Z
wX4QCshhdCssbmv8LoNQSfWadDiBmvQraqrVKp6CfZhtasdyLPqdVRpOuQkiswTuDKc9ndaYaQsf
qqlGXPdpAQ82pMAy6BSJ6APrDwFrSSCpuIY0kLX7JM1wdGFFee0G1M9YV/zNfAgDCiETn3vI6pUQ
LQ9itE3bWDWG8DP2mf46yvc9tgATVLW1c72n7I+HcMCodDB7xzsU3tT0R6M+881Ux8hP89688SiS
Em5OZlhQinClG0DxjFGoex1L7PwvzpshfaVtlr9H2niwp/uWgaA5g2P8KcBIDT4gh3Wm92KpdgZ3
UC/ZqQSX4a339UM3bebzdfpPilwWGNaaiOKRgiuNW64gyeKDy2oOaJun717Rvsua4GcTjoYZi+SC
e8sEZ9ziXot9HAg63IiALlruuehzcivfZhSLj7JERx4rWA3AbJG7MN1o5sFCBu7r/ZUaFTFP5AQ6
EBsQ57ZVdBjMlPulpApeJTqELja467RDXRTqKgGjD3Q3Nq8KFjz668pr4BMOCrwbAvl0iJfSW9LO
NlfS0yUGrtDAFjeiTNveuz5A8nchunIAKzUsIHvuWRFcFRKXnAJMamB95lQHfhQcglsCL/TXLETQ
wWdjKAGaFcgivUoRI6MYmHaSnR3FdvqsOGawDIYEhXpDwlvoinqZ1c5V6RP59X93fKZOoxJ4R0Gm
BQ1fjJdzcUrXcR9Miu6zbdEJ8NX00FXWpODXYJmZKs4SZe6rt0Edbgy/Gt4rvAWH+yBZ6sn9srJV
A/1XpHJ9ZF4g71ddNvZy0VTYs2SaHGRZpC8ZbxQrXmETXeBcifCY6hd0q+2yjLZ+gWUiCASLD6JC
H0I8mOvMkcXjXKNU8lA7azlNu7jeCTQdq1lYwiRvZVSO8uqxhN5FgN0XoPNySFUaZXbqgd4OvBLr
qDKzlpFtv2kjc/q5i2MwGb+EtQXrze3lypwO40Ddq3Vu7pPRqFfOV2ZDEzam6ZPtKvpTRBxemRm7
UeH0EGjVjXbhVkaF8ebW2bAPqCyinvoitMQ76PUU0EfWEbv4DcExh1Q1SJKkgpTkZEq0qP1mpUc5
mSX4ehNL74AkylTHX1tZ2Jy8gjp1TT3Jn+ZJoA/bnVLSSmQRAqREn9CqeoDrH6TWnu5fflZD/Bt0
eHvKuaFODK4yrKkxUqDPnJXS06LFdEqp7J5/ZoQMgwr9nGLMjEcdTxLzrWkcmfrO93V5UKQ27o0o
e/bbWK6bVmUJVBopETuZv0Rdz2fU1LT1B9UIttJyj2ZZMx8hFLKYklJMrq0Tg8Yhq6McQrMReviP
4dcY4LsgUnTDmtBb/WU+rAJbXyVgDLyqLLwFYI9jRl9+i7Kw3GR1rZ6oDv6zx0X+z152kgY0SleJ
6euqqE6wSnwIU8G3OG0yt4QwlUwSrbDMjsSaFI9JGT+rajyh2ZoB93vg9at+umNiywUbp5KOe3+H
Sp60sDX0EUBXlKVwg+CY9b5gNZKHFa8zik9imuTNt/skoPZeFNh7WwApsdDaGw7gfFJuRXwtnkzN
2VBji6d35/4WZYE4iq4/dEXyPkSD8pg4Sv0am7u53YN6rD3rh9Grv7U29LANICSig59rC7yqS5Is
IXwouQpjIg1/O2l8s7q1XWjBp1mx+Ec8nh56GRtXHMkb9ON0o5i0q4Y4F2B7WX6Eo0FxK46fFZ3u
mpk2+N9au8s3tmaIHXnaHt7M8P8xd17LcZtrur4Vl443PMhh13gOOucksinqBEVSNHLOuPr9/KDW
suTl8pqpOdkuuauBbnZA/+ELbzDntcgUiia1N5WbwLmcIj7a/UdUKIp1bagEF20oPTZ5PYduSXV3
LGk4OSZXmn3R7H19BzICuFhPZQVtsq6AjRrJr0LZyveWnqXKr2GTPk8ojlrrtM9YK9iGdPxIBjOn
oyDvptLBgRbrwJStUDpyWl+7OY5Zb4jFww15XUrhhwZQK2Fs6Tb9QknnU9caZ8fkMt1LUcizlWU9
msTbEftKXpJiU/4zTl6QP8KoN+6qrCNflOjgsxyq4kgaNCzjqxavqUfPVt7BqW49jb0gLi8oilLD
01JG15TVNnZQ77w4rJY1UccWYkwB3TBaT1ARharrnDr2mvgivilYDswDMx6ewzG61ZZHLTgciCmi
Zknr3dmCYojWvQoRN3TocTqdyAco8qymeTJNm+nQtimuD3q6MvpUOsPb9M9N5wNFQbUIlVLKkSK1
K0XL287ceP3RHy8HyIKefnbTQt1MpffO6vUVJKZoOR3afmHtakQ4sDdnb2iGb/g3YZEtcHNOGILo
9gL9HLpqdZVl5zmPAeompfTCDrDvSpqa4s4w2sMFk4VoPsq6K3rgmJuIpH+6iRZI4m5CcNivXmk/
mumg3PvSVJf495n7SMu7Y52OKtRTlNG1nFaVpFjOQlKl4OgaXXpAzOmWyLDDI6rQDxLOgBQ1UryD
3XzbV76oroOCKMH8YDZRgvHqKGRGkYWzWdhWV1VtAWqoFCuR76ICy6uskQhOdnWtX6dNOMpA6lRa
rZCgQsdMs6xFRJ8JXUnVHmx2fNZpsaG+bTgLVfiGB9i5nEBiol8/Fv6SmZludb8E4iUzbWX0rc9K
hR+Z3Mv105BS0VTlQ9FK9tbQMwsXRAE7Bf9BUUhucJXS/b2tFf5p2ifHBGgUZJWnqkeVdZpQRoHC
YwW94e5ZGi5DUF39ETHNaJqeYqKWopzysQBS/g9uhtooa9LJfj79BnavOotUQPpGRAGXWAOmgIxM
9REQu3EgID8rNW7Nvd1rx84gRIa2IN9paTqMMEcHnC0OR3JfTwF4xdcKMHKumwWeciOVQ4sqtcja
VZb9dak1ML1Fna3WtadB1v1tLDB+SlkmO1trqkWksmQWljSecWONz6HM+Jsmz/QAotpogg4oSKo0
T461hFrEqDuUfBgMbRdaj7XEhpEk6IvYJR/W8nSq/QKDgUHcXmlQNPTtBuK+BYxOExSLHLBiA8Hy
2BAW0xxLtg6+pDNbKQvstmkYAPsbLkaDBs1oxThbqMjYATXgUYGScUduhpQWedY8e04kowzeSZfa
MgSGA/BqL90VKbtN1yDNTONzg8B86IbFdjBd1MHhuG5dWXcOngWytg6V6tbklEcCaqpfqtB4wjxB
4LQaC5lwk2KyPhT2EViPWRZIkYhFtewhFxCmxhfIgdqmDQZtIyulf+r9bNmFjTwzfEIkDfu9tagH
oqaUe0+a5lQLtu1gK4etvsBDJlyW+FifJA/emGN324+IFT1LSGJx9G1otBo6OIxbTen88x83Tk5H
e5Cab3+cgmS1KoK2ONgx0qlTqJZ1tDHlGBVUj3BmkdpBuw4mLq+45033hpROShjCZWN4dFmJpERT
oZzXNdecijSEab19UCinO4pq3Sq7irZBa5cLyYTH29nApzEAP1oG6sLiCA8yDDxayHZNeUQ4b3yp
DEjZFlJzuzQq8Z5PpScDe9yjC7VobnRWzjft1QVwCigLMC33XUNABHddedA7x0ZZoMTGTLJnOdnv
vMfIcfYRv1gU/lHT+v0DZzV0SrCMlH/YwHZqb29brdpooruUEvhvELfO0LPnUDHoHBaUfUik8oGs
iZvhn/dGfWTlb+RNWDsgjCzlCxEg3jxYhSDbqoXhOgQC/WWITWgWsv9aUV0BoWcvtNppnhRTudfo
470Dxpr38YCPqZKC17bpjWnwo4/UaPInm+LjSPHr0bQorBuGU0CPkNYfIJ7aU69e6W0SRusxrll7
BLquEDfuoJn4orTraemKDFVeqC5GOaFfAt8oIYzYjigPeHCeae6B/QLnSO9FP7XiKMDg8hKrSD7g
v0UrRxxOD3ihM8Pvt1v6EbZj08ewaVWvpkNFVJGFogdV0vCclEIkQ2RDKFfFx6RWv05HBusrCTT4
pZTy9Uryxvb8xz0pFHV1vHEXeRWiEJhbLpyp8UtGPfDmtf7TUNfhnHlXAMXjHrVntnFxLxDnpK7/
/mjQ8tXSLv947nR+esb03DRApTrqrfeK0sXGsMdoqTix/qSFOjXEGJXZLjMvE7Ih7AzAn8O905Cl
V7D+Xk2BU4Ff7UqmGxFH9ig8ohDKFQVO1xnOjYTho2UF2XZ6al01BUXzJmJOYVjoqq2/D4Y82lsq
8hexRDY0kAA8tnUmLRK4widEPNj3EnRlfLl6NYKqeuo1FmCB1x9aYRSe69EWA9EAV+Dxs1MjeJm0
fnzxy6E92EWKnY9sJfcyU3YSuGNDrotbrofVnRaVFTvSYxxo3mebcsh01muR4rWH5tFU1PIed9F4
APLSzga8wB9H/eRRglhlo0Bnm611U2xWUOzk7Fc0Hx6rMIgfEa+R1qg6SevpsK/Dx+kJtSMgVYZl
4cnDn08v1BXdCMheiLG19mtvwzfz7NJbObYPXFBR3IPU58BS8Ft5CRzn0o9B/ZD6WbXra2CUOeKl
L2ALEHDx/C8OFMSNJcG2xNOvuBs+1agQzFLdPWuo22+xLaUtLA6lqH7ASqW+pXXfnBo8JVG85Lzv
VgNqDUVyGKivPioJRTKguxRevWMhur/NqErbHaxbIuKcrpcKWmPbpEGzKREkO+hmso4zlWsDEm8x
LY99QzxYSjgm6sCLyO3q2xAbiAwpcvStxSJElet3rq1QAmjrBzPocRvys3rehzJSVTX1jbhx3JWz
A/hJW6XxyvozgoTyIU0I1T6OJQ/Og4uOeN70j1KRU8on+r/I/mCRaUjlIY1cacuXNTY4AZjHYSQY
K3pvP8UWcVaGF4/Cy3QEgwz2V91ae/xLwY0QpHcqXAUzG8pbZZXKhpFvr7uRFSwnb1wTjlnrym7t
rarr6anP0LyKO0m5p1r/1qDI8XuIpQvJ+/sApmWGBokfd/5jp7eA7As2H5XfeV9aPVYZaYwjc8Ze
NOqN/O4897I+LtuokA5EAcSyjVxeG5bjQ4p71qLUtPIlUZRthwXIPYCAtqGOikY0KhdAUj2Se4aF
gluwAAgFtgEsR83ZROvYf6Y5jzMWtwc5CGmVGfiIVRBAADOGD/AYhSmV7n9DlxW99aDCjUR79AwK
nkYBpQR5036m13T4AvoaNXixBp2YPZ39Cu0RDikF9AsXkNsWp64a7AbGto2Lvhuknn5jilhLMahx
FSawnSnsmM4Vw912UHTwMyNeKbId3rpeHrc63FOsh2kiT+fKoviaBzE4vxQ+fEsjxV+ivqHQ9OIY
nVEBaROY/SbNv0ysokat/a3dSRvJV+A+lYmAg6nCMYcgpkHILZvXebwvCnM4YUQk0Z1yih2yPRDu
muSetzJK6GGhrSyU5J81RIOyKu/PWegI0DLBWVTY+npCBKMDt0S2xn00TeG9YNHd9RCuz6r0mliR
dDULtTkALbmVQhRnumn0Eu547J56ZKfuDKBjSnP4NbVJWQMvzqHZ6tbeNySkSFInOUjJgOVLlzkz
FWCU8CKVb5ofZrAs0c4rIuVGE1m5RRGoI0C9cPCc4mv0eYpQiZ/xrD7GtzH3xpWaRNpTqqHE6Ea2
jENWXa/r3qf3AVVzWGMO6SvAcHL7gEcxCKAkxTo5DARicIM7YnFgKNEPqUup2gHWfiQGAa445MMp
qon5vN62NjpciksYqUgfemytXabGO7zqs5OXa1/8NnBnrRZZ9+kPwB9adzIxd0YLzp5pea9jq4KK
kBcmbxo1rLnVavXZjmpqrJW/KkfPPCDSLC/pmyVz03EeGyvsj1g7tw+19LlErfIxJPLbZUHaHmJP
v2q5Xe75ODBg0EhqFyWoikUyWXfTGZ0TjXbXQn1JNBe9q96TdlP8oyPWURsgkwOVDSnC/2xhxb6O
/oa9VjsNbKglV2vFc29BSXSu2jglhhmAobEVXtxahwQlCMeF0gfFc5MjpOC2anKOxU7qRcoxT4BZ
XIsgFviTuO1gc4GtNLr8JQpM7WBU+H1gxOhv2s5EdTOzHiNi6U1W4Uo23QuogcBmsIp1C6tt7cN6
+QqgJWu6uTPqPuqb8veHGonVogTgR5Q4rW8I5kUofWnNpc08fyepiopc2BA9oAjnRzsjvSXqOJxj
KU5BVfTINo/yVws88VEHIrkZHeOGcWayscEPz4DRKI+ZWbx7RdS8GyodKqPSXseU9iXG7Pk1Qp9x
YxGNVFhqrZnT+VXOQFzLuG9/U8dFlmnmt14C1qZ6gw3AFjx6hMJWhh7zUka+9KV8RyQqf8FS0Fup
Y9dt1UZIL7duugs0dDGtPElfGh0VZdEQyEJ9BRrzK03m4ZboLVZryNFgBuMMX3xQklnVSQ+qAZjS
HMY7+NrqEFYKwHtRQshLYme2qubooJSGm5dBLmiBubSgDa6CDjnjOZYzj7bSbaizySdZdexjPiDZ
AAEpeC1i0KuZfK3VRvucFk2whO6nbxrRmlLb+qSzeN10GyR4kphXtk1/DvUx203ZeyxRq4RMFukE
vK0GnygyughaCIVMwc5KgGDAAkALK8VsGnHc8S55nYfHYCnfUw9koZS9cM3BCpsj7iQaKPBWgWOd
O0Z4UwxR1VKv5hizrGqlu4t7CgVFQCCZ2pRYY3VOXVzoFprxF/I4bx+5+d2RY+MAMIB4WPQJ0wqj
5RAwBS4i3mNBle1YujhZI/qw0GXrMFUEHBTPKDaWp7wv61s+sqyZo9otiNaJ6XuH1ZfqA/IRxkAx
Jx/lTZq4QF17xRFbqftxvUqmugQY8OZ4Zn5Vcu1zJjnyNeyim6lWrL6YRqyCJoDJEFvvcp94l9JO
jZvrukd4kM9eIqLiAhIX6cdzVFAWiCJDuzT0+WeFCpgkAVoEk4+0Mw9wK0GR10FbVySl6EjAyk6l
fRVfm67UznVjgz3iV30EUofMva3rr01sUa4s069TpRDZyqviV3hv4PJ0dktXW7dB4u+TGNh1N8TV
unEH/6KrCO73Lc5EBSJqKzXskwfiCgqTHhzI6ZCSGh9VQzXGRMhvyuRUjef+cSiLQ72sElR2dGfd
jLWE0LyLVSwkv+U0mAKqxJRXHeSwamX7cdEVlXhvzAZpPRF1qhHemofl48TdKdlLci9DhV64euXC
x8VqZayjJaOBWSJOyrDiaSXkeEiKQ1UywzOl4WOp5e73ShEqnnirq7spFdPzLjpUOLjlmCVcpCJ8
5MJKd9xv1F3r4otXGPCKvAbHSTtuX6l2QRMZ5fJznVfyqR7jg04Ums9bFU+yypTTHWXg8rNHLLVT
S9QhZZzlVZDTp4I6gYXiVJCgtR4Nm49jPMIAxmBVNc8NbH3CBji6ipiHvipT9HYQKdF2LpusDvsK
KEceL6VM0j+ruS2dPEy0HERFpwTw4yaSSAWt5NmULNHYIjGc8kc7691V4sB0HHt0FDBdilcBtLCg
qdEaaxzHAnFFcS+yMJTVgsB+pjG4sYIAFX6BIlQtZrXTWhAf26Wf0sVnBaVyYGEFWsWVufVjuVxM
S4iXUWWI/SDfV2JFUVqZ9TdMb0A8qfW6BZim0Gw2tl65i6lY31s01TqcqLetY/UXq9a+Zf4wb8zK
eKJja29CENyrj0oIO4df+PbercYUxAKYYjyA9M0EeQ+Sh4EhvUCRxbgXOm4hqeko2+mwohODjJ+o
7KiBeS99Y1nKzT43+mCnEKYfVRbFHhDqMi/ZD4IaIyo9YKmwGeAgaSU9g55RpvFuqn85A+gV1EL3
05EiqmE2+sYLF5YqYor6bgp/phtEbXdtnpen6QjjuHo3khUhQx/X7J6ESqGiZRRqZfmcJW6PJ3xZ
bItKkbZlqX3WZdHwFPC9Lq2YXbb7FLlVAlCgQKBK9GaKUELxmf7w1URlbUdnAt6ZOJxugGfp2AEi
GKcPGAY7Kn2+aSrF1XAM8f8+fUyzzuGdTTP9eHB6RkND36I3cpqOvIjkYmhwVAhGerKymkKt631s
NzqSopLeZLMEYrd3e9oUavF98E0jMIPmRD92TEFg/KN6gRcuRBKMOyIZkpuRpM7cr23vFuMtcrBy
xCcB6N6mU15bNWvaU/z04hnTA7qUyiCcxmw9nZtuQEdcdIizqNzmMeKfau1sEsTw+kKlg4k42WKE
m6lhpZa4JzzB0j3DbydBnCJls7EPaXGb6WjwPCI0DlEOcbfHVIaKMjXQ2kE/TrVugTBTh7DcG+gJ
wxgsXgxHRdxWUEhAX8WLoAzdXdv7zVPK/tEU+CUEqX2bgP9J2u3dkuYBU6l9cEqDMFLT6iWaip+t
FsFhYl4ggajTZKjNgLxGnnmXuOa4KcwSyDxlbNQqxU3YNt/vVYimbRHkhzjprktX7YCLsxNPZGkH
y47daHT3oEqKjY27yKzIuv740T0VZPnpnlokN9mjS2UQEH6cCmJMZkeStWWtF+pJfCpUcd1LOikR
GbV7kfN2WatOcJrOTzeSpARkoESwueIiCBLQgpCVwKG4r979KJO2NCrlVynr2zXm6cAMwz5+nu5h
V5F83Ps4p7LyUqiZyWlZXY2AKndFsLeCuRV8gYq8LTSl3NDikcE6tmtpSJvnMXBcAYUeDqlatkfN
sptFpFfywogKkAvu+FVLYVhMC3obgoFBu5ucLr4GORDOztolimvvusbQjo24me5B4kmOZr7+OOhD
/Yg8EEZEARA3dWLPBnruYMYBy3Kq5pVD9NUqu+xo2Fm9Rpu7XeIGSHtmVIwFhb+cfr0m3wfTsWZu
Vhv7sLelQ5KXCqUFTCSGuLmPYadttaBihRBFJT81qO9ooOwzCv0uqMRNa9Ld8ivfhUXwWrY2hXwo
NPBpPGerB2cW5vzJAPDu0D35oOmbsXkdx9i7dWWzwg5P2XeEasVKHdgVKvmFTACrEIcEKUI9YKbU
FuBhcaOTQO+nQ8RMGWW9heaF6Nf2afTVC/Vo5TgFqHUVeiiys5gWixeX6Rbum7bpti0dnj9OaQ6m
jFMiLBcmBDsR9gEz17ZdQEVwCvymc11k45GKcAVgHPzGIAw1XqZtkyAPT22MZSqVIxlhP1PfuQZk
+R437dlHg246ZuGiUivzU6W+b2wURxsPhuWFFHPpaVgxe04ydNVOz+LuZKCUXS4rt47mngH6sKi7
Cxpg8RGg88UeYu2ot/r8hwCXLmO4Gi9lj9OaHzhoqIge1FTgne6ltjZAkwB1o4qbAefqhSE7AvuV
C/RPUngkMW5gfYZDqz7almAnGs5nI5W1xzH/fpSJlpIut/3BzL7RuUJ5wbK8k+KNKcJEHBKlnJNB
sW6ySOGSzNjDBnA/a1nh7aIUYGHqCsHIIrTX4FLKeVR26tKNRygkrSoM0OTAWCmxBJHCzBQCvQRO
mt6Y349t4paVkRvtXGki+2InJHyJ5DaLnprmZTqH3me3lSmlYAsmzmVeT0yPeKQcZmDW2TK5pDd9
LKA067K3iSTn+72uk95tGhQbukHVgpKg8+zTjFZSDAwIHNqzF+b7vNOzlyGxbPbLYPwc2CP6MEPT
riSgstQhWvkM4BWoQKGCXtXRe44d8xIlEWhMsN6YKJmhgWlQASq7CVfAB9G3aXPckICX7B1xMx1O
N2NQoY4/uhdEbbuDU7stutLcwzUT5aZc6/duCl2V077cdwfJtQCVTNoZEiYYUYWRtlyA6c/cCk+U
f97UkSYdA4TRDjXdJswkUYsU8ndp3iM8D5wZwW9l8bHymn52GKm1fQRcUIPYY2VoYlPIVeOfuxkE
oJD4XpmDIDN3E4SmUAgIFLI5HWO/a4U/3XQ6alOyNbIMpxlehoK8RLIy5ZozvuaZbUMiNHr5Oj1g
CqU8vait7R/nenO86LbXUKnEyA2AkTrPeqs8ayjTzYJQcXcgIKp5lGGpiL+c9uS7dJijpHtgM6ov
ZoKbrThd4oYMywdGOMDqlcZu+oQC71ZFIuC1NigYDZrtXYihLOA+qbUA/RO9VhXoIbZQPwQB1aML
YwtxEZvsdl1kjb0rTbHM26JAifvrZ0krWE3NwX7Raw9LXVhhJs1KO8Eaye96mtuGTus5wji8L0gB
PR0WuFZEF8USjSAtlZDhIbKvYMB+y6IHv67VdxqMYDwTvwQdnJtLs6YIjXJOfihI0ZY4fHWPdDcF
h9BR38f2GfEU75uq2NBW8uqLm5B1x3QyoTlF41XDtHjp66SzPd2VNbPIObijqW5qlBh3dGf7HeIs
0gYz0R6QslmsQxejB1Ixm+ZHH1+tluzOrwaxmylXutcIfPqV/FxqKl3tqH53QrwzkcjxZzpC8eDp
1PckLu7YAdjPcuBSEaMT/BDYtbpIXce/UD0DJUHwerBQ0NtBuFY3VntMM8ndSyGQwGHI9cN0jzBc
O3iYBq2ne3+cC34+50WGuaOYiQ9un25bKlgbIzT709Bb2NmMSvLo0+EGDOBGb4iv0yjpUYEcEZfx
ol55JentZ6rUZ+dCM88hfLwFmLL2rIU0xDULNguTxtlRL/c2yIvYeEgjEj/4jn8uIBwPBox4u6r7
HaUuBIYt4tQOcAvjX4YtBNOozh3vJhcMXdQZko++H1lPJwXS9dMv//Ff//nW/1/vPbtk8UCW+Uva
JBdqdHX12ydD+/RL/nF6+41DAx1JaMK2pRu6ihGKrvP428stQP35t0/K/zEQSC7NFh6WbtXIAkhx
f0XBE+sCbMa/aqZ+dCjN/66q+AM1avVm2hhtOIaXPxgdyYmdYz7lF129SNqUw8BKH9rSR4nISKo3
mgKLpi/ihd94+dGkAY2ZVUOVI5atcyaNQoy7rl6qAupmlRVssDpkKCpS3VwTCR6KPfVLlqmoqXru
O7DESx+EIa1hrxoBniGzbcOf/6CQh8D3wGr/4xCBem3fA9H5eNSwKsibE2M5yTp06AVCa4JptQGS
/SDtZtN1/Y+fLmw1Xeg37E9Ai1Oq+Pnwv44BbmhV9nv9n+LP/vm0Pz1r/Z6dXpL36m+f9JAl/Pvz
U356Wd79+6dbvNQvPx1gdhvUw7V5L4fbe9XE9T8GiHjmf/fBX96nV3kY8vffPsFNTmvxal6QpZ++
PzQNKPmH8Sde/vtj4iv+9gnyFZ2G6s9/8I6Y4W+fdP1XQ5cN1dLQ0zA+/dK9T2e1X1WmAf7vluZY
uik7n35JUY33f/skKcqvsG4V3G8sVAIMxeGvqqz5eEz9VVdhHsmyAulHth370z++9fdp8fFz/fU0
UXXrp3liK5qp0eTRcfsxbM1h4P88T9pEBs0P8g2khRvM21IKsA55quNyV3Vk43ASYHkjrdeYaHwj
pAvkMtorsvvs+O1l6HQa5JhYzEYzejV8H+xPHM5olz2MNtrTI9VYL6f3pgxvqLVi85Y77GRjQhYY
RWdPjjb+CIjQEmF1hew1YH4M4oc7NkpofbjItmOoivYZlX3ZfjV1LF8KKh9QqSwU3alPz9Qseo1k
gCYBEnXzvJefPBM73oj3kcBKz9B+h0RnHGs0sPyBEHc626vYM/CXbbDC1VtdmjrvOz1cS8hxU5ED
5THLkGXDyLdyqCmg1NSDI1XDLkSYzER7HhJ2E2lL1Bh2TogjM+iOdg7j+LVOSyzJinPvQqgCurnq
++GkuuYWFORJPGGkCjHzOWkrdb2cvktvVvitjtGx6vFAnb6QqqESUA3Po83r9jZRYGCAC6N98k28
yPTqSdy+o3u5SGmGzE0X5wSpxZIBiU8+ip4fs6SiABW/wkjQZinVxFlEY9dNpAcroVISEMLHAyGT
HPqvDl7yjom3rh+8VnBu5lVVY6hq4GjXgMwMWyC5SmRtK7s7A4Rf6r33appcYlMtbchXMrz9AGMa
tQTNLeU3zZaHBfo+LTJw6CsQM8078S0bw5mHtLfmhvhQZMNCrIjaXek8NGGLFTgMhJHseqG5/CiI
GS3RCscNMhyNPSKAw1Gi6TaL865e5kkHhjHw5wD0AV+uwJFLYGqXuhjLVRW/Tm9RdN65K2W0MBgm
ALwQ+0RFVwcFwFvSWFohsbbEOA5QbQ+yVonMd9ux1olZUxSJw9eBiyMC2DxZQ2LdJaH7AIF2XFkD
67uCKDvbIFdLzkAP4J5c5MZTQkMxcLmwiW2cMNR+dcVYFI86mBirHrA8Wm3CSEf85cjA7yS00bHG
my4Y5Nmj5/FrMcnsBTqpzrytogeclKMcbGRNqWUpYVsxS6L21axdadk1oIZtGyUgEHsI1fA1wmxm
hPWX2MRsAyzxIu/pEKbyANiiXk0vPF1uvdR+j+GTFONhUnSLoEd8fKMIE6xZNaRnWafWyweVoP0t
RhOPKQdZbvHRSaDnehkI0Gj1YLR9/bHd/LTb/LiNm/+yOhEX6qouq5ZJAm2pP69OlpkXIAELxNcM
Fhk3MbeqIfM7SfbD9P4/LNp/ETSw5P4QM4i1kHczNVZWU0Gawv7TWqioMmuQgpIeIRRRCfMGW9VI
RUksh+yQ2UeptR7EoPn7t2U1/9u3FY//EKr00QDLJsQBpLWtLdf8FZdT6DjM9n9zNZWfg6LvXxCA
oGoa/C//+Qt26DcUQY1pgKqxErXuQ2QETGz3AWwHeZOf10tsY17pCHCNdf2UoPOt6dFDSlXj77+z
Yv/FlzYViJ42EblpyOKj/vClu7wqIYzmBtPE2QLvFP38HXYQwVx8HnBg1SwE9a4o3u/wqwC4bmlj
PIlPl7jBpgwXZs4gd6r+nshAtv/Np2N3/5ef5MdP96eR0EdIG/cy4y6JClzfpHOUu0xSsZUVobGF
4f7giV0szDEFVfvs372/9lcfwNJtg4Ho2Ko9hbc/XB5ntChS+dATbIr7FTZnszaqw1lfDeyUOetf
KFYXfsxvQYmBB34acPy/wQVlyYKnCKPKx8Ei1X6n5PYAl4Eh7DyHSs0SFX42TPVBqe0HFJA1nFdh
LMj07zF1pgGhiBKN9FyNQbFsQDrJlb6nSYjmDe8ndvkQCduuyc/YLgIXbkAnpSzTVcenS4pmgzbr
nvb0KbViKPQWlVm5XaIXwA/tdZdpS1GczF4AgqEWylYDgdvnz58Fhx4CB4voiOAtdqu43jT6WU+r
FLM6QaakBi+ugbjTRC+1Xn4NxFcNxWbnGOZJ8Qd6RMpLrp+mraPM32PFvCHYQpcNSTpLbFZRj36Y
EZ/Rl3so+ndgfwihNGwMIIqWQ5Ktoq7eyrq5DBPpFDI9ZBwQ0Oe5DwYr67T1jFY0roaRQxpwvKKx
d5Bm8DPz5OqMieltxCCeIipwSEDusoKSkov6HlfSEgPXF5e+M+wH01k1AHsYye2mZmn5CG+Mlj1U
fepKQ5kFfN9pL5nW9sDhLdNK/DUUCkJHmErir9hDzOLz9Ly/nwt08v91MjBJWRptC1ICsJ+fp6rt
FiNybghFTZFg0yZkNZp3HW3CrzxqmbFaQVuQj5TL9pZmx6vVWVffzb4UYucSlyIYx3cKMmtrYMCI
iwA7/qJjNA4Qc9y0AcElFTBGtZj7Z6+Sv1SGi1hFtARH286g2MNFs3C+gElYYw9DM5krXcvUJ/lT
SVx28aci8OwSoKhSjmZGsDKgXnkREUgGuBHRwI2Z0AIUi16bxK/1KCEAmgR7t2VC1ZBjKVNgWynD
pCm8hXhKLK62eOXGyhFmqvKLTAQEjPZhihjLgr0ycMXQrxiEHtywJI2/JC1DueyIg/CLusUZ5VtM
9+bT4B56c5n7/peuX2m+QrTDr2uLZU/yiq9SZqxKpZoXJWpPYqwb+TtVpnFmAJnsZPs2xSS9g/hk
Yd5ilXkyBERqCNuiP2Q8yOInEVFGqTE66ccbiK2oxml6e9qHD4C7+aYtttxo3Oie2OW0Jl1Pk1HV
vFexWnT4CcBNuXZ8kpmWEHMAdEe/4C3XaM1PUz4vuSxNZ3+timE+HeQhS0vSYj5T+rvpjD0w8Oty
bRcKLCEJnWlLfRWrjkJPYCYiysjx0CVQaSFKKEN8QZbuc5oy4XiONHTpGuL8HOjFNk2waQLEPMsw
SKapKAY+wdgsyXnPsqW/O1KBSPHE1mNpnE9RjKOG1tzov9QGK+I0TXHEIX0n+soV6YIWkA6HPXzV
RYwZibUt0sUNgg6gS1x+VI76ANs1vz7XZT2QTehMUp7tiSyiyggO7bJFVgNejSbxy7Bd55X5MM3s
QOsPZTa+1353wFcKv+layBrxU6EVfheNxdLyX0HiED1nO7vIEkJiDpLujhHEC0JcOCCJ64D1ajpA
1ZqSMwwBYG4pc3rqNWxBC2VHOjTTijDN+f9Rlv/XqflPCf//rhDw/2GW77D0/bPK9C9Z/ppCQ1q9
Dz+m+eIvPtJ8Sf0VdCI20DZ6yLKjqxohz0euz0Mmm7lFzq4r7AWWeOh7sq87vxKQYY0mW6aumLJC
CPw91+chzeE/y1IUxVZ4+H+U6v8cZhq6pVsWMl+qrKiaZsHr+XkZb1FAchIngpEMCig0SUfUNxCT
sPEuIzMyJXl0zXvUHRrtgrbUzHEvqvHatuq8cEpACVex2erDZUw3QCNmphvOwBQFw1sNW/SH6/oX
gfjPweG/fFRTREc/RD9eJdV+lMcgx9qvVXmoxq+tUSMDAH2xOSj4//792yH58tMW9/0NdZvtzaF1
pMp/2uLiwU2Q/IAALK5L3ZUbHe8JcR+VcOSmDukBmdq23ARIuujpW5lf+5reeXtwMOeKn+qMMv5b
QvoWWLOxUkhmDwn+ZJKE/3Qxu3fBE+0WZP4ObsCGwYuk6l1F6oZrL0G26vv7IBUQc5+sAHTbW8Qz
FOOtK99M71pI6EwEGIlAKOLtOgVGNN7C4lWa/A7/f6QsHiOhhrpwg4BGsoFF3SfXUNoPLHfjuPDR
zUC/j9Ttre1xJVbf1OZOsXxpqm+peen6ezZMrz1iKF+k9JLcblW7b3y6qH/z3AsfpEwQQ6dWG2Rr
STpyDWLtnjQHLToAqp1p2CC2MDfz9g2W10zmdWI9n2MWiUnIPh9pW2Z3076rwRWq/1KorkTBG5qw
DeeIo7qDJZ/c3436LogF44EHY7YYu+tJu/8fe+e1HLmxZdEvwg1kwr+Wd3RFzxdEO8F7j6+flaAm
rrqlaMW8T4S6RLIckO5kHrP2S0hFZGuffQ7VcfTNha7JHxEvpyBrq2cXQElrxqWJhOk0vAQjS3Rw
yekMw9FXrs2wDi5tdandGsEbGlZ70UgDznbVIBBY5qTjYpfivXplNmqcgPCQgyM9x9O3obyouaHa
sbfOAaKL0ZakzpVXv9Tpq3qH6b+AU9NoGTDPRECluJjJlsrb82giycCMmsQ9PJu+vFA7VDgZJVhw
aO2z2uQKWLv2vWoxg+soC8zxUK2Fj8R4TdlLNhJsaFYO/yqdJOiY2P65br9Z4YOager6dfsrFLNI
5fV5AIIS9YWVeGlHxKZhZon4ga+3bNTWGX+W8a0279X0L3lJ8UDf19039dUhZeGJ+QL3YaWui1cN
IMK0ij6DxBRduHrugZHJwGnLC9tdFokoJdwHdr6XK/6c+OecLFngWawWfHjcPBEPoV2YC/Qaf5HK
nXDOIyrBbLn+lymsTmR/8fcvqxsHXCl0QWHI5yb2L0uGoSHBim+dEiKktiMIgNOzJMIjP5B4wOnD
JeTML1Y7EFLIlAryVnvolVX2UTF+ZQ0ODmFpeiI2GBX5xXc/kvTD7P9trfnZx/C50ngWSVEUeuH0
NbAff13aQpnFfduztCk5+qL54L+xvaqlrXVgjX6YofUvq5st/mnlR42aIAi2iWTTX5bTFu/lMDCa
Vq5+EgCA/RxV5ylbt8PeL6HxxtkBtZqVoHowK3OsQEYqBVxD99paV5BHK0TpVEs0vgVBNSINKULw
EmZV++E0+5rkpmK6qnfxW0R1aXBwWnIa1KvRL/HIePbQNhmgmiPmO7TZBjWolTFRPclnVwREJg0K
BSxYxH/WmWdx8rc443xERrvqBxKM08fZbql3vUC6IpX3Y/D5+Plj3Iyo2XBKJqB2bdsP0WRr3sYL
Uv9DCWtyWRokCGReyF3lBm0TyWf4t5SZhh74FLJmXXDEiZutx+CLuiXVHoFxpRAG1Jy1CuJHvscR
1zr9QvUnHhoQYly0ZaGGir6uyYciu2rz1KR/9Ej5MtTmIjz6CMwKErPg+9LDqnUBfKj+piljbsul
gXREcln5yK9Xdo4nwjgnGvWh/qAui/YX3HZWkThx5ela48blRujkk3/Qd3SOajC3/CgohVDXo7c6
AV5uytF3pDkd+5qeDL9TBdFlLI6QCkuoTAbXpRy5M90Y4bIrpyuf1s9LV+fmlV60m71qDRQ9QMar
ricrFjVxqm+6Dxq14l54lWffkGWwUui3zxlXuBZxBLBhCEo4JZ/eZ+sgoRWKfM0OdrmrcLBWXZBR
D/bFwhRoM5rtFIbR7oZB7TG6V3JvWAQRuHYuZhmgOh+pC9In2qWDKJYDe8WM4YLU39XvMEW3LSf9
HM2W0X0KSbPTvniFRUrLN4Se6nCffwcGiCrYF9VrteDjhktFUF3teNB2V+2n7oT+Vt+jhiDBy9VG
/aBeTaHwKvS4L8apGgJNhg8/Boo6XOjWmoWQn2hEei1KiDvQ0MjRizlZqSdEvZfFh2obtX1RJyCd
2RZTbT1wn4wSOmG0P+zUxEpfmVhqcGRQ/1suKREGmUtc8MS8U8b8UKPb/oHp66t9We6NglHS8xry
G4IboC4b9cHLEkenvprNh7rgvlGd061CnSxD5+q4jL70Yyb7yBPQlgBrjUxNFiN1hVxsSwv3Sb7m
RZJr5S/qsgPvmku5CenZnNRX1T26u9a5TScnY5u+ZaSlzGH1KWRJbilLx4nvb0UIXc645g3Dqtlb
fbpRC696VZlFKzUWkS1fq1Z1S8SjmVFq5JC/vOFi09pQy1FtMGuodRl4g8p4Txn9WFPI27sh03dM
C839CCQdxqKi7iqvqbZ0jQ1zXWeloF80KsRS944rQediVaDc213VBajPJHnnoD7PjD6AAxC6ocEi
rKFLtjn7z7Cm+cFqNCQTjTRbzuRTxCxeTuMwM9RNpGqiDHtlbhLhL7NA3UvHUFVPZylDmK7kPaJe
E3hbEROhEJN1TzL2aHJNsA4SPTfBp6HLqtYrP/iaUk5ki7VqTHW1XL56otZvXPmHrqXLE8quMYwM
lG4YUHP2yFWFClxZ5eu6vihzp1YoBlejXQuNTQUdwDhSTanJDy9FiNxZd7zE0gz02unL+Uqm8sbt
6626TGWlckRWEuacal3fK7euQ/Iwba+6hpVIsgSDXFO3qvqLWeFhF9Q3KEubLUNI9XntsTLRLlxX
k2A4JOosOzvpIKpxHr8MiIaqfjQw0wIbQtE6o4CbK01z5cpm73pfYu0ecBGgAkqyuSj1xm7Yp8wR
9e1xZGw4D62ox6GsZZBCWQaPG1FtrQyYGdjEJy0Ku1Eg4iZnDGI1ZRuaFlD2RrW2shdqjCn7IdkZ
8pRaFWf73vQJcTFKHViwAaih+SZo3qqKJij0nRrHauyqJqIL1NVMfJFaBD2WddXyMFEYo1e1Rrq0
c4HVrbJ0s8yfxNjQMntlPvnCpTtoKGUQsBK1+bkOK9P1aTRI7F+MsoWShbIzy/rK35SpHEdsLHNX
WaOw/mDeKXvNYsZbNWo5BotGF8p0+qiSACVJmMosftS7qDUQOQZK4vhI4xqMHzwyLh0mhJoU6u+l
xXP1x8QsDwwuMTA2g43AN3vTeUjWLwwfiy8qLmosYb3UN6ttQsTqpIa5MtHqRtS6lnSkSLOOKRvO
l6neocMkza0Wjt9vFv/puEeIxyEAr1uoXMhfjntjAF7PM4OR/DwCgRYLMCZBbUS4Rx3r2AALZD6r
5lTbNDWmMLbqR9qPO86Uhz14nEnPwXyp+bzMbcTNMc7Mr09z6gk+if5Sbzf6+UNNXLV2VMEXzzqj
jb5hmrpKvpubZVlTo1At91UGtY1lxKLYTFnalDWjZl0c8g+Ljex4Va2i/lgxvRhFRBPXqpHARmx+
31CG+Puu2rVtMg0sR+gGhZQ/71ZlKHOyBp1hlYXBTt0/Bo6xo4xuG8M1rKlbW2G3rBmxGbWXVVZU
rUM2JluNf/WzirYuaxMNzGrrRZRjx+5KmRA1IdWip7YYtCtFHwhFXn9/E8L+h9M9d+E6NrRph7De
L90t+9HoerQpqD38UL3NpUbiPXepQl/2bfQ6WjCqRdlwqLuEx7KynI+J9VdtW9jaKavPy9iplN81
59oFbFB4ITtDZe8cnHJq/VYbGs4OfI2cKJ+UH2qGUOq2LC5z8JhTnmj0zZ49hnr5YH+ofh4ArarB
p/6pFVPt//giOZobB6USZZnYQShLq55RFpLxpZbUgatQ+wyWRpOxov6k7MyyBrN4psmTI7Yj+d58
AhmxnD5RwGDuqU1g1+i73Gd9s69qL7rcNS9Tm0l2M4w6fmJ7wwGh3qpBqMyNso3Khi4t9Tk51TZF
Es/QNJbIzw2OYd9KlM9Zs5TBVANXGck2yzZqR6HsiDIAym7gkiIp7nstQkzRBwuROjZgJCLaXO3X
W+5PzUEtZjPMP6pk4iLDY0rjE63hUKE+mfVFbUx8yr9Z4Vlp1LLtmMv1CHUISFYZEsHME+OqbKBa
f0vMD5fLZodSwFVmXNQqztubWNvq+hWrpO7RovX5oxY9Kkus+nJwyVjhrpTl5OtZOFX3q7WSt/x+
2P7ToNWlp8asNEGaqND4Xw60yYAUho8KhVpyWIv4T1k4ZTH4VrXz/f3XyX84QLu6ioC7JjUAnKR/
/j6TZDWXpLHl+9Q4C/C/MOIZaqoLONaoPWSbe9hkVCiakzEdipq1m6Z3izs2Umxp1FGPVqYnJ8z/
H7Td7y/yn9rE0W1i9LhuVP7Tz9cY+h3RaJ98Y+ap2qe3AZAJELjsIOh+2mX5uv93g/9Lshve5r/0
y9/84Mf2S/qTE3x5/acXXLj/wblBVhrsLp0aA5e4/qcT3P4PAXXlYTUsQ8BXEgzA//WBO//RPUsi
oCFMg9RNG6fJnz5ww/oPTgtP92zd9gzD8sz/iw/8l6wDxgzfbpPsZpq6ysjDo/7TpCqsrJpbAu6o
AqPNmFjvk6r5ToJhBAoGeLjPs0vtGE8APZzcoSYwa9JVatt7pzNfXX1Yy254rFF2nYfgR1NRg/uX
hvwHx/evF6gS+iQz0JW6J23T/jVtNR7AfumIkeC3pHwgNmV8cHK3PMSA1078QA64pLCUqL277f3m
FBbxtyZPu8eoyqYj2JhqR9Y0Eur+ZJ4yEwgxFSLySOLOH7+/0l8SbFkiPN3xJJkkgqxGMhLVXP3L
+pSSGQyUqppXszeW70XgvM/hNN4UdqO2SB0Sx0H9MJUa1duta7/Ovm6dmynDYzq4KQmuhTyIEIXB
uTOPdEv+QCXQwRzmFHh8ibMjGA6yfFfyeg8skc21NconYswWLCwX7es4g+uJXt7XCtW9MIWXQrqt
tPd+GOUb0Jzdndu8Ece3n8YqbneOntwAXKdysbO1XWUEWbjJ6prKUM3aRkguwzBKi1MzOn9ordvd
f8rmLYJCaN+CcY7Z6FTpjFvcqx/aLu62v29PNfz/4sBc2pPQkc2UcXXJGU09/5f2nDVZCiIPE+Q7
DaFXNkigGojEFtq4S1wHzzuJMjEiT+2UA/StraeJqgSqF0UKnwXpF8qt3v7lmlQSzn+dquqaBLEp
AxVCE9PA1Pn5mqqkFn2UTzMnbHgNQ63BtZznF2TN29uh1bUbJEaDFIdFn5R/zFXirBfKT1boEGxI
NPz95cifl391OcSvSL2zdN1mM/rrPq7OEffqUWvFUaGXW+D7IRIdseIiVIBQ2uK9Hc353mgzvQfD
RHwAweF2H6GZchz9CkkIt0eDIYnFKYNUWVj6O+V93psZF9QPdgV+ItM+tyObWzfgNJbNMTo6MgFn
0yOFJLLJWZG3lJ7RbIh2v7+3X1Kz1L3hvXb5v+OxRZXOL02dVzUUvlHvVk1VvphuLSnhYw/Zh8FX
KmnWozH2VMB307PrfzGRujsPEj2i3ODETt1Rvfn95fycFfx5NZTiuwQxOSSxIP3c8d4EvZ/yXr7f
gybCVl1sJXP0fkr07N4U8b03Bubx99/5t7UP8hkmwBGk7bPxoaN//lJwSjG1uE6xgq34TMoniwme
nT8FSNqpm+lFsz2GkcKD+Hn/2M21t8ukKvFP3+DQEApC7OqhMsXbAtBdULqZjXzt769Uqiv567zg
SiUTQhrYJlPlb/98pdAeOcKaFvoUlvEK00GsqEMyboTo35scpT5Kz7RmXw2l8WwWCWW3nn+1h9Y/
EeR/13QEiPPGHM6gk15dpIcQtEiTeQttBY2zzDh1ZQ8RFw0ctwcZr9BOdesld2M5vngjaG0rC1Bl
bEXxOpkwd35/c7b5a+cL5pZlO5LMS1NXRvvnu4sGCNeJ0ZIXVSfeUZPOfmiN+p4CHe3cRj6Uw8l5
8jOZPzboaV9cjcQmVGF+EFKQD+q5sYyKxyBHvKJwihCPSoQHJizjbVO31b3uT7ik8GMmhf2jmyT1
L/3sbELhzzvYaycNMN5DZ9Wqtr548z1AmyQ84PoemqfedfZzQiFYqo/Pni7yXXypRxSHMmfyDibY
KbKR52Dte7p1qhwnf8x849afUgcArCx2hhywm1bCLl6v3hfLldjBuMmSGy3zi0sRAPCu4BAf+y43
njLrZqG2pUOz7uEEk09NqtayxtW+g/tgzuZVI4bkUDZDf3LtActUFh2nlrA8LoyFZnKfXIS/yYy3
AyoyPONVxw2Nyhn+kwqRKVbNGRgp2E9BARAxwD95nKUiGoIVIZxIgG7se303T42zDeKxPsTWSLHU
EAaKgwe6tiY7RufL4U0ZPqmjdx2Wm8pcF9KtvOKIoKRWZ0GMyqTcFXUab0jmQXDdtsNth2zubd9H
CBBHerHr1eAb1YM1w4lxk+aplU6/mn1bv3wiyYWplSf4PvJgaia0CPQyz+Uk3ygjABmthMe83EZk
1PTTlbRqD41NHioAE1vNZ0MzVnm4iT3CN2Wu/2BTdsqt70ESfFAzXjxknu6ewYBQWp9QgcMx2ln3
lZu/yLq7azr0gV3JCiAtadyEPmARvVQwKfNHocSrOpcExpwS+UuBEDzVtxqopXSmv/mpoDQqybvi
oY3fG+qvnho4N0rUjjp+C8r92ovQJ84npzpYBe7ywZKbiASmt8DlYISa0fzQmq1Jl4NEScpcntrI
M45OL4ed005k30/p91opFLoleUh5uh/UQE8LM0NYrj74vnGUc9W/mya7FsNrAdnqTXWOOwKsVTR9
LRXoJkP0ME3QilMTgbKN4NoEh7AoEogOFGKNDOFWlKRQLhsh04mcOy1wrJ3UButQ9OI5DqxsI0cO
Y4XtZlsrplSZKP5MF+JWTaLhlBS+dU5AnBKIKpiXXkn+mx7tbfhShOLNdpebeXIksb8+eK4/r9ms
sqqpPdzy1soxnAfN9Y2DCEL7WMWOfQYt/hJ5fXzpSstGsNG394U+vwUIRp5qre33Y8rwjfQoOM3U
gG8ND/RqUTnvpT4hFcUmNQAFkqmHKQTGONYxHCc/3zcttYPLd+utbZNP1VeM4ZYivrRBULCw0cwx
pnmHrN4P4Zrle+IGNmoxTrtu3Lx+xqa0a91qbOhGvCsXNUXfRmGfBq/9EUl32PiBVmyjIS4gDWnk
DBStf1h2DIakAnhRoe5nEs7EMO/JIE/QtRyndS3ncmcCo16LLGJFEY2kgCY8tUaXPSW9kT2O0V1g
BhyZE7IHljsIuu7RQ324VrX/mYbbK7J1575LcKnOlh++5D5BfIjjlPHCToiRE1s1fd3sE8zKTVnN
5y636ssscyRszcRbgyR1j745IbomEgD/4YOBj2Bf5NnXoLDMV6+c3qsgOppNPd13KKxc0BjpN31Y
r8LGC7dQeIeTSy6v5+vp7VzkQJtJaNzAYIjxLLL37Dxkr7RhPhjZiOwadM6D/y1IR/tYgpe7ox7g
REayfk5j7YP6jWE9CiffwLQd75LJiXaDTmRqHN2dg+ImCt4+qaujhexBIIb35acmC4cXa+rfRHSk
hG6+qVo3vzWhm68/zaObN/ahDRqxDZ082tlz1j+BPoFwbyTPpR71eI6md8eapl0lW2tvRCLYxY6s
diS1IhBn4f8uix6knnpwBBmOdaSXa9+ys11PQRiuaAyTMX6NLBONlxLCSzj6W7M3vSPTxjpHlbDO
Rgnbo10MfBKc2jnTThyN8v2UW9VWgzKwLuPRu6EgJV1RHx7tRVvuZVJSoR0lf1TZXJ6CGN+bgMt1
q1OhvEkALiZa/6KzMToG8YBqfJKxvrgjRduVRf1kZ9QvvpN89RuW8raeifSU+a438vII3TonAFeH
j0IDejmOpyYBcWaPjb2zTjXBjbOX+WIXmsb0ESnA9nBLnSKusIxJjubNHi8ZiQjGPJ4LGf7JMwk1
0VyWE5dnBx1Z28R7IofUbVBbAsjvLfIOwyboE/fQt+7Bq7vkPSFXerAxwFTy3umcGfalZtwuAvAh
FhU3plPsunTyLqZ1nnTiYhSWlRsPwuXOKwfr7JOesLaFMW5IUZt28YkJ0d1HVk66GRunHdXbh9jN
vT2+6ojAYU6SadRAHXapgnZa41pyTtqkgei3U1wM+w6yWNeWh9BBdTzpk8vyMBgWenYtXs8iTMM9
tOnxYHhleBEGHAEnLs7UWiGNrKcJGbcR0qNWPdyccup8L6V6sED3rV1nHHdCUXqtwHN2RQsFcJdp
qJw2fm88Z3HpHiDF3cVxu9Rgin1iZuO677zgGUfVjKb6bZyTiyoK726Im/6OC3R2DZArxD6ju1rr
D0DX8JJK7+vA5om4Gk3UjLZBDjRyyaESTq4TFQUM53MVZMkV/NI2UqLi1qDlq7nyiiMajd06G7R2
BxAEAHZJqBqL/uRWiMdlNXCoWJTaBuRyfdGp/D8mujyO1sRvlVtf6sD6FhI+vW2FtpqNznykHjDY
fIptacFzlTvNGjequJZo1SP1LBJIuzkMnrwzm92ESxwQDAz9ZMncS4qzVB9ro4hFqitIwWFstFNj
8Q6EmipuT0V/WWWh7fndOYnd4pUJvbOLLrv6kf7kVW12V/ulIFTdqNUmDh6yyGAcIB/lJoPYpuV1
HO3kYdadxw4pjs1yGujTzlpLpOtIDiuH+6HhK5CAmTdd2cVbynjnl0xIAracFO+E38/fe5fdVOGc
2Nuw4Q2QOcpypHkXGL2RQ8BRDo/eBJqGeiHbn8q+dWMvv6NckcKVPtqGQNQOluc199K4C4p0p+Fm
urUBKu0Ka4LR6lNAPPdg/vCYXERFth2nXZ98mqi9zo2PDp49RPvYnN/cuPruOlq+k7XHaOoLEtV6
uzY5g86bvkobRfYM9wvFYk5HCrGy6Hkcuzdj9Igt5fnTomnfgHoviNBByLjWAA1AHrhwrtC9WVmm
L48gVMW/nCPkzyUs+PJsTki66Xgcay2CSL84az0b/4UhyO8WUXTSZ1fusw6HO6c8sPPa+GE0Y3UO
NfdUVWG86UFiI1CaNnfLQ5A629YygwdU9L4uDR4iqXiqSts6yqHeU5H+L86Ov53pSNHF7+Jw2ZJV
+1d/lkSRIPXdQXKUSwHMKgq9nCMfxUcHGeDIh8tn97eJC9msgOV0//tTl/jb13sWPk4CbZ4hbMd1
fjlSuqUTeuA+SEYqWxcMUhTuIo/yq0gA0y91nZTUEA1jp4DhGkdec+t0u8rdh0W5k17hXXpHzAdk
uyif7SfyMxZRFZhlJIpE7v73F2sS/PvlBCx1kmhNk1OER2DN/bVzpZkltSmQ3eijYojXhDDGzTwg
ONQmjXnUljWgr7t5r4lpOpOytrbdyTi2ZTCdqXG1uq8am4aXuZvH1eCQ41VnVBoM4agT+3/TY1OV
Q2bBlxZpHnRmxSjmy9jXPfIbpQsc37Z3wZS1ZzCJEWqGvUuWht1ull9T2f/5hNkMYqeL9qWDS3VK
OpEdbQQSL2ZXabvWy8w7B/r2Nmplwq4sq0jQSp/K0XEPQxXmT0Ploc4RrjXdcFaGZjg3Qj1g9qYt
JJhk69ns4MHEVbdT4fX3MkNEbTD98tHOwg9khH+QoK9cYYOzNimvekApR1f+z91/Na2WnyJqSomC
KxqnWgIMbyb/tvO09kiGhYMOQ4fkqzfAsRynbmeAezn6HhGuxnHN54qkXydJp08xz+VkjaqCd9BB
Gq+SOaK2Voxng3zh4zKqc+4oCjrvYfbm/uBTkrsunU48FcJ14WJM9yIsqPeAHP7uDTrAx55VJrez
L1nS+LfLg2aEzU2EpOWgEwzTyZfY/7d52OV/cStyqG2ZcYiswktVOMMxmwiUKZqS5cb2MVOOGjuY
1gZUf0hQzZMXJuO9ot5/s2oyfB3pFw9FD8hegrsj77sMSJMws8Oy1LFrZyc03mRg1M+UgfyYym6+
p+LkWzKQv9qZMr1zvDH83DazX7jlJMReOSLVOStCKEMVyWmx+wCJz74lzvlQZO64HTzSIBD7ri++
U9cnpx4PlnHpU1P7aHrH3DppAsJyQsLPr9onJ0ZsN7eiN2t0y6NecHjmyIed8fpsJWN/XNtx9drV
o3MTDg7jhux7kqUcsDVZNB9ilJfWS3el3wPPzj9Xvyzpph2Vf/qmEXG1DrFZN43yNRTdFOzCQjcf
vbiEgVh7ya3b6fvlJGH7xcY2NQjG3YSXI9TlM8rIyGDHfndkq/V1HNvkFMqhuZt1ZCC8fN4XptZs
wZglD+xO5gn7p/Vyei3rbo+2crUVVT/e8sM6F4i696XRrSzv/XNDPnl6R1DBqy/hYJKvAgBBIjbg
RHex+o4o7bWTljk3hDV/eMjVvep2dMzBDn+etZMBl3rp2m9zNOLsDsUfJHjpBGFr/E0ksGs6VRGr
XHdQ/xm94ZygG3WglmzAHCN2PTeRj4wuHFl0v9xzP4W9UipPbr3aPXSiSraogzVn3UKkaVHfNKVT
rqmzRYSQmOXDFI3Gq9XWz2kbTQd9EDDgNf8x0XztVR/9N5DMj16YzR+1BWwjSqJnf0jEKYosa1Mn
KJKzFX0qzJidFokjd36j5/caWaheUz/PuJZ/6Bz/+3yyQ/IsyQ5qI/eHsLW1LP0bWdjR/Tg23hNa
rh5BcH2u0QoY2qDbDcgDn8qwmTnUxuG1i3WIcHFubqbZg5+u468gorEFvG9tZT15K6pRxMmGlXpI
XHNYI6AnGHRTuwHWAvzJ98AbJDDF0zJzdw31tFviKeimpZVD0WNv4GD9FIUhe7BcabkWHEyzsU/g
pu29ZUY905A5nNa7NP+KOLQSEZ7ekqxBUMYeXj6JyTU4bqpKk/vOjeztst3onEocZjQvOJ6oyZZM
9wtNT9e8dk8x51mL4i+lAr8C7ERJHSJrnZC8CSAIqIKuAY6aZ9nt2sZ1jG2jEiNa5NtuGubYzfJT
JCXyvqY4GWrLYMAYvIVOFmA/kH4PvC3qWOF9NzvBfTrObLtkxoFA/RoZZs1ZMO+PIing07UTRnRo
nxbeOJRDoPNA5DfE18BAu154gI9Q3U8lkTRQicewduDkG9bXqeoAwLuN/wBRaltZGglsrZEjzFrW
x5oE674AzaLrYXVGDG1vwXfUcy++jbqOqFadvBV2G9zg8ojYE3bGumwycvKH7YLkRBttJxUsCZSh
extmEbpzHEyffPwFZRk/L0oRy4M74QKonBsuIrxZoIZhkCGbFmVsqaX3agiExT+122zDbNc+CZHS
DKL91BH+SJCPQ9EzfBlFWG1bJ/I3HTCsi+X22sYxB32TGsJA1kxjNZTIYtSel4OhEDhztBH2fzoX
awx5vlu8lUHxKButvDEFqWVGOF0RDYpPoQb4xxsheUKSRrIyHKlVCIKrmF6hJZr4hgYKY12cljZa
7DiYIRToboqAVTKskmj0D24yp3ci1DYCmBLoqQRevV0w1V3qse3Z4vDUpOiS1sDgHYSWtgWg6Q3g
QLxd1qQh2pHCUjdxu8dlKG/TuWsvpo++cKJx/FXCy40xUEnoNe81eUS72Xb/GAsrQY5TL88xrkBY
T4X9ncIqC7PndFvdaIsnggCom9/oYRm9YYQBeftmePrUFLXkzoyzR2rT/TOyTdnTGCyh0olaa1Ty
Np0J7bYaoFvGBtWNY+c8kBlXvS+yjEF1rYqRhDyEPpgTrQUbneRaNdK7bDKQD0Y9KIbxPGnCfaZQ
Kt7mCZWPdtZ8bcSMP0zamlKqQ6Ri0Uo2E/0PmUbVqR2Hk2clwy1WCWQ6TrkKcvKNJruXOKdp2qgp
1vMg5F1m2flKXzjMYJOnzZBS+jLqE84JArtgEhHtq1KONdbcNhuqM+WmtwakZGT42C8zeGA/A0Kl
izbY3XpfZAlZkuonPJBMwRr0Yhi2ZztKzFfUX3dVR/220/jxDu0p7yacbb89tpZV7UYq6O7xc+5L
GfQ3UnhgNNCpSwH23k5e8rboc7Mpm49oT7wauf9QxtJuMBH1VkRm/BCpHnA0hRf0rOd+AIVcKfDh
8tBQ1WqYurhffmsr22TNJ5tTD51NgRjRFjZua1MOR438NCDo/Pl7HhfzXSPJhx/qlp1D84oxgPIl
9dbjCE0Cgdlrd/hztbvlp6qigmbMUevtcNns/TkZ1ou+9eCyLRgybz7XI/pcUwqyLB+0t6LPgzXa
i2g7zWYy3dhw6ZIIVovSkZFBXlwDj3QyZeuZR+mlHZVWp2sD4B1cxvf/HqUWi2xPwVoUWCgOgMtb
Kh+3L2Caq0gbpeCS4nQt7gcK5y9JB73W8X1wgtUj+PjoEAAXRMKn6Z9qkXhkJIUZ8jnNfNADKlFb
DNBJQntfLS2YD0h+iNKeCGhtJ1H4P9pUIyGX2TwCQb86xZzcCi3YfQYTWos83HSi0MLucAnBxt+Y
zewCIhT+2mioZAjqyHpwvNZ6GGVarpzRQ0swFN4x6ctAsa9XWeGHexCM1WHGgXdrZuWuSWNvO+hA
ukwEZ24MKOQr1FbeFvm0dnSQsLXZkepObj0aXXHSAdLuyrkv3/OYEg3lFVkewtw4x23XbJPZCLc6
VJZ9Iw1K050KESt9XtmBZd70r0IU5Ytw/U3V5gMV7OneNuC0D1lH0dgUxVifmRiI6bl3laeRZOJ6
a9mAqVl8nZYys4lpFmzz2mgXeB3CtOpBlmhJGXI62ek8nbrxtmiCiv3Qwqj0W49jT0rwopNlvYme
ifW1J8vVqc4sK5aBpM3Nbc1zK5lbt6ajTWjYmfplhDhw6VunvYR/jI3Tnbsx6c92pbm4hizoCoV9
riECnLMOwSgJih5G/CHQrjKavH0kvFMlcEktD00svyDdW7Jaygyl2yrdLyNuGYBGhttJTrD1Q9st
4PkzmAh/h1vRWOYh7rChpWZV18yNFPyusrZGYq+RR59uZxGhGat+cktS+9k3ba1qrFbLYrA8CLsT
2wZ4HnVE/RcwEhXI2H64hVf87kEGf6wwVgTh2isVdLuqclApqO2dUyb+CYX7759xqGREThDJQ2Tk
ZJZtEaKeN6gMwdVunGmXyDIQq9ruVnUu4+2I4uo2boL+Cd9GeO4kBWd6/oVEDPNNba3WHUkSa6MF
KImqbHCWLnjDqfZZwfPxzWh1dwPPer5ztGzYh0Y2ENLhSUh7FvWTHMz82uHAO5f9q68p0XMXDPry
Ky7hM5B6CFtlZ2zI+BlJNDbP8QzhcQ4S7RhJRH+MilSAAJDyuUrb1zxEO6YPgVoPoVEiRp8ZLySy
XGCODzuY5+w/1pUg9LeqE1ZdlKJ/2EP8XBaeQ6o8roQ2MuKzFwWUfWBHz60Vj2hV42/781d8SMuv
SRc6B3CO+8pgv2tGnfPu1Ykg7xIAw5jm/cM89F/91o62GWe9XbzIrKK4svM600CIGmqdaxiPkWmV
N5WOY3zqOAwL9sNPfaz0k3sxkyqaE28xKDPNlGNRxtEZkbyZI6YXPpYA0/dJkVLi2aGeHU3mdUwz
8yoy502bRgr61J8acmQ3PbGtVdSprFt1L7U1VGdqSP/8lRqmirg1rAmUF0hqtDgGm+g+9zN6zc6M
hxf6KCqbixJExtkMPzqMBYRJFKbfb1v7AeO6Xn6LEGJ6AufgjdOqc8x2H3ozDi4lnhbk0TcPzw3u
JgYoSmfdaZjl7TyhWd1I+3ucKeJl9EMTeX+1/4eo89iNW+na9RURIFmM02borGhJliaEgjdzKpLF
cPX/0/oOcCZ7YHjbVjdZtdYbPRo3635Izm0tT6toMQHpxWHwt0O9rP/Wkjyc7begNzdmJ/AZOzgX
R2Nv6pwLvwd3unH9NBw2u9XlZv+9MjG42BeGmmYn7FG8VJu69SaCYd6O61tpQk+Ud9TOmXWg1Gz9
u1gzIY9kqWMO/WNTpnB1WMBxoUjtvXZwkq0kHNy3cpUs8iUcCCVRcTuzVeQ91VTVyo0x3kLp03S5
r1atPBjzTJKBU/oXA/FW4Pvl8OnY6tLXzfoyDVRA0bUwHJUpg99BZvpfn+vc3Nd0sPdD02KJXcfT
71mL0IOt1SbXfSK38ZYy/v//IzDx4Hr9tKdR4wInK5z3d78Zev0iq2m+LL4rg8Umh9Jx+UMNCkJ+
udiUlmxuNmo9GuOdzvklzBx3Punj4PyxSJyoUFhLHq1s5/rkN1tb95/I5B+9cIZnsxwe6OqAZlJd
9pj3ljp0dS/Q8uXioc+XJ7k1lBRRovq/N6C6vQZDOvVXC33RJNL92At13RxHPDhZbT3AamXw1ySt
rll9tLhj/7YLT9dGJeNvq3mOPhBbU3udZlYhsruSPjDF8D0uHpb/KcML2RqAE5pBCVOSvuU3JoFc
1fKyZJ4XtW3fIwivjAuhxikR38nfhTX5lp9ePdj53MZzQhpGugBm5xWdegNsfef0IYq+x4w4jj1V
YwSz9xrr5Q1ArVaV0hw9oYroIRzHwsEkbIjsVjcgjr/wvDthbxcmPWjE/qxHCkRiNHINCuvF/3el
odm62Y96astc6gD0e3c2iydNqqCeDPWH2Vt/ymR7SFPPvP4ezKubaMHcEFgtIEDQd+mX32G1Gxr3
kMzeI+DjvFvNvL5aVt4R578G9F7hrTZG/4FHcQqdei3/X1O4Pnjl43w7fUhqRWC53sZI+xkFrDzI
mazXtajPae1eLGvtr6zuyaOZGs2DmBEpg9uDWpCo+Cv0EC46TlT8j3XbofjJZ/lJjvaxnarmkXga
stks9bKW3fQoNm50bYJNdmoRgAZaD1W5HCjYKq+F8sWDMIfYVttyB9n5l/D8+awtG8KnpHEfGxJx
EzsZDk6Dfsu//bpyAB4Q4Bx/f9fvLxVrucHAOtw4wzJB2S5Q7IthPY3+fUpe4jPGlbhMq54oGa58
mNs0+BU2/M5PudPedUaBxa1zJqiJRrzMOvNWuwot+N/S7mJk1xjtoXEn6+52LJKe4nNMuVsXbvWq
v7mm/b4VbRnYRimJAKfDu9lke63hd6INMj76RVunAi1G0l5dXrPA8EkVTpBaEUtnXJa+Xy52wxOn
dLrBG26/AICWTjlF/13FVPorKcjUmFFiUXwQMSmP60oUz5iJhAossi2SCuDFHivmRCf/XgkReKLT
xbuge3wg2MI4LbKfr3KGTgIFJnEl+WyqW6zBUG3hr4Bo7Lr7X25I0yV2PsNq4X4Yhqk+Wu90qGFu
ozo9MfYgFHGmR7aj/8ji9/cJJNfeNLtvOjsJPcqqL6kBzPz2YFvEXrYpdyPF7q8Ns2fQJC46mRLF
ZVPxfhi25DrJgXhB7nziYLNVu4JqJw7Ay2c7KXXXQCgEtUpPtb2CmdtfylntuCiNJ2vOQfay/NSP
zr3XrdkFhChO1kQdfD8D/jFaDCP6sp8UHHqTbkXotdlfyKLSt+7JlcPJBv+0Cb1AiVFK8uybB1/w
VYLBO5za3SAjs70V2rLdY5Ls7GjTtjzyfTRIFjdFMvvrs1rnjPkPKYVtds1+q7s8Ik2JP5s8bdqX
EIOQNGzRjResurnFWO5Y0vLPrOvsPaz8o3TkRnux69DFSO2eqaPqbTPznZGU0uuNAz2TpDuReyi8
J+841lREj6P2Fz4jthBhH3K0okcchAGxRjlUPT2V6MZjx9dCvSR+k65UPlpmymVWUG1iPCUmJSVz
XlCHIMEUm+rH6JivtvJF6oDDAgA48hLChDPjO5uJRyIR+mDTQsBD2SdR2Q0lVMgUkZ4U9nq3PAA3
BeY2vliz9VcuzUe+BDX9E1ElmgEdKk65UX0Pyb/GXx6TfPpOxVzflow+RGEQ8uTUp3S4d/SkjZNK
a0GA/eY4bjcdRqL5MQv0v0yj/4PvsF+zg5T9CZykuatzDyPP33EmFHykgXyX5mRjkWRtA7Kiwt60
9T9axLqzn7hmCGgPpF2yxkh9OTva03aLPFUGmqeGxBDOWa/H4lcXweBXM4NjmeKwnJ5Quk5XN2MT
JDirDRYJybKsdc5VXyfnwfaJE/H8eef2+csNZ784ddmFEyxBCgzkCXIytAzyxat5UgitjJVPjNNG
xwdmz63emzxnREtHTu+DESpOGX02aTuiQEGU5tGXT4tX+6EQ2aPKLblf9O/W8r4bTa5hLZiVVNZS
eMsctm3KJSea/UCXNYljKK3FEjW15pwpHeJf8CSHgnxRisILvY6memI7T9zP1qmtELzNDDySXPSJ
gWse1h9/cOwIVZpBTz2Xy6LAq7KhGCnGgiN303JPpvONp/Pck7McNts/y9HPMPG55TF1l5eqauiH
d5hiW64GN+HHR2RDPLmP0SvfpzUJ+JthYFtb/yXlraEcvBGNSZCaNuCmRnnpllio5bmMcf3M1+aY
aguRolpDmw/rKsZHNT0k9nT0shurXqN3VMj53CylbFLL/VAvcGalWunHoF/PKH6qi180+1Gj/GaD
UzJN5FTThsGKmhM9MBhlwhGNgGNXgVN215I+r3VsIOJX+o77xuboLCoSE7TnteuoD8yPOU6igU43
tJB2t0P9/zTyA0N4cjKYPeHk4JEHzZru9dafTqI+dpsFiE5SVoHPYBgd9B12F3s/rUFPSK4tnEF6
3Udbzyc2OxaRtSBTm27/2F42xKjLSHMBzuSkEkCMjhKB7pRFpGn9oUzcZybAHod89906TknRmBxO
piPpWnhNdCPDQY4rd9Squ9LxPzx9vkmN8oepNojoafDdZ+QCr0b1sN21hk9emIvd0+hXQgjqH7/3
ttjynpqOdBxry2jUmO1wmbhZIUpowT0jnAsqxw3WJuuP9SKQ7tVs5Moi41sUGH7H9BkrPdKponhd
B4y9KrWqo3T6PJZQHNEk3TeUA+69zXe+9Qkl0HZ54Rtv9k5X/NctqopcJ/cYeJaYqcw/+h5S4oLK
0Sjr90hsi71V6Jzfi2jPYnIvTimeSfIDqjKaO7sjIsUp6om4xYFwtwmPtcgmgcT+C9DnulVtG7uZ
g7IgndKzzojBxdAdNA91gZ0wgzbZQEIDr+vmP2UZgJ0+n9Zcl1cE0P0O8POeM0vfW3xBlNsbNH3N
PyaiFHa2gdK5xfxXQUrTm4yltNWaq2nr4xFQGhNqZoxx2lLu5SRE7I39V+J27W33AcWbkOm28K47
y1t70l39KphvsSGsppSnFU29w26y1ytQrhY2iBI6VLSdqyFfVbQSJKlSuFndNOgtOUUJ3uc9dbqE
B+qgsWmzYTXvxrtq5CVICP/fpW1MzjGpdLSaUsbD0ddElJ0YlCODfKbFgRI6N1SJDR9dRuQC0oxb
1/3eS8hSqGn9uiIC7NP/NKoVKatmbE85kMJ+NmUsOvjwLPHiutoiq/cdQkr+6uRDbdI09tyA025t
4LNzOb4jX7x3hfPXttNX2rG7e9+rMeHw4DAvh0aGM8hZHnUte9chfndwgV9Cs4lOThlfLbs8Zqlj
PxbqU3FYhbK9VcvS+YYZeJeh4Yy6XH03s9kFq1i4Y6cb7WFsfwjbpEjQzyPba57qddJY8WYCqbF1
zsQ/WImT7JZcmvSGDa8uiVlC4HBakvutstbQqeCUCT00Q6eZiD7UuzwsxrGJCutHKAYMZuQkzLbx
bIgclqvkkuUiqXaCUME9xeb/0I6jeE2Mu9bLmzjV7iRr8AExV0Vw+Cs/9pmIdbpvClaXDVAU1G7a
WOFmCqP4inKqcuvJDwzj3eEVjXFLckMjATB7KBNmDoSwi42xSk18tdAIiKrx2IsM82rP/bYOICHp
Mh5rDEP4pAsKl7Iy6rT8siT+5zSYC2WkM5+QL099OVxqxYE6VGlgbaTMMMR59NWyrH97rnzjyX+G
3a8io2KqaJIMtc6sWw+yGkMzZ06rkS9mVoHadh0/ZiasPTWNJbgk1+imB0LNCZUo+YPjEa6ddF0f
jGndRFDxRILTAozFuTbuis1Hi9r/6bYUUEhrokXYD0Y5n8VqVn+aZmhjxtTApOJjMMcoI8ibHJmf
bMx4qtliNIn92fafkQ0TNkvC+Gnp8OGWTX4xnMpkEi9LfPUZfOs0OUE2VGPgDZhntYJx3/Y68Px2
C4t6KS9aA0k5Fjdg24Ws7Lqjt7o/Srbv+ryoiKyCgyanOTJ1RLmzN5mHGWQRZeZ4QQKfUPwQJ77z
Nk5c5JS0ziHNq1dVzFhXe+3NVq+m1Q6hL/TH2SbDyuK1925dSC5DQdYyQ6AGfcVw4qAS7ZqdIhmU
h0Swp2a0sC4lBcpcuHnRntaVWYvmtYbpPTLL4qlT+IYrW4eqR7jXJRpPpCZBVfWqu9PWYz4Qqknn
EdJ7Sno9Zr8s79toMluuzNEjbWz1DjmU6e1FsLjN65w+HjH4j1Z6U0JX5h6W+OOGCVUJkZw08yTo
axeq50CNNwhXu8CSMDOL6xpSwJ7WDfRs/VXWqc+yU5XRUhXflV47u9bQDPSbXjzPuhPCd5lE3mWP
lljIZTPvoCTyeGuA/MZEAOTXw4mNyWfuUqjiO/czaQYbMIPD1F7JR8cBXueNfJRm+lo1Tn80te+s
izQV9qoyIn1ouFmXMXQpDByVeut6WeyBwRm9qpWXBtE5koMOr5l8Xn2TgsQ0D3LJ9W35WbPTxO1h
8ZyTM98m6sofzszAmkUc3txwqxcpaz3f1BrUeo/JIOlCqxj/rI3S94ZL17jQtbjyJ5cEfZ/FmNV8
W5Y90gXeACliyLby6Ix7e8t/RkpHD73h7q1eGWFmKkRWG++SUerOoR/HI4rcKVwLjoJ2c7DCGVGb
+0xIxVk1pyJxE157XJjcwXfDkqJYLuzYH00RL83ahqNlnmESAD7LPKxtgChJ4d3UlNVhQe21JeOP
nvlPeuusMd3pyIQpeRJJ/xejBUAYHSLhzUcV+OtebAjk3WI4eZprh2RJ7wrAiBKd1W6t5fg82hym
ohF2UIvxo/Ip2lng0Ch6OTnuV1MP/rvuImIac8IpJntkdxmnIKmljRw4dQOcG/hCHCyGLphaDv2S
JokDSZAQCZMbZpgg+yaoZpl3Q0ObaKmdnZH+vVLkPgFByLVsUPHfRAiHttnEGYmcMlKSyBKaiCuC
htYGhBmJklWr/cxXLPAQR430stiZEjpuveE0tXm182Q7kJigPbQuMpN+dqjXtDZGtJaIH2R6anlL
M4sA/ZoWmpqTNcOOFdXd8ukPZr/rC1/uc/8fg1a2rxf3Ach/N1YK2qSlRL7IqbEuPONh4FDeezDp
gMNa1NnqxMd9zcpbTfmUPHpL+5ZXUidriVqZbIw21Cc7L5kz3LkbAqE+9Kj02XmT+Ok8sIvVs4gs
a9lFkTABrhXgiRmDOi7WnZ3KIVYmcuhN2g5Th6f4Vo5lqZMuSMg5zkUiokoRjA7+DNU9TWQXDYhQ
Uh+AIzfKILdmgexD55kq5YfIfC+EEL23yFzfG33TnywD9QbwvenxPio8Af3w1iCEjVlUUNgUAH4Y
FSJixbEUj/nBojpMUdQbTR7Jl0hTI3SRy2dmh6MBgkNah0MgDuz30UpwPy+zccc3SITz2qNT8F9s
Jr8jWUDh7CZf7jAdO7yKEYyxHcxUt5N/QileV7UZZzGhb9SfUCoPnnAeYQXRZfwoIYi9GDjOzGlv
zo25l44ZkveXBu22sOyvZA4AYgP9XochPff1Oka6ZjUP/XrpNc0PBovKJn0sU440DBqp3ojLODRN
JAgEb8fmsR1LxfkAeeI2uPFEse/y7b3lbOEzc3ZO4YgguX1t5sCdkRK1kMsnzaaHOmed4yrkDLT0
Fegz22NWZd+n+iWiNj0WLj3OU9tcR/on45tFOchr47xuM0f6Gf2hd3AmeqBb19tCYi+ILlgkOPYn
zVAd5z/QLAfECGri3FHzOQdjR2Fluqm40OfnhD6ZS5avr2Kz10hqj4aWfayueHQbtQFCZmVM4wip
UhufUS5qI9wsM7ARmuxNYhz93vouTXt+7DTnBXmfOGubetbl39xCkO4iuILwROIhFRS6lhClTmRo
n2dcsZO/Q6RFxINetzvEmTQiORaE/Xq30KV2Zzc6iOjanyaD1GVEOlnkWwKMrHiTMrMiJt9sXy1s
bT2ykFhaDIKI1Q+Y1O+qJZsRLbP9uqmJMeTXfpHbe8Pkq5wqaNC5JXRaHx7QxCH4qltqLczylGTK
jXxit+G0lw/ZtM8+//LdnKN0UmI4SpvIpexvlddrlB5a2kByE15g/KPjvrhDd32ArcyR92UveYcE
w7ZGETeGjjENzWhviWjqBG4SQlS7fgnQXT21oNFRP39tSGKjrK7XXd0054HQ+3matnsTy7ZNHvuK
wugJ+mc3VOSl2B0BsEqSJo24+CWXFJm52jJGC/FsMXa8UDdoRzFcWqbXEtVDbyYhqPnzOtbiXI2f
RVe6pMftjCaR8ZYsx2FBNuhT6BGBBdxtmU6ViJ2enIkk2LQhNtrpaKElz6hipt3NRf/eTcOrJat4
rUzejrqgSXmQ925KpW6frEfO1G4/5NPfRGXGodXKL4jc9ATGLHYiRWapZgIepalFmz3lz5PrnJDZ
4sH29Wy3uVhj3idalU6Tpb7tqvg3VYI3xp9YGBZCcCp0/fnwx29aO6oWizD9Sv9XzeYTMG8Tss0t
7FLufTMWX46qp5hqxjHYVxZ4Es0fBL9izpZptgX9DJKxUbF3sqfypS1AhNqq7UP6WlDRSC2hGXfi
FUBWRenYviN27ez2NPYZU8pJb9oH0kseimwOphts5biKOp/UtqNiGe3AddElkYS5N6zZ3We2KEOT
mdCypu2q19OBFiVBRwBYOGULqLSzEbpHn4pQdm67T5b1Fi4L0NN3016qrT2ao0kQPKLJdOv1yBDf
ucq1gyDy3iW02y2WV+R9Px2VRnAdaJYscJJ8RJDvmE8YSa+da6BF32ojWMcN+efqr3er/FP0d2Lg
i51QstBOw3dk5yYotUBoL+avZRvuRpg1EoOQ2Y8a41+DqLZ3uTwVtoOdQ4fhCLm7k8b4mCCPYHz2
QruougBQuGts/ay7zacpK2qAKxLzTeM6Kfu/IavKWyD/vUOHI6DmjlpPRYJQleyw7wHXwcThXvlY
CCMeUCGyUyrJfpsNAF8uS0dW9g1oUBIDvY37dIPRtPOGaMvqOqs/XZNr4TyT268S+DW7JmyHK+Gd
yobsatcIPoypYqDg/cRrUe3mqPMKwcGBgGyS2r9VmK8q08yY/ftgOAt3cgfBSycT4QX87chrruyQ
CUJinhEe648skYe04s0nDm5oj4UJuNf32nQqSMfHOgovBDbkjdVFN9bPSe/00+Q1n4AxdCb1oMWN
scrHrLlDUvdi+7ogDqf4MEWLd25avpTdEPDUo+OVw/Q6NZpz8W6xvthu8NdFzTJ5oMfb2R9GE91J
9gbSaBJkgXUsyfGCSOD5PYEA/2Vr/7BBw/bGUp4THTXCVLod36N2dvVevWmVPOidlQSzpprIsQiY
lrVwOCSf0Flp5Nann7M+WwezSa1dx/0aNFiMYPd0AG1yjfpKfyxtlcRDSXmAv1YfOS4kE9eMWtlc
lCC3MSFgoXB5FvvGeCimpkKU2UzRKoYrUd33dJR/W4jy2eOYIj0bjWC9/syJTq17zRW6Qmm9Ze5Y
3Pck4WeH1JTmPrH9GqCpmIMSnxe1UCqWw7ITUqljLdCOoVR5rtx6jbVZvJFsQic5aDXXTjCVbLks
OoAk0/wmteFdq4itFptQu3UFApyr+jnVeE2VsVwb49QN+BA3e4wtZaLlc8TPsGETn+zqkXqLA10e
ebhIH0uNMMvQvuVgK5/pFLGFExqyniLZNLjS9PxNify8lpU62GbOwFdoBmfcDe2mCePBy0kcdFEk
keOW0jRt340u5Yd8Vop9XpZgPn0GVS9Tll9jCrY2+cyKhH4v7PIAI1p+WjbnaW4LLa4tF3Ni194N
hbE9mW3+IGs95IEvHktvfh5dcLhpfV3V1D13Dka0dXrHydBe0JS+OjIcFyO5Lk1yreXynLZoi5w+
eYbeYPEzP/MF/L0kZ1WoTyoRwacSo7lMf5Whs8ybPONZzjYwpno0eOtCc8JQXlrVo+VUZRFikeN6
ZdvlvF7/9YkR6mYhLhPqbHuRH4a/gp0P/EYKN0iNM5Kfhpqo81zwSfkbbrXy1kyb6011Maqk/N9/
+IjJ/MrTKF2TbT/V6XfrFbeZL/sRjV/trTwj49H0Y42w/V1uMCMT/V2iWGedg8qcbXnYuoFvvqz3
pWDnRwpIaM6XFGj3CKuyQTF3bqI/YFwi2qs1P4rp3wIIQJSablyHaeUydQkxRWz8tQj1X16z8JBU
fJLNz5oOCANmgE+6Y/4WPgt3afS7WbA+qEp8NJnw8O8nR6OHZrKbFFQRHLZbmQLLYk/smLH3dMLv
kDfaVyQbUT5b2cFEbGFtbhEha50Cb3P+SGWigvZYx9NGD1UKBJyqIhbTMoADz/qhqxilNoPUBVQB
t6hFXkSiwy3uOfQ0WkjAmemxFyPKphcXuRBlpFY0SPFvhG0g8+VrYbXcbfoQMcBX9xMYKXSFYsbf
CA3udKAuxECsXCILQKpA6RcuDElErLfYiNCbVyHSV0vjUCv6N/JTtkAz1bTTVf2SaBsXvibY9iYT
vb1nsNx308nVC+owkupUt80nm92rt7n5EcmsIrt2eKK+qN9LgOxcN6xALB74pAUwpD5XS2Gb4ES3
q+VlXtEomf8ye/zhMzdCtwAOp4+0/+jQMptLQjV4O8iw7YgnXgr7sbKaUMu2OJ8wU23dHkqJVJPB
SyP+oR+2C3khbP/N57iS+W3dRqJlav8VCxqcsTvh3Jk4B26UgjNIYp3Nd68DZLZN9uKpXyO18ODp
LGE6aGBmT1bsOsxIHJUVLuiyt67CZiywKoIxN8ChmB33I1lHfPTjB22lS4Q6EAjExpSdLOzXjHe/
yX5eDP/LTYNJcpjXiPyXNhzslqtDJZCJmnUpi5mPtjfzMB+y0PIASdTKZuVn1vPmq+rkGcvb5GV5
lJbtCTyN6MkaEUevQM9dJx6S1blKyK0zUE+oEGtFFFGglCNwTp+7K05l2LGJtG7U1G6FgqwfNhko
ikdaO6tecgVygp30hNiCwMcK7m1psFDaGLLIxN9Y4gOdeddcJrbVgqA4XxGJXG5417FlHDXJUz+0
XEhaDkhAOSVAGERu4M7tnSGACpiJlmA0s2uJzycS6ssUvnVT0NU4ngyqtSnaRuq4sgkZ2VPvmHuY
3SRWPc6FkZEx12uDrX7YW21tB6VZwvzbb102EzaAzlsIhM26Mm6la/gmtmyi+Oa5kVYb2F51xPdL
KkJA8kEfEKnwb0IT78/vCduFr7v10aidZzOjyNhWdGeMDB9DQgAJZEH3RQ5+v+Z/R13OUe+tEhaX
BzHlONEVw6nykHNo8xoQAxLVmcUF4LOmJwR7domXR1Soe6HrMZdOLcj6vBkViUbtyvLF8Fm7Fn8d
pwFMmqLRCngG2yewwJjxJ3psbMMqHkFGUNo55Pi301uNfLK1k/JJttVhtscp0iQh6mvnHRcAABZ5
n1ENszBHWrmfqo9u46ksEvM9tQUFlzds8AajOHLF2TH3LeIuT8CQYr/qTB1Ar72SZYglgryc0CO+
l2W3D1180iGf+9EjLDq0OsqiaP+8qME2A5jw3SRJViEakpW4BmkDB8yWsqLHIuVCavmTXJfPAAMJ
6ZaG/aRNzY8vuWO95a5xUqRBOkD5iLIlLzaH8Xn5rpNqOfj11AVUTI/hYL0hvECz6U7lFfCmCKRo
ecnqvqXUkw1uBCefHUnHmN18F5TU437Wj2pesd+iaZ1yvny6unt20Km5oiMPe7H2/O6yAbXTqYma
gdC12n6c/PxtvumTLWxlptZigtujjnr0Uyt5dCoBk11tV6f0LsOiBa1ut2fHJgQ2afr/Kn/eApsf
ielhq8+1u+3qtAES9rXPlCCYfY/5dOf76oArEuhZ5duZ7uAn3SS6wMDQvay9xvxPix8moFuUhMEA
QbHbStByrHT3BK/ZEsVPu5pfTsd5xeGegaHJ1EPMvDUkZlIpSuNllJCGxyKkD6QPkVetJeCaWE5q
pO77lRnYZk5ejULitSx5y5TpXaakg7tweYps+QcBztlwUifcNmzUBEK4hxYLNc+Nd1qngarYdN35
RfvY9ZkTag2jdjqaH45ZgYc+eZOmxYw4dswpt5OKhKBJ6OGydFt8k8B5q/fCfdwesUntpOjpHHN9
ed44EcTIEGyk9nLM83Kv1vUfq1xFWjNPLduJpg3LhTZZql2p++zVGlmSHUQpm/Qg7uARV9RpVcad
P3R9THf7H9E7VyG87U7OtYtzgEhjMMhjXVAQnWvERTOYEJIM7pGO4mnK+gV5h13GKANGEtbPvUVh
NArDyGmEdcK7yKuwlEnkzcvBUvOXPtUIMbu2RcPk3AM5Mm+CGYT1YoQRfPZ22SDatrIWMWMw2omR
99wpxGF7qRr9Y8YR9JzcLCJL+ZX5VX2PMfxOlt9LNT8AVahL5wAhEQKISWohppWgphjxzaklWCzu
bZeY8DT7W0jCotfmfSYyBIntsMKjdOAbpvMfhJoN4JHdW/aS7J1RpKEvjRet8K9lUV8NkXQoOHUt
RNf8mGL8yYtcnq0arJSE4Fc1Exm7lrfIBfVvyoc6RhqicUnwQw3vmZ2gSBHoqZX8aEqYnoEzenN4
hPOKJd0n3irlXTr0N1WjswkEC4DV09BGZr/+GTydhOiRuaRs2AOSrqIIorqYtY0aR93KVDBwpand
ksWw/UnSjPAiIifI58lGnTigDkTSw7JjpcAzKPbiWa8CbqCc9TnFQVD9sxqfCjF/IsC6HcNkM2K7
0XwW4vQPzlmU5RVh/QCjXU7DIS4vSYjgTGZznCJP9TKIBoN27r2dYxhIvBPEW1zdxPsrRAe9YI9G
q+EP1AXCkdR3T6J9kuQlueO+dBGhob348Eul7bytt/Au6mGjUKbrgnq4ui8uBROV54hYLPRjgv+a
07OeSghhHuellyxVOh19Jc0v6XZfacW6B4q76AhfdoavdWGOIDauh6fOa1bQv5yc7cQ5YWVOYkwT
u2QymkNrUEe3SOdgbWkEQWOFotYBAMQa2be725lqRZku2/7iaFFbEF9GfUOHnnCetHittToyNZfe
5cXdtSy9MGdIPNQXGRA3g+zYRv6Kr4WBc48Ljlq3zlrzU16NZ543vh61VbF7cjV9OPe2/moAM5L8
kSLxYRpUeMeosMtffYfJiCMk9v12A9YAb5aqpaBJXWdpImdnfOgAoZAAZ9c6yfwwZWsvzA4YY7kf
qZyLtZuJBECfij8aRQ6aMj7URvD88wz4nvI/g3yD6bc1zU6EiRgDU1a1aOouBXM8LTplx2m9VzhJ
OfCkf17a8cEwRtZTQWozrbHvjNM96pNLX+LZcKqyvThEOF17pK07uao7rZvsU2pZOLOd8drhfYvd
4sHUHgwqG86lDs4mBu8gmJ12W6elLIyejsWNsCR76Vb+DM+PK2NoHlp9Rqols/QBky8h0G2Lyo/k
5OFm7MtXpqYMVRzSpMp+XnjgxLIRZZSZqDftdLwfejncN6Xi7qrgPkHw/B7PPilRztnVhAYQo7EA
Ie4VvescPEEbZGO7as/yhMrSRcpZQ/YDuvz51YUaDUeXUWjWnng4dCmZf85Q0gcpCnEIfCC939/G
dFieUQF7u19/9w27uuVRjcXMY7gNxV92P5o6luQFeRIBPcTfDDas1m/GHp8ik1leRJiqCs5nP/3T
Su82uaivpSkCS/P2OnPuI/fW8IgG2wRky7gvazoYfj8IYc9ArhtSQKSv5GggWC+RNTvTci1zL9oQ
SB0liteXocFmt3XWbrE1B1odm2WakW5AT3T+ks0F+8CmPynVPPmUnNybmgp+/2bDJvNaykFdkrbw
uDlKbJkqa/4o/xM1M4Pn0g6khfErzM15mA14fDP+FwP/D1Mz9EzvizfZphKto4nluiAF9vcbc/J2
+T/KzqwpciTLwn+lrZ5HPa5dGpueh9hXiICAhHyRkSRo31fXr59Poqa7K9tsasasCksSSGKR3K/f
e853DhALL+bQy9MsSQ38xFhSJfrnHgkEkFPd3+B1TBdSbWh8o/O9t9XSuMfOXpEsQqd/gTkapaOK
nrLTIm2pleZ7PANsUqMxbhYl89TKpdKhmsdZjLmMZmm7/NJw09SAUbqZPb7zh2ykyRM0+hZ6xWVk
lvI4uNt6YOjcR5myg0q2F0BaH3KGwEtAnswwFWzBVmaf559vEyQCrm4/mwOeRR8dkq4kW5sap6PF
vp6ZQbZUuk2fEyVWON52fradOXpbBJr8Gm3AfCi76AkzZ7VOghiRadJhlRIdRkyPTvqOti7hNkVi
riLaXzvqqY8sp4bIPLRraHLk1lfgfvqOGZ36Lrn1ddFjYnVrHHYYcWIbkx83j84GRl5CW5U31shX
oxZibw6IqJCBuLc621eTza4FLjazY1PQt+u49T0KpClrd6reitSWiKfjsyrqYWVgfjgauQ2+R5L/
GDasjz16OKXLzZ9DouN0o7/bWsFNpuxKCUbhlapmH2M2+sdi8jViwIEbMcoIjWgwnAGvbYO6CO9Q
KaI+DeAVWmMSP/SGs5GR6h2T0X5UJ1thU6flfcZndYUqN/cycUWHtbSFWf1oPXrEqBWCa6YOOjIr
3rrIYtwyhM34MkRUfGl/yYKueJIZr2xRDP45zl5oC/fnfgIKJlrmIYNtL0Nvvwrd4ATTDkW6bL8Y
IrWangpPyktUUmZXo4/phjBX7O71tTIoFmcOjBpYLVK9HGUt4XwbI0NsxdJjHdPxp8LfryVuSQy6
XF1IOB5tSACrIHDzZy3PV57X5RdNi3O4eykbUtPZpNNFk8UdnyoaO8bYRuHsFMVHMjtNurXJGdP1
vbzAKmScga9+Jg6FHXIqK4jOahJ10P+DCLgAu294RK5WnTQmC0vij5RV1Yg3uk3pQQb6AJy2eJoB
dLYMDXKkdeOuIl+Xvcu+KGbGOqCryVHW1dLLaN5IGSB/rCPCSqtepWXaCbrhr1U7cH6M2tdkQjD0
KBMXoYz7TZIAqsIHd4htsJekwiYbQwWY5RMdvDR8NzqYGSVxwwJ80ZkXTx7o+UVFmrAuimjkCdpI
PvE1zLbEikQqZFUoenJuwJ0j+26HEjflmDwpBY1Unmp6VcFkBva9o6nq9n0/mXVBtwUbT8ft3NuK
thZJwEF7eku8oMawHtOV5/vwhjC4vVOUwN1kWsufopU6WMU5wym+aSuPSbLsD7lBCvLMMqKwcwnL
6bMHJarsTVajy/vHT/tC/AB3YN9XLWMPDs/JLtGDN6Tm+xjbezjk1XYOqx9yFVwesLQ7/mITu+Vx
xnmVE44zC2nYpNk+FOZzHjQb6LjFa2WgsE/mHTNNUUY047RuBI+k11YLFwrOvCBiqAR9kSUbqyYH
oig4/oDt5JCcO/SsMHj2g7+a8Yl5ui7TTpzmzTYPjXezDTpIHlF/aqYPrcADBa1M3UX1PaORE5v0
tL7/z4fUebW1XNwXff7Q00ugXuJLhuW9F72RHObPRj3KKN77dtPuOBHIF91zKtzWhIXYBReBKQ39
QcnqddlU3fesocZFTKif/TwNT2gY+EJHQ8NEtEbd89yoSBCcQb6Y2tHqAnef2a1HsE8avSStzajW
UjhZVJZKU2JC2Cbde+c5+mtol6dOvAylF35AtEHHodKi/qIG1bmZ7wPvwxcBZgsLBwD032dFgbGG
FOWVHm9nl7hqysHfqDEqAAOp4cyQaRAILFQ667pVtidt8kCbUn2O01Q/V+HzvNB6npscEf2+2FUk
lqwp7v1QeDyIzL9EdWE+aGAs+thYd3rApt+X2RlR2RVmn7IydJ8np9bGnaJ633ssIAcMkN4uS/xx
PaMTOr+/DJPJLYpksZeKHTxl0n2QQOruZKmGT21I/IttRwDvpi/qkx/OZEdvhpJSfWThbkwlOpJm
mZ7zIS7oveHqH2vgVkonJJAwFUWtDVa2Saph20d9fK0LFuPaoKMr2en2kTQfhppSYRH1EAB8f8Kr
JFskItDKiAxlNNvdkw9Pd1ZFbzBxScdMHL82/NLpXJTtDKsw+ikND2XQBa5odfP15uCXIs5S5b0m
d8xdJpmNaztHTJO1TxFNR1Rug3IcAhwraH/rk2+M1SmMz/N6ovjZsFMi28Cx4oq9QhWySLlRdjPA
bpTuuKdPwcGhZcRox2X4A5zBlYBa91RiGgTmXTl7IeJy3fc2dBRs52s/r4ZzmXzOFU7KvsbxFe6T
1jf2Jk7U+Pi1v+exLS+5Uzx3hunSv2U1CgyMgQg+yrUeqQ8FdOI7R4uMh4jZ62gVoFqFISlLfY1m
Tbu33IppTaN7eBmkTe9RensuympJRHyyDDGYrBgeHwSKqvvGy5mLT0A4ZknO9eshICpU0Pt0xU63
/eKbRBw4ie3AutRFcVCiiTmLyvVgBcazp3jJVg2ZO6IN8HdQ7m4E31o7t66iHVssjSdgRryW0w+B
or1A1p0glPnVUjCipbGHsITlHx8xWqoqfTegETR1m9980sGQAFr0gCw+o4BfEpRe3LKes5VCaKOV
FvUpsrLyHtcbZwZuB9YS+YLHO//aFmxcVW2ncFjD7r6hW6Ceitxa9ZqoTjPduDWL35E+2bwB6lok
Fkbvp8ukR8XMhJ/xjVnS2StA9wbGe81IgNtq3U0mwpiJkN7oxrXzC7AFqblH5nMXJUGxnDEyahcZ
F78LUL2i9EPr/glQhLuDP/RmsMU1DaaiMu/nh6LSZC+2Hb41llVPWQctxlzaSajPaiFf24DZbVrX
97hwzEe3f4J0sB2TKHjzk7wj/FSlPxla7iYWzFPg12xnAGzbhemmjfXLHEpgT1hGFX9kiQGbmLFo
ssv/fmTBPtNhAM2Zm9uDvY9yF9n/tOqbAbVy6dt7FSUSXsoQFM90yKpRCK7NmnJyPrcVnaYtEUsg
HJ9Oaoip/HWdELc7gTUxP4SfBDEhz/C9zZBS0qLx03e4kFG29wyiO6839lHf4YeyLeSHZTOsO5Jy
Vt3MHVCjZN/HrBRozsJ1bbgR5xJKZGvyGkMaYKBRDj9qgagli7UlUGlQwaRj5bevPyo4Q+i/VCs1
L81n3QGa60ahuUPhYD53TsDcVcu+Z7UdnzIQVqxGbb5oM0snEcuJHkwMS0cvLN8HA+/TzLOUFToW
IZtuoeWO/Sjrxl1V1Se5FVhStYQPhcaYMDBY8bS2Z4jToaXF6LdxUiPaK553MyEO3VesPeVE00WO
yrd29F3yXrhflG5eH0p0xCAhRu/INo2NpEJErkWl03soieYjQUFe5l4N75SxQWLaD+oDyUh0UuPy
R1FKhTE8XA5TwDur2HLmtXJeNVk9i6zVGAkfwajlSw6C0PF7CkEnp3EwP6pEDY6Iev1VU5jtzrRh
JfWK7sK60nZC9T872sabRKYMV2fyMUnIwUAeK3KerXStU1g04S1tTlT0xUtjpNQ/lRXeAILYX+uO
wQUw/WQzWT3C0a83Tu4aS25be1M5dXYoFBJUSXd4NMChlA3ccDuo3nFlnlTBrDzEyH3fe84npjON
Rpz1mcXeeKmt7tsYGu1GHQJaA57h3XJiULrA2o4IWZYoo9v7vFF2Axi93TgwCWV2hNMzCY07zedA
lgYeUu0WlNxUwCsNuNZ5b/CFw25hNitu3fHO10YGiaxkvc3V3QVym5UUVdLC9GwGdHyzzNp3CGRO
hjt89wkEONrm6BxZI2MIMMy8EtbYx4L1zEvH/lZrHFKdxHhm2Yp+hkl7NdLUQRviH5isyVVBV38n
C7W6c7hsF3HF6GzIW3s17/bTkJs2mzzNj1k2j5kzFBe1KulNq9QFMwVWV4ZoPzZiP29m5mSfrgzB
bQzVnVSvf/ytLP1XaLrdOQjdnhfEdtahXz3kaq/xLjvuwUz6q5Fou3LCfpeFdq17BROA1R1CbUIi
jCeQJe0a9Wl6k54cAUVQQSUc/8wJLgLhiCzl+RKGuPigtkV04IZBFzW21Og6XFpTdNX1H1+IE8/c
QZynLVkGF29qKcjE+0QuZm4wXL/TXtU3VZ+bCdzX0D+bOHWXduo4B46Ubx1yG0bjrF2KHoPyLjzU
flNVEWTOwQrBLvSqfdWz6BE/XANvxncmsxjLSW0Fq6yFFUC9L2kgd9UyE8k+GGqY+23inVsXeVHp
xMWl8RnJamwazXIoiE7D/fmCtlL/FmPZXpp6+TkiQNgnaAPZt3yHk1ywmnGxqasw/YXlvR8jrJHs
j/7WNCrjXGQdZQ7TDCwJ6tkovAC53LAR+SB3SgkCf2K13QdVel94o38GTeJu2iAGQj/u8GLRA6po
DcL5Qck0RdFA2wkmtwIHa1BXTFUiGNNl+WTFMqIJ59pXRY0OvDDQKFq8rPNfSa99MqHTLM1UhV9u
c0Ku3fB72WXbJE2+tYw475Ta/B5b9AWLiHU/Ux/RBvZPZgcgLm81KH3zQkLL+i5t6AqL3LRucSTO
YaDiuczMiIiQPt3/W8E/H9K7VEmsLQl8L1J9rWOw3vyb0ILMpv9D+GJt3Ocm1nMlOagCq0Zh+M8D
EXIFbeaSMmjAXBgSi4GiuvwE/ROO4R61y44O9HfhTirWytiVtYSAWZLmp9N76CFDl3r9TEAGw8kA
Rx+K8Qv89kfElGssU2wHkfbYD+6PQrPWWQ7sZ8wLZRn75qUumpMG3YPGOo/CiHYJBk4/7+DV2Wa6
YJz4jmzoiUAFXvIJ4uxk5l63o4l+YyCijXtS/AiJE+zDkVc9ojcBSMQoF8ty4+ZMDLCkF2hwqrCh
EyLXCv5pNMi9F2M1D4Argy9VHcaNpc5YaRwXvpGqa19FaY6cUtEFaHSH15Tok11W/UkAjP4rURVq
le0aquqaDrhVzf4FAIsoxOiaKK/QtTBt6mKL+pbydMi7o25b3RFN0gPiUJ0pp989DWCYkhH2y0SO
P8UZVgmbZsmitAHze5xoEBkxcOfGGfZuY7hbRzGx/aEkONCK+dkzjXmkGiIjovPCTVAL87WyYd44
lQIXfsSCRED2n0Uc/etTBEpK8rkwXFPTVOeX9K2edXNIY4c3dDpUj4MhhqVUCOvBAczoP8+a5XyQ
Vuy6RA+JANgUXnT87S///l//+T78h/+RX75SWv7CWnLJw6yp//ab+mvQkuq6Bk4kyzH5NTbK2j/G
mwTMllkUmLAGFT7+lsWIIV5FCT3xQL9wSnOBgiNKWyikha08HdO0ybAwcKzy54ghCrpfmP0JVfdf
IoCmB2ZZlGeG7hIBNH/9nxOgXKkpGWsOctcUnFeqnvKpKYJltZzQpY+5mry3Ko16JQvxppK7vm+R
sk9yACSvNo7N//2VsowpGPOfc240oRkWd5eDOYZ3Tf/1mgzyzKo91hbEkQ6JstsZV0rqgCabYsWQ
pgcE1dZbn6bna+MU78K1u8cab/QevVa2Ycqc5j5tM8HO1GhJclCCGk+fSyk0Dgg+TdgXNDzUs1t2
yyQx2wrVNAK1UbjPQZaA7GWk4yv1eIFw+hHWVnwoB+dxrp+blAb7HCtmfZ+PE3PJ/dW0NhWWJjpA
+FpU6y4itHI33xlz9wW4YU20B7fH6Ac/vgJ7vrCmIX2PbRgq1dVu3Fde24ekIeoqV72e/I6jkzU8
lTA0bth/72eoB8PT5Ko5L2L9VUpCdCEpUinUm99ziE+avt/PwQ+Dav6gp8pgZGoohll8yYux3nsZ
fBLP6ZB3lBsxFVDa9CHXZL0UX/keXaDvEUiaC5v0hnUxNISCVQPQ5arGCNSGmCmR/w3vRvZZ63bz
0YM+WMCaZCLupuER411z3+FvW1icxGEf5nsZmek3XnQD+1wYi+ZhfirAOZk0eNrB0lgvVJOchjDA
bBLqZnF0GpchV+d9Jl7dbJjd5vtMYW8Ar1I+iEQQndaZFghbG0KVoTJaHKLXkqiJj4ZUdwywTOwk
bjcj0vL14PTpuXKrBysp5ZshaTKC+3e/eQMTbr9Kh1uPGoZWYNZcSWTWB3JGdCLR2MMq+eJLFnhm
GPFGjGivOHdnV4nJiuVal99VJ6MtTpyMPpa7IBbmY839rdGZhcLeMgmYwPKtja4rt/uTLt3mbNTO
kVDL8mj7pLkqw8VukmFqKjVfiNumIZuYWw6ok5ov3QmqPiMdQYJ+XTZMKDfqBEGZssVOpYUIRFgD
QuXA/R7nIZR79d0t1ILbdYKv5X26GIEPHDD4sO3y5u0N+inZVHsIS/Z7o4ruMrOuriHzucpFEaVL
01gh4uZSCfSNqzWUHblTaRi5q/cSF81TR/P/7u+fNSmutpEuF6hN170gBiB0oxvsZ6duuTHIZ2US
SLUw/RIxqT2jPm+4UOU1rkW/7pP8w0LIAUwo9Gku6g/zYbgnSOTAgQyMP9FbqAqZ8lYiMVDJ0xjS
xmwVMunbenqHEiIQ/T4oR0iurTlySkOu+LW4jjSD1ragoNPx/UgnQG2j+Cc0yxSXQZ9wAzIe5v5E
QmeOJsWZ130zCxgcsVFdvIiBXh9pP1NNOI8Bhr5d0RgcpH13O3do085j93LVn2Vk3ghTMe78iA8i
D7+B6oMXg29AqlI8eEoHWUptYYaolY+iowhPY5ycadoPl6qHeoCyBKi6yqDF0Zv6aGeNhCtha/Ux
9KbhXzweZpLeaNi/c5Ht0m7vEN+4yzwoHZ4JkcJa7BznutKD7qAX5il3+3YvFHFuIie9sOuk5Krh
41IhNG1oMPoA9MZ62YqkeQj8ulsqFjqj0eivQ+vn5/lDPeFwfSJI0PMk2l5YafhoZcs0tbrHQUY2
oR9I2lQbALySIkrTaXhumcp8pq2N+7hQtL3qbEwCPZhvk3bijCCn5m0ZDZDY94OztTrma0KJ6s38
6NNRYD7I0938WebcxZ67jKY90+v2EWqCLZTl4dnRvAOMBgLUp4ihsfcgJ1bApEayjw6d3SfQVcmz
cqy7RB9ouilC3VQmmIW5sk6hNjStQzU31TG4hRnLg/W5BA2jQ4zT268C3XGUrcu7zXwdxZYu0i2M
jWM4M0kD5yrMyDhYBtayym2iXSERbyqEOoJ0GVm2QDhkenVGi1vhTMR2PxBYuHKlJbdsjjAejfjO
wE+41H3zDbyp9hRhaL6To/02YhM5VgLXgNQi+6xxj5x1FWiIJgBbSAlyIWG2eDQr0ITRQKM28Qp6
3EaV7RozrhEhYKTXar84BbFZQwtu5S5JBrjSuPDRIdA74LqOHrLchjfjJAws50NzSkJOmOjKJWr0
ETsX9VNhs6aNVYstbxgyOt3+NjYH7oSywc2HA3TKXNMfhaof4NKW29I2M/yA+lG2ufxOrje2/aGl
sziINQZ1+M9d/EaTw1lzUFa2SRE/m72nrZ3YBTiIlnhb+ohYs1HRjhwc4Qb1EFz7SN2FWqntajy4
Bi7ZEyCbeAv7tN74ReFcdU6lhAn37zqtDphGarMG+IbmOUHw5UE8uGrEKm26JC1PLniQr5EyQpN4
5TJ4Ar+cvCuywmScD/RHp19aA51YYYESJ7doXzSrhzNhwl1pIr371okXbEN3X31xHI8OV9FHMtxk
192QkzZvSjTeoSPMilEsRZlV6xlTRWeBUFEjzOrXRkqKkUlLUdn11sxoNJgF+ezJOFhLHQnqi9Xq
D3IXlYP3oBVpsSx86Is7WVr386Nqed601uMFc/h4U/lKdaK4zY9oTnjKvXi3jcQ51HrvHmkCrnIM
9Run7dpjF8KMtDvGrF6LYsOqJh8YgeXsASNcUv+GKBtbZ3o1pN5tyXHrlo7rTUrRADNct2vNMPyR
yh6Pfa1d5Xw6RQmN8GiaE2pJ12zTsm8Rqbx6sRl+E3q9lwhg11mvqkfFoMHYk1KBIYOJYhoZ3UHN
oSCJsn8bWQoBBGDk0/AIJcsRplstEYuVan2dZ8dGFuwTB6YUU7mdmGmEOtG5y6aCdaW6JSF7vfGZ
dPG50Ub2eSIcJ4kihhZMOksAg2hipn5pDWFkH2qCIyi3Q/pF+MZGSCYLlfCGGT5KTx/1BdpPxo6C
XnXQZk8KxSrQpSG4l4lT4SczmOxOg/MRxy7zxFPPjTn5T7GeWjLGS+t+G5K4e6X3FtB0sYObNkHL
9Hx4MgWZQ7A1aLFg37uW1lZRPn1VoATPKEgJoLQZAOrtYRR5v1ObsPgaCkfJM3BFRAoTYBDKI2Ta
TM0OzYwxT9N8VZoyuKAvQN5WTaJ51rt9NyFiM/XYw3dYjtMUPs0HDBdtAoFtWkza6aG1brO11OSb
goXu0JpwQQL6M5Wt5DfNrA9zXEMKY2+eRag6DUdrtKCmkWaAdLHrIeZOE+rY9vVtDN9hY4j4dVIM
bKjSmEpV8LNmonjRcmWJtvyTOHPt1yxZTZi6KlQUuYZqqeqvWbJZVRZuM0QlUqp81fMa3MnpQ+xc
4poZU2nIAsUkH2y14INl//7p/Hd+QxylcPFeVJivz0iGDrpfQtZTsoQjgS7gXZimfv36UDBSyXtm
bfN56P8VB779yO/e0o/6P6efes8LWYXoWObj5z8+u+Up//2v33IO39GK5p/Nr9/1h3+3/q/5yxxs
pxDuP3yyzkgCkdf2o5IPH3WbfD2G37/z//rFv3zM/8pNFh9/++09bzOizh4+/DDPfvv9S/uff/tt
yqL9+wn7X9LAN9VH9h78ZduGb9nbrz/2FQqumOpfLc60wsZd4ar0AMgC6j/q5m+/KabxV9MA08NB
XLV04ZgE4/weC27+lZOnhjxbCEM1BVkGf48F1/6KoIm0HNe2SR40OJr+v2LB/9gSMC0STy0dwKxJ
jelo/P/HloBn53rsOBjCwF32Jzc3XoFQySUyvMvUNctx2tMofgt6fGFo4C5k1ZxmQGOLS2+RQir6
s16A6fzx7M1jsnVeKUPXTMMkhXc+m/9TNyASpm1bVAaLUkFTmySfrCTxNJZkBSb3XgsR8sB10qOK
owDNZOSHBfyx7q1qKUEjHZs9x3IQZdxyOepfBbWS62DG0tzkhTSLFNX3Vskbfwdo6jkO5avlo+Cz
2B7I++hWRp37KBnyn5nfVIBtxmaDSL1ZGql+R8amgkWCSjpq+3sLx74bvPUuqYumRdVlTyYFNR/2
ZdHAR4JCENUvAAqfpI6om1QjCMQcESs8tdscfgwzC2h68lBLWJ2oByEeaxupjB6uJCVFQ0z7rWCO
kEMPEYFzs2NNARbV36FZ7peWhZIzqA+da12T0ugX6eiNa68vD1nqfUTrRhknqdOuizpn5VjIF0Db
nLEuuriU+w2HjSNtdxXlI+lzA/OZVK/cZWd0FyMOHoDMy90k5Nn6Vfmgg14kcG4MwWn0+GrY79bh
2KXrpkDlwpbF2AmuFGN7YO7wKqMUad+oA3yWAB2ZiX5jPA08zukvaZGe7ASGJq6AeBULjgwwnHI8
YGUQQ6chV29ry3RjQTblUCyZZQ/PBeK2JYFOwyrGx7ryi/Go6e3SUntwA2Z7oVkO42fI4s0Ykdrj
+0q7aiQcXK1eSynfw8x7w/DEb9wpg7iHlMCvs0W/NeJrQaW1MBVmfL6Mf+TMD00U2RtHZ6KmG/GD
zI3nbMjHS18ghlV1AvfcWIIbx1psqzDUUgyDneXUq3xiCWl+esFP8R1EKDt3XqrICAD3IfcHYA82
vcCrObjqI7O1iMYaYBnBMc6JsQNZMREk5AsfzBH/rPuKeqvYWgGDStJE3MHuV2ZtA962+g0RBBG2
ctgErV4+VCXlswNrqbd0f130vAOhQIyaEcCi1e7ea7n+kLhZSJBwAsKAY1bS1I+GA7yXSM+CR62m
q9bedFZ2QXrw7Jj5O5OmAI+9JEkH0u2L3eofPuCflWFb+TId0ZrFb2HYjhvfbn6kMe65tqke0y74
zknvJCzUGMTKnUfCexbmUF757VnxQNzBzWigX5ld86L6A9ZB+94osZp2TSc5kLc7/AtAtew3yqJi
3+mAkbzy0rcYo6Tlf28scRud6oNZprhH8n0EVZU6SJA50xJ/KuRJHSZYdAcmzht3iMTbJUAopF2t
gf6bsQxH6GaliPTq4UJeoPTA3Ok1x96z7ZUId15X1igxoG34LsMdKBPuUh8TvNbGj6Yj/bqTU5Pa
tTaK7vxUCvFgZsNHTcwjjGlyUzsLgZF4GyTwh1z/bLXxLMWImaFjvwdwwxvIvVAWHuwsLLC1J9BA
xSejCsaFwI1BFwhrzeAO51qoO7rYGdwN8wQFEQf+AXWRXECND5r6G450z8tTTkPUPQKt+FJllr8Q
JaDdsuYJ2KpxK4by2ZXxz7rIfqphQxdBxyE8lt2iK5G0TqOk1oovsZ7JbZ8bK1JpVjUnN1b89CNI
MV9BJYyIlsbzEwcfjmmdncoS19EmKmCEHhHaeIcFbTXXK09plX6XFo9J819sD4xJJhiH6Kyei9RQ
002BgAROiYFUGE6J3axzffxJv04uvQZymmbl8QbhabHhnDhVZt6BQWODx8FpvgG5/yzHfBvpQbjC
svmBZzJCAm4+6Xry2HVYnh2uZSBzBX0IFs/BjnatIc/+GF9CNII0n+/IaNqFRr43I/CbSmq1a5qm
y4Dh6iqig9INvIC60ZJqObT1fUo6N/mRDjmnCjHdMXgkWubYLUl6kXq5MfNih8UoXXSaE+4HJ/re
1D3RPVLRlxqYHDXFfhniTN473VrF4amlyk338+9VNZbL0qwefSYP5E/vC4VFFI0U7gxjBf6ZQ35H
s7V1bwW2t7ALLmRwfxr9TamMU+gUDxkvDpdzZnOGwINaeDGUjuwzrVFpl2hfltBXT7bhAbzG0oas
tAb+rhWLFn7NKMLsmRRSbLoxgzKSCIv7UDpHI4v2lf+QxeGrNWBLEVq6r2Ibv1MBpdIhPlZHrtAp
WnyyVXwzHKTl3iVEh5w3kkIYKCnwcQhONbZRZl/CvLgilyjvjTasVtrY3nxNIUXG9MmwcGk2N+1d
wLCedZI4TMIqCYUM6IfKdJHE6Wsbl8W1rzfZwLwswKiyLeheL+v2x0hC0aKX6BU9RD01nVogTQbJ
6eGTo1U6/IP0w6DblAMhxUxmvtRBlD8lTicusOkPmDbFxOR6YeICN3hsXogMprFIw02yABiDhOjU
e8MCWxNJbVZwymCNBbq21boYNxQgcyhMjDkFkd2jRpPRcQiDL4SVLAotaslereTGVZSTmchH092Z
ge8uzHFE0jUslGoo1rIg/y3ukWf1t7hiKYixzYZVku2TvM3BzeJ+1nRO6VqFtB9K76OT4kNGjeZu
UfpGnGhWqeKe+0H57kb4GkMGnQQM9LeOimORJhDSTDBXO8c6FmGsEC4T3BXNiBue9OUjuumtE9Eg
6ijCFnrYLizbqPYcxO+b1r5quA5E1ek3Xk0uRCe+5lBxGOV7PyE+8vx0rHI+1tSoXXWlW25Ija9o
bYzOLh9YvJC8aeiv5DPFHJ6wiKjppHO2ZvrkFBV7jqpK/BgecKN50JdHA2FYgr1ArQ7CcapDlSiv
ddJNoqJGxUSb2nx7fp8ENICr1NLRJ5fhnVUMwMIDY8Md32xLq6OtPOjW1grDx0iSSxwJ4sdMhEFr
TQ7gi1A1bFIoKGfKSVxf0QAnFmbg6HUEqjhAXHNqDvMhHfIXw82uIJUE8RFnw+nzs2Imb04VsgDq
CrSxNt33YMeAkO6hyhMr4ShH1WCLEkX+WCvOsrZoIZBImKz7Dsvp2OG9toqwOtclusKoxSXE/u5f
wx7zJZfnXqNJU5HdduxKbgACjeL16NgSO1uyq6hR14YObsttLNoRNfmEKsYrWqS4SeF/3tFiDA6x
hXAWWy6TbK/j1Dt9aisxsC0bG26ZKDrk0zFcJWitqAfHk9f28k44xoumJVvmE+raq2S0VBOL3HQa
Tfs68PNjNuDctAIzXDllGpwzXwt3oy8YmToJje40Rnngh3dt2+BPyuKtycW8rPIieEgVZY8/C4wa
Mvy0N45l7QP6w2W3diL1mHaV9wggAoZM8GR6DeHvtHVoAo37YehuaE/LdY5qwagBWik0pKCkKBAf
/MuQFs5qkP6nb3WgWGC6ki+j7VTHwhY+6uFamqVGjGBwyAV+f3dm0ZhiT/5AttRUCdO2gkrsx3Sq
ckPs/F46qzAOsj1A/602oEnNUorvXJK+nDQEqdOsaBuwQHU6biLwPUTlmqc41SjRHJTz1CKRgCoy
Bp/wpY6o3sG209nIp3/FLAnDRWUL1ozMszQhXisYMyYzxg1srXig9/wj9zA/zaaaMHL8RZyMIzdM
07+KPFshCjcWGpf63nfQYynp+IR9rHyKFXcF2HmckK7JPcyoN6/gtRrtK60MgcfIrs+qRVIm3CZt
n/oKKJU+WNlS048cCzkURZ8hfagVQTZiQ5aIuuihIU+XJy+vUhSbbFwFdjVSKaMrZBMlq2gIF8ww
tGsZPZsob1dWTPQadS9ac9G5u9gFPO5nTPIilYJOONnjnpcDGhsuKFhOkbZVfIqaEcNbRcQw8ihs
GI0RvkRQqvVkX7R9eSGSTjmmBQyBzB0PDaOPW69PE+EQ8ytpnBCojA7lvwK+KMXZkdhDhCWjex/H
Wr1L66oAdNoXkAIluRHY8asosbdRioJhNiKkmDtQkOVroQ1iCmvQlioM2JWvJq+9SF04N4RPgUuB
zUHSG2g+cuDMEqESYrjx6LxiEO14u4fu5IrwXObmcGfrmI1jLKBZ76pH28l8QAaSTKFe+RlpzqeX
J8Y2Vk3C1Rua4nBw0IUn2FiiphM/vMK+VEP0rmZNsYmGskfVotCYc7L/Ju/MdiNHsi37RUwYjaSR
fOkHd6ePckmuWXohpJDEeaZx+vpenreAulVAoXH7qYEGColKIDJCCjlpx87ee203sK7ZpcElmJbL
kdLAakO5+yOfHbpOck5U9onHoRmJG0/FsTeHT+ytyyGn/hVoq3BO8AXqPR3zN9ngnFOzb489Y3yA
w4LEcZ394dRGFGqnjxhf0JMYWcjVX95CYykNmWeurd79ksPf4i8m4N0ANrltIFVbbXh0NWRv5FAR
EAg8h6aV73qGoV1VuG5gLDFzVeO/N3XlvCxG+Cel5qlf3Fs/15CyY+9PnrB99Ly03HT1sO0nLvhC
yhNvLGSPAWITO8B2J535MVwqPP2xiVfRQpDKpSAkpe6A4hScXNxDGEDxFCv3Vhv2b+Y+WCIZGbCS
F9pu9V0Rjhg8p4R3jDoj6zinzPJBVZBankpIn5K2ka6idar8086FDFhgg+F13DgwCN4Bh5y+G8Bo
SPvsIlyG24CuuP1YFzE6pWk9KupbYWlTmpJ21pmnajUv0HvHQr7FNJ9uCLDXgpBtnppq3/JqQGtB
SFylNH9j7iQJbxmRXkcK8heVAJ8k6V6rcGW5RXMw6pmnVl8T2mb/OKt651RM8IlbJNyoGBiqZLj3
29IJJgLXe5YJ61BaHxktuIdIWR89AuW+IKmlkbdl2BIxHtdGbTUXzgNeasmCAY9pOLAsc+BVxUOT
WYz+HOSMIKqN91OX8F3/lhVsROVec9lcH3ZZKR+VG95nY3xjSKjfFOOWgYnAugo9pXbQhK6h2jUb
Z/DuQ5SuAPBQ0eFyqGuHOoDIZGopS2vbZO27Ias/WSUgj9U+ibfo0EzLAXKXtdGSDKorACWoZcqD
RpU3Y5FMwVgU71VC6wQdsC4w5CNG2YF1eHMlS3c/vWbQAxh5wttzHCptHDJ4f9KdaW4PAT0uIhso
t8snHMhFfqojentIrZ2aARWDu00HhiY8TLNgBhBALLoIoJI7SN7FwrsHRPfK90vssXt2UnzrHW/G
ZfLPTiifk6x8XggAW4XnH/SsWa/FZ6QFzrpJPoRp9ta1BvY5QUQ6wl5tpcTkTRSRMMSfbInumeO0
3A/zmbAJo0KC4znvJhh9lunyiOSBU/Otdn37ZcyRCzYSiFQ0sJuKYxdkbbTEwRQtYpPNJlmqDLO8
3fovneA2leFjWI1YG8B4UmCb+f576SI1KUOzgQH2CgCPzQnzeNMzLaTZgngQR28EB9lGLSbuC2zx
2giPfRtdIMr/JBGVcCZ3yBVlsTSZVQRoW6z7S1/RXi/C9bMSkz5pXnBjDAZdHyuXET5dmmKne0zl
dTj+cgZBeAV94rYjKVC/vDVtQCcJu6uJgpINgjboTc6PddTKD16hXGMzR/BTmVlqZC0T9fLhitq9
eP5zivPZRGK6qUdcbRAVNgzm5QG7BhOw/5Rp+ZiAaljLKbzAIxiL+V7bHA4io5lZXzE8hf0D7rZc
hbJf6aVrdmGbMdRq3BM1hRCsHpMhc44dRgJgdJE6gkU8xKDcJqWwDjcOjAuBOZzg2CGfBj5PDCKJ
5T0BgmrB0JP3ieiGSAOd1NTZugYMnTJ662wMKDUli1bxMBCXWNdjA0rKkN2KnRE8YfkTRRoCcU86
f8LdiXRO71DOqwJ9NYBCd5gM41KNltz0RccL0zJ3mdftQ4JwdDK5h9K278bO6NYV1bgHDi1xZ2TD
L++mvVsMOa3v8ppAzp9pt+QqGUFJmtm2tsm4NUgqrKqmcE89tNA5ptYpj6OnROQEaj2q0+zOIaQr
xhdNs+Qyu4Ly2vTbU/CEiCOsWttgHI6Yl3tC9pHuiJMu5NaJzfDZf038BTpUU29d93qLbd3LTPHv
Ugi1LqPrbckmGJrplBrk2H0wgQ3vGlo+8DJKcPfhQnUntu7dUA8/oHARXCMDKItNFd0yBgwGcFaY
YpSfNKfaRNGif4WWV3/amJLtjZBVB6nwYkIWh0fOb5aQxWYwRBwrt2Vb1McQUuYZj2lg1wnByRpm
75yAAU8TEDAFoTW7fSt8+2UIq/tQd/1dOl63iL5JO1yXsOzgriSHaceegjKY8DNCR9wWwjNor2N1
7dnjH6fytiqBpRpSSiEFzVzqWiYHjFNbyz5sjbseU0a2dFzRJh53PY4QT31BS3HHo6eq9iuNB1aF
3ntXNpeO0HsegW1jNBwBIRY2iHd/eB5BgOKdnZ75srd2YT/N3vSQ6hBvgPJ/4Z/dl/2IgWL23wwI
6yuBJLivwosXp/QBWk27SVt70zoFE6J/J4TvBdLK7qh3Oo79cKMQHS1lEJ4wIUuBFDIBVlBMMHD1
DtDEbpYr6KgMi3JDhQvpCzfdlBKjeq7oTVOJT9jznLIcn6XziI0Kp1y680f73qW4F44GKEAyQE+6
hesUEk9x4Fiv8VTydD8uSfbSxrDr6SEtWHvk3muteceONjHx5Cqj97DWx3NaQ9zLBmx+wvjueEpM
p7qB28g3W+dBDnsnAXo4othyhkyfot27zsAyjl9AqPBCMO5Rzs4LL2Uu3LOjMZU9aMHPpTSXm1lk
VBZRpVgu8sGFx1Jxy4/a+CeS/nOW+x+y6w9j592JdnxAo3lYvGWCjA10gj+q8s5l/ljHbg59AKqT
2UX0yIXfSsod2zXcIvRcrqFR80T3XEUdp0JSkLedhZMjKdjpeXnCqlZWMNtZ+oh0sm7rOtI02qzn
XPBERHfh306Qc5oQGqvdZ1A1YmP4rNRCMmcA8BWuMn9vmNXXeA1gRCXhzN5CrDXtC+KPc4pAipwV
xWQKUyPG0/cQ3/mpwyUNbQ7rYn+qmuq4FCwTacVm8B65d4WyOVsaDluBXnpIYuZSrIUrx32fyFVs
tIIGZNNhjDhvvw62VEddzz8cjW4Abenizo686auLUYWcxOq3AW6t4apvSsWil0BBUHl6B6dP8zp0
UQUS+IpGdZJ5SHGNBYgfS+V6ZJt+YuuMzaS4E/78kXjwfYQqP1II6bBB/9QAqzYTu8tYFSx7ONzn
5Nfomw+MzM6Kgf2WO9DVtQzqQKOlZO3rCNQuP+SGhipUIhMAEUdz7rYwQMIdefzszrov6WLa1UXl
Y16Mv3ruxjtukIlhW3vPT19SMEdbfsjYKEf7yu4hx2JSVRIrTFrGC42R53Cy/L2VXdcZLiVbktNJ
gvhY54S696PH0iDvqIzpyxfbpkbJmtR9tuxtYTr32oyZY0KXxhNxsWoN+i8edyXUBo9nPWgx3ZsV
2YUwvZREUFc1tYrXZe+6AttHIK8FfuyXHqtRcWtS5rOhZTjklQ/2GmLi/4XsjJzM//5dK/4XCfo/
Ksr/8qv+k379/6DsbKHC/mfZGTQYJp3kvwvO1//gvwRnS/yFtduVnit9aXvCxrj8X3qz9P7yfclB
g4lVWVTu/VNuNuRflokxwfc4hqj5dsU/9WbD/stWjitwjWPQppdT+f8jwdn62+v+T2u1Z2Lx57di
O4Dt3/Xcf7dD8AW07EDql9L79LL0S1gNyS7LPsPbv1SdT4GIE71hLubNmoX7wQncqHuwzGh+ppOT
u6x6oPvcwstGxQ0rBQP3jAVxVtfsZT1IsKykqy+/GjcurtIl4ylsk/arArxRgLtshglXUZFhr613
pTTYzBRexvp5IctOFB3vyAxEzn2Z6uouui69B1qNF8pHzZmxM7UmuSIgfPL9sKP+YyRC67DUdyG5
B501P5n+cse+w1nxcGWnaC86BaIoHHZ1SVtWkvannl6YVUNPRpYtu24g6tDXZs40aIID9PXOsDQC
bmK+yMnaZsp9Al63yyicu2JIWBuWC0nYbtwIjHa4m0/g/i6DMB/F2J3s2BIQ7SZ2IVxpJ0hhbt98
Z5n1YqKq9Y7AfWYjxpAucvyeNsoSIDlAcb3q2fWPShk0laAJCDne5LEe6XTHoKSKta878xXZ/uxW
OexJirLOXTbYWz2Wzt1gE8q8ooDAd19jBWuZl/6Dch1inZVgk69m61gTcp1N9zdNRb3jI/Jehd7J
ayM7UHn+zGF0wwaRb1hyVvnXZojYx2jFYvW7/m7r0NlNEDxS5T3EfNN7LXyyT2VDzodcxdapUel0
V69yBgamqeiACbI+1NI6LrGiVztCNDWS6Ng1/T7sqbHFb0ePBdNgPd/SBjbR1mFgDE1WMV1Q6yQR
y5pGIfrdkdSubgMKI55wcnxjgr1nck5oqZt/6WLUGJ2mN6rE+RWUpVEFifPzB0bx0d+nIWFLK+1u
EpU/G0n8FUfp7bjwmYKwHIQqZ2hfIrYeUAf5JHVHGmhy+mgm3P/9DUCwSzyleufXA198yfBD4m3V
k/AMw/65Lao7y6eVr6Lcga0rGT3xS4XccxJn7zRxb0gMx/xKPwLkX7Bf0VDWZDvuKLUdVmHvHR3i
77Nc/G00wOyZ1SEbUc/d5B5n47R1uuhx8dNTOVMlBrTynCROd3CX29FAk40UFZuG69/ag/cOifQh
BoGFpWVeuUoGrLDgJs5okeMLmP8S6yQlBBMrg05Z5T6c0i+fm2ubpPdJBqQfkgX4kaDyDVZIoSH2
nIFshvILSQ+1HrvFXHu1/wcoB5EEm6oXYXTfYbfQTiEeGgXqi13ML8efgEO3POXknTZVAWURey0+
9IqkCPbvVU6L4KpS4FKLAlA7dbFrd6KfzR9seuoaBl+S4F2QZsYru1Ke/LbnHAfKaJD5o6ePfYmK
su0UFq+1y3tgIua3mttbYh/Xvqz2o06NS/brTTbFJTmJLMuRFmEbJe8Ky9oRPE12qdPTgGK9L+Gx
9Rz97EfxKUaRWtM8zjM5H+alS84pNWB2+juxjuTyWa4wgL52CepoZTyG4PA2MsfzHGX2rrwu+PuB
pFtyhQva1hbB5kTkNnw0R8JepLZqzP8lq+BSsu9orLeeJgtQ2wmWFV9v68TFfFASO+oqmAxu+zyp
swvNDhrkvcLZuU7TlK9iglmma94fnq+AT+GjUU5WY+GkPoWOct4Adf3MpWe83uWOdaqHta1dcwWm
grgJXuLrWpmOviFITK70+CxLQCcWbZLhLoynUwP5Y9MIbDpuZG6KdBB7O8/Os4zOYqpJ49reL/Is
JhrgHg64VbjXx8SCWrgk405XSPR6aDZwrF78yTgSWmPoiXZodD8qrX5CIHJcNogb2tlHMnc3qqVY
gWo3uqfVyrXpDionx4FPRUprovOTR6J+J6EBaQMQ2T5qiX3C4jlbc/nWecZhxhvM7hRb1K5V8L1M
+MVM19teNL9xYdSPpkKGtI4xTfK7CqTXlRt6mQRlbfGIp9X+TAtQGz3lCTtbq1ubIpoVceq4WsvS
FcACwT5ZDbpjegN/+UkPqt/DMgrMyf/NsCit4VpidSJXOXFL4zw85oa4ZQmVroYigcDvtXTDkT6x
rI9JmRfeNIdesn/LsQuM/EgbxzZuCQFQBVnkd0aeI6ia4SfmTtWIN0u0L3EDIxCfFdGj8BOTOZy6
qx5qFpQsZSribogQPQwfU0z8MZ3Rm5oKJb3Vcu/LX9lyT8MYiZOBbeV0LVZFME4XF9hh7+3UXDy4
sXE3NxKMcz8W/P2+QM3DjExR36GBusSuu3uFq/okcxntibatJRiJIoTJyo1XpOI5guO1ninQJrde
7G0PEd30n4V/Z3oYTFSzjHtnwbWNGakfHbpTqbgwGPLhj3M1MwFDDBri91Im60relWH6seQYdqUk
KFVrtgmWsAORNsNjI0q5dyWYAZvWJkQM8oWmjX/W3ViKluhr+Y45luoS9fRwZABvzJnmILxrr5Cy
vBvpZMZ+NhL4+ov9OFT4BxrKWW6qqiKSGoWBsL38TeWfWO2CElX60Db07kl7Jsew2OSa4Juk8DTG
RV8qUQJAnubAz2ocxnG57kt+fOYY7sUgtjSXzZRqROyZCkij4rlnewbcvbzL1AwLuVp7wrsDEoYy
ikmC8+xlxAUYVBkCjre8oay+lU7y7cycHjZ1qAaWiKRkLUVXYREvUCPiBH8UQp5A7YLKhgvJg+qe
8djj0cf0MUVvRp6Ads1+BNOG5G1LfsN5m3E87OZR7jPEMA48b5uPk2K5n518beTrNEdGIMVtAja3
8ptOs0CgjOfC0Hr28/pQ+SHbyuQVxnu5i8poZwn9JMc8mA0dblIpxg0lZJiWxmqXKUWlyMSPE8rR
NuRzRmAWpkbHasZn3QArQj6bNVE9r9kuZvo48TGdy+6GvfILfT60We4HbkwA8r3s0aREdVbgHwg9
uTACwRsWaj5r2m+WhYZNSTVQLMGtT20uTvFXhEhAcUjbHjS2MjZ3xSaMCQ+nE3Rlm/7rzI85c43r
Qlw8h4lB2ImVMfzO+QSqFy3GKQI7Kz69Wd+n1ysgilDP8a0Zi5ap2HRNCTU9s/nJCCOwbBuYlhV/
aJp/k4iAZ7/QR2nGuMgw7U3XVX7Dj3MyCVgPK5dykA3uJhHozKMdFr9Qed11xNiHd3Khdp4YsE6m
5tR3yWOekBEYS/CsTmLFR4qRAtrD2McPpCdwsP6IjBVY3l48CluY2whp8neyUZGVMZty2PYcA5vU
Na/sg9A4yzwROCa6laqsC1zdQwdoal3VHsWXsn80Kv+rt2oeKGnsBKUyoIPANnsnsYDHa2rOkayP
CAqlFgdTBATYrDnZze7PYIUsrdEHTfmMIY9VC5kA4kVPtWWeWBA/5hhu0q56BuEK1hSK5kq46rGo
2DiazDVAuFh2KxfeAfsWznxrXRe7XuN3wzx7PaCGm4SgjxNSKDjm79LkgHBqz17DMjxVVoei28ib
dPbh7cmo2RlKf/MawlbU9H9ifBf8LkFMQO02smkJ9XKaTwXloCQyc3TTKYhE9E5ctl/Ta3NDHrEj
S1G0+0RbYHg8YmCxTbwUHYVZKt52wi4Cw69bxPZXPM5sDEReHYC63NS292in3nl0xnFjctfIXM09
nh6ooLYodjT0F6+IW3gT9FqmJBqFb/8pM2NjjhMbTMfbdS4yLjYLZvpha9m8+jzlX8Yq/4hkdovO
1+8SpXjNhvFdmH+RwdhKqiQQvWd9lsdIrLXv3w1Zc2LSeDcGMMF20j9IMCYsrvohsBYkRK5JCePU
us8w8duDvgNroFeTARDDJkTXJxMsiubT02a9UfI2roanyOVVZDQ5DbYUzrc2rcW6cxmwum//2rg2
Y5ncThL2bjp9GuzBT6NwT9Ug5X3LPkcMMQjjvoo2kCkC1XXQFfLoJBVMSAgVXH+ucdd08Z4yQS5X
KHxiy69p6XAbUb6JrAkXCFpqZdCw2Hmmh2Mu2aBhwEG3mlWuHwr4q+vM+qGpFQOBBpqg2uRZVjyV
pUtpThrfwS6k/sWlQXl21j4PTCfNIKeZKYhTYiywflhr9keszdfM9UMyxRITIHVw0YIqMlnTikBO
kHV94JYzpOF2QZZdRno+Z4a0Jb1tq3YBc45z2INDOnUuU1iTIdoVh7k1LoSrjrnJKX0lxFbqwYMJ
HdSz+9Q4PGOjw4CQNTylRqavlg43wyFn/7SJRbmvP628JNY3rjZv0vR51JgkS8d+MSyYWKVLStx3
NWjqFrIMLzFH55dxvrK6eyQKICf4UiGAEWtbF5nd01bYHOolh0QCGXBMSUPOWlOko80TiMFHJ20+
7KF7nMblLrbiQ2iZZZDNWC34qG+I68b8REMEdVSiPm0PnmnDIolrCSA8efO6k4UkuOanOwZT5d3H
Hs7qJRX3mPaPtq3w0WQ2XajzUWmnX4f8YIIWXzySh38fY6tpRjQp1muQAzCWyIZPXb7xfbQsq3+L
KEtOKIJsag+8bYI1UA6J3uPeHSNioPmEMDrcuzHcD7KqBYCXNJW/aMtk0R4VD3Y/FwejQCztKdmo
Sj4hrbIOUxNtvZmPYun0d47kOWQBXyvuc/NHfu0Q50+nTnelRfJcp8k3sjHWkmK8FmYo8PUYP4gR
RuRxKxpv6mY4G6LeuFnh7MlCrYar6Gctrh1MrqQbLV0x6B6zumJSVIiiKZjfximerv0u664ZniO/
7sFENGfReZ8JZRBbVbxhQKA07LmxYG4OaXJn5ii5DuscmeWY3Boruke+nVBxWMJGKX52ozx4jfrD
3LPHf/YOUXTYVs4skGE9EXDqD8xivjgufkFpRAjHAmbHOrYxlxR01MWorjrZCgpPUvVAruLGBGqz
GjJ3q8z2lI99uyJnuGtHqww82XCrqym2NbPmrXfTCx6yLV/G2Vra20Z2hyZOb9M+u3Qpg6HdfbcE
kvCZgiCrMMW36QVSbwkMOf9o+vbbYc4Wn0ogstaReogWBalueioo2Yvmbyv1v3VRC9Rf6FUTJcwg
wwypdmJYfoEQ4szB7jnk9Qkr2Z2Ls51SnKcCotbYd1vf7p7rPn8bVXMa2uxC1Oe37bvvxOJCHYo9
mokM/v4d4o8uk2+etfxaidq2lYXw3XYvaZrBlRm3iwZKEmHUFU10i96k18nypy88dAUnvsWJS9yw
PhnCD8YsvR3K/MOcuSfbZROuG0xr6YfrO1c0KusH7AkZq6qamniSafeRokwqrLjTmMWbU/AH99O4
dY1b15ieEoWWa0r7sRycywBEp3bijyGbqWBI+wlIOUsjs3s2o/o0jPkldfhDLRX1G3QAxpEdSaj7
Ymk2eTY/Gbx84/YXUtetB/x1qMmjDmxS6uHDkXA1HeIqse88yGZ4un4XRljyaWW462pztbTDueuL
C2bQlddNxzJkv6K8l2b5Y3Pd7qfu2e+9Anskj6rFjwIg8d0iq0NUglphMvwAMsOTHe6VF190Tje3
GX2GmQoGEmobODUP1++37QxKizC0ZdkHV2BrxXuB4an2P5EytioC8zRRVRVKfkYi2xcwM1cuMwUI
4/TINosHTtEIgWdM98Zr47zMeXOyFcmMkIsMihMvtcb5DB2ivroEDTeEhB786m7iyYrj+DaOO8Uu
T8NCMF/w1CJjCNmtIQ2susm62GOjVv1Yv5A1pTKkBbnTKWjaxZeM46CYktvQ7cy1imiY8asbHFA3
ROW/uqlkLhshZS5zexK8kslfUWXjomT39JbiHgMqddv4+WXwu296cjXuJOxtM8X3GDlDsgS8ejwm
07geo3U90bNz9dLXGWV3RbNxMp4IyO1cz7YZ/j677ChIT47L56w4mSVtghUMuEGI36kqsYKgOiwe
nQqjBI6Ei/q2tPmLbqz0sSfNStKd04i/iaGOuRzyLm6w14qQRXHDaVHFo7nWc3y0K2PLufbpq/Ln
+uNz/fILLxkSTBYdbd/ftR2TgDs1Hz07SKL/sJ+i/kWnLSJjLV5pylQz24Glnu74KE7MuPJhlOF+
GZabvl7MPWTzj3Cc173jnBG533g3TROcrp52y4os5yyKU6M998PfhFF2o32TgnKIxaxS+Dq13hUC
4qEs+AMbS9/mpL7zafyFiMhgNtH/aJSPnjO/NXb60JjUjTsN0RDZUThgALU3WMGsGygrbIYYgOpa
vTQDxQGGml5nzPT/BbS5aiEE6f7BkiGD998VlH/71//1/6MyI03IPv9Zmnn8KX+iz/y/SzN//xf/
CAOa5l+W43ieb0lhuZgrSb79Iwxoun85YJRcz/NcnyofhxDpP8KApvqL6KCSEIR81xfCQrjpKoy0
EH4QboSLLONgn/Ch6Mj/kTZzDfv9U5lxXEsh9Viu6UkEH8Es/69hwM5sFrRM4+KYVX1rQnKdGizK
7dhiFaINMYhpfOG5osQaktg+M8HbNGbO4ix1zBvIGpHv5GeKjCfuorhMMaaknWv+n3BRvvWvgVq+
TvcaDLQgRRGsNG3/3zhGxhiCvDLim3gyMNl1932YTNusSd8XYzbOumG7nDNM+dz168jw+D/0X3iw
Ah+1e12gJV4YFJH1BKJdkaLJv3OtmLZz+cxV4jnpmRsk4vlKc7XCDLCWjfer2vx+yGFk+f7M2BjP
4Wpy0rcUU16eZt2TnffvVDXt56wz6YfusBQU6WmMsl1iuwYVw9bJEjnN1UtpB1RHL9vymXByslKy
vUP2gsCw4J0yJ3fbj2W361S3VkA8Tmld7AlxXptNiZERuMyZIsSwB1z4WIX30WixUPa48jk5Xw0e
b5s48qY8YyZ5WMYqWXeRDb4s1lCM9SgCpetvMfeSnE7brryoKIO+omg495ZLbJUXSC7lvizH71xN
/Y2VzHmQOLzCDdDhScmgL7SiAWWyA9xfNAiN9bxJ4vYj9McL9bvRrlfJzrKBQkBjbLc0S6uTyTST
fwKLi8CcZ5tZsk8fgFOsQ6MVBGdYqodyugPPXuzcTkzHv/+h4sVYjYafbouqX3f4UXc4Ha5xKd+9
7WP/LXOdYwbea2WVSb4unOgaHlolhW42iTGcxoV7EbVfKSZf9Za45Fn5kPyh6TLAAY1Vzsb4jWld
iRgeZs2J7lEeXtjG0aNnhL0XrOi0ar4bMu+RI7d4OkluchtS5cCt3K5/aQ74sPJqz3s+6UhTmT14
JY1FMe3iL1VjKSWiViKN05KW35uhSWygbul1Sd6TXv+azvAT2Qg8S/hG5nMC6OjeGi30r7Qv7w5i
6vZKNSrQ6fyV9P7NWJJTgve49kbnoyrIrDWkpigGIkpnejeTrPS2G/17uUA7CGdMuAk5iql59mG7
NLSRipBbl6yA1qUpFFcHGzY2Qhp2UWZACkDKYXRaL23c3vaV3rl6pPid6tw8qiaGDfslBmElkugp
Llx4DpLi2mtBDGBDyP39dgKqMdAZvwIf8yplFLTVYMDl5z3Qlq8TgGynLQ8lGw+bPcG69+w0IBfT
ktLtd9TaTJTqjsW6MduDTI79sLB8XmhoqBiryoISstYYWcP522ROY0CrLBwd/dpcPWpltng7BN+9
HbHczcz4LZPW2p5zY7XMBhXR6a1tlLetO/5U8/QgI0zGtdkhYvQP5+uHwBQj5ZaSkRfcfj43X4Qm
sPQ0BmtgVsyII7hgQTByo9sqmmMCL7kWMbpyJWZWR0mFzAlZ0Yvk0S/T82xiW6bz76foWQToHCKw
+yX6Zs9i7mPC61/07ATTOc824HKj1dBjXzXmSgbIqkeZfykq+QyPNVClUa+obfHC9sF5TqzSgDXV
/yodYa6vXyVNd6xrn0B2wVIHFQMPow9ZV9m+eEhwT7lV2wTCH06lE7HGENPN6HTPvZqv929IVRFl
Ldy0XnNpbhkh81U58IwhMh1Uwm+TyeI6R0NDrgV77R6WskYsoj3sxhlZ+Lc0yq9wl5L8Avm4jHRc
+49NY/8MTkIfXQYQqEPSGJdBHiKDoTbNI6r7QKbUMj5yEGXnIVffaH20TBGUEelLWbsRTcLXBUTU
t5sG7uEqi68BqfLdppllHPSvkGUNswYZRzApu7hquYH3O1/TXJQrGKCYsP0ZNxrQrpuq8Q/RSNyA
lRPsmwrUB1vwiaOpc7k6eOF1mxSua58xT3LWbuLqkOcZ683Mqzax0TxMYwfwEz9OkS2U0jGj8zi4
r6WdHXWTXXx3IUlQ+TzmtgPr6h2yUgLQLoDMcRcW6XScwuVEhTXwSoOiAQyPRSHe7IgsTony2WFg
VMYHjgl9HyUe5au+e2hCtqFS47ZUVt0FuWf+aFKYZLu2dubS1m5TcCbcjkiYmGyuRfkfaANkKQj9
NdF90qWSV3D56dhOSgQm+h7triFQEK6qZLyr2S0vhKHna7degqF9DWaRqf8Te0kDObLziCHyRBKc
19ws6cRoi+inQIUOy1KsoxgSUCRJasirg9s8L6x2RyXsDXt93H3jieYdHBpXmvDS0XcAdilr/Qe0
dY7Lx9yrKAtIWJZR5rdbJjvekFvg8dEtAkREqh0/6HoY53tGiRssrgMvilBvx6E9hxFa6oDr4ujK
Z9/Q8YmrVxcsGbcWPXTcAnzAogvAAC5SjWJRukRtevWpbxIiR5gPAfi7B3+Zw63GScbDxaba7Hq2
lSEA/JqVtlN2NF3ilgUjegVGL7Q6Whwa0Ju4cEUemCgru6/pXSMoiwKXRtPjUAMcT+d0B4Jz2GYR
K5Sw6zCE+sMV8Rh+k/WNNhhzgjbzw2cLwytiBV1Y9q5JsVK0NBCvIqpqFk1bp7NM2SbtFmdDwZm8
U0XBw1t8QAu8h8T0GqYj4HunfNUjO+PaNzdtX4Kb85w6sPTVR1EWYqUtJyWT7hADto232cVzlkiW
l27Cy+7vvVnuVGx7UJlTT4Mv52aljPRlqZqXLLXvbRKu+0zi4gYR8ICsnu89CjDXcpTmhkIFMkou
JHNFseMtYMqvtultih3h8gk7fcn6hZ7svPwx5qsbspOnoV9ocw1JERmlc1N04e3YOlstQrmhDBOz
ioAuxMn+sDRNtE9j4ixdaYHESe09mIp9a5tpYPb3THHd5e9/pJUzBBrFjlTX3TBOKaHyqN6wq/j2
MGkOub5vvBvHH79Iu+xmh82jvn5Beh+WsP5QwSlC5JnUfgf+oJ2ZRnr7sFzti0O7641q5/XTVxuG
bKIEyO3plzQYMOsjm2XwW9ALx+xFOkYwZ9au8r3qRAnWnBq/vhNOsGkQr/TylITFp1GrOzUNwG0B
PhLzCEbyBOthlm8tWGiyqNWxEM2891pvWsmGR2r2rEcSMK6jBTNr+JgKlEEwDKv/zdN5LcetZFn0
izIC3rxWoXwVi54SXxAiJSZ8wiTs18/CnYl5Ufft25JIFpB5zN5rd41JMbmug/pdTAryxqpR9mVF
+ojFtMUcoRRdsKPtDVCHs7QTdg2GFTVlcJbo/5aF34w6x8VBmjxmxdTs63Ac0fcu/s6ySjyWY0R0
B4rMkvH5hPDT6YtHt7WfJo9cF68cjyVuk03Sd7+YDyZB8OP7sjwTKaxwc20MlycAOptDBY2ExrP9
V+8cqOnues2HnfrvTGHOI+/dKV687zCNaZXZXGC2CJnf5FdL5/vKW2g4xu6nFdEwDPexGo5DwKXK
nh3AQen9ZXhzXpS4qSDXm8kZp+1oUP7OpXwcJZfMhP1ucQHE2333kqaZdQxsPH1EEx2NNhD3gKX4
vmQ3Qgbeuh1ecwFGm4RXHZr4LC5NMs1XdJVfGlTWPkP1EpVhwo48dqBu1+zdFo20RpOcksivwCbM
KLN7YgIatM9QP1P+2O2cSgXSNuUxvDUGLGh3dtnEVt6u6MiDSWX4J2XTH4XO51xUFmg2GA8jwMLd
EC4JbrMWxRorUPLqudAaT52MNLb3SsUP8ZpwAPGCVJmykTskzyRwo+1kP56oY5IyyybxA9+4Te73
SLriystUnnODjv0iYMECpw5+mwbDD2xVB8S7B6g/9bYqFpZi+DqjwtIWW/JYH4Y4sq36G2eMc1Rp
MO8DSNx1KgglqSp+QMjRivqczPxOu0MuFjOny8lxPNmonECUVAL/z/gHzoIgmVwvPLvfHPpryi/Z
vNMgd3AQiEqBuf3f/+y7xt9EqHJb5/dy4Eyl3/CPwRh8ZVWH5X4oX6t4+pGIelrbPLWc+wCXzyp0
SVms2bEvmY9LPUP8Z3ShZln5XEkgMn2tOP677EkUMWWiWNROF6/wPRJ6tqrZw9DUG+oakOr4hXBu
SSzPPVlBkNK+TR32G7zfTsD+3CvOdeMGHwit8TzW+AMWGCAsHBBwE8UM5AGXEYCHYem8Q5CfnCQt
dlaFq7pu+wu0da5Plf5rww7FLsU4IWBB5BXZYTCCeNMO2tvTh24dj89BcCwOUDg2Au+TezG95kz3
t80QN/meSC8B+JsiNNQONRnxaOYnS8WLSZNwHpa2pl7zs1MW+28wtWeIGH588KerMy/jW0u9Z3bx
qROSZNeRhQzyvL2uVytrN99YS4ikbqK6Th0WEFh7Ep8fQVUdrdh/r5KA08yJhsm4ySx+MLLEuxlz
Vb4lFTFHRqLNU9e5WyA23nuJ825B/977VsZjrX6D5y4f2ome12IJy0RR7U3JuFXkOnuZk58OzpeX
OGdG43dDGBvlkjc/Yf4GRvAZjJBb7Dm41kP6wTVNhkaFlJM525osV/PCbSfFEHJoyLqKvWq6cQHm
Z6+IvUM5o6CUEFfxP9nfpknGZk39S6b9ayX+5Lhd8Pc1PzWpw9spwXzhkoRWbuQu8YPs1q6JqU1C
kVamJonM8A03QabUrm11uPWaH1034Fv84s1ZKHIngDcUrJDf6prMzY4EKZsUc9QbyrQxzMRBviXr
ZHV2ECoUToN9cOS5CpDmSTd/BhqPe9vrdkmHHMhdlzGdG5xbkOOScTJCSZPvOrPelI73oZnNjF3i
NRwRneA6OjUaJowecaTAvOlZ5Bun6vTUkj2L8Wjod3XHinj4bDOBopsQ6c7MfqyRL0Sohk3ShlEJ
OUZTNKOnuNOyXNHkkpihKxzTye9+4vEp0CJtPW1qoAjWyasZ+TedeyaV2b8GHPnKXfUc67DbcY8w
AKLYbfcq9yi51MdUmuMhqau7siSeJxeRiGWhmUO+yOPWYUITn7nAelumctNawXwIRUajEdP0Z3NF
hqHdHgPNSn1uuoMDlYdPSWiWeRaKji7FGY0ETff6GzEJ4ZTNP+EFkY02AQYKCwCvIzoROd4m5v7Y
t+66UzQpkObBuWAsqRhtpfopW59LxJe0eiOrELYt1Dqid9/zpuQHGSw4DN2w3CQWO8c2dymN8ieJ
xnPL4XQYl3XzhO4obbOI+mzZwRAAQRM3KuJMpL4I2PWbjDoykezYqTh0GkpwDgMV8Sh56PD9vwxD
HqFV//VR9u6cZOlPtWuxRHbO0zA65PilDyrnItQJ2UkuS485rt6Ze+E198dNH1N0KJ+9uvJhJA+C
QYdf5p9ahz9lVbqMP5BQefa7aoe3oBL3nEKWUgjMNKGi4VJ/d7XlRmURk1ssmy0paMcuBTwgnPRT
2RXc+2LewuxkghWiYcn79NT6QUNnhoAQJwHiriC/KMU0u1A1Ya9lal2hRn2BBdgCPB8wFMIlsrz5
nzZqF8XY5O3J1DxOlvdXZd10CLHpklqizv2uwbMLLq9rJ3beWXwJmZch4TyKlAhDOz87OZZxj+sQ
iAH+Q96DRA/fGl5TtCCj29gDG2gaevC9g0RkhzaIcxgMegzNQbgsaYh8Q+nVPna5aCPDKe7eYk1H
K4SUIP+2ZSl20BqMYMxPBJHvc8UoyCFNaaFqOaDjZvY42j81tqSNNJ1LZvuwMLhkNwMaNJb94Ua3
SNCWdeSUNg7KzAatKpFVVfOltf6LEmxBiWgfYDy2tH/jBuFjobR7j0H14iPnbULGgi/pVWM4lH26
UXnwmgzWlygaIgRwlxxce3wJnOTCuDQnsUBjDQ9MIjjKyEA5gMYx/FJpznMQkoKeJFJGwSwvcefv
U2E9NG0rWSAx+uJ2556uWYlUlYPzI0S/7MyA1QyPqVtrTo+Ps1uHV9N1UbyOPAdZT0wnopuDAQNi
IZ6pTBDeDlP4MBILtkmaKQemM7yWS9IcHR+5zESuS3JMGM9sKwWZt4j93yPJbEeMStitdItjlVIf
16cJaxZHJIvT5Tj57cEer6n03msHmkqO8ARRMnknvdNECbIHDvUfVEtID2fnw1OTOGDq+zA1Se5m
f8oGl50bLYCRtxe2U+QDjlgqpwHr2BJgQM/6U59FsZj2frywMq0Z5KH5+hHupU+zJz2hEicbl8TO
tEx2jJP3bdOLXVowOewROE+Dd0pmtpIj1nF8bbBF255pcMhqelsT9h1N3X7uirvbYfsVjZZbLTEw
+Oa9KZprq7NIm+5HYu3CdTXo8vPfBkhaNGB4ukGLlA/oNghY7buB+qsqileygT9D0PNrCMWHQI7h
jfJL5kMSxRaJT45DGYoBWWMesoqR+5l0o8qceRq9U2iTC4P3783z8ucs4HWR4Hndju6kcQ585vsF
AazQrJkJbP6V4lk0dLyVvHd/vYHIa64dPMi3GqAMxzj+LotPupwJM1rsR6yUFGqoJCZgs1iOLEwc
ZYFEWWDu5qiF2/EnsMePxmTyowFq7WQM6ycT81lALglI7hHVE1bbeUt01g9ZcHer6f5wkUMen5vf
Thc+k3gR0cWxuS4HazcG6F1CjyCsYGCCVWpMzP9ANZOykk9vC7TrbZfW97FhmFhmSAc6ZmHSc71N
2QE7lrVLNMp2CsWnb9bqUfo+gjWOgKJ9g9SF6UrQctuMShfElqBM7HB+cdQzq4IQF7wBMGjhKBtG
5BWOcE6U9hd4D/TxViGPqa9+eQtbc9tlqpjLfJd1zp+GtFmsHm/xQD8hquBbFf5nOZv/4nKdR7nV
l58jm3odzJqpxEcowLljwVDkuvLw9CgbyJv2yKQymiBq5W+mIojF6/lMvIXcDiZ3WAZtYsbQsunc
PiVds313qTFjjJgHiWqPgjq0nnT5E2Tk+a35IxYxiCw7QIgoGR6X2Dw4XQUwg6aCC7qn/XRtsHjd
xCFt3dvV+1A5qNqW4S2eXPHMIHbKAsQt5GDuHDC1PSsNxu0MxRyscVP6oUs05ZnRWPs17JY38py6
NgMqf4fceNhgkQXCOZgbWU5JNDjhxZnYPVWYlk5lK3/FyMImtqaRbzE+ScmumGAjmSmJiLPzXc4W
baX2IqZ0AxofTK/CVpgr+2fSTRH+ELOOuM/4mqCOISypAM4Vh1nNDyaEBmpL3lRJAh1p2XqZXwHq
Py1WDjzSAO6h6+C16zLQDqvBQHX5jWSiA7UWdwEmPZ8SxdJ+d1nC4eD7E+83khBnKr961chDYet7
7h/sOnli2L1sh6FoUPIykMNoR7xykd7KsHk3C/EQ9gxohpADnE0zAu/yoYiVT7CsuZtcWA9z6tNI
9c2frGBP0qavLZ4LGlq0ba1l3TMDjY7vzYjFF+KKC7zVlquzXQAkt1/sS5smySEblCbStPtBcoFA
AZlvY6l9J3xu594hBsNHFqom5LVI6u62LuyHuEeE1ArjceiT9NrK5XtGUbyrnOKPNZKoSyXEWjA+
Zsbww2kbwNfEysG01Cud9Ki6Bht8MzIajA+pxMUyXYZcfJNmnDDNZ3gyzxxCuONPY1t9OS359Y5w
D81SREltX8whzqKsjj/65ioz1974yrnKJXAx5cy3eoX8Fa7oInYgFoqt5QUfwnemiLaZEn1C/fam
USjyDhwBB/b7Wdv3AOkmvXDxkgiPgY7wj0szoVHsvpNlvBVDRjPdUM1qLU+A5PZ2wEeW6e4hr7uP
nN2DyTqJQrHYBYzxNm4/PeWOXW8nwyb9o/vLGgtJyyLGQ6sxrEGxeQhKCEoYl4gnt9aURaunYogj
3+BI6hqDobOd7YXCuYsSIt2EJpUoSSyYX+saif/c/+WAgLCsRsYYdH5x1V7nqnomjAJdSpZOG4Iz
B5QjGIQN0Ov2xGss/Om7AYbFee/OR3tyvj0tzLMxQvMEUBRoAFphOJBtJs19qP4aBRUS6E98MuQv
5Z7zHh9JfLUiYiBh2unxWz4ydYKlXal+A8kgi8JytUqTnbzzAnxP3vjadMN2aHscbwIKRi1Xw3Zh
v5Oddx66UZyxLl8wYhDi85wQHxYxoX622wqtrflXVbPagNBC2p0xIc9H1n/2k9VR5aYFj4O3sivf
IYDd/fdc9DQPMNLSa9rA97NyAxErr9+l5F7Zht0IJzFL7Evn29YlRWx5bk3sIdLzz5Kc+dUmY4X3
kkn0XWLQGsKyvXlTrI6DdfNShg1duEyvKjPCR/ile87e+TV0Uok6t7iOzGs60Y9vSyP8u8qczyxp
lw/JqbldVlcDEx+x98tOAdvFyQBg80+DlT0qEyO5VJU0n81Af8/RKHyTPZ+CZehXxs1zkmHvooeF
pA5sgLlI+1X1X+Hc3BOgrU9q6uZHIy6+48Tzf9lwmXZ43+pjzeh76zlGc53w1MSl/9sdIP4zpEMJ
bjcJ8YDlubDwvgfelwgYyPiYFW+uWTYPrCmMbe2XxHyJFulO+pzjTfix3Pg36aPqI0ZYHFl27Jy8
oX4JCyM+gmlvTs6YhreQzwEFe528NolPIk3jjgw0Znllk5Jtummx3nVe7X3pfDA6hUih0M/FwkfF
w15t8GHUZn3vbrXC25Gjh4c/XhcMlxBkEmVTfditZseQhwy5reKvNcrmzRLZHIli5FRVunkzJm3s
smw8BHVWRrk7hs/g6bEqlgeNk4nvhlBIDkexg5MIyJXV0z7ASv+CWb09tPBAtn1bfFcyaY9OKe5h
x6ycbdqVQd0dq/UQkVN97udgOEtJz5zHNx9gykma6K+WwTwYi22fTPxhFMITfW/w2ef8JxvrEyHk
xRP4UZFwtVa6qI7dixv8wKBCy6dRMA9u9qTsQKM8NXEBgC7X+IhAgrGhQQDHYo4PFYYnK6TS+7CX
hBdT5D/M9JGiosYnTchLd7qtsZ5DbwuQDjRBgC+M/sFs/BPiUbFl8QmzTAJ65kFPkzR97JgTl5Yw
1qQ/Z5Pr1IPpaAKp8YO1mu1fEC+hrCADkhRF85QT37JD5vsHKSxvNjmgz1WdPxjJ71Z7ziu5AN6+
h3mSS9omHJD+vXP9DUQYIncnLR/CRL3x1GLXGFzm2zzkG1l0+oIHcojy3rhNrTOSBJjcLDqnKySa
Oerj5ZzhEHhHCA+DQMMhaZ2TVdOnB2QAP0529xfO3KWruT/GPGn2TQOjhWf35KONvvbz1elHF+oW
2kOXQ7UgoBBxwS23+GZkG7y1QfeMSaq5CQfFf5aM26ye3oiEN/fYQD2OeeeXm+PUp6M7lM7yFhL6
fTCX+c2nm92OYRoedF5UO6tAHewXdFOk62a/6bNVWz7gBRPfc/Dp4EpF7Vxnp3xu3uy+Ko8k6yTb
AWzyUYPGn+KeHpGSIB+r8GVc5bJGu4fhHOMd6Iao9eeXhZF2C0zgkLRyPJgORrR2Mg6tFX/ao9k9
cBywtsIxGCVNmF8LoklQ54b9SgWxL15D0AnqXzqO38AA+pPTWNWhzNJHa2yuaWqGO3Ye6dYuPViM
BdsXvCJhMtIK9pAZO385s6kw+UkE4BX4HkEyYeth8sgcxWNu42rbPpekAZBXFEd5qpKj1QkSz4bK
ZoAj2MtQ6dA+wa9GA8d+PqC3RKIKxr/brUt6MyGUHo8h/GhyE88s0yjYsp3ytLxVVno0arb/opvu
lUkl6/XGc1am1Wmm8EmrJD8StMWKr1iXjJDtaiosVrzPbl4yEpzIkp9q4kpK45Ej2dqx9L3/R7vu
GTi6XR8cG9SKYPZ7+1ZWXP12HSDJJxC569LqjK22Oie+xkTeBNW0MZ3umR0iH6HkwKq1qqNukDAw
nETsx7C7Nus/EadX/e8vJtvfnBKKt09Y45sh4WkEksWSNgGpqNgn2lXQ9oSgD01san6SwKlrdAOW
FbGLNP6hx02ZYrBazOOTE6b1eZna+ixT/IdKtGtZGLhnUEfu2c+YUkC+HLd947Znl+URC/85ebdy
zCSF6JCbtuvf+99fPgIBORvBcAjYb/OaDOUB28zFcZV/Zk/+J0SCuK/dL0BAlP4V8U1LeOystjwS
xIP8QcCJGQXe47QE+ZSOPnp+uEFlvPANc8ecw0XXRwOHIDcObI5+KB4aEy1uzM5V9nVyAw3UHqAc
3npd94dCjOmTZY8lz8hOkH667+Yev2lvvBuhUZ9NXYc7l8DkjjYIoC0XOWovQqx3xVgl29a3xmMf
lMZb6d4aihemeyR9J6x9OeXmV77UvdOYzilFMHlNSYbZhPOE0t00f3TMUci02nnC+P9RlxYRpHB4
CO0b3kNW9EP65pqiPHZe+KctAxY7RXrNSehoRXtOVAbQzB2KdaH17JuAsrQ0mZWXazkr3wCfNgjd
0VejQn0HJcANNo9vKdln21gxLfLx6QYSTVm7FKCBPPY3eBZuTJrng9EuvxWKawaXTXNiPaLZ4RGP
UmRWvcO84+4skJEpM5zRHNJD76xSXssNTjAmn1N+ZBcmfKzwvly4y4MNU1XH1SEOQIt6FQaEAfX+
za+NnxD+L+/41RbBEUwDS0y6AL6+h7nM9C53Mqp8oVcvZXwOfbowF9w5o/7xtbftLHLyHHNHkjw6
rcWVzly98OHXaMfYhER576k7QIpDzLaaVWjLUOfgzqR39j5wQctZztVgy6sQKfstSOnofTC3tV17
Gdh67GFfmfDeTUFWNyHbWR3gUewl+AhAol5pg/aPEeyYthgYC1TBsXLQt3upGZ89jFUWgm8M86x8
YxO6bhxy+D07seLRV+6/Wngghv2MURDwqMdGOi6kosKOMgnMaeldculWsF2jwVuTj+zsHO+CAQVe
eOkehlZzo1GCVKw8niApXWVRNA8DzxbeWnEMEwTik5c+ZZN4NHNY5tLKzHsREAifHWfTlGejZ2CN
ay2L+ix/S9GQnTWDvlVWRZ4ZLxYiP2SHlogN5m6BIKHLYfrUkWJjczvlrfecMmdEHZ6cAn7ieBU9
dRtxeGxL5hIzN2o99PbjjMjJbfS8dRN/gtMviAVr45M5BGgM/vNoTTxU/rpuNKZ4E6YuO7Lc3iOc
DjYNtN1pwAPu4iQFmnccpRufyCVhtBN4MfwMeowufGgQ1TCVjeniHbHl+8N/E9TvVj++BoUqbl36
FtdPg+mVOzMwHmJSY3aNch+syQNNtw68grZ9mItklTpmzC8lRWCgSI3WJdRx3fjvXYFxv0tMeAzA
o/ZaBvVm1iQOOEX2OUnOWzImDZa3LKvr5K4TSe9qgv4cfK61REBTwyPGJel4J99sSWedA2wnU4jO
2g62k8/uexU/2tXKLiEnGyjxxTG8kjzRB9QK7blKlmMaA59nXetcPKBFhfEFY0tf0wlTuhGgtUsm
Y88Seocs2IVoPj8Xgs6uzIxin5HBdKtqeye84kPxoweR9dfpzOkY2gxE2MCrm9KQ6aTS94EueD8i
OTwQgjTvzLkn7sKyHuqeIqELrX2FGbvw8AgSgiCOeRMAHMK2WBvGCaeOs61GuA1eWffHkrVk6JMm
rjLFHl4c42SpT3bLPNFgjbcN+eQpGNHRdADYgdNHxD/1DMA9guvNEGAbEFiknRpuH39mhjDkIG3f
f2PCzQDIr966YRDH0TLWfh9GXj8WkeqxcvqZIa6d6T4riMAbs6QrsYNgI1z1NDQjWjWykfYhCzoQ
3ahV+DGcGhN7dFjdckAn78+ha5QIZlweKYPZUTpA7/KJtt7GyXc+dOVuiXs+acY8HTIw4nZYJk4Q
sPzpa7DeAhKUN25guOce5NKOPoPu00q+E/C4X9JBVspl113bBlwvKwSOCQC+ftK+pgD5rGAkdX3q
4qhQjXNisclqcY4jXsJ0W4kEV4osvRtlO6ukCUej27/bFYQP2R88t+UydvDdCMI8whH9lGRG26Q/
9UTQOUUs0ImUzT6lyRkK7VsZxj9qAeGYSS7ClF0eUx56hMBYTgZr8sOQOh+pzW7JMkEEqpQFWR78
IorYfJl6BpwtdWoGgQ6zi0MKbUtbl4XqKezdO+ZQ92DAd7rPxJxyVGS/XK2zvdGuMyeuf5DY9itW
MMS23XPvJBzUfmFv5EzGhYPFxUj4YF0hI6tEZgfDDuV4/5TaEAmHTvxxFoWVDivkVjrQd0gfp4ai
tZO8LUD+j23GrmyJFd6Fpb5lAY6lknWVN4EMEEKRZY0hcXXRJFwaRgd+LB343bBkZbf8Aoukzmlu
vxRdaewdcOBZZpJrayhMdunfSQDZXqYH4XGy6PWL4AheLmaVsYUxrZNflEjK1l/Itlqm43//lZyM
XQxrFFlwjKTZLsS2p5o5FpK/C8KdgtTTYsrkaCfOzGIzYYpfQ0U3gbhhLuQ30c/x1mlFQ7XnxSgs
/UeRFDXdxMfQoiT1vtKp/R2DDjq7Rv9/v6A6Iegz1iPnfdCWLECyfRuM2THOwdIBIQDxaYYUFusv
sBi7czyGTGPxGzHaLjc1rGIfoqyd3JnaQwFYKYlNvQ0KwQ5WGO35v1/+++1MAdbV1zix5+BfiKZr
z8H//1/++0fgSAxsU7m3AdSwQQmfUZ2xx2LWJMIPM0abqSSmUb4LPp6p/OwFQisfiUI9L1e3G/74
GTEXKi7fwnLu2D4UWyd2F66/htWyRUmRftvMPwvCuNltQORMIfU470FPSxHoi10Vw7lE82gl2N2s
5Ndsp8R2pL0mVOHRduwFDPQIY1zVDfIOUha7qi2upGwCUPPR2dkBwDkWe1B8ubbm5YvdiXmccdYD
F0C57I/cl0FXqB2JxyywuuZVhFhw3GLyedGch0GMw6XPm3Fv9wpDlPLR2dgT4ibOczIRSBgaq56c
yd+xPVLx40Ty9cC8x7dt3k9B5RO7N7akj7gp8U7+1PbErrhT+wml60GOJnfBkIEe79t/AxsIssLw
6zoJEOrhKQFU3fNEnZUz9ZHyqgPKHqLlrLigrbHzh9o3f0K/lMc4aK/1inea3VCc2/pxCGlUYsvN
DpxuVHALR4VpWSadwezs2bN520C6D25L8zpSUE99GAEmWSI7QwfYhSu23ix28XbelgnI69pTb5nZ
WCgS1ggOlxgIxHZv+AKRTzW5y5hhEvQudYxpH62A10Lv1pcumcOdyOtfVUrBZ1TjdArS+jCnNeCv
+smdsvKAUOetShle5nhJigHTdSINm8mn/xYX1q95eAwgcrOqzvonzIHxPi7RONH5/zFLs3vOC+Yf
fX1WYy0P7ZqJbmtAxeVa9RHNhE3qd1Jk82ayOBwtxPmEKpQ/68CE5d16Cc49BMGYRPQuh8GcVTrq
x+WxN31qL5+DJ68GcCxKoIrAdwdELz5kfgW+IdQCmVX92PL1PDTCgONzrD0X5TNBi2zYAGqaXbmX
LSp68k4fgBzTFddAVCSsI8n7h2z4l6xNfv7OCDJnnN91L0iY6MNrkjn5aR52dXWpiU1l/Jvem4xb
xnccVC+KAIeMAbLuMhllQc23UBJ4oDpg2BPNHRmQQcQyDKQVk0cM/7glUm7YUUkqFvDcWB5ZgfhR
WwO5zAbE7GgS+azqFX3fk4Y5B8uhbufHcnTJDPLQs//3DVceA+H/zHgkJzGKyp+dlu49G9CjGr72
HidZ/l7QUmAi/cCrAEBwZsIJN5GZFFLU7EzSEGpf5CBYpsWNkXdyCO3pL3tN0pjiv4bRzRGVeBMF
qT6q2sKuPrl75vn8Oda9H6fljNfqCSnxF4QF0Iq5j5PAQK6ciEerDn4jKgRA0pd/VFjn5xLsyTpa
yBUgFzUUSNa8/qNEl0CTKr+KHhJvPROurBw2zbWXPxlUdBtEh9XNT5ZwK8ZPOM/1zui591C9eyJU
u46bImHKEaEdLvi/rB1sgITKLq91gJ3dXMQLvADwYhk6mAnegQj9RxssOXz/rrkoAhNJZQG76Xi/
F1YyULEmVk6m6zOiLn8RtiW2oXkH4JGzZGquiYvlYhaioLTT2Zn929WbeLD6ZT7Ofjyhhi3qPeNp
nEWTfkobATclpNdlRBGNxWrdd4CDEaEJqRgKVohCTKfkOFfWsB/ZBA7hn9ipeCF6RCjpSPPcgmjy
F/tPiF88zmP0R0P4z+l5owdjuphULsyiRueBCJQBs0bxM6VLCgEGQpIU6D/cksYzxSxOWQnegVYo
qXCDOx22+zbbA9609xxl3HOxN+1jAqoeQiv673dZCd9RgSkSx3S6LUxaKT/1mSfyVHfmSMWXgUmu
qk+x4GZSFvU4FQsUDJtBsSbTmkFDD5bItAjhBHXWa14A1NYmo9iJAVOMDtf7hQmqOecuhlh/gArR
LQkc0cU+eQ2hVLgs4N6U5Ucj4TUVovwk5GPYIpARW2GclRDO9TABsmrQ65sVbayhATsTm9duWgZP
G7laFHI4JVeoUu6APx1ZGXg+C8g/YRAvoB6eqzH957Es26NdHCZGQGhFjz2ygZ3qGWr4PVtfiNCb
0UKaPGVcQeVinUABG0Q6OxDJyX9RsFQUgncg4nN8AEgIOFYrsjRoCkabY3D+lUAyOzVseXeuQusc
pyhpJP86s6p8ByqWm68ON2NzbgVBIeMoN4Ge5XMtSWPtt6bkfodpVzwz4yJaIb/418Fs2qvq41Nr
Wh+2XdGFo8JllPRPFeT6TiQT01Gwc+0Mg5RUlrgDAdOHTpMW07SEPMZxTG5L+h3gk94jY8v2PbmT
bIiyp3oZDXbNCVbxBvFmwKw8SeyXdLZvtmE98nfZXj5d675FbTjOv9IOYBNKNXUJzeAJ5dKK3hEs
abV8tggBjgKmRFtfEWrWrErMVErzlKQz0sesv7jLUDMUyf46UlX0pTEpIxwXSaIhdnX2k1GuPXXB
ehc3OzUelPtgrr7t1nvsmY9eQoLgeqgOUdW7L6OVsC9tywPDfFK8rO5mlc6Hgzj5qAjGEbU1438w
76vZy/NMEU14CI2YtXUw528y6U3aM64a8krFVlrBVY300WaGY4KctZrEuQgnsLctgAxH/LGPEgnO
XoTJwHOFNrUR7qvt+CnoyRC6AtIpw3MXgGcg/NF/XxubO46vUZ6bpCDE0H0oDJ5JDfWL8GTGjOcO
vNglrAlDayv70TEM6h3rjywmD1EvGrUpDG8qHhifx2BfMF1EPLOKEXR7N/3wJYCLfMQdvecV8iOY
BRy+InlrsXKcGeIyEyB/YStPEz/Snoe4RofCgWlf0JzDjvA4MvOMiY1PI84DxGrF92AGDMZsnkLH
/0GgCD0HvRnqN/4MRSpwMvyYgamuuk/dTZCkL6hKfhNCTZyc2s1DOUeczIz4PB839wafGQ4ABAzt
jkBVckTWkFx4FwxX14tnboYHP5YckCmod7jz8op9C08o1Rabb+aKNfdyVgvOIhtH3pxk4AS67YL4
y3dragBjDGntgesEIWqupWZ8NyFopbdtgp3RmZgkFKHCHRFY0HAQXTrrhGLhgoVvGHya7Tjcau9p
5gbYg80ZNs5kAq8UttwWAOS0cPxNbBaPVjZa0ZgqZ2c/kFVRXgk8pq/IThUSpwpM0qEOp7cZu2VE
xG56ztr8HQqYRZHq27swaOtXbdzq/FibiboZSCsYbtv5vunyhwHmChNe5m1Ut+qikDDslsxpWC/J
GAWBNT0JYmJqUg/qRhDvJAjR0ulyUzCvsYtWBLKI4SBG79MgOGhL5vjvFknKpcKvEqNvo4o4uSMc
Ntl8+t2kd9Dh/hUhCUeqBNCJ1dM5skDCnFARkgzmdLPaqFF7QiprGtVEXlZ7EUI6vQpa70oKhkZW
++ohiRh6tnHtBRbJCEBxQMeIxzRs8+zUGFazM71zYeMeqWsdnoeZ+jW351/Y+tqnQbj3JffjLcl9
q4Yxu+i12kCUxE5P8lb2C/oSbtUts/P6f9g7j+XIlWzL/kpbjxvPINwhBm/C0IpBRlBlTmApeKGl
Q399L4C3696qMqu2nvckLMjMZDIiAPfj5+y9NoG8EnYN7RiG9xTVobDQf1v1rrCQ/0RWy/JbA+nE
S23IvFvDOpnH9lLAn7Ia3mOxCaYsAPTYqR0ZV3sUpXcgseVOWUBrGU8fdCuYjn1e7GncBPRKCGLJ
fX8zBQSYtXgc7QbirE3mB/rPHKsJeRsEsCUcY89CJWLjkLIcBOEHrnQiyScPvWTjYKygwGGLJ/fC
6Lv0tDyz4Dm37Dxgo7muKkVRE42PNmv/Og/oVJZR1l2QLK8ATj5GMgpvIvQIZz9WRtTvfHXG9MTu
aAO6Bb36ijPShQVBI5hs0X0PUXQPuFFfB/lnkmJKmGxkkV7gvAcAKQ4cefdCn5KtNPKX/g/F6Boi
W/c6soeua5PRrt16v4qoSpnEK3Euoye7kz9lRmuQTCimslP4rKTxRNfaPxE2Ez7LptYPtmZ9K8l/
niqj39qhQ1+h7E8g9YB3IY1chVlnHFOHZm4D2jG0Av+sJ+lbZZXPfY+FcQKf18/ca8RwP3Npb1XJ
aAEYKDd7o9LLiIIavQF9J+w+NKvCCPIffN3c172LZZzbhLkq7t03Klgov6n7EdFTQW6IujcOyLYf
rHrr6dbV9sV0RYNPo8yHV09zDXaTV9/CaeSo0/gfdTLfCEoouuZQ5OH8gZuHVesoakYBb6mp39jG
uPwOk6O/kOHK8maLx76fe6BoIXdaEvKCCclBXMKaW0XFNhygr1Xx9K6nqXGho4tGGhuRY4SUNUkD
3Yeh66rnQx/9RAcPl+k3ZrSnnubJ0Q38y9yC1tgVvuWN4ayrms3drDjQh42p3QfTjOiIs4Sj49/y
T9Zj57x06KI2M9WHBPbsiH+A1KJEPjLJQ3Y+hAS5W+9zcOSE+eDscCM1kn+QZvKbsga8xq58y0BN
HdNmNI8dgJUNR0Ywe5M1EMbOwcc2zWNmZ3e7tEhWfw7G+o+id+94TRru+i4Pzf00aB7Q1MDFKczW
sZrq8qNr1Ryx8WMZAUYyKY5d5JNY3vfYHYZpYrCZ0iBd/mR58E1sU0Bu3pO5JzSopuDc7dITWp7G
SZqtCZHDut83dJDSFOPBoFhkY+eHrLLXHmnpsY0puJF+ksM8//vlJy0P0fwzcw0L/Ogy3Y+ab3Ue
4jHK/ONgjs/wMTOU7DHNTK2u9+UEeDMWNyAoHj0NPsMHkrWwHJBRjeW7uls2jCCAsi1D7vkdd736
hK4g2yEmKfej+jFKi948+evY4F5ztMg6WQKUhUFn7/O50bQ89E7Lj16eJuM8titOGZckw/cuIBhr
fpj8eUVGJ0DgFZ0wu/4IbYRNymja01jjoGElYo1BwXTSrRLHW9wciJTecdsBuu6QC1aIqoRTU1bQ
/+8hoDRGK0iFrWdrW6UAb06Kjna9zpzyWJXOa9uNe5EP4baaur0/wSwoKsfcgpPbJUBiN+jQzmWC
y12LczydBexmDdcgV9EHCoGngRMvAG5180cby4sSwPUi4pmpP7re3SfsqdBMWTBtF3gW4gR3Rd4Q
KUvFJ2jIF1sX3RFJJUBgfJEu7h9mYOsmyvdjhFhPZuvBpHE6tuB8JwNjIMUoZ66QEhBc22wtrcto
Y1YMopISa0JXlRgVeufkVQ9DdYs8+GmCebeCUx0PaboquQtXkQFwc2iD1zpldhPjf+M89zo5Lho6
8FJR+i0pae1FBHd5UbzuuxB7SB+f+N1eWHxwoKUfRYOrdQwpKdP51Oil/D2Dw6yH1tVB3xsaPkQu
MbmbsuNEYE3lppXAJwZJujM8YWHgRGmi7izZardwfPW9JvS3UOushzQEN1jRYi5D/GXMiZ5l6qC2
FR+DW/+onRqyj0PJNKX60zT5rwOzxySzyj0nspo6p8P8HiP8QurwwQi8Y9oW7OKeyUnkTMgEEO2R
4bD2J2YSxH3CMsre4g4yZeGWr144Z9Hnv4VscNay49f4CAwZVg8N+AKFJGFTK7oYAdqJremSCDvk
L7K3i00BcugIDfwlqOeI7ghXWFWmDXLU1ZgwPyvKIjhkSDMMPBKIX+hvtwOTfYZK2qTOBqPg7Szr
2dVBcPTtibZ0B9AnDNlvAAvGuDxt9dp4KthrZoW32sO1YGlv2cROOab83S6wfmuh5u0Fkbs0dpuz
3oISHXy1q8ya8qSfgwbzlZ3az3ng+gc9q55sB08hVvt0L2vEGqiuV2WA5jyy1wHo8cHseXd7ptIL
5Ob/04BexvLzv//nr6LNm3q8fZKSm/8T28ckJ+E/0ID6z9+f//4PvmBApvgvlKDgfAxDekAyvX8E
NUAJ0l2wNjpDQMswPRdMz58oINv7L902oQapYuH/SPlfliUF8hN+DNweR/6/8H+sf+bqgPyxpSlM
YZjzz4T2OfOBfv24RXmgYA39r4G5M+Gy2NIwikBu7mzztTHH7tDYSE50joGvLA7FHq4ffINQzHHh
6Zo/jBSWJn/dkPKt+tJ6BcLAmYxCOp+DX8U1kbMNKsMQYHbtfKZzfZSqhjsxRvVqaFkOwWvD1L0B
iqSFrYse6OtvWvIGuMGs3U9jiic7a4aLGxEz87fP5E+S1f/AfP5UcJfyOoT5T9QjXrVpS+FKy4bM
ZNmeZ//zqzYGmNW2a2K9CvT8TMtoePI4k57zigQe/akNw/xXhtmKgzXVOt8x0Hat28oK79iM89s0
niY50++YQe/QZ+hnN8boCAEEOLSfqmunRv+gzbI4n0SKUElas50WQcfVjH3QcMKJSpxLWoHrLTfx
6/TWwXS6cidstB/I7Nm6m4g+koOocZwAv/KHb0DtwySW6y7I5D4Mq+7+n98X69/eF/oOnAAdW3It
OLbOZff3q0Ep+GzCQD2t16hF+0iPN/DS6/OkyDZsajz35Pg6Wwuf7poYLodznA98I6Yww5tY4SIa
xm1ku9nT5Po+m3sKPAZrZrCXpfOYJBEh9435atZ1+hwk2sEfVY0fvvEfofzNDrBc3XtB7JaRsAXm
pCkeRZxrx7ZW07rLBu9rFQNh9hfS7O8Xgjl/0H/hr+bL3zHBStmehCSu2zaor7+/4LjUndJCP7OW
Qw97QabW2bFAWo5uDAwi9qtDH8zxCsj2lDMcks51XyvD0vdeEt3Sfra9TWZzzmkYncn1aM7kjpgk
XM1fLw8Rjqk9iHCX2HbjMw9HA1mGMo+aqJDqlFnyf3lFy2/8L69IsL6QkITDzDWWG/5vN3QOSmAQ
BDKt9SjdW06DoaOJzENclGjuMIHRGwzjVZanNB9ENu6HwkFNUKy1Sfinvx7Kzv1Op0M7VW4hdqWo
sIBSH7g4ANuHIMRrHI/hJURvcnMrWk59EDzVE9N5wwNOECry15emgIQHW6Po2qdTy6lxnHZz0+UE
vzHfIR/+SOhOXXJHBBcvR4E2rw9F08+pVSNcitj97jmaP08D5L4viqM1cvLIMIhg9zTgCml1gfID
QUbDIRt/BQQFzqdnt2/VJgFl9g7p9jJpSEMtb2BsOez/8x1DT+vfriDXgaRgWQ4sNtbjf1lAtXJI
AcrgsIMxNa6w7mToZHoQgFPXw62K3P5AH2O4RYN7qpzOek+LQjtUmYkzvbW8l1YwamuKWQtrNum5
8GuL4MxBHw5B1r5jyNABngbRvfSUODRTamAU0cO7q5kvQvavpZs4Jzsyo4d6qOlBBnIj6mDDSMZ6
ImsRI3KNb9PA9KeRlhYdE6AnD6Iux705L+5EdqAQLQ3cdS7WzY6z6t0ARnyAyBWscnTPOX2+HU6s
eDUAgN94c6+kSIeNHdPGiajsDrqnoj1nlYoQkXYFXAodL8eJe96rYaOK3/FE3kbgCZMZc2wdBqA1
3ZiSUyu84GJIqmvX6vYmuqgV/mDvujx00+RduYgJ9AVw1n4vDOaeBSpkCDHBT6THEId6r1q15Beu
XRJAyEtxMLnpGgqSLBUflsoQ/BEH2fuFObeMvJ2mA89QkT1h6umqHcfWZLNscXQ5q13gGcmmaYwZ
CiQI4C2H+g9NqXuY9TpNYPiS3zAr45ip5WsbO8S4eYMg1tX9rZpQOwgNiS+olm1mhx/EMRM+jlpj
pYX5eLSajB9RMtG+0ElhWkuOkJvdVVuW76bwikcUNLgHOcxcddrFFZgu+xtDF4ZTnPgAknEmztAR
wliz6k3QlPaTY+KwSLjx2hS6D44WdUyT6Tltfe+h6IiGHpny3NDofBSDm32PJ6zoQdmpU4CP46Wm
E1LN389tPEI4A/rtEDh+SysXg0qEH3rFBtAe8eaVb0IEpILpEmlrFfgYG91h/LDl+2CXaPuV3e5h
QDOLDXH39fiYaP8/ZpUN7OvrdjawnIFaO/mVr3+f8MCtIssKbnVx0htYN3VXTe8Mip4N0mJXdolh
/2EoyR/N6d5AsbDMIz5QUW/7pHuC/ypepy7EsgZj6SUKlbMR3rSViUUHxHMDOKUyXeNV6H+A3UEx
gk4xi9voSH+g20HODzbmXOQsX5rTE2BOciDnWyH/x18g1r69Sn18mRxMAgHKsl0537ltbh7qFC/3
OObfhbSBVU0ZwcWd4JaFLZuckjxMj0xs7zRcq4NNRgLqWf3qSibAvXD4pJyA01cqgFiXkRVfG6Ht
ioSBWxH5LFu6araKQmsUTnIqndFhZkv3Lu9Jfalyt78Y1nivW+Cj6NBydcTznj1h3dXRGwtU5YMe
/1oU0tpkBRd7y93ZhI6zX261wcPF7c6Ou2UFGUI8JmIcnlzGFpXw3Gs733MTUmAUrFDti6x2MdPz
N8IyxRbnJugUwOj4zNMVpBBeziMFmv+4PGsjvKPwgcy1WRuH/7zKSkPOG/HftzXDdoFneqa0DdNw
pPiXjbpFqO9ooTlP6+Z3O0xs62z2tbfTKxYG+ljdSzrZ1cUBu9i9oikfn1xdR/kRsIhhSfRr7u0P
HcZfH7TJH56V0TysNubUdQSG5flTmZb3IGLiusUcYa2TeZcaxso/Eb5knQAQTJEUjzBBxCP48Y57
mDrM9+png9zwi1WK40jNuy9ENNHGwC1civwVnnND8jUWr0bWDQe4969fBV87n3Orwc91nTsZZ9oK
YITEWT2LSwfWX1+mzdbMO/tjIuiCwJruZxh1T5XX/M79RpxHgnhuZqN9d0vuXSdOHo24z19QLNHs
Tdrk3NFr1jAprU0mAK/oH6x5IkpXzKL1XDM5UxPJxr43pzVnvE9+k67znr9vgzu8Z/EEoCcg79fz
aNLQNd1/rYNNrLtcdlpxaCIRAtoD4FxpBKKWVdHcsioDfhxXSH9TvOcROdUJSPND5DJU1dMWb2DX
IjDl/fZ1wlpymg+qU+nvkb3q8rVM4oJYlVmUYQ5Npu+yAy5Kf4NYjbIQqNIqTuptFz4HtOgIk8Rb
oQqEbYUMmquAm3qcRSyw/rKrS+645QTlO2c9bT/k7jOoG1ccMDk/V8Ct9st2TDb8ezIWhBmWfIYx
C/e6a1BS1pag/WVz/rYd1EGeHu0r3Nv30R1+hSBVn5Q9/bYY/B+yFrc0U3QY66k2z7+Xq4jm+cdy
n3WpIt1MyUcsbvfRHxhSzJcNYlgesFE9fL3sPGGZ1M1+lBh5E/zfaOOyuS5C5YsOIS4QXk520p2+
7uUeX3IVuB5orI7/uK5hxJOcdSA+ky5BUIwkmMXetQRScY3tEhSgYTzmeccBxU6neJMkuPJTK/xR
oHeCHhDXxFpFfYS07oJIUt7rKUDOWtOWcKpSPMr5oa6McgOVh3VspIm8TUE2LjfK8mDnvrP9+lN4
SMUhj2fOPqXJNh6V2oCOJAkhasN9oHfvWgzyKieY4gMbNg5+EDiruKurfTWxYlNmUhBmDX3nZLwa
eE02gdmE39Btb8N4yn4R4LquEaYDSW9uXw/mSCAg5oQ2aud1yaqYvw3ho2kKfYVZZGWLQvwRSLzb
MZvaVJH95yAZYqy1c5z20UFReVou4oGS99wckKFG6Fdb84ZH03lNQmlsOLyvwwYfqa6c5kk1A2p2
8akbTf6jqvB5OvalNJxuGzQ/U+mq70EYhUiWGvrqQwVyjhUL4pmGrCG2O/UTU8Za6zHFRiNh3wyf
rEevwLpgBmCQQD14HPdANIbcJZY/Iv7ncwUKidW8aBQXykBUiW8zX6OnO6/+yyfTB+pgSu63OhuH
faJwU+SFMZKyl795cd/t5Vi+pLnVI06l7UX04KFAj+mVFPaeUTvrXLrWmuh6glCrxtlX8/G+HqPX
eKx/kzJFm0BARliXKX4PtGPqmoWMcGApyY03EJClDdaNsmzYjNiyVrnrFXtZmdomSZPqW9o5z5OT
39qs24dOMb51CZM4RMw/Na39xXbmEieIOYHQnZ9a19VwyNVPPMB0Z/PvQ6ZAClZIj/Qwqq+5lNoh
Q/qB/MdweQOE0kye9+X4XBg1gJiyeTZcUX77usUInRmf5FzlQE34kaNce4jVx7J3TMrBT6UQx35t
JcDuQJHQQHvgF3KhjLX3ZR3NEITRfLbC7UzYWJZKo3vD5jcchph0YBVxbiROx3qsWq5AJvw2wciE
dpDL/rWAtrqDpWGWrhMsx4eEk1YfourbKMOLVmr6ffKsaB+X4iXuOgPhpyPeAh9wMKbxtGQF7+eF
o+1eirH4IczM+T0yWBAYhJkXeNNJBT6RR1wyV3JJ+pvlyidHFN6Hh853G3Io3FW+7X6MAa5W0JI1
4xJw/250sIbK2SJBqq5dYfFbsGv4gdRPY+iIS+hN6kqrLKP8FfHL4OBnAcBrnivZam+aru/zLqzx
HBLohuZtRVJCTaRN0W8Tb7S3iW9tamGSnS64g3ChW69Z1eG6mOiX17XEk8m+0JifreIcOQprZ/vD
L/J++o3WCOu9CO14lbJcMFYkM8luc/v29Xb2ToJHny7nLWvKqyGmF4quO0z78l3DaL1KPI4jSLlg
RBuQ6chG16qdO1GEFhmBS6WScKFZAFz/F946kCOZaXFBp9M+J/AxcNkta9Fp33UmcIBen6nZKb6c
2H7zacU+eWMtj1UQvQDPfGhcMTdxR2YKSY2oB+Um0wqLDHu4dMSH1nb2ZuG8wT2ifxumgml51dn+
KTOCp+WoYgXWdSzaD8nYF5qomtTGCxvIvWavrsLzvX0QN5917XxXRhWt3AHDHtEwcvPXM8AQNuQQ
55PSf7iYBDZtayPtTmEY/QH0In+BDm/dAmnMuEbtxWys9mLge39YLhITDzgj8c4+mkZkfCSv5LDK
O4iDp4ku3yaQyj/maUS7BpM+uMSQmJ+24ey7tAe1uDIfDM0WRLYUc5kMULTUZAwsdgQ5jSD+Fzu/
ezJQxq+IPy/Qm7WcPOcasvhHIWlkMaaoEHLz124YvBUCRia1cOGGyfvybMKAMNSF3LvdrO6NJmLN
rCQ4JQP/z9eONi+aVTkm0XOZzrqmyiCIcBK5tx1juCpD6tobl/ihV1eGv9GS0NefV4rSd56Rv5f4
Bv3B35S9ZpMHqjaaJwk6LUk9VYgkVonbCVI7uXnjrKqgdiMA9qI3QIfNC0pyNDGN5+3J2xGPAJg/
XaE1+0Zzz8JFbyCAdcjKfgeARa5liHRHj8ZTO+FjgIi0znLXPUE+PepBMwG9luqOab5G7bYudXlO
LQNFUA9k+7Q8FNFzLeEsoKg3ztIJrc3XaqcAem8W86ftTMkZehKYkWG4uUm2tR1eTOZAR65avXhk
amFjsdJuGU3KS4K5cB2VXvujCIJV3yT+DdgARrSKqNTOjLQ3l2Ha2vY78WTHBgOPhGIPYIHz2AFp
Xw/lWB9FVdc3w/afvGCjRj19LZQdPvpEsRJvhuhIusEhrKzspdGaYF922U8EMMkKgVN4JDWF8Rwh
1yo2zuPEt5uahHFbR2uTSjt/K9V1OQ0h5OUca8vtUMjsGZ4CLpG5aOxMKEQQ+sZ9I7pvcAvjS0Mz
b60Aae1KQLRrdgpnX0p09nUG/DvpEsJfquJSIaI8dP14Yr5WEF7HQ+k+WjARyqZv1tghbW4eptwG
B6Raymq/1HiObzaPttBOvMuMToM245NAukd/tzzUXoT9bjmfwUpHQlCO42Ms7Z/10PMbWu74WBB+
8zjpii4EDbNLgZRmnRKZ+gCX2d3q4/hr6gVt2DoG+Edk7sNX1Zc5CWeuvuo2DfxIHqRHhcxZtip9
zE39haL31fapA6uykG9V+YqGf4Z9lemt9eShhStc1wSCBXagnpnlM5UMzhWCwV01d5M4aAentiNo
RIP4AJg0rC5ft3oJiPvmYy9+qVtYAa3xIpRjvPRR+YQS8ugWtUbMa1mg7lPYpECOYxcIqY3dut9z
MIvOhaG1a7+WzjXSPTJhLIPTVYr2X1UhHSfXsXGTeo24jDU2xnnPc2352iQTkPf5KzF4wxni7jEq
y5aOqzvifq7R2sb8dERUxsfSEAtKfnHSY85VAYUmiDAUWD3886/mU+GhyZX8kK+GFNwV4aTxPVHz
2QL+0k31NngkhdHBDqF+LVdXqHCUlufRhGWrW+F0LwMKYvCH/UHzmuneNyllMZJmYOB8iU3RQqnb
hFuDXkC+jdNsH2hn2/4WAMTZ9qEWAvwPCmwz81OoWzwdbBxPfQiDobWHA8Zt6z0KU7hfyHeHgenh
8jFDMyh2XlpvjILQGTo4IeKONESbq+Fa3jGAClehjKn5xwTWhVc6PxrHyQ5+mB36YvTwtSeumG8G
yqa6lfmG42NwNO1ZMe4rTgJz16tT4s2WDcnMViPfe2PQTxhPMD9YyUPUFM5KrzihLMIjA+/IXsVD
95AMfIah791cUrgBPCQF4XG4eLIBKlZYpyPyFiYdE1co40453HRnCJ4T0DHEYFH9JiW5TCJsdkkV
Vo8FuJ3N6OXtK1NcCCu9Ff0m8xCaaY8bMMzbc1WJ7Kmquu+ul6SnJsIp2VuhvFMgzWi9ANDK/D6U
KT87BVKZ55RDiG/BUAz+q656sNa9d9cRESfrpIEtrOQlZeHcDU6CbDU1i8eGYEvRxePTVxFgVYKk
rwzmhbJ/oBkYv5u4ZlYGoW4rQ+BgJQ7cvSM/RSqTG98aP8P7lsCUY4tMSGTNrIsbYL6rJRdskVSc
r0LtZ+CFVxVo5Qv97ezkB8N1tGkKb1I0lQ+tYfMiPCRnK9rRdwrNch0lTvZid7TPKw/PSNzXGGtJ
Wd/QCYtvAoPSQ+1WFX/Kl5WHiM2ecCdoOjWAjFyHhR+jdE9e1YczsDTWyBmPE8y0lTIJbhABVC1p
cX01lDSO1Ys/Rk3d+Ik6xEALq0yYUVv5tGMCMW3KwR/X7uT3jxbtFacSbbjy2W3W7TgIjmzFJlsO
octfmb9MZt+mmUf+xp8nEGB4/BMEWbATc3atIsksQpO57Wut+OGyILrN9EMbsxdPR5lKh88tU6TW
8zOK9PzNSfLkkI28/MlRakX8qHUxh1hc2rqzLhH5r5Cayh+V0cuT9KU8Lc/QtacI8vRqVfZj/by8
wU2q+du4a9wNYkUshbmnn5eHwnH3flRNR68Kj0afprAw+2LgJLjLbRyqS2Md2nC2BxDYrWWuM0Q1
jeLPA0UuBoZnzsNQJ+PFcm3IuMjpHyzLijadMunVjFxkq1ShaoF7rTOeekICMOCQ8mgzx2QVo/Ub
Hr1oKm6ZUq+DQwzKUryMkzN8VCAwQWmFbwldXoDbJF4rT9c+OINtbFQuoengfc/dmsSPlLLaz6Mz
SVbZZcB1s3XzOgRnEv75kBiwhdIiuCJm+K7F0v9kywVe709PX5MBJO4ROql+03eB/guNSs6o16rf
GAwxU5bzTeaNzQPuogLMk+QSWp4ijLoNewywxoMV+vFPx2n2LcUmCOehWzdekiCZ9MF3qrjd5gjh
0DnZJC0tHeUgIGIlGJ4Ld0SFwpPYpOVESfcc90V41CVQfj4bEL4OHbyTNz+MX2VgQt6Sg+RKI3rz
yTTj9KQwY24aAGnHiQ8O8XUSH30FV2pZPgiupSuNW4RzDt41zXIuwVv+7k9yeGonbVO6cyK5TMYn
SPG/v44kgWG9YdXianEzKjKzxbwLBOLYjLTgup4TClGoR3Ih35wcqe2ycjjmDw8h64edTDkEMb5N
yLH9MPpd7xPtK72TRbc1GuL2UxjZKTSc/lva29m6hnB4ELNlDfn3Smene7REK05q5KTv0ow8ZIFh
oACJqltas/tJUuJ+G9otct2t0YZ4IOZO51e7MySQL6vAwoS941yiiVCVUOnxevnSGItzjGoCAK1G
zd2l4bS2tVGtTRRfdLXrUy+5sOahTlHa96+uYj/RnYY/l+6LSq7C+RwzcsEMPb3s3AR/nBFZvXVo
1F5qWHdzocqMNF4nWd2tcB0mZzdwkGwY01qLMT4sDRpGPuklbps702ccCk5YMNChdb0MjjCPgr5c
pmgWzoEHO8UNkyUSqs3cf1Au7aCaw26vnoO6CzcujIuvZ03iypXF6O6cJXvqfvGaofy/kXq5M4d8
eGvqXAeUYP8afJrA9ACN/TK4XB7A+uGDM5B8aZFn7fI5umxpD2Bj6M6WND48c9RuwSbV6+zSmRwu
xy4s38useiUduP2M+TyinrzvZc8tG8PcLLvmWJ3Lpk7udud+o4KiRB3q9hZWxiooTeMF49I/PRsG
F9tFnax9pVsXA17dhJEFdnDHu7R8T/OO0TAfKvO2f7IGwjNpcl4LVaRXsyOKxm2fW0tr4UfMzXA5
OidG9gUWd7xhY1wB5vVzoilGdCCT5Zd7ByHzw3L4iOYTSK7pvxwPWw0dxuylAr0P3703T6EeO1vh
tOAAhWgONeaFhzoX9XOGhQAYwzzGcnuN/zBD8UexdoC5oCiec+25D8RI/ASJ4qjj/GcG6/HlqztT
mgnueg59BqX1GrScui4PujP6+3TEiajVc2/Py58WbYvI+kcbcds16yf1Gkfmc+L6+nXp7cxfjW0y
nb8uXVfcbbs9JRCub2FY7nva5JtlMR8GjryMf56XbzmW4R1lkhCuM/e1vVSgJqzTo9Nc4kzCXByQ
NbCyo+kYRj86ZFI76dLaNQNgjKXVSjTEtA5E4m1Jspd3Mky4r5vwFEGjAMrq/59J2lJ7jCT10E+o
Sd9SSPCtttG3AVncMlHk/tT2p0heBhWykvJJXF3k7ih58RwskwtlonqLhzxZZW38aWhB94hqXjvk
A0jzEg3dN1Ru30o3t050XD5UkPvn3CNCuEeQ/AM7+blL8uE1SK3qkDJO3haIgEM7201RXWIy8pJ3
ir61iSF5VUE12DuIdPWd7wFaNus50rK56QmWg8nvribnyU3XQ7N1QZzjwo3VWWYKBtYykIgU5sEJ
Np96cAkW+HP3/FoRc08bd2PqJ2dsuMk5aAi75OxJa2X+CBzikrHlAJOr0N27DwIX+DLGjjXBhVvy
ral2r5mtqbvb0x/lns/2HS4ndB9obeJEhuci0iSxLb18kza+LNkaIdJlK7kbkztHvXiP6dzhdyPt
lLVDcyv0jnK6ASS7sQqpqI0K/xmHy/BkD8GPCOLzTs6TFdrU4ZWGDlZCMi7HPF0H9Fw6qdF9jSnD
R1MMVx+jLu1pZhfKLbdmVoAxDCSjxeUU+XXpQ8aGyT636ajc0wetb0BwZohcKbOfszG1tuQsDdso
1A/MP8cPPVBq784xRuHAzqpBElw7kIyAeXXhtiDg9wmyc7OF5ZdeOO/pOy225XnKoL/LyniIZ6WG
9I3u4EQjvm03IY9GayixtXHYYVKgjhmbT42gg9/a4EH1Gl5USPfNZqZPwD24OF7IYzZHACRJAd5z
ll3BefjUg9IBE1vb6KxD79Aj2AGGBTRF6kO5Jqdi2rLkfGOK6qyS2Svzl0IgG+ptXrreOS7NH35v
soZBtmCORhpNorn+c2/WWzFlZy0Xwef8BLG18Q637e5j/b4sD07Z/fls+GZUR/xg0bEulHoe3eQW
2ipPINUorovCNw922wEgteUhM7r9cvURHPbZO/W0Xb7ySu/Pdhjj/2FrapZBcX9cLn2MHjPWuYeR
DwFwC2gqXzs9rgW/K38he/qQY4BQpenvPkIOhtcFUz/Cn5AEnL8+9DEMzS/hhG/NNo3ALrcocgil
0EiRyyq/wrvI59R2EYiOsURYnBv+RfSE+Pz1TMSKFmVi9Wio35bT+/IQZYiWGLhfM0PYm8QNSxzf
JAqho0vvVs+d2fjdq4Qwt0mrWtziqfkjpxR8ySTUxznlRjb68LWmec1u9DDLiDbSjtXcjk376kIz
ybhinrzA/bRXmJsmLKGa+y5LRi5orIOD1vOtr5GDTnhylKloF+BEWctafyvy0KGFjPwFL1N87SOM
QnRh6SPGisPpLLKYuowVEGd9UZnjdxYz5Mbht8As4VlL8Qcc7ZZNL2OOnLn1vY2DbTEr9DpmzyvT
AAdjF9qxN4FgxVZWgbTGRLYLkIvQ2B2Kx3qS1jb2e23dGgp5SsUksgwRJ0Rpoy7OqBwqhzY74gey
T20Ev7Nuzd1SnSyKlhDk2xpcDcYkx8dL70fYsLxnu0AXVuk9oDjlEH2utXt3vii1+Rp10wkSswFN
fjCN9GgnlbVRvR/cy656lfMdSH+7uhaDcewhqNnT2F/8WRiAQz5/Mn3Q6zHhHPtR1sVuYMEj+jeD
2KwZ9aYCnce2OxknOSS0FStPfXo53ixVeB29sW645YrkZx8ZyymKA86DS7Og6JvPIjLTE6Fq5WF5
NhnV/KyJ9kOIQDzDwqn9b7rOq8lRJtqyv4iIxMOrvC+Vr64XoqoN3icm+fV3QX8zfWMi5oWQkFTd
MkCec/Zeu4/xqKhmFRHbxdg20MnkEs0m8Q1xks1wCXN0IbLs63zXIStDZvYDN9VvCfOSS9UvJ6NR
g9ns1BuEO//tef1ti7UADKEXj5epboztmNTmY2awuPXr6sGAS+Yy0+wrFYH4JpY7FaF7oAAtaKJ7
3aby6mTvjz6tZz1prjlIyf3QwXyaZHNtYb7QOZ4iCsW5IZwFVrlaFFiFV9VrdyhIopobUPSZSIWe
T/BDNMuS5mubNWEO1AalAaKyP5aWZ5dxWQM81a7mFcPSixapoa5aIhiyDv4Njyar1EX2snQUJAnh
m5qif20XpA96ATNtP/Hqo9LH7Ka5IYwEIpM/eny2rCH7ZhV23rkRGIGslGbhfPoHBB6cQoaoRPJw
gSiHX4PX5S/6f3f8Ps5fjHkKwyMWw/kD7BrOIXMXcOQ0sStJPGNF6J+KgSnFcpEZzGk8L3ergmZw
16NGXyrdlLctwFkUg/3Lk8Elpb692F5enusQAs8gp9dp0k2WaVOGd9UMfxiwGdYAPLoVl0/yFaPR
OLstqMt4YjUqMxwNTdSHV1HTiPx7WNd9SwKniKsAmrIxHEvyteJFIMRopT39FYUs66OsmT6S4E81
dzucKUufmskaj7KI+lXQYSkKY0ngQ1BpV5n3/joKcYeGfvpqD/yk4Cvg6yEedCX60AbGyGR/BOdx
t+I5GqsZiodQtuGF0IeMKhkX2HJLzHf/3vIbsYkyoK1pG44McqINiYfiq+vEtIE75G5bO8z2Vtr0
m4Rm8rqnM5S78L6WYjGHk1C4qiZPcK4f1SQu7mxsmvyx+jE4JN8Yc3Cd5SU4miA0/RXhlH0F2Auc
eqKFYMUp0svxMQeJjvQOkLE2KR2uryQvdUSlYmIfW34jiD3WXj0120i5CTFXNHwNW631cm6/1e5I
tg/d0dAy1WfRjofAibr3zJmsNfCpQxSn6qTXvoJfBKQ7TbI5Hw5EHmZ/ZSeEKNGGtkXx5791eu9F
jzTDvymcYQ8Q6AR6XTSPlY+3mtdt03zKH9tisp5RZqyWH2oPMJEpHSPl1HxTQVZ8dKbQcWKPDkTJ
GtiCQg2pLC15GjvWfrBMuu1ytyKqZ4USv7lSmXcbVQQQLq1x3Kd6hWeeIQkYObel44HBZTnK/fNS
bDqyZkmZAVK2qyhbRYQ7EKaoxmsBhI7mnaLjqTlEL3f+EzEryTlONXmPma0ifiWlyEgIzft7l641
4uLktbNjBhmyec0MjaSDeZk1xuDD9PkXNcy/rShW+iaoVL5Vkm6TG5PsZtqm/TxG4xHT+HDS8vQq
M3xCDNf19VDysxlc7wNhNUudYlT3OCYps1Zps3cyVdyJbA33WsWn81+bm296ucKxOs7Xglprq5jj
rFIlYMUGzXS2ddfdhnxkq1ybc9sjSGh6JktOOpxOvEjWm9KDG14K/NBh1Nef4UCQbalU9ffWsu/v
owPrzLKy2k3SGcFjJxkfhKmuA3+JNYyadfDoeN5mTLaFsarhQb0PNkRHDfwYgXKKVh+OzQeGdCGk
BF1/QJ3tbhyAEz/+TnCNCpTbfC3Oq6KhGCWqRgs77XGEOc/77mc8V/+iTdlFYTZbFgWZ8auz/Wxj
LlqZIQGyjTjFwTotn7Hp1S+cvLtVhuJRrsCX6Bsis/xDar0u6re/3d4GWiU6XWjYfJnZwWl0OFJO
8icd43sMQecBcUJxantqspDMMIgusVddwxTzIf9XpzXUFterN9rxPrMZR4PLJ+Upcw6xnkHbRv2z
LVHhvFgxeUChlvjbAqHXU9WxqFFa76LbpglSD9+66WDugviBl9w8VrxRCGy93OmO/y4HRZypQ+QZ
mX8oI1GVCn44nKhhZrUzLhElCOPkkfnKDOeHDAok7rFidLXRJEEmWD1UkqNACSzm2Xn5DN6Tfvic
k4U++NmfgPGgNQ3XDszqlaljdzXbaRXkOjgGJ/6OUnMjByh6Loa4FknvFczP3NIPtlqcwJAk1yKo
9ScNRt2J9xMVWPrLhlKCi38ELofvWg/JSEFiAbDVB6s5xvJog71kHFzR4hmdg2eSbOPLVdWSdUYU
EXQe3f5pZLm36yN7U0kvWBsVyTs+oMzZbUx7nUzXWZgeAijZkY7a8/lfzaTjvbWE8mZ2CMSEEZln
L/IbtYs0qs9s/iWNikZsSOUi+3BAUQ9H2XH1LYiNC9b3FhaKhZgPX6KDC+vB6eIfXDNB6xTD2Yxq
EiPQzpA0Zn95U/VlRTSiQhd6YJr9CvrpNhWx2I6IJjlxnXENrVL4hnvL5hNphHtUphZsMVZ3VxH+
bm1su/1IlYpfBHTzOzVuvgPUPWy7Gg1cB3sOITZ9kBjNPApzvDmGCcCtGne5hdrQMiHHTs1bHyBV
U55zGm3jN1Om/E733yaZiI0mGR+Zo5YdjMk/TqMZgRAHtEPuyTYIp2/mhfHNU/ZDo3ZtT+E25f20
cY18jlkEmzyVw6mzNBaP4dDuLDMCdQOtSY63umSNYav2dx/Q+5Gm/DMULglQXj+sR4tOntDhCPXp
8DROxIcon4qZHI21TFipTTbng7i3P8cZC5GmzlYkjJO09n0MQ/RjpfEFlYMzjfAPiBrzrd1CCmi1
927UD33RxtvIqigFdXGPpFDgwch/5i+8KAfZpSDytQq8nS2h2Y+pWKsyzmkVDP2tikilQZw2wl14
KseM7AHNZSLXs5gR3huxp9q6luRr+PlkURB7v8J8cm+jvkVP0u4HorjPu7TSXqKRrzQL/Y0u+p9g
zgOVIz93iz3wRX0dZLq+VUP64qNo2B9dWurHRrbPCBjcx4RKbAAEWhXGbrTRaHK+qtaqYvLXJbG9
LsGV8Fqxo1EGClZj/dqkdymnN34h6hAjblobJiLu2TX40PlYsocOgq0tOORTIqyPEP3NLVc0gpaE
+xxS+FMjx+ZBjtpXQB+VE3UC46mYCFbI24EhbWuuGom/s3IjNBGJYlxpGOVxcDjvEEoQ9z2GTuWC
QDUd6l1jB2DH2CSpW277IN2rXHzRCPw5WOWeHmNG37B5CQVD3LE2P4WePg4jUTiEsA5roxYhkaY1
CJkielKFIIwibcxNBUgltuv2WIbjp+FW3q5usj/5QFCOHMZTn5fpegCbybXGBV9opH/0OOSC53b7
cQ6Kh3U4wvRgvcEgIt9CMGe0qEyxcek+c8jHv7yO30Jmu/om09HChsQLRRNud6MHUWhGLN200di2
Yf0uOnJwy6jeQpuNgBrhNIcHnJ78yL2SOwjy32KqaHP0bBpAIOCRzerq9j/D0TLOjMZ5qzZYVATH
xtEoLqgtYQOiizFAakqvSW9hHeyzHq2i53inIi9OWoPSOMmo1czGWOWOMd3KiFlG53fdGqc9bleE
seCHq2sLUGcb+Qw/GgcCh45qANRqfWhLcUMfqK8ji0PMMYH0mkDkyRviP6yFwJlSvGmm6dxdaE+d
c7aMF64FwQY3Vb/VgxSvaQxqhlkVV8+D3rsIh4LgU5edfmCpaux6A9nFYHW/lRZz3AJd3UCJkatE
vWdJl2yrGFpI0yV4zYqdRx72AJvvHAw/SobrtF7GTRfpNZk0lzj/FkGrHUn2zDc9XJhdrAyxrqfw
zqTI2sZlD1yvNC4j/1P+kfJnWup3r0WAIWvcS17nx4cqlcB0tHrcdcFYnYLw0CXBU2cQMYFlM8Jk
8VF2zXhrrWQ/uXp5z6riXcuSdQHe+1Um5u+yDn6FlDOb0fNuXu37J46kTVk1+UMZCXdVK18ePG38
IWxIFw7rAVBEJ7+Mii0CNXnMh3SXAYBetRWwHEGAjAXwYW/YVYpxMkMw1aqjnYTx1Z03Vty+TiL+
lGC7f2S0QjsR7hu7FU+pyC7oxPJjl2X+uQQRsLbbBFAuSuSV0ZrO06ynMefKxG5TCv/Y+Ijc8Msj
t+rKxckmxlO+Z6nvXWMW0hvbf3GD6uhUCDALeK+P9Wslp2Fr1/4PVbY/iyZ4NGKKaaxYUMm5vA85
moKQ5JUtbqV7MtSIZNpG38rCHS7S8a+Z3jXnUh/4sNqcJMQkuofI9Q/6ZHAcUZT0kRfcW0OW+8lj
3pw2hXZvaDltTdbEqwCJEPHDwQEiuLaTWOXCVs72dD4lGoXVPiTk4mwFXLo7QqvCzB/2YW1Pl0kj
CleiZDwR1nAjed3AeljbUEiJkY1Nn9EWU3hMQvk5G7Noq1n70mrFum9Z5LcZGZBSpd+Fg+/TLdzr
JO/4hcz9aFD7CM6oG9nUr6WdoneNWMwaRXGN2xhRqht5yPqD8iqOWZdB1JK4Vnqh7fygoxU2ZBfH
9OpD7/YYlzoqEVZ4a+KU+dlYUHZ0Rj/zFeGmDTDmGb7vIAkzRiJ72lQderPMTuFBCbFrKoOLFSQs
lndjc+8teC8YPYy17UBN9hJW6rruRdveJTyZqU1MnmjrPji0D1cT0V27VCKlCiadmtq4Y0hmMeRR
xBOcudGLzNrqNSEKORcv1JxDRR88VSDxB5ADYC/dxE92xdB/dF0GdygGvQBL+zxl5AGn2r6PBej8
AfVZaI9qXwzm1Ryribhjd3b++zsA1fSrEyxSEoz3xH8PRafQ1uZkdLRHPUKKww7Xj/nkDrLelfT5
V53JotY20p++RbaXhiN/xWjB3+DfJWIvrL8pOI6h0dmvUem56xFp1n7In8qGXIxoQEcy4d5BV24D
9Bj5Yejemqo/ZXBjiFtvC29lNzpJ4DMTpwj7Wemg99vckR64Pr4ks7BOBb4tyBfgODuaN+vE8/mg
WGGiaiOJg7VwRrI5BrPmj0upF7RQbBMw9Lr9BrCjLxA+9VaOLSxHXZuIUwUxZEOxRAe39eBD59m6
J5YBgiPjGcxpR9dgKmqa5TmqnjWq2VNDqGulkI176lCG7srmR3im6W5cMoMJCTz/BirtjESmDGIe
8gvedIS0KtCfvFmdjSZpMxkks+tq4gxkqC+397NDTNMsGhxxGPp3r24rODiFvYldkGANdcKmoqWw
zVIScu2Y7KoyPYS1/D0E2QPaI2tdmixYI2J1A3v4QdZVfPIDJDMMsSEASaPZtzS8VpSv4VmzBgL6
cqhJWUOlXDnQn4hcsJkYNTTw/PEEVIfVkp4dalE8Ur3Dgggz78Q86+C0WXr1iQ+Bk0HJNLYWufSp
x3cZPUwSiKULw38VOAhfCudcRXByQkFCLP4JIN2e+IxG+d3N17fCrcReab+H5N7GtXs1swTv+pDK
C0QiCl3EDZwzhkK9EdtKap9qij0yGI7wqWPhVgFe6pFjEQvvwCGDwrApMd9smyYiakSbQOsa2YFA
1mJbpZ6zYcStNi7x9Eo3JLUd+Ajh25ccQhA5sj2eyRgEGbDp5GrZ9qssc/lAN7+bww9rVxzbaCS1
jgsfEpCmOi0b3ZS7aarqI6wZhocS1VLQUaq5OrIbS4P9goK63OV990yELEd13r8z7Jm5sFw/Pdur
TkQ5c0wtN81MVER5c8r6d3e5laOwy1bLzf91v1z2UnlXWy8Yfv+9S3sjPcnYEy802bWXFOFnDUn+
MZrv5XXxwbGY3JbHkozyRhOldfLqKnwl0RSobhv6++XRip8aY2DWLpmp+qcsqJFTGd3OaRmtVSBe
+NUEMyUZ1mpYgnfs1SaBG60jdblKvYbBlU5Hr0zlieA6Ylq9GwRrDALifYxaMgHL0nrrgIUZYfsC
z8m5lTrC5T4itcKO5SNpNu61TwBfNjgcSMfJHsycgYno4wZKSGmf8hm+WsnNQKrr0aPDvg3yiaQA
pqgnArTij8Y5o1bPd2YxDnvbkw5HKUk8oisffNXrBLCL8KBH0WdFTG2TtVfbTRBExFU3izTeapYL
l9oT3ZNGNWejnGhr4s5Mr7gtfKtl0ylhPGTBbyQ6asugks6dTShIL8DTqkDnnZs6TGXaELe66/vb
UIHPjTObvEYr9sVK+tq7oTnffnAPrdB4ZW6mv9Cq0JzyrQsVFWci+udigk4CgGtFQ6zcUwKLxyBS
6QnfQEQaH0ggReP0OBUVwt+BsZE15smhMGhfTyiUOSzz27usjOFU5dotoseyh9VrXfUu83etBUtn
1PLZsVQYyF7VVdGFOOrmZKuV63v6dXmgDTpxNgd4VfPT/m3ceDSuy9O0kXkX6ssBVCj7/j1lubXs
I14xoOrt9O2/R5cHhNIAERqIPogfHk//zx9Y7uqNzvna0vd//9z8H/tfL5W5ZW7HDFX5v9f++88v
+0iqxsOjT81u+QssncaDoerHLhREljQzeiYiwxy4v1U5p+U+bABpcQLmocBkpxV1NDMChRB73rc8
cXlgFHG0BWiXrJldl5FF+5apAL0cKFNr0mRp+eGu+kPMRH5epJZ4ICJabdO5GPEp+n7+DPATxJLp
bDjdeBdhzD3Yyu7r69+buWUZSDVTd+v4ss72iaa2vT18BizrGKH+n01fDcU1H4j+s632ShaetRl8
l3i8qIKMz/m/2Y7SttADlhPh8rbtHcsAe0HT6TdDnqoCYT0KsvpbQeKXPRIGLh/Rq2Z3vyuCrG5l
0vzMzNjeBHGZPDbKN5B9tPXDYDjmToy9fk2jwiPBq0gudp+mx7p0xWnwHKT0RlcdUxn75xCB28HC
xnpNdFKAuyEBe0vr4CjnzmQlOQWOSD/9uVnpFLqJew5qJh2Fk2q0PzL3+odm3kwEN25duEpYSrjr
MPl/iPkpPzDgJvszLd85s5PvhySAQ4pNQLV5W+5Go/YEMlvfJLTgoWCp9jZaBeSr/3triH4OciiO
Fo3fPqujW5y1Gd2cVkQ3p+k+oOipQ2RiU0cbNyL8Lvf4vYOXuQWWGPRzRkzUBD67u2hAWgEOwSWm
Tt2yqULYU+lYu0ZsSK0XPMfQzqgJfJq8bGz4whtlQMz7t69trT9D1BunxJA+Cpnk07Py4lz7D4BO
/afUJmBNi6qjsN1gG2Ozw3cRKyTnbCaN8HgmsPreKRtWfjmUj5xw3odlU8/jOruDIu7K5xjT/A/L
QPpoh+i7NFnnL6x/T8t+tM3Tjt6f2udeJn9YU7Z1RBq8ZnHvnDEbkuZN/OKgSv+n5oKLsGmT96RH
lIncdSrOXzmC96GLdK4GObLPcaZEHoq92J+xpMoPXlMDPCaWuXCGdWKJC1xwTkHKKLV6qdwyvAyu
Va1teni66SfPHjr6KSJpz0xYLAKt8rcRudarwlIJKFzHkHiGNasiNCT+kWFa2alAk+dloxUMcKmM
X/0KppebTOVjDrj84AydCfkSjraIJxKUZlt7TfmvivAnAU4HDWX4R9eoYqch3TkRK+g9xkClVsNo
hD9dlMgjQ903ND/hfnS06BgNZfmMuC76+zfAr76KJM5eR7r9zEKG9FD3rvEi3epj+UdM3/slrNo7
J6QSbgD8Teeq9TQWqPPN1DSiXe7nx6waCXFwc3OtExW2s7K+eGy1rHyMWwkVvCkfLCubdlBm2qc6
6tonYGI7gRfyYdlFq7A6i274tdzTOrDlRtILinpFI4/JNiELef+SYv3c6ombYSieeq7fmWQhkpHT
2PUlxY9rf1bGD3AKMcqlwn7wSvEURKH+HDTj16QxsS8gn98d39QuxG9RusVW+ZV33S0cKeYb0Tkb
OiQoTo1C0B3U0y+fdA2nzvIfFR7zeeo/7TXD9z9ifVxNbfKDSV4POYCMLZjM8ZPROvUhpUg+xECX
D43uslaEZbEKAjv+WbbiHCv3V6dS7cJgFN4EmPgsIqEjtuW5s93umbIeMz0l367uvSdaMvVzLMru
VHojGP35blUb9XPgZDswTqz3iV8lryV4toKAcFsTkQ+9e/85CASV8MhSzdH1b2uya0K40+KQeMRM
9q1502zzl8R3stEqMooDPtpbU4EKKyUGD9P3X+dv2eyIYkjd+qMb+19ZHNKVDPtXLDGMkXN7OGZ4
i4gLwl2AiPEOE2Sd0VTf8O08D/VU3uu5PhkTHRjmfHfZ55ZleY8IEKg5Ak+oRcr7sgtGf3jga+cy
Pz/j3wtGIDrOmAfn5eXLfrT4/KBDrm6dZDq2Wh4Jq2jnNoxYltczJAXvWwJ87eUgTstG5LY4qXnz
7+5yq0IUyVr+//ewT45BlBvjbnlyszx5+TPLK5ady8bK3a+pl8U5R2Eqsji6xOBUAr6CMdkQGmtv
tabV78vGV1l7bFmlr8jZJmzGqbdaL7P7pDO2pT9lnUIxqpPlcuElnMR6dDnEBmM0HyIYU4D0A/1H
0zju2haaweEZkmuUJh6hgFA8Q83pXk1/5qCPxGzUdu1S5OZozEJDAJmLvXngnF2XzRjq/91a7hLh
3J/h5tAMb+Mzuvn/Nk3P10J2APfHzInObqXXRxShn7JMipUY8/IlN7GJMzBe7riBYo+FGwMSc3cZ
PuoRSv7UluYTPiyTzJ0GsYJnPC0br2v4AFgdg2P38dy6ltqZCedeGZAn7nhtc3dNlV0zhcNZlZX8
mqoMY1rYvXa1Vh9H6WIPnPfrEKXa4iudgEaRWJMe06GzXt2SmJJh8t+gIx4cP2c406TiIQjLAF2m
iVCpAV0etupCI8T56af8015uamB1THcvQI4dMGr4T76FYH15yvyHunjwPxqPiXnDSZrhJ51glfbN
VQPCM/sm2g+VFTdWI+FvN1QPWjPEH6GLWCgiLfsaO+CUXGHp294EfNZ45vvy1IY/LQc//PQZPJNY
HYy3zuVyy+VD7WrBZalLJJlf2DdvxcxmDDlYt7k3Z1TEboq72wUDiLzqPoI0O5f0TZRP2w5bLw/k
Bu0IiQRiecby3LCDuAs9kzXkZ51G5gX3vXNFkAtTfbkJ3qbaqpEREL0DKC1kn5KdAXkyRJpdJlnY
0XdiZ1Q6fbFZbvL5y0u/X27beKU2hZdqaxqhG4f6aJOovrm1fvarocj8jhilUMwbv+ycxCFoKHh4
cOhXUWzh4Cu2aS3orxfDVxfB5SeFCPdw72RvvczP9Bq1C6lS/22m+e6yj7JtP+i0dMIk8Ulf69z/
/by/LzPs1xAn1mFQeU+d79GGS/sQaY5ElLtsQnIdLpy+w8ukTPtQmjbTBUZ9ZTp9hFOc7EdpxhdN
0Ll8XB4AsqtvrLzXMLjxvMKuYKjqZGhwpVmh4U93aBRddStw3avQKzn5B1W0r7al0ZsPjvs6cC6/
p62u3au41u55Pe4TWxuv//bn5czA4EMSapL7RiUzWrJ9NESUP3rPaFSmnWULRmZGY16nGv2j6Zb6
N7oaCpJGfrqEhW81b7BPCK/qR2+QPWo9nuFmFcdZ7L3marD2STTeC0XO3YCz9rV3dETSrfxOejIx
1VAO9zAqzTNNR3fuDMpvSG8aM2cjKxGZltjPe93bC7Pz10VNApXuobkbkGq+cYViYpTrsxmq7iCS
2+LRarDN1pqzAzevv6B2yXdBHRGXMXsJR4vsDo1vFssaj5oxrlGj/aS2fy5kVX4UvbL3Q4bgEL1O
8YF7DbdX5Hc36TTGg151xqqsx/gxoo7Z0dJjelCJATYGPzfKb9bUbdrsJKPBPaVJxIRR7zYj2tPn
Do3POkrG5i13sFliQLQpOqW65Mq+mUah/fGkzXQ7qX+FUV6tRC3bS9p4iOjLON3GXTLcXRYpO2oc
FMJartEQzuU1Hi0udxoDKybUJusYrp388k6ph02j5Xu7TXE55z148kUbe5qbgIm+okldwTr74Qpt
OHKfOAQN2LwMVTyhSwMDXLm0SiLRtFg0QPckVf6ixWV2DoJumKWL4tNI9Stwbv1FH2KHz5Sx2bK/
S8YzxsdiTcrlcEVEsPdax7xDxJAvyAO9VVBnxUk4g3xxJ0Ir8HbIrUXlQJOwHzdcqPwtMZ/dvuut
6d2jY7eCaNjPHL8M6BpQ3Uy8G21lX8uQ7GylBdMeUwlxSb69D4zQ/cRqPNFNFe3dN5g0ZjUQAd1M
tWub009B0bMuRFJ+C60650MwvaW9tPaTlKxcrbx7Y/1wWZ4wJihsOoTND3bWxlcGWxH/PVF8pwy2
0MjlFxqdAxdOt9npU0YGfJyUgI3n1Y9BdlNJs1qH6n12eQtmOD2SE6ge08R1brXwN/924f7hd+CU
D8sTlv1JaA8nRDTUhbxm2bjtqBN+CG9bjsxrIr5WZFZaml6Q9D0MZBg+dvMG9oZNdu3nvz1J6YSP
BdBzF6nNbdnvuHF0bo082WQw5XfhVPXvOorWlXKd/oIAvX9v2rk7JK0XBtHunXiZ52LeLXFhH02v
qTbLixI/H5AFVMVxeRFD07e8m9r70DjVq0lQaOyU3gYNjsJ5AMMe3hnVCqAYfKEkfROGUGGFmKsa
5Iq/bZfFaIORdcdldfxU3b0eHfsL2T0/4ZR2LcYZ9ZTb4Z9l/xCR9+NNInqM0zy+1MicNu38groh
TmXQzQ+sX/E+SPTmoJE//8aP6GR7jf2luSR22i1ZwtCakf4Glf0KIinHiRWHVxn51mvvQzwy+rK+
2mBUX+ks/NGbXP/7YNXPeMly2yiMcW5nGTuG7vFeznfRcb04etxeWdbFO1giANL8aNz6rSSfCfqJ
Izr84+qgacrHiN18Di60r0onT4+cWAp3PfuZwfiY/edukm9HKDtRnnzng/kZlUDcIaHnKwML6Xza
3UhdfVuBbFeNOcHCr5JtYgvCGNChTXlUnOn4hhRn5y6k8MdOQk+vQayVRu66s+RVtdI4GMzDAIxa
00bgIg74jR4IT+iPfU9336p9TFTaGUZzdFru9WYdboSZDJsA/fot1NkILgRr01fJdiaonfqp8J5m
DI+RsqYw4m6TWbq27gkjWuGr+cGVlnoaTfkt8F+qIvI5NJPy4uXjR65ALlYo9GVgMVFKx2dSubdE
73yzFLYNxYTJCG7YPqtVHSTGJjOHrW+bkHEgJdtl/UlgxUTyVAUkQ3MvDafIdz0NH0NChHeRoks+
sy0+bafHPIJpTPeC4lSk+al3QmfjGon2CrmCBIPM+DJIaEOAY5lHOwivdhdmDIPyJzdGl9iSqGZm
cbHPWuPFLcYniI1rS0avTjJeLS0/Izu4xKp9gb28zrLge3LEH1yd+PjFdA4m8Y0x4+q2aXX1kX9l
Dh+9p6ftYZ5m2wh5zo0hYLPE5VETsGhUYB2GrkKa1yPQyAVfuSyRa3lJwjh7oDPB2wW/kR/qkjHn
kDBagnrvrlrPJDx4bGDlhwSlA5JdlxoKylK7ARHxt4Turhn8EUxI7NtGUiE0XYoshKA1NLoKagY2
2nWeRGfPDryV0GjFgJ70Nh4hMWQ7pPS+WQnCHjL3osFrgiRk4mIdSpDxglRBx95gCXQYv1bNqsvt
TaSX8brtZLL2wAxsUjX8bvxBXSmWf+YBnCFp9/sBjk7F5W9NWh3oeHt4SaANvqZT8lI8BcwBSB7k
kuEK4AujLAv0KF6/p733zhTPuIYuTYOENwOLMNujeZhIMafbmW1UiPHGTUyQaKn5UqJ5JEkMJxgB
pfbK8ARjPnMi2QMExyr66solcJZFD0mj+tauf5Jfoq1CMx7WpYJIbuevMgB7njkcFdJwt41FkLFT
VGgoDY9o8uFC0eRBiSf4YCRSACo6btKS2Y/9FBUmIqrQThjQUpvrw1SejCF5Mn2cByJQx7EI5aYi
6jMGy7XhWtP1EfMEIUigHPoLilcYGYj/UMOcRl++eAbZmXZkTHsa4M8psC5SU4kAGlOC21zf+cNi
q1gVTv87n98ySvWNGaXNhpVDNDIqdCL/o62TP5atHUSUvOE6TVlvMmmrYm3HtNNBdkfqTJY9uzoZ
XbkoXjxRR4eoxnZmWNm2civ0FlW+8+rk3azTb/o6SI2JJsyBp8bhjfkf1erPsKrPLTIwgviMrSXG
iLzn4dKTpaaAjZrgbnHHFBgtQRbEfv7GtU6uWtcpyO8cjqKCU84VK4q0vZTxbzENKEb64VUMEyGc
DPq3oFnJUnSN5tQH4zmn+l+TxLJm5hzvvKoN1kUqb0xuNqMWPfs6KTR9bV59LWTKLMUPLuycwYy7
UoMH5Qs5RuWgFMwrRo1JF8JeD24WbXOrXxcEqqJfwOcQCJx9Ala/9S0pVdZZLl/jmNSfMR1RHmTR
uqXJxon+PHVVtSI60lgbKvxJnuHj/CZVFn85hGCoiCpIrfRpaFhsG8Wh7NSnblhqjw+RmKqk4qSd
pBgHiR6YDMCplk1ONrVJ0uao3ZrVNDi0+YnmAFeUr5iLyHVA+DR94SAgqJyz1Ul4w3szTL+CbmJN
WwHhxpLnDP4fTxfkcOpQM0IDMn1rcZC6/LrTSf/ixIoS0LCioxaOxb6v9bORZc0mkzAHCGurry4R
IXauVgez5P+hIv9FlsPFwRCO9rB4lrfMAiRYMmU3vKyZOxc/a+JAidlYYPVk8JRzpk95BAR1MFHb
YpDaZjC3wjb/8lzExKO04E0VGbaR6H9YO7PeuJFtS/+Vxn3nAYcIDsC99yHnWVJKliy9EJItcx6D
86/vj6lqlKsOum4/NM5BwnLJdopJRuzYe61vZe/k2LhPkdVcpGu++MX4oJzyPKUtM6BKCxdD7nCJ
0Zai6OehEsmuNArG/134LHpWFnr7MekNztXWq5+D5p36kESNNH2xPXPXNUonnQJHB1rq0MebUBIf
pvDwYwb2F6X1agEVBDgIPIw8UmQQAqGLZXcEZdmf2lSFZN4wPsIpvEx6/1g16bDCcPaqIZIwm2Qf
JiPILYL3sEEPHX9VSWw0xpU9TcNTOmV3E+PihvmuaNr7ka7gEpTLku7KKrKh+ZeBhokNJmiIcTsN
ToNTnMNkeLBF01155jrmcTrA7OwnpMt4yw0UoC5ZZtH4GCPUQFyrRxzObX4rzIOVsK2DM02s2/Be
K80fNlMO562M0o2qgLAaQAmU52NZVDoKtvonKgz6oR66y1GV26hvL30mn52WczaKYB5SiOPWLHto
/HfK7aNrbxFD8sFcIWgtw3o8kHliwKrA9Tt0UJbRe7bRkNKSG5dmHj+1rUBuVHBWEVr10ZskqvBu
n8K6O/ox9Bcv2Q86xy1gO0FyX81jobL/dDLtXGvVuzFdg0rcSYwQMup3WWSSohbc1/X7RI4ayLFP
WWZ35IK9p6h4SX0JN+SLIbX+RATv4daoeL6F/6zRIkPMvOetEausasi6xbE2WHuBQwRbpPlRsdJH
ADqahRxZEYss+RzQiHQYXUgrc4DeoeTwAoTO1pxPOFno1wmajTZTRhwHugyD9g8SJIIjMIrT6Yj0
gfBs1a6nOmG/aUkKUeyCixrblk7+Kp7+T7AVoFlsImFSLxagCgDqavVrl1Dae1r5qxTpyummYam7
er309G1RVQgv6CutSwI0O3pqe/Csq5KabKccpkkpq7xwtQ81dajZvPyUZAFaado+adytyFlOjxDf
KOS7bFwKSEt3tk5wipe33osvsudQ1epX0lcL2Rbt25extHVG4uK2IZ7ilNzM2l/yEe64FtqG95bt
JxexjZZBNbNmB5nIsnJlY/HF8coxs4NmFLgu86PZrZL3HMojgSJNE67zLZh/lZuEJ968LJlmvUWG
ubVtYf2a8mZnIoB6p8ZahKpg2Kj76GtH7ajFg/3am+iF6MCOfJrppzn7lkgOzk55xr2n9e5HHlk1
PD9a5i7jCKn157E09b1ScCvMJL+/vfRBtzSN6x8IiVKSDG7744G4Ym1VD47aGShWngMXYBP85Pei
I+yFEY0K0lU4Sudj+BUHcfbD1zzGyGD53krhfx8N11rFlo2VbKZpdUF2/QIkmVE5x/bBlU6yruCn
gpd2cxN82YdhN+QnT8uf46kf32IpyXgREAzrbqxPBGF1WzHQLBb2NJzBSxYbVRcut42W3Wuggs/Z
zPrM9GGNwmX87rJGL1IcCWBI+9hb5SD+tnZNZP2g6B4bRmv/LInkibzu2a0cihmQUH++1N3DZIGO
sVOnOOY23LhufA2ZNs2zfYx05aDzUY5Jz1xrxCLhIuXUtPzYEmqLYGSmQZQNWJ+RlnXjy03UqvE1
p/h0U2N6DxrgrR2TyVXZTsFDwxgbE02rnQG9ES9KaTDEpfWC7YnNA0AZttDoLivr5MRBytyo0vtx
M9aK7OeAd1FTnPcAj44nRsL209BONks4RP6iV/IJQZLaOHkn2RUR1pPhK3i7Tv0gTZRXkrj40Z1j
IMHL2feWBEkDXFxtqOvg6qjCOdfN8GTnZvatltP3PsjH+6GacImodh9Zo3rGCQEl06Ux20fTQffr
8mjJXlukeFaawAZqOUMQUiLAZE5voHHBrzYpkw9UaXsin64JP8zp9k01etIFvijCeUZ4VplrHkq9
2+hOealnmhDlhI4w3lbbcYyRoHKfVtJx7lUY6w+tAFK97CxkhyQQWC9DhY6oI6v9mAEamFDGbAbo
Dzu9TkbcIngGraJm69YR7AGyf1M5xt4v2xzoIUKcQtw88/voooHQnoh876iv+zPY4melF/ohl6p+
CF283DfOrN+bb1hs23vDK2vosGAn7DMoTv0EfpPpU0wCayQ5ZUajuMJplhgYan3Z+034MSlj6zDY
lP71xhUjVdp6xNhHMc+DT2OJSQD9OMtUqyCeY2QF75DDTM6iEs633q9ior9T85ZFoU0/A/06xuI5
b5v+g3H+s9aJ73jz6iu4BXsJtSBl3Do/XXlSDpCOXH3XVGX/YNK+ilXXrpMiQ2p1uweSgKgfdiS5
zEntuvMZ/t/MaJ7/mZMv+/Tlp+w+6V+gA+DsXs2+ubZidQvycJ82tnYO7FmdmLUu5NZyaehufL29
MAYO92RLf6Yw4fVe6x9HZZuAlcuGtlhUXAokc1QnzaEjIfh1Cj0brWVaYUTVgK7ejLdZ4mlnEch3
xHJkN7s0n+3ml1mMLhIKWSKi0JN122snp3LkqXX8HHdURoZ1v+uJCXj6uhBBnwmcTrl8zFKqCWae
0VbLJtLm8I3e+Ogo8V+dtBnuBQEc6y94Vo28Gl5hxnBkdAAuxj3XFBtqcCjhGTHYGB8ng+Goxen4
SC71ghXIeiG3INs1E8GY/TA+yhryhV8x+jDt96wUzOEscFJVPdFuKyYIokRS535cPowNAVmaaL/n
tj1ckUOEC0qX8dkimEaVM5zTzscNhoLsCUiQdcC6d4E+5T4NZdRD4HWTvY0Kau1HgUdjVYd3NFMx
buTbrsAS07awXJsIU09rd9ouHAvj9LU7jBgS/SIX5FhbzbpqBnjbiu7mwjFzcdJvvxxsp6eLXhGJ
Mj+sECzpcr0ZFdGXpucs82AIdnnQxkdN2wF48e5LYjCWeG2yTZ7+mJLK5ZAZ28M2aLkHJiCZcKLt
91K1/tKTtXlRLnqdHuImSWi9/ay18toVsFpD7rC2iZqry7KJW/bidd5srkMHcLuUkPNavPdswboR
pQyJi/qxn6VtLjpzLRTuoS2UsRupSpctJvNLVfkvX+jgIMuSKx5b8pkVDMsxTcSKH1xfOlUWnpsp
snemkUPa6qcSiGoPKUkvmk1m7YhohXvYEWS7LmDqftnuXHhg1lCFD5oabTARLi33lojrIoMcoUN0
pB3GLA2umakL5/tkoNxT4UdPP3Lpuh0Wq3TcM1QPnjt9QPI955/52gvINYEbFZM1XSWosVBYnkqD
YjDMOhTWYcKmz/YS0HiBBSzor98efpvZ13b2719QVyDx/46T4lvsGlsXPuZBDsRQl8w1doAMmeCP
bfsEd9FYa3FcbgImnwm+f/DSQYQAqTYK7os0IpFOWMW6DQb83a7KiALz5XNnsplAf8AOcNtk3UA8
WXuX+2h3I3r/+QLORm712H4PY5TtuWVBqMsB2oIPgNZJwFK2+GeSvmn8PfHGcBgJO6Yl3Pl/xt/z
YTzuvGQ0HfLifa88jBotlxGvxc2+rmP7PDLw/skWgSZ/GDU8GdWEFcGgUReaCrRQXO88nU5M5hEc
g4DFgBqPvgbWDlyB3q/f3aTe6uKpncOSbi+WpD9VmzYZdnUcPY5weU9qHF///A698IdFZ9TBoSem
g+23OyWdZ54ch4dE+aJ8G3w9WNhmeR3RF1w8QQ4qmcgXLSf3o0knaPvy88Z38hNT7Gq/nNaA+qpX
w8mea6KxQRpZ+Z2p5mC9+fdd38lXE7jiQ6WpgxXPEuQr0XkpTQ+9urBcbNzO6Da2PpiMcbBuOT7d
p9KEvz6/JGLQ8AK2myhpunkmtgpkdCyLDgQ/j/YGRU556JNZOsr0a1mpLHj3tG5doBX46Q7TTwi/
9TfpldBdZBsd7VjPLwZGn5UOKeU1MYM9yD3/Z9a3L3II++cggvqQTE6PJSvd+Kk070tGXy12hAPm
negS6AEWn6G6tG4E9n1cZ2Raf2Jef2uBEjbC9nbAadE6zwyzkLCWNqAQ61ROaT3a2Sf+DylkgSVF
n3aOgwbdmvExHRlWat7WC+GQnjq8oLdq9C5791mo124AbNyzsXrDsuKH8LP31vUjqB+PeZSlQKf0
5ChwHn293H7P9oj6djBlXpgpX7+k6lYdo0Iy+JeJ1zDtNHrOesS2gbCjc+f5Ganm2sijR/pFF6ZU
Dm3Q/Bysp0bS4UQj+7MfOD140n1uB90myNFM6VerkMNkbGwJJGgfJpgeS07/9O2JAV23gKe7buQ8
Td4xbMRJvgxOhsraHz8Sj1DmMm2zB00EMHMm1955RlQco2I4Jq2mMS1I5W4Qevc0mc5znNjtx+Bw
eq60zH4Yo0o/DK2GLo88sbmAJa+SvZdwPmmcIp8e8hQ2l2SCfDQUlrGTQxdhcWKvghghr1ZhNUsi
cgUc50qjwxEQ5dA69M9U2gJhpRMFsmLF8by7wzdk7kr12cPNPWLFDY/l/KJBzuDKzL/UhcUvb/8d
lnx4tLz+1z+vKeLvS4ouXSYVjqsLG9mVc0sV+y1yKhxiXAKpbFd2vTHL6WdnGuwonY3ODjrTJiti
7UU2DJ0zD6NJWNvxSxvvCUEMn1PkncY4HoVFl5FjfDke1dwA5YzXrPzTzbvTtpX55eLpZiuPVTQU
wkE+q4E1F6e5Qn+HLBuxi++fw7JpXoLpYmhO+ZzotnnnW/gJR9N+DgiwA4Bx1ifrbrQKViczfQ0H
9TFl+IhK2xkWHhOMb4kjg3Nbbf/5Ktn/fpUcLpOtcyL0dN2w/5atxqrmAQ6rhpXKIfQsSIEqdwgg
8VEF7XgRoas9T6jBsiElFlaY+daYC6PSUdVGw8mQ1cxYYsXtVWf1cugqCQIRy3RBbiXm6Wl4ixNs
ZYPSTTLbXBO0A3u230N4FA6HM0MU9ZZWaEN4O/sUer/xJJyGu0QB57DmQ/UUDn98GcuMIszB1Yjn
j1b52ZxfEkOv1mGbUNMaGhhKEFfXwquqJ6lL8zigNiFFxJye6srnqEBC0e0r8uL1Jy1z1maSVg8e
xJunThU1o4jaOALB0Z/C0bdW4URbwRvQKt7OM71ZE3Y3WdP59qV6SUXVfIV3/f/OsNx+Fpf37FP9
5/wX/yhwewCya/77P//y1XmOFVXFr+bv3/WXP6T++/afg89i9d68/+WLdU7NNj60nzWpk4ou7+0f
+OM7/1//4//6vP0tT/+cYemK327d+Y388cfmn/K//mNDq+TH5++Zl/P3fyVYev+SgmfUs4UkNJHg
G9LO+k/V/Nd/aPJfBksApa2Lzte1b4XFHxGW0iDdUge7CVJWgidwiB1UxS3NUhj/siQVqUvD0rCE
w1Pzf37uP3IcuWT/1zg/Y36G/kwJkgI+C31lyzZtofPV38PYMPn57P25vkgzmlGdNdjcg0ZBW8UM
T33UhKeUA8imQF/1WLjroc/fvk4xqDoAl07TeBnGsj/Bvwn+h8rr39+bZBaCtc00HYpbsuJ477+t
kjpgjUYVCpt8Vlq0CWF/oam4r8JRJ1CN1Aj8rNWcdxVvc3NyTl7FoSSvGZF7I9CiTm/cVdPK5BTE
ZCj89gn/cSF/z0GUfw1+5FLZpuD646PhU/Icm0/89zcXtbYTh7VGx6eTWsGEsmUcBfw8KMV0Lsxa
bErHXVW626y+8r1SDtWdNAbc0fSFhnQ0FjdGMsSZbDUpVu9haMdjnozyEcfpB+EHdxDh7gUBifva
G50zcYL3iAWMq2eFWw6k4zGMkRYmU6DuemKSOAVhtkf2vgzNHK16PHG+mwPddCM/TAyvFlPbmHug
w/XJIKwusFLjowqnbyrMu7smqtaubkUb3zJpm840IMLTUf4HTDJKptH4qbIni57q3T9fyvkR+Os9
SJnkGhi1hDf/35kTV3/7nItKRoWvg4P0WJQ5tVtgWSfUb36OU3Z8ZWIVXmLLI++lHFjXS/jkiSZJ
XfnWzaextn4v04HsJhd4LOESvrTBNOF4WDlGVe2tKka/S2dzP5S1Ado6pO+cMorAmqu2qQiWeA/t
gzWE9VYj136e769trPD6wii9k2X04d3txfMCbxNZOtHYszf2ny+CMd/Mf3kQpWcYbHOm5ADkcOD/
60Wwipb44oBI+K9/Wg/0vYUPn6npS+gUzgVlJLHo4umGlkJecER07+71nljA20+TKZjYt4ikJPZD
SIbG9Z/fofy3jwk1iMcNbwsWLVar+Yn47WMSAz6Z3kbjGobE2szwLoX5az0zswqASYexlPd+buTM
IKDI4ucI7spE/cK/3N+1ttqlSQOJIqNU3Pq1dy31oj5ntvfGn7W37TjW58QJPwqoQGdjUATAdIRb
Bz3Gt8IVGl6nYPXnU9Nb3MlenObrtBrCx8FEcYXP4ySEhsWrP+GHlvfYZzjpFBe6lnOc7lOOvON1
ckZrSb+VOSJY2k1fms1Maok2Sb6/tQMcm55eB/qszrLHaGIoZ4NsY5ya//TSATU72LiAevr0P1xf
z/3rmuKYOsAA3dQdaCiutKh8/nqFM1oS3iDxKBt9jPdxsGdihHcZBvOhSiyx0IwJHvwozW3hKjTp
aEu06QJUAFd5c4oKQL2aYVsn6L9vbuZxYO1wrssftSOiM20ocykKx6FHPa3jyAOzwLBz0RoahX2J
+jEwccQPI+aS0PxF93M1TKb/OpCmBma4PU7UMAvIzWAR59Eth+BVTqV+srECAvVn5B5TkfJdpwK+
wrFN26cQlLFTY1SeCkn3xf3WMdgyE+2t0id7VxYmVKM6/lY3+pZq9mDRWMQlt5YSdG4us0tbrmU/
ruuQvm8U1ldHT5D3uSW1mXMUykyWuFUnoVCf9w+lBy6NdLWTie91JQjQsRL3I43jObrwMQmDF6Z+
K4Ouh5aWBMsbtNsC4xvCRub9j8ilyQlHS7yEK0IdBRJCmvFDZnfvxXhVWbPFnUXWQmIMpN386vpI
PBMhtHAyY6GzuB0nD3iCpsV7gs+8JQYLIlSiWYtbyOZc58DEwtRKmPiq/AH/uzk3OWVyN7haQ6hi
56IRhagA7buzy7VB+NiCxdpYgdFCF2O7TDTliH0r6It7E6RB6WrvfaZjCazHu4QGxV0M7OTrRZo6
bmKCIorSLHZOl03fTVoXTtWGK+gZ4kBoBX0uTIxXWuMzACMs75wxiLdWZciTUSgPuV9+LyX61B4e
11a2pX9PMrQGPDpVL0Y4/QpT1/3Z46EzsFoA07gw/g/vbi8e+qbtMHKVA5/htNH5pw55JtC+HL8j
f0G2zIBDcZnn5MuCzNVySAQUyhcS4zHcm6hOE7qkP0s/fY29tniLpOoxURTi2c8ighWF7B/dDotc
HtknOvvqojOAG3KD1maN+jYo52aIfzBS4TyFevcq0F1djDnHMpMucgzr6HhDd0+WSvsUYYIw7Uq8
JBXGnaCZNlVkVdtKC9Q3zfGeIYM7W1GjYi8rCMQTmxRwOPlQy2a66xrvC65VtTnHEGl5HOoQ9Vmm
u/e6ySUmFsV/ykEYeycpWC2Dtse6QUMbcg99A8bwPjhm8eZX5gP6+PjesqTCoNB5hwKa11o09a/b
V4r+MD33+T8g5/Pp0x0QCGr5olCWdvh6MbXL1zBtHKRYhfMzXiEyPRC4+9AW0T2UYXh8iH9PFUfx
BQFr3otHHOWQ0GwuG38deNOhwNJ2h8gftCb0VYZLNI0tZXbc2ENQLqOOuEtH4Hr8epE2zjBrWeE1
6Yi2aKq2Of/5Mici7LoCOJpX8eF0yt8GZtJ/B6xt72LeyjKiuXDAfDRzEENrAw26OzqmcUrCUAcZ
yQ9oBnjwTIJa944nniPjAd0Bc/Cg3gxR8pAzg7lziE89ykRoC5NhkkFu4zsiOJjY3UdUuf7CbMAh
bQQPwPY2GitLIQnKnqWF0JDzsPVX5QymbC250WKk4q4VGae4Q4w7j3iaCj581DT7KNFpVGJ+2CSS
hLW6Lcyd4cW/VGaa39iVoYlU8qWIwsdypAObCzF+LyfdWJr+KOFH2FQVut6qbVY3DC0MHNeG2407
PctWOYM6IrSn/koeiItDXYD2aSGeeTSmm/7TqNVHZMKDDy2KSkPmlDymnh4qlxvPLzMTFUl+KIe6
uSaRXW3pJniDqa6JtiIl1bumQXnNLVGtb7g9fMnNfT2GXN4ZdRrDT0ToA921DCDqidg40L/Jl9OY
/SjYhE+EtcHZIXdVLw5fvWsPTD8Kpui7lHR/NBQDXz1xpw/C7wgOxjf4vk3+JLtGXxORoa2b+csk
SyjdJ9e5emP02bV8etk0bY1sAF4SisdbS+P20jqOuUXQkj5bjTet8qxFSFKj9qlb9NuB41WQusZ8
1Q0WhQV96wZ7R+htheu/6y7g9wmTGbOlSLCK5mJtg6Xa8SkHAFZFdzWdsTjUoikXAvfcVYuD7BR4
6Usn7fZaaG17pQvATE7oM5dVI0lDhNV+8nWJ6weWGyo6YHGcEY593Q3bMWS79nDSHiMgZ0z951/e
vr79yp3lTIx51kPRBtDDkMvefjRfJempFi81iLZ30IFEObr9RvGR9kFtniQDH4JvE6R0FC8r3zUQ
Ds0xKjwdHkw0I1/WxqBtShrjiGozY5PFvlr4kLhO9Yw3DGxiD29HhAk/hJuSjsxzvO7MCYUmHHsw
H9lz5efOgzZMzgM6DTnvdD9vPyecaUawhNM7bCRLRzGP9ObZ8IQMYyWqcAueAZ1gX1pAREoOkXm7
RgOi7ryePDRJvH2aYlV33PxEZj2L/tQdtCorTsRNscCOuAdvEWt+NQdERThZwRz7m8AJCPAMGadn
tlU9BgzKTQsEnszdFW1a1vZFrOqIRzt8murixJbWwVbG6pGR67iIY/eBudYcbIQwOKxyTloT9sTe
m/Dw6eVD4wZHZbctiCR7PcVBiSkSsEm3tszu2wgd+yAGQhaAdeGHna1erWulFwfh8KLUynwTNuOj
x6nuzNNYXIP8sykN+yURE1Emw5De1yak8CnT1aMG8h1pSfBTlz2tvvnbs5oMUADNVB+q/2iNCX33
bFmMEuOtGKPu5DVR/dhmwcZyPZrsghyU1i0edEpSxLDxpzvpBQLnuzgmsrDCVhWRjpazqwDEVD+m
2PxpEerxxJC9w6SJEr1q5UGN3aXuaohSRumeaVYXJ4wLxMAHiOLDahP0zmsUA3oFPAAtMu/uc7oZ
x6nUjQWitW1q1YTR692BEqW/mKrAIdslJ90rMcKhMsOLby4G8FZm9Ig/PA7FmxjiYN+bLv9mRIkI
KzjadO6d1eN3KRxolEPureIsi866R2ma1uc+jJNvY9Mh7Sge8PfwsPSwEovJ2jDOKFZFlTzHRiBP
iiPhoiGifQH1+NGOrWeLu/7IteumdGMPPqwZOOqVGKND2SNo3NBrhqo/kh8TN8XalYCYhqn78Ph7
gqBbg01ctAEK2inT0KW30JMgJsLH6ktfO4+2tvZ0ju5Om3UnZCIM6fEqrKdyvLNdCmaB0gBrhb0j
SITGc4PiCPAQWiEf6Io8WB5iPa/1sKkF14jon42JhAluEEIpFD50oN1hWxR3Oo515JvBQ+pk+C8q
UvQMzjBW+zgEXcG99QsGsrXpUqaI4cmwCNkpKO6w1Okrb6rYBRJcVQzh3nSgiFcr24LDZuJ/5eTq
HEzdQpFZ8FbaEFjVBDintMpjk5SbhmARuBdzzaZvvZD5YtjndxxF2A1rc1jVxyrSO5TKjG5TsWLc
RFrc4D/auebt0PttgrJoVrbXvsmcUa7M0k+4pBeBxvkyUJjVQ5tviFZECZITlFfLZdQwuhjSn5MH
GzYIEUFY01MYME6pCrdbDThg/GYYdtGYnvADLxUYsIUzcre7MxbQj/sno1XFWnqvDnvLoo5Kcxk6
gqAhA5BACgSv87RomUBNB31HLHj9VtPJ52fwY/bDVxogrJLoULpIZZspHT+9MUHrgNY2041nmTn9
Eqx9fSQc7Nzq7oPZ69rKnPM70jgDU+qd/dr45jTAgfpC+ttKxXex4ch1ZNq/WhaRdWhi1u1rqrXR
eM1n2S87/HdQtqTGFRIoZTkdLIQKG+FDSczFdKjspp/Ppt1pTPt7lfzo7foSeWl2B15L02NQTFIM
j1muv+nfWu77ndejKIS6CycX9LWOyQIxyXQ6+525Ao7lrlpHIfrI7btWQpkm/ydfiHj6cMEhYMb2
4VYpqGtRIA+DkZP/yqwoTTlCJc0yLWXCELMCiddYVzA5BythEkVQwly/g0fiR9r3Iek3OaP6pZOS
9hIn7lkZ5ZPElbKxK+siy7Y6pMge2o7b2arpWZfduE5Bpq99EOlB0Awnh6Vet0kagvi16MfxM46S
rQkMay8a4RNGnLGJeDWi6spaVBSTsUWeNl0+cPfifoSVtelAHa/ywvuMES63YyU3OiPEbf7kmKk1
G0veAuiti6oK7ZUfs5zCwJxaaNUKRdoBTdsy6Tpnh9jaWxDnZhMv4mDnKZ8CkjkyHxc9cyL35JGj
zBk3rlcd/l9K/UMGMWiblfG3XPO9R1g2MKx0ddWSoF+OduOt3eyjn2ZpBNmoiNDpNQ1QkXUAtvv5
TBRrFdMm3eHDh4PA4ZhMIuSDPdGdiwn0GC1+RPmWgZTSYPO2A/+KxGc62qgQFrIcdhg9afyTSrl1
PO09D/IZ1zQROlRBa1MW+hjyIKCn5b8iegurUpfFsRk01OLuqdBShtWpRWyaICamtB8oqnRzTg4T
7sPACc4s0pepgKipbNS/A5kx0gHuRMB0tXItRsL4fM8KVtUiU3h7gJyRKSKRpUDj2VuNcQJ9/KPw
erZGDlTck0ht2xZlI0KwhTMU8TJy2uRse26PveAFPWyzIvsczK6fDruwGX5UTNFYEAA3OYFaTWUm
Vsq9yBhBTtDlP3VDXoOxkCiVKbFxEouVWxA8Q/5cupQGxR054INFAiB3iFqSlMUw0TcRVRSnQk0s
ETmWEDfO9gha3RXQ7nqVwDOPAMOsUDoQQpNXZyP29d2UJMekI5djBB4O/mw0dqgAEYRKcyHqID9Y
jXylKVDgYXpTxpBsUy1tN02g7VOTWWklvX2gfNhmYmrX+ZTtSukn17yw12X7ktiEhwLfVBt3kg+u
T5kcUMctoS1I8Ix4W0Ahc1SuDNZGYxZd4yoe0UkuaNpBMByMEgMg1yBTSAcbcNlrfHBM+lhL8xAt
f+rAStfAHvUukXodwcazITPg+Lyq3bFetjowTNi732sddW9XfjSzsB3N4sbujIrpduFtiG54HIYp
22uW2rte/9ppsOfkJ/JmBDPtsohDNKXpvsAqQtL2owPElMTueFganbEXVjbiNQA7GvbmvpUvqZlE
SzmLyRJXbWOd+pUk5mVfIR2aISMbOxZbk8bC1SnHB7J8KWETI2E6zJKAiFrC92Et64HVtvE5ENWw
DBNYvW5PXxhXPxoevVgHMXpjTHoWPET2bjJY9omaJ9aFYB8TuuLGBmxslDBy8xpLxOiHO9OXe4Mu
oG2HdCAZN0Ru5R/iOdNWhum33nA2tSIXEHhIudXDKln1eNhWU7OABVmea7U1DUNt+oyrPmTeikOB
OtIass9078nRahYR+FeAJTTtBTCxBmfH2jGGl9Fjgy9zrl1bh0jDOKJFRbQaSwcUqD6xpZj2aRJ4
1LAON+vaoDJKWmjZkrK2N3gqXMCuBihm1tOiZIPrOjxq3JU2GuS1K7o3gCJHYaZvYM+bTZFrvANZ
cKtUDJsFGMOORrlrAzkyxEZA1eKBA4/hh3DZJ6Rt84LGbEMgNyR6plvWGcKh+MWW4YcOvmYVRc0T
JNvHpq2eiZr0F3mXlxjS8QeMfMISUCiGQcwuZsDWQNgK+wOxDcPObXpnJ/KOHVPmxWz3+zBpfa2q
2gjWyp7LOp1pBMlPj03nbyhO7UVso+9DUwLMiTpokaeutUAGvq7JUYBO5iLpjUZEq1y4qgo4aw0D
rVOGsYoQATxhOYPVvDq5sflNA0izSEtcNknvAGbSQSkAQVwRvAqix3G0A1qKiu6TwTM0tkc1hESa
B+DC8w59kG+xp2ZRsHZjuEzcp/om0fkzWvcNAE5zCAOeKzkZ695QOC0yjrpVh5NW2kuHP79TWFqi
pM/5gOPuUBAnupgoq08KlLbSG0pIaXVMIPjXJ1ScazlMmOWCC5U+7UDiM8ueoMK2wViWsfD1xJos
GrkrLRo45Ww7tEPFv9DYHGVx/Jbja+X293o5E47o6dKJkQ9qHO5CNzlEknD7EsXBmnoTBs82NUNn
USbibPvtkSGBZElL1NaNSmAAIhoWNuMUkOqTuNDGX3OcffLIHqSfxl7CrVRV2pYJEEEdUGKXnPfU
QbMKDhd1XLL8BDYx2SDQGuSkS1W7+dEop/wIIAlKd8ACSPDHLphEjVGwqSlhWqJgoMCEpj+sY8AE
RJaAS0IwutDx2R5EU71WfD7nwWr3pFPtfS0vtpEWmuchmbC44uSsFV5fo3pthno8GI2WLEo746HX
kbxoxoFjJNrJGns/KA8LkFGzBWHeL1QXaPccL6NdIotwI1TqLjpn7WgBUC6yNAuAdRCcCOtg5Hc/
2PfJhCS8Vc2vwMYI15DqLE3iPWX/ocn6wuFgpZdryt6L57L54at4V7pB0L1rXSg0FsNYbLzmHLYC
+1r57iSIw4aN3QOGIu48Dp0fw8hvWbPJ0h73btvvSecEc1MgKZM/qMaQUHPiqLZdan/6uDCZDLyi
hTorstrdoHsm0l0n1Nc5VVnVUCnwQxJA9MSIx1g4yiGMEaskOHODTdl5jf83U+e1HDeSdtsnQgRs
ArgFUN6wWCSLlG4QpCTCu4TH0/8L7Dgx54YjTatbNEDmZ/Zee85sT2r0x1b6ry/S+9zoZy0l0ru8
1jBchhkBVOymrN8GImWYTYo/9Wh+4aln1xalyOtJaVPV8j7/sfF1+EU+vWvFLHxKhteupW2x5oM+
55pPFz8HOqGNKXWZh0999jJX+xubiAdd7ZURGM8d5/hQNJtoDEt/VOJiEws+yXSOQYVyCXWNCOYZ
n+BgE+7E0KTJVIiR2CctdX0xkifzNlQlbOOwar0hx/lnpDniqu5JKZ7TEFuqPUrpgYuztqkzWIew
UV/yrHzktsIoeUJ8noE5lQ50aQyy8FwUJL2q2ZpBFHZ/sqZ72EnB+LcAuwh8iHNleIHDKS+WjogW
q8EWNJPBRTKwQ9GIye6VXCd+ojqObRzR4mnfbiJgZrCr9VQ7sMHEZyzUWjmprL8ylpqm3TP9jjg6
BjIXXMxw8BO+qHWIkYu/WCdtjNExn+w/7U8Ut+jMQ8xYPphBMFSsX/xIUpf+ZBA46bWnij2kIzu4
ktvFm9yQ0z6nNM+RUF+TovrXLeGBhJ4LyIltOlqPjvk5nw8mWDzLGPOyECsIWn8/tjof9E10he9d
bVQOsOe6CfHJ3ma16i+AUaxdw7/bzfqWrxaLSqUFatL8HkMlwJ7YPqkt3PXJzP+NhF2NavYZ0p5S
nE8fNf0pGlLBFIPl8iZcZdMjA3Jy5Qs/7ZLpIqMi9iNBU14BSCTCYz4VLYLY0Mi2toEBqQyV5GiJ
8R3mxcm1Z0hNFSF98UoLaYzuTuhHvVVgN/spokOvY1N+boc37vIIFjjy3MTL7O6ra5M3MZnZXS1X
ImGUPZp2HHeL/sCBpz6p8ZxTq0ouyZbvSR7jCB3nKdnCDmRopvWPuKF9DYf5iWl2slviT1MyT+1l
lvkziFqDLYRdNvRE4ZiAj2Lw0YMcPBvCCAqr2CD9FXjxvtRUx5VLvgXUfBHA7XvBg8aJVadEYqiV
84JM8W/rsABvckJ/CA7GauV46BQdzLmMFaHU2OdJTz+m2WAcLF+63FIDXcu2VdIoNxPmhtf2lOHm
HN5bvR9Osirvlc4CwG2dFUhNBBZmYDLAxiMQVlK44CvJ1mBEQErOVqmxfpbLSCeY9UfUIykODR4s
wzYLn2/90RUFUz9tvA6ACEUPl6gat1qGfdkUDodn5DJZcCiWhi7oZISqtunSbcNIxemRCrAyJtVl
8Myw/lz3jKH5gU4uwSxF0uoctdvFVN5J6iF2VV/paKMeoNv5hotQ7YtZedNL+5r3Q3RCGzF6ZUmL
UObGk1QuRt8fm57kyMGB1jepQStxmpGAAFneq9n5ecKm9QCy8Rr24Udu42UmqPcbkx5YKu55CFie
VDhZLCpVVXsuBvKuzIW7CGms33YyQLBO9EOWUqkzPiPYcjtrEuDtc1gBboT1wIMwLPe5YvhMHftL
2NT+fMYgUkIs7s0dkBHRJlb4YbbMLcVFS8zOEwCLvM5gikVQLvTYMRjn0WIkMW71znnP1A4mg3xk
To3qg/yFltGRDxeJJIakvpV5GpAnUgRJmNJZDFQn05idoPm/inAV2yV+OBGx3qhWuO3Y122HeoP7
mB8pcOWtrg9UcQabvnHUN2ValpQjxJu7EpWKbthDoKclO0+zrzY4/kvP6kwSp2rERH1mjE9RXTId
IyiRALCVj8pMpuTQnZY0OxuwGSrAOb4642vHOEFuaN0ELHu9jNGqB6++8isPifXgR/aQb3O1wWn3
Hsf2sx26GsbjgXt56FMGsxVFZipGz8XJCekK07QRHQuFTSWspVfwzOSXWgLNwCzhRrDk0zpcFVA1
sfIasJNQj/D+kvSktnbAl5kHKsf8RWOwp8SMcTNAlHjNqukGtBMdYnhfbGLmDHLc0hqq8RrJjWJ2
eVe2RYsgiJmf1gKyoB25t4r9W+jdN0eD7XNIQr1mpOW5hfaRM1f2rQ6KCNFKms1eGZaKkeiMktTX
2caZqDAKELNJIGPe/8qX4WzlTQhVxSvS2T0zCIVNZgIXrbiuTMKawnA5Jl86MvVdbVXfAuoiF5qK
p2KK0IQj+sjZr7p2DvmuW1sXoR5ih+qVjaiHmM3ZiSzh3CyOmoI42Uq+I4NbWAXZPoba6I8pp1NC
KzbFHSyOmiAEfeLlb7AiwDOve7oOdinhbdTDr0GyL7MrxmilQBKQR8u8i9rxN9pvLDts+xyr6Y75
kp3amYgmweOAjng6VosJfNNMwl0KCb2axc62I4qUGSphrH/2Ss+LpuaPUITAJTBZRVUghvbQkAeK
pecPCjjClJFHM/bt32LeDEujyrP1Wb/oRn7GgZZZv3M20w8YyDfE6r03aipEKAaXmyad3KA3IKlE
qtgRd8SK0OagyWz9GlWYYVGhWIZSHoZb2GXpbmbG5U2dfKXiN7moBaStFoOkMBEB1aZtsGCa+I+V
Cpp19ymzpnZnLGebXnJDchI6ofi7YrPU6li1I0PxWtmZL6XZnGwbKNj6vxN0TMqGOJBSvivN6tQ2
6w5vLou7oeiO1iwFIYD5ixWnz1lWgGkjT2rdsmxGp9Y2mtuBSDgtjOSdwmEpBtPMn1NW6T2yHOlm
8OIiUra6MMmObfFOBYXbcRyOBfgDEiIZOhBMu11Izq2a5dMCTUHwDEU7zsaGEXxhFh9Zyx440690
9M1AFgLNoyaiPzG0kzlGGx4K5AcJ917QSy3ZssUOPTd2EKzVJk8kEt3J/EfLHbQaE3xGIZXy3IiP
NNIEukFUHl2/WE9TlO8EYRUwiMKtK3HuueIlLhgICbuuNqv4zIVqvFd7bnIk5n7rKK9dGOYbx62G
zQwD1adDLYM6l//qvGGUho02idgqukyk+eMfuBKqjZYpy653BhLPK0QQaTIG+COyg3yts7i+6LUL
iFwCF+gBQfE0cZh8Dnl5cyaT0LOV3IFajdxXwdvGCBMODG9K1saoNcoJq3ncAGHXlPPofDRtQ8Be
Jpl9hFFOEl3/tDL0z674S8KWfbRl+xm5L3EFXx9ZqXPMpVAvWDsfi+S5BPcNnKKIh6vpRs/Yz7ld
CGf5SHXIFJa+z+u62rlEW/k13jabGTmuO4id1d+sDOJGvLcKkpSOysN0rCNy9pOakWfX06fH/Vdk
RRRyITrFJOZXbZj8xV5NQBE59IJgOL6XJ+6fc16KLgBQy3vXSt+azW8ZOwBZ8yXCUURsiVv7igUv
C+7QfmqqfBP1402qYYo1ooCdOina3iUZtu5HeTDLiVUmCgADZFQ3K5+AU+DJRNRTGZSl58ndJQBa
PBbE6jGTyXCMJYlbxjRtIGaedNs9Fr3mkZCCMMJs30m2QD1Zdb6ydFdEcBifKoO0tcQInKhRmUmX
azIhE2HNoelVTfxMmaOWzxoSHU8TsEUMMXZMnJStVGg7styIN/g8Lp3NUW4o0RIkReG1rd14fakk
h9L51bBihAduHwyL9qrW4wmUYEVcqfKdp8lNm+MdkDEyL5p2ny7s2SpgFr2E9Mv4zPBIZgLaoFvN
gX29v4x45RsXvMlSRdtOnmo4VBxXjj/k+nPpNtwDWUbUSmURH9g4OhC07JrlHZ8qRGAr3Y9WktPX
UgYYKuNeEXK1p9S0bQf7Y56yc7oiQJkkhEH7NqfidXbzr5lsMk/01sVgkhcgc0ItxYzYH9apLL6m
heG+N9lOd4it+U2ttrNkNZdFUA0Vx4UrsmlLJId5qnyVxKFAPBRsYmnpYhwoXjY7LfOo45QlKCJy
u+ZFn55jpbuxN9Z3epN+Jovz5DJ2YkQTMa3V2T33iPDN/tKSJhAYaoP4hGwo1p1f05TeZnKcg5GO
D2Ex7aAK2SsmqwkeVH9ZTOrQyJUgodSTmvZHcrNZX7k6aclWeEUpdccCtKuIXIb9sXz0/KCrWFU9
98Nee1nCpxqF/JrVUASnBgwvrElSXmhVuzZ7ED91bXKiESpmUvoo35Tl2PZYPqTEK0dqa8cKESJs
klEm9eZmUjmskt7xR3kxTfeYT6xtWwJBm3K+dFr9K1EIEc2hDbDwewWZUR7NRp76OXUPMAn/NiZ4
JU2j0C2YlXtDYas+ApEWZVj/LshXuxQN92+aOLFfyQlJXoi+BlbaoVQZiyeZgklauDuklWhiFfNu
WWcQ6iD3lpDhb93vq7bYq1nNmYRsa0//64dozcg1MdrNKJD2qHMBR0WQMWQm1c1S870j3U+KM4z5
ogZT4WLdsCm6vKjhHtAWtSaYjVDrmNRYE+OSLOfFA1P2LxeJsk8k+kLp/hqbVXu2Tk5Rfpcbk+6p
R5RXooPhMsKQbhMlcWxtwnMEoO0JGWS8AJzKuMeQEBwNxkiMG5VTa0pivVweWjeiTLWdw7wIxifo
YBJrzpEChQf8sEFJdCz9BfVZ4XaYSGJrD37ayZEq4l/7U8X25FV6vQO9d2K4E9IJcKM1qOqxhlZP
GmPPMMGgQ4JFjWuyzE6Jkzz44ZdMv1SgJAOecEt4WjmpPlNy07eQPtB+BCGWEUSFOVQSknl2LEcB
xaeQZSZs4dOY8JKS2lOMIL6QA4jlX5FoF87jOWgQZ/IO/M5a+72zFp/0IOOAWQWmLBk4UUs6UTwW
VIDxi2NGdeDU5R+nsG5JbZrB0LJ0amaESJlxbZT0eeiWeuuOmMRQAcF7UKC4MeIpVOU7bEtxYyKr
AaQrWJfmCoV0x0RYGyq2U/7ShtbVUQtA5xm75oKbo4tBXClpKHdz2VIgoofSCf+j2dbPqbUi5EW0
pYN71Qrnc+nzf6xgUq9Tyh4FSR4U8APoo0haGQ3bV6PybyPFK+kb7JANHkCWnrs4/nRNpAhJr7LJ
z52OYyjq96kwNo7GWG4p6ifG4IAzm53MC7Q9RojQNSOA5V8PZsEuiVPphMa2wulNeIppBuCu4w1Z
GEZAB+OqccsNkGCoFE3Dj42RmiD5ApcAd+iAfR8iG899+yaiUW7smNO7YbuujOFzimftoK/Fqel8
SWM6x2u76qKg3tj9sq9UecqW/BuLo71tR4JNulMbk/9VI5lG4vK37Cti6oZfFGZIlMYxGMyypIJs
maY1z1OafkXrrIDrCDMjiqYglA2bF/eqJ/StyH7Y+2RLsXEnCE9yqd+B6v0hNKzcWpLxeERubA8S
zy87E42CXhV7c3gPZRJu0GtXXkbAYpO45T4ni2eC/kRL3/D1qkMQkoTjFb1+zsR4r1S739SdnAmk
an7NLuuoeiaMz3C7s4Lgv1WYeyoEQWSDeDQsyVmRfWTxt97hFR9HrvQh/ppxXpMJhSPAsMM/vIjg
MqHUw3+VZFiidPEIP/qG3gtVuBK7whyeKmdN71xOYLmL7WT1d64MDrps/XGZ8AFq489sE0pAY0PP
iwJ9MgEv1weS6iiK++WtAMrhxQ0OeyuOP2YT0H0tMYrF2oYt/XOnx/96SHsLHhaUKPZ3SfSQ5EHo
O8zquVmhVdBp5ycuh4C1r+uZ6xBZLf+Y5TMkVfMfYqY3OapnMTLjmHBPImCPPlnpjW6Mjjbtf8+d
S6k65UjtGwzQQrptMIwZG40UCpZrZCtlBU1tdmIEtYlCMDMdgEg3ptTEjrRPVyunoySXYh2Id2Wq
bceul/yUpu8McyozlOzDySOx39oLn7A1SZdGyfEwsH05pvqrlZFCVuFEeVFDoJiQrFVCfIF31raD
WN5hjBT+xJRLAUSDBATgA9nNn/0KiUCKqElbElOK6ooxEIZELX6EPcBRlE+BwvvZhqxf+nl69ANr
NPwQ7eaOxPmj1AA4kTCYbZsJ7Z49MXadVfPILD65Jqly1ycgg7zQ3uL24fvPPrxV5hetm37jULXJ
A7PzjdrLf2z/H3zX8qBDf+MLCmj+GawUC3c1tgYi7/3pURvuk5tq5FBk9rZ0Gd+VNYRjQ4OYy1LN
Myo1h8FAQ8uKF2wzUVngI7QtdSvsTFmxDgAUUyxDfNCz9AGNUfFjtwZy5ZhAoalMdi2fD8VhTNa3
+HBzhUwPTr8KE2Apq7+AYFhTRM6z1GnTe3d8rEetN18cI1uXERa3Irsdw+7edTL3NprT3dTUA2Nz
1zvmaz1MSgW4phcO/d9F0nQBVat2DUfNpWqgtS224o2KOQU1fJQsXiBWVD3u8v6aOtG3iOQX08L7
SB437z2oWGicRGXA/t43F1CZ62g4zILZAjwaEt9lT8iSsg73eVeZX5b2OlaCm9tun9lo9X7Rj3fw
6pYporPjCEI9YS7j89yEGU7GcCzfbHu66a0V74gA8KVMTmOP4rrMYl4VNSfAe9lkyntRli9OpdlM
nYFEoK4NjLA5pcuMRsbYmDZfQVNwrDaQPAjmRGwJPTCDVCqj7ORKiuLa0Pd63YzIyugpMbq7nquX
wNOtmzojrWH9fFT53i+FOKpiirZumTBl15j5Gk3z1krjCxUYR2vscvfLkv1rwdZIsIsIXc61JC0C
VkGMThWd0Ku2UoCTNecBtVw3JP1Bccd1RcQKRmqEyAOXcIs43an0IVqakKZA+e/3kQA+NDG3COkh
KmHfSrT3pqmngemqdBVu88YAnpnpwms9iK+ma+gnJoksr9FecQpQZaRpILP0jo/onvAUUb9DeqmW
11A3NkNNkq8+MT3BTHYZ2SF7Q0h9sVSMGpos+miWWGzHabkmdfqAuMx+ND/g59ktbN1OEgYPBl5i
FPApUKtwuQqnORVrKIpCZkA6EW6Az22FYi51oNs5AYcl8theGTDdI8pGNM7xpxzbhurJUudXnZ8L
yEjEvIDF/Coqo+uqh65slK+SDJXFUShiuAcHOqg5RtDPtd2aBoxJSISECzLJL3tSnxexG52s9KEy
XJuBKpSrPVfRXc+RCobC+d3AH/dTpWTsnREdptjIAVKtPzjMmY7CUsHGBAys2d03bhGMafwlDOQt
9dpYSb27wT4BBMR60gsXvQyKlq1VV59tY/ql2xOUFMxZAyzsQ2k1H01YXEVOxhekSermLcWePWuX
2hz6raOkuN9SbZNCEPGRikyYVOTvelX2o/H1+zgiKdci+K6CLxw7MGfdeaMvxXxcyodplON2WFMk
sBrchBTDLrOHNjDKvy3uHuxLxRssk5d2bBAAOvzFC8i0miYOQaN9GOZxTwf92pn6y7LICJQkhQ4J
ue/d7JKCKZ+SBj8HV8ImHLVHbA3vQwOLnNLOmyKlPjSC/dIwRIEd2w9bL75jc/nFjDz2YT1c82p8
csIU+I1TbLEQhb7DA+kpEz+EBuW7RYhrSNHmqyOFbCOPoYTgAKP3girC9ZeOuYcDPAc79r4qFmND
9iI8gKVN/LhN7gPaYf75THiwSp2KR9ShhPBmE3M9J71XUx1Qkk3vVFIYxrjI6ojbdCA8kAvfjXcl
iYtKq32zeOOYSgARteb7pElPEUaKSGq8A4UxPcZF0OsMdz+6V2IK4LH0mCTVrzgvn0VmAvEbmTIO
TebJWa6QNSkh4pCiLXPlXeBu2pp29eXGlNeGk648CcKWDPPsMkyBZ8DqfzEhOnIZM0JyC99uXIp8
8zKGyOw72SMSLEBYuoJKQ/AA1VSxUEbgUdCq9hYv2FCRBQD6R2OShYOzQ0pEubrU+xIhQaSMbJ/Q
mPjIYP4YnXNNex5pQJpMGYl4QhWKxBIhGtJTgJgUylUbiV2+3tqYPzP4Xz9ZLTBMlREJhAFudFoI
8ErEcGN7kxBDSSSf47pbV9HJhtMKZq/9nwnj5bZU6i+DDBsv/xY20EO11WJfhrG50uoVmGNxz1yf
0mktnwuFXkmZ2GSQ1Hx0apc9WD4z9zX/YGNRLkU7XWb69z16/TcWNyyW7E3XZYgT81s8tte4s6gC
Vb8upivmlPw5W5LnuUzNo1GnL4MCGWG62z1xnY2SnKBUgjgrwx09g32oq+QDVo9zmDK5KWR2mbOF
x1TG6ha9hX1SqzTczYClvGqV9CjGe6bHJZTEdleX3QaD4Xlmp0z2lJ/V1jVH2LixsvhtEBAT4TR1
k/WwcIXt8pzz2k0AnUdjhHNueoIihm6a79SAQrOLeB3FEsgQYaUlUqKRtSEwsSl6ZtHwoifFvYgt
dsEEODqx/TvNjb2ZFTODoBUe7yyXaTQGv5+mL7vehcIZTlEOLYZh+vrs301ynZ+ZBPH+OYdyOicg
kHI7ldvQZWDTp49pSdqNA+NSNwn+7J0zXCK8y051GAZkNiwtN3E89HCt252SFunOxsmG0NT2HcLU
PVPLo5VuTXM/B2oYB2S5twzfY1LBqrdk6RVWfSJwyrg5z4gAtT42AkX+GLaf6lArd1Bf+T6oJ/Q9
5UaIdEWgkBfQwmkGWZ5vpro4wE/f82doIlN4rJVtMKdZ1cXN1JjbXOOyh/d1aajWV1mMeazXtUA9
9M/EnsFWDOF6DwukPs4Ab1AwShiQtWe8OIgrdGpXzfD6Pvxdov/xTUX8qnzCCr/cyf22rcJ4dKzX
jNQO4IdauxxIFJTY+aL0ya1QTaY7MgEbQcDZ1IMGN2BRA7Vcub0RELFMHIya+qYyPrPEYdygkXqr
mQSUzX1yKPCKbtJmo4N/DnYS38BmLBuX9w5GpEKPQXR5EaVHpUtu+eIm3I7puq/kB+YIvtHYwbRr
VX+qo/U3N/CWp4xIldCEvJ2oaCstuLuCCT5NPoYUh0HApJKqAI8d5QlotfJPg8X6MEkDpIz2M8H8
g3Pi3lHhbcFfMLajwLaU/rO2A1Kf2K1Lu0XWTIr74CpohycKZI0ZCRjKV/Zo+PTXXWYzyy9ZAMHV
XbQlRkN1YhT5pktSEBnzF2ksqZfgjfIaVAlsE+ZfVi2BOueScCo8GmFfIzSx1L3FpQ2EnREtQ/BN
a5HGnS7sGdOK8szKk/AETg6G6YIEOFaCSoO3ZrlMYBETGrtyhHqJn9tzIZMB/4Bgp1TLdmm5Gequ
wa7U5qTqQPzyK5u/zKCk0tGb6mr1yd9mRsQGRgsBotG0V13iQet5pFvkb/M0I7ngbclrNI06gS1K
1ACWDY8lhw7P2rJTjVvFtI/5Ug8xf2rHbd3Hb72EX501NwSO6pQiklcGeV1iLO+cCsqIwNSdTs1I
D5FIjEjmJm5Za4DuAjU2dhe11X/VAw+Pyh8jg+Cshf15VnT5lCuqyQCaUizr5IdWOSTDuMmFkbKN
bqonCJNJnjO9atR6PnJ+CHJOc9dZN+xC00Z5kZmvuPP+pQZcZBPfFL2wvpt1husMU3EfjqPzlGbG
yWX8v8fx8EtBOoacyNHTa8YYxHdmrdlA5SeRXWNlO2XxTVMg9OyVEmuLXF2joIWF5wqmKhBo46cS
BEudkW5qDRU/Vzcrn8cBr0g3qF8DjSbDo/iI2qQGmwQ7KTOb5zF0HKqn7Lkyu0s4zc2pDjs4N249
v/Zmo7DdZz7CqvbIFdvslVDBU4JOaNYIbcjj6uiWChukSF9KHHqdG9GwFhaUkfRfQd70wXIXgI2L
m+0NC3lBCYOYrkciCxhLH9d88rvJxs5bRnN6EpjTr1ln/DZZi5f5mWc5PwD5+oMuMDrM1nSGJKbc
2GF81WLCUrP+brAGf7Z0gsmzWr20iRttCT6BIUyIARlP52YaEU1aNdIsyRgnRnC7YQKCQjFLyZZc
lPLYVVWro+SM8j2SeHfLFoOI06yprsb64edXg6ZGRzmEl//9/1Ixix1G/HyfXuiy2pdGYPFZUPCD
Ko58DRHO3QTyjZhx2v1Hhuv0aMc8mbCO2A1BOMp417hUD6jQsajCMQgKTe9vCAodrK/8OZxHbFyy
9LN1LX1DyQ8mjiGph92GIOcpCfdqR809OdMBkEXA+0x4fQ2lXkEAlymleJ2LBb28sfbfrW296qX7
W5KlR/2jLw8jZ2GgallyNct6eZScbiDWujspfOJNd3Y/Uj7Wm8mzAUvi51+pHM05j2TPM5cFMAPT
YKfXVnm0LVSImgTQ9f/9lmvvqjT2Q/b68FzIgxFp5d1aPyDoqA6Ifb5UhBI/meOh6lQnYx53ww/j
TnOhvoro2hedfR0MA5LDFG5LVJinsHTNA2nar0W2GPDeC+c4Qs0nQMHOLy5RpkmjWSdtCa0Tbzzf
WOD9fpLb9ul/H6Yhc05D6mCfsxNIYBEnheGY3QFTnnkvs15cNTIvSADR/bKQBO+JMn+rcbdn4WTc
p1HN3wCqXM1sNJ5cKO5XoQ8PAkfIsFV7bS87ZbpbkFiey/A9m5fp3s4WiRrF1G5nPbUvEG2x9GLm
aMnjqy2Iz1T64V+Nt9cx8+Jogpc5ZAuJB3bj5NtF2N1GWA6Jp6uUyUY3sumoTvYkHDe/6pSL0JHF
OwazYzUQfJNh9AiKONF+JZjFPaJZOaXAM8Hx1sgyD1t2V0n7nBvOnx/UCQK91eb7RkgnRlUgBTZG
Ykb/RJ8Cedetct/EWrrvOwBtPx86HqL/fvXzW+KwuMWTeq8xDNsro+sihUKJ7BbDmzvH0cVx2XZZ
SB+C3mwt5HvwurBGqIhpxPjQG8IVRy7pgzC7TdyTAVMYVnP53wc75KEum/XrLQ+QrzQ0Iv/vQ7TK
U0dXvUh0wwfC07HIo4xtaY2gGQgT2CFGqplWAItlPnbdGc3Spkdacs2Sfv1y65OIWDl6aoWRyHJR
jCONyuOzKNo9lvRobxqNdVRaeFebn18OSekX+GlhnwOM0MaKyIuIqMaLBUOkrdvnOUd+V9ZzcRxD
Vz4rIvyCIlTvNFCJJ2dctFOqfOg15ISNO4zhGxe74vEud880bOhY0hV5iqSqPlszYZ7ktakKw1ko
gapfWWX2ZBvMzhZ2Dhq3zc8moUk68nCieqvm9Rlhff9PN6yLXZjiuVKXj0qfa5+Rjnp3ON+Qpzub
YlqUnW5dbfxDD764HkvGNJ4tZrlFapKR0qt4VnPsEkqP7rhhcuqU7uc0xsnJwjbOcmFmVRjq26FM
5sOAhYCyIaaNKepqdbEc4NMgt5s086muS2evF1TiBbY+3y4L9Hfr9+HnQ6QiwekJ0WpNlfJjNQsP
urigqNcP5uoBj0JmtEmCPU/TFgJf8Ktss+7Xf4dFjnuA1GAu+DR/sIFhTrDCehoUBYFKlBFJNvzk
1aXtvSFNiI4m655ILTdrTuyuZLvXpUbsk8Vu3TGKG4tGc1OuEHaLCI8gAxD8zH72kippvHGmeDqp
+G78cZ24tqxnkZq4J7S+4UnTcb0uaTkFKUktS5/1dwTkMSIzK7qjmDtMU8QF7i7FpYoVzXcVOwE9
vpvH3oYxL3e1IHZXk8//fRir+imxK+TDJaFKYXMbmYHcUrmozLMTd9cuyy9RC2PfWWG50yn9mJTZ
t6IFej+q/YhieKnP4FMrTrLpkNZG/uAHFR8jXYm3eAKKPTjp42gY6oNouc46QX9cPKcK0/NUyQa5
IojIemRAKMjUgQPxKkU0vNW2TAOxUFd2pvGuJRKvIFeqWVrDDqRA9aJZrI3YLCSd0j9sYiCMcSjQ
vOTFhzGR/ty2dX6wuvSRGAtc2Fl/kcSGXXMeogjey9eSm7eUce0h0tjuONmYvZvUWBtlbsstMjk/
Wpb8ZCxOTiPqYOuFsIPSnN86jdPsl5Ect4nYLWArh3GhB0Luzqld4ZHpS9I5wlkPMtu2blVDaNA8
tpLhbSN3PUrwa47I84qJhM+lV//CXVo22BAQutAiBKzMi7OMa3RJdqt7PwwhgqiiG2M9HKUMunaL
NVuvMpkEbFlsWwVJUGd4je5OJjalUjGdTABcG15HllorjjVzHpgXiWVXLXKBRmSiRaZoZ97C1o0f
nVopFwrR4dVQeprq+nmYHX3DwIjaRMQWpp55zPZT32r+z2Ov5Qt8dKf7tJTOejHTv2NP8WsxmK4R
XUD3wSunI4TknIixyRUpjW6VXpoV6YAPVT/9d/hk4Bf6FVfE4PCVoSujxHBsUePExO5qqM4rQwUp
WM2/BZIP3XDzjVxbiakH57VQ2h15NEmHxm6lsY8ZDzEg1VupdH+1HFlWHRnaWSaVSsUorRe9yS7E
16zCLLANJtZVu7Fwe7hTdgQbUN6WNM43CgoblP4YDSyt+7ZrAy0WX+VlVsvi0kOM2MvCuA86tqNW
lviFqiE8xaNxSET+Y0NmkDcAMxFrpg/hg5TxJAKeS5FsxgTrPylIs4eFTA9+frChM9wNdcQH3xQE
NInZ2GGeLKjSbPK0OiXEQOTSAse9co4Non84HBiDqsR9TiYVWCpCJBNt/afVueQjmoCfE4qcl3JL
Bfyta4kbxKkDrmQhyAddaXjQ4lLxcRwtFMUjBoi5xYgdJ78iCBcvVcQAm+LPPtj0J746GNrp54NS
EIiKGnDFjw2Ikp6c1qXh4uhTXCPHKQ53VstzcKE5E/IaFNgUA67QGAn+HP5zvGS+1fIeODlSi8jt
tdPPh0mf6b/dAvR+51ImZyAlcfAq1i42xw80HJjDZMwZ4lrQkeIOLbOja8eYVeJmFtNyHtcPU+e0
x45RJ6FZEs+6Zc/HdB3pZUZ6FczuhEJNFLEZeuKibz3YqvJYp8VHDkrugruEPC60Pl5rCJWXNC6Y
1TUDlywKCgu3H4lb7XKdq7WMHqMbsB93V0Wa+V/v04IteyuBX6ymxgdwA+syaKJ9Lpe9/D/mzqTJ
bWW71n/lhccP10AmkAAGzwP2BFkkq1dpglBTQt/3+PX+QPnec89x2C88c4QCUYSqShRJJHbuvda3
FNXffckZw8azurba5kZ69Se/PVpyoDEY1uNFH2L0xCxF+7Z1HKKaB/QdS/eYdhijGD9LNl1iTIcu
KM8VeoAnJODauuS7iFpCh17nudrnlVqlIcVH05M87I5qYC+WPmcsPMS79MMbBU21S+s5pDulYOn0
0xmzi7Yv/cbaYQCxn3oyEGgzL3t6K2KzqcKNUiLai1RtWr8/mHUfPuU+9UODu7iIbQILovrc1OA7
5UK/+P3Mx2j4Oi4rIPLd22wJakzCKoFghSGgnaXE05AHVzEmt7wux42+XDIGRo5DujyUaR/uJy2q
1khN/BNfVGjWk01d5THYC1TNhtV0VHwF7DKIz0EBfDuLdIFMI5j3qkT0jfOZwB/aU8egyt/Jq5j2
Y+hIL85UfOY3sv2tSvOi2ykphQsdnqn6m4NT7oBbMGXrDwbHIWFhXfpz8BBD8HJVSlTUxzB39tUq
6F/odCoDjHrX+zVni9LYxHZrQyo1cy/UxWsdC2/QRv19QFAFMdx8xkRbX0061UIpMF9UpSue2kjm
bZZuyElZVLx4RTIUyEYWfM3mCYaTm84HR6+4UrlgaQjG4/n+VROeR/V98QLNKoiuuL7UjQAldVMJ
qr6KHL7UN5D5/P008jjATGDXUmKpUJlZ2zipM69Le9KnpFVsJl3b65GSF9UyGGOnIA9x78qbAbh1
YnP2QBdt31RxeY4XtCEWBP9k193BJPpia8K22OR9nUBBDBKChMMjy9lmlpN60YveOWH6UWsi7tjb
9/aGe902c3P16NCV3nctZgECHEvmlZF/nqyuOom57m9OXGRHh1p+ZfRBf7sfKkOCRM8+9XQma8Jm
5k1x6RrjjXQh/9RPDRwqC6WNO5WnSLWnIrbyEzEO7qOlht39ZjDM0O5/f1a7wvwC2+wqND4OJCIm
L5Vl82YEwtmgBTb38D+To3QtazMCgELXTBZmXXdrpxysk+jSbNEIV9sZ79OpKA1G5m5D8Qc9D7mk
yJ/iYtY+6H4ys7BUABOc9G8/w0xV1fHipKoDYP8clDSCSxuYk1cn9ZGhq74pyhq6SzzA/YzkiFhD
xNojVx61ROI/uQYSPaND61vYc8XAEM90XBnzRgtcbav1UfIkzZcUYBwKb8X9EFpQy5R0LwqHZkpZ
JZTQiWmcOoORT2xwr65pOk1xWPikFpJoa7Nor8LlM40HFnADCIytouyog7rxZjKTzuNyUF36waIw
csuJklNpF9XOLWfM3egwXiaqhs7qGJGOTrMrh84l5G16VI3hnzrBDhC4t+E1eE9Xf1C9K7v6mgOa
O1myC58j3ObrSmThoe/JuGDV7PdIhlDm6jY+dlpNOxsEENJXmd4GZRJek1pbK3SnXe036c011OUO
gkr6Ec55r0+nqEO0VUSmvW8TZgIqbWCs1flb1VVDcLSscklF6ot11qbFCZFYsOndeVhr7J1WZdf2
u5LOKRls2SXLrP4R21O5X9AwSIfEgx9Zj7R4mmc508sguPGT0nf4SPAmDVqaAsRzubOW0+kOjKZl
V3kGEWjxJOtzSzoojgvmVsx352PuozTLanKcjMmpbmaj23sdf6ZXqxDYxRRIOu9Ej8Z5ds19i+DT
WADsqh1ndX/qHQ1t2pRpuLk/xGDDipaH9HlbpBUIkJKNlbMx7NQSLNWXD3iOabcLlygXyzwlhl3g
n5ZIYZWGdtqXwD5tX15YdkE/VMAW+wybbTxqza1vIYrJAKdH2bpv0qSsaNntbX7nBC2K+rUUtTpT
rqmzJf3oOIbZs6qKQ+K70W3OjeBFDiRXzk2s7Y0UyWBhzPVJD9tqF4YW83hHbTpdRF9QkQKmQKBJ
KKf2LVaNts2IPb0Ndri/L6ga2MnEUAMNiMcyCPQTyQjJWQvVA1L3pZ+6/C8jTCcW95SNZiAMmTvZ
vNzpSlV6HNzRvEBKMs9oweBM2GbwYIqI2b7LtBhValtNN1Ml8po4H/49OKge1rbQ1CGNuothZHSs
Wv4NDIQMXdi90FIh/HVqTmUWK9CReofJ4lHviFQSS1eLXcuKjol2Mbr22S39hAXT+tKoaT5aIa5j
fmPPoPzIvtbf/N5oiRwOPI0C3C9usK+ddNFsutlwMJhbnkbhcFNjnaaZDK5Rzl+nGazGHQPVCfdW
Sj04Zb4VeiqlVA8adVxCqaquJwFgCRGCe9psLcKdGdgSliP8KH5wIwJfl61vLXrADOZ8aFxUOQjj
i83A1sW7c9uUtD8qUi5WHW7sbVM57Rni6FuIAfISLwfVqOto1rlXwRORwbCXdmpduQCG/0iPwseX
eRUM+U1TqZ+NIBN1TIbwefreYefY3aNPNL2bT4bqtnbPPaaEwzm1hvZWSXpkMJ/IEJuNN7/NghuQ
pOh9Lek3n6papDuB6GCXxaCz7lbkfMrDh451Lc2/2dA9WgNt5boxIuf6x8OsMnvPBM30m3yW6L27
Lxnj4uRJ/X2o1nnXlq+GQHtrgfjfdkBaeENNgjX01tkLl5tvkyBLLpaCok+qABQBUZlwAF/1YPa0
MEYVlpJ53EQXDP7R7X5IJgoClZTyhCdZe0UcRP7lTWvtkCxXvOF4/j4F8ZL7Xkusg1GMtNnMfTgE
9I9gXEERwPa38XO8mUpzq22h9T7vS0nDfZ663vM/q6Hovbpq2y9MqLlWnS92g/G0TP3s2XXKsyLH
gdl/Pu9IQDVRflf1wdL7+jHNN6NtLPsUEnYKXfJ+udGTkzHkt5v+JUn6A0lPwOwqJAFOaDVe5wCJ
LytremDbFewCEzycrzrfQxSOGceGaii1+ksddP3RR191jdgcE2TrQk8bzfmURP4vOlVoxl0X0hqL
Josx+jOjDx20Q11+0UbPGvQKLAt0YE1LmQ1RDZN+aYqzqcH0yAz1LScs9smK5AXMqnk1UPYbUHF/
P0oxyEoyB3c6dIIvc/5EC9X+yC2dZuqYDjs5NvZHR28I9qT1Sj8Nm6r5DgaPRIzJls9ZDNVQY3x+
gmIABpaZZxelH1KbqmONiWeTs77nUH6eNXxQm/tXUcyg8P7VQMsPf+6wNVtkyrEVicf7wYxqFIM2
KqblVDc66WWZy9bKYUhZtSeKxeypzWb9FnHH7uIGoCl3cKrlegI40OvoxJbD7AIYoBfdrqkpHgeV
6TszYf4Px65AooMl30EzcEZiRESICaJBEUZ/zMLZwEnDjqAdJPNfUukKZyQIFkGnKSiHxu7I5jQ+
mUs1UQ1se9w6eVEQjz5gkLzjM9YoBkBUREbaPiQT1ffAfP6QwkreWRUKdgklBSuE/Vlhsbn1lNJl
8JPWY/R4PzC2NQ/h8oTsXLo3/ddoY/mMtKB/tCSexJCO/SOqZXaXS1WWjPBVCmNc3XPuErSw9Nib
5FphJtiwr/0xFKp86bVui1oORnjqu9DDlNrhbbxZKM9sshkRNRebWXc/xybLz9IOyveN2VFMIVh1
nlTLi1iOIB2K5SIheeyR7VXwve+px2o4UOgTmr1tldlrFTO5R3FgIKOOEBWCq9DndjuOGqaFxibo
j2cIAWa2+JwG4AvaCflH2oMb7FEObiGvWueRfBUSoqovCe62tQw/a9TMp5oKwSLNLNfx/97r4L5o
LtCQ2QBonWsi3ioVN0o2XLrzDdsysl0b1Sm9N3/bj3p8qkY3Rk1vIzQeWKX7MjtRc5wYCe1gxLpH
wg/078YcFof7jaOJkLj4VN7bVCu8Ph2mL6aet+smcxl3UFwkGlEPzUw8ZGuh05tNF+E5xnIPC5bg
3//UK0Ahw+jWLxZqScgm2UkYmQYyfUua8bBKdfQAEwlWLzbmpG3cNsbu/rAXOQy12ngGwwUP0WGa
boWj870q+2sk++JtaMp63xDncCgIpHsJnembbAzr0iRkQOA/My/ZhLspR1NzKGYke5uuGNNtMukP
zIJxhix90apomscFJMO+kXOaFTSPIzkuHmwiwGSRzbcErXboM97OTOvOZGFMgAXphWZpa33T4+k7
9Wn1RLRH6M7NleWuPADwzJASl821sVlgtDkq95mgN04jCsfywoI3GzZkwJBxIU50nofZeYs1+dDN
KvvRQM0KiHwHCaQ/UbcbT4gpkPnrKK9Nl4mCDWPgsS4WGWTlJt+Motv3S/inLpk+OHUyn3vTxnS0
vKyZPZ56B8iQREKHHLYTu1JW37GF4AwsgiNLj+OFjHk3wWz3zzp9m3v6GUNcBCwGFvmgicWJFku2
nXHj3sby02EERsycGt4pAmBT23Zl7gkHYmUpim7XiSJ6AHAUPTgETw2rPx7LLn6uaVoc7qf+OH//
qghbZioaWCU384cdMBuSHX19vvxxsBtA2zbxQrEWtIf7+VD1I0MC41Mn7FY7TDShTyPq5dOkGnH0
O9N4gkHav3bfaoFCEAcBTs26nW680kzrHD1dsarVVz8HmeS2bvSlB4+0CUIzOd4D9Oq2OWD6Ougj
pQVEFOvJJ66Fm8P0pWcQSp1hAB8r3OciRsoj5M+CVE1clZ35KmJu8BHRXIrYbbru7FeR5JvHbrRJ
B44bLjdUc41Ly/DelKh0uB8TnpinSmrtY+LvjTf41N2PcjLIAI3pJhiKfFSkFHwcFFzInobd/TDo
I5wNBLa84K+0BY5u0bkP9nLQer3UN2MjfvG5NElHEIW++f03OKT3zaBjBP/Hd4P7msEFzJQhfVPe
RptYHDMWx/uj+6FiHnbgdlhypymMEjsUWq5ajSdl1MXGlLgue5y/yAdq6dE2f2wS37zeT90PaREa
XPzgdv7yF7bfvhqqutYl6G2nDcMHbZYBxJX03Zmrzuv13tzy6s4UWuLXsMRh4V6i+z8H6lhZWfYx
bdJlflmYyjjadXmjWKUzbAvzqZE9u+/ZMN9QzPAJ0/TyNbLzp7l2dkVXTl8H5TZbrNoMtuH1HWHT
7e5ZO/NQcI/2J7m7V9dxfkIlvS6iQHptWqF3bFNCNKfaN3CKsqTTq/ppOiE7MEE6bDAhk4Aj9wuO
1WK8qwvoNrJ+13WddGvgWY1RPENkIZi25BHIUYbegJoYoc9YxlZxbd6SOFhXuvw1qnda/2xNhR3v
0xYXIPUl0mQzJhU47mNPCqTTml579uI+ZqTloiNMlzUVjaq9hKyHH2wrdCz5Fu1gk0g7LOAoQfxN
Bg8NI+hc77T4u2QSfJCRA+iOyTiilU1oQ1IlJWuLGpIrHc0cw20MHSUwRdAsxUmXzc0fWiRNTViS
Wo+2uuUCKQZ/IQYiCbY0uZoqd1wxRJZr1JIJnIXFnkaXDtl7+6j8imH48oM5yE9aFMnW1Zwf+dL9
NDtE+Yz4151Rw+1gY7itGmq2MGSPPAQ/R/rfFnXmGn8wUxogxXWfVxccVzCNae/5LrlJWgwQ03GO
ukqOkQmyhAFo6aWW3DswVdZOXYEoGc/0MPtrhnmtiE3i1su5xZhqC3SEWbidLbbWHXI012gAYmJ4
UTEFFHeyb4FP24b4nRYpxGL9NKcPH/nbKteNklRfpMoBidmHFjtyOmALpQHpjY2ZPc4ty0XEPJdY
3vO0WOBdMz72fnZuuvxcBc2wbqnTV7OUUDAi7pH034is/ax9YjKoqQHsFsGt06R71knFKJ0OoErP
Lj8qcWpTzdCx1MdV1GHjDYly5CZxjA2SmkfSOkyn0XaFpYP1icaKBR9TlwWNft1m1VddByCR9hWg
F1H6W/Ls+A5am5pxiWzSlMIADatCJT0qaX7V9H5Ndlm8buYYeLDRHDOUHIciwqHZy1vI7PbVIQSS
UrWj14Z0XdqIFq3Wv6EVpvm9EEXJSVykV9zR2ATt9GRwj1UvrvRg0j3DyJUGkv/oF1F07Cvij9nT
bBxyBjB6gV+bUyAgk+98hHVGFBURmMNs2oeo3IThp49v/MmHcDl0ZXScO1gBpsN/ucUe6OUtHoUg
NlbpIvvGK2MRMIVHJNv0uZ2cB4iMddDSLsV0VE0duJfAHgG3Mn4mIrAYa9QTyRN0AyZXWf8TjN1X
IBwTCEXZ7spqvI4lJjkMounCsTRQZm0me/xwzBAyYmI7i8qZROLkFcGeuYV4xlrUU7gO1iebqK0Q
1k+FJmLjKqJm83Fnzomxk33TLkPSZKPYBK9EV5pYybKdLnvf8ytEkynAOCZ94BZBEDLqmyniZPaa
aIyOcxl84FCl1Vh8Eptj7uxBdFeJjtQ2oSXOZfuJ49x6K1koC1fu59l/jzPMovXEoNLCiOmNkfjQ
bGx0hbJuQWRkmOYwYJPV+RnZNq90qH11aZTu8rE72GH/WEIVpixOd0mNz8IzbDe5uuyQytk9G2z7
v8qw3cdtbG8NaAqgovi8mdVn4/SffsIUkswQwoIDMjHKqdqDFvgW2vn30UoXEMgCRoK6vg5Rcz0U
y6Xg6NLYWvBkEb309REY8PvMbbknZGLb2S8l/YOrjCHwBwLUAhT7nQgL8xxF/hLqOAJQIViIGwBL
lSgh20h4XxU6bTXhiND7NF01BZkRg0mSQb9uVPmdBJ9LJFV5g6xOzzgGcERXA1BknfxsFrCPYo5I
F9eoNkZtI8G2jq2udV43qOtERGtpIINnRnRzBJxy052jYytUtMi7F78yJQdQUJQG/UNHNhVBZki/
9T57IugIz7tffu0rdBhThQnUn/tqEwpBuntuetAPET3Hpxz0+KLmuYx2fnOJY92WKjgllfFLo/Wz
zYfykAyp5tWT43uKS4+mDvHtGPgHOjtEm1XFgPC7Q40MeP2XBvwR9Jd7qlonQpOuv/NJeq8iuIVo
53aOgoNiNobNpTbk4Fl5xRqj3hQCFZ9J4CoVNzyRLvsJcw1WYbTOqwAztSHA7b41JUDZNOuek0pz
vda/VjVOa3wi5RpVKSokiwmGm4AcHAf7mlYQaaZgQAPHurOTN63h3kGPKXiqXbSSgoE89Z44ykZL
j5gMcfGH9VlPc/dCSlG09R3CGsynLiABArL6wyy41ox6ih+0Ufs1pu21xH22L3XiI6bB+FXm+Tud
F3RRfvKr7PrXvJ6/1LO4yBAvOxad0kT+TEW4kE4l3BuXTXYCybiuPsYWNE2nD1+qSdme0eBNGziP
sRaubUrFOBtcO2ExeY/uXDCIb4nEzmyuD7s9MGHf2kNknLi0ngH6sMtIGzZZE4YCCHGI5/fxpA1e
jCTMiXN1BD99VvbAzCHrPXQKcMH9yMvcMdxMAU6TVqtyr4uibpflfJYS3KjjxD7Dr7JLMqgdRoaf
c6Df2r68GkEhHpwm8ao6OKgoN96dRR6CTCdFLh19dd2IJxVpm5i/ex78IKdpxbKOZk7Qwl0VWhTv
RunrFzG9TsaEuDQ8W7aOOLFgDRYSi5Iw0YvAT9f0J3x4eNdxQx/GKP/uwvGJtc7eWm221nVBt1kU
7d4RVB6VNuhrfwrQl7XWtsPd/GCW7N9zcFCqFshFkIz0RfZJi7C/9C3aVpMMBRpYa3ex4yOy3MBn
fZwV8RezHT/2mMD88Ty33/OSEIlMmbsm0/dlGnz19fJnbo2omcAi0HqHC2HEl1w3kwMDhVWi7TWt
o8GrBelW4L/YM2l57DXxBqUudorvIi6/RmP/oxwtlDVYcnY0awfEzNPDUIOItdPyF468X7HMH3FD
4URgJnBwRirCvnUZ77tR6RljXXrUTIyQHyr8L6vShfAja/IFECJaO4dZxUs5incDujBW7rze0F1O
fcDbeVKQyx3NT4hrcVAn+YHEV3SjvfMYp4ii3cIFyQSMYiucARGYhYLMMrt1W47HrKc7axvkw/gU
gk+1yezA0OFZjpskxlbO6OoxMsAhdLRP15YVnNq6MY8D+dKqsdeqduZznSWoq2pXXa2S7u18DRHJ
/uwH7RED+HYgjua1ZeWqFwClUC98rJtLhcx+TqH8qp6Y2l9tYLRbYQJ1aFGRFCiF294tj6XArGKO
4TmGjX+Oq2BvY4+d8Ws9uBRXqzbpybco1a62MgCNmv7NCUrjWma+fgXf3TpacHBhSHpGnuxQU1H6
TPNbOEMYrc3kK5Yf7dk0mvYYIHZZjb56bxnbbRLfeKKBoBCjWekBpYl1mBoHnAKRODZXyYFBLXTj
EjKJL8fhmuFqzbJWemyX/284kCRqJgtCpc13YC2HY4UXNQ5I9Zl0umAw5iJM7RoNEWtAqE5MTBaU
F6x+8kUV5am3oWGNcoO6R0jkvKNxJY8yPuSRfWQvvStSl+EKo8xDkJCiUMxPKvHZyJv0HKfdf5+f
9decZkGkhyBm2XYNW1iQ75Y40X/KJ0N4ZYPfw6BdzyTNOB3gnDAx7a1Dos4JrWqwsrkjIhoM8m3D
S426GYVA3jnPYrK+B83aEZFkaIbyJInGy3//7MR/yvZypKXzDxgSO6RiBPvnZwcqhr3P1PLsAu4b
STxC6w9SYpatHeZCXsrGjnZWpm+zxJyeDNmibIjeLSN84LajkYkLVY/u2xnrgAGahZUkF3SWM+1A
/If+PuPjwYtc/n9CyUxjyTEs0iko8uPP//cvdN1cR1eOsG0ldd2mjfbn5103CvRP2oHeu2eCw6FN
Lvi90Z+5kzqj08qeWJy+YSXNDyRMp781MfBy4INpJslBuOcYXFsDfbh62mlTrbzBcRuvHvstaqTk
xRTJS+BO2S5AN8zQqtuxinfoHTP9CYuj/tRh7NIaGHQzZm1SLCAj6MQEh0n61utWf+7yeMBL3AjY
D1a4sVqQoJiVgEGaxBkUBXgB34nOCL6zU1DM46bCRUGhJLedXxW3tjOaZ14AE3AXCRBaCeiriUtm
4QYdylTPo1ME93CNfs7COjlELNkjTJo2jlgVobUdGrBcMOTwPlWl4/DuWlDZKmzo7LXaU59DJkoi
Yxnwwt0s3G4Lgo21QSSuF2AIhDgL0pbfIfA5CW0fF7J5mFUR7s1wCtZhapIYjyLTs0oNBv9yuD8E
o/4Wo2Pc/XEqDfNwR+/sDVYDc7E2oY3GTYI8quWn7j9//1E7VOQYkBtj+nN4VcuhyrEAC+Lh57rE
glGwNTXAdG+cKWe8yZiJNUD8qIbGuSH4X1VLM7EOBueZ7hDhHgawc8HuJ+nbCUg6h7SBO9FZKPMx
sF3ura/SkNPR6JGSBDQytqOWp5TgHVEkkaCrUODNvR+UoV7RI5t7vFLxFjdPAWmlsg9uo/1o4j7D
hwzpg6TGwrs/NJPoOjGOcRp99OYse+paqzrQq6WPql3mllysWYqH3kUKCkHsi0EteJxCCbHdKGMS
DcDsj82kHkVdIt1wSHoAO+Gf74e8SoFU2A1YUzPUzpleUBPrLckx1FmP9VDK1wigoqvF8/Oc5wJB
4Sw2AbWUEQb218AVA74tECgyIKNHjIya2mpYq4jkmpSONzNOFP4kx1N1mzdRPiSO61xbUZi3ZrrY
iantrK51PWdEUDDULeBaqUa21Jb0SKOB8l7W0/k28qk841GuUTlbAfyApm53jED8bjXbkXlu2Zdp
y7AUq1fq3XWY3GzpwMynUQvyC4FiFePD+hPoKAGcdtbiySjXohoMb5QuXlIxaU90SxiL0g1dEwwd
06gmTiGvjHGdLNdJu1wd+dYNVHogya9478s8WQWMt2SdlU8mWEE4GTNRCgtIgImSe7YwQGwHlnMS
tSrI+GSMAdbVvzgG4AuzF9iz4Fjf0gC3QJEX9iZUyx4mSqH1NTZCtjlr1rY91p7AbrsieaHJGuiy
tYOROkZfwTg28iYn+Nlwh0CdMp3n2UTJC6teiIqgDFUcWyeuj8ItKc3pfh20KWoukd/gJS1QkvmV
y8RkORez3pBfhvWkbhy2KpTQKECdquJ91eTJ1twLQXMJz7YMz2gofvhWMjLMfqBoMM++aSFfTfMP
5vAWQc5DAO2oxhCYNNm2NrFETuw9/SXGVJYm2xM9b7YRKVz7McsRYGjGJ2qK6Uu44NLdIjNhCw4M
cGAEN9aI1Rg1eIaUCp2n44a/cO2KA3PL8phBkdwMLDfrZtJgeg56eYvlHBywzJ7s1G2uMqotitUy
ee1CLhGt9QozS8+IC+Nd3zj6RbNpczi1m3rSRsVrFsODxAWOJVUS6lLEkG0mL3Hi+KNbAM5T0tnE
GBh0NdA7YEdHyyH87vvdB0RK6byKtXfiBkYYVZ4zIQqCH2t1b6h9TzTc3IObjfY+0ttffdhnj1E6
Vpfc0O1VK2V3QcFobqdWRmdrSKZDL/qPoqfz0Q+YhUd73GQYMydfNe9N/iUykewGkj1GPaQF9QkE
zLS/tFa3TFe0Yo9do786yvX80HiIiFC5+r6pHafcqQkUCVe6L6kdoGZdqKWYyM3sOowh1/C/1T1Z
7d3ygi6jSokxTSNMgf6/+lnCFjrHA9SoNggGr14OJh20ddcLawvNhDuoXRkHhm3Zywyd+2Cz4SAb
iFJR+qCZUgFjCDTmMSIfY6PRLviu9QcQO/mJXk21zyx/XgcTaiV6/Cits+zB5FV4zwYfoKnvjx6D
WvE7pvZf/xQY/TtA+sffc7v/8vDfXoqMP39N7eY3/OMn/u2/zPb+03f9VzHhy7P5x+/63xEALkzq
tX/9e7D2f0oAf627oPs2/XME+P0nfmeA00r4m25LVziUmhRRjkER9fcQcOdvRB7rkBEFPW1XGO6/
/J//CAHXpE4KuBCCH7EtkPomibyoANuQ8HBp/U1Jw7JsTuO3ULr7P4kBFyR9/6nOU+RZ8xwk5akh
TMu25V9CmLnviU5mpUnXxpQ7k7X5YobP91niHwdWk/ZiG0/3M7MvkHXfTwXV71P384PuN9d6+c7S
f/zjZ++n2V+i3s9/n8YGuyiX/vnU/ZvuP4Paurv49u2PX3n/ynXd7iKHv55uBflmUl0bFwWBOs1D
UL0uGiqMeNkborlzIJLhi280ySHX0Lx3boqoxBxedDNmg4Uf+FToPpo/6Y47g0uSiEBDHjrdeUZy
VLJ0jMjt9JBCtXg1W7pjU9w8tF3jXnRLHXrNyb3YniBSIBMZF5d3RHLXVWnkEtKXuLATXudDlHoB
S/eYxOrYp0Bf7WgYtxhgYQAVwjjYhvguUuR4EXsoLba6w5A4tCXa/ji0wVnh1ljKSth4PlDBgX3O
Dsu+p+XoknW04Rv2Lr/MwHG3aVH3Z1IVsl1Dy2SVx+l8in37qGilHeH80HnUGLzQb6UnZpavDWs8
Ff6E9yWbSH0EAnpUMUaVNiM2HPmN2M3gD2ieIwWNnTeHezD7qOCKyuCI0jvc0qai2UlIjU9fACc/
myzameUqgbVdWOLkglZiIJ2t4Hn6qeuiyldf2lC/wfRkegb+H6LYeJQ97sIe/80G05O6RL/6IlYn
nAXqNDlqOM5Ite6qonoKqm3T4UKv3H5RjCtzQ5sxBk5jW+I1hslYGhRjfhIfNb8Qx9L/2rWDzj3W
562nTWHW5OjNC52pNrX41lnyNU0jyLcBsVl9MaJBAve+zVJErgb9p4b4+VrHxV1bLyZCp11f6v2h
LIlFYcPsHlAtvxh6PL9UqvdQvlFOV2ytdd7d1hm0nWvJcd0jdT34WUNAAIQRuq57lxdt205BjrCA
OJN5SZjJLFC0mTLd50aHURGwC7RFsh81dkI0Ld0V9UG8ndDlTQqjZWvj5TddG6FGmdRkhUz6s62h
6tAIew7NysN4Pr2AwYNLF0SAjCz9pWmwhrakSOwh3oz0z9Fw5zmeNaty1GNDv8bK4seuhBfus9uh
8di1njZo5Uq1hvlkIEwE+av3+8gELBr0glKMyR0+yQRxkGVcSSYHhph+jac6xLc/aqhkZL2TNm13
ih1zVdMKQxEky8PIyGXNu9pdLInrv3vLmu65lcTFhoDTgP44UAG151xE2SGk7lxZCaQ4t6+/J/PQ
Q4iziJPZW5H/UmWSjlPkSuYsDCUlwlu3aYdXu8z52AVg2EE8x9QHmfxoW3i4biyxIHHbXtPSES8u
T8SiE/UOjmuBHFJP2PqEdLJLk7dx6FF6l+QNVKF2CTM8SDh9Ki+n7bAuaLldcfFjmYjcS+2C+5KD
sW+lIqJmzttNqSx5HNLqPDcmEygNFKtvo7TT4LdEAcQuw3V+1ZmxXFugQfqWueVDqAYa4XrKtF+N
nl0Yw6GfTnHVPUxZ2TyPyet9Q06adrjmAv05GGHzOkasDYxLdVmFJweKJfCt8scshu/4q6w1yJXp
gT7Qo21ZENPmGvXljzKc0884nxfw0FQ+a7BR96Zb1l6FU+AoU/9XEndiRXgn6YyUeHS/4PeP486x
2GMnVc30pbFvbZL96tIYDiU69NYp6wOUA94vbFOkDGjFqUePyKBsEa8blEzCuk1+8EjXBmZd1DMf
nJCFou2Az6QmiCZxtLaxXfC7BhuAyive3/DDikp7lXdQryBrtcdoStQeygCMlrR5qXWZeWHWD56O
IPdIFBAalak7jkjBqIti+xbVM9RbWtnoOvFCkT1bsr2ZTRCyJRYmlHiHQOiPI7bsIw3ubENfHJlP
YmEjxC5pw25ygr1YuBgRIRc7UdnPdEf5FdniySxHTJyAbtduOBoou3TI0EF4rnBdHrKCZBPT8fRc
oJ70nVcZdhU+HG4FVdQcFVIp3umZOj0DVdFqywTb8Jt/Z+88liRHsiz7KyWzR4pCwRSLWbRx6mZu
zn0DcRbgnOPr5yCyRzqruqdKeta9yJAMJ2HuMED16Xv3novRk1w+zYvaYx817fH3/41V++XbaboJ
iSllo+jXjVSvPKL2oQ6YM6TZXT/GyDQg1Rj5aHHj4ZCLUAgFiXNR3CIYhk8Ko8Wh9DoT1aRNiyDY
ek4dbu0I1VjCCrqkpcgYAPkvPEEBR3WQDyjDkeeVv7jU8cWHcbDVfT3emfoWKUp+lg2ontiMgZH2
jNyH2t4xq6vJJcmAGyEgPZUjxJAmsK114V2w8R80u1vHtqwe6byxzvHYxoM0Vo6mh2+mlj9xSFyF
Ii333MD3egtN0zamaqvI/HNa+qEcIDl2airZ9YUCkBEYhBnAXljkYo1x7dynAnVUkT0ACurIEuq/
vVj81LHdPta+Z82rJeoXMhZEfF81+E1TztojT62PBmVVd7ivjVcTzdYG29cxbvR+xWid9oayb00H
3ds2likGzWWazUaqtlwXFoZUI232UsfsaNNlmAoMUiEFBqoNGu89hUc3dTCBLXgnUPAaoWv7Gnuh
KJ1D4JLnZPfd1hSVeik1KgdzKr6MDMyZbKG/CDd4kI2NmyGzCLkxd6WflQAKo6+K+iYUrbtxZqQ+
FiyIwhYGLnvqLp3eHGSO147Olosxksgo9WJflGk+aUp7MtHkLWOfSZ8O876LiOSi+xHuUtkNa4EQ
adOG28AwatKW5ItyITUNCX0jhS97gfmfeQv2oEWYMA2SrvbgsKTpfapvzVT1rIDNKcvMvUeKa9wX
LyU43mWuqrvI8pKdHpvZwg2HTWswwR+BPKJFdBa1ml55NizWJYj8A8aQpiDsyA/2SWHTA0omMr/s
4hj58amTeBonfXrwi46VHlRalqJSYPIN1w1QMdOefmF+O1XwUuFIoVziRKXncJtktaWlSGhg4JCF
482OjG5dkUyZ0Bb2ZEEfi9evbBA/HupmopluCM76pR4U28CvuxUdlhLBWraKY3VFf0TCTWoYgMeo
Sqr0I5p0Z2k2AKe94OAEulyr0ACjrGWbQeobFcZvU9c9o7Z7IuVnUfdYLEe/O/ZJ91pdNCaZoKFG
B+HoIuzIeG0a1OUTQ3/2/2hpivgxKad3EVjkpQWQphqdINC+PgHNS3Z0pb9gd3usVhVZpQklcqk+
w55oBCgFT5M7ZryiPNR2Fi6L6L7sym0d/rhle+qr4n7SbMY0KOV4c82bbRcmV8M7ZoDDsNmrWVZh
8uQMh4GhbQ+doin68Wgnvr8I63Eh5jk2/dN3bXKfzQLi74xlH/ad8hxgZEwZcs1cJyr+YQYoTzAM
P7os3/V2BHZVAD0c/PKzo3GuBfF3OyOeNA0b8G9qUabmocPIFKxM6qvZwAP1+uFLtm99Wr8hQYX5
PHf7c+NBdf6jaPOfNgKRP/NCSRpjdtfG95B07qKqI8aOyTlE5pOuWdfAKJ49rKWrwDB3Kuh2hg4J
vE2cudz0wEYXR9hLXGStEnumTmdiTL58M6MW9F1/NRXy1tZk3UQqe4jipl1J3TzqIdPGAluqoiVd
QY6BUnIwUcePJVgutdJb5tzg9smQrWJ/EzTFV4odXYunm6eZDNzxvkNsRk7soRKhN3xSgfsqBMSv
ruu7BWFxLAcFgchMpD0FaS3IxicHQrYyq8dp4PUK0I4iALFeiXiFFhpfyIfNtG/p2MhrJ7T/iNSR
5WGSXEaIqJIcUb3XMMCiPQMeMgUMZUHwrjWS5DoU1cD52h6FzuivaGDHhyoMyM6Edb7K6ultjOi0
RUS2kOAt0Ye14U0bNfchCSAPlQ6gAkeDTpVNbC0Kjpsd1Vc7iBCHdDRkGrdR6yLmlsGYzCQQP/Rj
MRJM7LW3KnQZeGiSwh4JzqkUUbnE+TBl8ilNjW0bkvBHEi4mdpCvpeRkM6ERHAl0GZsQA0T45qXN
/eB5wDKsNl3KjNGCbNpHqA++CcEKL1u6AvNLIoK6qxjdozFFuuM0C2vmgsm+B4/X3QUSVF7lBxjV
Y4Ek0aVUG0610785MdJtw6iCmRCKSxuywKYnSVpSSEHs7ttjFo0NOMh+OWkDaB3fYYznuJsyiRHZ
AwcdBOa8xCe5VAAmtU1ycVOjXZV5/Igkn2TvmC5qViPRrUTZbfRQRzkHgGtEVs+UEoQvkXoLHHW4
QAV3V4rZN5Hv2RTaS73wKUy5c+IE75ScISdhGe9a7xexjOTUasS5w31ZMt1PtznJIZ5D09pNCYEb
p/SjSFlqfZXeBb9CLPO0DLECKDLeY91/C+K2Qa2Dbsa3rkqBjPV5s5RjOMtWJgiwG/3A5HYKAQ9H
g0yutgoIdGSVSu2PFLkJSz+hReAfxlWfNZsh5JbMLGKPpo5LH1bmh5T1cQrNA9yiV0DscLQZaExT
ic3U+MxGYsTm1F8j/WVl3tVAl7JokkdpM84s47tiRMQHEL7Z0N998ivznjUmA/GvGevBe/Mj7vAs
mZCrDKtrEIo7Ihdmrf7vIIaFo9pymYgek4uNoJPmAq1vH2p7lK4ZglN7zxNkhK2LSRTPrQ8Kdmid
HeIaE1DjmO2qlyKA2Is//BldtrH2onWhNMhSyFIXKjoqMh8WPeJKPwKnqKdkNHg1Rys1h9NkbMJo
19E0oKmHA9K0lb9JXQy+nF0YIrEnNJGOXWCgIPflcuzJuM5LMEiQevMGu7qQrIpUiRjBWVOy+sF1
4KIldnosGdnCTG4Xba9fm/w9Fskrtu+fPvUYH2vwKcFwQXrzr8AyQRHxph9RQFwaW/+Rlv6cVgA3
h0iCsg7rU6gzdSEud8lsiFVlSq9j4ZVLs+rvI1uHVsdzUqW+2vhGn67aqDuHYfJuD2irPOiCdQz6
3y6Ly36mFy5i4pzX3ax08hpuYx/NiuZrX5abjpQGpIuU010yIh3xxC/YLnMOlnUjIeyC2pMFN5or
JUuULPCnavJpAfj2Me1YAb3KPTVzijcNF+LrQNSs0KI6K0sCC9dLbgEoUWs7kfwM/vBcajfht8Gr
f6bLZaoJz3SkEOMhE9Qm+G/8auhXYRQ7jvtmNzm9+YLtykmGV7uqzpr/NvjNcRjnyr7kYVLjdTS5
Yk6DJL5kyebYTUTbp0ue3EJN9bSQKCy6Tv4qGQLwMFcf8OG7wY95N1El8B8jbffJwGpADyAyl+W0
sRoLInQLoxxfdLhsh2PlDEQEV3tP0movyepZJM3dlGCHlM2OGJufwRieJ1oVA/62Oo9WvmF4qNiJ
js3acjcU7aNR2e+F20GeAGG28sb+M0fxvxp692JUM7+PPkDgkg3ZFBUiK6jey+pZ9/hAQLgFqBII
yUZYL/FE3jqElMtwuusqjtmANc5JzMBVtijORhfif9z1xL1UyV0A0ZkBUiJXGez3RZF/MYai4tFD
alBSWjdN3Dz01fhVqCnc9tLYBGkdHlqoWEHB9KfvxheuGb4huMek2URrBYE9EmNKU+dzcNVzalDZ
SKMhhzjZtoVnMqIxp1mwc3WM7OR56qvW6IRWa6RJcsEP/FzBG9oouSETzVzb3JDU/muvgWjEFEZx
UEFgF/drlSEPDPp8BwQdigM2H0B61zEZ61MXjR8sIReRkXRRtddYKHQv2AMtjqrEmiD7tUeCxlxz
7aXdu52TruzzdHIvH5w4/jY43oblOKyc2t03KSksDZhRSl681T4ERAjOyYbntPBlsE5r1kvDvRH0
8BHUcOsKBxVJdeRXoS4Z6y9LTkdrVoGR2vntVcxzReLeIYR5w+j6rZPrshlBng4uqtw4dr+NBG8N
Z2GKYWwoAnGAFZdnPkCjVOu3sTA1bEdUEObQbdNOEzx1BgT5Gn21I3F8tu3e7i2GZlY9p2tdhrGF
bJ9SEUsexJmaGxj0PyoPGG2g0j3Bzj5qV4j5uKaouOP6F7seoJyTPvSfym33prLPuZafNN05oZDJ
d9lARlGuzlnVFfAC3GUwRdQqk/+YFWG4mlhyrKZ8hmmFSi4b+ZWFaSyCgiS9fMq+Cz/Y0BzVF4JN
a4gbb0FQ3U7o382grm5FJy2d5Z102vB3VROu2+5bFsWzMcmHGtEddaj9KNPZSx/WPKTal2m7J9OE
q+9F7plR7kuZvHeSHofqXnINvE7gPYYlvnPfR+baFd3aCqtHxfuzHA3KFzwfFxemYqLkQRuT+ywq
P7ViLWrifO2kfEz7lakNb5XUVjDXFu7EOUJgETDF8KIGIF56AD9V94dt5ZunKCMazIkf8gSDutfF
t5y9RNWI6VXxyrThJ17qiU71HmSHqhtffaCJFBGLmD4fBICNHXCm4oRgIcp+a3t5IvD2I6Lg7ViG
mt4FlBpxQqPBhgAtcruBE672Rg7mswyGN+AJsEytxFrUaH63Lus3XOhioKBmQ2Al7r7HacT5HoqH
MA5/lXJ4MOd7ZewFSy3r6RiqexA7O3dRKf0kSlNfy5K2lKrzWWiEH7Ku4suAdW8VmFD8x90YinJj
x/OV7uqv1mnAcHibaQqehiK8i9NmgwzHW/kiQQyafiNNOMfsTItKLz6tydvpnVrj6bs5nTHtSUss
FjgbA5RmzkhKOnMaxdpfH1XIzkvo+TUcqz0O9JtP+uNS0uoIg+JbND6iZVQa+8eYmcwqaTHVe9b3
WNfZQrrBWxawNIcFvplOdU/5R9MNH4bMXiW7GhQ+rB5goSHIoDjNz6OsrhyvRxIgzEtk4xdRvXXn
Fe6tHc0fkSos/tMhUs6u8TlNdZG8Im3Y99D6jMB4cziZ0ZsEd2qCAFoXPc8ek5NTqGXXPEZ43EbO
i/Tn5lv86UIaXHRKa4nZrn8KQWlBmcd2Vfrp6pagzsmSlsePmDDGrPnCbcFq94SPapV5Z8XKR43p
r8ekg9Gq2a8iM0fkyDYPHxswKQ4qXHNEX88GQ+FjFoi68qPnQtFbgEna5o61yHWo46Rtzzl/n5Hp
r3uq/5jLXNTWllENQCHBjzd7Chwl3lMrMU59GjYIS0jdi4LwWhm9C+dF3XWUYcqe0HaCqGZRXSUx
qNlxYfuZt0dk5RHCNo7Ncfp0NBAAgWg3jT3CFveTd6yT/lJK9+Ro8RVI0L3bkExDd2oC7Zt/ss8K
rUeQrV+6oFqiHbjhdHpKiMdQvntXxNawIL3i047kQ24zANMJREna/r2x8xu86C3nhA41JcC9EQBm
odkn+NYBwTohjWEKANwHNrh0nDFIGKIJ3XkyeQ/kR7/Gloq2GaqTRdE4nOkN900Tsz1VKN5sGfJ7
mAfdBIynSmDMuqtzthQ/GYkZC1GQbaXB82Jhb7Kt5rk7lQUX8ytEOIDjHSERiY3lqrCKpV2n8MV7
AO9KeC8y0w+uRj0vW25u2WSfhnLPFaMvtGXxfGh9YFCyKJvs6uv9i2fBOkpdcbar4Mv89uNqOhgv
dlOaGDgZrRuzs9jn1Sv0B04xrKRkPgEquFklYdhvcGZtmsrb1YrYzCpE41tL51jG3hv0oBcnkIfQ
wKsS9w+hSfuejAlA7IPcZ7jGGbjZyx6+cmDEOJ/oKnkOQQPecCW2/R21U7/u2eu7PrxFdXUJAqYf
YfUqw9lbwmNieM/S7NN9QSuOg8xTOLj4V7DI0hWgrziUgHbqHgcMeRo4XIxXraPPjPbxxkHjxc+Y
5mtZ+GiLUiw6QVcgcbWPuDD1U31jFlayBDQ/Ses1a/Rmc4OGR/C5mCJt3/hsTIKcYUB3HAFT/IMA
L9KjMuYa0KYpj3BlgdWBGh1mXIg6vsnHr6S3tPWk1nbhH8ktGfZIrJ2tiRk2z8m6N03O1k4+glkz
jJUI2AuhIhOpVv7kA5sLo75mbZWlc4EBxS4/N4XxBTIoYl31NLIFBFL5NYnCIdZ3JoAErVgr0QwH
m1MGrjbzHMXjnM4T771KBsxoaNVPffw0MONbCLotTNGwypH5px1oqDB9Scx2G5UVcB0698bYWLfK
9lD35mnIGRs4Ber95BKhIPRKhGStO22ioG03HZKfRW/fhpbvdTOJfC3TmepFuA2S7lSnQBK9EG9D
neFJHTDFR5zHjJqVdlLTh2+/Q4x4YwZRLvsppgFoYGFnlLt0iYKEj2fROsQoy0NQbBwGavtJD4FL
Tzo0fCf+1n2D0w6wRDpt/bYgBqIkAuuOgy8h2GWKycf+0P3JOE0+hxDpleB0IewMiK6FRuQH2wyO
Qfsx6CDrlHSC1m05EzdKEnZTm2iM0ml+eU6kbZoG+p+GUUcf140o8LVkIyjAUq2JUg3GYj/K+rOI
XMijprt2CmIOp4Ywy5CLSemPhSVAryUTum7ZkL0llNo75MzMwFNK8meNichqREWzqXt9IgqxOLeV
+dzCPn5oYQBFQ4tzVEu3Rmdyp0yWTUnNgbcIxZNRjPkp0+jLos9b0WmkfJ0Y0yQTJ+o6VdhYRtzO
JAgJbsLxlUxC/eJrBjFmrd2vrPIqqdpjiGNRySSUWZ47CCw9vBWuxXiTwkY/WJo8+9UoFw06qg3n
CuaiOSoqL/9qK3GxWibWXc9xzSqqnnW5g0LYvjohwkxboG9AP7i0qop+pAlITTrWMpZDd62yGgbj
S5PZxjMWlDA1aoj47k6Wpb4drJGQEoMplhf3b6WkvSpgTPFrTreY9ipT7p00rM+GmfkuhiEGj6tf
SoWxSzbiM7aLO5WUPYNY3duGEZ3EyNDf8qp3t355INeX4EbrCRPPA2os9FJZdN/3kbqNaebjfwQ+
oqxnPE79AdX4q4OLysjS9wTczx5kugu/NDJYnkDo1xvXGNBLFiWBATEdWwyKWrJC/lFTAaJJ5ejc
0iQ3v6IOFC/9J1u1u5KUIE79nrfOfY6vLdFLPsJ9JuoDTZxmxorRMNwMOdEDkROvgtrYtBkRbl2V
kNyRp2881MSsptGwFAA0NMYdxhF95nisOoHSn7SBoVOfnJChkas+XE6mXQMjwQmSpq7BHSXAY9Oj
LqOo3TFcpNdU2+0uhjoxuLMdq3G12QuA5YzHYujIq5xAKS5snRl754/IoJwGq2nDZNgg4OSQDvOb
ZGDFNNC3nrWQ3V24+cpLfEJtK32V6PxQ2diyfkbi2pqNuJVT92IE0bacIEG1cN5XxcCMohohz/Qk
DMR+8KETz3cImDpoaYEZS5rTSsWDvuao9V4J+6fxDXOPVsLVK65ak3IY87AAGyPROQ1rWw7AbDMK
aBKlKSIwLXSMBKWeSzgSckHtVCYEkPJWximeS9wR5ioou4jTrscOmWNul3RYEYcPLN/TROs1ZIbq
7HoggpuqyNI70SrUDQXdDC3Iz+DYiy9hYUixzX2Td4j3gh8zi999+4nzMhfPxbhBkh+tECKzV+zX
iHJdsS2t6E5H5BvF2iF1pmeON2vHls2e8uNRASdYxG34UetkxQ0GU6F8OHquqy1LZDHU8meNFuZS
hemHFnHbNChWsna45FLlZ318rDXx2fjI6yIacRgah9sYmU+uDD/DKN8z5MeTFJOfEDIkQSgcP1rG
iIFY5ggD/BsQWxLrnh3XhMkQPnJ25csRbrccDhbTgCGnaIsTco7VmJpPaeeGS83suddMfZNXYcNs
u980kvtQGeFdmxsry/SXo57umil4JCAdLzg/m8kBXuVmx+pDW6R0dJ6ocSmL9twknbkhw3OhOVm3
CQC2gt+p1nYaPVrjMG6kjrkW8tEqiknDyHSD3N+hhfcaZURMxPawoNn8qbVzoZ9C60n1X16QskiW
tr4aSyZwRTu6G0OAz+oCYEFDDjG0Kq3LgAJoIcY5fZV3G6mOyzxDg3A9I3UTNJ5uMUtG0vxghM7T
0Gg/2vzsB4wbSJ10dzYGvC3HIGvZib09Of1zIctL191aE+kF5loHOt1KtWiEgiSV60Ir2Agn/2gC
Wm+U/lz21cWH99lCGOCGzMA/mAiTNFFfXcneG0XywqI04flQW5UDjg8NXDeYUe4zy3C/8rQgxJgm
/6okCJQYEGLHnQ6vYpEU4L81ymAu6iqGnJ+Qkty5PjeA7dd3XTtAnuNuHAaEPTGzggvNJ7hjBudM
38PSY7dQchFWGA3d2WS2t8YTZ9J0RnTCA784TfU65eUr3VZOKHOdnOfADLT2CAPEuwAVq1lfHFC0
efoS6CYxGCFsBQRKJSiRY0ZswD5Mx3da8YuaVKTDONvGEI4xKPayDlUDHbh10GVkrgemgT0iwNUJ
wR8MLsUGIgFqca5wGM6uzS6kvrGLB9el31sr552hs7fxUst/q+IOkAUbcpwxS1P5GNBsDuSdyT4D
M4NxZ9uW51j3sJnlcPC08WA6nv0wj6SMmf8xlBozEPr0A2V/PqXGuZ+0j8SO1Aewv25B6quAWJie
m8aJnliA/UCISxqlLyhNuZmBWK6dOk/vOz97ixRqL6wEL73UxbmPBoAqM+qqwk7j6nAya2DM7zW9
6siW25Ij6dEiQjMVsf2A2SQiXnN80cBPE37gfzSA9ZZ2k5FI3fM5Sgnc8kNpbckzj4/aEC1VmidL
bQaFuPMfjCyz4++/ptC+FlE54cPLquCcFFDx45S4DBPdV4/BGiF210ErKToT7hk2/UWDQvaqyjkP
sEJ4ySFGVbvfH+yHIaDFJ4OzTegqjbRY/fnVwKynFbU+YTTzN//+unb+YqOafX/teP798d9/kD5S
073HdDHFkAuFMz78/iNtGCtN+YMJh/Gh1Br2UysOd/b8VyvIJLNA3pjfn51ME5CIhsnKC+pfhUX1
5lTx1fE78WOnCEpqMOXMpHa6ykKaNgz6rCYcCS9Jhj0xg9n30NXPUWMGH1MT5Kj1ivDVZBJA3mdO
1k7ESMrRLXHj8BOurcBMr2kCI1HD+nYe/cDdpiZbTl2N474IIfc2qWiOMuMsZmvxnYa9Bv5kHx1/
/9/vP/qCxIauxP0+f/I/Pv5ffa0NVRrZQ5isMKS6rEMt+QU2qOiwzy5aLsN7FVTNM9p8f/6ornfF
tW6th99f03fcSyNHLvZPw3lWncBmotO/+P3ZSAffXdVZT3uXz2qEwdMY6tK7358tRbMyc4aNadbU
D2g9/vymXm/N82DCO+yCUT2XWGP35kjs8u9vihm+sKXW7fb3X3XTwIAzmeOfP3LmaNcMXR5oDMd8
RlYzvyzqoekqEvv+97/XxWZ7RMcT/vkTcyCrtog+mcrNr+YY6MNBCELEnL81R+0I+wofZWMM3f9o
tX+yJmzGx7H4+d//6ytv0bWOtx8fB8Rflde66fwzrfapHX7Sz5yx2H/6pj/l2vYfllSmjYvXcphJ
Ior+v2pt6w/eHwvdsOtKwxG24DOsGbMg2xJ/6Ip2vOPi7ZOudPkZ/l2rbbp/IFbj38KaOCu8lfrv
SLWReP+dUtsRhEBZJhYfQypHwKQVfP4vPsexsMBfgIZbyBroxxDb3UrOCrkUyhAdiGMo43zHfHlN
cC0eYZ0w09x9GYoebwic0nVahNPSDLq1WRHlO82hvjHbsuZVbHlzSBWutXXtkdbU1gkxf6535/XV
ZvCICaY1n+AiihAoyuSzder7Pm5Wk1ZRiED5XFlGvai9uQtdbMtCfPsF3veK5B16aRU5xcEcWKys
8FcmqqNNkrGaI41R0ZD4xDiwI+1YJ/U4lMQfe8y5CvKQ7QB0vjVHJDM9eqoBZTIO85YafvylRZ6y
2Y6rKvGuTpveQfMj8TSXF3boN+Iv7sLE3Tttto0MaweC5jxkNm5eN7uQZLX2LQShEjDNEtsFxpWY
0MqUEWK2HjKDrurE1kYRzmQ8q0sUnje3pVtOYt9KadQdmQ/AqEsl7rCMM4k3Mikoanq0ufOtDy6z
XF9Hnzbh3CRf4JMIXomZRLhUA/ln29MrIkYPJWVFNJ9v5Td/VlYYvwB7bgh4fnRH8Yn6pN8iSCMm
Jr43BprkOr2aUkeIRd207JAdQb3IjQUuboCStf+dtCjtWqZOC9HPCF1c9ki6n9hETkl0R8gTB6vM
fE1IMQ9TsnCqOScB0tbKDH45jvhEvsI8Vbt0uNNg/j06VjJtMr1/rAf7WaSMHQuE/2Rldj6TChLQ
Jb9oX9vTBoHwKdan78rLLvAodxVsgHAaJJHxa4oqLmBqiYUNS7DS196324JhxNZarBzn0R6Mby0n
2xw0QbnRhXoJzepjdJECMGC/wiM3MTG3kI417nmQZoQMVCk9zFKZNyWw+1RtY24IGl7YrtWeGMbB
wkM05IfQjfzeecoEiV6AtxclreZFrkxA0HGPvLGCXCORXU4FA7CyxKs/kU4EN3iB5PpeaO96/CrT
KiNje3qGvaftAmno5K4Hm8rc+727VjANwnEk2cIqbu2g06kmsdonua3IbOz/U4evDqWFIXoM4cyU
/K5pEZ0/McCnFVFUz0wnUbd2AYqMr6wY7x1JUI9bPhnkgTI4CRZJjcJEtNaz3eaPooPtlhreoezd
kxriWxJ0+K9zYkhMcNPVY18gDArXZvxloSlfdp3pbyYy/tjNCJAAZmNK+9xl9YvqjAU5F8+upLka
jAjDtHEXegxaSZtEdaN3L5bG2yToFZmyfKj10luMdXfmINvgrm5PGXnHsV5DKuAYiKB2U9CTseYf
O1LJhw5a2xOoa4ipfas9g+nyqSyDu0QQNFh2TEyS+MtIJ7T/UNppDDTvvh4duDyryQo/YskZk6PL
QFBe2MIN36E4ObSNgX3BH5tF5uqfVUfJq0g3GmJzjY/xCZJezpG7R7pZbpkrfuRxm5FHZ31lCQdn
4BOkF8qwojtp89xN7gU2xmslM4nkID5beUdx1td7TB760gRlYjeMv3psCeiSTzmuDbs2TcIBkw90
FuCsouAlqEnoTYj3WrtV+xbn4jBXdwxJQf93V5SbG0srO2wi+sLuHLFpNeQX7jidGP3TSwBSb5AF
icMPtpnZm2fN9IOLrlXxLnJo8JXcfxwAj43b2is3MSsuCQ5jN0EUDDq/Gjj12Ljdh/RVO4c8Dgs1
6IQ9wAbsAogFPT48tzf1hWuXD800jCvT81aJEe6rwj/4HqGaDe7zZpghC9F1qJhKVWqgs97b8q7C
CapP+dYAxk0g9X0L48zUeD/oZFAiF78YDhDLMic/EuS99vCGhp16r4UFldP/ZN85eU54nw/I/Zt+
eqyZzXExR7aa2iuQkRlwCMElrQ2Bvqrxip0mSPaIwR7QJaIHmNcO5X8+Mfy1md3THDuhDdjwWnbV
qX0AEBconXjIXNtddWFRL71cvOiVAQwD1DntQCMFAKJxNtZrp97PTeTOFVc7iuKFKpGHBMKj/86C
rE8fYzQ86jpa9ybUjeXQ0jXAPvMaWn2CeJNgVFKwNqxA3kZ5kCViUGzzykV3kHReYnaXXkhLUtPB
LTELbO9YlLWdVYYnM27rlYbx2APPCkaIEcpE2jLCKYycLUnyYRtuygLURtGohXR8BBsDrSbUyndG
6qiDYaQSKq/aKcRXy0HRN1c2E6E6A4aW9slFS0jHmKhOVro+cgSjtdSRVkBI97kSdNRAex9aWMIL
WdDbI8x72d3jjL+Gbh8dGHa8Cdd+iQI7XJVkxm5LP9nLwv3FVnAn8lohWnv0UjQuYRYky4F8zaWO
Qxel74ef1Rc7DOKL0VakRCcw17X2anne9xSp+yaWa3eipA5dZCJt9OqXfcC24DXAwaYnshEY6Bb7
3hzWhATYhBexkzpEQVqF8RXW5MeEcbb2NYQ/vdXeJmGnG6+ZjpnSaJwMFxevKHBAmJZ19itPONur
BCEjyUKoRqvQ2krH+4rmHJ8yRtrrjB95qxN90Az+Lgp+Wb7/WnBojDr7mWY0KgGjO3v4d5jGnPJR
Q+TMaJiudf3meu0IWQ1JV2T3t6SVf/IW/sdf+a9qdgF34v/tr9zlmf83csH9vz382+3vyvb5+/4s
23XdpM6WBjZKYTuGkjgc/zRZ6rrxhzIUikjslMLQ5X+U7VL+YRGDplzqc8sF8oDt8d/Ldj6lW5bB
Le9gb8P8Y/x3yva/t1c6ysQO4phAOEzXEroj/sFemY3h2MzKNUYM8N14fP3sE2bxMrc/9fqmGfri
L9fn+ieg429Zm17zkNMroI6/PyT8p9fjMv31kEAUhalD5BRHFcFMU+bOR52o+/YW9uTCLT7/P17N
1iVOVdfQXTH/9n85kkwi0uM+bQUM/W4VQCbKmTdNwlub7JSERP2LX07NR5y/QEn+/O3mnoVyOO0J
nTf0r69XAwHtUourCV0E7St0s/RXKLZo75bQrpHbtIvQS1ajT7nH6K3z2Xm0d8TNu7g1VyM6So7f
K9OCiOdnKw3+TtLRAkZMnpanvH4vKC7mv1nWyWtPurjF80zRPtNbYG+DAOVmS43pMZEBSDrZDmx5
rAEMInKF8VnKGVmoE1SJMcWmBoUO4UXvdaGtLdrTBSMBGIQwoFfRcGsTJoJkrrCG19qtmvgWGCrE
iAMkQTmtL39/iH8lGd/nl9TI8umzdxgN8z/iFO+Toa194wZDZBF776Ds5k/VnoWyk4E/P+w/f6vx
I//TS/8PHJvIBms3OfONzGu64IyMT93mdnZvvYI7ELKn9Na/eE1d/6/fcM7XyGiwKat/eFUXJV1f
WKM46g1OEC8kTdhYkT6FVRRAUf5em8jnurdOwOzTmm01nHwvXjENZSJ6mN9jIloJLeF9oMY2eRNE
wvvPO+zGdxF9YGx5qmu2Y4JKBg0ilQhSD6hMPm08kHu9zd6f+Jv5wc1ILB889Ig4RfL/w9mZLreN
Zdn6iRCBefjLWaIky3Sm06U/DNtVBoiJAIj56ftbcNdtp1IhR9yuzrAsc8A5Z58977USGwwzsDbp
GpxL0QCf0h7OLX4kqnapyIeMl9r0WVwSg/STwWAuQsD36p1wReyg1aXrTo3B2EJOG4h9+lzM40xP
gY+B1ntzA7RK+l9ghFpd6GOF92OVuS/AeGxmYAszsvvu5eWKzPYER9YVEZtOWf7S0ggY9ad5gk0e
7zxnzMiHibroAKRti4NLJbaxGAEAxHy5Evx9zoztFfBqF3QtbcTZfpGcOnj7l2FaJfv4mebXHdJs
mift5zCtB+PBt1oa3i6/uebLzPk/r/n/nbqU3C9qZbqU0L34s3lkJvVO6/Orenumk1Cn2dF3VGop
SAGPGZI24EKAlkrjBCO9JGC5FbX4jiASBwVjy6n8ZdvFbrQAymK4zGWw17423MkX7X48NczpGgeq
oIcWcZJqGcpm+/9zff5vSa80Zdw4OZ6+aR7BgtuEIx3jgb2qoEBL1bCDU91cgX44G7/5WinEf+4k
RtAEQQho/VdfCykfc7Odax57WrMSksTVOdpeRnf//upcmZXX3xOF3F/HskJ63l7lpmrbOHdeVlnH
Mxkd3VWd2nU6xeknsjIwxLx403nrGTR6FQ/dRb9BXeN4n8C6r6r9TCOJT5Be3WDausFhBiVD5bor
XXPMK4OUJSCNDhAbe5+i4gADV0x0lxnf0uOICtXVMElG0Ye2AWQFH5620z7fXHQ3qID2Lzeqv+8v
2rFeLToyqTuTLyQraLoByYm/i2nWRsnUFDblTxQholhn9AcyTs/1A+ZuReZ52YZLscn8IxTAG5/H
Yf0prH8yBgGtlJfmRWZA5qLlPkoNUGeiDnAIeyZfuJpgwEMns9GSwW2mC6b8jZZ9rdmXZYSu5Vmm
bXl+KBn65baVRmNF3LbxmDEPlpjlOqHlCAsFjGQU2xSbv7nTb/wG67WbsnwnBFK0y/mR7dra2l+/
00lb7tw0HksmTS9wibhMpcQQudXp82AcoCtc55gz3XGPf6kxjyaGzqcTnZqIOKt1uu+fp2/Kmvwq
xXqqMIw8/ue4jgW2xt+eaqrNmkkJc6AyCMIC6aIRjDuKbdvAIm2AiOp3ss2yRDXsfHI2bNi8TNqu
5gF7ccbDQH9IP6/0hAOom9K1i15FAgLirx6YeRvFKmV2NeO7HPT3qkE/N8XyQaC3LE6GQ6fUOQPN
5bozmpDB3op2zr0+LaBr01OvtU1/AV83zgVNTZSVEBe0Wh/S583t8O1qK2NBQxE+yUsWP7RpupLa
9wtnI6vjogYbMl32pxL8GRkMPTi87Sd9NDnfjVaapJ2EcqIJLERkoS9hVPtFr464btezuaNzeS2v
qtkEU7BHB+zLkYdHY9Nwv9ZpUhhZQXbW9BlkMbyQWHVOmm164VbMxTpBdU9zeWCactv5NSPamHsI
TxnWLCkCzYSdyeV+wr7qoQYb3FS+Li+Kg59YO2N06GsLngD1glzxE3Na65RNXU5MuJ1+u5LNj2uS
ASWIFpyU7CwgO/9v2/wCE90z0gjNJOrr1jyc48f5QoZ4NOBT8QBPB3dSjsfl/sbYNlMq6yoq1sYV
WGR4IXog0PL6toULa8Pw6bamx5lR4O0UDX8FKX/eHgJOjFm8tUHe2TBOE08h2UE3abNu1x91PTEO
Uvx0ZXFRaT2S44GbtXi0cl/AKt82+Hjn6S7N+3Xt4eyaLzogaZysjHdavIeemf2T4yAeGZaSGYb6
BtMoaW1JcHTFyjkGUCerygVwmhE7s3vhcy4wyBtOQ9LcxZXANA7/mqNuVQIs4jOaz+wNmTYRe9gC
WyUPBaEPfkrYfiho3fcQppTnbe0zjYj4KOi1Cm0Frw00qNt2eJp+gOu+H83mBPQhnZUvKE17AreM
q4WAeTdnM+CJ1XO91cK94KRjSyIyfuy836V8nkM++KWsnA3uejjdNyArJa21hj6Bjg2QAPxTQl04
ZBtxuw4S3zODUpIv0FdWMk/aR91NHZUbsiwcALyahMJHQs/JbeByQbYKFm/CJWKwaqd4ghu716dG
IaasXF+ZG9Pa84z2edfd4MPL5E3FJ13lMcCnIBiBnWtzwyPRZkamtXO5Opfx59XXcmQFQ6h0ax8g
HdN5nB1/5Q3mXxnpMXJThwlcwnrgM+Icwb/RyOQBFD2v76QyX2qYDpAFhTTSAiFHBLmi1/2nn6zd
2eaWtg6w6IttkqM3VfGdlpK5aK2aybWIw1+Ay3nizCehVq6BsLqTjFzIrGYDBOkvV6T4GhjbBonm
N3K9ZNKD4BFyHWkjKRLjDGjc8wSOuWt9lmMqZ7NPajlZ5zpR1RPAOd6FtyYJlQ7UexeryMbghK/4
LpuYRtso8VhuqNnu9XdZSyI0fAUdZIeXNuDx9oNzLyHTZgx8V3lutle0hYTFoVO4A+fjAmmcyV2X
g3FnFBaMmtwo+O2bH7pHcpzphTpUCYiggw1t0ItQ6yCne/KYb+pQ2VFh0+7BXb15T87N3ilqrAI0
DO6IzknqSzZBN17mmxHgtc5bz5wy433lcsuVkdojTtlKGzIe/tiEBmABHBIPlI+bCsycuLH+wsXu
fam49KAT1ztpjd1UZvRhMGsKVsPGUNxljZ+m623PSPnGBIzaxVP2UvhpeqgAUtKIKXEHvTWg5h2d
oTqFDb283CsjtB+1H6E37ynCA01+OpfeUzql3wyTeAFfy2NB8rvkj9A9TpkGSE+cbhMsIy6s2aHh
+l0JZ6YBar4CWNvgHfNpsRU1MkXkwODtJu3Oh6bLDza90G1oEk3RLWy/zL7uvQ5IQY4C5/PMG5Bg
ur82uWFjeFj4FcnisHHmpY6GDh+f3Z3402/ov2u8u5gu8/b8V8ZBjIi3nl2f4hZkYBFhhXr6L4bj
KKx+mrLK+ZM22jUOwEHxu2022xmPuIuwhw71LmI7+VwwVGyNxrv3zqhqNJ6kiormivkiWa4Skzdf
mr3f7c9y3Cj1yyjSJbDNIZ2+wrWNt0K/s9w1h/3Yg7LKeDDuMSPzQDLruzukV5GeYkhtMxPaG92a
wsGiEIY1kH7KymQVFot45JIj4fzbdcaqw+zZOmhhdMlluu1JDHj7oAXUER/CAh4Ug5Xn8bZDEXS0
vl28h3yi14edSDJA8znpjiZGTyRXHjii7Jo2d3E3Wa5NGCxve9l4DPf7ftYSdLx2syI62Gy6BvG4
7FduVjH0wdB1zgCeDdrdxDnhipg2nUwyhqjiamq20tJSpYpGyzNYLNlXmbiqR0M3D/pX6Q/6BldG
+BJnOD4EGNfsQTo6d2FXucmH1QbLB6OwvBvbkx0wuNufrJzQkesoRUXvtGetdKq6Hg1mUi+SHGlH
ZH9mBH6+db/ZBUuZv3d2wXkVMnX03jhF4Q1HqfAE9In0U5vgGVGK7eluYl6mGb8NhG0ZJckSwnQo
Vt4/iH9kVyLTdcMQ199yLTvEAP3d340r0KX9c4jnj7WVPpMsMoFHuoBQhM3xQCSSUHTZ74IOQd+9
Wj7fHdE7QcrWD2z/lRDEZzAvp9AYj4rn5QqPgBHEGoAcHvqZnFb+4qBWdJkNBgkHzv791btvPUFE
XkkxCKHra2TmbiwbQOC66XgL2W/cySi7PjjJESazJSJJjmRo3QT8NKbUwhOXYq3AXUYILy6ouo1H
DwSRJuzT34bWW3Newe1b28BnBoC69a2ti+0l9db8JiIb2/MSeDv686mK7vnnKz5udrsDMQjgFCwY
Vmua8Ma+v79ORaF/lzPXo6Ul9EzHBxz7dajVApDUZplPRz+NoL17ytjVa0/SIWcMhYgPSMvf7Ow/
wyi+0fVdUg5m9DMh/2twZ5luQdcvs6XWCEBXYGn3AjbAuPi799cWvHGGnhm5ns8QPCn78JUEO87F
rIKWVsmOvS6jbwYAx6vz1nRud0USw0FOJ8T4jWZIajuA23bxbvLgR8q9Q3126WTzqI2VtLbzcB6B
r+nu44L6D/OxXuftp7pnaMI70I2xtzHXoVM9V2PxDH/slkn4u2KvDfSBy6fjbkmt6O+d0UIRUz6z
av/WbbTPM18KBffzA9Xmu2hEJHjc4Yab0kH+aqOj+NlHokbG4JRHvd0eAWza6J+Wh1SmgESR0/48
LzQbYfmVZWVWCT0L31J6TNx6d9RC72KI8n5zpN7rRBKqwmO2iGFVS4ri9UaHdJyOcT+OR0YrRQhN
Ck2bNHr7yv9WZuaK2EX3SFtYRvaqZhKz82EivMLD6TSf/IprUuPdVUxVexAMHlWYuBUGE4n5c23Y
HwHJpuueQevxW8aIGT0b7XV9tbJqfx7oQ61M/y5HTV2dbz0KuwZHHUScTQsKkWN1m0t/PzBJrg9E
1+1vtJUalMadqWMEony+XNyDXYAWdgmebknwlMTux8IkHgzqcN/n4W/u3D9TKq4nOE0PvUYUsIjt
L+mNHuhY8FNysLDP90PCyq1v9fSluHyWbBgdLdj27wo/b9gTfSfHE5IoCzz31VWY8pgBgrAAgYdk
l1xbDKd805IIhahIuaeMYodCibikdEDvu0UbyvsX0nnrQtrSM2TrXS7/q6dwadqCTTaZiMe/lwGg
BG24u+X2Sh6UtGpiemSRf96ICvC4jDiEe8u82gHgZ7pxQWHB/I2pe2g9b20Vw+62nH1McSXvoEsN
7lCfMEKtqkemI2l7QZqAzfXy0/tL8d5cCn3ALiitEAy8VpyZVUx0HsFmCOfMWhaSerg6idZSIXpI
PT/SKs1B8xFxjbef0SZDUmzrrtsM7glUlw3jqbyeulQG5snJA+DJmB/10/C9sb7yQ0+xmuFRqRFS
bsAv4+qRZ1ASx0GDgK1knfoMEIzrNxUR3fo7WMArmLiq2y7n+l8v+XZAb8Dgvh7BlJRaoOr4m+yY
/TrFKw1g/7Id2q5fZJppXUZ+pzPOAuEjQ9kMDz+QotHGEMkrqg3DfNOTUVekKDFTpHAhANfPDRGd
PArLp38R5wqPtcs++OaKSpZx+fT+0f0zu0ifpBn4GJmFx+CVECY+zId4w8OxJqk+ML+JFtCBTaAg
0hr9/P63uW/Zu1+/7tXO2FEJXcM5HI7yRuNwCZOV4FMapvZelIahlKiaYUFq2qaJUgGOyjLVCD8N
NyPH1exxyFXo85rgTjtkk/5rbw9ufFJARolPkdI8fLKMXTX+mTPw1r/EdDuVR/LsE+0YCtuVsFQW
MGlebpyEY714tI7rt7zaorPi/aU7bwkFN4SxahOrQDff34XC9Jndsut6PE4DeB4E02UVrqd7Rem3
9jv9/kpNqZKpAuj14TIzA4mYKr6/BmRscNZd60Uv6DvyTmwJRT35ezZJuHPK/BrBZ44V9CgOaD9B
TUy27sxkzpV9ToqP7y8oeFN0kB6lgB2801fJ8Knp6okuvJH5x26p09Bzso4rxvPcteeiyVGddYO6
4Wc8dt056XPdyJ6xmA6qCL1TJhDsJl72TXZOmkNxf5IdBs5i7s7buXf3V0Z7RsvdO2cbRruTQSh0
w53kVnW2R/nP30mfwP65HfAJpB+BQ8XNwUjSp5ST7ZPSkINxTb9PJV0FZzrVYGCUOpDLqfpw9XmO
nlAzUhXKpcrf9HofNCfwt/i7XttX7gHaBQppHZw6Py8KdO/rmJ4tSLlpnzqVCGHL6mq+WW8vAS54
f+/fCkc8F5o0CvwWxvM1FLWlCd1wuk1HtwWRwzlFFCVpl5A+zVU1S+X0lLiu73+v+7rILM3mWYFF
MGDjKi/FrV80mwnRCaCFDYFA8+C4560yd6rTKnUmSa7nP69MlMh8wcFL2cZhUJeUH4k9CbAu88Sj
IrldS76Oc1aeTn/OkXWcqvAphbVizj+Ht/MhP79AigrURbv62A4fl3yxQb5N2XiCzSXaIl+vXgJV
V99fKu3Sb0QD+AY27rmLq/DaqFUFTWMGTZRHa7J3aUAyly+7TeZOqiebPaDavCXqpWDQNA8JpWvD
opzXk+CrKXzwd6i1NrF1XZtFBiwVFS2S9OBSdE2xJKFVtzEq+AnzT8oISynofu9K418Wn6DE4lL8
IoljBUTZsh8Gl5zECWe7NtFkBtCa2ZUsrLFdkr8jNXGSc9ofVWwltQF4bLI3lYfKrT41JEmVjpVy
kSLtw+ygaqPSfqqOKHWQW5C2cig9Aaev0gg5I9UfVMgPbdJKIcibOYVgasY24CKA3WyVU1UiUuZN
XyXHSk9tp959cw3vRpOaDr937Z/pcaWiqfAZVUH5GR1f/EymL5U+8jfaAI/BUiCXnz0jW9XNn9k9
SMwMTWf1y1Q+QKC4VcoyYHf0vS2uh0oxCpBrgDhsF8L2/KCsZ2SRU6ToyMrV8aHsl0MHqE21QD0Q
2GZjH7BDIF2vzdZ9UCzRtjpUpa7UQCAVillQek75PvUIKOFMggR0Miw5ean7SI4NZemyxNVp/qWi
hWqtysyEk7sJDjkYYnZtH23DJgnuroxcMwJkDzkJZVgbkKuRDHUnqJLmc276ee5elNxCQQVssfot
VNyU5mfq+2eJ6EKhi9qptD84xDTzFEtWEcFdejAmanQSSVlHrU3tL3RHDLRocI8lxqKbpb+TB3Gs
mEZYMv8UYigwgFe2uMeSPdnGZmabJn72OOkrLA+X+je1Yustu+JphMR0qOzTq/Z3Q5nVWRXFqQLV
gbAHpCu1Tehk8aKoc+j2oT9SY9Emyn/U8JiEV6xL8U3xDfx+v9EFb6sCH1Iqm7GXyHydhrvOrQuc
AYQ9GTnksdmoNgKb9dIOpRQxvSUcz+KGoLDeV0ROJB/sdVqCMIUiLGElaveVj2bkhV+FDtkXI/nf
ipzhPqhMII2rTHLeAG5/rbcqH3WUvVROp0TQ0dMlB3NpnGoeVMNTFp4IRznB/wY9xJCNda9+HMU9
uk0+FR/VLrKWHABaS2WXxan3mi06WX/VJftffYJX6kcU03hTCh6G/BVdcT2XVAnFxtU0/UunpsKD
ko1Z3u6lgdTF0FHBjEmjKY8qRa6apZTXUr8Exkmptj507y+C2MczQD1KSgcUld0efUDoAHsCVyf9
mZHlUqica5Mxb26nxUIMPswALI7bFE/+ClyHpdsHZ+nMAIS+V1cDHa7kpU8Wz7+dt6oBqc6unPRA
Zlh1q1weKZwIXsgVzxmVAVQQptdcRW80inTQlTt0fW76P3EiVHpRt11hsMKo3csWykz6lCiU9le5
lwSeebZ3Yw56GOpXx6ILBQ/Rxibg1EHIFz4D8WrgzmhPB39anwom3k1cVJRaiy7gOizFHeyFzrud
uJsYSTAFwRanUwmDoOx+RO2ATEsxsU5KwfI3GXdYHqQIOIo/Z/KKJXjKLJzXdXT6qMokI+FgnhLf
pC/4fKDssuj6OniqIDHqs+mTxafPbLIeXIG0SowNVcF2JDHKorSQc8Kf1VfpJJkWmZTM8u4WPR+c
4uq21U4qNU1KYBN63p3JFHZ7YWa1yg4WIL3ErhsAv5aiajXwMehzd0wPKgs5xLtdssWFK217o1JP
3gR/NKRUwgIeV0oqbFJtUQug5aQMcUt4hjN7Wrj4/t1putoPxQW8Ywq111u+KWgoA5jgjqFZYKM5
QftnaYqKqgpwNjigS3Ge1kk5NUYAPWe3rPUqfV+9BEhRZsaAHAV3IdZDZV5VemCyIHVlbcvLXZca
BwatDrBQb4vmMeqAcysbkBUoUPKOK0+mHoOcDJICFR3hlarG5FEdjZ372mCfnfu2zw6Cy5gYiFG5
Z7EkeClJt5f1L8iVljAoJRyJevZkeFQ97q7wUeJNdbGzmWgvKPqzpgs2ts/sBSdeA+rOuNayddXN
hp6J/prcoQ77qBQ36i7HwesoTmrUzeI/SfDh7M33eRnecd32OT78bmxsev7rraqoMtHq+5BJXAoa
XNUzY+ilRc0UA6ian1qUCmrW6hDI8o9XL8CbOK8QxRiebBx1H+msMsjIwmjFoDqAYxQJeXAVhv4b
/jQyiEOzp46RI+1af4GLosYmdXloh+UISHAMeha9ecaR28LJuj3jji2VYnwD3RcyRHLi5JpJNdkj
wyOQqNFY1c/NogZlnVTQBIMSEvv7MX+yj5Bsb9zgNFt/mNdqFYJgLtfidrZ2KRmBCurHsWPZ0/QI
//VvzIXzlrWA7sYD4oROqyVs+8VFT0CjNZ18xFZhsolgaCp4IUJQV4v7grKWExCTIQT/ZyftqtZP
aQwVjzEalo90o3t0uaTWVMosqdLp3tRUlBRvy/hLtyriLLJulaN+5cjod3CC/cb6Bm8lDTB+VL9o
bg3CJZ33y4rOTt9fnApSB2nlJmf2bSQ58vN8yKfIbClxoBq92suUT0ipHqhLgdyJbDXrd4OXEu4Q
ftKT6j7JOQ2sk9pt0Hb0gzb5VzmlMlV99tVx1zp1imnylGWvpMGVpKkD4wBc2jGhpYnay+L7g2uJ
YEvPKTKfCAgrLvo8L71Zuvuqj14pzqlQWD+bob+SUgIvY+1yGxEzPTrpCZ5YW6ztVlVZBkkZCm5t
PP77FpHUFgJVs5NLaAW/c77eysbCB0/7PVO97j8oOFPTs+xbQ5d6m0Fq8kPBuFud6Fw24C+/mlRm
SCi/L7DWm98JUYtLszr/57/qDUwu0wV/D7DezvQ+kp6EDWazuJsw2+qMyrjZy2ZJe2NXZbXl7Kpf
Vwr1AiODf9s4Yf4wMhT3/sO5b90mPyCJ7yB6Pln9vzujl7S4mCDdsCGEMLouCtBkxlOHkId2GYW6
4wgEu99swJRWiupWIJsI2X9bHtS6QuOmcnoSISsgrUx5WVGPehaU5mhzWrNAAeqGH/Z58VXkT00N
LgMSuThBaFpiEq1eHZ5SX9DHLtexIgA/V8Vvlv5WMSxwSAtyKnZkBq+KrgBiMGgUUZriypg4damT
cyE8wdUADs/cgvXt/b3+3Re+cnPjwiW/AoLKcYTuuIy/8/8SclUNSWaopvP+970VZ/y6QPvvR+vY
/tVvYSxdippkhVyuuTJBStdcyVe//21LuuC1F//r10nSftFi8TB5Z+viwadCpwb8DPLMuosHYI29
q+i1lltBi6t+TVgspSZdE2U/4gjIW7VJnKRbZUgU2ctpff8Jl7LHP56QgRFmgCBMs1+feGAMhW1e
ADTz3G/zlG9Vy3Ps+LiI+KSqmw1/C1aOzYHVdBV7f1UdpDbhyQVqSjJStmohJJnDq7DJuq4zv/Yb
fs0HKn82zbDOn5fBHt/5T9dN694KaJGhQmaf72XA3ZsPoByFDV6tqR+l0yQISta/v2L7TRGAHY7S
Ooke/vv7mVCayU0XGHxG8Si94p2oXlE5366377CN4a6SPjSyrZbDKCCEFKj17MMwhnTXtRv76jEJ
TP169HcxKIFZ8OVS9UuZBXyUnRKecX1wMahU4t5/cuuNBlzyfigk21QO8B8NuPOtEMoX0isLMcM7
BVqj4oQlp+R9YBLHTCAl4QxQWipCyqvRSarlS6GgyaypLJsSMBg/2hqpaAK7uTixc0Psg18rx0BR
Jh1l5OXltzUTQOS8Te4Cv5WdUvipvyqiUYiiuBFvG9sqzaeO7Iw4qKTfRg0MknPZSTX2MLe0U9ul
i9cvp2yu8oPaGHge9RV5WX4496AQExBKW8owptN2YKzeOWluB+tPTpwchjSler2gsd3KC1HOUL6y
vlT5cb1Tv9O/OfQvKK9iAoSIM9h77tLky0cytb9bciMZ8QS1Mt6kv54jdhhHXMtXiETUhk8lxXxN
POzQi80SLhfnNwp4qQj84z4yveUx8B9G7jLi9YvGABK4jAsBDMoRlVVUFsp2SCEq3cXJqDtevU6K
+x1qIMu54IsBXKBThaR4XYCvnE6MhGA3dKCKjvykw3bwMZwXbqEawNSTpbCbHJd+G4dsHcGBwsSu
uLOCzxgBB0yw96X4TY3/ywJfXb947HrPhhztmDc5vV7IZvz9UmFiCkqCVPJ+62u8WZkLIdmg/GvS
x2LL1fxlSy1oc8sOvhzGZaZ1Bqhb6VxpcSMdG7YbzzfojEvWqhqoztCH3bq9Hly0lzL8NLu01BrK
i7tfigb0JsAmAxZIscVrWslAqVDw/hZZb+1RaNlIgBO4URi9Mht5SaXRNaL52ILyyRVRJK6eNuV5
TPzwkbBbqXalI+UfcF10gmoC0o1X0lxyq57s95/srb3EK4cP0wW6xfyHr8idPkPKMtItA0Jb+sn4
4CYNk9ZwQ0ar/shRulzG0WuXBuiUXKF8IziHt6pIT26+VfdGnNj7g8pCdU6hJIWCvP/+/nOyV7Lk
ry6SbzLXEwHv6Npe9PrUMyamLwEszn10242A/vkebSDt98vw79Dg9AC2bkCFtC3YoC/fMgq3Bta1
rppdVny3utuuGv5qAcIoUtgBq+1QmWiz6XN2abdGMuyZGQfutNvlsESRghk4nci57fz4403V1Bje
tgDcO6BA4XzYRiDvzRGkl2DhQ3d0316uO6m39N5V9grQUpvcp3UtH9lCG6DUJjW40d3xDrSQXQZC
TFT3f2gVmf2zZSaFGDx2w7WqW/rPJDJlEBC4DmwUFH9n0HDhJtyA+/3c3xr5Vi1Mbv7c7uYEUhUe
8gbsWlTfdh1/ivXSsIjEmWipr38E0bCXwNnU6fWS1HnO4L7Qg8zg4Ppw42nFeteZJI7r9vuyb7dn
/h7Nf+VWQMqD68xL+iy7jzxUJV39TdcQZEGRzSeO5bBf9pQEk+td7s9ycfr8BAjUOqJ+qd4i25r2
GZjtBnSQN8JSa/4rnv6cSLaxOzAb7S7Rc3RpNrfzR2IlgC4BAE7aHdgVzIAyMgbiS0z+dnImJh/Z
YjD48wQYDbYlcMY9o/gb85rej/RbiFxu4KCCung8e1A3Oz2ca6CAgo9TTeNeP4dl9lh2wx8BkYHn
cSwcRTkPJ494rmcCxrKPS8dFnt/roxtj3IvMtJ7AFBs+luG0dlio352JQm87APj2CZtCPfHAWMXB
hc6G5iwQqHduhm21gQjlnefCfPZYzPA1m51tWv587AFEUCif7oFceVLDJug8adjsLmm7K7PwyzTM
zw7RMLzmq7kFEbc0ADy6PBbX7F5vk4RBgc7ZDadrPu5dOsPrZ2rIZGKQvdu01yPczPNqdCPqSQ3O
621XtqQz2GfwaiD+aYHSxHVAEgDA2KKvDtqDK3xeWburg3YXxt3OKmlNROadq/lcEzz1/Ew+hhm5
nd7J5MRK3+YjbhailqbgVyJDOjH9CT/LoZ3m5xkQf/zTGID00qYnehyp9p50yXC5aLw4+twizwI4
iExh8IfXAIMUH2hsfeym4Kmu8x9Ng5h1wZNEMnHdQ1J8ybM/XD05+6N/yfxhL4FLz6yKWwINza4B
Q6UdSRoHw15nB3xLAK6yfe035n8aElZpB3+pf/sE5+bWK/P7UKflZ/f1tdtJ3/jTF8egOx0uw4QZ
n+u2AxenhIKpCS6PQLXs+hQpvt64us1OMmun07GAgOfS5qDpzc/aERu+qYhNzU5lNX/URXGbb06V
3xv0D+qxunv7lgLqoTYD/BOgkWCoO07eHfh9TcbQDWIQjM+AhFIVExMX8zncf6k/ldjLkpWO33SR
+zG7l97qE2OVQ+BtZfewiNHn3SzFAKHVeYYDzjXvmLN7PXXaPVceg7mB82SiGkYkMyrA+ETEkr4h
/Tfs9fIO4XARSS3SIoGqC9Vj1hZFByhFNu9b5zn+7PnTohft0XrW+87jxwA83QDoHdfbSxsSNq8N
kiGSJYK5TSLSDT55qfNTKdTSDC95lAhfEp6MAy6Ym8y4i5eLSc0re8zbYW/yFPZQM4RAuxW6WVqz
QNRD1PgNDvEzOlvfpdN20/zRAzh4rqZn0hkMn38HTnI7hbdF540u2MSYadasp9CnnOtueTJnQrRR
TNq2wg6eUhOtsDPN28Er2630bJyj6XiFFIOukO0DVFV0OxdtLv0rdRQW/aKiMjgjQUfef4BigtYW
AoH4o857RKVJrbnel2jK1vrIiq1Rc+Z1RPU0G4fajmxAOu4dNz16BkQQJtNaj4BNrkuf3BKBACG3
riKQLo/a3RIf0i+8g9T8hJKU/ob2kO6ybtPxcgmlG01Hxxv3Usch5z4OCNXsgcjJ7qfTPqYNEmI1
nPRvZo1bWri7vEr2mQ8gOyY1y8ZjkCKwdFic2Xig8o81cnmb613neYchvSBlEEXqsepiTyP4QIrI
K35IP8zFf2Y6SpME94j22frZz7kcZwazbhstoEB+F0uArJpN9jh1477t+uONb2hh7ii6e30xyy5t
fztjp7nHizICiEkmQ/I1Oi0kVuNRSkG2/FJevnpRe5o756HKP83cDwC191pwSdlHYkJ/71ouhI5T
ukzGLAuhbZ6zRxlmPVMeDM8NefA4gup6LMmzZo+gj+4lhj0kAc6c3i8XJaWZh66h2HxczF5Hby4M
0A32UBvYuCD+UHE5O1+vCH9atw/OsqgAccrjYR+BUXfLBtBhuj/iZn6uYTw1QxxeztzEDrU9qVMI
Gtauc3T8vWvdBVmx05Wu7fzR7/3D7D2OAVfU8C8ZcAvuuvHiH8E1fBpA8u8hi5080pMQtO+0Nj1k
G3BVsJw+Qg8b+vNQxgcUAMlEA+ABQDcMrDTS6yTzc8n7ZCa17TLy49yvz+vhvkho4Qm9jfeHLqd2
OHa8pxG3a3k1n5wXqBsmQLEMWfcMQtBjaeKJohhzA3qmMTxMdIHhbWmfiJ3v8viLVt0N497iKXQK
V05K4iNbLs0qSxzNl0epMomvXiOvx+VKSNzhCDpUHEEKO4h9g5LuBlcaehNhkz4poTLXXdQCpRyg
+buXYcuFdabhlfmbWX2vIHFi7iO4S0dH2IPL6sZr9CQ1U6D0lnZP436w0Orm00jZCDTpH1YRPXmF
Sx4m+x62KdiYz8Hs0Y/BDayyR5uWaaf/pL9O03SULXORoXpoIKuja4FFwsTtV+vOuX52buO+1/1i
a/gcA59FXyoXNqnHZxlEmSBInBBE8xj70zG6XO5uNEkpMGWGEDjp9BFkK1Kc01EKR/ZeNx2PbGvi
/UmAq6E/Jk3w1Jv/aoZpJxdAKhxcvUfdmxQDUWQTfArDWnfHKeEKuXxosDwobB8XXeeis9ANqmFN
0gcvFxJ/BMTxlczIGLmHwer2RuQcEhCbZH7SoXz0aSY2LxjjYT7KOF4BYSnqbncrQebjwPSZhMgA
P/5Ib96DRGKiKXJ5+8U5fDjHsL1N+DXcxhZIYKl1wLbXYY0ONfJHbOZkT8+68PooiD/2Eo1rxcf3
UABcusVjnw2Em2vkNOCwF8nBxa5cMjra0j9vwE7q5RS+V9Xw72vJUPlLcj0fvTa4u6qj5TG/5F+1
SD2ZRazSQ6qay1XBKsl4D+hlWaoeR2ekNGBevtZDeDBq99CdmdKLrA/504w6C0b3SUtrI+pynL68
fUC1HmsrfcwwStK8y44gAnLaXd8+kCN/UviUEyjLc5LzJW+kPEMOHX1VdKNnq1wHNlk8bZkwjSmb
1BkjRLNB7xih96+BlQ/27cmJ8XYwS9cRhtp2vq07OFATb8aNgyduzEF9Dcgn9sXRh0LX8q6A0DRO
vU5vkJ8Eybmn5wzu9taj3QZqFai+QlLp8H2INvvHcPtwBsTL8CFFDjNfrIjXbZqCSwKP9by6wRJt
9KDKdwybnVdFG4dQu04EZS4toGaz8Uif0AxFkig+6t7LbMPFuGhTpf1w7h9l2kJWJm2fFNXOu36f
cJG1OTAT30OMdGqijqrSDdBFHHOjJd80fbYi8ltdjusZHqOWkpQfkXAGuxPus7D/kmAjeoM47Ubd
v3K+RLX3xYyHU9fSTozBPXNevhGDDXYxd1ONCihd4M39cNxmZXkEHDbjTMbPeuLlk22jPdZngjP/
e+rDwlPEyZ+3udiTIPA995BqtBnhkluk2+TisnYocrDo/Wx6ls1XOAHt2b08kLSdPoOT9yWbMRU+
TNwX2Ej5mMp7zhLnszFSlI2yY2TcgQparloz/WEXtHxgNDtJ+JhM2ykjGiARHo/J6WbeXQv4ViE4
I6Jt8LWkduMJhWWOpzEkzWzCEDd9BqZwIuN8+dCV1+8KR3z6tmUwPPQSY6D3PkKdj9njhSprWyCr
414BVF909Gy+SHtJO+vVV9M95ERP0lLSWPokXegIrzfDxMqoJC5djIUF+RY5zpI+S6P7wwK/winM
z+bYfY0S+PvQjNZ1+ANogJVi9sKDFR3tN/Ye7EkMPPfQGcB1ils+B3CKEcLJCHQedBwoi+nCdCWY
21mTkBr5t2Nkx1s3fW9j2Ql7Pxs7M51OS3QJVVb3XMXKptermwc3lJIS2EE5stJfXZb80G2Wt5HV
wRfbMZ+Ha7VNXXtaF9BCjta8k/cLTelD13wpU9zSNP6EDj1Yjj2sFBA3RnKhJfB7PcOHlP4lx1n+
Vhd0p6vLSKy5z/n46po+WkHxKP+nvKVfq3J+1onSKbyPvZ2i5/BOcJpjOX12xHXXhZvR/pz1/hP0
Jqc2NvZxGbOj8TYM6r+SyXxOa7KnMLTcOhjrFCtxSrI/vUWDHVivytAM51jjinh02Gj9o4xSnOQ/
nKbfO3EPPKmRLUq9KIKDAilFXVJjFNaO9jR9biPP/jyP8V5xTBLiD5FcWPwqY08gOBzlr4wJpkUR
d/mfroEdParaP6KkuK/4deD3UHoQHqD3aqK2hvBC2+GPz3JctTuSIxUzkqpjBKkGINA5yAuQZ37t
pr03m5+TIvwyp/NzBEXDRJAty11oJAhoKo/2munZ6q1jfUvvdaRwb+VrCXwFU7RRkGi8EOC287p1
/SflK2rHP3gBXJ/iBERs5fsVeD9+x3i1hK6tzeN5rnbfZPU8sGi1KaGB40hA2OC8xwx5dUSf8qIo
dx6lC/q63b2fiHtjmBUImJBEoU9PKD3jr1KZoxrrgj5Bt4DwrUFWzfirav8/lJ3ZctvIlq5f5bwA
OjAnENHRF+JMcZRk2a4bhO1yITHP49OfL6E6vW3VbrvPDYKkLJkkgMy1/vUPA4QSWYNfYkWj3BcM
t2b/Z/KgpvHcSLrb7pSnmOIlKIKToq4JZGBqBKBm9ErTqnhEChfvjQ+lsfE+uRgFK2aykqgqrabh
otdUjAD2LTV1VUQjNVnWNf9lYfLUxpbZuyKXQQY+MJD3aPjU/6C0YgY8qF9/G/+Owk2YCt7UpomB
tdDfzVcFlPpinmqSYLy3acrCO5if1KDDZ5ShXGxSGEnMF379Pysvv3/AoSgL8R5SkyNG/T+D4ME0
99LIWIAB9WM8sDBsVmqZtEs3WkaEedsjaTYIP1PPIerDglcTsNi/O4G3FQzFuhCaKwMahYMXffi4
aIwg8ahxneLf/XY2/O/UE+6P71nB5D8A9zl5dpHjMRymwp/GcFujSSYga6UGd6XFTYFUE3KzGiIw
j1QzSGdyVzbFheetlMJOyQOUuijmHzaUrFV8qgfAF/2rehV+5e6NUUHjLL6K/qs+MKec3hRFxdf/
xTz431DpXZZW07JgPiCqfXcWZldUeHSz05oWei/mhigHMNxB+EC6IW9SveE0XPR/RY8gHVGOmoso
R0QCDVYGv6VmqTpCHTU1/f18fHkH72FzAzoqloxq/OS8u1/ttAyT0cRE1AhQpy1Kjq+SpJceIyLF
BABDUP5Ho9RW+ZPSxlLLKb8+VXrYBN0zUfv1lftviEBcsr4wDcRVju6+u2XMTDcsslneZMhKLSua
ZZCs1I2//p/Mf3t2fJ3ZsO0LdBbvPns1lSIfSooDdYFZVFm9be88nb5K35Sdd1Cj4BC74HJEL8si
rAZE6i6IVVXCnVEVSjbC3YCRmMMAyWIW8uu3aNj/5jbGTlLl6hgeZJ13U40uc6ZCByNbHCUTUKEp
p9V13WXyPqOowSN4o7zS1GM20hptoa59qdzj8kb+vwxZz9G3usB3p/1P9WvfCmwHolC2//WfPz27
fOkj3GV/+W/+x7/00x9u/mv5I+H3Yv2l/fLTk80SgHDvvqvgg6ZL397E3//yf/vD//P9fxWjoJbO
/9mS9QL89mX6yYtV/cKbF6tl/AdUJxgGPrc+Dloup/fNi9X+D2Fy1XFmLRMnVl2x0f+OUBAGEQrc
kD5zf3QpyLn/24vVEf9BeIIH5Q51jrlIyZdvnw9+e7up+c44G/96/qM3Kp4GP11dLhas6HF1rh+h
3gmZDT8vuAI/lywoSnOd+YQrzykDdnPHVPXBKpv+Wud2fR/rOr7OIcHcSZtBBgyzLZ7qzUlWXn4Y
3fmKzZz1wZ1cMmerqns0etd8ezqnAGq4uFNWDVN9b6ok2SYTU+zZdm5WZY83380vcIFCi74lWEfS
9ZiSFJ/MpLGPRPWsuigyTpiv41FUt/PNa0JF9qu6w/Lbnh4R4J6l8atSjfd2btOBUFjYUdQ8JjQl
Bw8d1y7K6hcoFj7c2Ubftz2W3Q9ZJtONbsTNHbvEYxyRjRRGFgFNti6fdXQSpk+UUldZ8jlCQrxy
CB1bG3aADCues2+1htFJX3YfU+tLOdfZ2auN+FTo40hG3ddoksUlj4luNz23WjlmVlw6f34a65C2
ObNPOHjqz3amnTzq9TKYw/Ny0LrwaMUDb2/a2rnbfRhIcGoNb+6RthXt1rULcW7JSDrPKCsex4yI
8LH8bMtmhao4v9ShhDMhy/2Yx/3KVOfBFiPEZAOf79Yfr3Ux1Bc/YMqoF/NfOakOkAuLAJNrznPc
YW3R14kix8rnsMrPXkraYtl3zCiNYt4hNja5NPdzGQ+butGw7VZlnWma2q0qpL6Nh8okdESYhy70
5KHQ2nD1w5319wX80wX7TtStLljYrtAHXTjriG/f11P6rJO/O0lnXWq5c+4qWRApIZvHOHOLj6nn
HyU6RMOzy89vJxrpq4710zyeHSi9azuxjcflMDcSe/vENDe1Pk17f6pf0TbHpzSL4hNxRPaH0SJr
7/tIgujw0DeqITBBM7C6l+fAC9xVK0noZAP3xaPf4wFA3NL40JaJF7CVph6S+7q59t/KtDFOveZa
ByHruyFn/9Ywhdjw7SiaZ18dlqdF2o6HkIB4HP0LOomsDg4z4dyMMMLYPy4XSKBPZHm7WfWZMbcG
Fl0V+45czX0Z1BYAS1ETyxY216LojbVhzcPa9xtn3YnB2xjqLoVkJ72SfISk5KKqkxzFlTr3hU80
l9PV9UNmFtJ6MEsr3gre0W1q5JpACf3UqIM2VyQB9qm+Gw3rApQfvo61JnZJUopdEdXytXCNS9j7
WyInIP6LIlkXnnfsC+tkaHPITtoR/2uTer1GpsFUJ3YuJPpSRHTWnhyy5CU3/WuYNBEY0zTemuVu
LVs6SYPwwZfAkasqi3FvwvEgKiPEEkZ16erC31sRstJpdA6BrT//+rLzFEXlXzWS68PIMNmALXxD
fdeAqPPzMhm2RK8NJdVbw533aCaih7FkmHtSxr7Rzb+MuIqel4Uve7XjQWCS1zv3WZh7r3T1m0xM
G0sr/WhplXy19TkkN8Art72PYZVeu6TAebG2IoAs2vlCDE8hAbxPFX79UdB7t+VZPBH/3mPP1Fry
NR4C61zNBamy6pETVsDoOLesB+lVp2E+kzxLog2cfYATs7k2BkkjCfYy63GwCSrFNbiN17FoBQ1+
nT36XnfApKB4ysPysaDauTXd+MXxImKALcs8W542H5A44o5W+cB2JfhEMRwmsKjb2LrrrKSVncxY
nMXkuRAf2i/+bDZPov2jJ8oNkK3RLmFhf8tjhywzfQxLDH6z+UB08XHozeTalfrr8uccS9FcqmgX
+n5xQMYNjbqo0tdfn9GFAvTjGXUsw2Zjtlwo3dhtLhvjD52GiDFGAUJx3i6zQTXnYy7H88RawiIu
gur7HD2x4tp/OXb2OpbWXcblzmnK5u7GlkqOHm+WdTCcSXsCFHGep8bau1UykD8uxmPrzl+n1NNP
dZqwWtYVl35o/Y7c6qn24cePQVopxlEWnkXosz0Khp8vTNuUeW2UptxiPlLsyA4tAgZEsAq6ap7W
Im7Wnqcnj9GUkZAhACjPBOxVvdz5pWttfSNOjwz2vbXZza5SD/kvvqWtBsR5T8ZY+S9xID65pR6c
l5/lcroEybRDmnrwo7n9o4np26EHZY+j6JKHsjXxdOii6VMHeT4MrJnYdTiGmdHkt2GMsEvrBXtb
kDbXWGugMjaevhmTynOPBSDnc2dmJ2/q5TEhI+LQG10m19IN5CWZSlalptN2jVqvJt3EvCOM7x4o
zOPbIjHagsXS7nvkZHPXIfWIzbMQiX0gmU+lyziPMHP7Qx4D4gyB/gIj7zjM5Z/GYPuPllecQl2i
Qo0uVnBryTbfm4X+aAPlbB3Xjj+zaTqgGU1mmh+yZw3dzkbTZH+bnBbyk0Vkzlg7z4Yh811pF80a
WdBfv75oF639j2cbLxM6IssQcNUtcykmf2yPHdPICbnSZ7IuO/KU8lYclwOD5b8fLU/tfMAWpy0y
MhRH+xb0AWQGVW6ZISEikTFNW3ZRFlM9ZTqENwQpQAC6jVscZKylILZReZj1nGWjxDJClRZv9cV8
JgMdauVSo9AU6k99RuottlYkTS4vFqZV7vuKDWBsbJgaQGfcPqtoDIT30Bj2hzw8Zpb/0ZS6+UGm
bCLkOn+0gvR3vHbnH0s265KNrNRwVdfNt/bznZGABjjE17Eu2nhlL/d265j6A1B0KGR59UovZzBk
ldfBKSeIKPWHIdYD+BjZoJBan407Ad0b/XKN2QMTpJxmdR0OxBNGYX8cAr++l049rhPG61u/9+As
ULXvdc0dPkVCZ9yvzZs4S2ooAg77n4js06wORknhFfYdYIBVVo9ZS5KqKtbmMU1JSLWf69IfPxWB
ewTC83H91P67mmkNoiNdjE5D3QrWmq1v8hQHjETyz/S+vlcRUPpvrrqflRtsfotShJLL8VwXe7p3
PYLXE+GV5hV58UP7LevG4Nm2G/8QAHcRMlhpz2Frtc+ZYG/RXUaPvTk+5FEgsajQrSOkX28H67V4
oLVs7qI26rsrmZyOjEPrIsue6iIy4M4UpCZHyOYDr6r3QSTqu13OhDgGVfk5TXVvTZ/xUBpO89Fo
3N1kFfLZq2S292vgn4QUomKl5d7RIYIM3U4nYXPa89GLQ5ShmAyWQMf2snqPFawYMtMOoRP3lBM+
EWFZHMwb0Vp/JnVk3X79Barv56e7lu8PQTHJwqCAcCjfrdFmpUktcwXbImjOeg5mMl5y0KgqI3o2
87/9+n/7R0unThdKDkykKZbpLdXp/GFnc+fBzAtTilUwKhZPlxbfoqnMyJ63cRqy7Pk6TNd80lw4
f9F9Zmy2DuI63VG5aVgLEQPEMtpEwWPcx+UpKbLvwEbxvs694Swa72UemuntmRl2B8eTM6xUa4Sy
FU23mhJ5k1ai+03h/w5V5iJ0DNY9/Bl0G9Eb5djPn0q2wdSldtRC1cVBNyrq8ZzPLpvacmf7WuPs
SK/5Jp24A5Gxq2Prac7BQ64HTxHRX12Ua2ytjCOWAN0xZAhFeHdnCfGBT1Cdm8BHb5UO2oeRPf8x
STzxuU1LbETMCC0glZU729shLLAil/Aexym2Dg27BPItGZ61kgmfk7iCKsrOockDkS1fmJnnxcoE
2NnnYkhvXVr/OSIN65nFaHEVvOgRWXHmpLIE1dMojc3dr6+Hf9au2JR5+NB7hgsQrL8383BL2GVk
yTcrT2+j5zILahB2mV+7OdYeY4y4tHTStmbAwHXoPNxci/nRRq21H3vxqbba8hEL6wL6b9uuIFGa
+6rJ/YuI04d2zpubT7vae9APll7dCcl+br2rW3nZtWT6vytSLXgskAUfR0qLPXVpdibDj6joIapP
YZXc5IRjQjQ62beWzWUoAu2PwpLf7DoM97qfVI+FNwYb9FR/hSIojqmgBYW0f0nGwXwx06ACC0Y2
3Bbl3Q2S53TMOswyW3mg0B3OJh1BXvT2lwHcnwzh9iqyEsl8lg0YrEcuACdDx8e+BMrzirZaG0Fu
4SllQx/Q/a8Tq/uqJ2t5gw7TexhIV7qUYyEvyyNzIpmcbaHDPbQvLmYV3Ca7r49z7/ekKE0IiplR
W1n1m4bEeY/bcDtg0sKNLgCX/qmmsxpfTPFc8L2Zs8A1w2NOC9k6WseDvRkEVG3TreyPMNXBkQ27
21Sy6eGAtc5zAg01SYzoNljSec7Tdl6LtO+xxMj9VZzW0bZ2Ou1V4kQMUQTwxpae9tp5w2fPm8AQ
1A+b8NhJLX6N7TkkdnEmi1lTxpzSEiytSXGxxlUq9U9p9n2pHLq2aBlKdjqU2R4VqU98WW1HMRE5
nZJAy2lHA1QScGx1D+RT4WZOlNUnJzOIfE74p5Yg3nwf9bN3KawMP564tf7IybWLmI19L8T8Us5N
8ZtbR/w8QmHRsT2kcZ7Bmi3Y+94vOmHReD7/5YDLjVHsuYd2fTP3Hwwt1J6cUJHp8mRtmWO0W6Ck
uJ6HQy/cFHHjyvL17IXxY3DXXKi7M174mgGQ1ho+ie2YAxhJe8zqtj0uj5aDXQfGru9ilAh5YxzC
YM7Oy6F0/b8fRa5ZrPUEzXEY7+JU4nouypPTFiQw9r7EPyGrbkbWdWizobewGcOK8COYURVC1Maz
/DeIoNXlWSMplVa/TuBsEhAW2vJ1waqEAqwwY1GYVdg35ZHiBgflfKR2a4b9LOYAMgiphOU4FTuP
5mb3Brb0IwqJkbZz44TRyFBu0Le603WrtIn9zWQW2qrD8odyc9KuzEnvVgZigxFc+ZuaxfrH/UHN
yUaIeAqIFRcuhar/sAl2mT2WU2ermHnLPumOz54r/9Iju9uWpfA2URKHj0VmDRA7E6bQedBfrXHK
8JFPGFz3qHs7b5w+uRJUQfMLb788NalpJeXmxmmH4BFfk7O0o62RVMUlExoIHMxUL9SdR68cnMew
kMXLHKfRlqb2NOe+xwIq4Ecl09asq/YmY3KoS7dBvx7qXEn4g//mi4Ar+K76YMnH0XXxFaEq4Eb5
+ZvICy/XRJFr6y6xvy2ArguVjO1M5tuw1CGEGQ7KA9bAG9lVV1PBRBORgcy1M71/KNqc8ZuCYQku
9fZIRRCDgQQtLyUoOXeZb6UPTq5bH0iQzNmJXhYghJhImhDhYyFdOfcexspT6xH0XojJ7FY05ha8
MYo8K42cTew7H43CGM+Wj59ZFWePeVpFhB80JTbTRfvktsxIs9GTp4ISA2/8eD4LLALaTAMkyqMl
0m/adlIHstLmJ/ZzHzGif+8b0/qA65CDA7hCBZlruix/Ffco5tof2gSKD6zxSYwzA0S8Z+YwMJ6C
2b3EDuM46aXfpDY8z2M5YNCm3nrh1MNKVZSpY8/GeoFgx6YqUeD/FcbSh3sgytVbT6qRVKQq/fo4
DY480i9uywb2BakAt8bNSIfww3IDrv76N+6bNva+xlvqsVQHEbdiS5aqubdLUycbIr4aRqTfGb7e
zCyxPtZpeRFAvDZ7XRQeFvBvStP+0Yrnp2iMxierlnvRSnleDlXG7buAiupvLX9Ci7R8k7l1tU/q
/EIX86frOT7hQrO4aL2lu7t4HI2dbs8l94XQzzr75UPrGi9JItKN59UzNh4a/ZGONGp09AdtSgRM
G0xHl66GjcJd50Z2bJMZuJ4kAVZ8P4RsOozbqUYjaASmvGpTXzwa0evSRYOcWpthaejlNHsE9fr6
iYm2flIEUXBFZRkDDpt20OpMZmSbtq6Ks2tX0Uhqx6AoSEO0xmluJ5PA/dOYB0a90A7gvn6S5kSg
oj6ZtzImtyuJAlTbZJD2D4kTvmRDNLCXanMPbOzBylX4mYhOQeLNFyIUmX8O9rSfFfRlu72/Sf3q
1SnFNbX9kCzeeDxEiD/e7qPBJvk3HqhzhlhuglGgF53RKrjRIHZOac3Ht4VzuYjCEfivywKmIXo1
/JnmlrclYiSjVO2tj1YYJ7t52hQpYH5Ulmz4wgX5J0B12NtGVW9NpCl7K87zjeRu2/D7w5mp7/RQ
JIIBs0h3qAlzCV2+/tiXUEkMdQdYk/HagdpdTKe1Pjg8S4yy472q5iE3Woydh9l4XA74ghqPYc2i
/+sa1VaL0I8tEosUhQx2CIv27R/VvW12mJPYI5r4zGgpy4tiKyY93i4riZajnVqeLl+qMAF802Rf
hF100sZBbNOx+hJ4okT7qF4DveDh2FrRSc5JdEKoPx27Rn8o/bIsH/qwqx7beoZMrlHht+opTVO8
SttKW4fu1ypPo7MB9bAvxEYX4fRHh/yNPt66TpWEIlS3T16ffujLBOo1K/q6bgZ/Zdapnm+DCfMG
TWRY/ZQB5DJPpjtdkBsazJ3xm9nwP5oiBw9WEEyBZYZDBPr72XBrh5Wjh0W6mdrgSetZxyoK5jOK
0vQcNd331AhZTdVLyw/ZBS2GNLZ8+NcpXR41fuUeEidA792C2OdBcFhQwY68cjgxzdNygJ61YeSW
rjodqyY3z7SzRbe8a0iHpS8vzhrqkyYIUujsOImzJ/jTMRlUG9YZwWpqDcrIIHQ2VYOpG9P2Q+5J
/Z5Oo0e0MLyTpMxtwmby7CnvmC4Nou2fBkmqu0H80G82RgRG7645QX2HPzYRmVx7nqvmrz+WCESb
tlk+ueX2DTiMuQ62Uv9mlXqx8yvWd6Nz735qxatl1wxHFPwCXH8demDAJS6G9sGqyTAuLaLIjZpJ
0tKLQkcEmySPGypynmyXjbLyKiDSZT2rUEtvpOg8oEWISr4WFOdCkW7UOrMsNtNEiI5O5l7hlxe9
Madz2Wp7asGHusse9CgDOhijartMZJbZzGh37MhqWy6DZt8I4XNoJSR0F8aeaROmsXQIZZris0Su
7RsEq3tFfcnNL94UZFvmGyNJ0A0quG4OiUezx4e+RvtE7WuuLc0S50jNC4o5sh+zMlpHzdNbiRBq
6GtyT3Q3htrFA9oAC0HQnCpAFDKsGPOtnjIZ7Uags8ktWFeGyCsgZ7JAmdWaKHaEGgp87+Z6v8zu
CjcZb29DLWc2M75OplpkVtMz1GScNeMJqNvbQbdi3zFzc3roFJHKLbC1a1WxsnwZkZOdjTj6nNWd
uAeadnGixP5YGdnONZLg3JIJYy8IUInzEnynYGi0HXxGA03LwC5VNsb3t33Z/SyxQzh7AwkvcrBR
f3YuEow6BtyzWPwDFpSIXAU+Q+31+XEi/mX5eIAA42Fskr/Sqa6Y8v7lyZ7VZzL1faL2C+FJ6w3g
k1PT7Mp0NvYO3EBSUa23QkvTSnMzGw5hvOGEfazPhbVeLqrlsBRjo1UbJ7q+fmPMHpA5Ma9MDLVw
p3uEWZNDd9Ka+lKk5fMyYiHdDI+1wTf3WRavxzAWl9xpQDMNxDRuHnnb6FDth+U7mB2fDJu+III+
bxFMQpyr4yE7hKqxnSrtC+KBbDv7zKGhHY9rK2X78rMCTTBZLjgjtN5mipJdyIz9hMjY3Bkz0RHm
tP71FqKIFD9tIQK+kA4+5NhElgF7vUcps5qypTJ8jMzwvNlX3XTMqlE+9/YHBtFirVW5e2xiAuOD
tis/DGkhV/MQiI85QLc/FSuGWsZjrA5d3BrVw/xEtrW2q6KYTVKP3RW2tcs5jZNJPDqN0QVb4U7+
KjyNKVNl3esh2/eyHx+yILZ2nZ62T0TWDg8h2r+/hxldiK9m6HcGOd5sZFC/cDUcdTh4gmV6XaaT
uV824mZ0r1ae+OuypDVrvMm9TNHMShkH1RYNS4BoMOZGW34SZD2Df5/Zjx3Nr21fpDsvh3yyrzEy
2Bpa8z0TdnheSqblEQYJZF+nwt1UXvf112fCft9xwK+FUMKYlJXF4W2/W1i1CWDY4n5ZzTn11ZEC
sTqLzsdSbm7ofb44bW5flkME54DJPR/ID+v+gUn6EStORK58NuymtPHqGXhLtIZjbSyjT/fD7IN6
N2AUYZ3rmEvY5ilts/SieQ1U2YnhVjCeEzduri3zj7O0/INaLlANufoHv44lk09Kr74p6AEJ21gR
Qc7ePs+vYra6S1BMl9Lw5Ne8qRBMtdPnVs7z2moc/0EPwngjQ2mcnPBjMxfhjaFtfP/1l2f9A3JQ
l7CPW73q2EgheTe2SLVqMmSRTWsfb9Wxa66hTHAcMCk5e3VB6en8p9kz1Mpa0nigvO79SJt3XT93
mwK9zIOwg/wSOfHXN+JI1BRkr5YdJI+CHWHALcBCEUJJ8NahjBky6MxAo9fA/Unb1AHJl1+S3nul
NZkOk8SNYBCWdVsO0eTVNxBE93f375Lu8mMJ6PPB2ZLZ9omXYV9+d9UASOET2uvjOnbr78tHdWLz
OSu8+VSlXYUEjQAhUSKKceoXW8CLSdKti/vKtnA7A5U5jGZAlHRbl3W2NeWY3jPS1TfxQK6XFZDc
Fcl9Ltvu6huRexRDF2/LKhGvfTTe7SC7+2W4M4e8kPThMIZ/fV65ud6tT5S4vkOlBssQThcmK+/K
DemOueP3Ap8Erse3/bTS9I0YiV+SrlOdQ4Rq3gDZBI+0z26eQBdPmuDi1t66iaL+VJpmQIOGf2U2
WPH6DfQLitZ9GJrBW2tj6xz6slrrwFL1g+kH30VvQwuJtVx/NmyyoZgmG89hEYkd4Ii1n/XiqpuF
f8vs7JS4uXkb5EgKnKTAqMUfIxjooYja8jrJsGIw1aCxDJIMgTTXpd0KB/VL6bwV6UZITow2B7el
RlfPmBH5N3M+jLJP8PYtm0dmjaQC+9ZtORil+DPO+2IbC5s8X2PSPy9tkCWHG6QW7zwWvYtkH+LM
SDu7Xj7+8o0sB+n11yyC8OR1VbSKgcT+6BCLO335aLgVgztVsRjqoBVueBxq73Gwqk8V3LK7W6YA
0xl8eD9s2uc5+SMp5I0vm3xrdYA1zcoQZ86uLyrQAFp2vauja+pPd7ZW83H0OkCTqakodWOPyI+0
CIAh7K9dWcZIvFsdR1QLeW2mUwLnDrwVp3j2PXZgy8avu/bTEIcoXjMaJa+VDFGWn2KdI3H1TGNK
wPg176r68raK6iWqhc5LocJF7HLkumqfQxZButGpvusJM+jK4pexYTA63FxKqEge0uKkrq5Lr+rO
5ZGL67IMgvsq6q4W+kPdn/sXkTOt9vPmMHSBtQrnSrsVinzzVt6x9c3XSmTRekDjcut6K0cwWVyH
0qwxcJjvzN8ozoakv+a+P96iDD5LOQH4egKphpSWxLNB/n1IoNtVmACdnInd0omTcZ+MWXPHYiTD
349uXgFQMkgYHDsUiUsHOHvyS61p5yHO/CegVlJK2uJUE6j1oekccxv6PdVaZyH3GkOI4K4eblnh
s5tmvC7IbCs8ZUwC1sL4yH10+eqpcP/fo+U1FKzaVkbGx7cfNtZxrBEw6GagclhVsRO33YGEVs4P
iPpT6nwbKpm/6EGdHos+/pZKtriZjavKuGsJgfECTVJCR+FVuoVKcmzi/uiErE5zM8RINKxsCxGq
5Vx2PWIm6DXhEFEEBEmxq21XPk/WxzLvGTq8FnMvzsupi73wOY6lgMwPsIEIldrjwQicP0WJhFC3
3K9LGUrj6W0dZFHHzIFO9lZL+6n8UpYhomwzyW9dXoeUHcP3bjYZUsEb7KIuf2lSfePJ0rpHaXFb
yByQYfpt5okZPXjfX+o8GS5BOB19d6APdB1eUq/bdups0WrFj62LspTpEOgYVfLgNOatHcfsIEKt
xqC8QSmWiOxlqNhg9NqJV4U25Ie3UrshKwWUiHJ06kkn6o1s3KSN47yUfromD3q8dW3to/cPm7s0
fYw9RH/v1TCe7QMrwYB6NU70+JgYHh5rqntdHtFrmkcTQ70VWzsYYOviqa578YTZ2qyZu7qG+jjr
87hhRRTTqs7S8IMXavey+GYp1uBStS0HszTnY9dSIioC6fJe4Qwa5jSoNaC+B7KKTjpK68RNrtAP
sj/VgwJe5V5mA6BqXLMVV3nQbcYCYx8MDVvIJcUdxl5wz23mCUY+WKuh8IJ77efavS37Br7huo50
8xREyFu9tKq2IYX5mluoXE1q+Nr5tXlKNBc7W6GfQq3hUoW5svdi50lT4NmMLgd/+aZ6sPVsPg7+
QNvPWwsyhudJU8vrvw7SgWrn4lu/XV7rE2Mns+JkjVazd91g3MATnD6loZs9cCria21U7rPpjoe+
EuVlcseAuKOOKe3nwYKx0qfoKsnarI4+XKgdXlrBzfG+0p0BkUakh87d69sjl/SvKcmg58w4NFcY
nPh12xzaHJvNpQ9cDp2YdyX2Fmba5IeFHOlaVoM2SDEmy1SDbanoi86cWiDclntzHL4lRRrw5Yzb
uzVR3/V5eWhnDxqDz1lJXZHcEH9RGcvMvthFerTnKNwOZmpeExZcKJsUkLpb3uOB3DCDy2syGKyb
zKuyusRnYg7Y5PyAlCMeFRNmoG8gMb0Uu7aaEGSMsXzWJ+wIcZhvhDNd4CrMSJ3tlSj65LmAmbYV
jpBrOzLYx1GCInQSWHTOpfIennzxobK68NSB8gHYuP2m6Up/W9R1CWozhWsZOcM2HysqAXX1M+R4
bsVgJ2ddw0+4zY1dO9f2nXg5klrDOjpEcd0fbSSOFfDc1czBj9++Rx9Xm00sJ2OXl729ydAI3UqD
7sIfPInWvryH9lyfnMo5iyB8sdXluxwyrtkpbPqTqV7qe+jZJuI9nFuGjYzhNr4Vp0438mcUbdBU
G/VQQRieI+gcwh2vorIhcfgtFUZmGJe8K77aFbEfZL5ib44sIpX4srrJ6o2yWgvhrgNGDME2s3UC
kRQMYIDV4D5BD0YzqnDn0Dlp9MWspJ6ydzA/lF31l/wCfqrtbQL4DERPYFULuysqjechsYuj22If
ttBrrLA6Rl6Ur0FZgW0mopaKxK/3IldK89KvARuDmJg3lRSeTSSXfdVmC36AOgjdeknr2D6USky/
DNlsAzIIfFXn1CV/RH4Ufo7aAW++mCQNeNDuPkY9eLei+pNmtExBMunSrKCQLIZI/00H/Q/GlGMC
IqqOTXiQClEg/Fyhgjs3Zl6F/UZr0EfrHZJBK5yybyFKu05E1WfNkEQH6bqGVDzltoyTfkNseYg9
jxy2hqjSa5SH6ZVJUXpNEry/gmwIlH/t368ZZdghQefmrLSZIGvVlHrlqLMW1o+Z9Vei1fOD18jk
LB0JJ2uMjDUx1/0mNCpCMxQDJYDEtXlrXYaox7ltxqy99/14WxdjigRbXRZIYcvVYHFXZI1ubyIt
zFVgjLPJMAnqaqI65FSEzM7ZBauyyAilBr/4dcXvvscXoWMavosBHeIv2MMLL+OHEaSVZ05m4W3x
d10myy6C7zjrD1Nt90/LQRsN7aEOO3O/PEWciTuG+TrMh0WHYNghhI0hSTZW0OLHjWdI3ngPbfN/
CTuv3riRbov+IgLM4ZWds1rBsv1ScBrmHIrkr7+LbH+YuRrA80JI8oytZijWOWfvtdXwuhykV5s7
Zl7Z2kRZfC4G7Nxu5niwE0378jhQcwCxnvL1gKL8/jg/ZS+mx6LpWDia6gRGggYcbNPo+GPthE5b
EhmwFasYd6I61l8TtboU0XDKC7O51kNeMq67OuqUfbKnpwx7K7uJ+fOpwtxNlTRv7GmKUz4/EQPz
kpNul7Rgar2mdTUw+0LoThZbXe6XJSey2HrxZJzHpGnOtKBZuLtmr7XF4c8XRfuAs8M/oGk2QiwH
HwF5L/9ScithwVawhyGP+5UOUTcwex0QGoe2/tR15a/KpP3cwNndE02V+GHVT9hVsvrUaGpycJ2+
PqkBBRS67ktk4MgLrQbf3lBE7nWaDydVi5zHl2Y2qZvHrtyKrU/cyWKnW7w6q3mgE+bDXi+LL2oW
yGs7BNWTEFHFOdfHr5l+n8YJdmGM7qCK2aPrcsa0ZmW57mJdoenYYD2YZ1B2VxF7O8MAvU5XwKgO
FXUtI1Oij4zD5FilX9nFj6I2zINZu9ptSPKdJ2h3LgMroQDjjIbcJCy5tO6R1f0FqadcP0S5o8H1
pFnr17bVPjFtG+5SntzGQh3WppDP2f80+pRdk6I4Oi7m3IA1+hpLzDPLUtePdMm8qQG5X2jp22P5
G8NLWJUK8CEj3yzvbuzIa1NjP/4wCTRBj7BrFv4ZMGd6mrqx1Yrtcq8sB1cDtSLU+DmwE30rUwes
j1qn+4HlyE/j2gNOUzK3Gfn0RVAy7O3C6CVo9vl8dkPqSkvqGglPaDXAseXHIPWKbThVt0V62eeb
IfLKL4Ue5Z+UvA2eRfJW86JVmpNonPS2DCmbEg/nn+/Pf6/BOMG8xYw5i3zdj+0fU0mdtGqshFkv
giklqVEloi44RvD15vF1w3bwRLH7fVJJqR3xE12sJvyc00y+6jQXnLi6LWd0OUj0DWafuWeXrJWd
O9AnMTUZ3pZDWDohHVyMHjinJtYIRhSM4bJTOZV24S9fFkJPduO8PQYWwlbeNnRYPXrbMynQj8ts
rAwl5AZHdKhEtGBTF6bYKtAbVl19Yi6vbiwT11Izu5ZQd/fnkK6nipju6tVRRH06Orzy3fr05xPp
fJT/OjYvspmLP2sfEF9+EIAk1lC2hVTi7WOy66SJeosHRifxQPRB0wfF8e+DaHUwv+JbqUlxtnrT
edUaQUWAGHidabHz2WQb4mudEe8QWI8l3v+3oTf6o6pwR0iTSn9Rsvexre0V4u/2iIvHq04YHLq/
NPTtchyvEvn5caxr9oi4RZDwDPvJZSgxi1IXg1ylNWt6NdpBx+Dvrkp9cNaEV9BAjhIi8EBChUqy
N5n43fqkl0wYm4mk67REOFdPW2Ww6cFEnX7EZO/N38Sd6620qDTnxf8SpIl3XraEUpT4iERqrx2J
5anNnPNjDl24dAJVFXCTo+s/9JHRzdi40arWhYkipMmS65+vk/EvpY6FSlub9ezwqG0u1YddR4Ma
HSpr6AJXaXb2rDyygDWsLTiN62CWeSpmz7AwxIM1uniWzP5ezRsBVuZgpebZTEkIok3fiPZeJFm0
gc88dRYlRWfmu8Espi2b9ZE78Lq0FtDYlE9llHN1YptWPCjwRb/Do/6rquLkwMuQbXbX/zaQLYNQ
dSSx0axSXq+1Rh2rm+a2TEYckrX1HJmGtn6cPyMefjtu0FOyqmti140e9goTkplAj36snX1fO+We
taNdi4FL19gmt+JsSrTxM5lVS0UKJqvfJ9Z0NtJsj+2wPmhtT+snhpU3tzFueWtmd/POsvB4v8hM
Fp/LMiMgZG41mI2CUkULMmzCgcFsOLD/amSV/VAprhXBhKgmlTAqjLcy1tItzic2TSlMGSXum3tC
JNk+H9hnZYF9Hjz3rOauIMMrv8R1HL04+ZBsUsR7s89xpCLZAGGaufX/0wXlanZ3qmhaayMGtUI5
LfOhMs+6VWa6279bVr2XMcDTRuuSmYww+lSOyDOUTafQoA4amwKnLcNLAKer7DONDrengmhj01+g
xNhqWmNtnKyVCEGiiCHg6O2Lef42wNReAThR1yp2jaflYAQArjHSXP/+UajHmu/2RrJv29B4/Gdu
PPRbs4rVVUxrY502/S9eMsPFrYiND4d88BO1n65wa3yGdyFMzBK7S5uf6sIQr5Y1NXvF8hi7VuNa
iaboRYvI8I66tDvQtV42mqE1TodwBui2GFdfmVTw4r0s9erSdyOZXPtdjdB5SkinD5CbQrZo5zYH
w69+XdejAXkR65836GScNRPefZu9blUn3lHEXH1FkztdSYhEjI1i7RqSDvIIZKSWCdqdyHkaytTe
V2oe7yuJ/EcU0S8nG4aLOtKOnWbJbd4aRzFLb6I+7reNk1G2Ds5feWC5KDwbboK5zhWF3ex7Mz5H
qR2dJvNrOPtoxKhnT2M7fnMFtjMZElSzCJuWgzHWyR7j6JNmybsq0cx0reBXRu+0g6hG+zQbFJhe
GZpOBuPBdyUeyC0C20vl6WNlHr+4jrwoucKOo5hIuJ7/teXfXQ66yodlRLN71Jmyz5UD/b6DgSbw
WkZldkX3bl5FSkKy0svqi52GDdixqofAoARHRw/MW2GHdEveqtZuoOJB6aFmm/ITHn+ENM7w2dG7
Xxb/9wolvnHAF3EkOwZeN74Pb5V0+bgpm+oY6EPJtFoEh5C6au3Zys6K9PRt/kS9cPoX4QXf1CCJ
vtdxf1HCUh45s98x8tnbMpCMbj0gpL3lebvFRqVOeretUh4lS2pbpvTxJcuM6ZynIQlZgx4eHyP2
1kjt41JhIbLEz73Yc3KrBU07t4IcHJvHttO4cGb4TvMf0H+SmT5OgdcBHJQkASskhCglbUllp9y0
hG0VEUB1UffdgQEd/FdN4nnJndkV1SI5DqUxrUaaFivNVJlFGgE+QbUvx1NpfY94YLCJlls1IFks
Horstc5ceTYmsQVWLz8BQh82KlNXIJSrv5sCD1dh7x1i04SPqKqfNYzkGzM23HOsA3fP6vGlz7s5
O6tu9ji28//YSywK+X+Opiwddcg81UQ+aePI/7CXSFMrcRkcy81jnlIzwz+0CTVy13keIhb7O3Zc
NJ/dqB3amTVWIy2vvYLuDxvzAxa9wlctU2IyjiKmEOMvq8SQ60QujmzoxzZlxcZL4nDwaV93IPrs
FznS9kntuH21pVwlWG086lcQkv1pjkVZxiJaGpg83XnQ+aIVbK0cbvuqEip6sMg6lt1Egyce3J2t
TiZayaHUb9mY7XJuhnOqEwLw55e5Zn0cwnOm8E8gqWGSj0/N/eCTtS2tsDElLS0ptJGxwj+bdd+C
1I02mmKbt+WgOql1o2b+rEleh5H6Jew1xm5a4th7VUQvblo0h6kZtc3gZu099oic0tVhZeRh/iV2
zXHL+DQ8NLaDprzs7qHWvrBLjr4nUNt9bCL7R6dcmPY2yrFd+nmbP+emhAHfT/vFl42Uhn2YUtzR
IpUrYTjNXU89F7mgZ64DddIuVayFV12Z7tJu0DNWLgAA2nBXMxnobI7qc5FRxNJEP5o9MCdTL611
n9ERXw5NaJlHkvy+AnMdD1lTDiulUonqRJe2M9geL1ICDyODP4wyB83r/ZBqLa+6rMunuowrP7B/
Pp5aNO6r1Oi755pnrqgo1okCcI+FTJHKNvGqSw+DW3vnxgo0gLXK1KB0QVfwtzYoSMjdGcOKEXle
H8Y24iaYZzUSgZeYVDAAc6dwOSQZJ3pZLArkPuehCwo4mPO9GTXw0dukXKO47rax6yRvLmZ7V4CF
EErkXRDiZCdbzZOT68XBhik3ORDIYw6PVRgnbPI4hUEL/KZV7DN7U2OvTqHqDwoynzYzqpeqV5O9
XdvVvgzdZJ8bOUlvrhwBnCjWTugiwKfiUJ+X4Boh0rpk3TdFxNxyF0ZGefm73sgbsUpKTb/yWcHn
dPq0XQYFauZjsY+f6RohKULNefSoaXYKWQ/bXCKWI57qc8hcieQf+Nz8hWxgkEou31Zm+fPPj80y
+v2wvhiWtaANSNxl8P//G29jNY792NMaddQOba+DJch28i8DaBDI4Iwe0poGVh9mvb98G+LvWA0o
bdZF6Za9b5S2fW5GyV5tBgRMDvYWLeiUK8khaJgdI765SYByWWt3plUWT3TFyhV2h5lIlav7YW6L
S8p+tkYQB7sy9AmkPRjQoKx6nDZtL9LdFE1vXoIIahndNDUvoId3dLB6f3kfAkIb9gq8LZW/eLm9
e6WQa8XV8cE4JlahcrosTVfp2KfKGjtI/XrNBCj7JFBmXaUH4b5HSA6uwUaCq7nnZFDcd7CPvea8
6XgQWlGNp6ImRYBOWvmlAvrmtwoJGGM/PbW6If5jSdNnvcU/rw3LPlED9FqZ3Ls0jGa9xj+6eCrb
51HpLFRnVYhMfgaf1E2do6bHRVt4LvwLGTjbEV7RIWoSXudZjSFH7bSdRVjDLrOng6r1yOyHHOya
a5yGZBTHaFRxCmRJdu8amv899gNvlrpkhaH/V4m13D///Aw0dvG/2kgP5tSERwTyPz4Duo+iGBik
bX5L+p3ga7/IjJG0koGkV9vKmG8jU2oOSEBPPam9PFf46fwObd7alEp37BCG3fSkwyeU+sweaO4G
5EIarlq+D8RT+HIauuOkdNtFBbkcFkk/acn1Lm09UO1gDZeOMpGLR7t07fdYRvGmkDF0Xm3aLKoP
dgbG/VFNBYoSvZPaZ2xtr4j29JeKL/TrMpQ4X4yZP/lQOqArZZvV/u6HqX276yvXO5Mw+2an1PHW
PJEZxkqcqNSKjVGlBwODTusGJ0MmcyxbfOz63KIs5+pmcViccEb7SugwbOB1V226BHc8qBznuhwm
g3ezLItupTNtQ3kxIfcaELpNeYctQf22bLuasA8uqRO8KZ24KUD3ToXswtckbp6EMn19XIsJM8lb
MGSbgpowbRW4YJb4BYfiTUtj9eqWDntbNQ99ZWr7NzLdop2TiBhCfyuTlTcQtyS69sej3kOzXa8G
bYBFEJfTuR8Mpkxu9nXABAvD1vO2mmi1szlq/crMNBX+aQ4Tcl7ahvh1rIW8WtL8aYA02E81cldP
QYM9qEL1u2ZQvhcDpAegZVdrtJBz2t03g47i3Uym6WY7zjQvRBrYZxtXrVaYgFkzXlGqULZD4bxJ
adi/bQ5aqo8vzKUvsROwVoWddlBQBflN3umHVmrDJrDASSKZuS1WiQcYwvNQq2lgQHU93y/rSK3D
YFSGktS8NLppZlts0KSlO+TXTxGjKRTJ5HOWUo7Hxxyu8hr0Y/Wknenz/dTjIXtNg6LYBNxgfpG1
05Vf8nNaaenJhol+Wv4BEfX53sncwreHITnNCF23ws/cls3wmprBubVLFFMLbd5tjJMbxZ+qLDCu
4BTel7O7fMdF+FximCHnR598R5mSQ0cBsGJOWx6VOENcEEdgJU1vnolGX50CEctsvbOlIrajPoTb
avbewT8yV2NQfWoy1ubSISF+RYP1lIuAdkennpfJVzSnT+DqcHe0psWhUi13TVtE/WJY9mdaOs49
oenXWHp71jrZXMynrEaKAO1W23qLnQP1z8+H4wVQ7Jc86/vvjvQ7O4q+Ny7FemtWzAnteNg8pm4I
ZMfzMCvFCq2mhC8ZRS7fumYRr3qckrs6yo7oYuyfyRC+OxojX8Mp7c2otgM2/Rnf4A7OeZx3WWri
kkLagMZ+dBkS2Gw5OF0ETqeiCaqT0v3vq+VnTlwGqwcwwgDl6NtRGW50W0DsRhDz/PgTK2ffIOaC
NptC1K/LsMhsNXgySU+qVqGvtdIPI8/5xy6iaafo98oJWRiOY7daWimkD9/bSNsRaeoelSLxraV1
k+OnOyOhS87LV3XFlFVJVHJbCH3ewNlodoYTlO+C80u0k4GMiCMw7Ll0dAgceZyI1rKey8Gi/Uvd
6msG7PdFcmx8DUQqTl1YHx/C47GTFcAVnuEkUtCcW4W6W+gKuLk8LPmhunOBAz/pXcr5Ra9P1Alj
k73IYNXOJiPwCDZKHDf/4XJLWlmfbZbZ5GLcpDeS7x7bwWkMWTSlEZxklz8zhBguVdbhnNbNo4eJ
8uokY8CKCIm2IvIFA5B60EfYqg8kkjVyQ1YRAC+gORCBZjGjIduvD+kwNAbSEq3AX3QdhQR/MCuQ
/rzRMmen/YcXocHezaBYtpgAfSzkkmHsiqgfc/oWdqH6vVfdLQDOZOJ4xnvidYcBnslmqEK0TrO2
Jxq5OrqMT/lUN2fzIsvgXfYWD8AkPjtWXG2pj9vD/B1CVUilAeLfSU1prlVzkESQkn3tArMt6q6A
H9XR0yy7UlD+dvhqddL/VDG8hJ0TzlF8z0bIC1kxu89K77ZHWUwmUxRbnAPksYxXiv8Qm7ofy7Vl
Guaopg5Sjiml+VFzmdtma2plu3q8jBjqplw8JTmjiu0fSqzKrEc/tNret+icPpnNCAgjkJt2SvNj
NtCCtBHikOXBHtIzD8vQhupM7otawyLnpvQZEc6uospl+4DG9mIpDtYbZC/EeASfGPeDWExMQFLz
V7HOjjvMm2S7iLfN3CLKl2JQRuJJug7qtFL1djpKRNz50c7qkYD0qebt0Zshze9EtG3ichOMqByS
VldvdnbvgXE8N2FHMIFmX2VGU0/REXWJ5yihXmiQ+zaBh4d10C3islnZpJe9jmWONZykw6VkYJc4
rkq7V5DR8syARzhPKaJLt6guvdLVZyGU73ipB9rH7KGX4oqgxe4kgwylBfVOEud4Aubxf80KDqLM
Lm6NsnY08TWqAvfKnNdd//l+/5C5ir+FjStgPzoW3O3UFx/KcS+LWUYiSFzLQ2Y5UvqAY4or7i8Y
c2kuPrUSArtg6b1N6iA3Fflz+2BoxnOdqWDXs4glo3WNFU70au8qlXXomkq7aF7eb1xj/+ffV/+X
+Jnf13VAuyHQoOnx8fetY0ah04DPIMtL/Ry1aOBxS8tBV8gm4JtBZvatHluELjlYirYaNypA5RPV
A/s1r2B/lhm7whPJYbJCcVwOLjnJx5At1OJGtKKMHVU/2hslyu1tOkYx8zTxXymbH3JAH6fe09WZ
PQNc0fwogveEUTp03RuSgY27w43pV7Neyuj1b1YS3NyoPAoxv1JLUfqJpsq3QEPjFWNZ/AF4lIlm
9n2iH7nuOsSBceJph7j17Oui91ds7RJVIvkPyAZQiH8tkHiiHMfwDBeCyL/6N+0IaQs9Bi5DYI9Q
GyATLlPiBHvORW2iaYNZWEUpNWI/9AxRrZmfEOhHi7t6mMqCDPFiRJV+tgUbktBu8EDVERrZJDKd
s93hUg2nYFfnVszCSdyoQ8YMfZvXNMvU0zIHUzxr2qFJAqlRj9E6YQpBeIoAOBeFoHzmuTBQZfek
q1OJlrN5T9ziCEnuvAx40rF9qQJxZZdrbA3ETKuw6synZSvSSa87T8I6OUQQLD20RmNy0VUoDc3F
gAVcZwcPt4ajOPt/aVgi7kWwQsOXa4EqYi/CFH25U6Gg4FMzKGNk1eCUX+azqnPmB/ENE0FK46i6
M6dsnpdDPTAeT8V7ZRvJjj2u9QKoqzgqzdnNwE92U2i/0QaTp8bRwUwGWUTHg06944neH9VBOSut
o9AZgJQP6sPQN47Qy11nV8+KYBfWteRbRVYLJws75zc7TQ6Z2h6HpN2rzmS+wkyBHh5D7pXs5tfL
V7mrb//8DLsfn2HEFTRJbWO21mFh+Dh4dWiS1JnCrOZRkzTcp/TxgTMKDdOcGX9i0WUVmXTMFJFS
3+G08JL1GIaYLil7i5VpmSRNmVrwW6KCWH5mJxQ3y7m3Uno0QFt62sxFTXkHorCsq+RUxIb3XVdr
F9em1m/Z1ihrRLbdPlNixH8yy85KImbFhoZgpqPn0WbNzR7UXY6M7kzJQt+sG0/STf55UCYAQXiG
nIOCbOmAHnrU1n34GV0tjr1HXz0yf9hZ9qvGuHxr54OCap/5QXIb4YSpM90pJjLnMecDcG3sSFSX
L7A1cQe1Jz5+dNIYwO3GmMDpKFJmHKe4OyMSfCQdhLU7TXfBLX5aRB/YXEvumEzb13V7aBF+o9w0
6qdmGrcTVop1b04IpgpCfpR0au9qnru7tm3+a8X4N13A4CKzULN3NVCNLa6sf7QWvMAWE4R6FIoj
+4SUJFWztLqNnZsv/ZjWp27O3nrIS7TOu0Ee+CtThHGOa6t/JYGTPJYy7P0KKTvQv/iaT1Tfat9F
OHkgzlxaNV9zS9kbJ0q7Z6P8lmmh8jnUxotGloG/WKVGyzM3Raf/B0D9X44NaLiAefBroIizHePj
Z8MnFBdCizF4WtI5LLLwR8NhmMzCb0qQig+teDxa69gUkEjTCXjmqJw9baRCmUxx0oE/nVC6qxm2
geUnTTHH6yQHFQ/bi2qGwZraatuRKVLPIomF75ooHf8NdI14W3R4AMJ2HP2HwcxVq/jAbbFvBlcy
15EyuRalmhP0wGqgdnN4pQlHQjLMeJe1UZ8xl3SXZbEbiO7UMi1AJW123wXj7FxDeDgYk7UBcCr/
w/Tyb0+PYWgaIxkYKnjyvGU//o+7I+gN+Oddba4AUc6xL2TlDDZKJTvIdimCi6e+QJzWRtXOxqUF
Ufd/cEDPlFvReu19KcDjtlcJfBLBUZmbBmqV5mdNFM1FZLp5TZrsCvvzGKWxcbZHAOpGz4tSybfR
LNt3vfaM8sU9VAOxI39e7HiZ6x9rCl6XKnkHrqUTa/DvkYeejbZMOrqrD6FJD24RV3oAD0lIX4Nc
7ev6FL2HdrzPQBrDCArxqAYDu7DUe4uNlWuBZcqSytri1kRaWVEihdJW9subN/bSYfWooEDFftHc
YN/P/3PWet9LK4/vpgnEpZma8nXo2n4niiQ5NFb8Sx1Eu0+od7ayK37kjm7dRJ78MAqmGpBn2cyF
8d2q++sUqSEDLBJxZZcc6fC9OnWC53oWH7brhud+CxshvOtFp6yGUC/fWWEC9gBtfiB3EQ4uogG4
TUpGDnETOKfCSk+NnXlPZkXmGwMtrKf9t8RRrTd8MvKpd9TXzgnuWl+Ub6VZ6X4c5u0xFY5AvFH6
MsqsB3racnmo2IznG2beb8vbHbFIsnJruCWMbhf5Hnpz8wa1AfhH667sIinPUJ7cZzMN3mGMli+I
AJ+CqkMcGhW8uWd/SSEZSMGZW6UQdzZArvLXzNKUU1VCwRL4U1ZdIbITKqHxq2LyCvIcdmG2qMmg
qkL3SL4y+Tte5/rjCGVu3RXeTR1oCJrY8tbJ7KIbHCVk4cculc/KBRJwyyfejdqmVMJq5yZwE43e
0dedF1ivNK7n2G6v+Cps92XS7eYvo7ghJdDG2vmu8clWKaOzteijas9Lu4FwB6DHW2avo+4+eUQ9
nIY0f1pK2dxkVljWc1NWx2NelCGRU7NRaY/hbR9hb91USmbA2nbU2+Cq5GYApl5UiWWUDWdroiMw
mETEcOOTNoJAeta+qFyFc8EOaT+1HS2rhrYHrES7JCCHzgozKrU5avO7bvmWk3xKyRmDcMspX34k
W7F2WiU6ek5VveRR87oYtxykkeuSlK6TQxIPWebO6JvDqO01nVpxsZHXsSv9MHV/efOquiykywGA
0DecHCep93PAIsMD8p75yA6zdMIsL07U8qmd2WkP2f5R09qlqW3yNnTYVWbi+vchUcJX1txmLVzc
SI8BE8AR9+ypgf/bb0d40eHRosljF82gKceNmTY2qy4ujjypOfOtjJ+d0TvFiSzfI+KpNkC93Vs4
oYsNaQzGs/vF1VJ/FL0UhKNF1nrhdSmlsYpyx7iZBZMTtA7BxWrrfmeaZYwKxlK+gzSgo7LIhWK9
/jSh8LovO0/PHdJVIXJxTtIpWvEMYbor7NsCwBky48lrxQm9GXj0ygtfQoWhotEVOvuF6EW0vCy0
QSKCt38bQ221Dm7LqBSCK4MJpxj3WhUrTATDahtpVvZkEgy0p4piKilRhjZjk9xgh+KwmcwXBYHG
J4x4twWYXmUGLv5xMvxF5kJPxL5aDiDGdqoQuMdB74uuLD5laomoP6m+xFUXrguCIbGiYRAKw6j8
jQ5KkzHc0d2Lz/EwMRGnLgAb+VNJYuNFIBXDZxDShBkPk2t1PyxD+UlrzfkM5iZYwX5STggysnOM
z2KXDhQvUO+T56SsgtPota9Lef/3mzsFK4mVr0Mj23fJXfsCPIVMuAWNFCoe72y0HrbG499O4I+W
r4jtPVgOEDnQyuPW0bktsj4exNZKKrZ6geyvekFujUu2t4I65mttxBoSN/qBXVCBA2il8knwh7Jx
vGM+eRRcWqWd09pQz5WoXh5d87hxjQMj1RM5R819TNniRr3d7uxGiU6tm30p4qQ7Vl1i+NJouzep
tz+M2gPPGIngd1cV2yVGIoIEC3keXfLiQXDjTI/hZhG3lwe5fFVM7kk4Ropv4BVbm3US/ET5X+3b
zJ3QM6U4FOdOSBcH2qoxLSxzUxNuF84nt0C3SVSUHwstNeHRYcZUkh+cfZWmIggE6+JLbWPKHVoa
S6WTHZ2pcV5Vwg+H0UU6PHQlaba4J3I7ltueZtOKGaDxLnoySWYezVnQwUhUCzhfE2+JnXrTHp1O
CtUfPYaGU5JXLK6lRcjBoLtsvINr3GjBXpGwZkBAE1taAzJ3Y+OXmSS0jnMWrqBQ0ZzNPUh7qIL9
YhUA+1ry6lbeiHEH6Uaj55IaaXxUoEXphhXfM6SSJQyN00PFx1z3RzBIdMTz3yO5RCca/mA8vDYg
OneK1p4gg6jR7Z/u0L8Psc6Tg698yvv4HkEIsRcLTMcW8qikMjgGMnt/mBYw+7AfhKy2ZA2kxRGx
zUU3CS+OCDOf1I7GokfVYHovD8qPUpwz5lB5M8kLSLv2Wuvecw+WbPnnIzV7VSqdDJTlzkbFeV0W
n8QYAxrS5mpZYmSo/ZVjYYCtzD7TV+fLDrFAWyEb+yTUznyNvb8sZUJxPis0lQisQSubceWWY3iG
CFfQ1qOnPy+tOUxOYd6kxMUGxGlb0QoIXSNZpcVrbrfuyXWDVTaVZ7XQh60coh9ZXMIn1aerhrZq
L9D2OZQOB00PfS2unY0J92BdujP5oF71gTmsIPChYmr+6hIwF5NSf5Fp5SdebPqFrVJxu+0ItHP6
xSTZryaT8YQFlrNVdSwaCVL6ptvAE5to4YQkBwz5uSLIbdVojrYZs7ltIwERjAZCNV2kGV4qDYRm
pYXrgdnhOugLuPbUtZF1mSOvy07G8Cx1hshNiCBPBsGu0myJTLM4xfA52miYQ6+Vg7CdlWGKT1Nf
SR9PGGHtP+tEp7iC8Lcdot7HIvMtzYpbLrNfSkcTvv4W2MFTHoHX6Ia9h6dYKc0baqpKqb7ZkHrU
Uv4qHeKdguRJc4KT5+yo0w8dUR8envrODl9Nd7Q2cmq/Twlc02xio6W36WuWk4ycaykFNEPivEKR
q2XrrEG5wvp2TIklHKtnmxGOZ+8wTZ6JLfyeC1TSqoVqBKNB3gHcKgaH14G8ElFX7pwaQ3mdmv5g
/xQIhlatJxjXzC5EAkbR2RUp0BH0wGo6bkeHLmROv95srCP40mDtDNCFXdOAPGqiHcnwt4ckeHVm
sNGZ5uwY8/4cGv2AvJTaciKWMU2nuzZBYLHDczSMX5S8wlEY7GLMLgijeooTeBUJeWtW2z2FxHso
g/pp6IvbgOkRI/DB6z3wCCV906JCSNmdo2R8NdrkEKja0U6cL6NRwYLm8wthrepx7rWycYP15v2C
E7ZirQK22PFuig2CH+qcv6pNv5oE5HI1lZUomwRBMGdMTDqjulUdUt5VpHr2Mn8f+Jij4p0dtfo5
YYL2aGn4DGuJKerDT5VWVFvTTPYTo7yVMTbBaswdLgsGZDXt5Kp1Smzw4x1S4HtstNcqDtxXK8y+
kX2XrMeWmSn5SJ4fNhlAl/5uMMAD3AwOVN83uHBUcjnl3IWzacrVxhT4jk0t4YI7LFMYJZmZnMsn
wyxfHIGtseN1MoUekYl97R8GCyeca17jKaouWUur1kjTmgkLnloEtbtWN0MQzWUAr0j75pIw0Zqy
Woe66Hz6aMGKBBuWW+n91Xc2hsCOu09q9z7XfxJj8p7iPLCedXomtAPYRpcYoVdJT/S0YtiQqBSM
lYzgmpm6UF5kT7Zeb9QDskYoAbpaJhstwojUBO05VJRxVyjq137R8HuY85iuspqhbS2vlZHwKJWf
SMm5d3n8Q9csnZFjUxIHdUoUgAAsCqDDw2LwK/YsQ9e/lU2QEgBjf49jFRO2eqLlQAC5bRxRB8oM
SeQkrkbccUKzMkPCW94cs+P6jxIDQKs/IWt/Djz9C9EYiT/F1kVoAdF+Crk0DYB/0V2bFKstHato
qyZkqdpMUSQ5nMLRUaZ5g7r1wojAXTkpaDHlGyg8wh7b6FcUKjuttn2tFIcgGA6tY+dMrAjZmz+k
HY/YUy1YBUFit//H1nktR6psW/SLiMCb1/LeSCXTeiEkdTfeJCT26++A3uf2jhPnhS4opJZKkGSu
NeeY/B0owWDGK4dT16vhorKETu09PoV0YadrgfAr1wkv2bDOKW+WFQIKXSRfjohhzWUbDYn/UkNH
tE6L+JakQ7hr7PJhJBHWzP5Z49ddD83Ugo0U/L5Q/RTV4BcOyfaxlF0l4t9W6L2jlAA3D8A4TKqV
hzWDFE/6jTYa7YJwBXrnv6U16ktirzXiR8iq8OLymX/HbTIW4YIshseItT+1QLaOjL1jiCwaS+Mp
s1JBk3oj6FitUmYszCLA+vtkVIy6XPp050h2KQ5uoaG2NPwYyrHXb4L0We2KbahX4UFyrmqlAwO6
40ILGk5tyIshRmBoDOICz2BdwhZZQURwliIsX4qxWBdZ3kF7otPoWd+6mehrKyJHBjKTctC+RYWE
VlpOvPc1yyGkU0eS4tNJNQX9GaOyHorqMR1nAbUr/HSVKwfVJp4F4hASP0qkhd9lXMCRcR6N6M0e
yD5gBprvCFdsto3Q+hVal/BQPRIrfeCOyl9sZXjEISMLtrGIVBH+Q2m1Wx78e0tLvmuvG87p0P3y
bG5Sid1/GWmc2NJXM6H+cKnk9rqz7NUweJCQtRgrq2zHJYVEuJ8xEj6WKss4pubthiwWHHIkCVZD
XuHqEUYaLcLEkvs8c8gB1r1k4P8vwVTxy2QwoVcUwXPSdMGy4QZYKzF2JlP81nyi2ki5oPrTADHn
TzXxrp1F4bfmARkz5bO42PURYcJtR3QvdfBp1Q5vX5XwldoUID0l3uUIUSfQyPUBcVaQzKNu7TBJ
j/StV56W1LvMxpHh0zN266Q8U3PD26t+hVOcZkoGMqWi35YVfI+eshzM5tEJ9WQpGSTPnpVc+DKk
Dmzf/imr9Qe4ZgY/M9wiGEHZoGdPdEdSCo1YhTvT2LM6G5Zxl+qfOjVEV4+Vl85mEMblctBdPz/U
Os55m7TScMytj2iQ2TqEyrzRk+Be92bwhpWcWgjob8+Ox41diI+MH2YDAugLV/i64sdfjQAKSP2B
M6MP9J/CEzLmr1DCj0z658bHzdWWfbnKB0Lps/6dZWNxEnnIJ+89PIhSF2YVzmrI8PkDAVxkpkZO
oB6RBp6UrITz927M3ae2beNDpZkxJZGwX5r8Nhd92iQI3lejyl3B6OidvdIND60IAdmxN9Kma+Oo
2zdh7OxULtuA5TcaJGYjdk7+jt+1GHv4TD2HAYj1zlpyce+VKEqPgCGHDDG469Tn3LfhiTLUQ9VR
V5Du4EOW2lc7RUI1gDG1DsymbChNNqFNVGb6Jb2OnJoS5FfobHCk66L4HuMkQDzRJQvTm5gzyqRe
0L1Fn6i7Ieh2XZZHKyQ4O9PL4SNYrIUI4Iw2Qq3rcxXWD2vyilAWj7Z5rugbY9odx3INe2UZ+qX1
wtJPO5syZF1mxPZLIwdxrtwMidT0bmXV1AMCIIA2EKWXhKgtVnuGcQhcu0dFXlmftu4fAr8Vr0qs
VbvWCcjRIarpvaqIF+pt65PuKcMaPqmTN6rhvWfes6imN3Ir+J2n2fBkJmiLIzMnVXA6PjY36oH9
Rx3T9rJxPtHI7H+52NGPnU/odBvY5tJKSbRIbV0eDRK1eCD63gRyKlycSEzyKrt8QRpHhrSoX1FG
tW8yKvN94pE7Go5l+2a6FcZWni77Yno3q8Vz1SnOTQppPuqamITp8OjQpdEdnlnzF4FSaCBXM7cf
7CqEz9GF93bMqkusKiu6D+EdzX54n4+P8aeij5RA//8IQpirK5vk5Ol+QmXA1RgGygwaC4DnRWgE
433e2DL93RphD/Cy/ueQrourM4bj6c8J0/GI5BB3TJ3L30MK2RWRLI4KvVRmwc0PGBfGknSxYqeP
qdzbqlPx4w+gi3FdsrrXAAGq+ZeOy3+FcDE6t66bg52ZvGwMXl+5E5xSM2teVYlNBhKQSd/KH181
wOnzCUrfJEuZlWvdSJRzJlQVyQMdy7ZV61vYKuNS0QPno/CsLSTaZjsUmcoqAL9Z043WeURS+4bg
AStM9oYXsaW0bqIO8FL1zYFFtqXI4yGVg9FllRr5AJYP42eU5YZVjGT9iCLEyjMXj1wiH15tG7dA
TbeNr3ZnrnAw0sZwDD1P/WA0NKj3VcDhPEd76B4c7ek4gTsMBnGfHvNOyx6eVK5865pFOnkBmU8u
cF9G448xrh51EUQUob1NDOMtAMkzcJMHyWcwtObCLF1JtEKRrDFGosNzuxaWVhswUSSfZGrsGgp1
m5gxkjJGJs80LJUNmGzv4lopvLAm7m5OEWFwqtxqn1BwPZk57Ng4G8XPOrbpzBrKb106F6Hqw0mq
JHn4HZUWmfoVtRssG6kmvWerskmVF3pIKcHUto4HpjeqFMqSalPSkXC7fVdYzikN+35TaG50t5Se
4F270q996DWXwGjEAj1N/t6nYMuLdrC2hSyL90YTz5Zef1RNsyudRnuMKiyBVAzJwaynz1TmsMUq
J9vM70aZuzE1MGrlkGj30GvJMm1D75lHfL8MUCO8Wqo0FyO8l109jN7Sxym3tRuq5o0oNwOpDG+s
7oQjv6paONMQahwj5pI3I8FBOb+B9I/kOc16Yb1mrfJgvOng3rat1rovbVLdeF/7SpSuXSgiqu4V
ReoDBZ1+nVeW/Mg1DHXTGRTDnGVCHMi5wzECLmQcN8mrH8jsPgx2DQ0jJR6KQhe+MJZ+OM0TPQju
RQS2SrHK4ZyNJFTVmnKrE+mj2S5ezd42rnIzxFkVsqaMy91oVg+9y7zh0lhBuinRLi9G11W2mcVQ
RXv1hIpQYargavwm7PpqCIynm6DCCpqRbZ6M7/MbOd3sYTBAiUHgPinTxpSWcpw3kouOYGrXneaW
ZLcqgwRCx9jdTf383Mn/2cydfSXCArWAYZccDBgr8ylz3//vefOxRmZHeL7ZawWkFibLCM/X/6xh
u8Ysc9aePphUu4kPr/OC3pCnij22AP2nNPKnNlfFlzsWPxXXqi4DdvFV4g+ryiwVZhKUObhq21O3
ZcGHMHR6HRV2y3NselnGaUA8QzAAn8tRJM4HDcOgrtynuzZ2EF51qg28o4TjMb+siIQ4heaHJbCb
hQ2ysMIRNyftxM2VU29br36L6dDoWcDUysR4Glw9PM5nzOfiVEy20GXDJbJBpVwXkmUp6rwLlDV3
wYWkrwpNAf2umfqh5Il66Ys6X5VaFX60/KV1Jiu/jAKtuRN0r5RV6H0QAHJKVTAjZqsjwQIZ9a54
43U+FU/QJS9T+T42XOd2ZFVn+NnOyjDwJLQW1cIMDc17zrdOeCB990CkF7XmeWCm8D8kkjjEuo+D
RxnQJZtPgdVySp3IeCPb0F3TF0T/n7XqdSirejl9Izgo/itNy6NaO+ZLi/xtnyA63sjYyT/Lk2sZ
8jO1wmjjA1be1x3V3DbMz4Au5Gef58bSGF0Y9goKAKtW4UvhGKVtwqcCfmxYOqbs1wn6k/VQF3zA
06ahEJyknnE1StV4ioTT74JPX41aMOtcNHmtFA9q08VDGvCNPOt53ulrHPSguj/cUhP7IcVjPiZx
RAJbAVJ2fjlvAHBGR1CqC6u36c0EWgqNhI10/X9ezbtm7W3N3EsOaWnrHeC0geeaQR8jhhe66My8
fWER4S2LQBBMk5MfD6bBYI6hIJtmCv2DtUCxCAbXuCrTWge/2Z2uQr+gbAfym+LJQdUKlrCdTG+O
WLNQ5QaRtFMxjKb1Pqhr7TZvutjHSaz1hCJ6iY4lOY3CUy6om7VYe03L+xwzSz3MGzqnVHymjWH1
UJnng9Jx+w1O9Oe/p8yv5vPmrwDh+5+T5/3/envenTcNdcR1qQM5aol4vLF8hg0po01R+8XN7/rY
Yx0LlloE6KhgzZEMPG2EhzBRs5rTvDcfn7++wWG/sHXol/NuDKLwZjcUrdKoepkP/f2CNMbVKCQu
+PmYYvTPUI2wG7sVH7ha3caCwnMWGmsVi+gePDSK3aB9ySKK/23f/mwSR7ybjQnXmnhLw/NeSolp
uGTmoyANvgRCNVZIwwdA68bPqq0RdbnDZ42qBUm/JdCJml/dWKWM7L5+TJPUf+672sAzPoUKTOFj
qdnySK9RbbGU8WRUPQuhi2dWHw3lMjwo8240+k8ezOFNWU10aD9vn+2a6A2fJihBhNoqMZWtXjXK
CU77zy7Qj7pfxN8eTdBFbiksakfQKzWGSwRfUbUjiSJ+IjSVZgrr5xeoDj+ikkplX/nvJr7grfT9
ZhsVY/aDxFgIyEn6KS2prvENB0hUVdZtmR6++EV3UelKfzp6jWXbCFnsARG4Kfko+DHHT3QN2nNS
60+yGpivSmIMZPKhxcL+iHytgCmH0L0sSknOgtI+rD7MNqqBEnLGxIzC8g8VzHCmdKq6qlIenrPU
euLGZqVZHue9RIVmaVF2x+JeP82HCHoZgSaKq2ipGFAtK+7dYOd32IXaxkVIsgwNOOe5l+2JXQ43
kYGnUBbh1AycXlJnw8JpCvcIROxnMxAb3zjle0WP+5GyZtoNmuNswXGnL8DBX+YT3MnZEnVF8Txw
n+yBrQfboQTa6Gbeue/14Duu7HpB2ci9Bzq+7LYaSC3BzvTeGFSQpv/ETgSXt7XBeQEkNrXs21Dr
qPRAJtHh8Ys79oB0Wadx8uIIWFBx2RznTagbw0aT6Y+878HE9NNipqLGB1YgVXABQKldOyTEL3Id
b04dDS8815JnL63xs3rlUssHIGz6I1aabro/c27/gWTqcBr2Ex5LdS+UlyHsuBriIPrZEK806CPg
URdpQUg8Bqmp2UtXwArwKJElYGGoR7FuNLxvmDo8pmp0gLVpHyPc+EwZMjBco/wR2iFhzAaBy5Fn
1D8STTmMgDMe0i3Tc2GPXLvTcVakzx5qBPLpy2tGsOufTU/m1SJKB2+DKA6wm1QazBJyuM4blMhI
m/A5wM0lmJiUnafY6rwnUZBX0uaoLdOPVljevXMMADCZ8zvRJeT+aUODvNsgX4pXf4/Bajug2nwg
A6MDVNi0+e2+2ftkacB0ZIGno1RwktzZeHT6FR02VCg9rqhSeVCY2FaqiRnIMMWSVemws6rmvZrw
V2EKphKrL/MAI0vOrWTV34bfPDJqyqlDfZlfadMr4jwC7A29tgp65SlwZH/xZNxffFoWl3k3IqCF
cgX50WSGLgjr664WPYFrncGYtbGnrYa2Tfl7sDsf6yvlN+wvNEeUtKxcM9DzItlz+to6o0M/1JYA
tWVU9p7OqrnkMgR6objNuQA7CPi98iaRZ7kPRoigQ5hoBw/P/15xuvikNg09LGw4lKpDKCMl61RF
jw1memN8L/PCWnWm/PaSILtUQ/8rjePoheIYa6BcIuwaxZcG4mEJBqasGu1S+tYzM22X716MPrV+
y1waIgANG4KDWPUeTSGoXeYq7Zuz3qbKDrVmfm7K7t+bSowfLfQ3oWlEBSqmcLCyuPqiHoKqX6SG
Jc5/Xg6j757gipaNyhugFp4hOVhHfvhjnSn8tVqrf1KTDtaQ6v4mbC7PcLejzGraatzmoVlQxgMI
KinwSVLF1zpFIDiMbBTsZQccYt3CpNm+mt+Yj0kWonzK09vziTJQS0I4pn3fSEWOUrK+I8Lpd2WQ
62cd6B59SKPnuu/183zMRs76z6vpWJfWHkmvprEeB8VkfJkO/j2nYC2nVpp6+PsN/nyX6TQ8S/1B
y2jG/P3S+d15kwzEgHgtRtX/+tq/34DGbbfw+6jB9shP9b/O08kbqXw0gn++ajpNRcQHNEviN82L
4c/vgiarI6iZJZ4lam9j1sI8S4jmW2Y3VytQukNGuwR8l9IZR8dHbBWw9N1phm+v877pgMuYcl/p
FPNpY6GgH+3k0Ac1oR11gcyb5NhxnPh/BWONrzgoVJPqlUWVExbUN2e+orhnxOg1nvLWmhFShjjF
L9yXsb+pGqCxQBAuptZHh9HXfA3VYh7TxsmiLTfDwCLaGtaZ/6sdVP2qAq65zxuTRFopGnGyhUVz
J1wNegBSzxA5eCnvtXLV5slzwMIYniQBovu2+vhDAVe1Ky1buyUVkCyTdAItM+yj05jIjoka3hjx
ibEuem+a0j3omRmv3CERa9MbIyAOzQp6DFKK3jrUdVGtGe2MpabX6XWiHFRlaLE2aR3+v/ZeVUIs
Mf3ozMIb+5LlzcMHKd00mvmajhPcrJLamxO/xJBUcB8gTkrkoTSScc/CHn/LQJqKRonUVIeVHIMC
pjThYT3yKexa9cKpuX9NQCAZ6YeZMbRPCB/hyqXUSRLdVR4OjpZt2pj1yhNlgLegMA/oamzWyrxb
VgVSW5G/R9NeleBkS71gPb/XRC7yvN6a6gg97PjaGH/phkFExryrz9uEkfcwb/61D9yJwX56p40a
cfi7azuxA7t1esc3+2xlwM1YtqRSPmE3DJ9KQpIottQ3IBrhUzqm/Ynl7Z/35rPCajW6UIZ99G5/
NoGvNyu/Abr599j8iuy57pRX3b+Oe83gXJx5o/gkOxV6RQviP98p6oOMmZkFNBeMK13YQNyDFuVJ
1OUa9lkViuGbgY14PV95rRARCDzwlll/RaPkf4b122iYLfMQyuej4VgrC5bfhP8u1tRAaGEaA2Yj
o3yKqIruhz7+ZTgwK0CX3n2YlPe4D5AY2+nGZ5K1COphuNPaG6hbNuEW52uyyLphW7tljnqdexI/
wITibl24i5F7LksYRE2VHUWRX8fIL05OVBUnLe7xnhjIbp2ikOlqPqgO6j9v22mM+UwJQ4sUUx91
NV/ydzN/GyT7MUCNhwrJGzsxxB2eeFsS0CLgh+H4A8EB61GHWoaNcaMKQhedB8fjmKav4qOsx62M
ApEI9VNsotEKtJcMANEWKTLPMLIrpZ4mi0DQ/dW7oV2oZdqBrKYx4eVihMETgnlqbo2e6+tBo5Jd
BNrw1lOMwz7WGTSh8uGtjbcTcv9Vd3D/DGQewvvjLHAL9pY45n6dTbsR4RhLLWk7GPX+l5bo9cbz
lfpV6Sk+SnfDIq8/11+9ofbvqKGDo9VhFMgczX6XthHAcSkRdeMFfyG0Z5UjUNlRMSm3iHO9ne/F
/aLAJRXSy3LrXVc4KEySFphbPBjMsDQaENMmE8G6TjBQ+pXyzyG30/Ai5yfPykp10Y1EnYuxe5ao
PvYNQVtIvzwvp/cPWWyZsrZGoME5fzepSKp1MiWBlJbQDo6vQrfw5q3aZxrj+3R4XnDOG0tjigmE
nUa6QeCABXN5aySN/gaVp0SCSpaGqcfVGx2u+TB5TcwZsDzPZNfIVuwN5BT0VBPoFYlmctUmvKtF
t5Q2RH37r+N5ZhJc8u/TExQnlEurQx6n4xFd7nicX3lDCFG7SdE6DdnRB17z53gXG/0RuF0ZKV+U
Ixcjf49fAAu/cMigtsmSV7uFSRKWrrGO49jnwRHvdLeJ3+q0e49rYoHccpRnxkEJUowPfn6l2kVP
XbmnpNBCKs16iZswCGjMGcpB6hHS+AbnP0p6gjc7Bn6T+RE1vqHFxOrSiQ08joVFiG6Zv1wcqulR
y1TsiPPLMbYvWDQyhovdwNSD0mYBGhBowSLWGMnbsj2qNoMYQ/2+VkrSfWw7vepECzKLd+8wpz/9
SGtIl6sffYf5EDoF3X3K4ofMzjZM6LQ96Qf9qVXL/jS/mjf9tPvnWNHBBPXh7FpVT1GokLF3Ym3/
z8YAyXBKDfRnUFA2ohWnNENXP0Wo2L5DNKVwbw7mnT2pIr/jaW8+nmcYnzQiff2YR+uAj5z8x7Pq
jN66aUjSLETh75j5ApLI6AyoSdUdcHtDKOsXBgl1t7xsfodCs4jD4kM2qtGDPz08xJC5R0LYfzAV
JBXFYK3/CVUk2ceW/k7sUHqyLKlQ8x24nLx2n6GuF6qi7qs02iYFkmNK6IdCs91DafpvAHwIdncN
bR3VLr3nzi5g3zQ04D0JcQeUh4aUfTExLXOTZmVV5eg8Ihg0Cv7qfUg0hRY8h5Xa7zOFSl+sDztH
XxSEd6ziUIuWVqN/dW383MUuhjHCFMda2Rt1US7NUj1xXRDjqF8yl2dbdvHocSPp4VJs1QpJDuDP
zWiTQAMq9jYaxCtoykRL6i9KBnG38j19Odi6hmTvq2AeSGjyXeJkOwKVLGLIjx3xo/Bew5WeMEHI
3f2QVPWqLx5diS17tGvSaq3gV1IVck9YQL0AF1svZACUS+/Bd2CuW8Ru/gmLfTWgwh+4n+LAyRZh
aD/UoHfWTdBtGzLGV6kOgS7rvH3Y8dRWwIwtAybEQ0LtuaOJ4vbua2oV9VLNshu2dyzNUW0vjSiO
VjWzIyKOIKEBGTqNMYABz415JPreEeoNJT6tMxnW+AAKCLBelJ/r2LAWevEKma3b6GAGspzia5zB
3LZL7R38EK33Kv7RRHawhNPwVKBTXrHhd7TIbOhb4luHwF6TMWK95iCK1KkGjor7nAWwovqgIR/P
XCcGbjwXWOCl0N7dWuZvJV1HZmpZQmufXTkYTxJt/Dn8SXyuvkebBPbE3GNseO49Ug26bh0Jr3mL
a/yqtD2XWYYoMnPUnn6xera8PNiX2JwNCKv2SMGgz3WmylUgd0EI1iOumbrC9GzIDF2DyMXBQ6AF
jQUUrimlmSEHUe05usTmAIFTQxyXdiYu8hypKz7apzRqTmpM9b+tspUULOtdgicbWb8YQSGWIunx
Tib0Auh4oWWlFXHE97McYLBlUZ0eRGj+dAKILkzJc2qNZHahVd7WISb+5hcl8H1PmlvQq+e88H+r
NGkWBe1/khP6da1R1cF1CF+JRnEEfQc5X6ItEUvj10b4DodL4AzoqFl0qL7LAhm+ag4P2RsV4abl
wsQbazOZJZ24hKdeIvHyiu61Cj1l1fvxjkx55RIbVN6sxQR/EA6m5BpYTuPyQI4UQsTMVomRFwf3
yvWUjYF8EJYWT6TGaHeGlLTDXDDByBqKJ36OyHsuBs9elqIdVm3Eeshx0YTF9U4Pxuo62LgjYSH2
tBn2WuulOywxz5TJ6P2amyJECtMCghoUupAAh9JFbMqPibBm9PHFHm3rqEA06xDtnfJ8SoTp0KWU
KAJ9C84rOGzg34q/YiL4YPl78a0BG1fXNKdGFcPBj7xlXeSswGNXnLCuQDWKvT3GpU8owOmNLGKg
Z4gc44iVPlBKOKB+k29S1Wm3lql95TRXzl7HLzQCt9kkZps+mNlGKjIuD3QjPLFQ1MrRGbXLyGB8
jWgD+unCa6imSiUt7mlc5Ve6gEsS09c5jYhrCot6oVWjcvbpsuWl9CihNNbKlczwKqmPxA/En7QL
5dkSfb0xFZKAk3B4kTZVHSMjtKd/NrgsJsHmcIqyYjz1cVg1lE3/sz+/asdEWRGTo/x5o1PQL0sj
FpDNpDaFXkDLHOu9ZkTbuiJvFu0HOLua3BOEtxefoeLkwhayKXUdlMbGIuWZW40Szj5DLIDuFpxk
0lIwph2qB9pjQKdcNm60YIzPUnAqTWuiH02dvZ+otOd51q8HHkYkpAqsUTRWoW1tisibGjQ2YiWM
C7WzcdvOO5gkSM6Ogrxyv0WN2d4me2Xhlwk2N+KU0tJXGAN8fymLARFGN9XHEpjdRRXFSx9kTZXH
OfmJVXXz9NRY+T7p4AqZcTBO01uByAk5RV1fRm28VlFlLYK+SuCFKOZJdwH+KQFl3irc1xFjoGpD
j2F43xIzi41H41Yn9KhVuT/oUyFMb+iUoePemqHc4VIsz2lLtDqAEoxayLLqjDtZTAZW39Gqqx/X
54Gzdsmk7cjSyMBV0a5Kxv2ROviyUWrIYHiziDHyGCIDBl+UkakJMlZDrm031nuNdhBtTVNsvBaZ
T0MH4U+tBjZ+u64EawTAeOJEFpA46ar/jWkKnYQRsFYLzUdIcMOWVhIKUJ6m9PVsBhPGkAT5tsI8
aEQEJLMDKP1LkjB+tujRMyX/JvNDJWzXLtZDgA6UOjlC3+acwPM6FN5HSatxQ4WCjyzV0dmyXDo0
SvnT9zOHNYkn6W553mW08l+N1p0HCvt3qvWIOBE3LRryE1aZ36cfUlpPrhjiHcAi/jRGZTwxqFXL
3NfSXeiM1t1g3RZ49i2yyrsZVsQL+roCFhoZD4GL1NtVWI1DDZd02rOrTlxlj/+VxOeGcAB8+K1S
owsPHdRLYgyWjmN+wCRnOZSGW6EP16ZIjfO8qarWOCtVWS4bzcvWWIf+ecOm1UZPYDpxMMuN7zDL
nU/++7XzK0NQSI0NWGr/60tD+BUI1/MCKoFlnPEzoY79+x87rX4RtgSOOX3xv/5L7nad3Ax7VYvg
V5Tn3ZoJwzqAK/QJECNZ6Ag03qVXUHMjQnMiIbjLXu/MJwyOgCNDM7vprS43zahSXwlIZVS9fpJl
1S9I4vujSuh0ylF8Pm9d5LiMdxk1nUFd+Dm9PnwSF/RATD60sLqG3AbSVMODMDNS/dI0+5HlJsJv
NIhHXcQUsFqHhsFGs8LxeVBTqjOysw6iVI+44Lxr2an6gyatilC2Ug7zbgkRYoUDMtzOu8JWABRW
uNrQDvQ7dRJ8BphHT3aV/aI/3z2owutPVrYtwqchcdMH9I/0UdrJb7dWWnIQ2KsNVa5BQ6Qbxwru
guzVzK4zSnztbyOM9w0QzmUqgnRRyp9ENNFSKydfQZQDJ5OdulIaeatF5xwAbiwNeCx3JVaOKU7p
NRFR6cIWdXaLz/HY5CvXi/ottGD3HgZk3ItcmXhLWKRCmKqgXr6CDhtCEpfttmiZnLXVdkrTCoT+
0WlVwTqd26aT5iUt5SZ12vBASEu9CLJyi7lZA27l1vani11wYTvBq+Mzp4TuhZzRpz2NVlKUALIz
x/oBvWMZVu7O0MPmmgaye7ECBMsOTUz0/eE2dcbd2CTwU4tOX4kS80DVMfX3mfS+gYe+mYpF7KuO
DL0452b2RKfomjXVth8F6+Z2FzdiFeNQKhLSt7Xwza79D01jBqQVyr4ovCVpepdEWcN9R8NMIsWi
whuSGcUGV+8tJi+HTvBdmPaL8IpbFTyNFE9rYADLkdi2xomKBVf31Q3Su64foDNd68H5TfTQnj/f
V8MEOauMalF4jCU1YUcOqQRUgNLOwNxww7a7UUvlkFYgoscnLR+h1ZR7xyeout+oWY/7bKA5nvgo
pcL2jnKE+QCleskfcdRPyhOKVxR7eE+SDDBy3aUnY2BpoJ6jLCQNwS13sW5/CklbvFWfi67MFrSV
EOO2NjjRfGOAcurr9iaoSHrp+BFIWDffWVeyWrB+WMYTQYY7O9IRuRc2t5zGwkpbmj06IkdulM6u
FlnrfavjGbn6XqT6C1LjtyYiOglzy6bIEM816Y/AMm9a2x9ob7+aDJjT4gSRzymKpr6d2IBsXQt8
da5S3+Dn2oSGld4T0exBk59KxbnbjndzdGVPLWXihFCftK4qnOC2HArqyD1dOFte8Xm4fXnPIWJ4
Xf8cmZQo1AFvns9UXsB/UW4dQ7+pbqlL4410RpwL6aGLypeOOZdf+etjnpq/gOsfuMkPLYBLICJX
NaZLFcL1xflEozrK3gsmzoirnttUMOVqWem7Go+aTt27CaWAWrE+hElrwQSXiVZs1WuCxwvtykn6
HFIuc4T66uS0jOVUDJw+L6pA9SLltloUqvkTwzNcyc88g9UsckRv8C0ONJbXyhS90ksU+UxzO1l3
gBjqz0H19pkWrS1mgOCTVkQOw+fqbdRazGxixsTErg8lVtuMdXuQaluG0nXs6bcOYKflDHsCC/KF
THCfBP7B/eh6e08TQLHHp9HLvmqzf+0Da48KbpkQIN0P5hnD4rqkBR40tL7A1/PHXHlWs0W+u4kG
Ar/B39EYWkGA32UDDuZOJfy6v6sO1fUupGRiYONuHjxEgKP5BC5/0KEdYaexao100qWTcee28RcW
wDXRTBen5l2ntBCsUHjF8sRwPq6K0F5XTXrlNv/OGgaulHZaFNKqi8+pGt0dLhfHho7WQGAOvPe2
h6YRsXzNi9uuUReWUe17oz01wtxrmrIr9PjkuGTCk5LSyWLpJBOfVH7mdmYcNf1nqXxYKAV3pcbY
WLXaStdJ9tS+pa59CTdh7YS3ckw3KESfLIv4NWfAdNm2R/JHftCtQGRpBAj3w3Nvqw/m2RtbI3m4
Juiw01D8R0r/Y2zwdulojSgavyM8Crhh8y/k6PvS5qYVFdpLh964gSAaXOAkNMQEunCsV0dHqREQ
6tlF46Nxiy+UYRoelZEZQZbIHxD8iSUIjoVXHK1vbESboOwuGg8mnF9ZGuKk4L7sFYny6FTkPS0F
ZQVrkZy0pHsfxIgmtIBp7F3w0dwsAjC5WifJSbzV++iInGXjkjYXBJusGy+2b0ZYyRL+EOEhl9ZJ
FbgRnICHBNiDqFnQyHgA0GflSbeyc7/D8f+oOq/ltpVo234RqpAa4ZUESTCKVLT9grJsbeSc8fV3
oHXOcd0XbJHyligSaKxea84xow8jTG6LS+d1+q+gUlrAJnbNB7KK/lyE4ZceBPt0SklO1UKy26eb
AKgBpLWYLLQRnG8drY2h7jEI1FeT7aujaBj5891yqwZU4RYqCeTBMNS5VAQNCpGSrcZG8KwN42+2
LAhNtA7mWVB6XZTczVI5jQa4OAIq17uNmgY/NKXznBxrjK2+zyaOI5vOnZUZ5YZ7ywHixS3UU2xw
SvNjaDNvtl+Raz3USXOhrz6lg/g0wN6LAVhCxxlbRSm+j+ZnmQWPxKKEgJe3M1o4Hy6i/0VHx2Tm
7S8yjG8Vijh8/dlOxyOtcLer3GlD4+BYELG1GL9NwiGtscFO2drPhDFttQnlndrFP/RsIuiQ2zug
MxpXprhP5vgTMQDdQlpnkd4+z6b2QxQXNsHOBkt3iPsk942Fs2mgKRIz7LbL9GZa4o4wYlcW4xnh
Gvb1DuYYnV69pDEIFvczOcBWODRUttRV1S/FSX884MlAGFY0tl3ID+1BNb3W5MblONnvdM1uaKIb
9tT3pij+W4L47sQZ7aSF9lNvWG9mg825INKmbs1mY8NzKOJbrDI1HNgnNqW7a6ZJ84mW9mZo9QeR
OQe2KYHndvpNL1ZWnUjpNaZfRdS+qfYeOkdEp4aCCifNTY2NGCfFcrAs9bdahbsi03eoDbcxdhlB
MR4yrQjSjaXo8MKxjf4U0KQFCkVjpJGSIo2GsDAP9U4jYWMYhy2GBCNUd0FageBXd+0UHdq43fcJ
w1aMUakdkvqT7pEOm9k+5ccm/KBFWXZGE3lRm+16Pd2nTXIEEevlJi3xedtGqPk1huHQo1vG7qmw
mXg0h7bNUYF3SFmKA93qlPyv3uQG21Ye6j/yOjQPC+/BMOFjZp3f28auBfzYpqdk0Q9oXfdaGRwi
+7Ng70Q8z9FCFk2S11EvAIwayz6K3/jdl7TlRZMNoSrzbp7CByvjaS75u0uy30frEGjGAWwZK6a+
b8d5PzmIbWN7XyXlHgr4roJIrXM7ax3PKOddWk5HYsn9DOfuQBsjT7RHz2/XDJOAsAXA90wGKO71
RvFbgXynfS3o5c7cPgK06TSFj2E6MOanudOpZxgS+9KwdyReHMwp9pkl7NTSRDAa78LqNjAFCcbk
2Knuflq0Y7A2GvAOhLg32ObtM9JzkBugt1DRgPMBMm4M+QnAzDT42IU17mM9PlYQ6EarQiI2HDS7
88xk3iuxtS1giUQF8e6c4DONqIaugV0/QcE+TPWyp1O4w960n9FeCPbK8K69trVpCttkWFu7qZl8
8Bn7RkdQUTqHEminEji7JN9WYjm65FGacL8TWix2covzdrcASil1C5Wx7Ss96NBE578Yk615UyCR
oj2NoXnZmSobsCw9hGFMrb5m54zoPdQXh2ja9fulrXjPSlx6arHFmnPMFAzP2exVSnZNA/vIBu5Q
Wjbe6uU17L3Vyq0ZZ7Uz/NWEu6qmBm99PXaU+AwViTKZvag3D2lVHk2gJmmHMH8Rfghqnw36abAz
YoZi6NjbwtD9Dq5mOZTsGNpzuCZTD+a5rGI/xLkSFsafkr2VxskbqfOhF+JgZZNHzbiCyudgb7fO
LlVULw6jW0uvFroDYF3Vd1zDq5VjTkiWKv6k6eylFfxORZyIPqbr5xy5fr1R9VulOcVA61LeHWei
rHM2qfF3WjUtWb8vqDrL0fJSjLq6KD/asr3gbg7rX5PV0yOzdoaq7fJFIbRWwzGlECwl+Ezd5rAa
NuiRLwK6JTkkCq5axA/ygIvSV8qMQdeAbnblzSVdHh1l/oeTR+GBGdevlXMFb6JSd5BibPbX5Gp1
zFCvHZI8GWSbkzHrM2y/NmJ+HtvhJ0MjHDZripLksctDo4m9hHB0yhJdMpwixDpVP8bRb3q6/Blq
f0ma7ZjUnBeBzqOvMnvXBlp6jnBU4Q8oaK2SmMled24eJha1TRw02qkxiuU2FWc9/41uD1NZCQ1r
mIP0JLLlU0av0axXnpzILT1NBYIAch+/CT2AYx4pbHS68bMEipGEpA2E7i0igQBGNAeZAoLXBOvr
GtXolkHNeu+qFxXAwIXsoI96rIw3QVsbobLjaXoIudqEhixDECQSWT40kTKuheKfrlW0jeTWZ9r8
KsgxZWyVqcXe6q6MQon1ku+ChPjSfV32FIx/Jdc3nKyUc8glGpG2PzueIb+YcaSeNHNxuV30dGTy
6ECxOe0VVilPYmkAqUU+C9ROZlMURRGeQDpQgJdxsWX1MTatBr3ADDJ2AnBKaO2vnDkES9xyzLuk
FitOrvEHtVsy6GD/r1SfNlJTtKpBemAL/lQp7G9wI/QHzIgmSwVD/ICW/ffPyvSEoFq3JqQPkGDR
TcRUrwccx+iwB4bxLNUZIBuz21Z0q6//DsUIFy+wsyn9yEY28cQWS3N2+hLmMGTm3u/Cvj6bxpCt
N7uWYTV0TE8JemebKRHFyvp3jZ3dPhUqd/3vFzQPlOJRdwq0+SvKK3FLMF4OMuScnk107IhmkEF2
qemGvBpwlPLQkcnDILid4EFAQN2MAyBIsLtH3W36p+83ZmqcL2G/OX1qgktTEioZDuaDXf1w1bPQ
h0YSnOVBsuELO/49xYvYd9pKP4rX7+o3lWbeTawR1/LQmSwTzF5O8lG9CpiqwroBE2SKAKbjG0xU
oes8BG34u8v02vAe3+SLaNZ+1q5NYLMWR1dtURWGYanJ3onf1Mhf+u8lfT92enWN5JrCvfyOfE1T
YD/goMb0Mxjz3IeZqiOsWgdybTffMNR+DY7d+PNorJNSFbW80QoUkq6q7KyVVSnxYXWdPTdTNBzl
Iys0/0R1PeLo6yYMg0btNSsTazDNt2auAz+OZ/cyWPXfHKLzQT6SB6EBO/Tkl1jKCRwuiYR3ZqwB
SWV8zOYAbHPSD44Ih4epP8Zm0m+uYNQKjGi4oNJnQ6FXNU7LcBOEtPHl87z2oxpgFZxoW2tzMj9F
Q4MEFX278n9MPc5NdrE6QkTcDdh4Lb3ZzwGEQvzuJgqi9TCaITOKLhEovZDB4BoOOi+qwWsmE64F
eahHrAo66lIvTzKIbaC2i31Q0wvPly7xLAAvMK8I+g35h89lGr6mRfSqdNGeIC7dH+iFH5Df4r+s
VqbPuvg0KeIre6APR1YuF6oymf76s1HoDMfAHRj8uJNPiyF+awCRs3i09+8sDSLfGqw7tId63pw7
U9Fkb0L+AuXIHx8HaOmd5DNeP+mFXLEbALzyhmH7UJVa/lwsiAaqIVRwN5StZwQarLA+2/ZrO1af
EvPK9Ma4mur0d3Xg0zcbX6MOI6pFqe73IxyBRrdpLFfyrCQ9ISADoB9o4cOzm1tjPFSEGXRHgzvF
6qMigyZ6DyLTQfiePGv6cOq1ZT7FRs5pXxc5+vmENLIhfYrZsB/Favg11sNYh2yzkxoQvojK3Ms0
+sPmWtm4agGroMT1PS38EiMlN4xsN+3S0bO9jLnJtB8xUWtEZ4nWd4otspxoOmhrStBoV1skdfb5
m5Bl6Vm8Y97EnqMp6KupY/Da9uAMmHxMiIlj2G8ymHIeLJ9QnA8XgbK68vAMnTEsmWbZOwj+Gx2m
xlriKzbp+lpwkl9bbFfntEOa0pZqeaXnQugeDdVN7laXOgKXB0NfPaw6ukvV79O402mtIDm1Iy5V
02g6ekT6FO3wG7jYK7Kcjxz538mqFWfd49d/Wq830D/YkgHkpAj+ncb8r57Bp8wtgetJF4Keahb7
Kesn/vSct+2gFmZxrtrKfeud6mJphvtqs0UKDXU46Lah+h0CSG90gUWBSE+9ZsgMtKaWc1A1rdsW
E15ViVvEu3Hn7UrovaEMVtJ7DOFwCdsn12wfoSr6E5KtASmRiV5ufVhwi77qtMhsKiC1us/jZB/X
VwyOO5qbCDEa/AO9NulLGskLtxvUdm2nlMycWvJ0vVIv7SOEXecar3d8Y00Ez6nNUEQ7eN2zLjyl
UHkknBX8s2ewPVo7W5wlmfPbscuvuXXbg/w8+iwr/QFeFq3NJDqCWOz9pOUj0JG3tAHKZPkpRlrD
EGZtTs3JpzZ21PHrjwsTYIhGFQ1XzkYwqmZZnXQVtweCh+zy/WGR3lWc6iCsjksw7qcxPYWpExxF
qxF4a1VEYM1AIUiMWGfXy/9Gq8qvWrdjLMjAUdeHcaO2CkTlJs3rU0ncnixX5KFax3RQgD/Mfj2z
3Rju+dC9lEjMcO4XNEBrx3rEeWBsRN53foHwK2AuA+OvmI+2yhRRlitm5uLGZKSRUQxuJQRbGzST
kep8sDM7QVtG/I9WWymGSSCVRI58JbgUsbSB0xJMENcaYbQC52SOIZiw+TmotI95apIntSJL1ZmJ
TQ8NV9DDnUksDQdfAq+c0tZ+qfRBb4ah178KxY72VUcnCVbvqe9JgTPtctxh6UXB6Oiwf6Igfu5M
6kpmFOi3cdctqU8iqQwBkQeZBLJKFjqQoK4e/8k0DS2BMfQHrJ/zrc6c/CgX4e8FVU1dAEsZehG5
nk7A+hR9RFY3NqQrr+fzKNz80BYunm99bJ++66+6/lI6HFNKqxpXdz0gQCwu9qAM91FDZCaXhm8O
W2UhLENtYtznPObPKeGG1Hpp3uVzeT7rxxSofeVAz1/Xvhb5Eiyj9UulEsNVs3y1bdKb1giDKFws
S3mWWc+uaQMpIOXy1BBZ+xwEiANY4+4REzYPQ2nma1mu30KsU/hpXeMjnPuI6faPmovjZQAkkRPX
tM8ypP6Cec+uT4BzpHRZvQUZ30GbUxKmyv7I96Zrylzan7bF7H6iCQtf1GKMH1ZSIj8McIM6AGr6
vDPmTUim2RVQoHWeyZ0ga84FVkGLEvFAvBeJ4l7lcy6QweuUZIZfRuJVlm8RuUhsximsARX4CctI
vYbkyo+tiTO06BZtQbb1ZXPK0za4WWvgDna9FXcaOfoPYgwNX5YwIYgeNUjyo6BF9aRSVu7NpEGc
bQ5jtBNL0WIBZ0AxgD3+3ycbOjz6IR5SACBy5RLrM40CCFxg7HjI8LMuYUgpIqRZjASRrmRl6H1X
3mtm4hQ42tm2Xv/xofvYcrdTzQAsnuHgbiEmHDtLt0+NokUgmRuacTaNFDtvkI7g2XxtxB8cPd1u
WFZ1RpG4TxD91OuQplvJnoYYm26MZTR3YjVGHeXvkt/JoSAgZzz1OrasTQ0djxttHZy0mNHbVKXJ
GtfzolZDedbjxLzbnfYVxYwQ/NFco1XYYtzREOPQJ7hj5bNR2oBjdIL2IDr9GSJ5cDBnBPUy1BNO
U08oZ0u80ZgThmqwnzjSF3rI4iMWWKkGwvR2US1OIb64X2mp9Ey/xuKR0/DYL0RtnNUVtY48l6nE
unx149jsQ7RBeP7qHtkSfJ5lRsjjuOHsWWlWezkFEK2nOnvvJ5zDdVXad12gNdMnl5A8p7eAncBj
IYwPJm0Es4VkyTWGtmO0cMQm+oQQOL7J5cGsoj/yw4saWr9dZIZ7ClH3rqQ/mrRk8GlRDHdZd2Yq
/w7Mhh1EWN+Frph3Xf8vXgCprCzTmZa8yAZu0PIFF3qmnWuAISAC6cNZY0GXa3iXlD070c6zPmZ4
uGLSr9Xg1VjfbeC+24rK24pD7W4t1SfRRM3FUl2Sd9fED04OiDn/Bx0nr6vZdG0SEzJp9US1Go8l
qvqDWZvTHabPXi+1u53gpP3+fKYGgXRuNY+0gvYktAjW6xpJEcUA8fQO7Whhm+EVqPaGqjx7J/ou
fhvrZdmkyvBOvkjySv4A/5yIRX3ERlCkpYebRHmE0Z9ofak1g45TlFRnHBDqzVwyxSOwK7iisgQL
Sd4FwSHiZbJLnFVaeC2HNmHcIZz3MB0fKFiW5ygRXh668W8Wjb5UX+QmODIShy7PGuFcoVFEbTT/
slQtozEXF+e2X0PuzNSzzTF7D80Znf471a3208BAhUmFSZlC/q2VCnr5TnOZrOZNNdzytgBe9HGE
fRh1/mHErtevxEgFASbpZgR1BiEz9XatJ+WN1qk17p5G+4jXtU0ucLgxml1HN2GroSG9hpDK/Wmc
aHoreubllMIgPfN9w7631bgKSEuIPDTkJ255YsQoMvxa0CH4uqYlT+BdUfoFJcYjHhV9E50MrLcZ
DIKbk3S0yoR9n9zOvg8J0V5KGaifeWTi/hjzS0vd+9K9DtkEtTuvi7tdJdu0g1Sjv8hsxpa24nUY
WILl/9jmNlzXdVnMrQigg85HUUeLegtqYPCZM6DRg/zghbryU1EHqCXhj0jV+MA1fDk5OB4/Qv5/
tKpAO5JBW/DXEhIpD1rBVK6Ys7ACLUAAJ+CUl7wgqAj1jPXcliRHkjbqHIr1/oWi9RQ4FjMCp/5T
1nH85ripc68S00cUHb8lBOZQ1VGicRNktheJd/Cc67Bc/JSPCqcyoIE67VY+FBpp0HVFr801C9wv
iI7CGgfTv5VWxQiPUZkIlqV2PLdZPnvQXpnxlUX9c9mjOiJu21z519QdMHQYplyGBXoNW1esYZi5
/WoGbEyfjj4+VXM0YyOT7P6FcZBL7EgdjzrSwj7xxNARwyki5dnlapX1Thc2v9zZNZ5bwBg7lxnb
Tj7M9KKFe8qUD6CTe4jd/CNTnXud1/OV60K8Tov7mcxpc+1TQqtmyNMHq3H48HBSnGfUwr7ZJcU2
GELjJIb5FUlJztSanRHe1xUjFDMAD7NLG0/tzgoL7DLLUB6a4a2ZsuoCvuAMT6Y5pGs7aBZ/WBK4
92Q4nvJQyW4x+ophUoZbQ46OELnmc/dm6Cdovos4eg0SkT/SzPghRqKLgsUOj6pizx9OxNzJYeoc
6HOzlbGbgdnpF0TA4FaVwSejV98swYwaTsz8T4nf6N2OmQw6/egwjkO2cZb2ixfsPDBQ5oc6Sstd
LJC8ygU8tHX1kwmtPRioNNjAlTRvExV0d6bn9ZHFmSbjnKeXBZsQKVUdauWW8MpE08u9Tv/Nz3Wl
pD/dtqhFUM0CBI5PLIY1oAgiCCmFJloGT4lIcnZn2FJ7FDtWExsf6I1xo66F4uDEZM606IDXZL6y
Gvys7Yb7kuYAjXvmKWyr7G2jZPVRHxMmO5lx66PobCzU2PK80CywxMHaugNyu2sWIc4a7WyEztFz
GH0lVqIfSjUoDjpvHv498DQQquNtrov/2nIuz9VSNP4SqOKsF/O7SbLzowATs9eg84DfMc9TOAzU
blQ9oc7tIQAn2Qc56hbDfBiVnaKHgm4XG+ZvCovmItOs5FeKlQwMGlR9a5NS7CUZxkZ3tZUjusUP
rT7x/y4aVXIUgL6NqoXg8+5iKh9Q9nbOUulXWQhb9oAFj76zvm7ajHU76kxpAgmYfpBqF8tbq1Oe
fS8dpuBNDaHPMTsJPxy6CARK6czScvVLNiyttvZ7/L30k2vmjV3nPI1UOB2p5N+5Xa1QDuMEF6IZ
FwK1YkBAU6IQJZAZrXPCwtNnbv0BtNU4wee6Gx1wc4l9H1dIeK7pDar2ydlSJ7obBwnRbQSkvhvU
PNgWogVNU/bjTuuifjuyr2n3oz6qe7mrMIjU2JOjl6CkJBdM6YuE7TaTRTqjKIVZdqc0HXZcI1+E
0f+RJHijBTKWqxSSi30z3eC9dEy4+KqdkIJj32JQ3zvCeIiPmKfojNDkfw7E/sZMVcLPokghVUJ7
uxf4VfAiDCnsSOqDOKeHXTAw8kSNylbWxmxi6DdUoPBh0fvpiIvR1VqYaMnAHa7LnuPIAh0MYl/e
b6e8+YtUf3gi0xKNdGsGh37N9RRNj7a6gV2Q9ITJ5wEFnTcqxDS7DKO2emE0TxlokDVQPUsd94IA
lfucXiVJu3NKlAtknbZUMCzYTVsOfthPl04RF0YIlN3G8BzW9muDaBw+nnMZ8F9GHttjgZzT8s36
T2raQDLdEk8oq6aGHH5CvZKzl1UtAYdg0CeQHo9onJjTNcOD2u9D9gwsfLe+OQ4vDmKgkU/3blTO
+JwS274QlvVOEb+mh43sWd0eBOl6wCjrQB4k1thyjIOZJdor6W76yVzLt6Yofct0y129YN7Q9PhF
p2Y/1h0uVGxK3fc1wNnD2q4a1lb+RCMlt9eZ9a/vdoE+lT+yeKCOnooJsO9SAFREZqN31vhe1NG9
YrB70ssUFiRl3i5IVCYZVYy3cCnPmZ39HuwVcFnn6ySzD46xaIFm6c1z0nXxPWwwP61b0Cqj6dfR
YdgoYwOb1sEOXCsKU1SLjXighPGJfoP20DqV56rmSgaKeoI1t5WF3lA63dGC8t9MjXjB24tiMzY2
E2H2e71pP92C/IAG+0U7qOM2AVzBALUar61BKmJqm8KH1sm4IW92zEaCX0AsPyMqH01jROKG5Qeb
za+MW+1mXhbjNMeTcQsT4252cXtKtcTZ1SY7AxhviHPXcnep+wutYuOtDhTrlmQPFMf9Ju8y5U6u
jTg3CkJcrcLKU1QzWMR+Um5WGnqOJd46zVkGrB/Fi5brqRfZQ/wjtdlkAwx0Tk6H03cGARrZVbn9
biZFOVpw4dCs0hsl8IPShdicJeHRdZlnR0O/ujhwZSyj9ofhav6qKUp57UPhHMK6GI+iQCSSLhn8
mai4A8VBKkJ0+dJpuKZN7qsBqj1HK3/pRR4/f/9OhHg7tXThoML3PUewJp6ov9O3FZWol8VVVspa
moGLnIrUGzIvnhAvKCpWTrm7KYum2ymGSjjy2su0YwU1HtsyTz5se/Mp7dO/Vg6o07EV69otbfdA
Svmfe6w9ZehKKuyse9cl+RtCEfYG8wOwNCiE9QtQ0AROLJcuNZSrVhrugjyC2VAXWZDn2DGGn/Y6
VpCXQ5jXGfyFtTFnlAU2i9S134pc/YUd1vqL/gVKlHBe7bkVe2ST8+17N5nQz27AYMOUJGL0O5az
B4P7sRQE9S4gK57zbDr2IdWZCMYf8uzUIoLYs8KZDnLNTru2obSdq++HcEfpU1bgsUuS180Kww7v
zquRBDuzx6SeOuMHPzM5JfRL9gHr5SmKk99kU3Rbwi60fbTuzdW0d0mdI3+J+O7yAG9zaW+mGbOn
Jh3BLaJrw570qTZiOmjW9DepdHFGGhq9pG41kj8Hw1ZRnmPiOv/ADntWhrH5M/PFSNTrto0BnMh8
eui+jD2tbu9aC12LiShd0RlvDG7Ry1kqzyndBLhp9LSefRmSLNmuEB07vwXf/dYZF+2smfQn5Fe8
haS2xMVnzSpABwRFyL+Z8ZgWFRYsCEBqLSZvFjmW/4aIjiiUaL/oPgulZNQCUr4hFXNTpDhkEye/
y+5bMqHK2bTmMmF7yQfM5MSlOEVr+QqY1/NMZBOYe0HzeaZzXirmSw9Gd9dgR0XkqtQ0vMbncL1A
KlF3DDqyxk/mCosleXXBJrWNsxlMuT9jF4CkzmzWYvsuL82qaopVq+LioxPDBWYUPDJuweOlggyu
Wda5JRatD1Xt/O/skoOSpaWIq5wYVGQZsDiZGac5rPEtPrDYi6uKPLs4mb5Gi5VH7p6pFZ0Ne6v6
0KdasVex+HiR+wJQy/gTvyJYEn8dzFIxKQZCT6yDkwrzxYLvcSa3Cm70uiOGQlzuUZG7eNwwc2PX
QKoqZ3DgmI5aUn1h/WxeVVXbMktyHvIRtxuCeaGHslLzzaWlrQfASt0hghuAb9P8AUbUPrCOCF9Y
tKVDkZC4DHnVggjTGwCpLMJC/vfeJr9ixo4dQC6Ikwr5a+1MyZ0TFWV36cfq+yn5fIqIatuRTbyp
LMU+/ztYaYVCvq0/KKsj/mAeyW/26m+x/JSFi1qE4NFdJcEpZAYnuUPFHx2fG5SgcqsKEg+PLHW6
p0NhvhRBXu/TIS1eqnKgGc+JYB4NLR62cuT17xCnrZdFgP+FSr0GhXfTq3r8o6pBHrQqpnTiPs2n
qdUF/oX4D14/wtG4AElhNg7fCcUKBkN2JutnDbQ5gu0R6bvIUp9ScI4f6ui0RwCKHnLtGd20A+2q
m5p7Ek3d0xDf/z0jn15GrFLlxI2xn+EQGDFztEZjy8FEBFGzIUzfGnt1b1au6btos7xUdCAibAQB
Bj4eD84PlMcygSjXj1r+pD2Ypba8FsrtZv2qsev8yXpJC9O+FkgCR6AaXoHxGMULymOaZOY1UoDb
JJa1/Cot6uOQvOuToRBnKW8NUiFB3kzKLSHLa/o3dlf7Gjtv343t5oFDuthPeZh4nGqIWJKwOyyZ
Q1+kD6kbogCs0npaN2VkkmZnGXu6hOKlNTlnajP8dN/kpWISRaLtWcRDdOpDRPRWXj4cUW1LARFd
3jE7hwlvaYOXI2YEX+aYXJWRfC9NKev3bAV40AebWjoBpjDESyXo5gHpAfJlqYJBfDlVjA8H56Kn
uQOMkUyefw/jCnoscQHaFvYSoTryEu/IqjnKbn7NX32CIXUDZdZc2mSqLoj8F1LnywSEZCmTl5WR
Dz2KMo1+KrF+cuNmu9Pw2y5VSvnOvU1GjzN8XWz6dfHpLdSwQ1sxPgsskKu1hVdVlDYjTJE84+GC
IErsq3xk1QE4z/Asl6pW/oj1kNECxMsGZ1J+g5xcIAhMH78mg+WJ3kLndWWR8GOB2XoFpkhWba70
wQkwvIsC+5jTvTt6nzM7wbbVlMYzTGAaQcmCHrwJ0t3UAom1lv6SCpo+mc10bqFrRWnBwFIb2Oa3
bZ/cSmaXuDvxBsMGouwCNBE96UHOli9qoWCj+/zXBs/i5WfZ/axN3sFmbSSrc/ULldJ0zhLRXYM+
oA2XIiWjOUC2VqNSSMzdexjRSgqHWzKV+auqE+4ICwy8NrujDNzRUxyryXONUsTN50efzJlP+BPj
71hH1ca261rabXLSQqveuWGrP5n68BGNCY6XfKiufZ6+WLaxoAEkm5pBDn3E+ql4Qhzt8ifTA0Dh
ff7WTK1lUgn3+rLYPzsdMZfoyHyK5CoqjPq3jeO9iXSL7qyqv00J8nhDb3GaV+Xb2k4s7XB6ZTw4
bOdW+0Qhgl5ELlQTEqEJ0TqxTVy70bXuX6ivYDUu5jEZgq90DuLvHWZAmA4QO1T5ITcXqfgKE9TH
EHbM69INgN9SxgnK7GAiYxpaWMgXnC6JD+ZSh7wU8+V/Ci7mZnm7IjrWf8btttsXDdNzEJzT9XvB
LzQ7fUzJUh31koZMkJXZ0VwZBrJnXWGyJm83jbfyOX39k+eFseeoCWcvO/hKjqEsUmZq6NW477LE
Np2lHpKm/w6jkxtPav0c21Sl7FwVcdyI3v9ZC2lKgGOB2GGDdq/1/DMrFQj5Pc2uAJ2oDFdeFgKi
6zzudua6a1raSD/Lr7KsX5hWFapXM125DE17iY3O7zSLq0ATseYPSKOLrHoK1vmM7LHwLx2m8Amh
VNBAA2blenrLy+pFnnc6YPZNGI79Jlujv9hY+lwJIzssHgVRT7RHBQRVikDCwClJrV3eVXsNpDda
3D1lVSEmTzNwZCkDDY2xRQIGdhNIPYuNHVN+VRn4hQPDPZAcYuEurUzfKVSqxkHcytpentEk7Cp9
vkI2jrdwUqqPBn//PjBzxPJBDjjBLmYC+ZBryENsaRp0u8Xw/j0X4US2zdmTUwryJG2WWHWBJ68F
anKGY5x77aLQ4QiahCA2go7lN+RDN6BJQk0kFXwu5GLWATwcgyCPNoM9tB4cRknfX8mHlpH/BKHg
Hv49H0RWuk0WJTvMHSZ2HMvBgeruRC0enEyAUme4z+wCSCe4akNGBqtIf5HY3N3klbU+EgTmnW2j
/546zYiNzlblsuIrAGyVKUrhwq8pxM0S+tAgX7tZFJEXRAiWF9wp8YAu32JQdmFMU5/lst0SMbPV
QBHihVnXwEEf37ikKj9kiIr0kt94GLHZ76XwsK250g+gXupdXZjNY9JObRCbW/mjgpTpc9imCBDt
8MmeiBjh84znrH/HFFCdncLx5e7Ddl7MZKiI3xMvUIeNs7Cz8G51fXRB8mxuqsocoAkFCf41Assq
A+FB2/QwatL075CAUAZwI2DAwnhexyBxiEUFeMd47GmrnysN/2sE23wzi3r0ZQasPBSlq50G2um5
Mz3LZQQQzXOC5jmG13l16oDJX2ikkBviMtzbqlqQ6O3ERAjpqFkrdi8dXbXuNSaB9iKL1nAGo5C4
2lYGLSsuPpiK82JGkXqtjOEQRpUDxvka6o37KnOhzFT9rw/chgKmIKiiGRBrm0XnJ5aZHoQeO8+d
PZrpdTEpZaepqq66CWGR6EX711SFH1Cfn+RJrHTuE5KhdDON1yBK5x9OUejHZMEEOoa2+pNX9Y5+
528TOzjc/z9J4PdZklgj/guTaLWIRnIfzz/mOPuSH6VVl/RVM7P11TiwnhShZjD/aucE+ltsaRzM
Z2YwuBE9EBTloyiblUOk4aUce6LQqGuI7Kg/9WApfg/jK91B7ROTPJvn1ErpESXLTeQREFq2Yzey
VQJfXluqgXXAaUnCkg/FWrlDFnvMgQ5EhkSUjamN0dOUk8C5GUiROWfcsmulsQ8RLPENhCzumFn1
d/2iBTFxZzWJN3af1n47kRtAttCCA4/ovTKOj60aKl/OH8dM0LuMytf6nEB5s7FMEb+gZfZT7hEP
E5DmGrK+xhqQ0hA0XIDyo+wNYhoS0/yPCq8A1/IVggnaFPcgoje+zeKJkgS0gVda0Z/JzsXPoCi4
x4EIgJwxHL7jw1qRP9WWhnu54512qp75kZPu4zqFB2PgqNKix7KMnJngjDFEKeNVD1YJUjjCEmRS
c0LHFwP1mGjY5BFKeqUUp2S0+1Pl1riXAMu4Oi+yFgnJ7nX9Huj/j6vzWHIcyZboF8EMWmypmSRT
V6oNrCS0BgLi69+JQM3Us9nQSHZ1d2WSCFzhfrxHpICXlF1Iduu47h6cOgxZi1u/OReGU1J5WLzk
GjA3DQ9LeMzlZKdnOin/HjOdvnO0rHwWuBgHqTdQN1c116ghGO0N8EN8/Fp7XuzxSSPzZ1i7GYhO
TZ7qX6FpaQ+dZj1oRhbsTb9lJ0dnllez+F4Xc2kyD+nL72PhyMwf3ameOR/MtQr3gEZcDdchQy78
FdXpW4Qz5S62mBFSgvVPyBBLefEv38lIKjeFzeotScI/MSbml3CSOwqXW7KS8dBXKIH0gg/upmsT
FryO7LMZtR8jb+u98oN5P7qw6hapo6ZexgPC3cd2qi3JEu5ryNT7cW2XbJHOjz575ggJ1Gxv4JO6
xyViNevHlrUnE6yEBxwiOKpgLPYGdtmoZoWkGWbwMCzbNKC1ajjDNqMv5nfRR/UR0ire+H4yt+o2
RKJqyi7/Pw/qJuUhI9Pj7qY1jGi1IR4PhgY7bGP6UXBZj3AYQ8kqDIYnjG9uBqOfNdFtnhKy4iKS
ZdS4AoCYd/MtrCRyeKG2ZohBv4Ksdo6rytgtqnOgAQE2YrAsbACzo5skMZoF+5eYh/6uIOF0EwDG
q1nHkDdiJ84hrChqGFoPj3CHsJqyKLtfv84gDJLjkqFsKlPfeWtHtHaeHs8n1fQUnPqbasCmXZKi
UZFG+4YDI9vGSWY9ZRo5OUhwSQgiF8uQFUfTA3NzUXvLzFs6UihOu7JJjW3qd8OZtsHdBL4OMbsM
sHRGT2ubwF+JfD0m/o/oW6LH+Ls6WQkfr+8YqCBARGHyOC5xuMsl2UwUi3eHfI2DT0Mp4Ar8aK1S
dDUFcOelxDmnB4zsPdfpnvGR+g8hiRsWmilhM+ZjDbqQbluzIyCSvYOhlFrfSEF4jOl24Ud4JJsU
o8RPeaDjkHgxcVIfB0Zn+1gRUrJKwUUj9ppe9Yd26fTnVP647LWLFn0ye9DMu5rNrvFxnmLPuDh9
k111CFgAW8OTY1g/+yVusORNeLuZAIirHtOjPftx9lgnRkvYRIwplqQcq678azoP+S1Mep0ePKu/
EhIzcr8kizQev9SPKY38DyToHLK+mbfrZ8s6xK4XZNaxYBQsx1f9TO/t16RVhIn/EfR28ZHq5cmz
yYtqwkHfrb+hVf1tBzn4MV/DqGgPyPw0ZlGT0uWYZbtVyyRTbpTUs/95GfT8zQks/QIQCerHd1Js
FaZV7tUOL4/JT/JsplX/FNKalEmTNXmOxNjcJtpG8vzMBniHr/E14DPVkth5MF1inWXB72bEkYlg
xupShvW+ALqxc2SqqScf6nR475oGe7hFuDV+hfKOJc2WMSI+AXwca4n2PzfkqQZUsR96vT14Rj4c
RZk45/U3st4lpo5aQv4eqRWeBqfNL3jRb5o2Za/RnDwDu57fx7H+WbANDmLxUsmVRDOG0p1L2IyN
BU/Jg8Cqe4/hgn8ZUg1pwVIyFNlhhJE0/1QCj3/uD7bY2bEhjq1Mh3atFhfp0BotF+GQ9agkxTry
E/g9mHDGIB+29eLYaI2fVQOcBs3Jc2BnwJ54yMDcP9i9E2xLIgxYQzRPZpimV/L3iEVO6oo4GoAN
nY1FRZV9hkViLcB7gFHKG6OZGJJrv/1hZk0FBnVgM2cH3a5asoVibPD4emk+yor2PC55cRQODi7P
B0Ocm8iM5QLKdBGYuhbVa1pZGq43IDqgiQkHq+xnKMn9/TwwG+io3Uoi4tKswCisZ0B25fm/jurr
yN87uqB+I7TvOjsdmRH1d60Oi+fQ1p3rKNnkI/vcv7OzpGUJNNQLCJQmIQKXs2urNNp2EXpHziXr
PE18bItXOi/YOoJdkVvjYav5ExnOk1P8TMnGbkGX9lWn31s4ykHKRUzMtLbpd2ouCbtgH3JXYlmN
6HujBpNiufmoA7IbU0ZUU02ATn/Mad+l8pNF3JZJ+b4U3H+Npn6uGsu8NW7+SaxN/ckeDUWPi/qv
69CPZjnFq+f3z7S/+lew3NC6S9kW4Ft1H3XToXvmkMvy8WcV4tuNyqF+L6aOq9oog1NWGuFlPbkQ
LH4k2fLoapRejDvASpnapR9gSgM/QJk2FceJQtO9s0ayQ+hTlY1HCMw402wWW5Fxgh86iw27Xekm
kal4Bljc/vE0WGVOPz+ROEqo3xx/i8fZuEPfnt1KTfo+jBbUphyxN8K16S+mT7uc8J8HFWO4At3y
ZoFojj7NAZntZt1+xBK1deVFrbnTfFyYrmCa5mXWFVfAyLjQwdNcJwzzW5tdJYtltpEuqM1HPYQg
QGQ3/82sLB8HeU/98NqFWFTPh3HTEJQ5LMlPdpQARP77FqimywhfE5VbW5APEo7MrxoiU8ndOq/9
RwxJKBVsgXMPyrLaKaQLGgQ2baXNaL0WAYI4FsAdBJISzB7Gv1pr/WsXJ38CDvjXJSRTrQVHXKF2
f62y/I6SIbpTV386SmqIIFLAaL3XDm3x3XqBIOpBaU/bBQbwbqly71UNRGBSEMyWvIwxZ6VBsguR
dh3Tc0eHgT8l43Hp7eRR8/TwYd1aT3bqnJRFYqHmA2Jo2wTx6OwlSz06uFqbruMBX84I/mdQQBvy
tM4rY8vzz8gQHuxlDJ/UA3/eOzaEQIEZHrGnqb2a4Hu/UZY+rp1kUwC+uQuKP2qR3Aluzy328Ebw
fRnL/g4IPAz5aWz3jTw+s8R4ifUqO/lpWsIdJZa27OezKjdsPAlwdlFihikxOWXAOVDSZudUUeDl
xna9JauRvnrgm9aQH01RqMoNh5QzLko2betke9LGRxFB7cKS7IzSiKCjUsehP+2V7W4raP1Yvww/
CId+00l8XuxMXPOp6MgfHY+QFTer9MctuRMLPPpzTQgmFIM3tnR4neTaEK+aBZCsYrMj94nR4vWb
TsfzhQvso4xdcRsbZLdaReqw3WmUIIC1AQ5M84RsPIn3uvzM1EOXUWsyS4eMI7/voWYlj8BpYyZh
bK0ARLF2Cq10k8vO0xBafdXCM0eUd4cR1LtTz9RDYEx/XxqBBpNc/lP1Xl0R6OvVXbAr2zjH8g7D
+m6dVXkCtK+tl6RkyQsLGRnm7hJPM/Gc7l1ax5eltvF7jOw70x7BjjV7xrEz/BRyNgqrdQfkFDnS
es+AspPqP/Eerk2ClufNfZn3V3W25d4OMRzJKSbJqGVP+SdC6INJhm55fdqnNBU9rJmdiLWTMwAS
+vcAnYYGXceaYhWi4fbi4U+kE5ks/wseP8dBZCRfCEyGc9fnRPuGjrGDqzNVx9I7O+ZrYIr5B6dj
GqXcCZjI0XIZpMQFenaovD69eSST7Che5x/WuHO76XvErfWkFBX/1lqLhzQkCZD7hz3gZj3gukar
Jd47IjUWdGvPHWXnSxsXBMymwWmtP11yhjDNC/LEpSbWqrqXKuKenklPXgGAYW0wCDrCdSBFtEHk
aftmgLsxmsNTa47443Q6mqBCERsyLNwswkqPNTB7tZIVNp/IkJHatVQpo1lm1vvFNKNLYmPeUs8m
+XJmnHqKA+uk3sf7HxLXyc2fjHLLOKKUGhmCQH+pK7O7qhK+Kphhu2W3W2vbtFoaQnUwxvNveHjw
gv9YguV42yjOWiH2tV9kSDmZpylRd2mzcEgX7H18OtTu0FnBkKBxTiv3a7068gA7KTkJ6uJSl1lq
W2Q45wmrEn7lJ4p0httMcrZlNlpXKuRbkbgtW9KJSRw5fs7NTT8MJByYt9EOR/BgfQDR/3owExRk
HjrinMztb8wN80GZbLE6AHaQxYOwqnSr9u914gQPCXkeLLPNbKvXzguE+QRHLVpTFVvSQ9u5kjN/
z4xriADegN1GnKqddNrmfSaQB5nkgGPaowdhkkiOHLgmNbNz/fwHdqv6bLMHORLvxA5VbVo6j+BC
K5w2Uz7OH5zJ74HPRjPXFrLgclJsdFG4u8WL+akNqY5a7wPop19UqaluO3hDKbopSFyL5F21YVT7
xnB2BOEa7chaHRa62xrtU52YbxjJs3O3NOZ5nDCsRVFXPqiRDEKxhup9vlng5L4sG5WVVvrxi2CL
eEhbR4BAkNqOYsLo6nXitQgAwwc2XaDomsfIIaqSz6a7hX5MQk7WwFDKvGqPIqjbOpqoiDAHzEkg
LAI9LCdQ9QZ/mj9S8jnlJ7PheGZVOPgEZ3Yx4Z6GOHe5mL8iM/4ZpEFxtcpsHRv/mww7vWCo5oYN
Uax4tmi4F9jfrwjDTs0k4hsMK2T/bHC37VTW70A8AVfi+jlOHqReHFGounQbHwh8Jr9bSFPPUu73
lX+OtKZ+zOwJPnaJJz9o+wW1D36rv+0vg4CDphviuDho4Kg+2Az67aYs0v61LMydkRr1HT6P4rHK
ac/XGm4uFj5EVpulFTRHd7brXdhl3ysCb+EAasWj7Vp8aklPoehr5At3VOMeaIFnB54EBQmjCnUh
2WnV7CarJCYNA8RrX3QEpLOYAePBCCNqxl+NBQ5CzQJr3f1oUrogFAJLeUA3uNWgF1w7AxlvZA7i
4LgoPdTLqjdsxFDppk8o7dVSdskr70nm0as+HJ0PZknTuFf3+SWD48zSFN0CnbtBUEQudbJ9XEw7
Tl2IY0hHCI8Qh74ZIDk0DonUXZRebannK+xuOBkLK72dEe2UqG5snAG/QGVdu3lCGGDP02Ni1kQB
lV9aoFWnRp46MAa9mxICx/I40gYYiPg7v6v3gyu8oRbGLbpBF8uAdP3TC+Tb0nfurAJlkvqFkiTW
4VFuTzZynL8V9hy9mBFo7DjHz9nEs3abkx4hUk9a6M3zJg8uU0fnAG9/X5OsdlX7c7VOb6q533r0
GmA2WVV2PtBppIzibNY2BkQnd8B0GSC55F9drQfVSZp53bteeq9unHRXvRhilhsVRvNg6g+V607P
1azX5IpF9efkWH+fre9NdnyITdMBtLvMl5KiyksDHGYIRtgofXHRRzugl95lnBDPRHr0sRZ2U1V2
Mvtt2sXcKq5kIYh9ErN/6ORawiej5Zhy2G0nyJ9M26S2rQoKa6smFr6IFoqaOEKFF76TE5V/E2jy
PbvwP7DZAGBxwCCPbWfdHFL/NkZTRC9SDg1Nrv4Ozyd+YE2iv0X4htFCmkgcp+bVz1I86jVQGAaM
lz5gTQcoexNWhHsFkr4g4ja84/M7agzpbxpDCMAYPYiWGtHifx/qxP/7MkKfc0DyYO505sqEqBGJ
JDwYeOqGgnVy2jMwLLcB9rN9k0HKwm++eCcvQiupDDM+IE4OAQ/cbus+45dtC/1F7S3SCNM96pHd
YECGlZmJt64aPH3HjFuGkdsYvawhflnMKNispvjOREM5zQzXUgsgbeG/IPwdmbomFFRFgK1xbL3h
BrV88lLrqOWkruWlkKsAGH7HBo/QdpZCs7EJgpXbUbXtC4Z7wtbqhiZbMgfoPbLnYkJshMQhWEaw
nIy21EMnzcOz6WIXkG5c5rUNbtw+2q+jIWrYO7DmFMJT6uBYsZDZqpe+082nNytBqank6kjSNo0N
qmPtJbx4bI8+bSuf0lhdmqH8Chr3pm7BQgQ/EI875562CGtnduD3iq5wikfUBsQcqcJI1UPqmVdw
Xx8nX2ysrt/05qfPZP8rYJS1n7XBOQ96QZ5LAlqQxJX2wEXDrCcAwrbgc0SwC/FkHt/VDVd9kb3Y
K/ZkyCSbjBBJdpqm/b32aUrT5Wm0zAvdRvFaz4t3dbzip9v28Y2deLxvfAdmpNULAND5ltVRREik
4FCqJMomJIy2RSHlsEiW13lZdz80zWdkJV+1foMiPk+HwwDKEzt/SOMSRNY3zrJ9VTtnpXxgX5K8
WQyrtpEGt7vz0VXSQVwWEmLWyVDOK+y2Jiy/0woLYQLokt1Bmo/fksQix66Z6/v3/fBbzQjVQ+VE
t5TENTSFdXGu9KS+pGJpQWSI76poDFyru9Sj8zPkItyuJSjnL0tqnClbApnde8b/e5IRpY80qsBW
cIGpZ/8eTOziJCNhbdLK2XrsoYdtyQT0D4kUBncGC3scuBPDrv+Ulc7Sm9+shS54+jOG5fykwY05
Jb5O6lJXvutCwA6lP75aDgCYpTCqS59438ZWmHd5QXR7aNLdIP39xHREl6kbv+KYiXjSsaawCCI7
e0THP0dEu2mSzol9mxSOJmEEB4RhE2ULH4jctkQ6I1jl2nE9EGtsC/RnMVfVox/YW/WqYNJ0DQ2z
Pqlzxy0Zg9sNQCV8yff8wo9LU5tnNYSarPYvLUC9HO7W74aBxk3ZRRsCFnb9zARqmrmU9yIY8l3k
OxhHk7ghg1mrPwl3sHcBd8azKIgkjgLMO+t9BjX8279en4ifqtkkdvNLIDU7thaGtMKMfjfS2aoe
4nTS79QCEqs90iQImmmrfZtyER8GExhs70z70ej8Jx1RMFOROv8rXK50baMFbvBZ2wmjnqQOP0dP
PxtVBw6vS64ttPhvw/R93d7piBCqxe3/dMDH9YCxtVbX2o1IHuTKxuw+dMmbKuQgjccnj0ymTTO6
AY797NTaCFYbRlcwLGC5FcVWTe44PRlQyVBtevRg5Gwe9Lx/LosIlELKXawY8r0+oqGUBBNHdhmK
pLJMcAMXG+xBn6E1jOwMSYK62hp/bxvBZ5KNNZze0dhPUzsdR7RntygsghtR02wqwT15jdlguGmj
S44QhKYcPUpkFuNZuTU4NMk4sRg8WJQgwVh8tGNtffOa+qxFpvueeN41Ci3nF3bma9kN5DKZ3k5E
abubineo0zsbH9lNl3+n2AOx4mQ+Syf5MtOF1Dzt1FIy6HukfNgrr7629HAn8vnM/N1p3Opba7Hh
68bh0SSRDN+Y669DmT5DdZQYTNWQrULR+Q+yRk3H1ZKKmfA+jvUzsVw1KHEDjIAW1Me1h3BNvmkJ
6eqnxjQt1G/Slk3Ls1EmV+ItTJJX+M0WMcL4v4sJxhb457LyUdhBu48dsjbXr3xVLUeUo3B8pCQt
cazy3m3ZS88BMYty/Ms9mB+3wrQ0tg8QBEHpEAd3n+t1f/Kkori4RJYHX1kKi91M4w6aYJQJpTrE
IVue1JKZiXY++uYeGCklZ2uivxUN+5vFgsAaB0DuSFhqBO0wdIMJQLFttu7VaPs7g/HTScmV/6mX
s0ZnLuPbCTdJK434XYf+bv3VaOOIyNpLyZSPx+ES1L1xWMsgdwaTwlYqP1WODEia5hIXXdBrL5Qy
3fb/7XJJziaNjyELuuLoYk6G/aAeGmdG8W3AbFcvBd6uwnXr66xIJFR55Gmk3nu41Nide8Sjp9J+
rHXTPv4bSKhnNRa5jTGjKVOTXrUz0OmAmon/n5JjTvQ2+7Xi01w93f77c3kG6yL0irP6rsQZf/XO
IAKmBaPThci+bSvLXhvN3fUJNWbHTR7aHcNxnUncu3qW9aLFU0iA0SgN4bNuoHT0LOtRPVgCVGte
hqHzkRh5tNNyN2d7WL+jBgZ1YxtpfBVJH1/HzP6Tg8QydkOutxcdX8M2oN56IsPSelVrD79Bn8NR
cmn8vDpUTmle0l5GNDCPY1Rivjtx3H/LsoSWZUrM16ybXgepQWQMJfZZNNLGEEIfb30NGF/VRc3F
b+LA3xaZD4HcR3hr1NGz9IPfs/4rXtPyuexAr5dmKD5GC6XoDHlrfabeY1IrNqN8b32mZ7vRAF8M
2zUlPfa6blERtRK1yYSMJjoNaUNMQfB9Et5a4dgbcsvIMNei4dpN/msH6efcm7EBaTyqbp0s29Qz
h6BWykqAsibpS1E8iJeOcNRHJ2nWV65VNls6pXlG5sK9DvFHBp5UTQ7bDtv4bCLBUS1Q03PdsEIJ
d+p7as8VZaf8M9fKmEotR6au3QdpAw6zRyGEcPy33nvlW4eqmh5pmNmGzr+NsoG7JS3kQwiTo1+o
7BuB8RGeR8ooaKl3dba8LwF6dgRy9bMeI4+IU2JKPaYdbF1RSrMVjg7thLrNsyL2Z/KI8Drrq1df
D+764OIWSMWbpI86nAhUbS0pBFbHQlBJANMIwZK6j3eWXd6VoPsh8y5VccJ4h5WWW7ANIOds2YXr
rVgULF9EQVrmRz86NbtzSeeGRMkfnClnOJJOpj9Zd+uvJRrYFFABz4eigU1o9I15WCK78TepYzv3
bf0TP1DCJqZLHmv5rAsIlnCLjRMZ5kGtcGYgMRupg7taRmjt+hTBxZ+mFcgfnYb4VNnYonckjEZJ
pYwF1nXqiWNekB/bJSD5/1HlWm3y8FvgNCRvk61HdBYyZ7id0+xSIltlcDzwt+qWH+xdmSi18fSR
EY0QT+l5PQFWMoOJg5yiVvTETsP6SgYAmGz5vnELm3dV3Wv3YjKcY+b5e26TkreFUlY9FCl+kQ6O
+9luP7qKjs+Wwy4/cskPVi0idQ6dSVwTwl3NX5LD1xJJuM1nv9iZ/900xFlcbZcs9o51Y2KMbRwb
cnczsbkZvsWW8aml3vToju4vzrAN/3h6oS1kORcTCtMR3RJp0fSiR4t9RzjFc83c4iI88aSWsY3M
k1LPsubIbgBnFHZz4euI/P6DTEtmJ96mpBWt0wxyWE9VOjrwUIAxjWVHwTEu8NSzBmoYO2OpzjKt
ob+pVwHZgmijpYoJ06e1HYOyhA3mUb7Kjq/sfcIrovnAXvZxnL36M7Ejl+wkgpMcm3NSaZ4jQ8BE
ImYuKzLSS9SyxfeC4Gpa/hUYTPXl6jbZPBHo6cY2wa0z3zxHEo7p6u276WKjXimLqfalJncdM32w
VtpWFdrm7KSP1cC8YRzuyyHuftVmd6+zYPswfAS6frpVm8paz+pTw1aP+yzz4Ck1pl0o1fqpl9gb
o7RujRUxmrHttAZEa3YPVuGfJt+h5YvSX6vyBAwXzIG0u1vl9kHzcyB9835qz4mmxdd/rDWwOOOV
Syg4Bsv0Qp3bEc1HqHrlVCyXOgOfnRlFFKeQambDI2+ct/69n5nXOQmaA8Oiae+YRNxqjM13PhLK
X3WvZ2c2vOPJSPP3Klrc54Skob055Ei/qB9CLjdK284M/U9mrnB3ReJ/4uNF/tVSns7pS5eNy9Ho
geuaLLeBzPjnakFxYKT6hWU+qPlh6p/VJDiFA8b+aZuw37ktPiiBxKP41Vw+hDqnNvQMCY/3prcy
hnwjkSiDUQv2uXBAMThEuM/65UXwIT/GhrsntGF5iUPeqqUIKFown3sNm0u9bJNrxHl++p9n40SK
wFhL0lgf66wb8VQNmNEvaUxYce4yaOt04V1lid417vCHbe+RUSIpcFgND/bk4akE5feum0hvGjwQ
P8fAP1hpon15ZTpDxOHbHMzMk4eKpmoeALO4hmvfjViZNiidmofB0Z1tM1akr6u18qLbGBGlUqc3
mADFYeac1MggnrzXGvXeVpjtcF4cd7x5gOTG3v9hlcz1uO7sKAh3GczsS9zCoa01HHhNiMJeL95I
WvjoRu/eF9NP1T8MFfnWRTlLOSFFLyILyeBuWa5y+d3nMzzy/x5bg8uXi7SKZusbJGP0aVi/dK3o
tqmGfl1Drq4Wf/gjivPo/XCw1RJZYtp3UcMU2DNLB/ina4GbAUWhlpcFd3kWLhcM5M8+BdcqSYGS
5aDZ7sVRi2FO1UGt76JxbD5tahaWEt90P28v6shEo5QSq+aLffw98NBxqyF+BkJlX8eIYfEZsSux
tRth8GG2nRkOHETaNzsLAf+zYVs9uvXK+FbOA1JxpMfw4+rIJD08newHu2VoXQon22RjjumA+TMG
DYZYbf7CV8I54w3uHucdCTMB8AZw1jluf/alwRFY+MptjCK4ClypH+2cWZi0E6xJ3FaR2Ym30Vqs
R3+woGlUGfYd/p216iVljpRCfjT1cvAbcYfk7KLZSYgR3v1Ux6caW1gyJalpjguQbwx40DrDhj7B
ss360BM5uLFt95zNNUEURsAMUI7/VEHreHSHA8MktS8rDOPXFFTOYQj9e6UgTqr5A6OH9xQneHMl
XEHMPf1HPK/7eXfqENkU/bchi+R8O5GIU9gsojX+FqGJgG8cFdN7dVXfC0DqD7XvlTsPW/arqbXP
cSR+Z6kjIZLUYhRDPZiH4iej4GH6WooRJPCfYgwPvTt4nOXVfRuTEMSEZxN0GTiGwWggwctDdQjc
l9GsnhxVh0FYIEYplqc+7JekDO/ZziZ4CiyMMomXHXNbO/kvi5dpgNmn7tfUjFhaeoOdbZVZGcgo
7ZsjhtckN8Oz3w/AwJwUZraqM+yMnppeI7zQkeHfS42bejCGLmQKnBMemkXLr5r/3s3OvfEcD9Gv
eZgdEuxov61oLn6CPnfagriDhA2KgSMDGGmEANkvylNrmb8RMw33/95XLzH3fiu1DJiIlE6pBztb
3ubK1ta3Qre3tnVPPlU0ljmJ1mV+sKOeKfmoOckRGACqfyaesVcBcafgUCu2+Dux93dF4jPLUpUf
Vb1ztTOHQSlkxqj6sEgAO8p52+g6PShzW3LleDaCgzhTfGK2xnxGIAYambYXuFoTyBTl8MMsMr42
lRGdzHn+WPteddOubKvaRdH8Xple84OMR1X0GLVNfMQyw0CXTX0XA9dwO4BeZIeYB75+/WrS/9e8
pakXHrquvDXLVF/c0rtgUD+LAQikoTEkghfAFk1oRC+OHPNY7phxtE1e7YI6fkbd3950OXi30WwZ
GYMT4UcWx4xJPkDp/uqz6ZN7B3aZALauuuh0J1luBrkuUJjRwCk/LLSsDE0eH73UvgeAm7LgT8f6
TW51+ucA8gmK9Phk+akmQ2bSV61JHvW4nbC1dUgHdG2+ClI7N6riEALtLag4JlQDVS/+sOLMuq3a
Mu02DqVp6Ds3YPwELifd6rPmHFOvmK9IsXYu3IR7FCRvdJqIZSMZlEnzi3AKW8cJUluz1V3K4qFz
Pu1mHOUxT6SEpzM+Vw5GfTT7+0rHxN4bpIdzsL0gEGctVhdMKSVWwcf6vKG9/0AtihFfPMwSRJcL
MLLg8Pw9ATrTSyWCdbGGUeGcEtB5xnue7KDauVLRUkEXQSm72BqG65mNiBNE94LR4dlqWu6to2ec
8JVHp1Xuy9DqNMzk6qlbVLLQBRpAWU85LF2YqVn+PJTLkzWYGP1yTH1paT6YTMcvrIrxpTgkimWG
+6NLzAQHHXcutYgbQ9289HZ+GVt7vyqaxpoJjkic6b40WncXuqhja+I5VIGXtP62caf+LczzOzOu
vWMw1vNOFej0n9vRwoLO9+uXb0y3srSWX4x9qx9dZP3pWbxd1BYDSYd1V09utdGIBtt0yfgzGCTj
xqyfGsb1NyU4DME2I6fop8fUIMldLQCmEjCRgWByZ1uwVeO+OoV8A5X5xcf4cQebAHqH5Y7guVPr
EMlnpc41rCTjORrb7RB4wWly8uSpdJlkyaYJZferYiW1rC9Kp8wv4OWcjZ4lNsFOTn5OWrs+5bVH
7E9LlOo6oKHM2FaGTQBOpRcHde7PKYptPDw2hIBI50BK3Z3e4T31E4QDUQEsk/DqR+49Mf5sXdwp
PxYqR3RmCRR52/eOcIzjHyLVF1TvY3ecQ8Hh75nDb84E6NoVYrG4LPeFBonz3yGA9BTZy7KEuwoz
z94nGeOUWJDisSTMXzOzN9vBc4Q2w9xnfFtvZdDWG0cw8uZ7mp51YfWbEHHbycRexE5JYnBHxOUN
xTO1eUxXAWBIyecqN+ouqxB2RjM/9ISPMTyynztaEDrE/muZORO2eoj0vIXwf+TbSk+jxQw+UO5c
cxkAGJMbd3WbnA3GRFaXfGWFsKpcj3R7zESPldXFP+Ze+BusZP1dUC231ZkeFV+ALvDTkmn0V5rd
ZuZD0ZJFOHnznZkRAmcpwZQ2Ts2Lllomarx2eFzRump2YSAqb/EyHy1RDAz1jfwFO/dTVRpkL7Xm
y2D3FEPSOjECWU4lz4Z+RefKrfhZ1Ev5oJ4NYKr2iYbGLi6N7EkrLX/DT5D+KvofZtfEF24eCCrq
lklOHmZXrx1a7BtS0UU8zpuDXnifWHq0/nqtMtquv90mCKf7KLxvBOuJtKpHwOEIVQwxoVas0m9l
rIPLgHhjRAJNiVxHKOIkmkOKz4gsImnYb2PWz0k9easWkl1wdSfK/kN9lobRyDBohI8bj+v/FHF3
xvMg6Yb+4o67FME3Xzec0NwXt+t7NnrEFinKgwtEQwHi8zNj1vAg6jp+HXOr2Mxh+puMvORVDDrT
Zx3h/r6J4q+1/SPCN9zz3zrZVWbgP2JHLKIRR4/qrjT3irUFxOZILI8nuNK3qd4c6560vc4xwwtj
mPIV6CrR6iEWxDJJr/FAhpmJdZdlSjNfiGF4QE+1sIUCh/3XVT0Q0brUgXXHuAKPsc143++zvzri
zMiOakgW4VTbOcR/bdW4bJ2ZQecCAMIa2cRDOGhRsenbtCdokActLcIrIr6TK7Vm6q0lXX4BRTCQ
ZmUP6nbGtjV9VK9ySLLr2g2Vz7juNesoYvEsIzCU0aOp2IaW+VxxGWAddAamqWkX6s9qnaS70W8r
1pJTG1bufV5EJoYvftDCFS+Bh9jcFG9+ZgX3ShvLkRA85GJ8r2vctph8g82qZ2N65Fw77RqG9bIK
qv+O5INluFSoJZhRLvnPvjaOrL7ymzaFw1UI53kiXeW3DSUn7MUrVzgyiUZ8Qi4qj8sIoSvOyqPW
TtwU+HQ35mhmT3PtzmRpuSd1e1UPY5KiqKlxfWbV97k32o0qIxAcobpUeuqUb5kSpeo5dnjydv1x
2/Zo75Tcgc+Q/Sml3yZODChicsipHtSHaBjMAGvdaMiLw08tEgPgDA1SeMgHNHEKqKsezCnAjp5W
n6OdwVyV0hoPEcV9jAHKQzS70/QCq1OawP3XkuQwlUyHlGEXSh05J6oV9/S02TGjS7L5bt20MSIm
LgaZdQURaBWCxH2OdxjQPF2VRG9LLLl68Ii3gmLOOFDU/Z9Ikn7SONVIaJvnQyBJP9XS/4ytnVM5
Hc4OxPsOQOO9x70Q5Jof7/2GiVDRg/OAmchftA28a+KQPdfXJa18lCU/lm751hyjrMu/V0P3kyVE
/X0J6/sh+K20JWOf5Be7SCRoMDCuqRfRz2gBJuJV4FPP5c7Co3KJtMK5ad+UREE9KEkLgaeIWz2i
7yrwurt0jvwnhvVYjcn5xhLGvR1V9AtRlQt3ipnLvQou1ZQnpFzrV7JV7Lcmj36ObvRgJX5/1Rlj
n5Nl+qXk5qpfi4lL25hoGc5KNNJZlYupZhC7Fla90i8hWAiPKVClTeJF6Y+IoFkkvRJiA2esyZFG
OMMuc0mytLTlOqaZ9RgJ/f8IO68luZXuSr+K4r8exMAbxWguUN53VzdN8wZBcw6893j6+TJBidKv
CM3Fqagq8pDNKiBz595rfWvBiJP/RKloXcowv0lXx5I/ZQM5ZaynBl9YXOdDK851msOuWBl5sfYx
tYCkmtSiJy77Ax6aGeQDwqU6FaCoWHtbSD9bWe0baaUeygPt/PlN1x1waLHz7PPh2Fde+NRqLTiP
fZRDQyrjneHNDRcXESD5yCkunMfviP3BzCj19ykNL8lYg1YQE/tytjTiIKnwZdFU0K31UdF3iKeI
i1p1ZXrlPuVcxjQx3kAIYjhrVb6G2vsa9kuGF1woclqcFUVqmteKTsnBTWqcKnKQEqrdRe8Gerxg
MsiIyuJjMdb2hpaRRlzZZJ2nhTwyzA7ABnKWrXpGeI+CTgQBzcnrwpANp3frnFoRtFF7mNt9+TQU
QTP5YNLJyYkn8tU8+cHGQq+H2KImIFWIpUH5bJo9R/eR3qJ8Gbt8wg5RiraoxakY0I5f5T8QodOv
LJiT3YDaa7XemYIut3ZEya4etqNFzJWjzo8gMMW/KEoCwpCBjsnaItOAU8812j4oZAJ7GCotCEg9
MvZoeNOdrEc7olID0EW+R3v9KC/HcqLZsv4ti9NoO5e8XNGhTpQ0eNUWJNC2bf/MyZB4jZSlFdYN
b0vSnrcb2nThczfQ+9XVY85KrDLmcowRfx1bTy3B+hF4FeoozrwBF6F8cNHFrs/+vOeIX01HTBkV
JKntn18AX3Ukp/HSTXOJV8B+jlI7EGfUAeKlXI+BYhoE0dosjljn70D7Shc/OUt94xrfB6NQnhrc
KL/QVIaNVv4CWQoEaE6totgWteqE/7gkafVaJCpCjLj+tIjzK2IlVeBHEeqLlxqHhcZNGrq59UxH
mdAd6KGbsCdNQV+qn5Tj4z7M2/QzSrkUKGIKdKDUFQZbIMXn/Xi056b+lQqNi4aOxke/uYcUZ30t
dPiJsqnj9HmzXzJEKtVsoqilsjhGXbd8ynDT/hy6jlZK4GFtxeiURFr7XIaYoTJo9LOOMn4T6YzV
PTIQMGTZKCIprm71dJadQuDU+rXM7c+ynRm07a8ycByRRsX0rBqCl9JlKxsaThbm1DinfM4JMaJ/
F7khkIfFml4gQ9bnNk4zXzGg0NOKeU1zPl7wNyet032GasOHpYLMDuZmQDkL4E6uIBSMxjVAK/Ta
w1P0m75zOUgzBpVLU1cyqsrS6PlnxlONbDmjkk770E6nmxWh+Bn0dBU0iQSVhwqF1OymHtmyNx2W
3vlUu0p/WG1/eNxvAwLex2hWl6xqgjf5AF7nifQ4ustXCiwBcJOAkDovUd5qcCu/VZ12kvS+1jnO
a4X1Xcm86iPHY/P7XizBhrbEddVsU+GI9pFLRyEvSew7DQPIxAXFpQHM22Z4+75NNcjGjlDrvHf2
Ug/+B7fQdAgxV/EYWIVvCXivd50g4NZU59+rUk7K6x89g3xGJ6AuvatlEbOiJpDrwz5u3loNxl4z
I8ppar1+SzysyJWnvKuu6T5zWJJCD1fXZDiamGjWtjCCz3Y/UJ1uCSATRNlOOyxxclxa3fsWKmAR
OW4XfqU3I8BP4ehs4njZNzWaBOIKsVertYORW9WOeVH0nJiCgoF2ER283pvuLg1K1N8xdZbwii2F
iNoiByszx27xY+5F32ja7FBECG5zamMEQsJuROtuRGsRzT5o6OqBlIWaErixBB5PDlPgvsXxhdK0
LDbzT7Nq5mcWTE+Ca95WIVtPGnBVj08ADkSkjYyoSWR+2jS6XpWO3tXam0/NjpTpwOoualh81hWX
zorlFJt8RO/m5KG5izgvvsJGDiGRKYSwul1OhhZ/3zVymu/W3BQH+Ur1VDo4eUYHVr4eCE7c9tAy
N/To5qv8ZRNbuSVk8fPVWRzrEDPbTPL8WMXmcVhORESCl9Y83d0vQZNuZdnct8o2Kqw9aG+4Wvoc
biPwsqfUI+ppNh7OwNiDE29WX3o8b/J0LKfdfx7keyN0BNDczVO+X4pJQVstyllvOXdlPSOW2h3S
XWsyCfCj3sbW70E7XV/nyfhzatO/g4K0trUi4qd8t51eP0el3ZyLuo6uJHtwnukrE4e4EW9bo//M
cqe/WXb6rcF/5ufY5q5SkG8YKOuTfycOWhFdLHsBYCsssbrl/ir1hYRuhhjbKDAg7FIkvq/F6VBx
lS6BfVDtHOA3ruyzERjtPcMcsgVKFBHPpPZkLIbWdkHWeon7jODdlCzUtfERKg0Hdj21fbbyn703
fMx1lu4sI/AA1nb3kCivN2eJ3cOokjFACPA51DT7C0Eep8TMjdsIjuWPkUVV4EpP+XMUWR4LIz3+
q+6MHPGhyJoiSLCyuhimLGH09BRQpLqGHEPqikLC6KbY2JhZRSCG63xhy1RWpuAffQ7iY7aJfsmR
MYi7xulJWzFD+K62U/+CBkf5YyqLvpHAovX3dCANMZNVu7EGic1AwfhiOBE+i9DZd65hPLL6CvXB
h+GeUByTrNb5g1H11/WpCpPS106hy4lrVQDodh7wvYpJr4obXM5bg0FxzrRjQMTSQHQMxdsTrEWb
SISkeND0jm0a2+tLW2SmwLLF8Y1Vd+fkyUfWoY08GJB4jhIaiaCVnrrMcbFq481VZuU6QWt4wn/4
0Ujjg0g1x85wcqZhs4pQyUlYiPdFhMeYAfUTgW7VPlE5DzFapUrppmgjTWa6EeIZkk+TStn2hHvd
5wH0OHhzIKZSXBx8WxtWTUOUCMyfRzANAHTMsHwibSvv9AxP8tUi3kpCrrYwKC+lNfwVsQd3Ji0/
cbKrnCrza23S+XFsppUVWSj5EFlQtvBrEGoiHwIX6zgxVtbuz3v0pFPSKfCGDK5VbnsEYseWHsFu
PYfVIVPF0UKqWWugp8r0m3T0jXVmb1oHfHeBUOhW5AuOBiTFnwrEH4kdvUzaY91F0YkcUj2d7svU
M3Wv8+yeJgDn+ZjO2ty5+2JZ8rOF2u9kkPgsfbTIIshnBDAP7USszXOixAcCspmUmp778AwEmJEX
cmEKP2uRwR/xrMA8m4vFMq22NAGE3jUKlWVrpQTAcWX8MgOySORVhPTnkvWtvSuDiRxa4RnWSpHB
bWc9bucU2W+he2dd44BmNl5LZmuq7gQeldaYhi5JPCsX85rklbbLKqgZ9Kb1F8S/YAmBNfozs9mP
uMhfcmc6yPuqjGcdJbJQ16kBJwVkHmyXcGESZXw37Fx9jUN6T1zKi5Z+I5DS2UazDYbe+CUF1Yi4
9n2NCa8yQgM+miAsTOb4kjhYTiSQ2/Mw6ibKNWtxPq/3KF9G78tKPyCG+mLPZGHXU05yNr3YwYrj
H8nUoQJN9+RSPEIgIIdVnt9kmMqK8T65jXdjkF/eAdXeAX+WLwoN792fZ8rYIaA3IVitshZPZ07r
9TUh4JWhHiabbFEp6qp1dLzrApVlIoPejqyr2ztwLj3DPs+cml4sdGlMZKxn4pXdCy3h7iUAFHLK
WOt8h2JPKjoc4F1H9DbOrii7aS32aGiCEV68mJgXlYhey/oFPo4dZ+yDl94o35WktjjQ5/OxVJev
gA3qfY1QiwTdIty5AUuKogGhkKawoM0RxnmQU6q82IcZjngy++7eknwJx1h5xdicH6JKne+GBm0Y
C8EPB9urj8CZixWnBn5JlrMBC/Mcvah1+ouNCqGCNVvvINfHDc3fDIa2Yr2PvvHdLotPcihvqW53
YK0MDl3dslLCFz/mTJH2a4cHGTqzm8w7wtucPrTYfGvtqkrJVUWfUsc0BtG/p8VCnpI2KTsoh9MF
aDVcn6V95OE3mjHNQU4UPP0Nvxh0NJ1zh2zvOiTGdObAVK0ZjFtDvUKOK7fnRUcOUP8+2oRO+Hfh
5vmjxOhnjxoBhxi88EybY7yaRFxuUa8J93nvWbcONMJrZUKbhAH8eV1O4pCEE2GjkBf1WCMaYGhV
H2uXgEIUqwb/ezReiC3JN6nIMBg5XpGlPD8rQ2FWIiaQGpPxc8dnSJgMp3GGENnBs9sUP4zXXeKx
Rt4wOLTSFxhNXADJYYT2iA6UWOVIBNpzsIoU8qD75iWMlQ9XKG4KBmN7ZwmrY5rknKzHZbjII1j9
owJDtvHESsy6Y70pKbIVrTE9ck9qspwXnXml3TcbPcMw05ZLj9k3w3PsdmN7Y9TcQikqaB0YJ/lC
vs1pUNvXA5A/R/Q95Mhe0xTkt9iE5VuxUb9OCwanifSIUxdAibCtS1HAnrQrlLOjUAD+edABlfmM
3vKDaQo5D9SKk2zZ5WDB9m09GpuQUAkfaRj5ZUEVPCjL+mvU5XvG4hrZpLq1tQISQ1XRAEtF/kQH
ThXhKiiBYSHklESs/ao2NjVEULP7TbXj8bju1uT2YM4NHlakQjrknLyVfzsxOWgN5F0lW0SKhepN
YgwKnWCfups1WKDle9nXY8jnS2Kz9IX+NkY0SbjR7MWk3A+BuHpEjHLGwKE1GKr971gaEwwEDhgd
M7v1XpQss/LiorUlyMIIG4lNmjes0tmrOblPuhXKu6gtKUn9SjBsiBOt6Kfyb1eGqXrIZ/WC8Mgc
D12qNau3Rxp8OsgdsLXrryv2laI8oeiv5q96iqaMlscexKD2EkK48Pk/558RRsy1T8+XUk/RW7X0
yp4kTB9r+KIY3L/MdN7CcKCcnq6YH6bXLtQCrNUL13wpQrOJQ5IfmeeSeSdhHMykyXSEiwLncwgP
k/CCOnhaTqwKlEtzkPuCN3FWKd6HrFXua7Ux0V6c8FkMHUGfEhwjHzT49Ht4WLhhWtU+94oGCmC2
o4+6qRAD1N5vkXneRs0jz9R5C1rO2dEqPqEZhtHXAz8ADpBxdFEIPBFvOV7cM28QwzhlMoaXMufm
QIEbn0AOQR+hzV5FJCfTx7rJzntkAT9YL69YsWcBKi62y6TapLBCMaBVBWbBo7V9I9XZUNonRX5z
tu3h77UXpimmt8+u0GpUH+TpTKpFn/xlFY3ud51r3nFBmncjqIhtm4hFlCZHx8x+pFqXoPscA47+
4w8NMvCzICIl9LHizEhk6R8XNVkMWrzAuCkR3Gs9fiTpYjOU4bchmBEa/CvD+82fCga2FyBQG9m9
JRiVagxp7UEy4Wbb9mjPFSW9WFZs8MExQrOhOMhZOfUWUEt5xyjUTeufkIq4p6FmaOPiUebsorsv
mgJ+Uap3JP8WxuOnSHTvVXJQVnZK3iANnFxC1pphfq8NRxASU5dUOHlOEBrdeTFQRcmp/kzb/p4s
lG8jBOCydB9yfmI3SE5jO0EIIWYqsTM8Cw5fF61z9UPtmbrP2/E2oVxP9wkZv5vc096N2gpundHn
74QrAh73xucALw23CTN8KeNaOGaRGrS8tElHcdnm0zFQ5+QepuZTLoe6i6uCLgm4G1Hj9IpKZil5
u9uAA/qN1MCee+6V2s/ZR5WtXTIcOhe6BJhV5KeHR+moixglj0MDC4QGBbXSL65SVz6SwUZE2zHp
L8fvU0sgPLfLi2wRt4CBcWUCoKmVXTpZJVaDpj7H2kBdTTwDAUkDqEC3NZ5TmI1Iv4abE+H0DUwd
U/WYY2BZVaZeOT2IClBCzXnRA4QTPaHu5zgpoYUP2V114Pc0urEwg57KraL8rSD8IgbO+rGuGB2U
JPGtp/uur8Ir583jHJrhabQYhMkUDVLFh1XBlQqVCp+wucYvB8rPntn+p6Zxbsie+9fQXdRPtfc5
oI90Wr9/or6Dw9rWHcbsKNddDVDnhWjkaNs4jr2Va68M+B6q8SIbQTa+VX8YP0o9i/ZebLfnRQ3h
kIDr2yg0/Z+Qj0Ch5IWzlS+9iXR2RuY1n2UCwFp8l/LYCJdkPuQURbdsU+Gf/UAvHJ8qNDg7KzDy
N3VZwOh4OgEelruVgwaMwCcU1NiNqwJuE2T4jS2c2c1iTifJONMWFZBP2rz3kw1VY2KIF7vNl6XW
jNtMFYQU9G6hAzlAUp58+VI+KCbwvQQxhJ7N88kBd3WIanfeg+EFoVHPuV9WWvLL5jgYzt34oZJ+
xBTjUczESE+iUB3Eg2Mn01mvhi+xKGCXIgquA/4N6z8MU9I/ZToxs0pEjXFVZK8ML77Ldp+2dALc
7l1pEtrHQh2dY8yYcF+U5H43M86S2FmejlGxz4AlkQ4ju3IescYZd/E4BsveumpORHfKfa9L6XHa
M9zPrmaXgPLhhx/0WT3btyM1FvkrsP5QVn7JJ3BlNeTsvR4jyCcUNDRt817Sz9i3dKyFkrnaxI1y
LemP/+r78m2KPCBjVQz93yTiJtfhUMV4DuKgqO5dFNLSMlz76ul68ISA+SQ5Kv+pLeWXeLvO8gmN
wZFZfnhI519R7hl3PbZnvxK5b4tqDRswOd+ScK63ckrvKtjnOyN8di0XXqYt3zEVVtspcglqnTJ9
u27JuhYHOzmZTAcSKvoYXZeYU3qzMT2gx/oNSTybWjjqyAfPT518GU5fjIgu8SzWpwwAMhbYXjmE
ZgLz2mtO0vqb4vP169xb7spS7chA/shLXKKkBX1bUD7HXfxU++EBsEZH5kfhYTO2FSFU4S1vmTaS
uN3uZbDCYKSkkoc5sCkPeD+zEu0S9Ul1dMzyMtihfjJrfLCC+lVnQJ5IZdHP1rz4tm0af6dJ8yo1
snBC4FoWjncqHBuUV6arD4zZ5MxhI01Za48y6qVoAJ53UaHukRdrvkEgqq9J7QDJ7dWhdEIyEaua
7X5edk072PsxNrayTq5NGtQgyy3US3TKwOF+8qBt+LaS10x3eiqTEAkWwCq4YqE1k5WX0vq3eN+i
i2k3WvM6tpB0WiuBoAM+e0vWVXcyqNSTNEUbktMMLi1a7Z6Sv3qGQmqX4TL6VSNSGh2y7nShrZ6G
gdh38XIOgpQAMIodWg9Nc2qSstxasY1A3n1v4owuooYmTyS3Kr2LbqIKIgYmTvTDJtCjCoAB9x0d
c+kWtogS2pR4/4UT1DCD8kkOKNr5EMClRgjbl4xi+qgG9I8QgoVf7IhKUjA6wxbuaDGTmTXZYErh
xibH1LTw80CMVDZD2WvsU5yZq7g7iau/TFKmPrOh3TOlIawuxBifhKO3h6Tc7Wel+jVq5j0YSD6C
p4EVKIB86WsO2TCFgykhHyZKrx5KW/PWtJ27XWeNK3ARh1WGnHsqziBs5r3pVE9lNGN+oiWh9xx1
m3Qm78PmB96aGEN2Qz0t3IWoRjxCZbfrduNoRfXJbYJrYTEvsrMFKoUAtmI2j3xzSZWPKC/3yWI6
78CFplMwIYLrTa4BzdWJ2U1EGzJ5a3rHOOHfOrRC3+uaASjL0oi2tcr5gAYO+VCIem4R3t1zGOZf
JW5oKvgdjVOQhSpkIfVs0Q2YWMhYhq5qA0FkoOhYaciZ06X7wvNIyLRV5Hvjp8Ayxaytrx9YTvJv
KfgLOaKNzGTeS5KhykAMmBmyfNuraMXrMe4Sreo3ns2fL7g4WN38hSwUr4BOJufTbd0M5zwzxQFm
as7lUCX7ol7o7Zc5El500jZyrxfa2dmVU9Z3SVxCN2r6dtxQixbGSJzk+CNK8sOyJO6tARRzGUou
oVkd+6dZwzyCBhgc25i8yiELA1/eZVYUGpvOiitfLe0v+ALtX5RyJ0VZvjOpR21BQPmpqQ13VwiA
tJKmW6tZbpWlEhbkTvopQqS8qZ38r8Ec9E+IT7CrNExEh5AYObvJKB6FQD0vWOIx5H9blYxDz0GK
7IhH2023deiJRrTfBZO3bfMgOhfx3G8QU+zl6pln+g9nie7l2FrvMNWKQweweStfJv0I1hb8kN+5
zF+8xOXzEFgSOfLEvxkCNzc5zFlxctAnBohlE5rAYKLuQkORdCASXV9DI78Uo4KURLyKq67kH0xK
Jeg6Q1dFvKDAuLjBeLdLB+GXZ73NRqi+SltaqnDajZMl/6kg/R4AepD8fpORtOB2lxuzc2zl3Bpu
1ref5LN2MpeXaGHtMp2595WiUzax/TMxlvBg23NFSpaY2c8FCe+ykGWmLqOrOhA+R+BthL+htt/p
aUuasqnTSGmdcRemnXP0tGR5QyD7NKJxuo96hkclN88Ow/FbpboahZGY5U047o9rTDPzjbj0uVpR
vJGat9UniPIBl8ohoo8zJhFhUuLCRT5Z0WIjAFaxMCKIOUvREgwXDn16QUuA01u3ro7qPUKMLS9h
stRM2AyY3RZ0EXmVJmRd7DjLf6rJEzhnGRphcojbm6Ma79yTjE268QcJf9qzitD6I5e1iUsGAwDf
MeY7mBpV/QTioN9J7QL8knBvdMW4jcvKvQXUzxCQhuTikK+VtAzC5b5QKcHZWoC+hiMmaofAsU2R
GS8GPPSvvXNRoxHuBDCVcxDXP3JBSRxRW1rDmbncAIXv7joj51xD17m6F2Xr0Kbdr5LFpmnZGIfk
lLaQscWTUC0Zm8zjC3WcSQVtkqDYO/d0grfd1d69xFW4VaKJYrtixHfBaceAgQOB30pqkeLWtCyX
aVtmZPZIFxL0sQ7wjXsFSCpij/EqSY1g3TBjkP0/Rcvzs2mrke8o6vJJazNCIZWb2j9ceyjPNV2O
ezkjvQeSsUn0Yvwkn6E4QyIzASRKNS2+js30uupklETNr0UeYbBR3eShKMUh7IyB9bVIH2LOoy6C
5DM7dr3PMAFtBiVHVVltG6sYf7plRPBHIFjo7cQN506vyYJ5KTBCe0ObLj3E9Ry8AQfYraPKAMX5
MNzSWus/WEqVA2OcDPave2eVRdU9FtUR8gZjyzA8yRK2VWkUBez1h3j2LmB/dSaGjKmMgsYghaNC
WdvgEBgJe5c+1Am4KfWLvjLDoGK/DXon9M/ai55SwIs8OBViJjoVb+g4tgP4q3qSTHsnfqNxmO7M
ElNV31VvxHgbfyv0vvivIEItY8CspOaLQsq4r7tm9VFFTrZzYRefZJOfzQeSiQUBx+koRU2rfrWJ
GN7mcjLDEjBx5A1fAjv8PAk6GJTkZtOAhx3BypxamwwipdY1v0JCJRFms4gQM0y7RTugb9u5CbbV
UCBv753nWrGUgOUUckJSpMg31/3oE/7IoZljOJV0JZceMAMbauzHOacrB+fg20wdSUm3fKczZOEp
ItFDNF2vgefEfqvk87kWln9RE5zVdv5uVTbuOdItZGtg7Jz2kbUceIbWhDovKmE3KYs7jOItRDB6
0VasXxRnqRBkosZOSGDkXlzeOttsHgUjsS1BuMuuHuigldWHZaFdynXN3MZdl71Y7TtGTbAedTvj
BmMo4enNJ4Wx26EhCSd1ByTgQ3F1ZjU4R6Sg+brpNlwZQMalYaNws3Z9mSzPhEyTlxVdUYTerg8S
hEWttusF/F4sC9FQUsTO7kc8uy2iWm3cKkMeovduLnQmlFtW9N2zdFDS2UN4xX+iHoZl/kVLRc2w
DIip0GqaEAVf2hX5eUqN4DE2zdk1Nsya8tRH4Nn2nf69juvPvSBg1cN4aS3NeauDCrWyfRznimG8
GNNnWnYIcBRuWmOor6nbVBcmpu6eeAN110HjQZ4wtdegH7vNIOyoGlxocF1bbS6SL5qtffYYP/3s
Jw8JB/jAIrOusejihOLBnUlsVAp9W0ZoaCu3NR9NxN+6pOE3qET2YV3tMNt3h3qEXEAbIhMUxuRJ
AZD3rXrM0SfgKae56+Sx8ckM6H6gGL8Ogr7nVDQa5ZXnGF8Wp3gN3KyGfC76GJgt6ajnFQQD4RAL
G9U6x45yT7VPtDGcFwmaGFUsKm1OPTQpTXugm4icTo7J1Rzq9VBsyGhJD6nQpCR/OTjF99OAJXj9
K+yYSK1pKWihmqVzGwqzP6ZB81UCxgYawtBYi2lXjUaNSHMASmZXSN8Eo66OIxWuknFEH9i8KrBp
d0rVzmiAgO6uvKoyQ6ZeZxes9f0xbACSeGbzBTk6kjqM9yA3ezoN9cimZZrpsbW8z2Gf/yVtZ5pu
kMzglhYNKI8Wf4iINNKfdUC0sqOgUGdS1QMVRQfnWqRpBFVa3DLN/aIr9g+prmxyd1+j/qsRw51q
JiG0mi3vIdcJ1LLdFoVazmSloH2MZoS1tHg3TJKok5rhtDg8LogzVq5iZocV/TZ4UZ2C+wL9iLTC
jqOInMsRFDVd9x1WH8l/pN2vuCNUJ4wcsLDmxsQUUhxBxYOmRBube/FzYDp+dgtbzfnuKOygfdog
A8TT7us4Ug0/C1m4VB0ebB0Z89em074s/HSFghFN2+OiWW5rK9qx3PDJJZL/ZpwzL3cFJsf8oSI3
5TAjDKl662xCIg5velMzyTX6qxprhxqnT4c0UY8Zc7XeJqJanOavmjUZ/j/+5X//3//zc/rX8K8S
et8clsW/FD0gv7jo2n/7h2bZ//iXan3/9Ovf/mF7jqNrhuGprmrCFNFUjV//+f0ZF6H47f/LiEcX
C64Z7FIIJr6EJktUsit4yTAQHkxW9JN8n6z6mKDbFmQqFsN96jUo7tj2TzOj2YthBelRSim0MP87
4gh+DMMJ1ZpK+ceIbbo1s9eAaku7bVJkBJRmS6juZnqVAaMc384ZnEjkeGt+A/pAo7oqqJymXEOq
VUY0aysIYGo+/j10an4hlL6/GyGVmpdmW+TfyyEaGvezHtHeAujRi4Tv0Bo9IEvKRTYel4rhE+y3
OyPWHVk/nDIUwz3VpOUSTMhGyDeOrt39OjQ9FDktCLZRXJVnk44HyPujRyKgdixswJfoLNXh12CN
89WjGWH02UBjgcz19YCVdx8Fnb8tLjG+ycqy/5K/CAJjXGVnUnuWTEV+kgbRPp/T62AxUvLsDjRM
DAgxqBoMY2me+aky3U1Nty95xIxHlsa1ndu4gYKSWUKg4koh+DAQR9YWY/yuqAJQi86Ylpw9COPQ
uqBFO2Mum6jFyuxmBHuZBq5/3fSM05JX7rat7J6DIBs1ybLkhwzzLhbxn9FMC6IewJ3DciURuhz3
bUs4otwyaCY0eLNFz8Fzh6NHK5D2ILVSMdALaPvpMDRj9uLadnjm1q0+MlibV1mKK16Y+sVIorJC
DqgPOFz7ut4T7QLMf5nmaZczvn3MjjOSUNrqaAnC+Zs+9ZxchfmfjMKnoo0EeSmT+WpHKR2cuFV+
ZqSdIhuhZ9XMJT8OcV1glMa9FRq/1lm8qnrL7n++kXTD+ecbybVd0zENS1ddh8VN3Gj/6UbqB2KH
nbKb9+SEI/ak+s9Z1jdBuUSnIjK+6ophnwLgIawhLEZkUW0KKv0X2cahLtiTNZafrGpINt0ST7fB
4EZr3Mj+rv8d5OnW00l74ahxaxB3fVu4RP1lSC8WAb0nkrIYlWlKv4sGx7zKzi3T2hLI6WgR7ERz
V2nZ4AhIJMRb2JZp5I/n9Vp1p2g6zj0eZEi7Ftd9Y3l7y8zJBoyzbCvr1J76+bT2VNrIReKJ03Bf
9gwb8pbWZBCG2tOqOrYMgN8XzXDMC4JTNvouugxy+u+m9h3g4RYysQJ14tS3cfuiUV46nToc7Dap
95VYUM2RYVOWdi90F7+k3kJjRXCd1MlKj7alvks2ujqB29e8xTh1qd2/1z1NEnIn+ntUxuluATMj
IMFKUvUHSSBQBoxnlOvmXt5tQwo/vPsPl7VaWHe5Pig4ts6NyJ1EnBSe5RG2agS3vTILKgao3Poy
uy8A2lBAmBCQxNbxhxPYQdLdd5Ez4/YdXX+9MboeR5E4jzZZwyes4+d3pvyqOFr6Bggz8d3F/NsL
tfpgjWq26eu+RFXnfEFtr9z1BvmMU/a7RJ+ybeQVNqEd39slqt4Lml6QHCDqpONfEkYbVEm3IWcn
9mUjbAi7bts3Ja5XyGx8jBROsvaNK9IX1u/eHsj1jceMcNvJw5QqKhrVQzK1/uyWnVTXPuiZqSEZ
lSIDMylenKK9JrFG/GhBbbW6gdvUcI+1WfDRtYxgk87AW5Ys+8GI0JTKLXaE9s/GXkNLMTvs/aX5
qZR6HYix1Qa/YkHEgz2+ukYH5GPpk18Ji6dp2TtUkX4vg8zYJBJ/cELzmFA2ntfjJLx0zBiGjVfM
rH7oVVX4dDQkvDIPK/0qezwTPA2ZjierIAp1yN71jPJK3A6l1g2oaeKTwugnDvub7CBgPVZuWOxa
G1dHJ8qrLJ7xNVTpLQGosLp2rLg5WZ16MOeIuzZhpKtlRDElQ19eWEp/P9DgBQ8JWh5VT4l/aMnB
FkjMed1in0iallRXIRVvjehVhUl2ceb4lIcTKXac97eYZZ+/mSeT/lhKMztDOTXueVSa1/95KbOt
f1rJPEM3bAN/pOfYBlNW9b+uZIhFaouFw0WRf0pcZwDc/muFtdfgEBkRYN63RRTO1KQD+7NZ7KZY
Oa6rt2k12wAh/IthT6LBML8MulWdTbf1doaK1GkO+rdcK+B8IZ96dON88tKRzrBqokMSis887R5j
nwUnSfjXB4axMs107BfwgmLgt1411axyvsVNIx/0joA3ZFAaRNzkQ2a0hnVRXjXT/DIkqOCNhoSm
oZkcymMe2qZ0D4jogMVoEOP0DgJCjZJKK2BmB2S1bejcLfdsmZZ7jN7DRqkMiqd+Ni5M5ZUMnPV6
f5NfAwK3YI/Wpfn/1Gem+9++C0O1HNWyTBquqmab//W7SFxIRbYL4pbTgGefWyAJUjb8T+riYua3
JEo/+zpwT1lRypJLPhhAdHyHEn0nXaMjSTdbTykengjpXHCQk+QUeSg6wn0Qp3Q+Lds4rwuAsXRP
2XUDp7LNW9O5eVr80AgHvHS0FP3CA6IRLXRAghnu7WCnn9UAbIdbjSAl3PRVm+L6gyURiwHKfSJn
cYyXpm6+9rbegcLw9vLVbGv543++jDXN+2+fna15rqd6nqN7zlr6/qcduSZ2WE0J3gbmPo+kYWMq
hMnOkbXLNnlSfR6UACyBaZwdvJfb1TyfMDJYHbDSd4XDkmzKmsDM3BhfGykrSzxkVMJNasXfDInI
cPHtXlnDfLsPntUwZccctGPns6vR9KGTI4UcRWZOG+Q6KTvw0B4n7M++K3Fas0bs6WIH6lGfI4UT
uTWzfnjGi3wYK2JbglDfyIhWKZwwGqjBeVa7h8xY3u3JyR9SsN2O0ztIjnzvGs1vEgHZJxMecfY0
eVpTQzzCxdLkeycl+82xe0rGfsI8543lwTPiAFpT8L42dJV0eG+Ys7NrhQR3ipaJOWTML6WO4P8x
dma7cWtZtv2Vi3xn3s2eBCrrIRh9r172CyHZMvu+2SS//g7SJ+vkySoULmAQwYiQZCnI3aw155i5
pCfDDlZn5wWet+thdSycVfqs5h/3aG21P+Hl4cBkf/6bs5/Op4mq32wqBocwtZqXWhOYDezhvVGD
lsE0Xf2enQpKaFYuFA0TgjMey4SlZICji60OGRLzCNSjjFovc7pqd9MhpMrhQegv76UK3ibszQtl
69dlL7xkrZpzeeP3uE2Aqn7ojeLoLgauxs/FTvXDz8hO37ppRGs+8yhi/e1/vyz/+x3NFWkCCHYs
Wxe2ULW/3tHRROheJbOWaiORgUGYDg9VELwsYinHJL9o2oZxOO3KUk3ehIEvvtT7BytPH39fflp2
MnrknISOQWXSolOmV6lXafW3P/ndbk8uuavX6yWSMo2MZwQ1bPax1C6EGqQl0VGnSKiLOtn/Hk7l
THhazGsavp1LpSRPC9QAKFlftPFb2wWs1crpza39S5USuzfvTwbWtyinmUX2siS4VTFwt/zvfzF7
/ov86xYVmavgH/tTVVfpZf7bGDgRljE1me57EFuN46IbJ6dtPC2PHPSma8uENb74v510rTEm3NMe
Ix0r23oNjtO/UmuChh+W7MXm00IlQTRLQbAvd+a/5QC5dUQOXVkpDJgDRZg/A4sGQ/uFSLo5KWle
c/PkhlfJFpu6orq/FzmYzwij15XDbx2KXuzUuQwoFf1UDzX7r8p6MdEsz11BcECKm66MAG/NcjUv
hyT4+P2BuO4boSqpB7093tkLik9WEW2vodoH1ieKjkTsqjyNiDz+ESYIPGpTqbbIpFTQe7Oq2gH9
76kJIe2LS7IL0Hejh6hOy+nyaGzuy6f1f/9SUmiWEsOPohxh6oTtv53+5zPp1UX2H/PX/Nd7/voV
/3mJftRFU/xq/9d37b6K60f21fz7m/7ynfnpf/zv1h/tx19ONqDlyYbqvvAcfTVd2v6zNDK/8//3
xf/ztXyX57H8+sfffuAlbOfvFkRF/rc/XporKSjU/+Wynr//Hy/Ov8A//naOPseP//b+r4+m/cff
NPPvXNiss7gyDaYslQucJTuvuH/XHVtogjhQ4ei8yiukrrbhP/6m639XLVdQsLG0WV6rst+ERjy/
pLp/RxEtdJftKKQPFhB/++fv/UdJ6PcH9j+XiOY77S83oM3/TVVtnWmUnyYgvMwLxn+ZSB0jwZlg
teDKUUxTBAhA64XiaSq1lnSvAevKV1K07VFx1fYY6TNR2XZv6FYbqB97xx/o5Lhm9hTNh97p8ThE
cq0ODv2yzk3eYpDHo6Ga12EonkYrGB6giF6Zcd21qAd9i0LVPEKCoWtq3sZkTG9qZPXsykx5lqbz
KbCUP7lFcjaavt5KUX7RI0mfrSSjiymS18HsZxJUNh3ffXR+nqOl11AkAYEhxnocWgGQolKfzb5m
d2113woiGp5jDcNk5vsBZTkI6ehd95hrqrWahQ6wBvVsWCxitaT7cC2bwOSG5K1yRn+H05SeGkPd
W66qHa3RHbeljkK9RLG+NmXkbLpu6h8m128PmUKwSVlbc1BIoW0V1+8fRFvJB2HSpcK5LnZiGmwE
C6O6VmqkRG2sFe8TES+Q/K3pO43rm51r2TXuqbhbjDpo05IBxTKxUx3T7yHJegtbUbYNkAC+5m4v
2EdmKm3wnvoyMnDwdg7g1Nqy7pkhWWaA70hBwV4xLtNeiGvxSdNuo6rF9zHOqndmH5BDtMvG0k5P
OXzRw0CuayL9nzIRwN8Zrldto23o1Pk/AHLig7AgyuuMkkdibSoU1hQOTaN6SGoBekDB6wJRKTcG
cx1VSelZWEA3MuvMNVlTuxHB6CM9kfzYOtO0ytJA4icjgLdSbTxDif6RpxpxXobyhR2nf5bQIJxU
cR9bo7jFBXJbpSN/zO396kFmTk0xcVC8OK5JBi7HY5ia0ZaMCEzxSqesgJLrgFcbY0Mb2FqpMj/H
0uo/rOBQFcF3R5rTWYwFNYFWy/YxhdrDGDFRI5XeCJwBm6Kw9MdGiPhaS+ea31pTG9+ccYdHObwN
pvnUqdwFGaGIqmO3F7cziAgwtGjdGoG9LqG3rkAKmGfykACYFGPETte/O4CViP/VO/xa5rTqZJNu
C7+0NtrgkJLcaWv0Te4aV4Gzb8bgeSDI88DUuMcjB1PV8oFAaVm3NRRwIizV8jdFg5jmZPb34DGB
Q7hWoBeSZQsKgBLOtqAgtA4lnMBGg+RiD2l3j0NbvRPM/qXkJLxMORaVAVk76DL3qRgol4/tARkW
lGBorWKAeSRoz9e4AnTNeQTY3OzhHPnYUWETZuKxq7AZO034vXcIeZBd0V9ta+yvKoovLhT12gXG
T0tvosepRBESO759RdHdHJKyr/bCzqp7kio7t5cfPfPAo0Z5+14kX1oGUhUyxLOhD5T+C6xeCeqH
3q7jI41LwoJy1r/KqA6bqDFIhM/sPTWHhpIyB93WGiJLaKh0mLc2rIXaW+e8hmYy3hfjtWLwCD0A
eM5kLLZCWpugz+PTcvDRhJ1EVigUoTuiQnqfBZrVZMg6cAQboH9+r8OjEA3NVPCLCbQtSbS1sCWf
iZVmH6kVAbtRJFPLc6afgjByh7O1cFx9wINidM3fWNfaTPJVkanmqo7hfA2KkdPXTbBsRfwpRGg8
E6UuvDB0I88lYGa/wOPJJiB0ROQvXUiZWA4FyeqqmVPDbzIEovMpa2L9Yrj43kw3A8fr/OwGHc5/
j/1na7u1StRKJE96qaUXp23Sy/IIHfEfjxpMKTEEjmJiPX2lJOZHs046ak9F0YNCTvOzK3qwbKCW
423sZ9FHMeo/Czz3nt5ZMf4K3Qeux6EZp6e4NJqbGqgAiIAFnnW1tNYDkANUDiQdVO2UspRHiElc
oP4SVAVSo/i1MAf3OYG0v4qQy382Rr/FNPliB3oNF8FNzqUauQfdrq6GUNs1qkmCGlitIQyheiVs
WXjSYG1NraO/zhqlaxDIDJFw8LqcGRTm9o4NPWC5OJTWGfc0y9uVYExc21E7QIQo6icQAoFX9Hwp
a7b6yZXhdKrxgM7hT6tJ5fs2Yxbeu/mgj+6bBKR2TIfcuWjAENqkMB96ar7rwdL7rRgc42E5yB5E
AFyz8RC5c+EoF/4uC23QtKBMVrJzq32nDsHD8pwZ6SQZDO24UYGsUDkesyNb3fGpHhDXuDJ4XM4g
8hX8IRA/Ghr5JaXSMUlNmnbMHFbpK5s7dFYu2nMzfcj4lpokD7j1aYniNCEyBoHkO3GNmyaV5SPu
andddXLcQPa19mNp/MIm/scdkOQ4cWSYPDugjM4IvYlHhYcHXMiJUSNYPm5yLaUvVek9ZLqOtg0M
DR/ia/E4ZjHc1OUHGhPNyAbeAqqtnlQaJ1WVTSF0Wqlqvu1xoN+DIZnWllYnzy44DBy+bOqiHEF/
Mhjjh47mE2GKa7NrWA50tIhuLu6C+sBteUYrL2NPyCcKHOdMdle3a8vyAwbiwCJE+v25sqywucsp
dlks6PY1UlttP4XGjy5r7aur6Z2OUFj9hPgM/Z1L8jePBCMon4cRyd3CI4Hsba+ihrbpcppq48kd
zU2gO+7Zzhhkx5h6vJP10245RZ9K7aJjL4z+EDdOp50jy1AeMcYEnplawxGF0XPUtQPkJiV5dTUs
clNqPSxnNUous7Ly51jN+hc6a8uzaRYrJyUaH4WMH5FvmZ9RkVGxtQvlgcCv7AheLtiaup18A1O4
wbtrfBpphXIKBfKNcJLpzPDeoUzmSzE2WyQY9tBx1pQyqrOCWaKeFftY27dtO6T3HEDsOqTB9Szo
X68KW8hvqWa+o+8OvyxnWA+Iu8MV6NNVFMXD3iZw4iBT+WhIt3luHd89YG8Qm7CaCJJJ2bRP/Xfs
AdA/6tbaA6mX54hBATr3sF6kEqpTtgc6DNa6Lt255MAI7FBWuNApal9Kd1yXE+qZtpiOEZ7Qc2FI
kCHLw+WQFWQU1BTEjyHIB3I+ACFaRW14pmpOm9/nk1qxVh2GfJf4Qt6KBEj5SqbBV27U7QqxdbWx
/Cx4n6Tz0Jrd+JAZ/fA45dbZbEzlraaEdMjcxFgTKBO8x2bD39cetNPkiPTVDn/NYiZFuModX9Dw
pDWFvXbxs29jFIpP+sDaYxoTBGMY8dBQpV92VzLaJRMJ7pHbgx+FWhy5JJX7bndfDnVU9veqT6dV
MOgE1M0v6JlJ3pYS4p8Qxg89SKeb6XfdC3f1aqGRWqREnQMni7zltFORceV64+5SbUA3UU4/hNX/
j19k47Flfni3YyJdrEBFTSeUH0bpn6rOTX+JEdpDZOCgnYO6+rDDLMcCoEolnkkE3aE7puFK1ept
hZXgyx70sxKAtlLS3ibpiNnfT9rXliyFXWsr6k6pevO16IajanTZZ4J6wosaE+fqmMiLBefSW14A
s7BhxK/fyuBitjbEupFGkSaD6iV21f4cGwgPl1OCCuurL4v35cyVen0nbOK8nEU0eR8TsMhI85JN
PaO6YYtN7UwY42j5Iceyy1ZcOQmoCL8524n6x+H3e/7lXM2Ho+VO3Ny8T0nbl3g0x41Q8xd6jSU2
S1FC7R6jdh0gIKfBU1u35RG0/p9ZFTeHOgqtWzkfMLFAJZxcgvqyJGeMJsHQ1dJ9LavgVYxdcET3
nW/g4YzfnTDfSzQyL31EShlQmWyzEFSSJtnrUczvVFna3rSxpkx1mm9L2K4fA1qpOv1Q2hwgiKm7
e4eW6GuSDIflZXaC6ToBKHFWS1V9yHGvo3Lg6+oxo4mILeRuG+QLqq55rxT/Ne6i8d1MR8ROcKtP
3Pbje/Ki1VH/VOrB2dGHYj+UYKQS4tWeIAsGqxZ53w81UC6GmhVvmAtY6PkBKfGYb7mP2R1Y6rgb
o6Kl7BlyG6oxKCvphBB3DLkNZYjQbD6NZR7dl0eiLx5dH4PScrYc6looBzOJvv/5FNi5nVXL8Fir
s5KoV81XS2PKr0Nk+JD/zdcIdsWmkDHFnPlVwQTtEaBhH9ksY4Pqiwumg/JgUiYGWFQnID/0xl5n
oapupqgIH9FQNLcKaNhYVHj50K/vWzTw7qoToJIMpYe3aXdFvREV/h9mg0ZRgREvQLfaTXUMDqiS
fp8rKq3KSO0MSvJpslL1nBFnLNkFqQnJglmD25Py53JQEzXfJMrYrJu8JkY19w+KdDq56sohvvSJ
HV/yVAWq56an5ak/n18e0X1dyaAu5wiPlSaU8qobRWWvYiXTD6NlfAewa9+s+cqls7fJiqpo6ODo
JDcyn8x8qum0PKLAOZ1ivzLgTGPE+LcXlrcsB1Ot1JURE9PzO/AkSmivleH0uvgKFzfh8mjhfi2n
KTkBe61Wf79jeT+CnIDIV314CuDbeCB3kX7Mp1phZif2UnDuDVCfHs2FIzih5NbQrHkSUXEPkmHE
a4lnugTpD0lEID5qauti0ol66xMXITxLU0UNxwdiGK7Lu/SmSU/VOC9sTM/IQeATUxp6oR9pz/iG
uV5roPD2WCfbKJf+hd45yLKJ1b2d5iE6mi5/H1zYy7XS+OfaVNs3Ge7l/HRrTtZp0M3KW07pUjTr
IfKtg23Y+XsFj5ABMlmXLFnJKO2N56b93sR99hqJKXlsJme3nKlJqN2sMnheznrHapH05OlqCFTi
uEmn3bINYo+FMQf830RDbNknND05FYE/vVHiL9cyQigddzU9iaTwcovF1soO/fhWM8bH5N/eTfY/
dyt/7LsOSJ6GFRW96FSm1meEFmFtsh+9aMx719ECGRDkLO0rPMaKjPHmtJBydb8iszsvHLrm9LzD
/2p8AxEbEdJBqlga3WE5Ee/dF/qmRSNv7CGG+EeREhYGt/OeZYr5qFixQXUXmGSZkLWYB7KHtKzR
iuCsjGp1RaSWza46SS5SM5ILtfoPuzcnMNJdcvnz+bDDXdLkk4/qnW5GNEarMohZqI79V6eET9Jx
yKA05hhNpZqeDRGQLDfqmzoU9q7Tx+A9m7Q3BC3insNPfEI+uM8mXXlLcs0+VH1QrUuI0OQRtJoH
tMM/YkVT2fjNhKg517NokMCoDnlV1qwpXHoFywt/dg3G2j7KssyOqm19VeEA2LZK1MeeeBAPr8xI
d0rE58yaHpbfa/kN8aKQk0WE9PLb//n88ihzUj55REtn9JDDfoigrKKqTPY58xVxvXr4pOV+d0xI
MpbZMD6ObRldM2ugw2EOj8uhRLS6kT46xqCqtJ3RkVzpjjMCOS9ta1NWmEXRc4bX5ZBqdbbyaZhv
My73y3JQ9NBckztD4gsQ+Evqmp0XVJAFVdcigQmE7KgGDKwzQWXhpsCAVXYNGU2raXmH7TapRwgn
FlL2LBfzkoRjeUlQUVzaIu8uzlSZA21nHmqBecjxeR6Xd5aqxlhetbvAprBgJzRlKkuxfx+WU8wW
hMqz1/mgM6rTk/vLW5Y3Nx0BZYZkJjBUGd4iY4iOGnug5WxA22Oslocd8Q/4PUdmPt5GCUHuYk0D
xIl/1WvtsMUH1k9voVWegEXJR02T6qNVqBReounN9xnFcHGYWLY4RYSJvRPOxdpI3PfFr2wPA6Cy
XjHWy2kRKgCdo+A9mpOpkvnQApaaui5+1Bp9b2S2ckPcD9S/csRB5GrwrChDvB8CB2h4X86VV/ze
6E4wFXY15YZ+/GT8m86t/GG6OKSHsLEOZT2AacJo9tqnWrWv63DkBq+T17HJlK3oANDIRgkOOR7M
raaBLWoJRUcqUG7r7Djiwb7mTsI6cXDfbfudlhCC4ZLUviy3vvH3qrb2CBGUPW91CiwTbEoGzK5z
ErKp/JANPHhs9qzWFjk4qq2KNndtxXPxOSjQj06wa4ZYw70h/UOi0fSdrNWIXBkkm0K2kgCEZLpl
/eDkbGGSVMqjz39SGQvrEu9bxJSXKmYpCOEK8572mhkmPAS7tPdo/vMV8aD5BrDDnEfuntEp8oMn
U/U6Y3wXhv/LqjF/m2X6PSPjNQHVHwWOuq+wIqO/ygieKvQdHvAagHzZbYjMJpTSB8khZ85HQ5br
aYDaseHj20HScLaJlb5EcYkJh82HWsf+2W31b/hkMtSndPom350u0v3MJz2kZflVRU32PkRNdWIz
TtxOw/668kVzbMHsbkVrqDvsPDbZFtlwyqj7xclbi6hgVZMatqsD8smK2DrhnEhyXCcsRH+B3WMW
AumzmUK2sI3U+aLuzVKNF9tEE5NSAzW7pkXr9TNyaOaFLlkGfSP6LQXU9M4HnN2DNhDbifRc9vY+
GRkQ85q6ui32tRhvPgRj7RV3jbtp63ptl0p/dXUnPUIJL6ExHOu8hxBgQE9tOo87rr0W8PJWbsDa
hfAvFYfFGdrsk1lq0y6L2F+CwUw2GvhbPrPySWnaVxd+wb2eO7ouXL6OICNiTbN4TyU3QWzhX3LS
yBRtsM5T2VAF7FRnJ6rhQw1i88E04tiDXfUQcUummftWpRS/ZNKfCXI17rHifiIxeEX2KiiO+eMx
aR02G2LwqRkkv8pqSM/k1VOKwundxXbl+biOoZy4qPDwTjoSWUAyWXfplvRs/C9datGBjuLab3W4
rnY3es7Ezq5omEFtOBZZw7d2Cd/s9faAUo0RFs+XIfRTMUENL4EwrApiZWxMeXpZHos03iMnIdty
AK4lqQRlviZnkWq5GqvnWnI5RZbIroC+H7ImwgsobLKF6/Y1QTxqaSgCNYugA6vBdDqx2jgwPazC
1tVvSvFVDY0zu4JfqSKuZIlqWzJRsR9HZNe79resbQXe8wj2HDQruA14ntmrYBIHvKDuMj2mxwLE
f1JvjZEmt14cI4vMw1ad5BrjCfG0mCsVGaZbmlw5FTM9YwWTk4XWhhu2kc1aSy3/FDhArzDEN+TW
r/okvrV50FOkKbAdl1HxIg356Us6vG48QUZ2AjpCfu1Fsdg3OIbPU5gTBBBZ3wIsXZ4aBrWn5nJH
/gnRoKGVrPTMLrwGCVity9wrHNY9FH0vVF/2SY5VLw+qVWdF4V2NCYPMzVNEfrXUXOAUuc+PRY+P
LwxrDx9SZQdy34f8xdwKbY4wlS38Kg+jTLAtKUt4DgQh/L0G7enqs+lZFNZ5Mz0XcnqhGp5cwfpO
z0o047hyWOYiSvaJim9PxNrdyFyUAF1xRtFA8XSnw2o38OXBrS1CD8CqujcQfrI6hBPYVhfHrMTd
zEzzNrjkEdMWM1uuLNqa1Bta5WDHxSUemm/KZEbcCpm7HShiR459zxB95Gqp7Mhg4BqylCMLzcd2
OIgy3mddW2zremI1ZUxbdbB+pUL0NyFYUtmGqA8Obbi+LkAaWNxskfR8lKG7Ptg2gpiOQQbk64Uz
kgNm7zFjUczt3qBfmvQt/TF9Exs9nnSrfzRjeO5tZncHJxPYxZvU2Qya8QRDZ7hNrjF6YeIS1uVm
yPechBomOVi1HjwY9ksakt5B0fC5Dqlb0CQE/kMgSVqOwbc2AFOuUZNgvfgRDgqLVL0anzKt8lyp
YuUrBuIdolVvIgzRfYk3guVFGadvbiTkSbECfY0152Dh/LnENEG3bGj8W1d9ExE0LmsC6TcYz4Rl
m0fQy2hvIAu8kfeAjXjf6GRZ2wBW1k4q1b1eBS8yCNHHTxZ0GJVQXSsvxTFp3HHTAfzrFM3/xrJo
5fvVzxFdCb9M9IBuVTkhGKJxOtZ7YXUPZJajv0wz7Lqwd6YqMFkGo4XVUSvwV70JQ0CE68h+chSi
dphS/Ivfuts4r7+n0zxjkN9yNFDF7Mqmmjy57ZLcukl7umkmDfsyZWkaRT4hhKq260Q3rasB05pq
igdrqNMDqUbFJnkWefapMu+u2p6RmTiVa9aa3yYKGllNkGAblP5unnOCVGzSpMz2MsiUVZJDScEL
BpATPcUK1vAvw2XX40vtS0r4z7XrWF5QBzXUl+Cbi9gONkG/z+shOkSx+un7NBOdQr70oxF40fir
t9pyq7upvQpSfS967Nya2q8jM8hOppMeQtG6mGRKAwNOVF3oHsotKKLxPhq6wE+hYuWjs1E3yitN
FScYqxtYtNFDwX0GZpD8igcmN9voToidrXWThsPWUhjGUxA+mpa/14MRIOrRP+vUf3TDr2YyHQ+e
zhNOgGOl6c49V8xqo5GluQNUp72O6LbJhv2SiQ3YQIm1Z6CzxK5IHK+qRdp6EAfRq66wVVXw6Oyj
+dTvkOWPFUk1TOtcCPkt9SPi0G0R4WFNtF0h7f65j0mwGCuMcOqJBFR9DsyEto1BuQzD5LUuVfJ7
xleX5vmpIcrr1aR2RvstFhfCIM1dUQUsPpKuvFoKuDEHUjFlMlq0nXotQXYxwk4puO5QF97ypEzx
Q6qVG+2L+T2qH0MgL/WD6EV06hgtFcN8yJu624YtPeKkUM8UWJ0ru6LqnBX5xpeDQMivmJcoGEam
c8p0AUFwx+WRb/MoohEPfJ0UC9kMOSqr8IgkXzukKKTcNHpyxqw7YkZ3vDGjz6N18YPTlpk31jR4
7QlnXtKYzDTmK2ZtojVWgmH6kJK/mLgxVJ8nBH3aXjboWMtef6X1Hp0qp4RUEhQZ4CTVvhVO+6t2
ElyKhUmHTyPWqapg4RYA7UhPC85V0cNWC7p2O6jTj1FbO6XzbnTVXSOCdqcLn6i/UYGcZTA0BoXW
nZaD2SjdKdZjQl+Gstm7oeL5sWLdRoIi8UTKIOVDd1P/mAcu2SoNH6/eDNk68u3x4tRGufKT5MYq
gdq/rsjbUiVfHrUUTrnIpnzrl6hDrEa/GSVis7Karsj8gdfBCVs3tt/eCv1TSTL3lozRhMF4br1r
zgsVufEcpLdoLiUUlK5ovOjhvh4Oc0r1A880a2DH8W5vO+N4dqziiYrsm2H0/XZEYVt3o49WAIZh
aZfGLs+cwqtDiFJu4GuYg11l7QwsYViuddvRjINtottfQQMSKZDxtbJ3gzZ9FdQ86bXi7tIU1djU
qRZt/bHZtb36vWnIMY2G0uOuGvZpdzazIN6bwlgLPFR0qMkg1wCIWkTRPWVpghK8eKAnnx7ke0ni
Wz4QJU3YN0FxeEn8SMmoxTLnD+VDV7vZKVaDa2zq90mBDR7hsnOCOWJriMCv+p9xYnY7R7Ezr4p9
CJ4YsNc2kGFmwx/ABbML7j7U2GE9eK3S/tClaDw/qC5JYD8Vc90Gl4FnqwNVx2ByPJ/54tSm8PAB
Rd3HyGblr7iHQKtfQ19C96qLck1+EzkWg8JTxnsGEHgf2cqDPsFn7cL4rVHbix7p5wL/n1c50LeI
D7tUWfekZ8K+Ath4HTH2rMjMAKZipQe91tNTaSePfc3IApsvZ5qRnjrYxBTTjGZIjbJr1iv7iOik
dRkopheEZX1PBmvbl/m3YhTpJu71Z9Oss6ueWrseK8WBrijW6DFnRrH3QV7SerOHF8CUJnYHO/FS
v3B3cKxIyajakzRN9jOaEW8zaX8NmvRv6pChB+jXvYkHyUiq6SYV7JBasup8BiGjCOI1iI2XMRHZ
ncbmHQ2PdWgKFicrWIx4IQsqlxhSi5XlOhC3J31vCafZNhoTFIj4AfT1QWbyzVW6J5GO8TqA9+oN
AQraIiE01xzGV5n1/SODyE82cGeuX/1kSdbHthoh8zHjT3A42IYM9dHtHvkPyBXFdWIb+pkxUpQX
tr46dWo8zwpBFLh59Qv6s62F1eAxtafGsx1Aue2YnoSzK3xzfJk0QvxS3fyyNTyE5D9EHjjDB9z6
aK8zS73rsfEDY6+5kgzX8ANT/erPUyuVb0yCCWX7OqJ542xthNNrJZI2OyHbfrI17XXo2WJNmfGj
8UE0u/jZ1j5CBsI+joEpxOPcIts5hI2g38cBkDVviUoebW4xgjpjC30D85lGOBVLZeWt4MKLTEds
m06ccIwGIIFIMY3HuRKkg0wTqULdK0QzlQB+8Fy/yzw6tAACdNa3QztdxyCHUZZwQVY+Sos4RMMZ
5xV2kqSQh9mdy8LG2TpgwZ9Ne/xwu7r7gbfgMhBbrQ3KzSqcl6i/KqBjmBZzuaq0kNQHGK9njGU7
v+vrdYpK8GUo8m/AYlpW6oND8SChAaTV76NNM4YyJnJ2VdQXO27YJTi4pluzwiIYnjX2cOBMWi8L
hbsJsVEeFCGRuKtBdKVC6qJ0sZpN6xfFO4uoU5bG4XNma9+rlqCXbELJ5pT2VVPkeCQ8QGwVq9Cf
x9hByZWPzSshM5c2GldG2j0IlP+P4AtHMEfDizkkticd9WtqSvmQNqYgKzoQP4C5baDD6c8WwSda
33paoCGLy0eGQn1Un/icqJiESfqzn/qdiEr13NgsN8JISUhxTepDEgyVF2bAQmH/3DRHFWfLR/xi
i/aLAK2nCZbKWpJFgwadMnbE4H0YM5/SM4FDq0Ep3yMDfgD5oWpROd+qDpcSH4JbQ8on5hbf7UCW
nE2QRhS89va4schuOzVR71XKUFEaa4F9aHW3du1mXUt2SAw9JIGYO/ZzxZGVH1t/gpCLYz4f2vC5
SvEwg/yqc5Gt3Tx6ouxqE1xo2ZCPxlwl9j0j5MDqyyNqMWyedWf88yG1zYhFbLJyxFDBrw6wYdDs
EeWppFpTQyfTpPgZ92N8mXS5co3Q3cLxxWc2bHVbjs/KiOtZwPTH2AwMs1RHPPCsKP0R+EBbAfjU
O7krDLJ/x0pBY/PPQ2sH9ZokSeEBnHe9ztoxcBcbEwQfEE1CsBqZ9w9zAe+bBQ9yFtp3O8IKKf1l
FU28StLESNunoMLUU9QF67KC9vWEvP+1LezNUHbVd9U03Q3wV3dfwBIou7i4S0WBmBOtTNp1B6Kp
NzWmVaiOEQ1YPAps69OzOtkwNUqLqiSVzTPbC8qZ2nQguJK+1eyxG72MhMoNbaoS96ijPZBOyFKJ
NZOCZ0mSemZ2bnEwiEJa2VY/PDiKPnrcG1ifbVqy/sQAb7rxtpX6T3cUe7s2AajHuL5CPvKUotfB
r1XnPjp6xlwDpTSOc1ivBjfNVA3JozNz9xhpLC+hA7TrfKPy+gHMz2+HOwhQyrUQfroM5rsqM+u+
HIqsf0YMitLBdO+GMj42oQKgLRoeydSeDm5mnSEt5Jsowa8e7XsBaDKikeuw1/SaEDUq5KSVoGSI
OSLD1IaUpGrrLcSZ+tRQJjComLPokLjxAw80xYvZKfIh71NkemyodpHBb54M5J1VyRNCTH7dGN3G
nio/MgVaCREF0LWaK+IYO8l33BL11ShRgc2fZ6jrchMLsaPsmu56VxgvICiOWVOGH0rc0+zJW5zE
+f9j79yaVkW2Nf1XOvreFaiIeJuAKCDIweON4Tc9oaCoKOCv3086q3tV1dqxK/q+5+GbU4Qkc+TI
ccqR7+i4aVvpkArYW1NmhJQvFdyU9qkgqFW6x0GrIg3n53zuNLhZg4/dFJxgqNiUuR4J1+u3/qF7
GfjvzeNErOakmkWhP0wdV4tT2h/rVN7dd8O5l+uxjep+SsRNwO3ZlT3/XPtl3263Ni3QE9tUrLrp
HPlrWvGHIIFF9mqXunm6gjF2rI3eddPyjv16/d50dFBI9qfP2cgL6tZrl66bYXMaVf1cp6QmmECb
kv2Mm6uqkJ9CEdWgnZus3oY0MW3e0e/d0bXOiYwV7QsAos2ZYtclx0CBne580hcITpse1TbuYf9Z
Xhflvfvr+c5NVQGr+dhcvQJUw+gxOStysXaueIQFmXwVcChWtm5nCu/Myg2xXk6O1l1MkdOHO9VW
d2Mqba07eqvqPu29T+7x3PY4+nCZtTIVBaub9fPWAi71jT9yfA2stENaRdn08Dpw1MmbQT8oSu9i
gex4EfXr1eeM+YVzkZwGFer9/sO+NjueHLcuPlrt46aJdh1ujvgvBPRX7IG/ABmt3EHncmLzVh9q
n4Ly0N3bw28VCJXrU4FVZeWpqnUnZoOIfHBEo3XVEirTaMGZ4vZE9GeZnneGWre4+9dUufvtVkZt
MPdN6Eooj2OpEV3Ulqfuiw2Az7HtX7rs//R77wtVvkm5OXWuTYAsYMO61xsPWm3skn7p11pe+mw6
lX4rfwCFnmFKpJ0HFjzADFfgjfEqwTIZYOVTk5Mqx8iC+6uZgPplDr4Fx/XH21Qz9AmA4qu02+8b
qV50/VRrDag0cOlwgLZ31Iav17xGfT7rzwvolPaAGkwGubc/acGuWQ1Q96PpcjwVGeZzAO4xBB1f
FzLFHk9jo2zTS8EUdh4KKWSf9RsJ9/vTQ5Y0VYr4rhTymGIrteQucNU5uR8KSF4WTSdt/I72Uf3P
faP6/Xuh+vULF0G5nCozY+GLSiezOu+dJewyEe6Kk4uPXlU4IJiEJedhwDsDOYG4ITEBrXxab3n4
C+yi11jpqov2Lb/4/WcNRhHCppPdFLv7JumQbdBhziYt+X6nM7rgtTqengclL972qdt5igunlsak
3yGXH+2XRUZOZamA4rXYOC/Uy8PCBTiitgr3zHGWz+U5y8inHJH9Wc71I4XEm959CRh3z3k09Iyj
s12cCypdvwoOjb2e92vY6lAU9nm7G1Shu5CyojbsKtfk2dwzSoo/2G7FKFWfedvWjyAPUgAxMwCo
XF9al3vMGb9rHxCxXKJpvft9zvM+SZTBLddnhb45iU/vXBwqdlOo76Si9YbA+gPDmWqHPmfs5q+y
pZsg0YtLecyNc7t7sjIVvJBb3glLpVvamGkvtoJq/9lubZveK19n7Q4xYNLFKH/TDhF921MXE/J4
vTT+/V4XAEafX5Pb+TzsPhTVPm1wAHrP84czTOyElZ2Wumht6lGJmcrJnzObVkCEaXrD5iUHo0C7
ARkptZha1Wnpp12rIRLWBR6yGhyPnMoDPfKEnpAJINXTMNXr5px0087VHKgIYDKJn4IleAUIqT4n
dW9QD096i1EVAGWAvfUAMiJrmfmrXTiftx5d7tkU5GTivtSfANcBWLNNSXJxTdnBtKuGRf/VTtQq
ywRn8q5WTy3XQB+46YYCRVrdjI7FS7VyyhOz79It49fVLZQbIMQ9dpR63XX7Hiqvook5CdkOT+Be
d9KsTkiEaUDoJoZaXHRx3WjTDtGd7qM8+6Wa9mPK673Nbo/6sXiCqZNCCzbfta77yjEHa8bZzwFi
ADq3Co9HUpk64GySkuLfCAyb92Nu35VqirRR2WUU76ZHEabqap27ae62np1WjHEC15L+ZvSO5OR8
HjoOYna0+0Rzrfp9zYWOQd5IhK/Pmehhds6i4+1WJmQyaKfbO651Khq8imrdSDywTGNHTE2p76o9
h+33y7/om9uULQevULJVTaGvShKvmwI4SVWEC0cLdAA8wOhIBv1W5VC0ylJa2bJpPx1pggc9qk8m
L3LzJCJhM2ipSe918uoM6Lt3Pxv2H2oz3Ayqh3EDvsZ4PE93G4iKYUFqaQzm6MBmDVSbDvZbhWCF
5+JcfeTuk6wqwbbf6n7uAOzQxj8iANzMSMtTdBC0CIAqVEzjdsK2gM9LZst1XM0MdeIMeilnHYGq
Bnlzyf4gyRuK9jQxUk3toXX9PO3POKxbVIRC9OK8GWEZ3ibapiE/Gp/1swFtvMEiT0rqY1nAMBJm
aRWPRCtysKYeGHi3D/FlZC+uEzvyVX4rxw8VqOUb517Jv6YAutLCx3p3CNVdR71c747TIxhlQE19
Og0+CgColw4+HKD9j0YFPexNmF4FM+A8KD5J8zpf/U9xJjeQT6RCsrfdJf69sQabVEm+P6giS3jp
UvkNidzPQZsNQx3gmzep2h1QCS2lz6H0y+t+ItinAmt3e37MTm8QX0Hkm3SuFXi52cVGCE0uvVNj
3UHpGPYxhOKytSPN/Rm1bw82C/rd87h531nh8w8oOz5YK1lCxCEz0TyH7AaEV/u6fRKzTzoDCiWo
9xpwcNnt9KJqI0qMYu5zKrzp33ojqshfxeY9P+KjDT+K6jzYw7v2ZRV6jLtKSTNzUNZl/El/daor
1OjfKV/fK6jNBdypn7aeE/UUdMiwYBepvA9PNUnW9zRP8OV62B4Q8b5pZ4l+lOnvF1UWIL+QHTkg
2IrWSI8acEyvgl2Pzak3zpVPiwzQWsPq6XVH5eDamTTZe3fU7mnYU9Jxj3Nd01YrH5XtmwT1B3II
kHKf5MY8efdbo3b28UCVePnotxW6A5Tt9O10wUSaatWnmT3KoHgwSPJxg6q8vpLLHSuAfGf8Hf3z
Sq51+4wQ5sCWOgDaWp4f6WU4z8ym2QazAAncMrVz+xNROtDMb93WqNcQ/uEE1nu6uX5GeXV7+k3a
jjnSUCeACrEvdCsOpys1ugBJcJ/3/AHoRg+YoRO7780Fqc3pk07/STmy7MWlLJ+SmfAKtD7b8wo6
RNwuoFh9v3xwtv9VUlPtqVONqZalVMB7Ksm74bgDNUl6iabqzQgc4r4B4KJiIubQxu17DQQt6bTf
4isbaipk1fXn1nqwVfohgREV00p69VMLnuhdEkLBD9FbSQsspfik+k9SbJLvDxL7rda1aIfHHkX2
zuTU2H0Vmyi9AXB5L46zDOXJBhXTcrzVtSAj/jMDb+oJwixFHJriY38vfboUeNRqtq3a5Wepdird
e2qphswC4KdkE5yM8Hymaqe3qVRI096V44Dfa5drj9jKLd2ftFMMbCjBUaoUDQsdyLf0/UrR5rpP
4r8yBaBj3HkelVjVVxyEOc6+HQQg3rxwWCf6jlDVshCwPEGxRaR1fgFWrwMK1ePVTu1HSX3UC/XT
HUzJ46wuOJSnf2rgcLKjKpTjh3oF7eOGKgM69mONrdV74Qo9ntVxpLz0rrhdK/d60pVExSYjFo8L
+Ghqyv+cjuAr5e+72ygFZ8JJC8xZOWVRE/1Ib4PwTJU2gsKcYisoHEk+uxbcO52gU3vN69Iktyux
l1uXIjEpubF3LE3zCu8COd61+u9HGp05QT17nigq1qofcOWxnHEebpZxDt/vH8tydipItj5RRWby
vfWV65UADFl1yVspZ5xmJ11b7ZfO99sLcBfGPQNx8fvsUY50o/da9rdhqo2DaV/cBsPvtwTUKVTT
4PB/n31Xt8J+3fOT9W35fO0/qcZKSYvvt1lz/4zzrGBTVr43bZe686wzXXw/6pxB9FoalXW+N99R
E5O+3vn1u1PtfhEAPPx7rIOC+kbZpjP+3aUcr7MenMzvJ05eVgkbNK3srAAVdSalo3gm369KlvCG
uGr0/XQisHM6XTVwGCBfvjnHat3Pgu+nLgWoNi/A9r6fOBrxFK1XSZ0N2W/1ocgUedDBvyTg8C4J
EgUlD743b9ogj16JM46+JHinGUV4KXVlf78ld4gyATdOqH2/rc791nDzogDpt+U7FRypYpa+wBZl
2jplQTRDvXUMckjmpJcAnTLoHkePe74xkYwVpwUoS4XtcLHr6vme12yXUcSv6Y3J/7wSOWg9HHIF
MjbBH3fSpT6vmU5BCiPTKS/IUbhhSfr3/AH+o6GlFB74fqzxsAX5NLq72ZDveVJq9gggEac+jzlF
l5/vWRstKl73DUFi+REIDexTCtw5Rd1YDTmH0a1qbct+7Z6e57PzW5S1B2Qu9G/HUS3XeolZwwGT
5HqmwOe9eCe3Is+CokUe4wZkBUL+V3VWZecXldLgrseR4qecCwWbjbhHfgNqV6U2XFhn2migP05W
u3y41Q3P+ETwwDx9LiQblCQXnvLnzVYeZNNW4MQ7OqEtC4Tjs325a+0Zib6g8XdO9odIO5HawaIr
tQKFk84WKR9AUeuU3uxhV897GqG245Giht+P3A/8JSnLxKfO4ZVQWHDOWM86kdPBh9Tw38xQsXja
JIuBMAeT3R4pukXJvLJFEIPCdarVfjf7lgY5SdbFrXnU7Kip3b6r9t97pUZhkvNsKO9T/huKvk3w
AED17OJ8sopAdcm57RcQUVflynadTHnttSnxcC2uuXusKDNE/vbJ+JTqHYhvgnSEZLaA+nKGdnB5
2lX/JfrpUxnn1zPH4e7c/76v9fxBFmH/cxbETwZu0yJ6WaqcsyMgTTajehsSfenNJJ5OoVOCIq2o
UfqCgUX6bjb+y213ziY8ScGRQk+uva5qXd4qorZ6kPRNlTa0N/u5ZXvc+fRHuQ4q3etOOBGlNh/k
Ss+nusQvHURvuznKqi9Z43zUTTpJn7w/7yig+hfq3Wuug3I8yOD48l5sZqmGn9pkuDWP3oQEp8ml
6R5XKXjRlAPPBHE9BXOWdP3TrSnGVLcEpFclae+FsUQta+Av5ILCcqypC70haTpjm/VZjZ51n6zP
NlBcxx7ZZletoDpNcz7o11fXqEv80Vf9HIi8hcwHcDCdt1WNHdANKu70Ph8Gb9j+89bIaWgNXhzw
7r5wojtOo3Gy7tarlvrjSFoG+PON8kkK3tWQqxECUFbxqhkLauA/Ow0l3YmLtgHMap2vUZ8U2fGZ
LAqSx0jbS8EPP1/0D1jwqmpg6YJedXmPumzMzTTyVsL2ILWLa99q1do7ztJHOsm0e8XeKfUbBk06
bd3qxvxoAIflpFSdBr0DJ00uc6AJbtQhApsDFJXLnMo0ZwsgPvfSLcGsamXZnJpcD2o7cEKkK9fI
o6nO1uumfahGgoXAgVFqL9dkhOhEKMcnym7N2YmmNBS1SeBoqq5tRv2ydQrzXjkqwBujhGAu69Ep
lf34pF1R6xLCye2nCnhVbX27edRsIso34+VO7o9Gm35fDJCAmZ85SnIiH9V+gnE8v5ViI3GGOQAM
FH+/dwatmNoilbZhKtjv1v3Ho13Mb7l+5nBY6p1hs/P7fZ/fnyoFdE/dH01tW8APLU4cb52UOWGG
3lkGrj9C6X+qeVWrVEKvFJk8czY78lKpdj5UrUGvP0lUdD5dwDlemSwvUdbYa1dyO1IpwEl806yB
rmvDIxv781Y6KEl5og7kNTvd5t3BY0X1RPf8JHyrV3mUUyZk1q3rX59nW5s8AJnhQHADKC2bkZvn
ydE2+jsYHFtV0sAh7BhopOLOtW6fPfJyE7ylasjJyZic7wASpGXrNd9wThGtgntBQmeX0E3vnXyA
cJuSQ2U3vefzN9TV/wcO+QfgkF4bfLX/i9n6H8Ah8Rbk1v8ltoB+7LN93vwZQ+T76G8MkZbW+RdH
fRQJKDQgRa7XBcj1N4iI/GrQ0dhSAQ2ko3baOkglf6CItPv/GpD0Bh9p7IZ0+fbfKCL9f+l9pa8N
2ETty286/y8oIsCq/QVEpAfkUY9dWNkzRQGypCvRuv4EIlJR9PV0LTcdc3kTwWS9TpJITD07GEcJ
e9OCOJP5ND5ifBTBTfxE43XwEdFHTFIxtlZ2kgTkRdu2N42m4LCJJKpFNLUd/sFM5+Oe71Z7cn2t
YlQ61fDs11ZHUA9AAFxvt8aZnQYnC0UpRqlZiZ65i5156C08J57PR3Gci1yEo/nZCOOXMJecjRVr
eW2Xizng9uIw2Y3icDSK5244+tOE/oG48hcQ3sFfkcr+gzbq3xD3gGi4NleAJ0z3Ju7CXb5NErl4
eU4v+kJxlkt3N1nuzOVkHbjrjvEU42m0XgbDo/gZRpnwfMPxV6WgLAP3/9qPS3MSTaNxKoLlJAzN
5diuRRAl++lVrPyrWPSNaJzcRSLsX3exXrq5+BGRYiznXeFyBNTaT6mEJErrLezpFFBbMZ1O99H4
J4hsUiQN25spwuFXHMouuqGlicXd/HU0DgfXXR4K4a90sW0bG3E0Zo57EnG8uwh3DmnDne/jaohK
hJh3DHF+HIpR+GBSdm7o/gNp/wYe9QdpOx1d1wc6jKz8DZZV/YAV2r7iuU+oGSHW6/XOpBdhbBx2
7tmY52LCX5dpPbPZLDr2cj1nQ9iYrD9mKo4iWprLJekbohhXVk8cJH+MDjkcchGMHe5YTzALIcLI
HAhYVk4AqZ7GPDxkhjsJrjSTHIV48w1M3BLJnpKqxlRMx0kURfYeDh4YNmAvIopSw3c0Ef2qxVQz
VZGOVRPIOEH1UZEa7POZxwTARYPye1Y+Vswsqi1g2MVDzGZOGB6O5mjHZLqVYI49j8sbsf0nZu31
/ooP+X9IOuhryqDT76vflf6nldxvfTrHL0k7tkK3ySkUDFVy6k10hwBlGxzkFsu+dxeKUZt9MQ/G
47tgq0J8zLe5/knsaTB8jAcsemjmuuuLWLLLLci5FYFq2AAOy7m6i/HFiH6CIEFRQp2jeIwg5bon
ECETpEQ4q0QchgGMTDup+BkYdXgUMDazN3f9mdGI3Y1J7xhL11yvETzRx/gY3pi29hHre+6yhCZd
sVwfxXP462aczRpx8hF3I6C8svUTaMZdDiY1cWeYZUpJWD9HYRH4NqYtg5MswvcQU5Su/w422jNR
fOrAQ1eWIYg/omfs8MxFe9gecnZJ1DDKZ1hZbL1bnAXj1ih1fqjHJpYYm2JgNoJiX8ZZMJk3SNRm
QLT57XFtzgtjF66Rj8v5ku2n4VJOwbqyNJv1ZYIdY2TG0zqc6O1dBBXdeMsuiB3La/UQ8SGcV7Rf
MaibcNma4Imu4EVuI8KXgFSp2FHMwpiT/Mxz89nuOFSM3XzZMYL1LnQeYtmxS/MuzubZBI5HpGYz
qgROkijNgTk7ia64W+VQcdYQKmfASdIST4PCkUxs0IVNegySw3m8l/JxYkjqLcxBrFJM99mwO7o4
gWJQhFesKDICywQUF4NK3eHHe3sfU7FSvx/Uw3xLDeFMFMnNZ+0kPZrCujP2lBq0NeNqyskEvGmk
jxujR0N4NObGU8ZsbJvkfsCgcsAIXGP8I2dCsXdhzYj2458WHEDkXnCax2gbWzv5ucvbQRLi2aRl
6ebiMSmMxXmYZGZiX11lWk0LsdLMgeGV4ldqWKdhJpohxSmNhRaUYoEoYT729oZhLiK5EhANdMS8
2IX1tlSxbxmJJOiCjr5HvwbGzRj+RJ6dsvw35nSfG28RqcLLjbHUjHYpGtPx3+LEipNzCZ8PI89D
OLeM7UNsnV+5sbXwuMLM3D+N7mhjvt2L/eti7O9fugeSp5YbY2Md3BBeOgUt4z06mdPrCOxVuj+7
GruN8RptDAfNwqO/XsOniQU+7DOTiz37R7QQUeTDDs+s+cb6MLhSvIb2T2XMd32WoajFCfXB6URu
3k/ZXhUv/j8KY+sqVDEFDYHWCi7aJzO6MehajL1V/p3/mxFNpVwIEk2sguCOlJxGT4MsNvozDJCq
D/ctNiYuRHQy0VUDxpvcDI5tmW9DXrnwSG7fIMmCjWmGrRuqTxIhq+NsAHdoPIYcFZTsvwzsaDr9
tZ4kbzGwNNN7i0WJZGaUPfNlsKsMe1fGSwo6lEYUPYd7pFONYLfvZoJcghSRbU99x3c831rVhm4y
H28DOI8hxVmRFCe/tJqhs/ErsdXE0/z1HOZef5Id9IB0M/p3Y5WsJ4gkO4HpS/NnygEDSxeZ8GfN
kOPRRg+yWSQ4Cjmc4M3QGRWcQe4Rv68iWEcfvz+h8OB4e2J8ss9uWBjG4mn2DZvjYzwX/awpHGlv
RoW14q4Natjqo2OO8G5n/BymdP3NarGnukCEnlCX8dE8GxfUuLOyFx97oYlfHhv4YnVlwt+Gd7iI
XXzYvSDsS+w4ZGNV5sDuYohtxOJj+AuH6h5iVohxG0UoVZZfCE8qr72OjXA0pifT47Q8X8S0cjaQ
V4V9drYD+4wwjH3eeHK3RGsEwExivouR/eFZSDPjYBxYq5ISb7Ff2LGcV3SgeaJjnDwy+zbxQ0Gt
N/NqHKX2R2JxC0frxZw/jXBRF43xQB6DT4Lok8ZJ30zNXWNMEgSqzQq4MB3rwlw+LaSjZIHKAF8H
krCZxFfF+OKX49JDlVX08Gh4mejB1x8Lr9LS4R90nDtH9lIO3SJSADmlnpFzjq7ZHU1WopS3S6p+
snJQGBhE8w46sz0M3PmFDu0qJDuIqI6UjpcRorqxli/rPQRv3uRgzbjwKqcfVw6VWZHslANGqY3C
kxj1xZJJxMrLjOVPhCU0n4e0yO+GF7gxZg2G30vEHXEx40NpuiQoicnyOGTeobMkFRh+5m5uWb7D
wqmEy3haQ7dYlsOr4aVGJvqW5ztHEw0fxouZQ9Fk04VxQjpwsnWjD82khfBVp5K+kk5IGBjMmCGK
V5bn7NzMYJKutmMvTsLdpWYeqK7mGq/pa9yy02ljKkO4jv0p0UYyY+OTdoWEFRYSaerr8NNWMhf2
nbNaeUgDzCVWItdXb2vVNQ6MJsRqcJShFGPSPm3GxZfJFfEweNiJz2Kbm/FJ+PGBOlLDSihiZqHX
WYXbs3Dd+QiuQ88dCqNn0LD3K8OTgXFDXutvhEWmsPglxRu9oRlvavt+Z9g1OkMySnjjy6QnG+FX
HiujTRPPMQ3D2RZmdWbFs5mv81oYGJcDGgLwI2TPv2srNFJIlBmDceguXWe2O6CkDT+GbcKrsdpC
dZiaRaizamaFcaDu2mQQw7iYXpk9Gp0NrIMtxuI/AbW2+ziSf0Jq/cMy7HbZ5AGZskc4/q8+3vV2
a1efroaP5y4nS6y09TgK1vzXxbQPw5072s3hviWX1n0xQexi5n0tOb4251h8P0j18T6KxsjdKBnj
4nkLsZWC1Y72EYt8KmwP8epFX+tZXsfxk07jGJdymOylCF74nhfZC096jTTDAwbTCSvG8UHB+MGE
jw+IMinY+DFyttK1O2AbHcJwY4QjbOnwf//baf9vfDxVOtn/I23+hvt7ObWy7lOHNvPlehJCm2RC
P8K5u1ynYriMwx39C/Gelst1wA+MVaxcPD/JAi7KevyTSFJNJCVDN3a51V2Gjj/DeaHJdQIVxmue
X8MAkxxx46I6g0PoTiCsJFcEMdY4fkGy5gVLOROT9ZJZWPO4NI9Zhljj2MJJNEW9uMyYS2O4v3js
9Fi+grmxo+UySJIEjcnMMBO/XZmxfEUt7K91bXt2ZCfyjdMo+RkzLSjDKX+9Pe/lTzC2vT0t8IXv
+9YiCdZJ8LOeuLv1WjYu35VEuJ/BfkVbjP/bf97HM3j+ngcT0KxnrXxra/m+M6MdYyaXN2slDnHw
GGQYzxzL3/qGv/Id/jdzYIWQKUaEhe7cXcFNfhzO0IqRJ1d/zGVoPOIZWGkKG3ncs+LpOF66h3DL
a87igNCM43h0FrzUmR2Yu8McbYJ0gGDSd0c+zleyW9zge7a9sixYFX5GYPgrz+Lh+Tp0Yhfj+X/m
tXZvIJnp35DJfyxEapGQ8tPp4qb9bSHeqoH2uNedjulKfxBHdc1EElyYBEw13MX4JaPAMztMsTCc
S374PS0TeIEhuMy3ZAzJQkwI/6x/+Ndd4n0kAezlxjF0o81lCPPAeglNS677alWak1/hLhmSsaRD
yJdrPBz6g+9Mp9xwHu7gf5iVO/lHPkO7knDEFCAmlyjGKf+Zw/FzHpSEXXP7es3SWQehYxCCcNcD
RAqWG/SNovWayQtlWwE9v4ndaBszwyMWWiAfDbibe2Fifo3ht7kUSWvEx/IAVRgLj7rzNfam+ElY
LLJ3sBFfyTXJWuUr1iHrVi5k15Q3co9cuWuIFMj3RjiyjHjJKoXIAb7kesJdE26aoA8xEWcGZKdl
HqG7cPyQ99Ld4U0gCFnQyRo/VhKRUdAiPYFQtD9JWL3hhDWMm5sE3P+VtAye99zpXfLD8mH8zLyc
wpDVu2ZhyQ4EgZxkfGVap1k6wwM/kx88yOCH19Ak4/9ZBxNair4D4zkekVxCtMcZ8dOJYWtLRn6+
LCEXK23xOtqm1fEPsSrZY75guSdrWmfR2rwOktAtGclLAtcMJd3HfAi+fyWLMMzff2AnphzpJDkP
WcBNRBACKU72nr0Snr1gLQU4Qj9EuGAaZhc1cxTIfSSCdDSXDGaM1JACBsb4FY1ln5B9wWQfzSK/
ESPPQShNkYxfkcVtC9a5Z1lYph5vsXiLxU8vWvxaeLqwUPuIAmux2noEDr2Vz2uiRM4a4nnP0l5h
DfA0/ZNCxbN/fqRsZHEEP/xl+AwYMUOLmPgRuqnmN2OSWgqBJwm2cmb02E++3Y6mvh0g7hZIQJqk
UcdaIBM9/yKwb1ZTzxML7lxJ9vY9ViR6Ud648rcWIsuTrCZ/YKg7MVpzIWUotMuI6yGTGOVUEmdh
o1Kvwl6PbQaIoEMQOjI0imCmAceRQ4XD+EFPI4a6ZwwRQ0Sc8zBegJRyUs7RR3kf6zGIIN6C9/0R
eIMUPMzb0NGyT461XUVjeIZ++KiCqbeywh1q2NliG/n4B3QbjyXy6BrT4jAtvrwEjVY2Qr8QcOHB
n1p0mPakfncc2VFeQ7RERMhsqQ3Cw8hfLeiUTeTTk495exQc/UYWr1a8eMFUQzOowTuIXkrSrPwZ
CgYoLoH892OH0LPHPFhbJoGlwZJm1iRFuPMQ0yGmA+6Rk4TMj0O5eGMinVtnteXyjCXvONvtzDmg
9mEgf7V1whHhFILP4QiyL7wZE8jLZwekAx78VqoqHB6W3AEzxd8+sDcJp9IoWgyJOCPO6vmQgF8z
K/KS8R5SQggsv8MIxePZ8FUAfyNwHG/GJSjG++I5ZKehkbSKuB9dhJkg17bDnMF+Iywk+Qb564Cq
Qn7KQTE3MU0hdOPQdJejJWYLq34oZR0LjgEfzOXcXceOhSANY99BSkplG/srmsMORE7y8EgqJAcN
4iKsEeJSuM6d3xoZ9SOlLd2RPQuXQRjzJoSvVK1cJHLLxWTC6+ZoNWxu35f3/5MOVf9a0OsPHUrJ
AdLcKeqFSftXY3bQygfVs9NGhxKcxIxCMUhjSGp3qPeVo0uCQlLOBJ1vlPBrQ6GL0Gxo2K/khn5f
Q0tqAbnCpcpFFjIaxB9rRP5dJ9K4Gq7ddeBZUov+vv7bMJMCG7EphbB85/fNa/la/v4hdJH1pH9L
9Sn7Jm+VlhziEBNbxt+WjbH+qgKpnid8MqUaRsst0cGjAzPNlK3dSTiis1CYaXcaEY+wTeT8cBeX
sRdkV5fhQU4XNubBiB2edaUuRUIj3tfMJy9HVS2ZvhBpi1GaMH8x8/dVI9L3w76QP5i5Aw8P0aeS
KPJeNA/rKkALf4kl5SXdlf2c40mikvk/poo0G0YHOEuOlrZgBP6FOzBWYTXWC1pqdEA5S1IwSIjN
ps1X9WJv7aRlQZuuZCTIQtPSXqDDXxWH5f9dDiiqdSAFFtssX9sZzSTV2nhiwpbS9pMKcQYrooGZ
FdhfGsTYvHQmh3rInZE0Cb7WCN/RiPwzmYcjlL78yPi+zP7VXQw8iYIfvhrL6wF7Nwn7WsSCMFPs
X7iyaGjIhPmG9yQ9AEw7SMbYeeGXsIm9kgYQmiRJkE7MGZsx9BkZlcxl81L4entpi2M0S+MZQW4j
Yaf2eGFhUEkaWFPZBPpBjsXzMdCxYS28sD+sd6I+KDrfXi0QpKhMorQQe4QAQ+w5FuJGKmvMH9kL
2XnYAf2O1oNssdymm3qOj1soJ2c9mWPIRFN5p1wfyFW5msbjhZP8Hrrj4G7wEqm3vqqS0OcKaQyT
xPJfRBr6YWV4luwt2iqW/HyIZwZd5xl8SAyp8ZiHpCKMRyt7HBCjGzHUEI2C8wDBAt5vIxthHISr
tCHoz2QJuRGeqGJmBBMGY+I7G3up87/WFd9zBV1joxz9lRP66BREO93w/ZWNKP4yK5yOFl1J22aP
npAqZGQvHMR9jKZDzBFeGCcYG98RzNABWAHSSZB6yP6M9ig/PJzVHmMIL0waECsUwmHmM1vYEVyR
Fi56jvlboMMsHB0el5tACHxpmMk/hMvwcKSykN9a42Q8RbF4+2ixkGYzHhCDWfAQpo6c8IO7I67r
hqguusRj0jqSLTTChx0sae0w6ZJqDt4SOmnrsPG0mhKGG8sZ/fn5WkZybrFVpXN/MiTBsC1x5AlV
YudKm15eYxg/NwMCy8m+CxlOlZEA6fWj6x3mSBoSjIJZkFYTVtHWYnLYH8YWmS7YF57aVinVtSSP
dYh3IYHSBfwmvuEf6AGvWjP4D86NZygnVDECxSGOhPpnFuQfBgE1sBRowyLIs1rJ9RTJABKsgdHI
kFesEMaHQx6wRiVTYP+sYoQm7AeTbf2tM5qtINUW02Drx7G00Q44RrsRTX4tqi3qnZbotI3ZQKPM
H0FNuDImFBazcRW6gHwS+YlhFIyHmXRBZ8wmsoeXyAlddvHXV5gnK2PrnGW8/nCIrwSzdjCHlFAH
4hk7FsOBuMvyHzRkV5O70v/hZFLzsqv1lEEbHflXBcmOa6UUioKCRCZN1j9j7EhfxtxYxahKYgTI
OSkHmCWpQhBe0i9gFXBVCkNpEKI7MJETRDCyGB2AdMK/keENOUDEIaSmQQJI6FFyAWAULEi5LpBK
NoEH1KeU5tKfRCZiVfBhuRx+34BTh/xD70pZ5knTkHQDLHuC+7INFhJmnew18R9UQ+gjZ7g1si1p
rqAXkCpc4JvdHLPWRtLJ18O9Yw8LC3uRuAITytokeikXlY9MkWYUL9larE8MclsKSKwzlo2UArJp
6ZHjfKFNMQphxVCyIoaZfCd+T8hosXWkQpujS9ZYUoZ8wnXJQXCc0B3NR/8wm1rvvzd3/j2b3b/O
5n9RdmZJjitpdt5Km95RRpDgALPufoBjHjiTweALLQYGBgIgMZEEn7QN7UM70E60En0et2RdQ6tK
nXlvZGYEJzjc//H85yTpI+mahrt5IKdhpVjSzV76avr5pGJ4MM4mq0GwItMoGRVQJiM8IOCTN5tj
LF049/wTR71YnAl25HPYGtK8UtFjqeXZ/M1PqImuf2tK0oHzXJNL5SUPATELHoA1OGK4/+y8ePb2
16WwfdgLbIgzNUJZZirE+ow52PJZDoRPWw+XeTxQgObYEPn7c8rcR0IWghpqDb+/osOnh4vaesdP
G6gTf5GWnmsjJf6NP36tkezgUJRy+CkJKJf9RzDAJUgXZsmbTiTBLSMu5/ZLww3ewlmyo7deaPEH
5SnSG7nLf3eU3Om/5pzMAtPJC2FiCbaxqPxVblCKxPgs6Xrkf5izJfWy3+36W0XCJOPhiDrCDXaZ
qrAMW6gL+zRCAmqXOEI+Gk7Kmoufdw4/ERN1rG8iORn9cw/puUnLRWLLSWDx/vgta3SU8UhgMaqE
MDyUV+KcEEzglICWzDfOnKBKrIIfPrL0H5sfzL4pZGQe7QnofzBeh8PO55OQWcg9Q4uG0I3iigx/
CKyoGJATudTCDSK3qJMJIh6BMPCbTc06cjTmNCL5JT85W+BoH37mGx18BqnM7y8SQ3ky+J8IELQO
1Um5BjxcZgSLhSmDAj7Jb+ryT2APo/8E9TBBhwk1e1UfgG6S+Kq/xC/1kH93GhAqidGhViMPa8BZ
YXd7W2Jjtio+dL0lmsX0HFlBDs2BMhNbYSgiYtADVRm+z4lgY/MT9itFKGKMNfnmfO1wgIgqZIWO
l1isZY0bCxmG8p/UduQhcPj+ev0GfuG8lMVx3kBuLtyfw2fAoHA8KTGyU6icyjpBuMJIcepY+h+f
DTkndsPhkAWT5rHzllQ32Lu8l9yFMull179bMjTBHhIRkRhypew2gmpZr/rj3Ae+fBPCAowR7p9Q
V944fKlMKMN5sMEOBivx/RtVBz+skzzjRK2H1Zw8Y+P/3q8VyyDtdhC4wQ/IgpAjylUcyDFxeHIH
//zjpG46+nsjx00c62hpjSdobul/gwYa32vGOLsHRg6Tg0shi+TMyzCaLwphN3Uy8oo/fhOXUxyU
Zg7TJOvJ8gjJxEhmOfz3Rxqxl4ZQdsTIHH5+0+hfG45BkiU1/v69kZuTV+HyeR7/H4gnowUd3v2B
5IFUDavHY0yZ4XH90p5KZxhIu+W7v/VRWUSNegBF8hHS3AZU/gm75m7AEfl1rFte6xARitMP5RoO
B1n4i458JmmkuQJZsaTS8MdN+9mvgDbxc8qJvynnpzSt0jPLHSz3jsX2kXGQ3EC/Gau8N9wxHFFE
T9Jzztto+ymfJJ0kbhxbytMx2/JY/kYfHMhvrgS3Ld3+4pO1lo/AvFkE6MRac57Hm7L1KEJJ+4YV
+2T3y9yLNIK8Qb6+zJhlKfePFJGU8Te6JLDgNal0cplUPng2x4WYdk0FVH4k+Y1fX427+DXmcpNj
+9jkv794fZlo8eoUbaSvYiFkxictPHE6ERvrG1oET1wNIcGa6sky5mbJiEI+jMDh135L7+8AsOO5
nE7ek6BbPlW+2buM7wgNfutClI8oIskmCLE0n49jRynPkjUfHvnxW8/7MqgyURWX9Q/sNXGFjA6x
ulzCG3mLrMXhqn4Lk+/cf4sSF1uBWIMHcXKsNyp2nOBvPoEMVTOcICtNsYevPMKV8ShBhyxH8Slp
HnFkMfE+vvwfnzZt+p/bzBn6JCh+z9Tp9G9s5mucJ5cy57gBnHKkFAUB/GpqrIYi0L2xoWyUw7pe
TN3EzkwkzOikq9veyt7vb5f5fdNEndWs5KSRMbAqoAwxXXpcd+KUh5epGk/cBKAeo/BRfDEGc4X6
b2aqdu9kwj3adhodx8uV/t65T3tGRmutux2sisCvLoYCbESny67SOm+cizuyU8A9hXW+iqFVmy8+
ceYHlHWiCa/5sm/bfl4WAkoOnjB9U+0sVLdNdPV7C96XUuQWbDBBvsv4zLmJjJgJGb+oPUbzrdjq
nMxOg6nNpz4h72rA34Ns1xDVpsdbzqz/j7qomMF4hysYkMLuDhIYYIFQl/O7aC3Y5tZj8/F2DZ7m
w5Hwhfch/XMksAwtGvpIywBH0+wCmMPLuixKUK6JQ+bA/wiYiU0V1EZPR98FSLJ+HhHFu2yudr4C
E+EMgLMw7AYYKzlf3TycTI3Ev/mTz1zcHP196hQmaAwLniNedM4ngepwpyi8ZbyG24c3BkNTGVMP
RBs1qBIUxYk7BWWz9QyYh0sBIPn8WbhI/LlTbnrrlbZiBKU4xu64NT41kALXhY6xylu6RavcT226
Z25zbN1qPmbVRmbhX8QCiNJj/zIm+z56hhcrdvs5uhK8GnOUL+NiQXfXW/XXAzkmzchXnYsUrHll
e5gD42ZuYg/wgMvEvjcTP9qqeRuAOjsiX+7rLrpgEcCNqEDphhcvXB0OzNSY7dW7MYiYOt1P7Jd1
Mh/rfg+8LIJQdrBPbsYTJliRLRFrA6kx/LALi2GL7chZj8xRqA6ZW7VugJEh0ZO81A4DiczzZPqC
+fvyFrFxrlBfj40Lq82C2lWQHx8AzeynqS4YtmQ8hiVdvW726zwSffC0IDayWSWOUXIuzKejuehB
f4BgWA0HRry42+C1wBvq9PYH6zgg6IQqs7ZBIrLyiTNazNbcjOoHLRx/5Kk3Q/kumQWytKDyYL02
a24sE0Xvt11KD4Ch8wNz+TazR9WidK4bxWydYoPUqnOaa0e2iJnv7rvYhng6W7WdqXiDIN4MC0Px
lC2ccG+Zpb0NwkGIZrB5TYxoJnK/BD7zUCykEbk/unuTx+wWaoIZ3INqz9hBHBSMfG0/ctBLQ2tC
V0pKS61GC7h6rKlutLbCmYT8xOzmJ/OIHjccDAa8ICY8A8biYh1iEyDjL1CKIwuQeRTIffcCqzI2
F1XU8OrH1NL8IlhMvIsPhS7YG3WTIABudz/VfuJDswgG04n9e1AJ+b6JyVk3YucBtgw+PUwIMDRr
IkDgbFvz5RHDlaa6LayxCx4LqOfTgzqMs//1Mk4rN8esPECvFQ7sqVYnwJkB2xyDZfscBSN7xvrr
jsOxAZPDG4nGuYqXDXW7rXiYu+1TLO5u6pUmo95W8F2JSxhb9WZs5NiABWBD7Bd1iFQsOt7z5Kjb
6nizq3n2Hlt8qwf6VoeFfX0Dd1jsPsE2XYwbEfvUzIHxQkkTdlCMAWJtnBeGKrZ0cfIlDPDu5whz
AY1Oj42P9bUXU7Pl8iC3BMNWWI1BjqG+d+ub1/HJC78Qt7diFzVBkC/qgFnaMaSWe2RZbIbnGEYr
zHjoD9G8XcRQem2zxJytno2lXZcJPAQrzD10KVeQnSBZX16rmvfKrAprcuzxDkDL+CHTUYV1Atln
jSQo5u647BgXS8XtS63GBWEL0AhyBwlIvBtj9zJj4g9mB1MBvWVCz/tVfQyip8lWuezH28ZCFEJ/
LVWFoVUT0o3SQEJhxLaCs6O2pluGg2C+L+HaHxj6Q7Ad0wtzVOC4EqtktlIzxnvGpYyhPYDgAcN6
2mB1jE1r9wYaiPtMThGAy4aYjvpMYl32/szY3M196fXujWewmcmKiLc2D3HzMO0SoauaB4Lr0+cP
uOG3vfQrnfVcqgI7LHoztXuLF6s9SAeDg0TKYlx2cHtTNuLldkNnxNTjlW36ciaHURQVmAxQ0rmx
flgPQH8a/Ko2uyCU3pAY9GUoMbBZKq32NuYAlGE/v84r0Tmjt7ELYyRobrwOyErNlB8GO6mwRxdT
sUDa/OJD0Wg2ufX0OLGz82DXLl8uyl+2fhHPcIjWr2qcB/Za4cq+syVzrNGD+vah9FJXdWdm1JrD
j8Huq8IEDCwIPsUEsFQpRqJcTO0G4GLlKMZtAbMKkWtmD/ZMCU5W4PeQiBWTSMVVDcQC4jR75JxW
JwnmS+3OxUE6a81iX6nG6jDxZZRwEoft2HYvxmdwRJNor2BpMjDpA78NT9HVHr4FPW+N5hD7HOJj
8MHsQ3P9FHa57f3YvaxfwNKfFg5JFPOG83U1Tv5rm9njQAeGfHJm4KcVoFqV56vWzQngEzZmviaG
DlDZaCi+fwLuFwDhBjcNNhxMnxWbhck+wnydnP0nltCAHYFbRHOcP7dXcAXZFp4dcZ3viUEAZufm
yQcWN3NLY9t+Z/bU4vQCwy8E0tMA5QDlGl9x9KCCfUznJ+fqT8HMtuATzSHg2tjdXjjvjXh5GI91
viz8yhnYdrJUmEKBP96ne13ay5cogFRj8cNEPF0wvh8XLjgHJqrypx4eruITaxbC50Mr7IcbyG4B
kG093KcTFGS9rXe4sX+O04V3vrl1uL6I48h4+J+UIRzVlFME6eLmNUI9LF5hao18bwiObsGO1e31
7Csxr/PWzJcekNqH2dtwAIrhHjZBT8IhXzace8b2Ms9sxpitFQR39nJOEOSemaw1p0657PYDa004
IBDy3XMjUZ8xTjYCSCWoYT1mpbZOBWxzihWLlukuX6ji4g0Be4O/j8P3R3gdGB/pUhcwwr1EunRU
C0k2AIYXoRkfLTQdvF3qPUxU1vd6bd8/kvll23hwW7CRCwFLfPYxgfNLyrAZ+U/3VX6MwMje9gVH
fQ4M/K3Fn3wpgJZ7osLS0JeZ1X7khq8/LGIHG+rezSTlrr4+YGQJmNw2xrlZMUjx3g/sEmKj9xER
Q2o3l68alpqtDqBzjZDW8hSxkcKTM6IYUUWKAV4UDuyBrwFsnf3A47ku3OS9foezbM/0wg6KOUwg
zA9vl1VpMhDeE8hOZtbIvK5SX2+NAJp9DMCVaQzFOGcLTNMZIvB9xlmB6CkafsdWfH6KwSLGaQ4h
8TOeNajkdAgiFx6BubYo11L0AigjxnSBXmI0CdKFts7YLDmGtLS6UBsaxXbg8qCPbH9Zlk5ttHti
YnHfq5jR0im2VvujjAGBIhx15CMfHwzBMgProPY2mvhPJUgJnwBZ1g5judmC/e9O7bLz0dmAiWOI
s4E23sZiDUYO0ZsGD6Opy9Do4X6crOfiuj8dr2+12YYqdvLi99H4s4HN5mSetoqIR+IaTjnZJ1Nb
fJzml8Pps4RbTIzh3tOj8XE0fwa9ZtyDsVWE3de9EgKBlJlzGZqnL5R/g/WJ2/zcj/fNtsARNETy
84sDGZ/72OLZ1rCLlla1Lcz2Y9YZLKayr9/ukKubj/fhsjhUmYFsgpKJqnfyxLhG/VVMPydnlCXJ
Y0Zi5FWWolmjL5DDTD3A40YGw9E+n3x8Qwwtam2kY7vlweHMKdwSfuS1juOqkTv5KuY1hv7QgaG/
WLcBQPstkfJCmevM2YGx36TWxUls5spyMw5SS58nDBGAglas1tqFBPiDqFmPZ0a9PJ4E6yuTIOgr
WUHI5Kw6HFqZdGtuUOB2Byv2EtEVVnQiss1wqaxe/kgMXM1mVtdgqTojDzcfAwKPxAZM616X1810
GX+NPnT2w3xIiM9MxD0YvI+cKdZ1lhhw7s5MFV+C9CYZyxT/eLVfD8iojZmdf0AyHn9ncxVRlt0k
TOQb40LCSiwUojC0HcNsftpcQ9y96Egzl1MM4uYS9HsW0bpjqRhqInOsziePgN4BZ+/EHOJ5+Tm8
uxfMJCHIpljfN90+EY9ojNcuzcu8sDLaYXd0lI27p/K2cE7hTBGRYPffaFK+xNR/UxITCjhjcoAZ
yc7tbMlhxF3c1lC0hEzCGHj2dyZd3qf2Z+EN5chesE1deGbsSpxnxkgYKfZeA83P3Ms8Hzp3q/4o
G8N5MdwwH4YMeyyGpARexqljqCExv+r51JFDC/3XbT/0pg7qPfb45+H25hnueCBMkA/Or+ZyXYXj
ia1B5I5/J9oawYpuP0o4S83pvvPuUSugLT0Z19ZSyG6ZvPlSdvVHPUcIl8DvaeYzc+onc60T5WiF
7MDkNX/ulZ98PS18TsPE6jt/9gW3kbLSFn0uIJK8QPaIqmZijhM2rjsGiX9QPmDfWnaZde9spDpb
SO0wgp+np1PfbeRCr+J+czO4CuyhMzWhVW6s3KvDCgZS4xQ9/A4HoZKv5wtdbC8r9joCEATSEPab
IT6LkL1y1nCnMKmDQoALi4YxjK31hPyHsX5nfcUDtL1xJjKpc0NZzVTjQ3Yf3nTILYWaG1xb7EBb
vhyar5+XmLBte1v7vkaqy1hUODFKwp8Lgw7zE6HLwB6YM7BudPHQ7x5b+IJJoKxuP7CUjogsCESM
AjeTOuVeBxvVinfWDt+DSAV+LcHh3yZGvWaSO2eU7iIGrTGOff1bf9cY1ohqOEUdDJE2ElNSsdqD
xmak+oOvLjYHNwNNGMDuCJxHF+vitjLfgN1hwUfd6cLw5EzW14cPZcEavUR3ALqffipCoxNcmobI
UHDDCqiILFkF4fLTgSJzkDkzPM/TGZeugV5Jge+FHLeBUMLAz8Q3oTeiexpI2DTHGGHtlyHNM8mR
qTLXkC8PLTGhcqixX8REN/GwZoSCdzPoGdnoovL7HjbWjUGvzlnrnJ6Ltb5tkk0llgfylTXTRQum
NHHT6htUJWj0+DkFh/r3NFVCQZvabOZk3QY/lkO0HHZudcNZI2QlBWKSBLOSmy1rXDCAlGL54JJl
8KzjNiB3a/gnoiL2uq0x/TU4QErCi8TbWSde8/LnucoYU0IT4Tglsmf04nOqeRWjCW9jzWOzU3dA
E3g3HhjDisglO9mP6IYWnPvy4IW4wjxrpB+c3Xeo1W0slU0mL1ZRbh4oVGAUX+QWxVwjpSMsjK10
jbCBiL2pXW8vEWNMchKLCcRgHFGGo8rGKe74Ri5tEegtokKMnXX1cR3G9fgEayljS+na1/DafE1t
BpT0iFkrVpb5IMpajUNZJKDhLp+yGH6nglicBOhugD1hBtS+mD8notAYjW7+/RLvufFxJeiyfPZO
5+niyqpzNBKzIucIM2IDqIm5VLSUzhMG0RJu2D2wcTqeanxx68hLPqe6XbjpSqYtRIe2nAyE1cd5
MC5ANIlTOY6DAoOJwpNNOGaut7BBiMvuKshaL5Y3wsCpTN3JYH4iYp/Ud0F4aDcE5RciSJ73qYkf
8f25T/zcabi8ETPlnFJ+d2u5KqpLYF17FbNYjPkQvJvb2KWeBVEot46FahzF6sXq8GSALGZYJ3Ma
lpK4jyMlNxXMOtbJzbi+Vc7rkYIbqqsTazKUZaW+dXW4KELyhHpF4yar3jmkVuqoQf05mvsE1JZi
JeKYLHposEjTa2fmNtiEq/gqotgh/U0qY0NMeScDLRl+wdbHXmd+INa7TLkFDfuYbnSJ2Rk7ZAbj
Fd8NX/gdP3VIz5hbGjm58HWZctG3zTCEN3F+cKcSOW4us+o47M0vWIEZRqYMEsUC6Yvg6b+EMwIk
gZqyLsZneGexZdJPZy66CfZ4r/40tu4gor5SecsWo6MZ09VjyXDcPodRfNEvchkOwwhy/ToNzK4z
ZgXcy0eV6aE1U9IsDbJoqyu1lomPVzEv9KhdtveCbbiGtn8V99yfZKEywRkS9HALLwYsOm+ESKO3
QBbIvD4jVJlw3FFD5Dzru95EdOHLP6Ni6pTzVrz2KAa8w85FDRRmWmqiqPQZit+RBfbkgrp583Fd
63x/IzhFasn5yhmW/4pNLCrslh2BuVw2ro01IzCRt+JEdKELfd2wCw72kcE5aWxk8Ym48ijzEpno
UTA11vSXv65nhmaJpXNje/eSxQGMcbTgJrQByYrMvLIZY7NQtpAlMaTo4k2CmVf5nONVN+8kqoak
1SCTorS1LaJIez9wBoztZEm943NJR/1iDeQUGlXD48vtrXzRiTboONC3z5IMzptQ6GKRbBTO5YT2
0yCw4/IdClfI67D41NGsYvWgNMU74eTYyngH/+3lM5FGUb+zFzJOc8a2gsUIE3PAsPBNvCvWMTN5
UoZhyOyIiEraCG7FJLzZJ3NUGKPVjhjsC147Yy024Vds3YXKWtzdIeYgIR7kB6l1s7+2Q1ZxwjbH
pFBnun7k4YDnGwsS6Yvxcmk2KPaCJB9zWlg6J06awJHNOWC5E4tMhrF9nvukfkDCSovBCobrl5yj
ahzOzmHG+LlubOVk+JPpUF6J6p91vJKsVQ6TywbclUR+qaNhRC+iDFK/pFXBBDGLQFlARERtYkHJ
BbAdd5GSHptzSGFycTLDbDXXeGVdVu+2N+/uTqNSKFTzLkxRT4SyW2grbLcx8Eg4+KCUQ1ho4nZx
oyRNZhlMmMZOmASfU7wTadDg59agxjqONIw0hJepdcB44wIX8ISaOblkDd7htOUGOqM5ESt9hhke
YV47b3dCkZd/cYZb1ekAytwtObALDT4F4eH2iQmcUc4NNRModi/DRayW17x3lFRK46c33kfHpw8r
B1cH0zQ+oWaBNmRILdVrsxU3UW3ZKYyYXr1dZ8bQS3RhE25efrykikPBkf1CeMhfmAa1NHPkNEPj
Z2h0IT8UyYrTuCJEC0snOZchAmRs8QMinlTMlA0bkvMWkNhCv0CKZHxMqQQPwcsnFF40WjKOsqT0
tqos1nShhyUFuWhK+cWtzXnCWTkZK0rIL5fyduJDAsbFjwwfsgWiPc3v/OKNHsY7AmysIoPl5gMX
SEJ+bryeaFuBvYCVoI5tjRjrnhNRUVJXGfcfxsYjuNgU6PxYFJvn+XW+vPeh8kSEzr0gckh5BZI9
3DtvNjmgrYe8ypCxeu4VZPXRLXgB6Ot4vZtL5Idvi+kqlWzExlwfESq0U4dsp36bx9gZlaAfMnwW
Uhdv0AnQoeEOF+Lsh9h0lih8ug178b3kPvUmiYv42oQzMqTYxNfwGwfXM6vMgOVqYg3BBNJNsol2
xLTHLcC7uda4hydbNz/yyFKPvendpWPzGnwFitBijUt3nkIxn9zEhpuEr2BKnMoHmx+yNcySs3tH
FNHq2ehXpl+n/OBkMwnJ0DNFZLBvBZH1CZYN1hb7abgwS9s3L0Bl2YAoyda3GZbDb+F3YSKTU7LS
XShKuVcR4ikYm9SLheahMEwd7jhjJplPY9J71NY57pGWAZU7CM5w018DEbub3GPMVfx8bGie2SPO
A12ZgaPaniaeX7pZMVbcipxoDU9AIcMu5xDD2Ym3uc0pM44YzSRlZ7SXQT1XtfeUJi8cZGQRVjrG
tLqa5E3ljgyaIqoj1ze2b6Fu0hlojUJzr3a5utO8sp7W84OD4rJTv1SmVOn6UEIci2AgAsI/s3fG
JiRnnKlYXL3MaDgFmtx5b6VRzxN/5uY0L57ibrVC8Uj5mGoeGhyzGV2T1GSJfUZXWVpkSBziBSPM
xU7WQEtHYcNTKPlRBb0eekmXjbrIxXzsTJeHj03m6F4WDR1Cw6XsM/moxGQGBuqdDFDfqPbUK97S
jeI2LnRWzvO9dHoRvEox4bgQV/zQJdz+zDD4hEVJ7/epPaGa6J1b4grCdJVi0PyJCyE8OVJj4Mp1
DnAftMRJx9WMpU1tkhbjdJSZAHdBnMgGAh0RPCxzZ+buHQJN41uh3YfsuFtZfrGhtycudk7mn4qK
I089yaLjGFBNFrs6SnaccqdzUdFmpJtAgmaJk6yY3q64p2A7rFXJPVu5NSEe41ONsSqdLFINuhyt
DUgJX4nPWHTch28yTOMU3K2PGfZjMi89IkN3ZPUcTYSDqXSk2E1KhAeOpjGZ37FpdYQRommK+RQr
JH7c7wFEA/AVEXM0nvbWO7VzYPyXOwLln3nlw1IUMSpmfqEPia4eLYsdV2jue/dAf0EEfQCHrw4m
dCA2CnXo3nqsXvZqGsYEM/To+MCxe1qqgY7NXCSeRnD7NgB3NhSP4OHPmN0ewwtAcEq8iTgrJhA3
GtuRQrMOrXaRw94SZGHTMzA+EK5sczxtPiK651bBzW1NlVhp2Rj7KsjgA5HMCZJ1afxe3O0rF62x
i2POONumpzfW3Cml0bN4bIYw+OEyIS+gDH9nT1y3AFopU6ZmQMnKy9zlvHTo4AUXczLvscZQC81R
aDCmNyMiRLm6Q1qd7EqEGOgwEi+LjWQXyuAuNnQwBummsk7z19TSpoYkDI92fQuPnNUhEXCzcx/5
OE0RDzh0FxRpoWgJKvMOgYZMjzTjHd3okGarKS8qs66103Ls6yOH1Lxzo/Jo4iSx4GTzlWNNh9fN
d73UchkSoVApOJOSl/ttOHqusJQYIXSyUAS1+6txI/Gq9pk9rCJ1XaMrZF/3lJCmC20YhO0kunx0
V0qLxvhKG2af0g/NL9h1kKXEUSYc+LE1IX2+WNlkPSGutC4kWyjNmJKIjl4BFSn6ouWaUjFj8tws
xX4ckjV1E1q83gD+B8WnvcSHoZQ6r+fqudswhNajVGxCRE0cgB1OF5mPosrE0d5q4hC/e8st5CJ/
7Um9alfF4psWn83tSPzSB/8zpR2PkqjJxti1DiiyAVn7iR084HAzww/0gM6RBldXYb893DEVS/+6
bQWkUMCtUjhjThEcBMTuENEkFmReLmYh9Ju3xHeV2E8XuaMFqR2LweecaCXa7192xs3BrlHCyf0H
oZxqlyG9Tm9KlzL34PT4fAKUqCDOgenJKr3aZme7LLgxWcX7CWABqFFuVhU0KuJhxmz9uHoJFnr0
cRqRKzwtffnCjVUe3SYLfMEApxofkJIyaA42i7g0mk/F3Klwfjxoi9d2ShHawZDtVKtbFIvpA2kk
owsaK7uilEypRrzOUimETreZOWAuFo+Ar5vZusCyvLB62a7dyUAGB8TAT4j0nJ3vtGjgnpB4NXI/
ga1gQv/+4e4usJUbOqVC60Yj+gFJkxLmuw7VdD/xtSBfqSvKSlj3Aae0pC+fhBx3Q/151dRIO5pf
LblnRjyUR7I7hvOo94hbuhSZndlb+q2FxaKS1B8vy8hdaXRGtrTMkqgCGRQ3XaqWCjR1vJj53VqX
SAaqd4TOT4vvDjArE2f8Xp8T7te5Xj1oPxKSvfcBQhd0crcvamxmFb72V3x2vdKXpMtmA9GEdHnK
EitB/9LZYTzDVWF+g24gUkWnAO8/CaZUgnr2QLmTGJwXTmnA470T3cIOYTeu+7amjTo0yzl0Gcq3
4sIc/kU8oBDxyCzE8G9mEyTS+4MtmBAUfNPW9VtzcxKKO1udLMWkKd+dgy7YYdAJ8HG4Fk31jmRD
WVxx1DnVGKI5sxr8k/nu2d9Pd4NinEHKNwV0DxhVEnT9BQFXrDbQ0actVAIqo9GHu03JC+9RElPc
TBAt3AwSR2cUlFQk84CgivykwgrouCkALq4+16B5gUOYEw3NmBivKeDLOKKwSZpSm9b0FMY8AmG6
qxw3zKjELOrsy1y85QacErpJ/gib2rcLTI5Y+x9jx9TJ3w8X/PU1/g1SE/JTtIZzrhFoBVkKSllA
xIQyVz9Py3qGC5Ygo4FF4/Ktix6gYGRhh7ysWqObRmD7clPSLRWKJcw3pXtaeHz3QgNLdkEouTky
iHVAy4LQc8DhgnCH9ailijdlzc6UTBjpnRnLHiGTsLNfQnEUn1L7bPkwGyxQ6zSbwiSc5zZLg4kK
o8Vxtcvo4Z7mJzx6+AbYi1DlATABEjQM9k9idURGw3USQSmDeqCjA2rbwRfDkzk9XkFAotlDW7MH
Bn1OCs4TrEFP6Qb7KnFahTkWO5wzko9GfzWvLUlM8Tlb/y7/f4mLM0q/6mtz/Wn/VT7t63rr6zRO
2n//17/61/Za8N/fPuSvntH8+++P4/NVklv+1T+ssk3bftWdEeg9N13+x6v/+ZH/vz/8l/Pvq/wT
mk1VZX7z/02zKf7X/2zP//L9v//7//Du17Q+/yXN5u9T/0yzOfyTpmszXYd6VYX6bjTj7P2ZZnP2
p7GuD3Ud/V2GYtQJBCD/l2Vz8CeGZCYjHc68Med1wpOaa9cm//bftD8hPDKY8nrD6Xg6nsy0/wrL
pjYeS0jlXwzlQMo31dF7mOqzqT5CJfpvIJfT/DFu1aIXWT0mZ508W7S1iLMfd3KwpM9WVakcu8GT
mkVWVSjippJcXkFBsmzdF5Ko4qmS4ZyuQKBGA6h9lanBtdHRblqv6J7tGtVU+y7lrLXJk34fKt3W
aVg+1zG56qlr+8UtwaQgxRzqxX1ZTk6qpWt38tZ4mtnZ4PE20SqI4poBpj5D6aFJH15/QtCjGN8j
DenKKB6dOqlVSFsLZb8gRb6UJwII0jOobGPlpYqmElX8at9PIx3Sxm5MX/3yNkTifZLGzWdZqY1R
qeMFSoA3/5ln9b4aRN2gtx/PR2K94unLSOLlI9cmXjvU8JCPjL78qR8TwsXIhdzqS5hPkz9/ubZa
Fv5+ryEkixE9d05KMRVdFdsavNX24F6MAdqoz+hZJk9kogpXmQCfLPsCvbGGlZ/do3SEtno+LQbh
sFXd04sO86UfTyJtoNDueCSFGrTa06yTrrBPj5SW7mkwdOK07kw0/Lxeq2bWRJl1bjkb12H5QHtH
G7xy7xmnO7Qzqnn7SGZhjt9s4jRdJtV9NNfo//z+a6Q06RJua/rbJ631snEbtJkOpfG0c/r0Mnib
TUbOlW0alLPqS33E1a4eJUaLnISZ58nA6u7xYDWswKmNSm59XQ/DtEsUY3S5F1Ebr5HRW2bPieIm
GoKvyK6NrJd8ldcdhrt7EQ5nl2kIA/h9U2bggfu0OAzvNxKA/IryjvySjPOJdXjEKVn0tbrPL/KL
Xp80p75NYkOpizuCeYtWSZWwUifh8DK5e9VYLyhLl1OaybP8MHsM99PuDqGgmtVR3UH6bNyLWUO5
Opn+5KNOFUpXr+vZDJlRtI9PUmr7FPT9iJh6pr1CJXnd3ZOSFSGypEV4QqYd5EA+MrscqRpzOOr9
GgUP555pJx+pTcVPodClePkf/y4RsFSKbA4vC8mS/DLOTkpwLUbhSY1r9/dbXV6ANUpmdqOod3pP
aCqF7X2YhKNZRYejzc7d65S6fax9TZURKkRxmifz6fWezOP9C+VCZ/x4HfMWmvAUESfzUd2oFyLw
ArcjYq5w47dDYza56YF+j//yS3crJDQiXfzH99EfnwV1mR1rFKacwXNUR79flHvSRMPLVLFOlxeh
IWKqTqOXXxdtVJIvIbYTDvN6JJqbfhdd+xj4ZT+9W+M+Tq329q6raFN2muoVSRNbSXUDijB+7BBW
BIxwHbBmiBCDB1AgY8+zxpqpFyrp1QNV5bx92nU1lppGj//D0pnsxs0rUfiJBIiixm23enZ7jods
BNuxqXmWKPHp7+cfd2MEAeLYarFYdYY6EVls7k1fVHJnNQS8ZC0J0xv+o+hql2RtlAYVx+zqx1kW
ycEdPetieZm6+e9P4eB7MVkK6NtWY99EdcSIU7nN1lZDCf3sFRxifhm/9p4s1y/IZOVLk5Yl8Wlq
2KvWRr7XOuVV5x3aCtnmh8Bpk+zg5BEjpxoY7CeyTGzie3Z13TnEPDnevcf2+5NsAucqrcN/6XVV
FADtJ9mFiD3oa7PGrWjy7Wx4tY9z4UV3qzjU4XQoFuu2DTPu9Zzs9sqjI/BKxuAOcrue1reQrOjI
QsqSrj70te6h9TuagTz1yXvvLZIMRw8cSRH31jSvrAiqtibhOM+LtSctcuN3xHNU63ypcvQfhCc/
TRPIoiusXWd7u97t1cFhfbpHatoW3yegRpR8RV7/rdTV2CVtd10Mx4QhpMpJJEz4iQkvA7LvSFar
We8ejs2nRZTsuV2Tfjs0LyK80yp/q6aX3E9BHZ0CoMkJP9Y0uZbwYbUo47axmUeG/NFuSLNoK+Qx
/SioJKx4DOffYF/7piUydBOs9XUs2yP5WWfteQ9uadI40/IaOPkj8UCntkye+nSAV3Sdm0aOl2zq
L0VKREHuqZKcHBiYgy0GGSdt8eql00NQXlM1HEpA1Hm0dtNUnpzCeyGULC498g4DKZllFRv5Akax
1b1XebOQKGZdTTYcAs9VG3eK03Q69vX65A8uEJ2S0L+Lex8kERM7wZEkOAA/jn68yuKm6aGrPbfY
91PHdreqvoqlns+WANMYmktia46zX/whOzgheTP/LNmbmjTm5KToZgOkcgnhwQ2hPpsyaBGD5uBq
pSEuJ/krNKvxJl0form4WuQGkey3xGQe3BrCejYLRZjYBtgbP/lx1yzarTJFw1M7by6vkXJ5B4KA
E5su4zYdxu6ALXTnVjYL/daw36fBPF0n35uuqtI3noj0WZDAfRoc9TYTPmyFYRvnxfKZaftj7rzh
GJQLPcISgroxQpcE30Xdru8nqGvdnb0mgG8qBXzAzHxeORDnDkKmriMZqtK/WrnlfYG0mUdmr6n9
vYJcoGQS1s+kgFhbL3fpdAirIEyiAg9OWZG8qtcw9F5768auK3MmkAczQAKg16qTlatjJ+z3PIlQ
K3Rip6ZabvuqfHT5ILb+OGXxVFARGb0DTSq8Ja0NkbkoRwL24JtgM4YJFUGJ8loSo3eSxehvGm/g
9QkRN0we6Pm0EmMftfRh+bENJbkHhloTOo9uMwDwh4Ike6f6/QVHguiX5VKGWRYvTZQihbhWk0Ua
R/BTrKY+Z40O9iTK/G2KuXkuwvGDQkNtdRcmcb/98RPn1p6D5jB6ZLwtq7933BFNpJ0RFUycyn0w
DPt+RLqTJsV49JtMXKOB13PVDnBRgN5qmapdMBqoPqXNtUklfOI6TYeqzeifGnWXiMInhICPRess
2hej5BivYiLdyXlwa/busip6s0gf1ZmDFJ/cCPZm1t25Ib1gG1g+UiXbQs/Srf7ZsyfUHmvNgtY1
h6Gbi38jiek7slm2YyvPynf7rdI+UgQQknn0+9gx6O3y0VR35e8Xm8ZKhmF2/u+vMrcBi8iS6i7q
ASAdgogPJYakHTk3DioSX12Mm6eXJk3u0tAxcUIk225s/IeFvCMlEePI/DMx402z9AgJe8chrI5y
Kfwh38whBVeBBBcvla7DS5E58z6tMvdQVOkhKV79Vt7IuQDzlNFL7zZHtXbAolnzktnztFUPixv5
calNXJPv+eStzROx9RdrbY79ottTPkzFycsm3sPkC/upd0Oe7/xcFvbBbTP55k7TdGzlwqOlzL2R
lYg3goz1S5N793P3Wy46/qH70/T0E06Gvcbt02PghuoYDX6/M72cXjtam60ORHpO4Y0NcSWHRe3C
WS53ou3JtdOcncjuz3Or3Rsti93se+M5s9zsTCDcfRdU3pNoC5xclgaA9HLnsfdoEcey/NDa/tZL
C4o35PPJFTZL67Ujb5fUigMauZ1HDAqIcHAotLkNiRU9Er7U3Whn6G5my2SHsQUgL3T/NmVjeArH
EqbWmyGmjKAhC1rQc9vyz5IzUY3RIUmeRpXAEcBbdqmFlrX9FDpLYAybmThr27Uu//1J9uFH70zH
KChnXD2hfF6ixt1Pi1fuqr6X57CzuF11W8VrmSJ26s2Dba/pto7mat9Zw9mzZu+hT/Cy2NRea8i7
g2wSgDOZ3vloCjTX4SZJr0OdZBvSD9p4tu1z64viaiI2sHLN/0YYfeeSKlzJwjq2GWuk0wkRTk1U
6kAa1E2nE0G+nhdtR2XHpODYh8ofuv0shthPHZwymtIkKAJL6fjkAM67joiuYy7rnnjd2dv41S81
vTrTI2la5pjIEO3HVBdxk7cXvTj6loGAcPNNVIcWnI3u9lYDT5i4+X0epT/OYop90rfJhjTXP81K
+vHc7FN6jCmqYLXFnU3M9sZb+iiWFSIH4R6IaER/OdYb7a/qPq8JIyryf3Ja/dgvgDQJ8P22vXCj
k/VrVE555trBScOhsHufCjPDb4qTbEdnFzjkk0wdJGE+ctHchusdCymal9AovFSDWbeZ2z6anLTZ
ybHiVE0XlTgICMx0X42qucg8fAxseNTSTA8+aeXbKFQB5deOzmlCEhzJWWdyd35m9KBjaU17u1Hz
jeq73RRYuMfKgFnByrYTYdebdTFAf3r2rsNEZpxVE35joxx0xii6DuYsumC8Bl1OLs+Mci+rq7jq
rUuoUr1rusd2SF+adgiuXpH9/0tT9tuJ3mrnzj6qB39hBXjW9rSY1a4dvPQUhpx3VUVxpnIcEuWF
WZIIBlG3e2WCZCHxLp/JFW1Qyy5I4O30bh6izyyMuoO/ll9BOoEoywWY2HWeMqQAbQcBmo5U2GLY
jlb/PUWyOuj21td0a3Wt8U2JMMVqs/yJdEigq5ofc2Jgtr4p7o2THP0xjTb1Mh3GzIKPzmvMeqS+
VRIhrGvn9ibhI9uIjJs1nMf8Qrb938Ui5ShXrMQXw5trqEmZiy5U5i2E/hB8JVP4Lpbs7Hf2Xxe3
jjU/9B0/uupHqkkwwkqGQQy8gmp0tv/x620Ha76v5nahL53T84Dwfxkt9isPhFJW2nsk9hyBa8pb
V+dy7wU92DsS68VLv7thnI+5o0i4LVi53xj28PIyVQkOP2ftQ2aSZBd0zn0tREDn5xQ70m4LHU+2
k19XsR5FISDcyEveuZZ1qeZan7tVk1bbcBBczSXV9MuWbsCOTQUYuIbLIRjp9bo5BYh8ExUjOTH0
bAO2Je7SFHmf6F6G0kM5UmdQisHAh79uW2O9kQO7nwc33HbaFHE0TyDmeWTHToSSNRB/+qxD7cJ8
uFGhAxNjtwSQNfZ8dqxk6/w4o+Ih1YU69VF7cJbA3UYVqKmpwd67keqboh7xzUXMNjv5Ky/hqLyo
kCbIVPX3uETY3Rp72yQd+7+nEaFMLlhVXUoW6NeANESikXm1NvwkGBCW9YbAPvjuQaBdFWLe+1Vi
bex5dfajDaIy5cFXNHavogK7WNMvL6hXbtXudbXmeleKCdlDJaE7EBAbt3kgXFswOxrWl3t9ubd+
vR9V4O2jhCC5IVXnZdTtQYyFfRqSqruvvRKsqug2eqqJS1xEcZCB1e1sYrM2bdE6mz4Q3R8nTHj6
/WOWZbvcNumhomWKkoqGtX5L1kO2Dvpx1OZPV7XOZZ68V20yb9s0A9qqYCI0Boru0kfhczcOX6sJ
70bJlJZO68n15z+iiMKDtEJox6p4l1q8ue0aIHKtvb3fclQWxU8yTAoCrcqPRhf/AqcsmE/kVw0c
Es+RtaCSjq6LgKfjzdul5JUfghp1MaAOyabJZmk4ZGrBc1uP8y70zSMpj+cm86K9k5De2QDeywlN
froycn3UBpmzT0QpGPpjPXt8/wAcykuXQxtEhIuG4ERF1e2ctf3T9wWPfW5eTJo/Nb6+rD3DXc+h
8UPcemv/viT2fOiM/dzY6Udai79VgEx2LPrt6HlvNC4oCdS4lYuFrXqQ49Y1zR2xnSglGihPNeO+
LAUIvVjUNnnycw+hlfxWlrzPC+/Vmn+8LoN+GY5u6d37UYBZNmvwT6nLXKFM77qZgyL1fuiq/ei7
+Zmrjd2wfnI/hP2XWoZ0R4OANNGHsM3qCSNOM99WFJwD3xh3JMrSlEv/WJQN2R2h/113I3Zk0ZOT
GA6YRAecEbLFCyFc6HmmnTnz7W2Rejg8hKo2vqzAVTrvt2sdIHs0CIvn6ZBEW3SSg0dsXCi/QDmp
hSJD3FK4L/OwLgdRBTVp5GEZhwO+uxzsMimr7xUearLUnbvC7k6UlrVX/0zVog7wpbvd6Fl7h0L4
BKNDdDTYfgpFsS2DsN0SVhacdlbbQvBzy52S1iDz0rjKbZe+xipupN+ll9SaeWJievAEZbVY+nSX
lE69bZcFnp+c+di1zE8y4EtuW7QJtp8zwXtCbovIyba9BUbiMqnmeWBtNPAxRh5FRwzmtnGEYmxz
MfmM+JV5pZMm3zkeSuZs9s91wG7z6e9gzHEgGHY7eySBN+nVJqNYa6zxepcX86lZwqNFjV0FeHLt
ZhETYfNCuF+O94iUz2bQse3yYq1KnGd3RKijQuTFrYWhVdIVNRjGWhCzqLvpYjdnWF7y9L60xudQ
ot6UHzzY2Js9RItdbcduQPJhITtzsUmhm6mMrsoulim+Rf5qWe6HVLa/tbF+B6lYY9UuFOFqCvZe
27zPlVOdWoEhdGzeKcH3GXfHBTi6ZPIyMJxgiJrrcdMM44/jjU+hRqhTZq9RSdqqbj91aTckw9+F
4qVK1MV2v8hR3Xueee7z8ShmMJ9+XM+tg4ygauXGkvO+UwgNmFsnzZ3o5h+JSb+N7lBH67eug6x1
Fv2aTRgisg57ZiPdTacjdGnUdxW4xZYt7Zu+nn8aW/7m5Q7vaeRfLWvC2tcm85l07/3gznYcgfKe
SdtDZWA9FoMmIdPJ/HdbfdcLguMmLtvflNAcm2vtnNwu++nc/tNkS+y4xXkyjJdF9bco+QRs/29e
p2hubOAGSVjshrJVZwVdjVpROw+ROU6eugc6cG6iIt1RS8RvCQzrud9M0nnlQ0ZHNXY3VfQRiXbZ
l/YQEs8JD592LnRZJz7TeURM+PvOtK6+N+lwIbiTJpWT29R4PbsebjttwYxT8W+qgnSTOwUiVSbs
vNDFfnIN6o3Vo4qkyZffCntn0NO58scs6OetihCuqv6x+gINTAqBzy25nZv2knjeU+YkdTynfJ6t
xC7Xz3d+qlBH4LYP5U1dVuq4ZlmH4oSFE+X4vrQvanJxQaniabC+s8kCxoksf8N6DIAdpvKccbdW
3SWxmueg6r5lKZ7EUF2tlWkv+LXjYVWZqJH5gjjDhBdhfMYRiX1Gp8d5WRYcy1sxZ0D86fwzA44D
KdzYNt4j4W9NOOyqQt2OS41UdZzJHHWWbTuxk4F8V+KP4zX5k6dMvnxb0uc16wvEXaMZYPywPvz3
s/Zz+GOZTdiTRxjqQ+QCidayr9AwZs9eNjB/AJeSOp6T3osFzo7UNS/SDz/NUOun89/KyA8l5pvV
46JKKnmsSvFO/KUmNtt7t2brw1sNhtsadM2jJ5cLVGosckYZXU5n3T4OUCWEacoNxNZr2xTsVmCD
RS6Offp7L2FZCzvX2vSiO4E+POVNcfSH3hx71BCZznYkRJJWjWY5X94dr8FP5r/WeQ6xnXHLjCK6
7QYO/8qL5nbmM8zVQ8OaDhtHt9DMx20y7oaijZPIPbmzd/ShzqoMa6xCkx3Yya4spEf7MaLw6fRF
1ObQNcVtYEhudRL1vfrItEb3WmG5mnxCMSbiRpdAlrt1QWvI/fyLVL+N9HnkkaoEO+LAZVp+dosM
tk3bqo1dlefAmz4Wtz3nZfuHxMeUgz3+WRsNmqNu3Uo91FZ+6gmN3aXOSr2P2n+Bqk9g7TjmBKrv
7nbSA0x/X2z60RPbSTI9ZuG8r/sy2liFYXi05sdyofNorBmZFp1W6hqAY4eoGqfmsshktpFqefI1
bsfKvLhWbu87blT0m0a1YHlFizp59R4a0A5/iZmf9R3t2rZuHfLZWSaQL3+K1X0qU4sxEk9HVx3K
yCHePJVfUnXvfjC+8zluygV1h+Wg7utFuLFa+7p2EVzAhJ8pTWKeKgW5/Gr6o9LYNa79JVqKT4Yb
JqKkumRF8gm5gWbR605RsrBQZKZKyCKP+4INJUN9YzcDRvNu+gii7s2zHO57hgPbU3eTk9J0GXMd
W/sjh1mbo+i+t+iFGRu2VmR9DEuclO4rAGV5qMrGxaHFqDES1yMATtfyn1By2vgjayiX5uoF5Zsj
H0f6NGtdTzIsAS06jZ5qyW4FEayK/3XbOSx26TP6fOVfGmXfeOkFSvllpRPaVNWKGsX8ti8tSeE+
VlNdA5EX9b+0n/h9gLIGkiaqYL2WJUMH6bJAuxO2dpkjX+zqOOzeiKHGsG4SxGbcE/PMcgaHBTl1
fVx78wk+jn/SI+DcmvGTezYuDzf0tlU5gc3KfDsxCcWV17w1JVNzbUGUWeF69lWtdsUQXU1RZ0w7
CR6CIEiOw4yIqHB2YVEiiBXlTerQcVi2M4E8AtrCnPS2eZS/o0qWvvUVPtTEab5EFbl3xQQmMIG+
RgkTvio1g3+25vuhzD+ywbk1AMzhzHWb+7Y8wc4fajc6pquFAcIO/nbZlw41D2gujov4lBLbxxT8
KSssSG1+7uS8izI3vzaupQFZaojKvDiWLTt4qhIJk5umW6I7cDDb7rFN5+e2bE/92GGvXh5g3mxM
AirKXpyxeVNJ9EKEtdgwyd40aniU5RnCfjupDJJd3Cy5fRt14but+yO/2iFQ5boP/QqiAAMgedQI
nu2Fmd0zO6bdvbYxagE3q9K7CRJ8b7/3TD8LltHo/LEZ5YedmWY/rpjZG5q2KhkbFIXQNB1dbRKN
0EoBfx3xzxpLsZko4bkL7rLAb+5niAgs5OYYCM2/4IU2U/KUK8p+pRHHm/GcDtz7VaBI+OrFEzzk
1vXRwVXk0TrBx++rnrr1YzesJm4088DQ7JPM3Ha62uvKe4/y/J/VVnKDmufk2OYfoEpNeLl6Ujrr
D2Ct58gZefuLZK9WW2+6Vv2rEy5WT+28JPjnQnDQmXYvizdjJiCpKUhAe7zXVvfsBMjKar8KVgDJ
6s14qEkjAclTDGit80nuCig1u0jpFIL/IIn5QzgaiKS1kXVx98u1So9LVwF4F5TwMaMwtHOFWC20
bkGRLjK079slustXGuFO1GwMmMtmm/X1YzIYPhPI1+CztH0c+gOsypI+29qtdg2QJ8xZfr8qpGAF
IueyQ905aos0sFw+hwOddOomt1mODNW06fNU2xvLJ+qQ4OlfGcLr6IbFVoPy7pXfvdcdSJilzYfO
cJEq8VTUPWnRjse90DfnKLSInY8dkZ6kGN4r85S1bOcoHXYjlAMSugBKaQnv/bpw9owUqN/K9dt3
7m1/PE0ZmjrfOEfBCU+s6DmYUOV39aHOBcu70gnuVqY9jRUyD55SVdOZhuaoO4T47gqFNfj+V9PB
HTVevSOMXG5m5xA2Y3AU/iaLPPp1W+JXomCwDGmlaOTOZbEk8izywXvHdbHcwxXLstiUlodltPNu
naKcjk5YfyiXA77UcJ2p3Tf7aHQHOPP60Bpy7U3g/mJe7SmxWOLSro3cKdz13QKBDDdbn0M8pGAK
cWeyE3wniPHykk3zYRLltM8dpDBGfZg13BUJIlYd1DA66EMdJSlpi96Nkz/FVXHsjMXnWzq4tvWT
Uf1LkfkgFXY1bGQ9XzWAmefhMcLDrxhgs7IT6IsbBmiRg0FwLqNu2Esd/ulNclxDNgl46p9ah2ud
cMGlJQ9j6E5Zaw8XcNIipO1QzBuJA38pOdG+B5Xbcp9LfZhmg2gsTV/aObt3fm+Fnha3WJfhOCXp
sjUDi7JK8ziKkcu3/slUd46kdTcFfIBLzrvmKGiKWlXonH8hMjqr3Atu5tGw0cZAaPm08EEnAvav
CRH3YwETPD6m6YxQP20wapr6U5ruMRmX56KO0C8DcKOOOgRh+L6IfNkETr+RJbifSf2vnsbcdbHx
TYV/bAPrLS3HixeVf+3CEjsvrN9dZEbdEFGLEesITD/zmp6gZagnAtpOT7dhlux6X95lvEXGDvID
ex7HvWqgQeccksz/3TWha8UIFnxMwryWrb6bf3H7vOxvSh9JoIduZgHqMvMpz8ckDpHg1AIQhcYD
L/Q+mPobxyRVXE7N38lVZw8eArzRe6mdFeCgukSpuEnX7A5p061M6FZs1ZitXSD77aby0nr6YPJ2
F0bWKQVo2MhWJds5FS/at3U85m2wQUdSXML19yKM0KZUAOzIZi6y5a6Wywup768Zri2nXu9WuLJE
o4Zuppsi5Q4qi4LwOV27+3q1wBzHD+MF712BYGgEIRP5+O5lAXsAxugrbdP7IbeyuCUC+mC51K4V
70nifguw443wSm/bpfOt66b9JpiB4fphPJeFte8TJ3woJvw7wy/l3OUuqBnE09iM5oQExpx9tqEi
NilvPW/8Nf/7uP0MJOAUXoe2+iNGt4s9YbiGowQUDfNR4OnnEKxo43xZAWgZpEG2R6+1XSwPBVpb
sj3AD8pYZq0Lko2gujPIeg5SNdW2QpW3j7wsP2a/N5wXYS/oWSC08nhmu4hpfHC5++MY/w4bc/4T
SPNMy1af/Wa9JnZT3MxJyFufdXhlZ+52u45O5hdss6a53TUaX+m4VpilDXqbFSGBAZoB0sgR8vdx
XQAvg1huFmv57LX4G4HO+1b/XDvtjU3b+YtE1xvh5+8sUkaUFvGTzmkYV74+VUl7CqL+q3CGvxl6
YIDI5Vw18rw2+YxqbnjNBaqbtix3dabPamnxu4sO5got6oy8AFncg18z/RWVRzeWt59N8Jg1UX6o
cuc+cdxjXyJ07nrQb4yxA3L+3kDQ1eWlskCUzPzkcfvD8oWHUgWcbl6+phR/J75P3ds/pq7OuW9h
7hfdGQ6OIShKT43kSVfuOcr0zQCF3ttBspU1fO+yJjeReitMvYALriA0iffut8Wp8B+7IPiAUkHO
jSxhpzzEeFlN1Wxd75f8YXEK8yd3X7gvfGbiNeyqM8Py3wB2Shi7f5rcKLimFvdmzWanxP+JgnYB
IEFoopu63IPEzVdHqa/MWtiEqJRzSPyXuQ64SMe53GXhkt/Kbl+CEyA0GfNY8nbsbFMruARWsqXi
Eb1DvZFCdg8wmNgy/kTdbE5yZOGXGcJ3ZsriFKni03HrXZZqZz/lyHASx+y6dkQxvT6j3PJZo0C6
oCiC/Vr7VkyzempCH/FvYABZkg+y8tC3u8gGhWOdC9hKX7JQo/Sjd/6ur6J2uzJ1ollRm6RT5VYi
Ftj0SWVtw3Hh3GUK44W11nu0B//SVC5bZbAbugm++YAVf6r3YncA1epN2F8Z+v1mSM5JUP9RfnXb
JgkeyAWqMVgLALTSiwfRyHjsxA+irvKwGv3OHMcnmw6ABFV7MNF7HuGYFjpl4cuafAZSL/CbqBIt
0RdbKay3qJbyYtfNA5TgJoCsD9DJnQvH/cM9zTU7TLfIkT7qzv63dpW172zrVHfd6xwC2UyBOalZ
kAHMj2Srh2rJjn7YDE+2Yq1VYborRCLByV7obN11CmLQ/mzndDk7Je/rCHEhakvazD7lUYAfmSy5
IE5hz4oM9kVZH6UFYObNld47yvsux1Df/vclmCYaWrwZffMqVqaxurJB7bLi2XdHhr/RY1Gc4/0b
8l7vl3UYN3nksYFvhloZjPoXltarb/Lx1oAUkhatA+uzS6S5kab8I6z1naFX7pygf17ChjqtgZxX
NX5VUR7sknZ81Wv35ErJGpP0NYVRi6tsfVvjaYRU1yyVq2dtdqpbLNhTUDvLddlgUFnLrm841B1Q
0toHdwgz3NtUQ43IumxiNLsXt1HXNDC3Fa1mK63zYJbh1Af4zaVzY0vzbTs2BfQjqpNvy1dvqEpe
XZc+3zUfJvKukBGH2bF3BQoory9us46LcSmjpxp8FfLwZNLx6EXNJXISHMc5nqVeHGaKoNc4Xczo
gSLmLcrbk7/yJBftPsFf/VTj8jYUCfrBBcVNog8lOruNnSL8QYPDNJ56COfBeuequ2NDzLA6oMCl
9c3mZhGbZrgqHC/diCJf4bkKwRz9qH9cmhDXax88tzUsKRA7WaD2qYGuG4BijnafOgiu5h4A+sNb
2Jkye6wAA+C5qx0VV4urD4Vp3lLDICtD98NObd7/GYnXmoO49Guabfj0uaaaFIBQxG3C0sE6c+O+
6REe9cGXhAs6OWHusqcLQ5YTuYj6w2Oil3nnSPfHLge2KazsnGmaMrsImTwib/ZuV5TIchUStpmb
RFeSJWGCSxyqcE9j9zGkksVd0/jetNbRzMgHp/GlqrTZun3xVoV1vh8L+Bo93XWieVLJgwz9ZVvN
6qMcNLhOz8q4FG9p7byGvNe/J6GcFRuXOvlmLyzac0ZgVomYLcNmmgXp3pmmS2CP1IRy+qyS8him
EQsU2JeoAm7xhAZmap/dpf+HfiBl+rVeanx0cqpPTfvPx2ZhRciXMxQaCq03pJJ7jRb7e419H89b
NFbsJWuHTYXGqfW1w1GqPq2+39a0HGEfobmBR+6y9tjqpdupWd3pasLkvBZvnY9Bk04P5aT2WQsy
OS9uav7Ys79Ha3yrV8bEpfkch5dEDyCm+mY1y34MeT90PV7SnhYYPrJdkudUpUxNrBxskMimQv+0
hgF2ZdHkClm/WYLypJ0y3MyBfSccuZuglHYaEepWU/TqqOcAVO0pDTo2jBbe/Sibx9nNX4VbPq/l
gkvUeOPWS6vYLdy/bh+2J7vzz5AvZ8fYF+1M90uo2M3Tqn2WPPut/ijs6G+bm3YrOrKe258J7LyR
031m38KNxBbd4CYctkPQvtdBedvm02MmASYT6LiVZzKHrR0XNL8bdL8chlh0rAVI3yz3thkhQYtp
2Psg/TRvEWA8YtttMem7ZgbjQMi+7fsILfl/SHn4Ru25mTrvpojsrwyhPir/LUvuvIaBKFeH0vqd
XbOjStkhNYMa5jOC3Er3n0qwrQM09X/Mncly5EiyZf+l9ygBYIABtvV5pDvpdAaDGwiDZGCeBwPw
9X08q6W7S6Tf4u16USlZkpkRDHfATPXqvUe155E7itodBxhpG6W3Udt+CcWXLK1P/Gk0lBptqsIN
FPTyu6nTJ4c7pwvBbjlU0b6M3YVA97cxBF3ivL96rn8ZsB8XRu8sIz9wD+momMA7p9Hoi/VoT88y
G4LDMDLelHltrkeuRgwMkCJ0+y29JEfqRitqDRO2cTb4i8RK3hMjs9amE0+nbkw/UtVNW9sDd9Yz
MTK4yQeLwX7m/q2kvDUy0ssMbXsxBz8eI4VFPfrRKjdBf3bxtO/r32HYXUb9RTdfFOqmLfksqv4P
lpWTr5u7UAVdWkaitYIDlfZFiJ+n+NGqXVh4orYeE9aFW/NphVWzTLWckdTltuGrHLM3bYQnUTir
fjSc3VR4h7CxQIHGwbhManGu7HxtO3ZPrRB+B1lJk1f5NOmSx5FxA/0iPMjRBGkytdXSC3NoXUby
1Kec2LgXf+ZcTxsRJ4e5b/adk754XYmIX8ynrnO8SxNN28BJYWTw8Cy7eWQmak8ffuLrfdEOQNh0
dGYGDLxY6B/q92khlXyMkqoDAzF3mcnHkzJFlNjfwTA/a4sXtvDwfnt8/Lz03kqo8InJuDr0DWgv
a3gO7Mlben77g1F6hadUL8soWUvlT9thMgr+n9jRTuI3mcRBTCb/DWWfcpmVZd01mHJOU6l+XKf5
a6Lci9g4RyX8QtOOUD0Nna6SxOpWUmW/ccCUWwYm8bJ6uER6rluJtetlClCVCwM3pFlYO9PumINP
kJqLie9KStxqxgQehtTLsRVE4WP8nQ5xg6n5UHwKx0I60SUR8WaMxuRqzflHhckgjaZ6g02yO0+8
TSuG0jDp/EMz8lrl/QwObnYOScufyPNmPE8VE5TAgQCZE8EJB9LLnY3PnGdGhkQRYg/knOEXK+UW
WC5k8S4Sb6lGWJreHGxbuz5VyBXtn7BxTlL34HcqG0PZSG9S4f5Yy/YzntRX68Ony6g5Klk8NZzs
BmkOiQ96EaXj7zn1ll1m/m2TmJrK/naK4a2MTs3Y+NuOfE6PhGB06UYrsseTlRKKGGPcpilim7Cm
s9df8tAzcEeMCfOgZju5unrulesv6dW3zaw+fdO/u3Vm7lqZ3eOufi5Gj4FxRT4i7WnErN7dIBqD
xnAGvPT+mzImsZva8haNjHQnz75UJsOTeuzWMfoVHuvsl+TEZJLfnLopfaMsozXkHF+Tmi+nHqME
/1Rj7lkMjn9B0QF27JT2ptn2yiKc2g96l6NoM3HPd43ffqWd95NOqGBu7HypIvljZZjUyy55rz0c
pzpHG0G2/zv0n/7gn3xDMeMA8GWlsLED86U2i3brCAkQzzZAuqBub4Q/7MfS7k+VKD7MurLvKfMX
O63fq2hqD1E8vFVxwFdv4Ix0S7kWacuAWeH9sece/5YzXUIuyp4BZBDsHGfEhoBxfyEaXS9q4xJo
8ThqrXLZ4XV4mmd/UWfi6gTRtKsb824o53NOZ7x9eQajII0TzMP2c5FHxKG5O5zQPVnD9FoaTrIr
0Tx5g6A2DNd6QgsWPlkaa36rCqAqSZadLFFtC6v8NHJiY6lJLgLhOu1upaq6bWRi0mE0hoNgYLlG
SmjejDGthGI7BOrXYGtjabv1tZyYHoxddTabbF8Y84/btcGiHZJdPQwAL8xppyaEGlv7P7UYv/nf
uEQANedroFNU+K6hpAmzo3QMIiv1jDJpJ8+GXe3DsffWft/eow6WZljfO85aNKQQgeatSgVDPOX9
dpLgo7eYYT3+prbTi2lcMjPOMNaS1NBMk7ZxwpUdPNM2gVIwjSuDiI/QWY3avuQ907rMVtdhRFdH
PbrYOU0JlV+R1Pdirq9u757CvDoY5nRpMpdG2hKgXrFyt5J9BlXwe9DxU9MnOFA7rnPchfMEncGQ
hjo0xjoxfL6dQWzEEO4dY3zCu3k2c2eg9li2vdq48YxBwoJFR+XVSOd1FljxMgUhqINxJcEmMgTT
j6tYSHWJApI3c3RKBB2oVdRieU8zUjyjz39g9t/BTOyBKOOyVEb43DGFXlld+VaJ6seKEVjq0npq
DllOoHDsx2oXYTXAqucTBBl/m1598ELk9i6hDXZjfK/15KxTgSMu6eOIZik9WG2ml7UzXs2WIE3s
NtyQtvPphIDbQsNYZ5kPjKj1fjrPx7qdM18wQn5YOjx+lTDHN+5U9SGxxp1Rf2SI3ns31NfUq777
EIOE7/FZpgW2DtdmtiKpIuoMunUFgM2QX0LAmSxLClOiZNPeolHDwBaCTKWONfW9VYKWh9pgVVSK
vBw0kplroO/YVmB0h97OXspK3GX/NFTW0ZLezevgssmSuszO+ErFKU1buO16iNiGYP52oxq0m6j5
LHz39yQ7aMw6e/foOhe5yQGs44jJAB3ysuRbJ2+Rf1kjOefMhcDj11AdBO6MzoTmbUb21hRBt+/8
xF4W/Cs0hauhQSXNUGp6rl66n+ImKn3urOZoWziy7MF8BYvrthjb0rCaN7kyX+uHrM1/syJOphfS
HN4k2hV2kpUVJw0JT2AjKUETcjEbrp99VctyJZ2xWvoDN/hjFOF2w8pMSmuZZSBtyxmFzdUuglR8
zDjFUR7meR+R8wiHWl8T32zW1gRu18lynpQIXLZ2aYrC1t5HLc9rQUtBjZTuyj7C0Gx530EKrszH
wt5kzjbOwQ9EOs83Y/JVtbpcKkvaX9QsWayvRVqpg9/ju1PZ1S7pLomTMLBQcQi0hy5Vrpuu/y57
7NztpIeVCvkROdSoTTzsXRXCMo4e6MrkJYu9mcPvHJrsVHs2gJcIA25jiifu9LXr2m94MaNXH5vY
IlOusQmb2tz7WDwiHm0vMCEItS67Esg1HqQrD0OBzVR4dJVxbi/9NHyN4SS1fXR2FEjEyen/WlOF
hBBJZ1/10ENCs7saocYgSwZuUUUPKSqOCdBY4t0eKdqsFsSmysbt3Mw8fZa2b6VZ75tgPg1yDBaE
ZrniTW9Xmj01w4T9mqzyVmv3Y8rKN8OI6DiybaUNQB06CFePDK7y5nkpUo3e0MsP9FKTb9szz0Fm
kCXD3oezsRvOfreouppPxOvfGbknxG7La0dh1we+8V5ryeH5ZThqbfEv923OxLAePsUArY0ykjAJ
UTKRyq1n8fmkPh49vyguRT3eMYVG+AQTVFcdbpTTuzjJonplj86byYW2ddpaL5VMMN/l85Os8uA8
SY7oikJzEA1E3owsixcws5AUiGQfRUtpYuf9h9nP9K3dq3aCbULDjMEgoKpTzFdw+Fxj68/gxOWu
dHt4QD3JlzYCUef2Nz+0rz4uSUQx69bZc7tSY8cPAb13xN6UOCAv49TZJO74+jiZWkUc7gsfmuja
F/sYKO8D6SRbYQCEViYj2FwDM9IoSfDjcPoxqDuUWXGXXd1sy8rCt2QHZ/TIlOmP/phR5ojumGeb
M3rpxHwAYcJHYXQl6zwiTBltMt48aDp5qn7PIruMZvSi7P5dj+i+EIDNRxfZ6kYv5wawSY1LK3T+
ItSt+RarRW6H5m5O5l0RmmemHz8UU+BcffXVFX8m2eOrm82bzGI8Z3j+tAWEwHUYV8fjX77Cae2F
za2NUSBj78vIr5aDLEAc4VAHPNPS5/c0xnDPofeXscQKq+vWT/mKk753z6wRIXGG5LdUNvezreZT
WHBHGyk3TDn5YqWLuFjZ0t7ZisRKW1XQrryDXcAdCsQ72QO98m3i2gI1F/GnztJ3N8tf8nLu1qoO
gJ7b03ueqzPN8NWchk1occv/9iaP9O94ZfD6piqekY7Bu+GCmvDEWCxsEzlYMGfKzQSpxrw3rr6G
DzdkG6R/Qre6O82rGrFk8a3eW6d/L2S6C8Lins7Y0YU/hotEmPmmHd033OGLuRT04V7yp5jDiMRz
cy0hhPfle0VvufKmHW7eraX5rWcLWExT5Zs4dQH2VodubLa2bs7Z/KVku3/8RoYSeAbnX1ZpvXse
qqyc3Dcr2WNE+4XrKuUGrhdW0NGSKGxqhY0WYEGM8x+uF1fe6+gezdFLS+s79NQ10cNcjnsKdLC3
Mvtyr/voOWbNgN0fo2D+aeZy7bXWbupoYJJvapecAU77kLSpXIm4G9HFnedj+RiaNeltInIrAGa2
4aM0xdEzDuq3bWPMFaLeyaKDjATlJxvcNVmKh+DC3WSX7oGw5J5ULcP87hp5SbxMubM9icMYAWcT
uBEyIjJbm1BMuACDy0aC/ZkpEX1e/ofTY7DgZCTcRiGhOAmbYDbmUwaVvE/U2TGsrVOH7GkhrjJn
Hpdr4J+pNb1VboOBbrxfHj5o5MNj2DHs1UPc7+qp/eir+o89uFi8uALT1hanlomU77V49fuU5QIB
P1mXRcdBnKiAx0dcgls98w5Co3MbaXQTs4JMnqMhcumMvR6XcZI9ogmk6VPEMjM+5E1T7NomX7VT
yrWeuNsizrr9wNjcL1fCDpu7u59tESwCC9BaFv12DbEN0/YCloF9QoH5W5rR3Xu8wN5Eaqd3IhYW
iU1TSPQi+5jMMj8KnnuSxPaPDhiaimM50eE5fMkJiHRlme6TN/jM+TkZU6W2VtJ+6yz7RbTEWxge
RyszPHgsDW7i6TD4xZ1sKrYxv95Zgne4q/IdOcRdjCMqcATrRJrihna70I5YJJ0zLSrNXBNd+51a
kT61yV96vlDqI2bIBPkRzJmER5U6JzY4tUm8B87orYze3FVc4otBZpcuNt8mzGg9MqNVt8ek93+V
mMJJcEGyzo2v0eQfzAE3GJmKQGqegwEhosrMt4BJgxFp56VW00XWtMOmuLp18SsuxCvF3jHkPmWC
nO8sZNRHhnq0mUYoyQxmwE+Bbl6TX/5TWa3Es5y+dLIna5cTzqF5JbcT66WZqaPgvOByr99lxNvo
DYgqfDxUtbyRxI3zLmZVihy/S+Z/6KWA/S0LG8tg45cuMQi0HXeZXxCu6/ISf6ZcD6Zol01okCRp
q3SrIzICtW4uxeA/c0XBDNUtCUq+EpNx+SJzivvcYz3MDapFD6uyiyZMk0onX8o94z/i0Y791nvt
WqYSb3EdsLsi/EPpjjeJAmiRSBQBfqigN787rzKW5ji9ke19a5KEvLdJp8qIQOhqx+S1aBs4VXV3
e3xDExbDnT29eeMEOL+YVwZzFOa4fIiY57rS5PeM5xdOB3OZxo6xa8K/FX4GLO/htPB90NvldB2d
+FK7+WqocsCaojn8cwbXxaRpXjEZldgkJuzQD3fLrZAuwNRHsHGGGMKDGs1wOsvpJ57t+linRbvG
/3AZDBpdw10VclgWgKKckpY2XA7bpqxeR4xYK8s1TTr68GkMxpsNPcEizqgb96aofpeTbIZFaWfn
sdVvw+Cc/WbeCnv6jAdS4k7o7zhinqI6YzwZqpuhaUY9rIk1zA+sAqvpcVAO8YcYBHC2kYUAZmyU
yzp+LJLYCLtlNmgi4IgAsBtV8YdRWlcZuHSsYiaOr/1XcrXAca3iJzCLD2m79ioZi+8E8IFb9Htf
eNHN9IbPxg3h7IWMbCreUB0NZOBZd6JFqLYFuftV23r7yKgwOrQOA0zeJ5eTrSyf8ZbZFP76o+ko
9bNIXKmVk41B85oYLqYO7qTQeJiiCbUIlsjkciRJ5ZxnS1xNBxk4n9jzF9GrFyYd/TSeYif80GBg
Fk76cK5DBLTIVDFZJl7LM4f86tHkXQJ8tHX27MCjrfHcO2G/rNEPmEJzWBfDU1gyrO7GEp5VK2CQ
BeiHvSoBhZifZtXw8Ro86JJY9Oh6m7InxFgjJbvB3yxANsK9NGJJSXb/fKAZJURTiivF+EegEVjw
4bbu/NVmlrurxukzCDg8LU7D1LRvHXFqQcLB5Yx5DBxCrWgmuEmaYLpBABgPDIR35eC8UlaTfs9n
6hFDSraWtbODOSjPnoWrfvtZx8Gu0dO7U+a4u6Szf6yA7LGt9LWUMzFxrtGxsU95y1AvzW61gcQk
aN6W9tDeats7pf20aQShxFK+90wZFp3qXsp+xBkTpb8bO89PTLSNgG1mxEs5El1zMw2MNwHWTDXX
clU5ztaYJRIdi7kmnjcZ+Ix29fABH6VZj4n/C5sq6L7MOHbpG1AE4toOjh+ikjbaPl6neU2TPiwr
eoN1i2yqKDR9h459Cqrf2mTnYRY16LT1llQ1JNQ5cVc1Nnkekq++yMstpyf2D+9EcomaxRKoXA6X
s2SrYUeJ1Q7+2s2Hm91S5cm47JZBEK6LBCdqGIeXkMThlAVvZOSPzDGJrOQ0E3V8t+bwZZCKCxlT
gWf5X4T6roMEDMo/dAXVgjLS++Pe6Dd26zsrFFIP2YkpbDgf0YiApjY2I4dsuDlxwhNYBcmqLKqd
35YH32juVh7tq0kj4Lq3rBPmuvLsN2xv2BOya21lzDdIzR1yo39rwhqodzuytdDGj9mh0yN9rGqv
SDHCtZAaWAmJD2bHY878oztOTJV85sWLPmlHkkTJtxkSX9VgPNA0J3tdOfI1agYMUCK6Yzxcz9iH
URUY4sUYDwcDtzJCO98x/J2+QmbMVbduauwtj/oKw4yuQbISiPhAugESR3aBzgTbfez0gKZ74xcx
07tuy1MV238zfOSYtNJvVRR7hXuEBqToaV6yH6tx30odX4I8+ES7hx/aWEfM0avY8M+9h+2DAXP/
Wg2MmIQa1QLKy8c43Od4qFbgqViLyB5QL8g27pxgRC/VlYvh8nhZfM2Lndl0zVkKoH1IfwoYG2tD
pJg1vWPNr93XjF3LmV4CveJROoTPwyx2VsQgQD0gEY/JoK2anWM5e4iWblH+ZGHcbxg1WHE4rYJR
L7I8JtQkViPjBjZfsJNHNs/KG5tNmaoPE3vz6lEJOs4EwIkJAXVysKrSeXhE/peWNE+648KPRPba
5HqbC6WXFUZjI0gzRvwlMW7K/qXrHf0WTnhhvePU+szTNlo+7huCb42F43RkA1otmpVI7WOlqJqw
fuIzwrpdN6TzkrFnWRCZSuAKw60tx6MXmsHu8UsZesyoXouN1fT2uuRow4d3rCw+w4eJ2/QX44eB
o7HOA+KqCsNxV8430cUXXopiqpHTe3bRmBUxVsYvoQ+6of8w8nxPJmOHsHI0R6asgsArGXUiIOWk
l6OfbRNZHnWdyWUTZ4y3+uS7m2aWZtXuGmc4XAX9VpYmfz4iKF2U7caMtFLLwxUBECFQRr1itCUX
qx2s7XlYPXQYEZufnfGQuP3yIzXQswpC04M2b85cudiWAYnSPG2twrprkd01e5jS+jHQ2yf5xATJ
+lJlpfe2jEgVJdnKs2tG0/woRT4hJBmArCMvwoovT0UwPA02hWc3YxOJ5BOJNUbPPqZiOpBL4QZL
RZlXWv4Pl9kztefO7iJ05IgAhuV8TCGzg8EDCjMp/FAba6iwDVUOSOauofJLx/qAnXjZJNURI8Ua
aMSvqZlocIM3bGnYKwWmN8a3uJA//Jk4mUnmdumb8bUJEXu4X6Gqdycy+B+TTY248q5GUq/LxNsG
VW1uy0YjLw7ZVgUzM/VpPCSecyMmQ9BeWZ+kz3+ykm1/Cb5MO2E5Tsd0kJ6mAXEok5cYEW1dNHLa
FoIHq4txRg4fPbPqJZ4eBFTbYrUk/TfjNqmWg+l/JQ0k2f8+e/D1/0kV/A/w4H+JJ/z/kT3oAfz7
r9mDT3H408Sf/4EcfPwX/0YOWs6/pG+aEragcEwTrN//+F/EQftfEl6grXzXcoUFQdD5P8RB8S9f
2aapPOGScHBsEKLEQ/5NHLSlZwrlMT532M3se/8d4qCLGvAfxEFPmLb0lfR9Zqw+hbDDT/F/00gn
lwxY2hBVgnDWBCk7AyD6HL16F+fQwew0LbY9Zo9dUTrt9ej2fXcF/5ZffaDI2SNkgzdt349RApEk
DXhuW3wN/hjBC07b4AmiChvCShdm9VwF7QZBXhJWdh5Le0p6tFDTS3GP/7EC+woqC38vAU94v3MJ
ejPuotM/f+kedLW0m1jTk8wY3mPrJAul2CalWBY62nqb5F2zQeMmuzHSf6xZFj8u1DhB4nn8xR8h
84bgVV6n+SNNvfYuHlOLMJy//6H+zf5MUTLIxjmCpotOJoLc2RqM7ND1xEpEABTQK61nkkvmM3fw
NewF6WZfQLpIg/Bsg8WLAxg5dkNMOabbEJS1doAn0UlYFD1uDEOK17EtUK5T1SJ1YF4Z0pgWCA4l
QXkZb4KSVr7HM3Z1Dfhsss1PprsoVTP/G7L3D2nPFfGzGevgIMeLTAx1rgJTEW+qgvM//zcFhUyE
6GzZ2bz3vBH7nIVH/X//RcFfOlcKI4rRnktP3oVo3fRMLOIdN5fBfE9mPqVFIsUB0Mg3D2bMJjIX
oKCZQU1wjKD5tDx6x6hkq5SNh9+ejB+ZOuziign3kd829rVm1Gg0qIyDIlMX1qxFxFl4VFIuRw/7
voiz367NXZi6Hs0hJv4rWWSSTCovggfwrzwXpemDOUnKp3/+bpq68slIomRZTM5P0avhWEIpIE5g
vsgoPwMz6E8dzqiB0mnd9HjLZ4+rgL7ns2nbkSSNuAFS0lvD1nejSfq1OdWncJ4esDGHxxIv05tr
9+Oq43VZBVHd3IZAnJVR5/tWOM9Do/WhqFWMaoOHvZjYlNV3wORNdzfPMfosxnmcHziJZ5NiBDAm
k1LmRbXFPG6uICuXPtVhzmMy09zOjIOxLmsC5tgwitFUx6RhtcGkMegrBfQzdBOWaUQdQExffMYJ
yqplhebiT1OygsszCfmLjplXjNnH1MDEFTNT6LssuKzQkhuoC5tUAddyx+w2kPAzhYsbdZSnzk2e
XLqWaNSUhsiblRdv0hTWlUK17AZ+Rg38aAxg7XvpKRXBY6pq3kRvnRpZfjhDcgnMj7Blh3ddImUP
oOqQaU9d0B2MsGdZTE5L0go4gyz4KucrY2Iy9xEzJxqcpV0G51n4aF8uMkXi/A0YKbBDLkMxhK4g
czYjtXZBbQabyVJdtIQa856XPc6n/Fl0zaFnf1CZOk+hZFeJ9v1V3WX45S2eLT+jDDbEPjaqX347
vfAzwUUzg7+dnxMD1rj+hH78O+oYjilzeTnFa85aUvMpSLtqwpuUYKvEy4D7HgTgcnbjAU9f+2pG
Kr0q4k2X0bjbeabIYuLGKpl7gcWgefPevKDG9ekZX0X4NU05q6bIaFHPigvefGddhcW8vEQIGMsk
gv8UGerto3BbQptelGxNNjAIRilNj5RgWzUmq5QVG17VH4Yo5I8q8IubdrNRGbAjwRvQDWEKH2C8
Y9PylkamGfu5bLKjtVtkkr+bgcYdatPb8Kpg3OmzLfYIhTKLYRKV8EZzxMys4485+JIBigWpcdag
83pSX2ihcmO53Woqvd9Rp+CVK7FkwP4VTjEwdp3uIpeUnJde6lF+KCvq7ynxy4cGxidbMSqN5HQi
JbvAm8lTlQU/lhPfY5lfDP8eB6i1mKo2o+mSFAvZtulO9V1MGAz+tAEBLUL+S8n0YznPJihpFMUe
mqBucXKNElsBqUK9sqvppcw652CMkbO1H6pL2dQcHzKgngyJr+qAHT9i/sxxqW3cSNWr3k03nrTh
1zfBZ01pVw02haIYWBzt2qz55R13tCL1OBfqik6brUycUZCeeNPMhKGzOad3DDTJ1R4UWFtSnCNJ
K6bb6LA5tMAFkYFD3biIa27Cikxp+ds4mqBhRxbEyayCtZZCn4qL1IccZ2VbBpxY0sb9TKu27DyB
YVj/aUTbXRo9kPT1oemmLOA2reeRKfMKSiV71lqLrQF2vY1Km12bomJEF8evYSD3ocI4EmnoAmWI
7gayimWjWfMGqwPTAJsgRo+uos3vHr1fGlrrIKw/mJQS/cBBAEqhIUpBePOtsTLMsTE4AhX9wpfH
SsD5PFU+u5qwOLrOZwZvl7NsYVosv0jLcqckHEwIFGus+es+9rZdSJtKOgd2ncXo1QjaS20EJ+kW
3dKsbAAU1bwtGqt9Tskj4XpgeZ0HFdEfRXUdYmUQGSYdKLJ6S2/1nkTmRn/q1qMZMN1VSNpCBSZa
TKZ+/EARZRHfXegiHobZSwM318l/GQ2OiToDMsGvO4mJzSqAWJaowtPZNNccz0wiBign2odgoby2
PTkeyAKcHN5RWI8gMz7m1JF//aG8+xEk/ZJVALH2r3Zf7ORkzCuTZnSNgLd9YDqVAj6OcUaOnKpt
5LyGxHKmsZpJUCwcuILk02CUTzNSQpffYfosZ209tQzaR9W9EwqqaGjS18nG4SwhGi4b+KXh9MV5
ZK6COmID0KRQl2eom92ml/w2ptY3SyPeZGIiiJK8mFVMXRH5ZBwHZkg+3Au/4oDuh91Enn1FYD8B
Z9qNXXj2A2MEiuLx6nLzLgp/GFahKr7dEXMDeMJfABLpdflV7QbR3N81tb1JQIpmXfpuOe3HkDne
wppMSDEtBJ6xyMZF5Bozr8Z4ej0XoR0xfdZckTE3hvA1IBLFtAbmxOPFie+t0R9FTkNdhwRKzRYj
AZQ1aCd01iNFCW8y25T9jtGxiv4YoEmGCZAvS8rSeBs51a4v2NNus8aK6Ij0xuvk8tJB1Kia8bWj
8ZL2yHQJL986491cTrlBgNxajqMbrzXJUVKQZKVwDccrs+H6nodg3ETDg6IBSg86zHs4GimBKueR
B3TZ8uKk3sqhHVapJzZkH+YXOTa3eP7odDF/A+EjI/1QoQK0eng1yb5WaBnjxCZ4x7dvs2zNbVwT
f3NL8G5VaRDdSu1bxJ0QmeOnUQCI6ewHRKZOYVsCuVkA+fU3GMAYI7CfZxb8w8fxytODQRvP7ZZh
Nxtq5vK7GgzoQtKal9PcHArL/Qxa+6rJwqjSO8CmufDHWuVZvW/92lxOvl5C1EiwMkhD3BPjLdPt
wX/kJPWsbyLap/jK1qXy35hvXh1F25m7jyY0we9PckZ55doyrfR3/TBHGSVhYaGhxuACTRYwnDuc
HkfN7D9ZwaxMPdM55pnpbuew+CW7/FLGnb0FfpCBZz20XNz/4JmnoQg381j8Lcsv26zto9PqgiEa
/JnWSYj0akAKaTOf7byRS85Y1u/Q68ZR9BGpxH0AxgBBhGyNnC2i/Yyii46KpwHY5zMo3sMWx52f
flgjaj7OriLjA3ASefFEzDoKl8q3cgb15Db4S2vYIevIIyPrsGuGXAHJ04AnfiQA6tQm0HYMldJG
FswwRCRheq7M0t+2ffccRw98op7eg4Cui1Aqs6bR23mp+de1E39FcK/1uGRTgj5tE/oYEYijKCqW
tpDySsR20VSztauU0heiW5+0WvsAOSx0wuGIp+8RP4GQyAjYTkofh+98cgrnjYzSX631W2zDI+zH
Ap48x26dQliJPRRloXdZP3IG+65AiCKr6k3VqorjPyr2V8C3EcnT2l0UxIeXVtWDcUmj+9D6GWe3
OrTGfHNSMvBu3/11Wf/6OB0eL1/EbpnIW2Ea/dNn3lnP8J9nX62MZHTX2b2xKlb/8R5nHdlepaxX
LvBqBVglwZo638KeCLTbDPGt0t7dtrR3iipylRBCFxBwcEI3EAwLepA0ZZbTx3fdgYIJHLaLDvPO
GIcP00Hwqwxknmjw7IUzAOBKsxfi8h5/pGyj8tODt7zo+7G+lKn9bLSYqIzZH25mdXDpOlapd8ht
5uI+pWp3GqLi2avkm6X3tNT1sguYdcw+WYewn8tFhjC+zXtlbwxC1y521662sWBYtfOEUoslN0bX
7zX+VSPDnaYqZwmJ7o1KcUcw4i0xOsj9xTU0zKua+3e7q42NW9gbqEYZ0U4vXbeAOhd1TgXiObjB
s16+UcOxGUUS13V0+DdvEMIQ3fYW4MypLG/cXe4u8zkcfYKaxsCkQbCfNKs3k543IU/lccr6noD0
BLLYqB/jvxh6rQX+qRD/k6PzWI4b2YLoFyECpmBq296S3U1SpLhBiKIIbwq+8PVzMBtFvDeaoenu
Qt28mSfTlqCpNg/FwJoSBhdew9DZJLpDRK6eOZh4E884kUVJQR/QLENhsbL71toqHVsrLBCYRuPN
aDX1GY2PVf1KN8WV154iSssseAKR54BDxumDnDf1HqMAge9NIApGovQtbTkKR6gFQn+SOBQ8l6ry
JKkE8BQZxElkmymaX/y+U9u8GxgSUhBw7OtwndFEVmLsrAMk9AbWZBxRT1r3ctMXJ1Swa9yj8anG
yTZW2Zwwvq4bqPKdBUJoQh1PGc8ML2PxBwc+6QTbnKk7dRZ1Hx0IS+5Fv+Z0fAxV7K9EcE4JUFzU
HL1VoUfZmozImtMBYvHO8SyeZ3jBvpG2vxtc3eDucDaWgY1NvufTOAQco9x2a12SBJp4QZO6zdai
q7bGxJquiuZXdlwM4q6l1kkPmEIJCJGp4n5nYVdc7tWBkeOzc786pXaslVB2huZD29gH4AA+WTZy
hO+ogeO2/kCRwUHS0IluUl5d4HJrWocqL9yoMixZyPZk1PzlUSDj6kMZ2StPOvucR2DCq0ts1r+Z
kD6zFHbqAKubCFb/UG71Pc1eesbCyvo8lZcxDY+RZwTbOhQ09b6LtNZbmRlXmZbHgHd45yEKhYlx
IvH4DLCESWhW2T6CreLpES1n5BkjHP8XYTvAgLLdtrHrgRENhm3dlO1aZuaB8GF5yvr6nOrgYFXy
067TaQ2nZMli9O5WxgyMzIHPbR6cKmnxSMPDijb/Zavsj45YtSQVWdTuouEZbave2WEMmjfp0HFV
yl7AKDzngXkljVgdGwRdgqQ/MJ2nDTDrTSOcTx2jtZIbxF8R/K7LOsfuWLMF1Zi+Q6+bnnpoLkBv
zRJWjvWj6uazBUK2KlwN1sV51S6xH1d8DSUW0kEvh+1QfkQ8w+oTdODhJVYp8FcP6EqHTRiBEHTJ
yF9Lukqdm5DuaJbsZ9XE8PyS/AseoIv60ZNR72EUjan86+Ux3Vqdf+saqz8zxHHl4B107JePZKD0
LwStXRkHLR/umJ2gTLM9XB+smnOIT0cZrOqE4e8HK2aftkTJqnqWu7LuASeTh+PU/x6zCA43gH1c
8fUJQW6A9I6zvUu5HIlwGVjzTxqQyldVu2dQ2z+jkbwQ2Rs3TGycriRb58DE49/VtFrNzi/Se/RL
0QGAJBHETFYgT0y/3YwxEn2Quv8My42PzIhHqA0Ag5Y/KkxX25bs/TrDledqcclZ2PjJiDMP82va
4yuoIcx0k6IBzrZwv5r9NtYTuXdhg8Nx0QObxsESFsijOcDQdOa5JsZCBH6MngeZ4dNdNqvcGrDL
sLNPcPKMBnzbKsTq0YwEDKdmBDnv1/jDSxuUukcffDrdPEGtyKz7EfN3ygOt3TSWIfYVQbZdU9vH
0En3msfI2a7GHy28a1gbzW6OXUArTI+tqX7UMonWjvxV4Psphx4Ltc/HrRp/81Nx8ITcq+eKFahn
8qywY4u6clNRcFw8Brs4+LxP1zCPP0ykEH+CHsEjEAt6/j5V7o/Z1QwZbXnoDbjvvY/no3Co0IN+
dHbDCYZizIFaZeHGVAWnjYmQUte/CfwgauaQMPzaN/cKMOngBIei8PmwDjGXeQVAvO7tfzJunB3m
oPTqKbM+dqZ5VeQinppkctcGmRPggKQG1h4RleepyDkdZEYrIMqwDyMFsco4Ftx+t2L2CCNi8N5p
Vm1YiFk7NkfRMvWaqaM2qn1SHj6yaNRyY+XljYfivYF53ffhLu+RD7SHQmWm/4LIS9id+uQULKPl
0kme22wufgWOV/TUqfpIhIkFUhrevEbbJduvZ4ypw1UvDRsqbj7MsHpyF+KC4aDMRZyhWx7JHIXK
pk/MARnpulsPePomyNjkGaRVkSkeUZhJlpbhR1KYC+HGWeMb6ffpwutOB7aiVnxJMp+gVNwt17rp
kkbj1hLjVylnit4xd4tHrxhk0yQGpzqq+Knj0UUIn8et88oqF9FzKDT9GzgPohZ2edEiCbR5txLR
/NXym2xhEOwLM+aNaVt/QxYWN1EQPOtae9uMtuLrcXlnDt7YGiQdz5FiFfsEFEvyiUTDPjnhsTPZ
VJt2KEyCCWLVtVikcHE3I58cQA9AnKC4GzZ8Y7MmTe63AiNZUWDA7WzCu6p8GqOPyI/B22oCvrEe
3oLW/TBgXzYGWZgwDWCy4zhJNbvbCa8LjzooNjIur34AwcQtCpwo2bCojltZUhgL5OxQZ2oj06C6
pr31Z5zEybNirMm6YhUrIA2U9WfjI8XNvDoYGQgJmJ8DALftzEJ7xIS8I8T9VXZeRH7Ce6k7ZsHE
iestsf3HIOHcCNTfuk+DneUUzkbUuDXY3xK9LnbkweQWKxfqrKrnp2V0xMb93qpbzQSyCtBhuDUX
4E7DfyCgzCSABId9y+5yXhSsB76PizO1KIb2nvoip1WXNd7KXqLTDgZjM0xxgIZ8WNzwD5rbH0TJ
4yBqF2aHfWltygpUH+xqx4oZeDVbfU4h256vnnDmfVfkzyT71v28N7L8uekKBHrKYtaFJw9JAmoa
d3ywn15YYM07e6x/kuwnmuZkN7rB7yKC6NpAzCKobNPW53ozQKWBoBY1NrEipuPE5BdpIRtid09E
gxK/1OZuoyEU59132iWKOpfgJbFwqYap3Ba+zNd8SZoSw+hZTOCivSQZd70f3JIk9vkukx9ZVQrR
kAgFzlpcEs6EfehrDi3skdj+uBXzGRIwATZBz92lR1mMsGU0HU8VM5Rbw5SvDqT0FRbHG2o4O6Tc
s47KN0hTzzWj4QhYrMLn147tMeSUiCNIQ7VR1Tvi0eSLCaU7Rv6VwXBd1F2Oq6ZeYGssH0ZuBPNw
NhM+ALbq6QJyPwCjeoiHJyWBz/tW+DIXDeyg4mRX3kOWQ7RznfSzTSsX8Z862zIXHO7hi9uxrCeb
9TKLCVxL+DGP8AwqJsb1UuPSe+kXmAvuz3M4r4bJ3rJYftY+Lj/bRDfh13MaKbAu+5s1ER6B0PUp
XO9XqYcvqMg3o4yevFaTj02wyLUpWFHowAbXqtkoH6ivGgv+s0q5k9cSR1PqZDhFvKPtEDXKDQj/
ia2X115Qs63BCOc8osIh4kEEdjv2NUV7zfJYagWxW1JUqw43J1Th+uJ7VzTBx+SCoYQqwiAXA/hx
bHABfUGdXpTAtKQpBPgYhH9XcGS2ZDI8v/iez1MBQIzXd1eU05ub6fWYtDc/fWUzyQ5PHUGKcfjw
2eAEIGu3q9jQrnFn1HTglDke9yw8E1oPCWCzztSko3NRt/tEgMu2bBhYPuiThkPZMwhPNY77CwDe
rzBKiU121+qN4pDuKCuTAKo3IqFUV111D9kThWjq5o60MllGv26bIcWTYXM/MHKFctfR6VByJbSY
q3cdq0+lWKvIPLDuUlIgG8XOFctklU3WMSDJByQHjHAf50/5qJ6sSeonz/pdADM5lkHMPiD4N0BM
aZZ6tUa143mq+o0o+kcHEGutkwit3MZhE6fYRqhtIhzJ9QuLDyCEnKGNTdE5aSrGD5sSXWhzGzsZ
fO6w1sfYun/YaidEz/k9eo4oLvQN2QEJbzt/gK3kr7WEGib6BVhwaE1+ywAXo3DUmfW6jhSaP//6
lJLphdZtccmiHrWYbgroMQVPOOFHWW8nxSOg68lBJLS/bdrRJQBHcGRjRNVDtdNtGkt6XDNDbzJi
CLBT/Jn0jYq3S4ZxSCziBFYMch2hrndDZJnR8XZBrd9HaDULB/OrqAJyB+GmRcfeO15LWmvH1mHE
VdQCxJHNpbJ6j/Gow2GfVa8S7fTq5atCBjf4oR9OEH1FIv1HaDq5ACt5hFjNmoWxXPchwSDcAUs8
ifVNB2u3Nm4ke0EFU56D8wQfFDeDiH8v2DAQgYRDKMJ5779h2VyVNoI1m/lrXMbFKiciyPL0PcGj
jieTvje/rkcYPtNexv5fD1P4xFVrUyE+4xBkH8B+gUDR1LeXij0Y0BycedfE/W2lOGmx0tmsPVtq
T5TCwxmPibudCrpCZxmc2BNto8b6DIMcQqwhz4L36MlpuqNfk7HMRuepGNiqBUNqUXrH21KXt8Cw
HlrPpz4CNuT7zQHAeBdSfpsnzPA2q8sAS7coiz2aPP6exfeM65C/OsMOCdLfOeqMXRKmS8f6xeyW
QpNMcKfjL0ZQUIkWA0/0Coy40RJfzlfkAj5yNZ25gxa7IPro4XRuU/znJjittRpClhr+ze6aI7AP
gWBQg6P1PkTef+u0+DBauevAYJyWJykKO9uAASaLFu6fKYwvdYSINo9fdTc+T9KjkXsabsJnsI7a
+QvC3WdDrIn77vhdJUW5nxqW/82BcYYKD0uNNDSIoxSieq77CCGI41GKbUPEiklg0ScX395g/EVM
8h8xTokkiJDiLdWD4izXOfUsfd+wz5BRR/ak4u5U09ZY4FJPGnXTy7tmlNGvVKFzpjPoLJ+crNNB
tlADBWBF4/OZZoZsAv1TtiWLSlRUNuXlVSh4NuYC27VSlvXK26eB8zm5PeVlcR7gPqTJ2OQkqCco
UD74A44QBp95Sl8hOiydNwi5k+wvkozZOuMhf+lTaNoCXgtyIBzziSsymQAfnPu5DSn+TTKLFa+J
IQvcy6agbAhbot75cgY768/w7SmVME2KU3NwBBEDEhgNxHyt/aOX+gc7Y8+m6SQAM0BlcsKb2GzH
nxaa0EoDYt8QKuZgzpFAUmDdKyCYHZke0gAu50BAw+cGCbZYWzRYHSlWoGS+A7FvdaG/dlLcKcj7
MCaGVpwnu3nvdPPIshesbQlG0xxsSeF/ucGSssTY10S9ItX25GSqolCQVsyxvdF0tBFd92ygO6yt
GHSFgQJipRYpVWwta9ATKy/+SVzzp/KoqpvJK22YN+hY+HED+W6UR5Kv6RKv7w7E0N7SxqlONe2Q
TQgg0xNkKULPkfvEhG+Mr5WPTRXm3BLhXJFFOleWsY/CxT2awp0rfIsAWlpdGn7v2l+2fMnT7LEI
4S59rdLi7Ga2tTfn7ka8FCd9GRGjLp1jz4Zua9O7UyFBwlq8tK7Qa7/370kQ71RM+wPOJZ7M9k2L
V3OMP+FQzuwzU0Uuqju1IoTTMTkHQaCWFDt9Rl6286LxJyXHYkVnAI+bsR4+eb8CTXb0m0KFRWuI
DqDJNGjTZUS+EGE6ZV13SHJMbb7+Vgt5ejQAFKc5/SZEFpBQ0mtfy283RRYq5Y81QKQrBDCJ5eIf
GGivAexKAkLJ3462tlIMJVI2IaTEgcrA+4wnKaCS7MnqSG96EEviyb6T5ABuoJ9ZqddH9dAmtJpe
2dT3uPcOGIkO6nduM+mHr+7aOzsz2REiWIhx5ME0HRcpK/EBB+JWIL+xYu/bbYGIoga9toruMPhW
TlBoogi7zC8Ddw1qK7ah6384PPAKQvmCJ9HUBC+pAWkyUNVbL8dHJsdjnPCrmqFMCLveePSexnb3
STPJWWJOOLgOIzvmlv3Y/62t5uR3S+FMSDw56PstfoA33un3HG8/kdCSh1w+vgkrfrLr/p2Ix1lF
4BEzlrBQZqiaIya4ijv7o3HCux1yqk8m0EUneSJcfFJ++2CsxFtYknLzuALj/nzDAIa7qY/1eQBZ
v+LYObbU2fXywzCB+PYDfRfpW0u4wXeMTVbzXhXAQoaSq0o7EMMsgycSq89xk7HRXtLgtmFveRZP
q1ZOZ9fa1hY/HWKlCk5l4d4BjJFdkeM1M9yfyIITmsXJUSfltZjCvYrjl2VjE+KTjQzkU9Oge6KJ
hu9ieCVaXax0bjVrO+25zodwTLz2tYEXuFOS+1qkrW+9KCvL+z7uLR/Gv/VFavX+MHrPuXqj/BUJ
trQBm/Wk5JQJ07Of78d8OFU2UyTmB6je5XtatMd8znrwyaBSY6/Lz4I0u+zDQ1+Fb66deysJNs4p
xVcb8bSfGxQTtNMNPA5NlEZ/J/x4geANTRMP0i8xXmwvHRL+Oh5nuaX3Qa4zugThUqpNOBo//mxy
r7Y7jG+9gYnor3DprrCLEWyi/EKfuThD8EHl7d9uYElIDXfZdee0ZPnVdlfh8Mgqq5NNethKjBto
wY/AxsDdXcJmCtbNjEsP4gWKiLF4EKKdY/IYH8VYrJhwPzmM84MfFPdk7N6gCjZwJ2irad5iQz2c
kCNgxtLX/nCVBHQBMeUwIzoUAyaQoeYch3/B83CihdUwD3h0sR1h2OHOW9zJQctrVdSExmK853Dj
7GigYU+oN+pa/uZ1pzdqzHnRQer5CxM2PKj84TXWsweKmZl1xusUaOcad0F09ZwzUBrrYAz2B9oA
SRkn32dUA+FWoBQxMNL3pIiOmG1OKQZtqE180rNe3GYIeMdCaABOnltgByYvHXivYMtuNVh45GXi
0///EaVYANwFNQnJhPc9AQBJDZgpSFs1E0MqpJRrYS0gghKrUbMaTFYe3mxcnKK4BoQ0RZK9p1gS
VlYXO3QUx9+2YcAwMr/8PG/42evfTZbZ+3QCmp7EFe3CfJemKf4pcxFEI1B+hVFwnFssmdSkm+e2
IdKcnTyafUMWdjwfd8LIMKH7gk7PVmxzMxhPiUqiw8g9kFMMncBg7vASq/syJhPUZ9G9TCnYJ5xV
gNtAqBPKffgyfZYQLa+pgeadD8Z65lCvLPsdL0mwzsJGbL3gUuTJgihSG8KG046oT/0OnHqPODj9
AaGzrscy3dh8PaDZ+GpmmHuwVHAiZDbc3ZAH1iTrJxOkCcVZ/jWwJQG+5KKg43oTe8MlzlzNujo6
eeNfQu0xNsxmccd08JUwAngJU4ox32yQs2urdyFKJ/p9akiYUQQYbSuv/arHoDmSrgQnZxDbzBKM
OBsVdRun8uUvv1RfKgpKTCOP0BPhGtAAfVG18xl3+Su2/7+z0ZBG97C2d/WfWlJoH5sbWpCyvQ9T
JKROYuZG6j87QcKQCyUUqdWuTqmbVQxwKtk5Iv8UUgA4ZT1UIXxE9A/jf3qhrveCEKuwY3RvwpMU
dmGWX8lWvbcwqQBjZ9QXaFY/lCNl4yuBH2B8JKm0fRnrih1bWp2LgO1O1IQ/tHvCsa25/Udo4F7z
pQT+JjLrmzLSD9oB+K5hAMb5i1MBBW3/DZNcCMGwCloi3ELiSSB7Ms7mlQngAOSEHZ3p/WZpX7Gs
iZOW8I9K6awoAWgSaDhEnfnXREAn2/K6VC2M1oApNsHPbqnbkNFZMNVsPnRzn0fK7VIElDC+c2rd
StG9ZrQ7ypzkVJs70Lk081vZkLDjaTPH/QNx4TRAUqb6JuJ0tt/82v6hP/GHvmYW52DJcmwd5khg
yr3ohdNhhvM+D8TNTN3XVGAHBm5CSBMuU+PzxitA3CeWNRyU/627gdktnnjsL+Sk0r2lunsmM4FA
jBTC0OFk8pyP5aWdo/3QYYOxk+qJ6gwqF66p2S7Ph/JJWpxfI1ybcFWOxr+0ErfAZuke7QOutxNX
Uch+352iL1p5l0rkahuI6COVC2/dpLQu9LESmLtUovXzTljRJ4PxB9HOFO9N4d5g667p8aB2inbn
0OqOVkxsTEjQvfV9gN64gpRmn0g74cdMPEm/hwbcUQ/Fp6eDi4glW408vExT8eosXQq26aw7E5Rm
Gzi0g5UFKU2wIeha1F0YS8JguS/6MtoODXng5ZchXbKQreltwmo8DnXz7I3+KQXenkcZb7aE/2GE
S9fFI62Gd40yuMdOMzrGVVm181IJD5+sutOTHvHUp/Q2tEhv2vZvD6toKjxudGyxcolpTumbkb8G
rnFzA1ZiS2Dad7giZjBO1Sy4L/MSrZwYAjvlzn+EMT+S0eceFMiDm6Hrtr24kmacttIsMEIO8aGp
g1f26L+HUtN3hq1NIJVIRx7q2oc3WhwNJW5OXN2pwP6JeuNqivSp8TJuffOi/I1btL5oncTzpyXc
XZlAmI3Ep+TNTKBl5Sf+FsdRQUkoD/TmkHNJMGsDRlrc/AwWbVjy0sQcThWYtYFLHelVJPl+K2X6
VzVchisnuTNKfnPTdJDS1SFaUDke/hdC9XCLZuszrYECVt3WmnDtJ9MuYuDd+IZxs+qK/yik8Yq1
QZuVNM1THmzSDGNmT5npnvPfLGIeJlHVmvTW2IZnhNd3o++fgwDTqcPouepb/Gnj9BLylq1H7jrL
BpkKVEK3+pyzkSFJxzkizRsCAM3anN72YK+9gkm+nOsTWP//Pf2UVSbWvnKALhCMuEyqPqalPvcs
/FchOmRlMdXJEe8dXWk2TVnAHiwOasKkUQFxrCRmSVvYu2tOx9Ti5atxNK57K7sQ3MYXML2rYPya
Rz0tqgD/FVddfa9xL2HbnDCWnOsUty+uyh4pr68IOxuT/Ry4yZ3uOJw+2TVLp+d+gV2i+uO7Yi/n
fPaRfdTSIVmnn2G2z7uygAmOY39rdUgqNVEvrCL1NSgrDjinphgIyZymy42rpsfUvDFzvLKOunWg
LFkE0JxFb1MZ0l8taPwl03iigTTe9PlwU8W0SwZ5Rphk8892x8aZToi/6u1gY4wev57IFRsiG7gx
jBcr6vc2ZLW57m9k4UjVJeUFC+yfFi64q6lBHsx+7VTOFw6Sk4WRu47FA3nZhYxAkdzIVdyJXXs3
zMbJbtuYjTYSHXMw5wA32MFHMG7RvtvBoaWUV6ePtzN7e1oS6y2RSRZN9wnKxDyrL9wtr0aW/bFK
2OW8y1dpmzR0D2B7aFzQZY5z8iWCxKhwUGThp1+wfpsJs49qeM4kkPPlrMbIfM8zXF9OIfECTzvK
Ad7MAkGXbkaen/mGIfzY9V8mCYrlSDaG8KmzxWlOZLnalrp+pzntr8oz7N4GnxUHEqOT8+Qrav1p
sfLDcl6tcZsRDZXlE+Urv2nW3Q1EgTkumRS6/hluzjuPh4siDLdNGSkpx4MMRMuTmf+MDJVWNb+V
rT5OPe3TM2wZnvY4XUP3nJTJ71R01MeV/fNQsHM1JcAJ59wQEk+Kr1wmT6nX/agy+EL0PbhNd3L9
GZ8+xoA69FGNGuut7e8sc9F2Ztwg9vK24tdZ0gTZWeh+qjPPRu5d6LmLPELhkP+XR1foS7Rh/dKG
BhQU1MtYJj+Q1V187ljBK25nvv7nhA4Q1tjf1rY8EKfIPZUs2cQTroSMj1e2roLkj99MT67hXAsV
fDUDLDHAHT5Tq2vmd0LJDCDsEUb6heFUHiaWdDsOOF6wDJT8ZEZ/uEglU/ToJ9I8PZpjVqV6ZRkY
o7cVDusqRrrJ+09KrXQ+7NqmZP4tzR1pWQc0rfdJFcR76Bl8rVfKSJhJjBcjRjAdQxvwn3lozACX
VCUuNuY39tRQ47jkBGPYXFJuD1ZovgyL4bLH8ktJeznSpOSFDC0DicDM73+g+0dHHBanrOGnIUVr
btuE77Gdq+FvWfV7D3nyRlD2xxT+2bLtaUM4w2dSE+yEo/mNl+qo2z/h1EIWUPsIojBLq7FnyuaP
xVln5HCuG8YHesh0uDUWAZa2gCQLeIynv8rlBtdCoF+blnETnSCEGDs/XW2QAJXv2gkjYOxBfCji
mLuJqee9HZQwmZx7yknTLV7KMrQscpksQoeWzpOxn5h5qCAFk42psQ/f5gFpIIPoJQgLEjTbJjoY
zonj4YFFT0AiDJ6tUde7hB201d8LcKyJTO0LfuZvVskfs/RsIMnvbGTZwnPRDNph2zrTIU1mwUUB
5xZw6fraOEyl9LstXKyqJ5XfU3IQZw4hBngQPVrQ2gx9gtkj3/YytYiU2TMxIperIGrS/3+UfkvO
wbgndfnjgPSaourE8Lan6RbLkgHQx/PKG3AFlwbQ8sInmggvZY3b0PSH0/9/NMCOPa4HxoRcHbjt
T1i60T61zJsYxRv/bfZx3e7/r9bbT2bWsG6T3YQcUldnwxbTYRqNvW5QFOt4NlZsuPY4xqFlmuG1
rVSMe9r4BEP6bhedubNnD8UtjxlDZwMsY4rnm/8cCbKY/ZxPZQYxrh/SmDCuh/o1Lp3isLiH4tSw
mANHaK3sFzhkaREOnYkpyZFPbdEaVPB677Nv3rJZG2tJ1w7CcPCouEweYqu6wkugby5s8+2UzF9F
DqSwG0g4x+TjPbdlQWGKbdDw43EHuzmVQWbO8MHfRpziyjRxK6flJhvaRxlXtBjhYxvY/ODYruha
tunLlAyiCA6C4taodGkFxb6suGEJJrvj6E4YyWhiiOfqPvIPbMrI7QS/fpBXRx9uyop9DbyewUrO
0GUZ9DJ2sd7ManmwvRcrwSQzzWrbLT+CKVj60aEVniovfPFj/VwmbBBNowzgfvQJjl09HN2hIHTn
9fuqA5jHgmwfx/h44rnbR5bw1lyVCtVEx9DMnjvI1ISL6lOPpts7cFkkdWmuR+wIPsnFDcjhWx5w
Ie3/cHv0WT6I3jxD1FZP/EM8LBIdwslb61fWlu/FgtJOrWQn9ejvm05R66HXSVKZT9bs7Ae//8ew
TYrGLl9wyf9rDWTltkX3ycYKLZV3+dh4A+RpjFTsVo46ZiuehCztQJ9QI4fLKRge1Ea016aAKCSQ
q9zcvOhmjOj6YuNjU58D0cFvXqSIibBPuKfIhh1KhbmnotuAZqxk2RvH+8j0v+ukmF5L12FSotCs
Z5jfojZdOxRtop2QKUepuC/CYViTEucryhO3YmwI/PbYYI2XAOgo5VozXsjAvaswwFIMmsXEL9oO
9adZA5VOgFmZrdderSbnoe8wTMWI2kaDr3lQCFO9I7OttBH46dga8Z8c4AfdiD/+ROwW+LZ7cF65
7+K8J6iAaYu4ek9DK3ZAdkTGc+zTXaV4vK9g1s87BfB3ndbvSmKyxU7k4tf01ryqpBmqn4C9H2WD
Y39ymZa7CtyA5eEsYvPjjc94NfgM+zj4veruR6A06PZLWSEf8nm5+WfzBw64hzMLisNCOpENUmEJ
LQOBk9FJknLG8hQxqNKg1t1x67cqeep6l2czv+U1KNtDC0eYtnbz16wgmvQpkEcYIoCsxoQNdDNd
6HyALFdF8TYdBcamuuGMpjudXqzkxJTGYeBzXKfLr4+lE0bHqdz5RYueSUx0B9H4MPXDByosTm2e
Q+nU9tfGYAniAIpRvFZ0I+g/DRgQB1sfo2x/ZKNrPxWJuxOKjm09Db9A1IM6MHCuzPU9BnXIRPig
IrDfKo6xxoCvgtJnbVzb+0AcSrDnRjcn8z/SeWDVVPAABcx7ZvFBMJUyS4R8y9oGmsEg0U26662w
3JvmAqOez7roWM0by/+hWQkHPJaKSnYbzj8kH0FirLLyi2ClTc87AjF81hV1CpCk2Q7srNi7Z0JW
W8ca7wk0I9DUABdj4Kynrul+2SZSQOOoz+iT93SBdG5CSUsgbgQCNJX/B7Td4rGqwDppgwkR1UiH
5bXGrEj1D8NpKmktxKuU9En6lsudoj5tDZcedmdp8F3ULQ8pzCFhcosLs9kJ02nWpEKJLEcdcomI
PDYkKGh8zldTXBSrelYnDeX1oGpoVCnMGzxSSbCPkAmABe5BPq9MzXrDAHu40YKbi4RxnY8Ryk2c
7CesS6t+Fmc8cIxPEcFK2m26tKhOBOVuEh8Jwxsk+oI6oLCa+dEKvgkxEWZt7fy07Fq1W4yH0cen
YBwR6l+qcHxTime+pZOntm4PgWVaW8Mg4eXW+zrFvUpE2AMixRsKxAXkT9hKu95srB1H33dX79O0
/l0IE8EsDQ7S1mQCeP0dCTNcS2/cj1DzlOvcRMOXsctLLJYYH1k2sZCvwAoig5DcpFjwbbY79xGN
OKYCPjnzuKHypbhM2n/NkxwJOj4Vi0A5wsDxUxZfzEwHDVruLE3CG5WajzaXr82Iq2+XJaXx0Q3y
WeC+peaYt1BU7ydRsVIfTrq+xgVx4DDMsq33N/AphZh6mL109ECE3NUTt/YysdJ9nR0Chq81l+Ij
NYgA2wrjHrWEp1Qv72rCD0KghL1e2zyPpTE+2ZVJ/B3rdldPIB9MsiYxI4yixCOe3Y0/CGBzYXcF
CPuLief/qs9/YZC9MOnBIGVnlLOksrKTj6XyRrb0pQI0fSi8g26GaENXJqV9Ah9o0jYHhr58Vfbu
YtXHSezoqN11RhhdzP5ueV1/zl3v3zTWS+zhYwy14hjUv/uOyAics5I6hLgMToMxnJbM684hnEv0
CCe1LIynKdPPVFJ1rBOCdL8csdvALZpz2sUfY4WTUaPQTkbyrbj7bgaFp0lGOr+ONplgZLuNxagt
FeqeShsumLWo17b296PFQrbMWAdHSXVq5GAcveA6OjEpHIEexSKxOXl2BzdU1yeLCtt1EANYozDX
IiVtoLWr4eAbrUKnJ2Ni4Ndg1wyhPOTTUzdQCoMoOsXNKH+cfth6seV99ZhJV3pw09fW3s38MPuJ
PrjFi/zeKKdlrS3OvQ3r3XqkmMZuDdD2O43zj97W7FMd6zVnlpaWyzbLkojsycRnJEVzrw3je1Jw
W2tzSABcSpjqct74yuiPI4uDZsLiZTb3ogs/w6EKtm2ewBrqa1QKsFaNprsnmHjjO3z3RRbbN3pl
0d7dbaiM9tZpr93WcsjusqdqwacxZq0zGEsp50kbVoQZR7rXxqLPr47A+GXooj2PdBIfU4JCx85p
MFEo/DuF77cH2+jl5T/2zmS5cS3Lsr8SFuPCM9wLXDRpGTEgCfaURKpxuSYwd0mOvu/x9bWgFxb5
XlVYWOakRjWhSS53uRoSuGefvdeeWbbs8OLOW6CulFbJROctDaBQU+aH1Hqb7PA77dwrZof2SSFk
ABmmcQRGnPPiG+CZNfJhsENGkq1Vr+3lHGJDm58CjbU6RzQcLux/S5t0UlYQdcL728juLWAfM0nH
PMxpubggikeXInD+10F6Ar1kU0zk1rqa6PyPwgyM42zCUHbkU5c52JLtNxfG6Dpsw3BT2nawdmJ/
PBcdblaqvZ7dIPeGzC7uR7RmIPeVOtgdidjQPk56iJvWgK6dD22wcSmaC218lMxS+LMDwsVm3V6/
HnhJQYkwCN3p1cAo2iVXWI1HLuGX0DUMyO7Hqs2z640MZnmVjM8U3V+b6IVGJv9Br8bkRnzrwZoS
UiSTrtYuXtDCne2Hsmzch8hFKDFbh75Ny3kMA+yRhaO3B73W6TiiYiVI3Atpoxj4WGSvfM3fuexh
H62mHR7mbvQc16RMJaMSNUJfWAdklTycf9zMWL2Npd3v09wnBWDw/RjWe7fNKO5kZNFDmDEp3S29
sy3i5Y/MwHcwFDC8u2ZMZe/QPlDH1gvKc8mwJ99t+kqaXJVrxDA6Mbk0DIZztuIImw4/m50DYWMl
Lf2771Qlr8cKB3xinAmoT0dF6jUC2rsNi/dYBi99YGJCpDAbc8Z7pQJra1fQdzin04QUIV9NORVe
TB682EboHMEoB+5xs+6ZONDP2au/kDqSnNab0qiOkthsZ2osbefU8KLuYtl2t5F1t2SQM/PEMZbz
eH0y7YA1ed5F3mIt1XgBG3b7btAbPbSdx8WIugmdg3HexfR0EGgBZ4K8FaXhHfiL4A6Ze48NC/xG
lb3UzigPMjNvMEQueY5V5X2mZjvFiXGnd8bR8S3WNj4MJF1ZlGqh/FzqbqkRQ2pg+QSd2Q6ech9R
wMqB2Se5s0pMPvlI4prwTL1pSuK6JrONRUsd4Av7dVnk3LUl6gCgan3rCtvTRXwXj24ORYoQPUxV
nmaiI+Oy+Ces7jMYG37VBCTJHeLvM0UHCbdkpPF9/SnlcPwrJkxVjbPxs8fTWNtUpLZVJl9CBQxi
KMcj+Q1riiVgkJ/unKQH/h9Ot9wsfGcw7kuiL5tGdPZdJR2gi0hJetN/1HlLeEtjKNGz/mLNPyr3
kqJ3b23OS3hoBb/ditbHZSCPIRo1+h7emjdYhdxlRrDPFCSLomdaJNg/0pVq8oWk9WIyZ5HrRDHc
J+Fwz9dxonL651oxsc1lf3zLmrHYhnRfHUsZ+dssrC+gWOnwLuzlfO6yRIYRxo6HpKx68rPcZpaS
0OwyVAWrLGqaBUmJF0H8jSc2PkABP1rLakI5lItCegbKim/eWz7plm8CdGjUPeV21W00m1NbJKPa
0wzXoWDO8JxxnDxTfbQzeG3dwQJpi/nDtHCBy5laHY27cFKDOjY03/ZSQHZGqd2ZXKe+T7LASeAb
DWEC0xNz3mFoCto9wtGTK5r6RiRoi1O124pFcutGCKq5a8HSKpJtI037daql5w6wDsagxl9RfHcK
jHIWKlecmPVDQ5fGwVLvE853TyYYCM3IqO7d0PfsXMhPqflUg8G2U2g1l6IrYxZ/xFvaiqNQ3JuP
3H7ibUZPwsBg6RUYWnylRUdSTYc6dr77ygUZnZcPemHFD3yYJVrIeovIK8144yqEXrQ1e9KAVhp4
IfLBSui6xA5MHgxFf/BoiG840VBEIAjQEfP0KPms2D0MW8nBg5yJSw+6Hu/LKIanOKQnEDjiqC0P
qfNNRYq63oWe1vpjfvINHQIdo1jXwA8HrXWoMnqChpEwp1OxF2eUNTjBsvYaFIfKUOPeQN4napxy
o49a/cABC6iMrleUDa/j5jmrlX4nYeTtewuR3CrK4DoV4a+aLQkRIQdfDFSDpHDfFWmImj55EKvc
okMPhzcZVPzn8P5Kw+ae48j5RNJ33s9RfIBWxwjkDijwmKCjawB4xMsSOzpSuAppY2PMfn1H6xWQ
lGa+jbsk0O4HJSngc3JFPjm7tSr+VCnfu1uN5V29pICs4nvOCvMhMBxt3RTWt8JIpwPrCWaycICt
Hu7qriNbXZzx5vTHuqVUgmpY2sFdgfDe6LfGhjNnudHVAJKzYqaVezYoI/Eht+MslRX1RJ8vNb7R
COnYKeEKs7Qha1RIY7008VB833XOxtV9TvbGsoXFBZ8LwrLuaN7NtTnvKh/TC9Qm9sfcgrjdNLRw
smmJgq5+dmRJgIM2NMvB+JXFWrNuJ6CyQuMG7ejseOsCupod9Y+RiwwcSy1+bwd/ramHRmnTh4Mx
qWX9CL8x2QfYiDdho4uLm98IaBXbcp4fuJedsTmA2zXBAqXhIYv10lMyx0ASQo8YigTISHkTIHmR
jeDr2WP9agdQImx34CgUTxf25N/0rKN4CJqPDRmL1dg7vlL3JKnPRJGa1xbV7sInSj2E2URenHVQ
NM94eUiqis6dNkW/FBpQX9006XTEzpy1aXock/LnpKifNZOINFFPgEGP6mM9mA80HX9mo2o2hhly
BJ2bNZBt6auWwPPgAHHM35l9qa9HJSZ+eheNkeMFjoZ+0GNIYlmEBcAy/L3BDTe2o8iziZpSScMH
AyeC5GAzJs0g1kWSnZmqTu3Eq2CABOB0KKN1TNkpsavAwERr+fVPan3rtSEtfDT2x5jNHEMotEwt
/er4z21g03JlUoxu9sWxiXV5Zdxkk3PIrF/1UpOQIGVGqIfYmDzm3E1o+GeUKpIRJJJWiZtbV/gP
xaZ2ZyLycfsELY1OWaZ6rf7K/5iI4MANBQ4Y8vYYYJZSWby8qYdfn+mskvcorw99Fj1UZtZeK7N/
poZ2PpgMZRg2cfdqFmb1UvNkyyaJ1qe5i/ZQAc44BbaccOFcDzpQSyo7NQdzGKGWSzkQsvBDU3sw
mE5JCQQykTcALfKGMPBzNolbB43cFRaLSSFzoBE1PWIgc1cTWtrB0K0EFQRXS9A6dzku6KdMGj0m
9miNAR6h1yeVrIpg55qE4ZErH6dEPxpx3m7TwrjrOWh2feBA5sBq78zVJtWzt2gYBBxbb5DIaSkq
DUP1G2O3jvdde9H84Vo51dVeGE+cmuB4J6d24D7f4Dfami5rhFkEOzIjx0gWksSyuSJBTLd6y5Xa
ZLNeFF0AoVD+zALeoB73UXTTi9FikjZV6yAzZFfuFAIQNPeNIFHfh0z4hPbL58kYfloB6OZiBJlD
XcQJ7gUBBaffKWZOMaRPmh4DlhJE/DRTraESv9qK/WVG8cgq6umHSUqMSRiEdxTL9dtcoJrXsEax
8U3QEGg50vP7RKNwCHgZwBiEHZoqS+Ie2Fe6FPjIQEUkyuYcI7zV6b7Q8zUvPOeuRPB0SkqMq6T+
TC2TKyH1VrsqM+Heyeghjj/nqKs8nHnlOmt4iTBR8WB234RFYXxT689dIeytK2mFl2n9UM7FM3yX
aTvJ+GpIMEldid1+rJAqAifxkLzhB/gLGwllbGuAy/Fg2p1REn9M2sVOuZtpXcCJg/AF3fZnyyAk
OwfWofLFuzQ1ut9/dEqSQQ/leAt5EfqZQS02X3Dk/wqonjr5BBijuiTD1Lz3AlskJuBknxjh2fBD
+kBwce1AbhF3KNp8G7yn9exco9T0omRO7ifuKrBOfXAS83TnGkXA2vK+syNJ1XP2oresBris2thu
oGtFOD2DhoSStjiF6WXrzTnfmRWuK1h4rIkTA3BVDUkodwig9Dnronbs0KLjD8IIPGHanUWvz7fB
QKEOOqABau6e7LppuEIRIzXGEmVVIcZbXX4zwvgMRlZd2kLsbNVfhItdxWj4Pda1cXb1tKdtndh6
Wb7PPYnxdhQ0rVUfEMPusUCPK9LStdfSaTsORXCoSKObtUtVaIzY7iCzcnzlzJSK9iZbemPSqDyl
WV/RH/rQtEt5rUFDrt1AxKE/bjto8TamIPpodiMPcEeW5Iq50YkVjhajTe8MmxoSEBuw/HnsAm9C
0V/b+NU0iWEMi/e+rcGgucL3FL+cimNcbHNziO3upLQK3qmR3PoQ3+2sl/fLCMWBaG3RKMw2I7jl
hJbgp0W3JseVPI4/MKhR7VICDusijAmWw0Cm1/QOhEJ/7KJs25vZ8exa8yMMMrgRjv1iMl3jwObs
D/E5LdhGLCduKoIfW2uYD4Mi483SfTNVtc8FN9uMcPekM/6iknq4drE5HfwAsGzucIr3Ub2xpa9z
cmltS1pntkh5Au+lb49IYa2Hb73AwwXzcMtBBtlsQglGTEQWS1JzG2bjvamMVVIE1ToxZbRxw+i1
zTC5x4jcncTfDQSNU5U54/skkaYH/LjwdLMD111PJQBNi266Mwg8LmcFGZbwNi5dUVNzaWSPA51i
TNJZulrj3MQNrrNLSLLgZ9rxnI8TYm0SQxMbsR1tAwOq2Pwwm8TDiPZ5wilfA5WJVTTkhCf9a5uX
B0TKeD+2+rmYEiw5E2UELNg8vdAzLOK4+dgJsJ1WFC9NAPdRtJZbABFTCALO4FIG45L87gr7VZm+
sx54Qm5iYf3SM9fdzyLxyL5jvbIRyFSGFyGtfdY3ZaxTrBkcoM5QmZxxzQ877pfCLnY2MN91Hsfu
lifaijwnxt8y7Al8MSPFGWFQra22YomYzDH/o88k0MT5kmPK3mJBsrQ3BY0z+XcCmCTxFzhoVPUP
OvbtVYsVlTYX/pI1k/BjN4pyoGVriRtt01Q5pLaRJWqNZtwZHF+n9Cjr76UOa7wCQV+TMCrn9EmA
r2sgg/U2qViOSWKD8b+7D2ylLY7HdX/rUwROcAkkuDJ+W0VVY4UywUNWCj0yYVpkAlo1FS1AWhVa
HKLjaxwDJC/rxZGES5DFOvldYsXnTqC+cVKed0KxtWC961Wj+UTPWLcWOr2t8Zi+VqX5YsqQdPEM
NihFKVhKJlQFrMwvbWY96wN397CL4EJx4SJuW+YOcBIDN7GkB4T0gsSZOtb6kZ0Q11AVXqoRyyW3
iY2pgxgZ40A/ETCoK6qdwgLquZ5Xz1lpMmthsLRD4xkkGs/OaeNq09rClrlOY3pmCjuEgB3hi4Ul
U1nzcjLvnGOXGL8ApB6LogSOMeFEt0yeCEvEvk+Gej1a9Yw3B4pT8NOswR1QrPLOZOJv9Sp/Sbk3
sipoGMm0PGKXgR0VQ3SHe2C8zeEQnxjqeLCD14Hr7FZ176l0GCuCnAM0vQsGIcp1c6LFEU/Ksg4R
BGlZB9FaNPTq8vUgerUt1UgbRJ+e6BQDHeJDKZsGC3mpIQnCh9ll3S/30xUnsd0SB06i+jKm4QUO
kLGrIl6kU1Btu0A8htQwhUaO9825crOLdvmYXFRb7ZWGu0L3QTfKmpF0tj8qh8afFF2D+uKC3qvh
aUYdR5vpji6Ga7QGXp/2Yqk0EMZH0WWnJk13agZRp+YE90BrH+zRdA9LYbteBcTdRnLn/owGVSdu
5rGeg25FCcF6CnvOFvn7mKNY5VwV48r6RaLuPYcqWSvGJAGXm++eSqKQhq7RPadWaG1yx4y3xRTs
wyr+1bES5jfFc9plpMIt9tM1dA7ZBsDU2vGBxeUhJoH+vSKetiuiDUfZ6ggm6VPZyn1s0m0HTHOE
qM/clTZbYXUsmAoNo+bkP/GXly1kGB5m1/4GUs094pgDv9YnD5VRttu2P5dNAa4gn/Cp9fLWJzON
99kIZ5cwpplt4z0Byek4k2K2zCE6hvItm4cUmaNIvZ5WWzak41WGlLQM1DQgqViw/wvY6YyyphdE
U4bDG/w3le/m6euBw5w6VdrECdAgrj708Ja+PlBOD1YTDCc7fMuduQC2jdZ4JNxRGvuvN6XV1/tg
VlusBHydSn/rlNXgzgjF6etBDfM/3iJ/8o+36hiBexXYub7TnWURSDKCRY1o7eY0Lw9mOTWnr3ep
AIcC/vX+10f8WGkUyxBKhngljkWWymM7opKTaOXNrz/kOiWP0jAouawRqaVyjl8PoExYH1txRpvA
sk1eLN1bV5fvU0ZMn+gVbrDh8vUwjtguMQXwvtEdqmBwzkaejTgTJ/ZeQj93dcLd7OuhNHlrWpo/
kvrY4mu5sK1iuiFqSxEItLf/+rR0S72Cac72avlk//Xnsnsp6jS9sjGojfbGJWBi0RIAu5WM2PQB
hWdlZMDWZ/FSlvDGqMpZjYRl7vsxmbOjSpLwIqvgZLuaRs6QNgB9HM+tHTBsSFwdYDCCT2IahDv7
kOurFjcbcJn2Pd9hsEfSBDOVVuG57+4JriUgKaPykJr6fC9zUl4Al9X3ti5O8FyNTyth5dRk03fs
ESHJ7bkDeY9dPwACSzDBDE+5ozeHKA6jUyCbf7z19WfB8mdfb2HIemgKRUwYZ+cLvJNtofhOzCar
qNgttGNv4dZGdzKev9414NSyIZHyWeUkVb4++vVu17bWYUivs23QM2/25sMYm6anfJx/eHjHbdmr
6RgICBWyMflpZpG+FfxgH2Iu8t0YkPUy8tfOmJJ7YTiM1CokC2uPa9/R3W+12/2K8zT5aJXunZAg
+JmDOblyNYIoo2FgKfCXlULUB2cg4dJ22lMRqWZHW5p5ClzHODF7rF09gUhSWRUDrrhB/xEPWt3Q
P/P1FqjD2qrqTS19avCiybz50Tidxnb6+Hpvhou/4diyFE87L0KZxV3t+9oTvUa8bGLTOTphpe9U
pSDdkDi61Ny7Ar9uH74eDILegLyt5jinRHJiTOas67Kn1Gl/5EYT8dd5j4NB4Jk9hSYg13a+O5dP
7jQCRzO0+q5KsupxVupSJzL5rjmCM4QrXoYk19YR0Ybv7cIt4nz6TTFFH1EOHBpjNOu7GxfPCe6a
W9TO8gIdKsULO9Ct/Db0wZ4Du2RS0vytMyfQGoL+J3sS6L/G6DAqD/rOmKTNqxNkG9iCdtOQEH+N
NH7dLY5uem5ZL8/sNhxVB1uptQlmtilihcXcmU67YESKyDKLdko525eQnKdTKrdZ62SWqargHhdT
u1zk7p0BwxrLRWLuuPtS51tMN74fwgfTpjHtav//Fs//Pv7He1FOdRSE7d93n8Xdj+yz+c8/Qfv/
/ud3m9/fDz6LzY/2x5/e8fI2aqdr91lPt09eau3f/5PP/4+/+d/94F8+vz7L01R+/u2v7wsmbfls
LJXzPxL5belyuzT+Hcf/KULF1M6fTfv5L//lP3j+0v7NMIUQ0GQcol42aP6Bf/O3v0JO+00H588V
XjckFEVI+/jAF2i/5vxmSOFynJHS1pVuO+KfQH/N/c10wU9QPwh5Hc1M/I+I/vyvfwL6O5ZLOp1F
trL4XI4jDL7APwL9R9snPVNW6SloyQG6GAeo9tCwI0baLUcyFOnUf7MRPhD8daT9DDZsMWYHpHjW
4dXDHP9QDXuTKY7uB9jUm2EoP2cUVYyuVo6dL4RW1R0JOp9HGovthJAxAQs8KRD8/dQ+l/YQnPI2
fASgMhJQasAU9O100ofb3JfW/eTHP4fwtYpqd81CeKtzyTp2KJUYzXtqYNyAxnnoflZ3IJgdHkoa
ZD3ODAsbnpOCr5NarXPjGbxj1cfRjiK9BfjhrGH6bjhaojmSdyIYVwMvYJnIvmm+NJp4bLGzRXqa
LsFOhslwwqBuMmRrAOcrNhjbocP42dKgyH7dedAJDtDFg2RjxtFLF82/ROlgBXXViXNhuRqDkWVU
UgOm4CezUkuAXO+/lWnyA1CVib+4PkAkT+os3HZmzDhuTq3ntOKHM2mVl2MjeAf0wnJE+lcAZfeB
rxcXXebRlh8XTsmeTEyPD73R04MDuI3u3yXlGiUnysj3jW4ITJSguisX9GkYsr4oErL5JajipGNv
2gHsvOA0gXVfVNuR9JKvq29V42de6/hPtrJHL+6//+FF81CkU1Dkf8m77KGI8rb521/tf/UE5MVm
sRQWJv0Vpv7nJ2AhfOp0nLI8aX7MuT2Zq33Zz5jI55rag7SfuXQCNAQAtfYNoIXKqV40svM7I8Ie
FE4DpxHix1VE+L+uCoRKvKN0QAU3uw/eRTs85R14nwnnM8wJH7IYlhvH0a99l/+KSpbNZYzY1ggX
JBNH/TZAT5+LOvym3TejtZnjXjxNop3Y84Y7cH7aBlOBKzT9cUrb/ZRmB57u+lXXLEAvutxpY4ES
HKOpuXNG/jIuyFF1sdeljvEa5gSMXAMvCL2AnsNxYWNT4AQ+qSLET6nEiqL5cJ8v3eM8N+f9FJIt
hGkyENF5gyaLaSJeVG6AeQBksp1DAyX514rwf0uQvY0vmi7nQ27xPVu+8Q0jL4dmH8hjS3uqx2yA
ZlSxVSIa0qbWPrWxDDtBoe8hXuH5wl5u6O2607A+xXoIEpl7EAF2zLpYwoHshaRQYoym7E/TrTUZ
sLnGiGGmSPY6juv7YAzOTYOvMEgkZAYfHxDFm8lJC9ULPpzbrI/yOhMPFFxG9hlSwilRVredlAQO
Pg79mgIo/SlIkbnZCDEpsxc5JEM/H4ri19z4kjChOZDlgEcuOMXbopoejLSvDx2RqrAZP8c6ZNHc
VOSN0vkU5FQbJEjt29gvieksD1UhPgs5syEdEOo7uN12P+m3zooe4zrBTW5AaHBze7EthmTG9CEt
1+5iQEDojA6Uub/5RoSVtRtPDvqYXvPsScpcHuda2zvL+scys+IwEr1Y6yUIfvTJxa/K9g9542fC
oD3SBPAqERVcgtPACYV2rcNR2+Txuc4C0mfW8ozNCyJI8VLotq2xK7CwfGldm/xjpbPVjM8O//oY
WDz3rLE9kwWkjrTn38yate2DKX4ySivZ6BZQm6B69GPIYUNiqp0Y8cN3bMmveq35G9yu91ZQOx6C
W7ktC5c4l9tFmC6s0CPtNG3jseJE5AIiaBwfYd05a1pv3A/4sudYSg+LyfPUGtF5CMCrKnRx0iii
58jEpYjSjozyX1YqCb3vVp1XhzmxxnNgEhkLIiw9mlvlj1lPZX0MZ/DsM+evklQfN35ryqOws+wl
GhDfFeyLljbzwyDDwGsmXTsKx3mzF0k4bzRIRQ20C2uE1dgk6O9wjDZApfqdTAzz7JYZeZ5OAeiA
5FwuKrszgR0JfWvb8sXvlWhnHP2ucx6UeawJva4SPIhnwSuV45gd44SN/W1Xgwa2COqvajaEN55T
xjbF7bJib6LvgoDWUMdXj3Riv7UgcldaBGwryy12F6OvDqaV7eNl0EyXB5dIUTFIi/kMX2xSO/cE
rrMToupzbuf9WfmMZypdpOiwOEVWHp9AM2oWS2jV1FcFwBkybH3gx/1eJc1IOQfd331STuzMuMDg
wAjYn5MBULChPBgCxSEyGnNN+++695Ng75hcRnulWr5ZhS21geMZQqVwiMuZeTzt2nD8hevtzpzH
geSlCeAO91hdtoIiemA4SlSeC5YbL6gdHtgaux7wU7HpyOFvY1Ee08RlNdbyq4lcx/H4CfMydjsS
0P0lmUsIWAM/BUdf3JLqZi8LgMr8pijxuvhhmm3NLvjZRHAOwiY/CwCWnA+MH5OVtXfGzeny5Oxr
1dY2Al7IzHIlQCBPKPru8vipjL9VFUkG323V1Z61Fi8NMd5mBu+W2Mkjl5vp5ET21ipA+thN9lYy
bxwwe11bdzBODp7GjptzPTffUtN8yOx43syCLEJP1x48iekZrYsrj0krALlp+AecQzqnfsIToIOk
mKDuz6DfIgh6UL7ii28bb5Bw7vsY2d12hlddvlSJ2kFd19daiG2ZcMBhlLL3YoJnmzDRMP/jqUa4
5RYxy5FnBhka0efEYZHldkYYQgTSgkvPIq/jBegoWo2EP2O+phKWW2NP8FimGwKe/orz72MiA3eV
Bba+DRMBIromdat/bzMSlZoCgOhT23SqEu4FUaE12wrmLoETx7NctrqDiz6fdBY0Cix0UHvERycr
G9SobWw6WB5bctZAegt2+EM9URdvQHuUzWtZtOekGA9TR7dfX2jcITqOj/QHdAbcc22wb0M06KcO
+weB9JB0bezfM3cnMU/sUtnrMhHtVmu63WAiJbb8jimMIitfMckiG9GvE+Qd1l+qQOoSaRUxn2qM
ev7OAYb1O8dZvo5hY/byGzdE1KBsYNpc2gq1LIsg7UjJJY6azs46Ei14ok+QudcG/lw7pGjM+tXC
pL9C/Ef7nGjqxCdG5wl0hoF2vdmI1sUwDZcR62LEhQ48lvYM8neG3kA42WmLez8u0kuZs9eL89D0
tAjuaQ4bzfDv8mbYo1jSdxkmWwlIqHG06mD7OEPlIl25mOY2wsBEiUOlO81xpSHjc85LWGnTO9xY
e813m10TjAiHuNROdLKUuDIy9lRx4B8DQ0nOsp128rux29HSKde0KMSrQkz+DroaEqegj7a1C5Yk
RdWfDSF0ogTylGAghdNuccyktGSTl+NwI65fSFS5sTbuBq4G2I198wIPI9vBJK8PVo+TyorcW4HJ
eC/lg1vJxMPWJblkmY+lqoEn9Aiz9AsWIece4VNSGt5X2XQpJ/nsE/3Tgcfrxifc0GtKhDIS1iNF
TBfVgJJtJntDVgjV3ay7VahZ+8X5srL0odvh+vVGMMdgatsTxKyJ2ES+UbmE5NsTJOQGhHOxpRw9
s04AeS5j3zn3CrtdJQT7C+1Dm01KsrhmoaoeZ6PrGAopkxgkPuXads1D0rNTCTnpzYF8zH01k9Fb
PCaCssCEfoYo9T/ynAVR1rXQMkR+ZjfXWhXQhvCqRT9g+wxeH9ofYpD7lqoqAX6/VPrCWm1e26E4
6FkiVp3DHTTOR/aIeJdBthqDxUKLmsCNsmDFY197apN8PAYONjlJPCeBRcZ1AM9+mUTuGTPFELCt
rysMNP3cnN08Aw6Xlbdwno4ZKCJ2z4RPJKdmZH+mprGeziarSALGbPf6ZpeTVe76DC+fjy/GAOay
aeJnW5L7momMLKwBoJv9nSkqlvWEU8ptOsEuETk8msBqYvJSPZuAMzHu6ji27iND57OQU7wuPa2i
1nOE/c+FZLmlTsdCoxcmB7Pt2QJWAaCgIA5KaKBLQUyBQDYOMtqZpXtkoYvLqjJ2ktNBgLEqKhqN
yYqfAqAJFugxYVsr/MhALGw1XXApoyE8U8GZ51tE6cRKNNYBVsSLjyeH6nYwTX6EjyD7QYbeU8Il
XdRBje8qZFplvyVBANS9IpQzaO/DGB7SIvlFCgS/jT5/ghE+uVAVgzAjdp0rzrA9ajyc04QPUPjH
Fdjsfq9R/F3e+BdTlFym9N+Hq8PH3/7KFO8IG6HAELbLBIU/7s9DFCp7ndaq6k9BHD8SurArtaFc
GiNDmZ7runtLelLBMMI1rwkeQ06Fgalvxz5t1zhh130DjF04ySabMmfFGoGOzyhkFh4Zj4KS28n/
15X+O7qSlP+2G/IJi2f08ePjLz/yj788FT9/BMUftaWvf/27rqRZOjqQsA3bsJSNeqSQj34XljRL
/IZ4JQwdlo/jSETOfypLQvxmKCa7RVkyXJetwT+FJaH/RnLSdZgddMcwXUv8T5oiqan8w/NRKVcS
HLWZ613qLKWy+Lb/qCqJIDDBrQGPthzicXDa10ifYEGjlzTL3vQCIxxUvb20VbP694IC+tf//V8j
jy1ylqDhSF++tPcftygPkB/E/6qtqBk104CA0uxruAeRbdMOTJ2FOVaP5EKe8mVaTpPpJTULelYH
AUHUSuHo4dvDFd0fMliHq6x7+PdfmC3+LLUpSzd4fQLkWpo4dVvq/8cPpQaMmwIRY4Tvanb/2nQN
KhidroJ762a6JyJOKoVS66Rk3CZc96o6+YPihUcRkgRyl+BrGaFcYQyPV8y3G8vofw0JI1RrxWS7
7Im9OfuIPeEqEg2yAPNO6VAoM0T78kLyg/jXrRbtqaXwJGTDTMEuNbNumxJ+IBimukNTvLeK8Bzq
2IPNpqAAJkXrW8NNJ7pbxDYOYSMc/2oIvJSgcJLU3M/di+3WiNMKz6B/9Kv4p3CLx5Hu8aJy7pIQ
dN2ov9iuvPpJSdN07O6AlghIyIT/fvYcNpj6zWdJ27TnlpJGjOneqWD9JnbADbozN5aWv894odFC
2ktVWlfc0x9JxtG2Hog52QE3aJxfsMQcrsP+iw+JAtv8iHem3heNcR6YxTl+sWPPBkwQyj9STQWT
SKRvJBjfS6pwAJjywzDkNYzNKwflfeYHVKxx3rUxo65d0dWrAlRR0Wyykg1fP9s7WsomDl5L61Qf
3rmtcWoJC6EBpl5gVc06TmIaMiJmtQBDTKY6/mkLjTv4VWDYX8mfVVp9ZFl179fw9ebZ0FbU+2J1
8VuQIzWJzzBwtQVPIPdZ60DmwUtb690lcfnnyF6erXBZsS4EOG25T7aP24ffPM0ABsZYpnfMxrSS
8tRiXZTQWnlSRDa5ddYEronc1AGuxqZO7oIXXHfw4QK4641kXHH0KoEzX/q7Tgd2r+vac4xGNIQh
IwLSOr6bGTI9UEu1dGxVmnltW/pfkvZHE6a/3Kh4zKqi33QcVMiK8wrrMeX2jWUciq45cu5HOe2D
i+wbeQbHcMmSwdklXPO4aTPhcoWJNqr1WQwqg9+7taom1T6qtjhmsc2ZF56GSDlynUpT7jH4vTQ1
AFNK2X4pfvtdnd4b41JsU2Dp9tOo8kqNRhSo3xWD/SYxJ9AALO4R2rBt54m2sRfrtuWymCtDlreq
zOLTFP1v7s5kuXFlW8+vorgjewBd9M3AJ6LYiGoplbqq0oRBSRQAoiN6Eg5H+DU89sgDz/wG5038
JP6SKu5DUNrVEfYu7zvY55ZKlUgkMleu5l//n4/nlGXoC8sHfFE4TK3F6jQDqbdaAplwwxujVkdu
xKqEfg3tuhU+CNHCYvmERtj5ql5dL4DT0kNFuNkgngSlNLnBsLwBiQsfOPDoo8nqy8KMm2GWN0pP
Nt18vBL/KVR7TOI+OtYI922uYh3AvL2aQ57haxcQ7qFTTduMGj4VzXhO4xRThognlKQ+ok8ubc/8
I9WLHsSGdlPkNZBcSkiop6HxkbomCFBXm+FR0wALq9CSNLQ7AZMH2fMCLhOESSH66xWVcZdH2Wdq
WTCLhBbc8O5ZRWNusYDVRVJA9sD8H0NiaH12S1CV9GZTOJ9XyJJAFD0kernKSCz0BnbyrAou4kj9
mJD4Y0k5ukGBfqD3JTJpP9QQC0NQEpOc0AnmUrPOmiIXWcR7SBNhJ5E+TzKOw0Jj7lAF9Kp5cdY0
1UUkGHpknxlbyBfVsJN4lMRpS7ZhQfLyfmiXA7mCVEeWr9xKQjIwggUH70YuI0jagpGNCxxLxW1m
aGOw7h9lyO16svaSgqksdDgI04qDDux2ODchZpPgcdFiGxosWoUbEJtWpvUwS7cS0C215ldssTe9
uB6nzfxIzbWPkwrK9hrbWfvVlRlPzmo6ruCaHVZ+VQzpH0NMAMsRhe4VgnJHVUxspHnkHZV5DHNz
8nmhL++pro5pg0ToYYVh4K4I/fmzLy80ZLpP6zm0Tivy9L2l9SWWF2dJzkskhfs4J4cW1vZ9oZNT
lDz7rqCNrxd5YPDz0rhuFu6ZLM3sgAvRLHhPX34iykT9Lfs8CfjItnlt0D/UX8Jl3U8K7RIiuXPu
FvqsaNmm+4pyKogaGrT9T3HEJgXzRhVfM8eryByT8NUprVCqBroGK0zPKrLPtt1A3BNf+kFMp2hj
XFlqfWQ5FnzvsnUrgRDA3PIcWaYBPblZBN6Dpc4fV2E6wFwNLXIs5AaoMtl3QQHDCjDEoPSe4ds0
yVp6j4SPPrmV85XA/WWUkrjrlIeQ4CUOuCgt8nM9PZ0/EBTDBvywfrKZxOVRnk44DhGSY/QU+ksN
6csItkE9q0hlzB+ALcBgm+SXjguhhK3eG3QHQrjAfK3l9Soku+kYfTkWKMxSo2MWsv7EOOW6gnuY
0ypPoqslajF0Etxyq4DRdCH5syv/bmlxpVcFdHqE4CR4gZRADf3o58mRXZqQ54uac5NGD+vbfgEp
kbMq4Tj2IOtjueiHv1XJoTcqpE8a8hG6c2dX5QWctoAkkttgwdkCoqb2dXhr6JxfQNgU2zCu9gMQ
tnMWD/yi3cN6HJH0g01N9R/TMn5IfQPEtj1eoYfHkUClzHeJqAUJUnqxKnBV/LG7nF+aBXzkSXIV
ebo7RNfgBYkoCMFgBia4k24ry3sOnOSqSuKB76RTON6UYaZiAZqqRNNSR4fMqMD5z8d5WqiDWvzD
GhaEuZJc5RVWEtDwKU4yLR0foe1F/G5hYwpseQRsounTcKoNE9v5ovnAbhWAV25YnYOEJeVewsMJ
AbsHwKQPK9h5XqJCqSVXEoQCPjm1nhXPb5JIgE2BsZGOggXPL88WWOjhKqid/pckRPONbncAkeQh
gaAT/yky3IRSdF4DfacupCCO4j3nhfeyMMuLqMqGOiJLgSY9qbY42G6O4GtmP8LL0ovUYWAGyFnj
GtUFBF5YQWypv7pduiaql9WFj6IeiUpsnAU/ugTrF9uPFbHy8GFSQtNiQDcifIA0/qjTaxkrl4TZ
U0hXjGqSj7JkMVZRZViY3DiNRcMp+rsj069GyxXZo1UsD2m4BXvuXNY0hp6COgkoNJw3eXyTKCkY
vFooQKJO4QXYIBq96HrxxP9DN858ceoU0vOcJJNVNlDRwfnY96llo+yiEvKieTwvqFHU4bUbxnTr
6CxFDfYnBgR2jdgQZ6NZ0aZOTSQPztHKAmKX0OiWC6UO28tvQSWfpAglntQrUoO2vxphGQCkTiAv
1I6ovhLc1xDWq4TwMhWSxtV6nlGQl4lod13I/pM2by5C9FRJglZjN1rk5HF76IPE1PvY3OWS9kdF
cqal64ydnOLyMvdvTvNV+GislI+hqkL4gjMWGpNnEE5hWKIoYcajBiUilMZsQffATYftIweJL1hG
EfbhygHo058XnEbaOyI/xN9BRKxPG9uAPi5YOirofBFvAPiKqxRl1oOppbffjjR2QyATlilDNTTL
UjXb1GR9J9AAnmMpTplJ/QmvCo+vOQb3gqKmxlkDGUTdi1wxOGZMlJKGV0jH0TWbLUbQAp1+tFCV
7hF63qIRU30nOFPtdnD2dWbEPrYm6r0KEIvt4Aw596wwEsiH59UnhCQ+ZY37bForZxjHqD3ACEAD
7BJd1NvSm7/MA0A0AqFYm+50BWmhmiQw0tYBpTbM+MKCZ8su8+Om4B738SLKcv5AiV7r5cIxyRPQ
y44t91XwzwMFdrVvL/O7L0OyhQwQMAyVJEz7ZaRStg0lJHRRoa6g35r8tGzDqRl5IB5wXznzDUUg
0zcuFT26iiPa6DLvFNNxlqXmmTxZAZuggSrlqgyW3FJGjroxdHp03vJCdvJ5ORnT0kyvklNelbJ2
Atj4vNLIg337TRSRHvpX+ojIlA1D8d22bJICJvmB9pvU1cqXqwbef2upyUhFQEujcNFXJrIPJpQH
C+C6DdOFF4nSqPTl249/Exevn05JVSf5QFZDbJqtiN328yJ1Sg/xXwmWaQKzhaSNv/0IseN3X5Ds
mGaplkhtOCJpsPWIVblYFbXuSgg2GKMw02mOkk7zCpv67eeo2k76QSwlj9Bl1dJUllNAd1pPipQI
Yzif9L2MmBlkGkC4u2S1/BKg/EUz9GmM/IJeck9b8H71alWnDzbNwZ74EN+nTtRDdox2w4KObw8J
idyCx8RKlXvTm9yEK/rEMwxHmHnPUqh/XAhexSQxzuB8BzZDkzXeLy2neS+dRKdgDOh3oSOjtIKX
ML8sZePKK82xVcjQTNfzy9icoHzHrT7XSQOYmXnUlMQ1XEiffYuyqA8LA8qudN9a0HMus/REdmAX
F33UJM2hHJp7g4mmvEjQfYomLJOm+PmjKc/vFfCyRXJjiiYikJBQQbvJgsp0dJmXNsEDKWQ5vVlV
kDu53ku8ik90iGWBIn0OJvZJMKvt6mKdqNGM5h6wLZT5DRgUbcGu1EKcutUdeHLFLz97lAcWDuEt
pDBHNpdE6s3P9DK9cSeEBYF0amoa3eTQD9OG92KGdFZAbk13q0foSwtRmUbIbaUPub24AjZ8EjnR
OeyZ44XO0hZecpOXBJUiSDFCCAtpvr9qJiZSvoDuC6WBqNWDjbRJ4a0g3+rZGa29KCJpZUEWHl6I
EEQURCVBMqw1PeoFlX0boAojLgzBKQzr9vKzQyWNGkfftu7reXArzkBBzhcGu9XYt4MzGoYJYyNe
MvbjG6QUdMubzdP4vEn5QJMIZYNaQZ3WpkzgoFeV6AgWhEMjcl8mSQR4FckBZ5J+dtPywltIsxgy
iV7hru506j22Ul5A0npWBeiZ6OZJMW/uF43/7Ekw0hbWIPTtMdzvjxPc+Mo3T7SCewHWjQqy0BcC
+Sl9w/rkU0QHJPD48mKSSzh8a7HE/NxdxFeBTwgwn5+7BtFI0Dhwc1Sw1hZkIbzSukUU83MzVz5q
1fwx9vEEwXMQOYmAyk9Ww8ZDZiblxo5dCH+k+UuQT25jG+RKIbADLheIMVJlpe5lpnU7V/hnXsjJ
UiPR72MQQRK6Iu5bQYyHt5Sl/jNSca4dP5Ry8eBH2X0m4yJpyKoYaUJJh+glSa3xyp0/qksoLZbA
pewkeM7kBUkDbywF2l2oO70U1vhX8yEAj+AUr14tEhBH/vwHLnLnj/+4TZA3i9qoyPa/+MeF/5Ql
efJSfPO3/j/CW5rqlpkVwM+vME2BF/1P/4YU5mNSFv52Llz8i9dUuK4d6ooN9ILEHLewI/+RCdeV
Q4sLRbO4Db5CKxX10JJNW3MMU9FNFTO9nQB3ZIh9uYNsetcN7acS4O1rwCLTazqKpmm6CaTN0PSd
O01BnU+yENUQiiNjo8HegqQZGwmZFssTjFDGK1S3tXO2gXSquFj+dcV9fSJt0ZatyrJB+r198YjO
j7lNORAuRnIDa8tNWBVBHTd/iTUElyQH8W6iogDxF1niiDURZqGS6JeivfEa6DrknaQX8mYJZ7Gy
QvJXhAdo8MmK+yLN8au2vuLXzb495falLGaMWDslAkcFieHIFh9u+6oE7JHCilAzG8caa5E+dh19
vGQG336Ms/Z3t5dG51GyZvBdVYX6mLPjdeaB43sUrlc9aqQuHNA+iomjciLdFTqaQrIkE4+5sCyg
STiA9YDm3cWwtuAQAhZ+CjRyBPQFnmotfJZM9CoNbwJDdINgNOLjPRSUipG/cgLQ88mltKJ+nHhJ
dEwJHH3rfFjU2Xlk4E05NL6S6IV4qUxP4vKjIfIEq4o8zEIrRymYeXgDCqefwu1nSckcDF6CwtP8
i+oV5DnQ31YTsxipcVNjGPHRY7U41WuoYxqasHpJGMwvXESXe17ij9Ia/qTICxBpncyfCKKUYQCp
dezhCudm+rCKJoI8j7SBTggKMk6W+lqWfPIzjXu9SY7qsPGPzQW8Xx4Y5l4gn8wRiTsFmnzSZNGy
n1FLGgKcbHo2RfsnyYwG6ST4GBW8i1OtHkwlcS5pTo8uM/XcSdD/8yb1VakUEk3p9CTOHcCzrstV
Isk0m7n07ZyqkjPMPVyguQ4GM1aVOcpOEDrkDWIzVYiec/xQrJCXTlOK+LKNN+qR4Qaq9OjM3as4
h9BTt+FVBm+Hzq1Lc6kno/bxFKne/Mj0a8FNht5ulCNQlcLTBS/N5CKuq4we9gVaUJZKAoGEhhHD
wFBHOTQHxmKso9pGCz1XNpIQFxkOgI/0Ddgz7d6dGFPKGM9yTIYfHx+RHHTG0Z05LulihR9Y576F
dxBliQsAkNe2Oh9JkSx98Yiw50h9juYebavyfKWMAgmfDxrT4wkEUIa0kD7msWRduh53tFYE7pcQ
JtmhNnEIR1eq9NmFN7VS7Ml9aITmmQmKrG+IXzMkIvkoyA20JCr5zqPVD4y++wXJkuIYBA+9/OKf
z0PngbS++1E2NOMqiMvH9Y9ht5KxHtnyeP1M010OMrmBOlKHQ10PgrpXyEvwdTWtqEIQFWqoYZam
zyukWYZOA9QJv++YguWY8IusJFUcyPaXt4WRfoKleKhJK3jKJHU5bMxLWFrJDMB91UMG/JYkzn04
QPER8sOAGp2qIcFTSWRJIt8+y0tQdWuzJvxP1Zm/uAHJ/iS6yVCo6Zl5OcAjEuoMc01UGqCdTuR7
VVg1VhBaZ/c80jh+E8l/gVttrCzJf6GLovXsCHrRICaXA9QZXE/PSW3RPuu+GDSw9yGwGgCEiwc5
1Zh+5uHySWFe95Y5zmtE6Iz2E88HIuZZg3ylaDSY0ctWyGQjfFp46HaV+yvQP30/q4zjlUmFSoa6
vQmWVFByjrjIya1Xq1joNwh9CLIMpk26b5pA5rB239S4WBwZdp0MkBg4LqFst5ZRT0wyQYC6p0TW
/XqthbNFqyfiZDVcKUv/Rbyvo5wYHkfG8Fkyt/DOaar6qCUVz8bcrh9dJ6xEENb5AAG/kWJ7Sq/I
nEvJgo+VdiJW3keMSGPNSoO2LjEqKFWKYqBUBuufz4vHRSHN1rN9/QHSzbA44CdLgn06pYOxhMvc
Ggv3GlAgshUZn3kpr+71YHIPKxUNPPwgaYz1BZkvluox+xqCAtYNTlSWvYJDREzUk+9DS7nUzepu
sZRPbM+m9Uh8jCS9cxeTB97m0TVIb2tNbA1MBy74YCKdNOBCqepFVGYSWxzlcxWCRJCxbF4qeijZ
IEbp1KR3Fjr71I6AVtHyXvNHaYr5YS+b3IOx2NqhTjeCM2dPKCazTr3izKZFbWiLLQ9pNvYCRi9F
AEayKSlsSPklGGipTfcLQru+r+Oq0hoJJasUXclhxLb1eKha0gLkAwaCCe5jLdf2IBklNRIOwbwa
qJOqGAUh5EkJp2UZm7dLLCH3Z8iKQEb8yQzUj/BrHkULRg8HOZWfYxP8N0zP12XkAZn2lbpfRdlH
aynhnvuXDdl0PI3zKnMoM4XniaUYx0FeWwJFDxQo0mDosCuQVSDFYajrmZJCo8jqvEJmAyEXAyXN
irS3QpikL8OXxQJZQAcWkwlMI0WDfqofuhVN1mAOFynh18I4xQgsjoBpk/YTS+wt1Oewrk/0rIYw
OKpGiKjTlZ5VXwBvn6+rz9At4NhnNAYUJSmtWh1MYO0cLZejUkDV3Zrq7uROnyQKaRT70YOaoh8m
/rlboh1seT5oHE2CJSVdHBGFn6wNycQkelLt6nNCY+7Q8SAaZZT147y5fO2bNDkKCwDJLLgm5rnK
z33fpsnc9HXoMfn+RkBMKBkyTGlk1BYm/QL60h+VQfkYB3eLuDoKCMcHzTJwRmlSk6lGFq+J52Af
U+dc0tMTuhNnNAvA4KlElyQKwGm78akelE+QlXPLFN71+qdlSRMvyrQoiFD910LbPZKtz2GDNVFh
61+m6kD3+OYuwEMTxvB1mJ64MsSzxupjndFf4Bicozqsj+pFdbZcUrdbyiD5g6J+mGfylyqnLUcN
BQHzvDqGvkVDJrVcoJorg56Yr9AYduFFnPNFqfGEV7lbPkFRVh5ZZJiGsvxgBpJ7gzzACZWM5FSe
o2KSxIp2tHSv0mycwXADahjWLFUBj5BTzMYbWQ3dGjhloqrnBUJHg3mMmIQUOEcmp78/L13qZRr8
S3EJkyZsJfcw+3KysIQDNbGavm3al4s8dM7Lh3qSfAIUAwZC9kdqRA1C4xcUWQeOZVYYyxXdhyVC
rknezC8VyBgr29NPI2+GbAy7AiAiDpbal605pXccKMDjKGHY4g7Iq2vSp9l5HQGvtsIaI+KjKSLq
qRREKP0Jw2WJcwZH8dPS0ddRr4oSFruC/dksFDLkd5PUmU4SWVBRQre9CrO6B28nV52ikEYUJl5R
RGNT7RyXfjFKQLMMq+VKGHpeX/Wk27JSqfvYCAkuFrlKssM9yRCOXCpqehHJOVRXZQHGAK2z9XBQ
UX9WGj04smDDGKTLL7rGPcnch6uaaUkK4vOqaxytr+WVmvdTh+V1SnUQkL0+lgL12vXRkLZC1FjS
Mq9vaC5fnq8m0dRq9PpGh8j6SFMmNHLijOoI9HnZlyavDDqDPQVN4dDHp6QaH2pL89zXCv2c5OYn
jPh5UcHGWeTVCcidoyI2sgukeCBGhgebMkly4TTFF6VMRjCX1FXhIl3gvVB/DJFVWKJgbgGXLuqT
JIwTKpDQJBu3ETnnHr3ed65BhT2tofteTAAmI9u7TJ8hDQ3OQvjiCRohTxIMY7lFHR/ZR6hn8Cld
JDuw0khK8B9Yq8vcuNFSFAncIkZmrfRu7SJADlXHh3UyPMpS0pQ+/TFLoAgDB+T70dzURrLAeaa3
Bs4vhFounT6JRLMqRIqyTK9V5l8Udk3OyZ2MPTT9JNsFu2hxMwCPAY4v1CdUDQbBkt3sIGQdARTp
axiuk4DgA6JsnJ7V6hrudZgA4MOI5rC6uGiehUl4qhlFMUig/nOWHnKGqowWx6wx6ugsojtf0FgO
8b1igkSZcMhyL2QkpQeIjoU3tHt85k1hq5HR/xFUxZM643dqMtXNHUUFtArhtQJrtIiO1Tirxyj0
1EM7Me1rhWxlCC1o7Ffekax6zcieA+uFyt+EvAQlruTUzIW9cX0FXhfLG9dWaF00DS1F6ULuAZlK
LwDkHplL56EslPrEMUHAA+yn15/iN1LaZUY+xxRNP5ZKoi32gB/XMKpSkYHKXlIXCv3jYXziODg+
FTWNUwX8OG+cLgcVgognaN1AAIA6PHRI2Zdc1vwvjq9/skv/hSYR61JvxkRNymBSyRlIC0Iqq4ys
oZYs4YbXwEG4ZfGCGuF1bAbHZqjCX5trsxq0+RXcFzfS3DqGUYkycGZAKt6YdNrlmtaLFkp4JMGJ
fuzGdXoKqssRbr2quZQobMW+weCdBeSU+4ncaKdhM6c1ZqWOMc80hJVjnBQTlXIqiRMhqTZxzqjL
LAeKWqBznRJBOMZC78XK6liP4F/w3dw8WukJBzAKL+ZIqd7O0yfoPWFs1J2PFbqbF85oknkFKpFQ
IWG3jhxrklzpLlUMnyIWxhFmQcSlJopWIMoc3LsUNyC6gik2CvAbIEIaRpMEhCnIpGODJEMv9aGr
TSXYuPPJPTy3NsDlNL6ib60fxtY5LYt0aNuwyFbK/Is0kaIzZUJDiD2xkZWt60t9UedHYbE8Wc6l
krYI/qNRyj2FHoZ2JRBNVgpT2pw2nbMwQTusya3zlbyoTnVgKPQhlaepqpendi1DZCJZwP9LtMYb
NTjJNUjzFBSi/MZxT02YOM+UUBL4FKtK6LOr4KVdJUiTQr9F8a6C2HFBS04uQ8ziw54bAiCPNeNz
lLoXmaHQ+rCwe9VKGtd1iLWs7zWXQ4iEYjlogvQ4UZYDatNgi2kWx206ngOpXjjJ6qSxGuUyXCLp
k+YvAJXs0zx/kRLaaYJ0QqPj8iJv6Astm2VEtICmW1Fx7zjx3Tob8rdJMX59EZEEHO42fL+mSr92
fK87Sm+TX/ul7dbxtwP9WJO4spu0XA+07k//1gDhlDb28pm8pqQahwYHm4YnA8gs3J7/dhAmMT0q
679WNB20rk7VnM5KEu82OcR/b3XEv53528b4X/udb73AbP1ZBO5c1SnlMaXXJKX4ZD+7BJpzaJCZ
I0dqaxBCqKIwt7UEkuMcIqkKfy8FZ92WdVFj/c3WgDzsXktgyIcmHWZwz3HnmqYu8tdbS6AfmuBI
iODYJIrGWvDXv9cKCJzzXiugW4eUnmWSwVS3RQ2aJd1aAUU/pKeB1gjA5CJjr70+b8tQ/Noe/5Gz
8mPnQHvdlb9+DEwVQ6ByAlQFDVSdgkFrBVD3ODRMwOyKqf+xR36vTUC7wH6bwDAPZcokCmwUikPC
3mBNtzaBc6hBG2YpVGYA1mMxKCb8Xivg7HsMDOVQpoZly/j5qgasF3u/tQI0aGj0UjiUuARdh/z7
rYCq73sjGhqtK2QLdLCJ6LkYStsWShwTBYiKJYpFGh2szm93JSoWN9he1hBbIIBROAYqXiPbfGsP
OIdEsOwMRbHBOXIpvD7sNzKF5DP3fH+dfe7IikrZFCwSJ6J9DCTt0ACrJHBKgNhAkWm/nSVQ9L3X
wKFybdp8Zw0SRp1VaG0DTCWsfpCmi3vRYaleje/vtA1UbrC9joFuHkIQwCanos1hNwVz0tZJsA+5
LgFZ8f0p6AKZ++2WwN73PmAFTPBl4Aph930FJGyvgHqocwsaIB8UDgrgtt/OLSKzuucmUNVDMBSy
uPZe/X8O1tYmUIRryP5nKwifid2yft5vdA7M1wvq1z1DbkSuFNuUVZPUNWRdOzeizWUhwkcVQ2kQ
KQq36ffyi7ir9twFIHyAMxvEBrqqEgWJXtftXcCFyeKA8OCwqM5vuALio+1lDFXhFylYA/g9bf5H
tI5urYCEJSSOtkwVNM3veRCA+Oy5BgrJEKJjGYw4EZJKMNRaAz4/FwbNzja/Rvvv77cNVAHZ2msb
4Bramo06IS6yADTtuMeKeWgRH3JbkpgxiRN+uzuR8G3PJTDUQ+5C+A/x/mhtWNu7rZNgHJpcCrJK
KAmNMeH0b3cjkMHZcwkACBwSHdHZjxds8r+CqHJrDUDVHZIrc6AFgCkSX/p1zX/oVvyBX/ojCdun
WPS8Tr/6s3yLlvO7v7BJGL4d4Gu6ReQWBSBQ/oOCYP2rgrTzdfDXFKT48z+eQMD4MT9YY2G3/kJk
Jbf+mDzNpvF3fqfFB/rKU7o1wvofk3zensvX9Xr7Ju++4+aHx/4sm2ZPHnVyQWn69a1fwa4fXjL/
aboNdSUQ3PxxQ1v69ZW3NtI3h4wLnlbsDAtAFV/hX+8n6FB/ctzcb00U+O2eIw5L2tJmm1mJbSAy
35ixfaY5FqyqBx+i2e7CqnS87Dn2hzIvsmm4sw6WbO+5EDfgnd+dMz0sDud5n/Vgkac7X46GLJhf
SSiAEqaRCauBSWk/o/wXU26+3nfvbf0/qhNvD0Q72/rzf/91OmJPwFhPxLs5TNvHsX3kW8f5zdHf
nv9Xy7L9o6E4mhvD1nrW5m82P/zW0etNvWzqt7iFRYLkT5f2B080OOys5DO8jiPWRLg7+446mjbT
g5si8xebsV5P4BvzU/5rL/zghE+yaXsRhOuy73xP8mw6CzfjrOfaxeIy17Q1qPDb9p3raZI97yyB
2sESnJX11C8201svgSgQ7Tvb89njNE7aX0wUOfYd9zLaWQOTDMG+g36k7phthlkvgagi7jvqzbR8
9g8+ZNPHHeMuYq+9B4cSfboZRkwZAvDNHzd3fPnTh+wu9ovZ83rOB8PIz6bFrGUjVMG9vO/UP83y
4qA3jYPNUOvpi2LEviN/mUWz1pajq3b/UUdJOI0PjmeCgr61GjoETB1s6dsyfjyg/xvKrtbwCnk5
wca2/xt8eCwPLmij24y03uKvo3ewaf7z9fBmeH0/HPyXA/FpZ1l8cLO7Oy0RcmmC0QuuRyIr/m8z
mT/bre9dpf9vvINXD2lzOf+qd/ANT+KvCgwyV5ywuL0POthfdAb51Y456uAO6WXTxm/dzloH21V8
z1aAoHcw1T7kHdGOnTc6WNnhUzl9Tlp3k0gF7msoj7JZ/OQdjEp/2t4NIruy9+BTZK4wZu/ZNKsD
ezkqVzuzpoy1/7RvSrgT6RbdjLQ2km+ju/KnL9WraTZ1y+mqPXAH193VLCvbg37XqL6WEb4Vb9xl
5e5k1S5OyP0snjXlLGwZH1XwRHx7v/1118Br4uBveA2EuOZta93Bqf8QY6ey1telavPtb/v93bjO
jrTnKqqU+w7bm4Uon0ebgdYOaAcmhLYPFnbNvXo8y5qZm1Q7t62oL3Yw+elO7P42a1b+tJnqlaE7
3QkqBDJi3+kOZnE0zVrOfhde+QkSyVwym/mJTyhKpfvOdpgXyc7hIIm897D9ZvbktfexAObsO9sj
P95dhO871t8/dUfTLJm9d313cR0ekch5mm3eXXw3gXPYdyVG/iNZ1J0w3ungy41QC4vzWev2djpw
Q0ezjFRGe9gu1iGbzdqrKxBu+65uP0vAnLeMuyJ3MO5xGWNzWosAjnn/+Z48vTEOxJ0djFtMw/Zs
BTRh39U9nWU7G0wR4Ke9hyVrcTFdtTMia4TLviOfT4udcI+K6f4TPkc8uNx1Tda4rH0nfBMm1TTY
2cB6B2t87mPXi1lM2mMnRy8oRPad9nm5nEUQ12TuZqx1UCLAgfsODev2M2uyGWg9rtGBWbtI4ulT
i3MeNtPNU/4s1fP9G+lC2PbNMOvJmh18vfGs8GbZ28RbF1EwNcN6J+br4mqGFGfH6wG+tlmYX1/f
KyqcpTttJVvAxu4/8HXCLdc+eJAL7T+uONGz3YFFP9W+B+NmbTVJBbQ2MVjiDoZe7BTy1lDnvSdc
TQnospYnrKpdLHE9e25fHmv80d7zrVHAfT11myUVBxoI5uaPv76N7wJRK205l+rb4n/507HR17rI
GRIQz0k7bHwLrfj54e9xrp7Yd32gHJtFWK+J6OLZd72xyFxQMzdrb+guopqbWbaT81QFpm7fGVML
mR0kLzgvrWIONKldFDxfwRwX06fZ826kh0BnF/4cpOgQ32zWQXxIIPZ0X37Xsf3rcl2oBDO9v2Gu
6z10zfevib/2Q6h7f4jt+QtrCuZt+0fDbpApM0QcdmztZtP/uglHlwzyxusdqJnRwfU7DA9upmG1
W08RbSH7WqxRSaU8mraT22/BceVPXzzHSfwswFabKa5dXwHH3HfGYxZ4XZbYDLUeWfSP7zvyFcWZ
qO2rfz9f8t7u/Mae7RAKRme0Rvv8jwFFtz7gX4MG+5CVj+213f+DfcAaUPJZp6170+yxfG49oYMt
8QFtIT9snw6Bq953q4nZcpzbp6ODaPPWmwFQ8djGraG7QNiMp9U0z6dfk6ubJRCHD7bYvRekP10R
br2Xue0iZ9Df2Xuii2bfTwhVJop1bbhyF6H9Ztz44Hq2KB9D/2kzV7HWgtp235mPqKFP20eli0j8
tTQvcaM8z8KkbGOZ3wJ3tyzSDwIpj4H7+ZvXf71PtM0ff/3aPuWw7HxGpQuw2NfluJhmAFf8tGz5
G4rRQZgr4qN8Rumy2KzCelG6wKNdUTsoEuHMtKIBVe7Apt4UB2c+Ymhrsz2eVX7bVMkd5Ah5xHn5
tJO86SJA+iGVSuGjrn59Q96WWfC6OH02ZpK/ZxRpb9l8819/EKt071PRiov1pyCjePBqGkhEtL+J
oPDe1+qghFT4uccjM9d/19IDwt//MXc333xCB/sX3sapn7WOs9qFK97HXX6ats+b1YGBu5m2HS9k
QPZf5huyVcXBkCCVDFAbjo9waVfj4yaxK8NZ1EouGV0UxNj8wjS304QaHZbdmJ9Xs79Zh1cvCfb9
zQ/+7ND+ddHEa0PQ3y+P0ieoa/s6XYD5sZOzNwCGLqoOF7Plzp2rdAGbfD2uV/TeZbO1sb8QHgmN
k5sNKXao+v39+f1619eE8w12YfcS6cDs9LmFQEu829FGIvBb1p0b7Y8G5G/BCPtAiR4faZjcXpo/
Yu0/vwZfx/8LD7DoQPz7nd8PL65HHY57pvVBOrgXP1DLeZz68/bAHdxdHzKaOdrOZweXCn0nbkho
lXvbG7OL2tMFqOSo3UakdjFhr9z9aB1YgF5WxrNWFChkyPZ1TvtT0ArP7W/WBTDkJvMPzmkYauWl
uii80QvQxr93gdogZ+senIn/3Hy43izqa6DdwZc7AWdLYNFeZEXwN+379Rh5d9QO7MPpdNE2DZDt
7D/Xs1Xmrppdc6ZoHYQ+r/XBsySbtbYbzJn7T/u1KfudsTvYGGf03iK0s2MsECzcf9rn050cq2BU
23e7UYGdJm+OSBdNM2R0XDqS2p+viwoSKKRnv2o7ZEoXuUQGnq52z3QXMdR4ttgB9VgdfDrR0QLC
8r2UiiI4hvfdGldg9d5s5C7AvFf0fvmLxZvMTCf9Q4BDpgvMxub918FAF2WOW2/q76K+1C58i9vp
3H+70jBkbV7hzwLs7wcwt1O/btv9tdDpvjtDZPWEW7i7O5Ap3n/Od83j7J3l6KJ0cu/PCsqimzmu
t0YXpu6kKLNy8U41CSLgLlLAZ2U8zT0/e+8JsEp24B/cLMi8h6v3bAl8ZV34NRf+8zOAouE0L7bX
/5UD5M9t1Wsk+v2dfuP5QcKt+84SwY+DEkgHOeb1/TA9OKNFMfzf//W/5cF0JTASz27L2BC6m8hF
bl5yj8PrR0kmnYtm7s1gYsdaqgPBeBfffIYvH5Sbb/7vA1TIVoQ5/sHHMn5uJ28dC17rLhK4AwRW
k4N/P7idBkR/fhuiAC0iXJgdfKmzaemjFrK9bHSnCm3RDly8q6kU+tITjURSnpfvPKODbw/+1X1n
5E68yEXh7Xgjr0vzXdv91+WD1hxXf8N80LuEXsb3U5d/3ZcQJGZ/ww8RurCKtUKVDgwFgBv6BLaP
cQemrZcUOT5da1ili3Hx51pZyS78zx5+EfmM7SXowkXse9Pn7TG7AJdvACoC8iyqx30RvrYe0sGV
ux704D8Mrvv/sTV0B5uNrN8sS9pFkO/39X/fsUKwNEGkfHu6XZS2/yh+rGkS38cHdQH+6E8Xs4P7
Wfbc8qGMDi7SP1Uz3xMyMXRXi2J7ubvIQAxTsLEJJi4UdCNxO6kmxHj2DQmHICJ2cnVdNCEMC89P
Fm3L3IUbKrCFI/Lk7ZHtDjy30fSxfQjtDvbaiLJRy+J/v4vh+yf77UagMrj/Tuj/838Vs4NnAqST
KtnBlihd3FRns3jVWox36ErLn8Z4n/uPuy6A0kVxg/gtKbzWTUIXyv7LzHx3VqELYNMF+AJ3moNK
38xwXTLp4iKhCTop2qGs0klnFVnbuuVirInl9zVoBPs7g3Zwji+4Sp/aMEREHzZL/eupgospOQmy
H21zBtF8B0MnjbCTu5jPLlg+xj5e92aG633WhWlfj7qzEF2guF7NpYRAej5tR/1d4IGv8enb0B5V
qG7su4u/8g+/4aJGZqKDwUVDYzuVoHYCZxPQnunB+YwS62aW61yt0oELfkMr9E5VCrG2zWN+/Qje
0LDRjp+6uOtuk3YQonbBvXfzz/+eHNwm0T//xxo+dZX983/GT34b465+kzn6B+FHcGr6O/W0terf
vrv6dho3u8YOHaX9P+Kd++YUdoGcIAwOgDgcHE3zliOA/tv+c4Zu3t/xY9UuyqxD0gwC7b+Z4foE
mh04iA9v/G61ixLGgx89Th/rtsXogpf41Ya+Pd9d8FP0KOrc4r60KB+M71M//4UJwHco5vdNCG6/
jbDA/1caZUezBLB+K3Dookp+Xea7Jq6L4owosbbprgA1b47in91S2+s4/Npd/AP9m+/9s7YOiPiN
p3A2zf7xfwAAAP//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19050</xdr:rowOff>
    </xdr:from>
    <xdr:to>
      <xdr:col>17</xdr:col>
      <xdr:colOff>12700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4C1A1-BADD-8345-963A-43BE2552F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133350</xdr:rowOff>
    </xdr:from>
    <xdr:to>
      <xdr:col>16</xdr:col>
      <xdr:colOff>330200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4EF86-172D-6B44-B4EB-9C3A5F148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2</xdr:row>
      <xdr:rowOff>177800</xdr:rowOff>
    </xdr:from>
    <xdr:to>
      <xdr:col>16</xdr:col>
      <xdr:colOff>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FE291-E690-DC45-AF25-E64F37F85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88900</xdr:rowOff>
    </xdr:from>
    <xdr:to>
      <xdr:col>9</xdr:col>
      <xdr:colOff>152400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25589-5834-1B40-8A18-01A6A184F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218440</xdr:colOff>
      <xdr:row>1</xdr:row>
      <xdr:rowOff>182880</xdr:rowOff>
    </xdr:from>
    <xdr:to>
      <xdr:col>14</xdr:col>
      <xdr:colOff>675640</xdr:colOff>
      <xdr:row>16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5CFDEC8-4E90-9449-9A5C-650657DB0A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5640" y="373380"/>
              <a:ext cx="4584700" cy="270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27534722224" createdVersion="6" refreshedVersion="6" minRefreshableVersion="3" recordCount="4114" xr:uid="{FFB912E7-F809-8049-9159-65E2D176F527}">
  <cacheSource type="worksheet">
    <worksheetSource ref="A1:T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57865740743" createdVersion="6" refreshedVersion="6" minRefreshableVersion="3" recordCount="4114" xr:uid="{83424F6C-6E67-F541-BCA2-335AF220F08E}">
  <cacheSource type="worksheet">
    <worksheetSource ref="A1:T4115" sheet="FullTable_valu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FA0AB-97F3-8044-ABE6-426519FAEC1B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F548E-9719-654B-A5C9-BA4EB9A1F2B3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CBD5F-4ACA-3149-B76D-C8075DB0E6DC}" name="PivotTable9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A091E-CC7E-C744-B0E2-FF38A5179E11}" name="PivotTable1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untry">
  <location ref="D3:E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B7B3C-186E-9742-8B7E-8738F118A90C}" name="PivotTable1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93266F-9B8E-234E-AE8F-DA246DB3DE0E}" name="Table1" displayName="Table1" ref="R2:U14" totalsRowShown="0" headerRowDxfId="9" dataDxfId="8">
  <tableColumns count="4">
    <tableColumn id="1" xr3:uid="{598AE25D-A5D4-D341-90A2-DAC69E5309DC}" name="Month" dataDxfId="7"/>
    <tableColumn id="2" xr3:uid="{9AA736F1-FAC0-6947-BA4D-CAC4448EE46F}" name="Successful Projects" dataDxfId="6"/>
    <tableColumn id="3" xr3:uid="{9324FEE6-FE45-E747-93DA-3EB6C0EC863F}" name="Total Projects" dataDxfId="5"/>
    <tableColumn id="4" xr3:uid="{B59AB9BD-C767-9A4E-8A0F-6A59E27C6ACB}" name="Success Rate" dataDxfId="4">
      <calculatedColumnFormula>Table1[[#This Row],[Successful Projects]]/Table1[[#This Row],[Total Projects]]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Normal="100" workbookViewId="0">
      <selection activeCell="I2" sqref="I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0" customWidth="1"/>
    <col min="11" max="11" width="17.83203125" customWidth="1"/>
    <col min="12" max="12" width="24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.83203125" customWidth="1"/>
    <col min="18" max="18" width="15" bestFit="1" customWidth="1"/>
    <col min="19" max="20" width="15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 t="shared" ref="J2:J65" si="0">(((I2/60)/60)/24)+DATE(1970,1,1)</f>
        <v>42208.125</v>
      </c>
      <c r="K2">
        <v>1434931811</v>
      </c>
      <c r="L2" s="10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2">(E2/D2)</f>
        <v>1.3685882352941177</v>
      </c>
      <c r="R2" s="6">
        <f t="shared" ref="R2:R65" si="3">E2/N2</f>
        <v>63.917582417582416</v>
      </c>
      <c r="S2" t="str">
        <f t="shared" ref="S2:S65" si="4">LEFT(P2,SEARCH("/",P2)-1)</f>
        <v>film &amp; video</v>
      </c>
      <c r="T2" t="str">
        <f t="shared" ref="T2:T65" si="5"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si="0"/>
        <v>42796.600497685184</v>
      </c>
      <c r="K3">
        <v>1485872683</v>
      </c>
      <c r="L3" s="10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2"/>
        <v>1.4260827250608272</v>
      </c>
      <c r="R3" s="6">
        <f t="shared" si="3"/>
        <v>185.48101265822785</v>
      </c>
      <c r="S3" t="str">
        <f t="shared" si="4"/>
        <v>film &amp; video</v>
      </c>
      <c r="T3" t="str">
        <f t="shared" si="5"/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ref="J66:J129" si="6">(((I66/60)/60)/24)+DATE(1970,1,1)</f>
        <v>41463.01829861111</v>
      </c>
      <c r="K66">
        <v>1370651181</v>
      </c>
      <c r="L66" s="10">
        <f t="shared" ref="L66:L129" si="7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8">(E66/D66)</f>
        <v>1.7333333333333334</v>
      </c>
      <c r="R66" s="6">
        <f t="shared" ref="R66:R129" si="9">E66/N66</f>
        <v>86.666666666666671</v>
      </c>
      <c r="S66" t="str">
        <f t="shared" ref="S66:S129" si="10">LEFT(P66,SEARCH("/",P66)-1)</f>
        <v>film &amp; video</v>
      </c>
      <c r="T66" t="str">
        <f t="shared" ref="T66:T129" si="11">RIGHT(P66,LEN(P66)-SEARCH("/",P66))</f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si="6"/>
        <v>41862.249305555553</v>
      </c>
      <c r="K67">
        <v>1405453354</v>
      </c>
      <c r="L67" s="10">
        <f t="shared" si="7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8"/>
        <v>1.0752857142857142</v>
      </c>
      <c r="R67" s="6">
        <f t="shared" si="9"/>
        <v>132.05263157894737</v>
      </c>
      <c r="S67" t="str">
        <f t="shared" si="10"/>
        <v>film &amp; video</v>
      </c>
      <c r="T67" t="str">
        <f t="shared" si="11"/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ref="J130:J193" si="12">(((I130/60)/60)/24)+DATE(1970,1,1)</f>
        <v>42663.22792824074</v>
      </c>
      <c r="K130">
        <v>1473917293</v>
      </c>
      <c r="L130" s="10">
        <f t="shared" ref="L130:L193" si="13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4">(E130/D130)</f>
        <v>1.8669999999999999E-2</v>
      </c>
      <c r="R130" s="6">
        <f t="shared" ref="R130:R193" si="15">E130/N130</f>
        <v>311.16666666666669</v>
      </c>
      <c r="S130" t="str">
        <f t="shared" ref="S130:S193" si="16">LEFT(P130,SEARCH("/",P130)-1)</f>
        <v>film &amp; video</v>
      </c>
      <c r="T130" t="str">
        <f t="shared" ref="T130:T193" si="17">RIGHT(P130,LEN(P130)-SEARCH("/",P130))</f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si="12"/>
        <v>41942.937303240738</v>
      </c>
      <c r="K131">
        <v>1409524183</v>
      </c>
      <c r="L131" s="10">
        <f t="shared" si="13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4"/>
        <v>0</v>
      </c>
      <c r="R131" s="6" t="e">
        <f t="shared" si="15"/>
        <v>#DIV/0!</v>
      </c>
      <c r="S131" t="str">
        <f t="shared" si="16"/>
        <v>film &amp; video</v>
      </c>
      <c r="T131" t="str">
        <f t="shared" si="17"/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ref="J194:J257" si="18">(((I194/60)/60)/24)+DATE(1970,1,1)</f>
        <v>41929.792037037041</v>
      </c>
      <c r="K194">
        <v>1410980432</v>
      </c>
      <c r="L194" s="10">
        <f t="shared" ref="L194:L257" si="19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0">(E194/D194)</f>
        <v>1.7E-5</v>
      </c>
      <c r="R194" s="6">
        <f t="shared" ref="R194:R257" si="21">E194/N194</f>
        <v>5.666666666666667</v>
      </c>
      <c r="S194" t="str">
        <f t="shared" ref="S194:S257" si="22">LEFT(P194,SEARCH("/",P194)-1)</f>
        <v>film &amp; video</v>
      </c>
      <c r="T194" t="str">
        <f t="shared" ref="T194:T257" si="23">RIGHT(P194,LEN(P194)-SEARCH("/",P194))</f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si="18"/>
        <v>41971.976458333331</v>
      </c>
      <c r="K195">
        <v>1412029566</v>
      </c>
      <c r="L195" s="10">
        <f t="shared" si="19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20"/>
        <v>0</v>
      </c>
      <c r="R195" s="6" t="e">
        <f t="shared" si="21"/>
        <v>#DIV/0!</v>
      </c>
      <c r="S195" t="str">
        <f t="shared" si="22"/>
        <v>film &amp; video</v>
      </c>
      <c r="T195" t="str">
        <f t="shared" si="23"/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ref="J258:J321" si="24">(((I258/60)/60)/24)+DATE(1970,1,1)</f>
        <v>41349.769293981481</v>
      </c>
      <c r="K258">
        <v>1360866467</v>
      </c>
      <c r="L258" s="10">
        <f t="shared" ref="L258:L321" si="25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6">(E258/D258)</f>
        <v>1.391</v>
      </c>
      <c r="R258" s="6">
        <f t="shared" ref="R258:R321" si="27">E258/N258</f>
        <v>65.756363636363631</v>
      </c>
      <c r="S258" t="str">
        <f t="shared" ref="S258:S321" si="28">LEFT(P258,SEARCH("/",P258)-1)</f>
        <v>film &amp; video</v>
      </c>
      <c r="T258" t="str">
        <f t="shared" ref="T258:T321" si="29">RIGHT(P258,LEN(P258)-SEARCH("/",P258))</f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si="24"/>
        <v>42509.626875000002</v>
      </c>
      <c r="K259">
        <v>1461078162</v>
      </c>
      <c r="L259" s="10">
        <f t="shared" si="25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6"/>
        <v>1.0672648571428571</v>
      </c>
      <c r="R259" s="6">
        <f t="shared" si="27"/>
        <v>66.70405357142856</v>
      </c>
      <c r="S259" t="str">
        <f t="shared" si="28"/>
        <v>film &amp; video</v>
      </c>
      <c r="T259" t="str">
        <f t="shared" si="29"/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ref="J322:J385" si="30">(((I322/60)/60)/24)+DATE(1970,1,1)</f>
        <v>42360.958333333328</v>
      </c>
      <c r="K322">
        <v>1448284433</v>
      </c>
      <c r="L322" s="10">
        <f t="shared" ref="L322:L385" si="3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2">(E322/D322)</f>
        <v>1.0658000000000001</v>
      </c>
      <c r="R322" s="6">
        <f t="shared" ref="R322:R385" si="33">E322/N322</f>
        <v>134.91139240506328</v>
      </c>
      <c r="S322" t="str">
        <f t="shared" ref="S322:S385" si="34">LEFT(P322,SEARCH("/",P322)-1)</f>
        <v>film &amp; video</v>
      </c>
      <c r="T322" t="str">
        <f t="shared" ref="T322:T385" si="35">RIGHT(P322,LEN(P322)-SEARCH("/",P322))</f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si="30"/>
        <v>42682.488263888896</v>
      </c>
      <c r="K323">
        <v>1475577786</v>
      </c>
      <c r="L323" s="10">
        <f t="shared" si="31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2"/>
        <v>1.0266285714285714</v>
      </c>
      <c r="R323" s="6">
        <f t="shared" si="33"/>
        <v>106.62314540059347</v>
      </c>
      <c r="S323" t="str">
        <f t="shared" si="34"/>
        <v>film &amp; video</v>
      </c>
      <c r="T323" t="str">
        <f t="shared" si="35"/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ref="J386:J449" si="36">(((I386/60)/60)/24)+DATE(1970,1,1)</f>
        <v>42010.781793981485</v>
      </c>
      <c r="K386">
        <v>1417977947</v>
      </c>
      <c r="L386" s="10">
        <f t="shared" ref="L386:L449" si="37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8">(E386/D386)</f>
        <v>1.1210500000000001</v>
      </c>
      <c r="R386" s="6">
        <f t="shared" ref="R386:R449" si="39">E386/N386</f>
        <v>58.540469973890339</v>
      </c>
      <c r="S386" t="str">
        <f t="shared" ref="S386:S449" si="40">LEFT(P386,SEARCH("/",P386)-1)</f>
        <v>film &amp; video</v>
      </c>
      <c r="T386" t="str">
        <f t="shared" ref="T386:T449" si="41">RIGHT(P386,LEN(P386)-SEARCH("/",P386))</f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si="36"/>
        <v>41964.626168981486</v>
      </c>
      <c r="K387">
        <v>1413986501</v>
      </c>
      <c r="L387" s="10">
        <f t="shared" si="37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8"/>
        <v>1.05982</v>
      </c>
      <c r="R387" s="6">
        <f t="shared" si="39"/>
        <v>111.79535864978902</v>
      </c>
      <c r="S387" t="str">
        <f t="shared" si="40"/>
        <v>film &amp; video</v>
      </c>
      <c r="T387" t="str">
        <f t="shared" si="41"/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ref="J450:J513" si="42">(((I450/60)/60)/24)+DATE(1970,1,1)</f>
        <v>41773.758043981477</v>
      </c>
      <c r="K450">
        <v>1398363095</v>
      </c>
      <c r="L450" s="10">
        <f t="shared" ref="L450:L513" si="43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4">(E450/D450)</f>
        <v>3.2804E-2</v>
      </c>
      <c r="R450" s="6">
        <f t="shared" ref="R450:R513" si="45">E450/N450</f>
        <v>20.502500000000001</v>
      </c>
      <c r="S450" t="str">
        <f t="shared" ref="S450:S513" si="46">LEFT(P450,SEARCH("/",P450)-1)</f>
        <v>film &amp; video</v>
      </c>
      <c r="T450" t="str">
        <f t="shared" ref="T450:T513" si="47">RIGHT(P450,LEN(P450)-SEARCH("/",P450))</f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si="42"/>
        <v>41564.568113425928</v>
      </c>
      <c r="K451">
        <v>1379425085</v>
      </c>
      <c r="L451" s="10">
        <f t="shared" si="43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4"/>
        <v>2.2499999999999999E-2</v>
      </c>
      <c r="R451" s="6">
        <f t="shared" si="45"/>
        <v>9</v>
      </c>
      <c r="S451" t="str">
        <f t="shared" si="46"/>
        <v>film &amp; video</v>
      </c>
      <c r="T451" t="str">
        <f t="shared" si="47"/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ref="J514:J577" si="48">(((I514/60)/60)/24)+DATE(1970,1,1)</f>
        <v>42694.783877314811</v>
      </c>
      <c r="K514">
        <v>1475776127</v>
      </c>
      <c r="L514" s="10">
        <f t="shared" ref="L514:L577" si="49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(E514/D514)</f>
        <v>1.3749999999999999E-3</v>
      </c>
      <c r="R514" s="6">
        <f t="shared" ref="R514:R577" si="51">E514/N514</f>
        <v>5.5</v>
      </c>
      <c r="S514" t="str">
        <f t="shared" ref="S514:S577" si="52">LEFT(P514,SEARCH("/",P514)-1)</f>
        <v>film &amp; video</v>
      </c>
      <c r="T514" t="str">
        <f t="shared" ref="T514:T577" si="53">RIGHT(P514,LEN(P514)-SEARCH("/",P514))</f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si="48"/>
        <v>42597.291666666672</v>
      </c>
      <c r="K515">
        <v>1467387705</v>
      </c>
      <c r="L515" s="10">
        <f t="shared" si="49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0.13924</v>
      </c>
      <c r="R515" s="6">
        <f t="shared" si="51"/>
        <v>102.38235294117646</v>
      </c>
      <c r="S515" t="str">
        <f t="shared" si="52"/>
        <v>film &amp; video</v>
      </c>
      <c r="T515" t="str">
        <f t="shared" si="53"/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ref="J578:J641" si="54">(((I578/60)/60)/24)+DATE(1970,1,1)</f>
        <v>42091.43</v>
      </c>
      <c r="K578">
        <v>1422357552</v>
      </c>
      <c r="L578" s="10">
        <f t="shared" ref="L578:L641" si="55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6">(E578/D578)</f>
        <v>1.2500000000000001E-5</v>
      </c>
      <c r="R578" s="6">
        <f t="shared" ref="R578:R641" si="57">E578/N578</f>
        <v>1</v>
      </c>
      <c r="S578" t="str">
        <f t="shared" ref="S578:S641" si="58">LEFT(P578,SEARCH("/",P578)-1)</f>
        <v>technology</v>
      </c>
      <c r="T578" t="str">
        <f t="shared" ref="T578:T641" si="59">RIGHT(P578,LEN(P578)-SEARCH("/",P578))</f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si="54"/>
        <v>42510.589143518519</v>
      </c>
      <c r="K579">
        <v>1458569302</v>
      </c>
      <c r="L579" s="10">
        <f t="shared" si="55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6"/>
        <v>2E-3</v>
      </c>
      <c r="R579" s="6">
        <f t="shared" si="57"/>
        <v>10</v>
      </c>
      <c r="S579" t="str">
        <f t="shared" si="58"/>
        <v>technology</v>
      </c>
      <c r="T579" t="str">
        <f t="shared" si="59"/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ref="J642:J705" si="60">(((I642/60)/60)/24)+DATE(1970,1,1)</f>
        <v>42698.958333333328</v>
      </c>
      <c r="K642">
        <v>1478685915</v>
      </c>
      <c r="L642" s="10">
        <f t="shared" ref="L642:L705" si="6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2">(E642/D642)</f>
        <v>1.4428571428571428</v>
      </c>
      <c r="R642" s="6">
        <f t="shared" ref="R642:R705" si="63">E642/N642</f>
        <v>50.5</v>
      </c>
      <c r="S642" t="str">
        <f t="shared" ref="S642:S705" si="64">LEFT(P642,SEARCH("/",P642)-1)</f>
        <v>technology</v>
      </c>
      <c r="T642" t="str">
        <f t="shared" ref="T642:T705" si="65">RIGHT(P642,LEN(P642)-SEARCH("/",P642))</f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si="60"/>
        <v>42229.57</v>
      </c>
      <c r="K643">
        <v>1436881248</v>
      </c>
      <c r="L643" s="10">
        <f t="shared" si="61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2"/>
        <v>1.1916249999999999</v>
      </c>
      <c r="R643" s="6">
        <f t="shared" si="63"/>
        <v>151.31746031746033</v>
      </c>
      <c r="S643" t="str">
        <f t="shared" si="64"/>
        <v>technology</v>
      </c>
      <c r="T643" t="str">
        <f t="shared" si="65"/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ref="J706:J769" si="66">(((I706/60)/60)/24)+DATE(1970,1,1)</f>
        <v>42786.192916666667</v>
      </c>
      <c r="K706">
        <v>1482381468</v>
      </c>
      <c r="L706" s="10">
        <f t="shared" ref="L706:L769" si="67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8">(E706/D706)</f>
        <v>8.7454545454545458E-3</v>
      </c>
      <c r="R706" s="6">
        <f t="shared" ref="R706:R769" si="69">E706/N706</f>
        <v>120.25</v>
      </c>
      <c r="S706" t="str">
        <f t="shared" ref="S706:S769" si="70">LEFT(P706,SEARCH("/",P706)-1)</f>
        <v>technology</v>
      </c>
      <c r="T706" t="str">
        <f t="shared" ref="T706:T769" si="71">RIGHT(P706,LEN(P706)-SEARCH("/",P706))</f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si="66"/>
        <v>42756.491643518515</v>
      </c>
      <c r="K707">
        <v>1482407278</v>
      </c>
      <c r="L707" s="10">
        <f t="shared" si="67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8"/>
        <v>9.7699999999999992E-3</v>
      </c>
      <c r="R707" s="6">
        <f t="shared" si="69"/>
        <v>195.4</v>
      </c>
      <c r="S707" t="str">
        <f t="shared" si="70"/>
        <v>technology</v>
      </c>
      <c r="T707" t="str">
        <f t="shared" si="71"/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ref="J770:J833" si="72">(((I770/60)/60)/24)+DATE(1970,1,1)</f>
        <v>41624.207060185188</v>
      </c>
      <c r="K770">
        <v>1384577890</v>
      </c>
      <c r="L770" s="10">
        <f t="shared" ref="L770:L833" si="73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4">(E770/D770)</f>
        <v>0</v>
      </c>
      <c r="R770" s="6" t="e">
        <f t="shared" ref="R770:R833" si="75">E770/N770</f>
        <v>#DIV/0!</v>
      </c>
      <c r="S770" t="str">
        <f t="shared" ref="S770:S833" si="76">LEFT(P770,SEARCH("/",P770)-1)</f>
        <v>publishing</v>
      </c>
      <c r="T770" t="str">
        <f t="shared" ref="T770:T833" si="77">RIGHT(P770,LEN(P770)-SEARCH("/",P770))</f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si="72"/>
        <v>41634.996458333335</v>
      </c>
      <c r="K771">
        <v>1385510094</v>
      </c>
      <c r="L771" s="10">
        <f t="shared" si="73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4"/>
        <v>0.41399999999999998</v>
      </c>
      <c r="R771" s="6">
        <f t="shared" si="75"/>
        <v>31.846153846153847</v>
      </c>
      <c r="S771" t="str">
        <f t="shared" si="76"/>
        <v>publishing</v>
      </c>
      <c r="T771" t="str">
        <f t="shared" si="77"/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ref="J834:J897" si="78">(((I834/60)/60)/24)+DATE(1970,1,1)</f>
        <v>40929.342361111114</v>
      </c>
      <c r="K834">
        <v>1321978335</v>
      </c>
      <c r="L834" s="10">
        <f t="shared" ref="L834:L897" si="79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80">(E834/D834)</f>
        <v>1.0060706666666666</v>
      </c>
      <c r="R834" s="6">
        <f t="shared" ref="R834:R897" si="81">E834/N834</f>
        <v>97.993896103896105</v>
      </c>
      <c r="S834" t="str">
        <f t="shared" ref="S834:S897" si="82">LEFT(P834,SEARCH("/",P834)-1)</f>
        <v>music</v>
      </c>
      <c r="T834" t="str">
        <f t="shared" ref="T834:T897" si="83">RIGHT(P834,LEN(P834)-SEARCH("/",P834))</f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si="78"/>
        <v>41748.878182870372</v>
      </c>
      <c r="K835">
        <v>1395349475</v>
      </c>
      <c r="L835" s="10">
        <f t="shared" si="79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80"/>
        <v>1.0166666666666666</v>
      </c>
      <c r="R835" s="6">
        <f t="shared" si="81"/>
        <v>148.78048780487805</v>
      </c>
      <c r="S835" t="str">
        <f t="shared" si="82"/>
        <v>music</v>
      </c>
      <c r="T835" t="str">
        <f t="shared" si="83"/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ref="J898:J961" si="84">(((I898/60)/60)/24)+DATE(1970,1,1)</f>
        <v>42244.166666666672</v>
      </c>
      <c r="K898">
        <v>1438549026</v>
      </c>
      <c r="L898" s="10">
        <f t="shared" ref="L898:L961" si="85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6">(E898/D898)</f>
        <v>0.4</v>
      </c>
      <c r="R898" s="6">
        <f t="shared" ref="R898:R961" si="87">E898/N898</f>
        <v>44.444444444444443</v>
      </c>
      <c r="S898" t="str">
        <f t="shared" ref="S898:S961" si="88">LEFT(P898,SEARCH("/",P898)-1)</f>
        <v>music</v>
      </c>
      <c r="T898" t="str">
        <f t="shared" ref="T898:T961" si="89">RIGHT(P898,LEN(P898)-SEARCH("/",P898))</f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si="84"/>
        <v>41241.730416666665</v>
      </c>
      <c r="K899">
        <v>1351528308</v>
      </c>
      <c r="L899" s="10">
        <f t="shared" si="85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6"/>
        <v>0</v>
      </c>
      <c r="R899" s="6" t="e">
        <f t="shared" si="87"/>
        <v>#DIV/0!</v>
      </c>
      <c r="S899" t="str">
        <f t="shared" si="88"/>
        <v>music</v>
      </c>
      <c r="T899" t="str">
        <f t="shared" si="89"/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ref="J962:J1025" si="90">(((I962/60)/60)/24)+DATE(1970,1,1)</f>
        <v>42808.585127314815</v>
      </c>
      <c r="K962">
        <v>1485874955</v>
      </c>
      <c r="L962" s="10">
        <f t="shared" ref="L962:L1025" si="9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2">(E962/D962)</f>
        <v>0.46100628930817611</v>
      </c>
      <c r="R962" s="6">
        <f t="shared" ref="R962:R1025" si="93">E962/N962</f>
        <v>136.46276595744681</v>
      </c>
      <c r="S962" t="str">
        <f t="shared" ref="S962:S1025" si="94">LEFT(P962,SEARCH("/",P962)-1)</f>
        <v>technology</v>
      </c>
      <c r="T962" t="str">
        <f t="shared" ref="T962:T1025" si="95">RIGHT(P962,LEN(P962)-SEARCH("/",P962))</f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si="90"/>
        <v>42786.791666666672</v>
      </c>
      <c r="K963">
        <v>1483634335</v>
      </c>
      <c r="L963" s="10">
        <f t="shared" si="91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92"/>
        <v>0.42188421052631581</v>
      </c>
      <c r="R963" s="6">
        <f t="shared" si="93"/>
        <v>364.35454545454547</v>
      </c>
      <c r="S963" t="str">
        <f t="shared" si="94"/>
        <v>technology</v>
      </c>
      <c r="T963" t="str">
        <f t="shared" si="95"/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ref="J1026:J1089" si="96">(((I1026/60)/60)/24)+DATE(1970,1,1)</f>
        <v>42400.580590277779</v>
      </c>
      <c r="K1026">
        <v>1451656563</v>
      </c>
      <c r="L1026" s="10">
        <f t="shared" ref="L1026:L1089" si="97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8">(E1026/D1026)</f>
        <v>1.1863774999999999</v>
      </c>
      <c r="R1026" s="6">
        <f t="shared" ref="R1026:R1089" si="99">E1026/N1026</f>
        <v>388.9762295081967</v>
      </c>
      <c r="S1026" t="str">
        <f t="shared" ref="S1026:S1089" si="100">LEFT(P1026,SEARCH("/",P1026)-1)</f>
        <v>music</v>
      </c>
      <c r="T1026" t="str">
        <f t="shared" ref="T1026:T1089" si="101">RIGHT(P1026,LEN(P1026)-SEARCH("/",P1026))</f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si="96"/>
        <v>42079.792094907403</v>
      </c>
      <c r="K1027">
        <v>1423944037</v>
      </c>
      <c r="L1027" s="10">
        <f t="shared" si="97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8"/>
        <v>1.099283142857143</v>
      </c>
      <c r="R1027" s="6">
        <f t="shared" si="99"/>
        <v>71.848571428571432</v>
      </c>
      <c r="S1027" t="str">
        <f t="shared" si="100"/>
        <v>music</v>
      </c>
      <c r="T1027" t="str">
        <f t="shared" si="101"/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ref="J1090:J1153" si="102">(((I1090/60)/60)/24)+DATE(1970,1,1)</f>
        <v>41753.799386574072</v>
      </c>
      <c r="K1090">
        <v>1395774667</v>
      </c>
      <c r="L1090" s="10">
        <f t="shared" ref="L1090:L1153" si="103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4">(E1090/D1090)</f>
        <v>0.14182977777777778</v>
      </c>
      <c r="R1090" s="6">
        <f t="shared" ref="R1090:R1153" si="105">E1090/N1090</f>
        <v>43.41727891156463</v>
      </c>
      <c r="S1090" t="str">
        <f t="shared" ref="S1090:S1153" si="106">LEFT(P1090,SEARCH("/",P1090)-1)</f>
        <v>games</v>
      </c>
      <c r="T1090" t="str">
        <f t="shared" ref="T1090:T1153" si="107">RIGHT(P1090,LEN(P1090)-SEARCH("/",P1090))</f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si="102"/>
        <v>42181.189525462964</v>
      </c>
      <c r="K1091">
        <v>1432701175</v>
      </c>
      <c r="L1091" s="10">
        <f t="shared" si="103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4"/>
        <v>7.8266666666666665E-2</v>
      </c>
      <c r="R1091" s="6">
        <f t="shared" si="105"/>
        <v>23.959183673469386</v>
      </c>
      <c r="S1091" t="str">
        <f t="shared" si="106"/>
        <v>games</v>
      </c>
      <c r="T1091" t="str">
        <f t="shared" si="107"/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ref="J1154:J1217" si="108">(((I1154/60)/60)/24)+DATE(1970,1,1)</f>
        <v>42139.709629629629</v>
      </c>
      <c r="K1154">
        <v>1429117312</v>
      </c>
      <c r="L1154" s="10">
        <f t="shared" ref="L1154:L1217" si="109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10">(E1154/D1154)</f>
        <v>5.6937500000000002E-2</v>
      </c>
      <c r="R1154" s="6">
        <f t="shared" ref="R1154:R1217" si="111">E1154/N1154</f>
        <v>60.733333333333334</v>
      </c>
      <c r="S1154" t="str">
        <f t="shared" ref="S1154:S1217" si="112">LEFT(P1154,SEARCH("/",P1154)-1)</f>
        <v>food</v>
      </c>
      <c r="T1154" t="str">
        <f t="shared" ref="T1154:T1217" si="113">RIGHT(P1154,LEN(P1154)-SEARCH("/",P1154))</f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si="108"/>
        <v>42173.714178240742</v>
      </c>
      <c r="K1155">
        <v>1432055305</v>
      </c>
      <c r="L1155" s="10">
        <f t="shared" si="109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10"/>
        <v>6.2500000000000003E-3</v>
      </c>
      <c r="R1155" s="6">
        <f t="shared" si="111"/>
        <v>50</v>
      </c>
      <c r="S1155" t="str">
        <f t="shared" si="112"/>
        <v>food</v>
      </c>
      <c r="T1155" t="str">
        <f t="shared" si="113"/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ref="J1218:J1281" si="114">(((I1218/60)/60)/24)+DATE(1970,1,1)</f>
        <v>42279.960416666669</v>
      </c>
      <c r="K1218">
        <v>1441032457</v>
      </c>
      <c r="L1218" s="10">
        <f t="shared" ref="L1218:L1281" si="115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6">(E1218/D1218)</f>
        <v>1.4570000000000001</v>
      </c>
      <c r="R1218" s="6">
        <f t="shared" ref="R1218:R1281" si="117">E1218/N1218</f>
        <v>91.882882882882882</v>
      </c>
      <c r="S1218" t="str">
        <f t="shared" ref="S1218:S1281" si="118">LEFT(P1218,SEARCH("/",P1218)-1)</f>
        <v>photography</v>
      </c>
      <c r="T1218" t="str">
        <f t="shared" ref="T1218:T1281" si="119">RIGHT(P1218,LEN(P1218)-SEARCH("/",P1218))</f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si="114"/>
        <v>42565.809490740736</v>
      </c>
      <c r="K1219">
        <v>1465932340</v>
      </c>
      <c r="L1219" s="10">
        <f t="shared" si="115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6"/>
        <v>1.026</v>
      </c>
      <c r="R1219" s="6">
        <f t="shared" si="117"/>
        <v>148.57377049180329</v>
      </c>
      <c r="S1219" t="str">
        <f t="shared" si="118"/>
        <v>photography</v>
      </c>
      <c r="T1219" t="str">
        <f t="shared" si="119"/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ref="J1282:J1345" si="120">(((I1282/60)/60)/24)+DATE(1970,1,1)</f>
        <v>40603.757569444446</v>
      </c>
      <c r="K1282">
        <v>1291227054</v>
      </c>
      <c r="L1282" s="10">
        <f t="shared" ref="L1282:L1345" si="12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2">(E1282/D1282)</f>
        <v>1.1091186666666666</v>
      </c>
      <c r="R1282" s="6">
        <f t="shared" ref="R1282:R1345" si="123">E1282/N1282</f>
        <v>127.97523076923076</v>
      </c>
      <c r="S1282" t="str">
        <f t="shared" ref="S1282:S1345" si="124">LEFT(P1282,SEARCH("/",P1282)-1)</f>
        <v>music</v>
      </c>
      <c r="T1282" t="str">
        <f t="shared" ref="T1282:T1345" si="125">RIGHT(P1282,LEN(P1282)-SEARCH("/",P1282))</f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si="120"/>
        <v>41483.743472222224</v>
      </c>
      <c r="K1283">
        <v>1373305836</v>
      </c>
      <c r="L1283" s="10">
        <f t="shared" si="12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2"/>
        <v>1.1071428571428572</v>
      </c>
      <c r="R1283" s="6">
        <f t="shared" si="123"/>
        <v>104.72972972972973</v>
      </c>
      <c r="S1283" t="str">
        <f t="shared" si="124"/>
        <v>music</v>
      </c>
      <c r="T1283" t="str">
        <f t="shared" si="125"/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ref="J1346:J1409" si="126">(((I1346/60)/60)/24)+DATE(1970,1,1)</f>
        <v>42551.789803240739</v>
      </c>
      <c r="K1346">
        <v>1464807439</v>
      </c>
      <c r="L1346" s="10">
        <f t="shared" ref="L1346:L1409" si="127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8">(E1346/D1346)</f>
        <v>3.7773333333333334</v>
      </c>
      <c r="R1346" s="6">
        <f t="shared" ref="R1346:R1409" si="129">E1346/N1346</f>
        <v>40.762589928057551</v>
      </c>
      <c r="S1346" t="str">
        <f t="shared" ref="S1346:S1409" si="130">LEFT(P1346,SEARCH("/",P1346)-1)</f>
        <v>publishing</v>
      </c>
      <c r="T1346" t="str">
        <f t="shared" ref="T1346:T1409" si="131">RIGHT(P1346,LEN(P1346)-SEARCH("/",P1346))</f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si="126"/>
        <v>41834.814340277779</v>
      </c>
      <c r="K1347">
        <v>1402342359</v>
      </c>
      <c r="L1347" s="10">
        <f t="shared" si="127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8"/>
        <v>1.25</v>
      </c>
      <c r="R1347" s="6">
        <f t="shared" si="129"/>
        <v>53.571428571428569</v>
      </c>
      <c r="S1347" t="str">
        <f t="shared" si="130"/>
        <v>publishing</v>
      </c>
      <c r="T1347" t="str">
        <f t="shared" si="131"/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ref="J1410:J1473" si="132">(((I1410/60)/60)/24)+DATE(1970,1,1)</f>
        <v>42321.913842592592</v>
      </c>
      <c r="K1410">
        <v>1444856156</v>
      </c>
      <c r="L1410" s="10">
        <f t="shared" ref="L1410:L1473" si="133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4">(E1410/D1410)</f>
        <v>7.1999999999999995E-2</v>
      </c>
      <c r="R1410" s="6">
        <f t="shared" ref="R1410:R1473" si="135">E1410/N1410</f>
        <v>12</v>
      </c>
      <c r="S1410" t="str">
        <f t="shared" ref="S1410:S1473" si="136">LEFT(P1410,SEARCH("/",P1410)-1)</f>
        <v>publishing</v>
      </c>
      <c r="T1410" t="str">
        <f t="shared" ref="T1410:T1473" si="137">RIGHT(P1410,LEN(P1410)-SEARCH("/",P1410))</f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si="132"/>
        <v>42005.175173611111</v>
      </c>
      <c r="K1411">
        <v>1414897935</v>
      </c>
      <c r="L1411" s="10">
        <f t="shared" si="133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4"/>
        <v>0</v>
      </c>
      <c r="R1411" s="6" t="e">
        <f t="shared" si="135"/>
        <v>#DIV/0!</v>
      </c>
      <c r="S1411" t="str">
        <f t="shared" si="136"/>
        <v>publishing</v>
      </c>
      <c r="T1411" t="str">
        <f t="shared" si="137"/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ref="J1474:J1537" si="138">(((I1474/60)/60)/24)+DATE(1970,1,1)</f>
        <v>41563.542858796296</v>
      </c>
      <c r="K1474">
        <v>1379336503</v>
      </c>
      <c r="L1474" s="10">
        <f t="shared" ref="L1474:L1537" si="139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40">(E1474/D1474)</f>
        <v>1.3870400000000001</v>
      </c>
      <c r="R1474" s="6">
        <f t="shared" ref="R1474:R1537" si="141">E1474/N1474</f>
        <v>103.20238095238095</v>
      </c>
      <c r="S1474" t="str">
        <f t="shared" ref="S1474:S1537" si="142">LEFT(P1474,SEARCH("/",P1474)-1)</f>
        <v>publishing</v>
      </c>
      <c r="T1474" t="str">
        <f t="shared" ref="T1474:T1537" si="143">RIGHT(P1474,LEN(P1474)-SEARCH("/",P1474))</f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si="138"/>
        <v>40969.979618055557</v>
      </c>
      <c r="K1475">
        <v>1328052639</v>
      </c>
      <c r="L1475" s="10">
        <f t="shared" si="139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40"/>
        <v>1.20516</v>
      </c>
      <c r="R1475" s="6">
        <f t="shared" si="141"/>
        <v>38.462553191489363</v>
      </c>
      <c r="S1475" t="str">
        <f t="shared" si="142"/>
        <v>publishing</v>
      </c>
      <c r="T1475" t="str">
        <f t="shared" si="143"/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ref="J1538:J1601" si="144">(((I1538/60)/60)/24)+DATE(1970,1,1)</f>
        <v>42243.802199074074</v>
      </c>
      <c r="K1538">
        <v>1438110910</v>
      </c>
      <c r="L1538" s="10">
        <f t="shared" ref="L1538:L1601" si="145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6">(E1538/D1538)</f>
        <v>2.5030841666666666</v>
      </c>
      <c r="R1538" s="6">
        <f t="shared" ref="R1538:R1601" si="147">E1538/N1538</f>
        <v>66.015406593406595</v>
      </c>
      <c r="S1538" t="str">
        <f t="shared" ref="S1538:S1601" si="148">LEFT(P1538,SEARCH("/",P1538)-1)</f>
        <v>photography</v>
      </c>
      <c r="T1538" t="str">
        <f t="shared" ref="T1538:T1601" si="149">RIGHT(P1538,LEN(P1538)-SEARCH("/",P1538))</f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si="144"/>
        <v>42588.75</v>
      </c>
      <c r="K1539">
        <v>1467358427</v>
      </c>
      <c r="L1539" s="10">
        <f t="shared" si="145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6"/>
        <v>1.7989999999999999</v>
      </c>
      <c r="R1539" s="6">
        <f t="shared" si="147"/>
        <v>96.375</v>
      </c>
      <c r="S1539" t="str">
        <f t="shared" si="148"/>
        <v>photography</v>
      </c>
      <c r="T1539" t="str">
        <f t="shared" si="149"/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ref="J1602:J1665" si="150">(((I1602/60)/60)/24)+DATE(1970,1,1)</f>
        <v>41835.21597222222</v>
      </c>
      <c r="K1602">
        <v>1401585752</v>
      </c>
      <c r="L1602" s="10">
        <f t="shared" ref="L1602:L1665" si="15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2">(E1602/D1602)</f>
        <v>7.3400000000000007E-2</v>
      </c>
      <c r="R1602" s="6">
        <f t="shared" ref="R1602:R1665" si="153">E1602/N1602</f>
        <v>40.777777777777779</v>
      </c>
      <c r="S1602" t="str">
        <f t="shared" ref="S1602:S1665" si="154">LEFT(P1602,SEARCH("/",P1602)-1)</f>
        <v>photography</v>
      </c>
      <c r="T1602" t="str">
        <f t="shared" ref="T1602:T1665" si="155">RIGHT(P1602,LEN(P1602)-SEARCH("/",P1602))</f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si="150"/>
        <v>40668.092974537038</v>
      </c>
      <c r="K1603">
        <v>1301969633</v>
      </c>
      <c r="L1603" s="10">
        <f t="shared" si="151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2"/>
        <v>1.082492</v>
      </c>
      <c r="R1603" s="6">
        <f t="shared" si="153"/>
        <v>48.325535714285714</v>
      </c>
      <c r="S1603" t="str">
        <f t="shared" si="154"/>
        <v>music</v>
      </c>
      <c r="T1603" t="str">
        <f t="shared" si="155"/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ref="J1666:J1729" si="156">(((I1666/60)/60)/24)+DATE(1970,1,1)</f>
        <v>40984.165972222225</v>
      </c>
      <c r="K1666">
        <v>1328033818</v>
      </c>
      <c r="L1666" s="10">
        <f t="shared" ref="L1666:L1729" si="157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8">(E1666/D1666)</f>
        <v>1.2240879999999998</v>
      </c>
      <c r="R1666" s="6">
        <f t="shared" ref="R1666:R1729" si="159">E1666/N1666</f>
        <v>34.384494382022467</v>
      </c>
      <c r="S1666" t="str">
        <f t="shared" ref="S1666:S1729" si="160">LEFT(P1666,SEARCH("/",P1666)-1)</f>
        <v>music</v>
      </c>
      <c r="T1666" t="str">
        <f t="shared" ref="T1666:T1729" si="161">RIGHT(P1666,LEN(P1666)-SEARCH("/",P1666))</f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si="156"/>
        <v>40596.125</v>
      </c>
      <c r="K1667">
        <v>1295624113</v>
      </c>
      <c r="L1667" s="10">
        <f t="shared" si="157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8"/>
        <v>1.1945714285714286</v>
      </c>
      <c r="R1667" s="6">
        <f t="shared" si="159"/>
        <v>44.956989247311824</v>
      </c>
      <c r="S1667" t="str">
        <f t="shared" si="160"/>
        <v>music</v>
      </c>
      <c r="T1667" t="str">
        <f t="shared" si="161"/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ref="J1730:J1793" si="162">(((I1730/60)/60)/24)+DATE(1970,1,1)</f>
        <v>42298.625856481478</v>
      </c>
      <c r="K1730">
        <v>1442847674</v>
      </c>
      <c r="L1730" s="10">
        <f t="shared" ref="L1730:L1793" si="163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4">(E1730/D1730)</f>
        <v>0.68400000000000005</v>
      </c>
      <c r="R1730" s="6">
        <f t="shared" ref="R1730:R1793" si="165">E1730/N1730</f>
        <v>122.14285714285714</v>
      </c>
      <c r="S1730" t="str">
        <f t="shared" ref="S1730:S1793" si="166">LEFT(P1730,SEARCH("/",P1730)-1)</f>
        <v>music</v>
      </c>
      <c r="T1730" t="str">
        <f t="shared" ref="T1730:T1793" si="167">RIGHT(P1730,LEN(P1730)-SEARCH("/",P1730))</f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si="162"/>
        <v>42531.052152777775</v>
      </c>
      <c r="K1731">
        <v>1460337306</v>
      </c>
      <c r="L1731" s="10">
        <f t="shared" si="163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4"/>
        <v>0</v>
      </c>
      <c r="R1731" s="6" t="e">
        <f t="shared" si="165"/>
        <v>#DIV/0!</v>
      </c>
      <c r="S1731" t="str">
        <f t="shared" si="166"/>
        <v>music</v>
      </c>
      <c r="T1731" t="str">
        <f t="shared" si="167"/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ref="J1794:J1857" si="168">(((I1794/60)/60)/24)+DATE(1970,1,1)</f>
        <v>42226.290972222225</v>
      </c>
      <c r="K1794">
        <v>1435970682</v>
      </c>
      <c r="L1794" s="10">
        <f t="shared" ref="L1794:L1857" si="169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70">(E1794/D1794)</f>
        <v>0.61124000000000001</v>
      </c>
      <c r="R1794" s="6">
        <f t="shared" ref="R1794:R1857" si="171">E1794/N1794</f>
        <v>109.93525179856115</v>
      </c>
      <c r="S1794" t="str">
        <f t="shared" ref="S1794:S1857" si="172">LEFT(P1794,SEARCH("/",P1794)-1)</f>
        <v>photography</v>
      </c>
      <c r="T1794" t="str">
        <f t="shared" ref="T1794:T1857" si="173">RIGHT(P1794,LEN(P1794)-SEARCH("/",P1794))</f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si="168"/>
        <v>41970.933333333334</v>
      </c>
      <c r="K1795">
        <v>1414531440</v>
      </c>
      <c r="L1795" s="10">
        <f t="shared" si="169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70"/>
        <v>1.3333333333333334E-2</v>
      </c>
      <c r="R1795" s="6">
        <f t="shared" si="171"/>
        <v>20</v>
      </c>
      <c r="S1795" t="str">
        <f t="shared" si="172"/>
        <v>photography</v>
      </c>
      <c r="T1795" t="str">
        <f t="shared" si="173"/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ref="J1858:J1921" si="174">(((I1858/60)/60)/24)+DATE(1970,1,1)</f>
        <v>41838.854999999996</v>
      </c>
      <c r="K1858">
        <v>1403901072</v>
      </c>
      <c r="L1858" s="10">
        <f t="shared" ref="L1858:L1921" si="175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6">(E1858/D1858)</f>
        <v>1.0125</v>
      </c>
      <c r="R1858" s="6">
        <f t="shared" ref="R1858:R1921" si="177">E1858/N1858</f>
        <v>53.289473684210527</v>
      </c>
      <c r="S1858" t="str">
        <f t="shared" ref="S1858:S1921" si="178">LEFT(P1858,SEARCH("/",P1858)-1)</f>
        <v>music</v>
      </c>
      <c r="T1858" t="str">
        <f t="shared" ref="T1858:T1921" si="179">RIGHT(P1858,LEN(P1858)-SEARCH("/",P1858))</f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si="174"/>
        <v>41894.76866898148</v>
      </c>
      <c r="K1859">
        <v>1407954413</v>
      </c>
      <c r="L1859" s="10">
        <f t="shared" si="175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6"/>
        <v>1</v>
      </c>
      <c r="R1859" s="6">
        <f t="shared" si="177"/>
        <v>136.36363636363637</v>
      </c>
      <c r="S1859" t="str">
        <f t="shared" si="178"/>
        <v>music</v>
      </c>
      <c r="T1859" t="str">
        <f t="shared" si="179"/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ref="J1922:J1985" si="180">(((I1922/60)/60)/24)+DATE(1970,1,1)</f>
        <v>42298.958333333328</v>
      </c>
      <c r="K1922">
        <v>1443042061</v>
      </c>
      <c r="L1922" s="10">
        <f t="shared" ref="L1922:L1985" si="18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2">(E1922/D1922)</f>
        <v>0.43030000000000002</v>
      </c>
      <c r="R1922" s="6">
        <f t="shared" ref="R1922:R1985" si="183">E1922/N1922</f>
        <v>40.980952380952381</v>
      </c>
      <c r="S1922" t="str">
        <f t="shared" ref="S1922:S1985" si="184">LEFT(P1922,SEARCH("/",P1922)-1)</f>
        <v>technology</v>
      </c>
      <c r="T1922" t="str">
        <f t="shared" ref="T1922:T1985" si="185">RIGHT(P1922,LEN(P1922)-SEARCH("/",P1922))</f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si="180"/>
        <v>41104.221562500003</v>
      </c>
      <c r="K1923">
        <v>1339651143</v>
      </c>
      <c r="L1923" s="10">
        <f t="shared" si="18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2"/>
        <v>1.3680000000000001</v>
      </c>
      <c r="R1923" s="6">
        <f t="shared" si="183"/>
        <v>54</v>
      </c>
      <c r="S1923" t="str">
        <f t="shared" si="184"/>
        <v>music</v>
      </c>
      <c r="T1923" t="str">
        <f t="shared" si="185"/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ref="J1986:J2049" si="186">(((I1986/60)/60)/24)+DATE(1970,1,1)</f>
        <v>41973.831956018519</v>
      </c>
      <c r="K1986">
        <v>1412189881</v>
      </c>
      <c r="L1986" s="10">
        <f t="shared" ref="L1986:L2049" si="187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8">(E1986/D1986)</f>
        <v>0.21146666666666666</v>
      </c>
      <c r="R1986" s="6">
        <f t="shared" ref="R1986:R2049" si="189">E1986/N1986</f>
        <v>453.14285714285717</v>
      </c>
      <c r="S1986" t="str">
        <f t="shared" ref="S1986:S2049" si="190">LEFT(P1986,SEARCH("/",P1986)-1)</f>
        <v>photography</v>
      </c>
      <c r="T1986" t="str">
        <f t="shared" ref="T1986:T2049" si="191">RIGHT(P1986,LEN(P1986)-SEARCH("/",P1986))</f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si="186"/>
        <v>42584.958333333328</v>
      </c>
      <c r="K1987">
        <v>1467650771</v>
      </c>
      <c r="L1987" s="10">
        <f t="shared" si="187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8"/>
        <v>3.1875000000000001E-2</v>
      </c>
      <c r="R1987" s="6">
        <f t="shared" si="189"/>
        <v>12.75</v>
      </c>
      <c r="S1987" t="str">
        <f t="shared" si="190"/>
        <v>photography</v>
      </c>
      <c r="T1987" t="str">
        <f t="shared" si="191"/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ref="J2050:J2113" si="192">(((I2050/60)/60)/24)+DATE(1970,1,1)</f>
        <v>41417.651516203703</v>
      </c>
      <c r="K2050">
        <v>1366731491</v>
      </c>
      <c r="L2050" s="10">
        <f t="shared" ref="L2050:L2113" si="193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4">(E2050/D2050)</f>
        <v>1.4833229411764706</v>
      </c>
      <c r="R2050" s="6">
        <f t="shared" ref="R2050:R2113" si="195">E2050/N2050</f>
        <v>91.82989803350327</v>
      </c>
      <c r="S2050" t="str">
        <f t="shared" ref="S2050:S2113" si="196">LEFT(P2050,SEARCH("/",P2050)-1)</f>
        <v>technology</v>
      </c>
      <c r="T2050" t="str">
        <f t="shared" ref="T2050:T2113" si="197">RIGHT(P2050,LEN(P2050)-SEARCH("/",P2050))</f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si="192"/>
        <v>41610.957638888889</v>
      </c>
      <c r="K2051">
        <v>1382963963</v>
      </c>
      <c r="L2051" s="10">
        <f t="shared" si="193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4"/>
        <v>1.2019070000000001</v>
      </c>
      <c r="R2051" s="6">
        <f t="shared" si="195"/>
        <v>80.991037735849048</v>
      </c>
      <c r="S2051" t="str">
        <f t="shared" si="196"/>
        <v>technology</v>
      </c>
      <c r="T2051" t="str">
        <f t="shared" si="197"/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ref="J2114:J2177" si="198">(((I2114/60)/60)/24)+DATE(1970,1,1)</f>
        <v>41379.928159722222</v>
      </c>
      <c r="K2114">
        <v>1364854593</v>
      </c>
      <c r="L2114" s="10">
        <f t="shared" ref="L2114:L2177" si="199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200">(E2114/D2114)</f>
        <v>1</v>
      </c>
      <c r="R2114" s="6">
        <f t="shared" ref="R2114:R2177" si="201">E2114/N2114</f>
        <v>27.272727272727273</v>
      </c>
      <c r="S2114" t="str">
        <f t="shared" ref="S2114:S2177" si="202">LEFT(P2114,SEARCH("/",P2114)-1)</f>
        <v>music</v>
      </c>
      <c r="T2114" t="str">
        <f t="shared" ref="T2114:T2177" si="203">RIGHT(P2114,LEN(P2114)-SEARCH("/",P2114))</f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si="198"/>
        <v>41905.86546296296</v>
      </c>
      <c r="K2115">
        <v>1408481176</v>
      </c>
      <c r="L2115" s="10">
        <f t="shared" si="199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200"/>
        <v>1.0485714285714285</v>
      </c>
      <c r="R2115" s="6">
        <f t="shared" si="201"/>
        <v>68.598130841121488</v>
      </c>
      <c r="S2115" t="str">
        <f t="shared" si="202"/>
        <v>music</v>
      </c>
      <c r="T2115" t="str">
        <f t="shared" si="203"/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ref="J2178:J2241" si="204">(((I2178/60)/60)/24)+DATE(1970,1,1)</f>
        <v>42126.633206018523</v>
      </c>
      <c r="K2178">
        <v>1427987509</v>
      </c>
      <c r="L2178" s="10">
        <f t="shared" ref="L2178:L2241" si="205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6">(E2178/D2178)</f>
        <v>1.2602</v>
      </c>
      <c r="R2178" s="6">
        <f t="shared" ref="R2178:R2241" si="207">E2178/N2178</f>
        <v>88.74647887323944</v>
      </c>
      <c r="S2178" t="str">
        <f t="shared" ref="S2178:S2241" si="208">LEFT(P2178,SEARCH("/",P2178)-1)</f>
        <v>music</v>
      </c>
      <c r="T2178" t="str">
        <f t="shared" ref="T2178:T2241" si="209">RIGHT(P2178,LEN(P2178)-SEARCH("/",P2178))</f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si="204"/>
        <v>42527.250775462962</v>
      </c>
      <c r="K2179">
        <v>1463032867</v>
      </c>
      <c r="L2179" s="10">
        <f t="shared" si="205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6"/>
        <v>1.0012000000000001</v>
      </c>
      <c r="R2179" s="6">
        <f t="shared" si="207"/>
        <v>65.868421052631575</v>
      </c>
      <c r="S2179" t="str">
        <f t="shared" si="208"/>
        <v>music</v>
      </c>
      <c r="T2179" t="str">
        <f t="shared" si="209"/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ref="J2242:J2305" si="210">(((I2242/60)/60)/24)+DATE(1970,1,1)</f>
        <v>42482.825740740736</v>
      </c>
      <c r="K2242">
        <v>1458762544</v>
      </c>
      <c r="L2242" s="10">
        <f t="shared" ref="L2242:L2305" si="21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2">(E2242/D2242)</f>
        <v>2.7067999999999999</v>
      </c>
      <c r="R2242" s="6">
        <f t="shared" ref="R2242:R2305" si="213">E2242/N2242</f>
        <v>140.97916666666666</v>
      </c>
      <c r="S2242" t="str">
        <f t="shared" ref="S2242:S2305" si="214">LEFT(P2242,SEARCH("/",P2242)-1)</f>
        <v>games</v>
      </c>
      <c r="T2242" t="str">
        <f t="shared" ref="T2242:T2305" si="215">RIGHT(P2242,LEN(P2242)-SEARCH("/",P2242))</f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si="210"/>
        <v>42796.827546296292</v>
      </c>
      <c r="K2243">
        <v>1485892300</v>
      </c>
      <c r="L2243" s="10">
        <f t="shared" si="211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2"/>
        <v>8.0640000000000001</v>
      </c>
      <c r="R2243" s="6">
        <f t="shared" si="213"/>
        <v>49.472392638036808</v>
      </c>
      <c r="S2243" t="str">
        <f t="shared" si="214"/>
        <v>games</v>
      </c>
      <c r="T2243" t="str">
        <f t="shared" si="215"/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ref="J2306:J2369" si="216">(((I2306/60)/60)/24)+DATE(1970,1,1)</f>
        <v>40544.207638888889</v>
      </c>
      <c r="K2306">
        <v>1290281691</v>
      </c>
      <c r="L2306" s="10">
        <f t="shared" ref="L2306:L2369" si="217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8">(E2306/D2306)</f>
        <v>1.0070033333333335</v>
      </c>
      <c r="R2306" s="6">
        <f t="shared" ref="R2306:R2369" si="219">E2306/N2306</f>
        <v>53.469203539823013</v>
      </c>
      <c r="S2306" t="str">
        <f t="shared" ref="S2306:S2369" si="220">LEFT(P2306,SEARCH("/",P2306)-1)</f>
        <v>music</v>
      </c>
      <c r="T2306" t="str">
        <f t="shared" ref="T2306:T2369" si="221">RIGHT(P2306,LEN(P2306)-SEARCH("/",P2306))</f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si="216"/>
        <v>41859.75</v>
      </c>
      <c r="K2307">
        <v>1405356072</v>
      </c>
      <c r="L2307" s="10">
        <f t="shared" si="217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8"/>
        <v>1.0122777777777778</v>
      </c>
      <c r="R2307" s="6">
        <f t="shared" si="219"/>
        <v>109.10778443113773</v>
      </c>
      <c r="S2307" t="str">
        <f t="shared" si="220"/>
        <v>music</v>
      </c>
      <c r="T2307" t="str">
        <f t="shared" si="221"/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ref="J2370:J2433" si="222">(((I2370/60)/60)/24)+DATE(1970,1,1)</f>
        <v>42108.680150462969</v>
      </c>
      <c r="K2370">
        <v>1425143965</v>
      </c>
      <c r="L2370" s="10">
        <f t="shared" ref="L2370:L2433" si="223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4">(E2370/D2370)</f>
        <v>2.5000000000000001E-3</v>
      </c>
      <c r="R2370" s="6">
        <f t="shared" ref="R2370:R2433" si="225">E2370/N2370</f>
        <v>50</v>
      </c>
      <c r="S2370" t="str">
        <f t="shared" ref="S2370:S2433" si="226">LEFT(P2370,SEARCH("/",P2370)-1)</f>
        <v>technology</v>
      </c>
      <c r="T2370" t="str">
        <f t="shared" ref="T2370:T2433" si="227">RIGHT(P2370,LEN(P2370)-SEARCH("/",P2370))</f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si="222"/>
        <v>42410.812627314815</v>
      </c>
      <c r="K2371">
        <v>1452540611</v>
      </c>
      <c r="L2371" s="10">
        <f t="shared" si="223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4"/>
        <v>0</v>
      </c>
      <c r="R2371" s="6" t="e">
        <f t="shared" si="225"/>
        <v>#DIV/0!</v>
      </c>
      <c r="S2371" t="str">
        <f t="shared" si="226"/>
        <v>technology</v>
      </c>
      <c r="T2371" t="str">
        <f t="shared" si="227"/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ref="J2434:J2497" si="228">(((I2434/60)/60)/24)+DATE(1970,1,1)</f>
        <v>42071.218715277777</v>
      </c>
      <c r="K2434">
        <v>1423199697</v>
      </c>
      <c r="L2434" s="10">
        <f t="shared" ref="L2434:L2497" si="229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30">(E2434/D2434)</f>
        <v>1.4285714285714287E-4</v>
      </c>
      <c r="R2434" s="6">
        <f t="shared" ref="R2434:R2497" si="231">E2434/N2434</f>
        <v>1</v>
      </c>
      <c r="S2434" t="str">
        <f t="shared" ref="S2434:S2497" si="232">LEFT(P2434,SEARCH("/",P2434)-1)</f>
        <v>food</v>
      </c>
      <c r="T2434" t="str">
        <f t="shared" ref="T2434:T2497" si="233">RIGHT(P2434,LEN(P2434)-SEARCH("/",P2434))</f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si="228"/>
        <v>42427.89980324074</v>
      </c>
      <c r="K2435">
        <v>1454016943</v>
      </c>
      <c r="L2435" s="10">
        <f t="shared" si="229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30"/>
        <v>0</v>
      </c>
      <c r="R2435" s="6" t="e">
        <f t="shared" si="231"/>
        <v>#DIV/0!</v>
      </c>
      <c r="S2435" t="str">
        <f t="shared" si="232"/>
        <v>food</v>
      </c>
      <c r="T2435" t="str">
        <f t="shared" si="233"/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ref="J2498:J2561" si="234">(((I2498/60)/60)/24)+DATE(1970,1,1)</f>
        <v>41362.954768518517</v>
      </c>
      <c r="K2498">
        <v>1361577292</v>
      </c>
      <c r="L2498" s="10">
        <f t="shared" ref="L2498:L2561" si="235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6">(E2498/D2498)</f>
        <v>1</v>
      </c>
      <c r="R2498" s="6">
        <f t="shared" ref="R2498:R2561" si="237">E2498/N2498</f>
        <v>600</v>
      </c>
      <c r="S2498" t="str">
        <f t="shared" ref="S2498:S2561" si="238">LEFT(P2498,SEARCH("/",P2498)-1)</f>
        <v>music</v>
      </c>
      <c r="T2498" t="str">
        <f t="shared" ref="T2498:T2561" si="239">RIGHT(P2498,LEN(P2498)-SEARCH("/",P2498))</f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si="234"/>
        <v>40760.878912037035</v>
      </c>
      <c r="K2499">
        <v>1309986338</v>
      </c>
      <c r="L2499" s="10">
        <f t="shared" si="235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6"/>
        <v>1.127715</v>
      </c>
      <c r="R2499" s="6">
        <f t="shared" si="237"/>
        <v>80.551071428571419</v>
      </c>
      <c r="S2499" t="str">
        <f t="shared" si="238"/>
        <v>music</v>
      </c>
      <c r="T2499" t="str">
        <f t="shared" si="239"/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ref="J2562:J2625" si="240">(((I2562/60)/60)/24)+DATE(1970,1,1)</f>
        <v>42069.951087962967</v>
      </c>
      <c r="K2562">
        <v>1423090174</v>
      </c>
      <c r="L2562" s="10">
        <f t="shared" ref="L2562:L2625" si="24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2">(E2562/D2562)</f>
        <v>1.0009999999999999</v>
      </c>
      <c r="R2562" s="6">
        <f t="shared" ref="R2562:R2625" si="243">E2562/N2562</f>
        <v>143</v>
      </c>
      <c r="S2562" t="str">
        <f t="shared" ref="S2562:S2625" si="244">LEFT(P2562,SEARCH("/",P2562)-1)</f>
        <v>music</v>
      </c>
      <c r="T2562" t="str">
        <f t="shared" ref="T2562:T2625" si="245">RIGHT(P2562,LEN(P2562)-SEARCH("/",P2562))</f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si="240"/>
        <v>42290.528807870374</v>
      </c>
      <c r="K2563">
        <v>1442148089</v>
      </c>
      <c r="L2563" s="10">
        <f t="shared" si="24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2"/>
        <v>0</v>
      </c>
      <c r="R2563" s="6" t="e">
        <f t="shared" si="243"/>
        <v>#DIV/0!</v>
      </c>
      <c r="S2563" t="str">
        <f t="shared" si="244"/>
        <v>food</v>
      </c>
      <c r="T2563" t="str">
        <f t="shared" si="245"/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ref="J2626:J2689" si="246">(((I2626/60)/60)/24)+DATE(1970,1,1)</f>
        <v>41165.42155092593</v>
      </c>
      <c r="K2626">
        <v>1345716422</v>
      </c>
      <c r="L2626" s="10">
        <f t="shared" ref="L2626:L2689" si="247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8">(E2626/D2626)</f>
        <v>13.794206249999998</v>
      </c>
      <c r="R2626" s="6">
        <f t="shared" ref="R2626:R2689" si="249">E2626/N2626</f>
        <v>31.820544982698959</v>
      </c>
      <c r="S2626" t="str">
        <f t="shared" ref="S2626:S2689" si="250">LEFT(P2626,SEARCH("/",P2626)-1)</f>
        <v>technology</v>
      </c>
      <c r="T2626" t="str">
        <f t="shared" ref="T2626:T2689" si="251">RIGHT(P2626,LEN(P2626)-SEARCH("/",P2626))</f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si="246"/>
        <v>42683.851944444439</v>
      </c>
      <c r="K2627">
        <v>1476559608</v>
      </c>
      <c r="L2627" s="10">
        <f t="shared" si="247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8"/>
        <v>9.56</v>
      </c>
      <c r="R2627" s="6">
        <f t="shared" si="249"/>
        <v>27.576923076923077</v>
      </c>
      <c r="S2627" t="str">
        <f t="shared" si="250"/>
        <v>technology</v>
      </c>
      <c r="T2627" t="str">
        <f t="shared" si="251"/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ref="J2690:J2753" si="252">(((I2690/60)/60)/24)+DATE(1970,1,1)</f>
        <v>42059.125</v>
      </c>
      <c r="K2690">
        <v>1422067870</v>
      </c>
      <c r="L2690" s="10">
        <f t="shared" ref="L2690:L2753" si="253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4">(E2690/D2690)</f>
        <v>1.48E-3</v>
      </c>
      <c r="R2690" s="6">
        <f t="shared" ref="R2690:R2753" si="255">E2690/N2690</f>
        <v>5.2857142857142856</v>
      </c>
      <c r="S2690" t="str">
        <f t="shared" ref="S2690:S2753" si="256">LEFT(P2690,SEARCH("/",P2690)-1)</f>
        <v>food</v>
      </c>
      <c r="T2690" t="str">
        <f t="shared" ref="T2690:T2753" si="257">RIGHT(P2690,LEN(P2690)-SEARCH("/",P2690))</f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si="252"/>
        <v>42581.961689814809</v>
      </c>
      <c r="K2691">
        <v>1467327890</v>
      </c>
      <c r="L2691" s="10">
        <f t="shared" si="253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4"/>
        <v>2.8571428571428571E-5</v>
      </c>
      <c r="R2691" s="6">
        <f t="shared" si="255"/>
        <v>1</v>
      </c>
      <c r="S2691" t="str">
        <f t="shared" si="256"/>
        <v>food</v>
      </c>
      <c r="T2691" t="str">
        <f t="shared" si="257"/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ref="J2754:J2817" si="258">(((I2754/60)/60)/24)+DATE(1970,1,1)</f>
        <v>40895.765092592592</v>
      </c>
      <c r="K2754">
        <v>1320776504</v>
      </c>
      <c r="L2754" s="10">
        <f t="shared" ref="L2754:L2817" si="259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60">(E2754/D2754)</f>
        <v>0.11458333333333333</v>
      </c>
      <c r="R2754" s="6">
        <f t="shared" ref="R2754:R2817" si="261">E2754/N2754</f>
        <v>39.285714285714285</v>
      </c>
      <c r="S2754" t="str">
        <f t="shared" ref="S2754:S2817" si="262">LEFT(P2754,SEARCH("/",P2754)-1)</f>
        <v>publishing</v>
      </c>
      <c r="T2754" t="str">
        <f t="shared" ref="T2754:T2817" si="263">RIGHT(P2754,LEN(P2754)-SEARCH("/",P2754))</f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si="258"/>
        <v>41147.900729166664</v>
      </c>
      <c r="K2755">
        <v>1343425023</v>
      </c>
      <c r="L2755" s="10">
        <f t="shared" si="259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60"/>
        <v>0.19</v>
      </c>
      <c r="R2755" s="6">
        <f t="shared" si="261"/>
        <v>47.5</v>
      </c>
      <c r="S2755" t="str">
        <f t="shared" si="262"/>
        <v>publishing</v>
      </c>
      <c r="T2755" t="str">
        <f t="shared" si="263"/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ref="J2818:J2881" si="264">(((I2818/60)/60)/24)+DATE(1970,1,1)</f>
        <v>42218.666666666672</v>
      </c>
      <c r="K2818">
        <v>1435921992</v>
      </c>
      <c r="L2818" s="10">
        <f t="shared" ref="L2818:L2881" si="265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6">(E2818/D2818)</f>
        <v>1.4156666666666666</v>
      </c>
      <c r="R2818" s="6">
        <f t="shared" ref="R2818:R2881" si="267">E2818/N2818</f>
        <v>25.130177514792898</v>
      </c>
      <c r="S2818" t="str">
        <f t="shared" ref="S2818:S2881" si="268">LEFT(P2818,SEARCH("/",P2818)-1)</f>
        <v>theater</v>
      </c>
      <c r="T2818" t="str">
        <f t="shared" ref="T2818:T2881" si="269">RIGHT(P2818,LEN(P2818)-SEARCH("/",P2818))</f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si="264"/>
        <v>42063.634976851856</v>
      </c>
      <c r="K2819">
        <v>1421680462</v>
      </c>
      <c r="L2819" s="10">
        <f t="shared" si="265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6"/>
        <v>1.3</v>
      </c>
      <c r="R2819" s="6">
        <f t="shared" si="267"/>
        <v>23.636363636363637</v>
      </c>
      <c r="S2819" t="str">
        <f t="shared" si="268"/>
        <v>theater</v>
      </c>
      <c r="T2819" t="str">
        <f t="shared" si="269"/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ref="J2882:J2945" si="270">(((I2882/60)/60)/24)+DATE(1970,1,1)</f>
        <v>42236.711805555555</v>
      </c>
      <c r="K2882">
        <v>1436305452</v>
      </c>
      <c r="L2882" s="10">
        <f t="shared" ref="L2882:L2945" si="27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2">(E2882/D2882)</f>
        <v>0.23333333333333334</v>
      </c>
      <c r="R2882" s="6">
        <f t="shared" ref="R2882:R2945" si="273">E2882/N2882</f>
        <v>96.551724137931032</v>
      </c>
      <c r="S2882" t="str">
        <f t="shared" ref="S2882:S2945" si="274">LEFT(P2882,SEARCH("/",P2882)-1)</f>
        <v>theater</v>
      </c>
      <c r="T2882" t="str">
        <f t="shared" ref="T2882:T2945" si="275">RIGHT(P2882,LEN(P2882)-SEARCH("/",P2882))</f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si="270"/>
        <v>41976.639305555553</v>
      </c>
      <c r="K2883">
        <v>1412432436</v>
      </c>
      <c r="L2883" s="10">
        <f t="shared" si="27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2"/>
        <v>0</v>
      </c>
      <c r="R2883" s="6" t="e">
        <f t="shared" si="273"/>
        <v>#DIV/0!</v>
      </c>
      <c r="S2883" t="str">
        <f t="shared" si="274"/>
        <v>theater</v>
      </c>
      <c r="T2883" t="str">
        <f t="shared" si="275"/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ref="J2946:J3009" si="276">(((I2946/60)/60)/24)+DATE(1970,1,1)</f>
        <v>42162.9143287037</v>
      </c>
      <c r="K2946">
        <v>1431122198</v>
      </c>
      <c r="L2946" s="10">
        <f t="shared" ref="L2946:L3009" si="277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8">(E2946/D2946)</f>
        <v>0.01</v>
      </c>
      <c r="R2946" s="6">
        <f t="shared" ref="R2946:R3009" si="279">E2946/N2946</f>
        <v>100</v>
      </c>
      <c r="S2946" t="str">
        <f t="shared" ref="S2946:S3009" si="280">LEFT(P2946,SEARCH("/",P2946)-1)</f>
        <v>theater</v>
      </c>
      <c r="T2946" t="str">
        <f t="shared" ref="T2946:T3009" si="281">RIGHT(P2946,LEN(P2946)-SEARCH("/",P2946))</f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si="276"/>
        <v>42148.139583333337</v>
      </c>
      <c r="K2947">
        <v>1429845660</v>
      </c>
      <c r="L2947" s="10">
        <f t="shared" si="277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8"/>
        <v>0</v>
      </c>
      <c r="R2947" s="6" t="e">
        <f t="shared" si="279"/>
        <v>#DIV/0!</v>
      </c>
      <c r="S2947" t="str">
        <f t="shared" si="280"/>
        <v>theater</v>
      </c>
      <c r="T2947" t="str">
        <f t="shared" si="281"/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ref="J3010:J3073" si="282">(((I3010/60)/60)/24)+DATE(1970,1,1)</f>
        <v>42390.212025462963</v>
      </c>
      <c r="K3010">
        <v>1450760719</v>
      </c>
      <c r="L3010" s="10">
        <f t="shared" ref="L3010:L3073" si="283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4">(E3010/D3010)</f>
        <v>1.0116666666666667</v>
      </c>
      <c r="R3010" s="6">
        <f t="shared" ref="R3010:R3073" si="285">E3010/N3010</f>
        <v>116.73076923076923</v>
      </c>
      <c r="S3010" t="str">
        <f t="shared" ref="S3010:S3073" si="286">LEFT(P3010,SEARCH("/",P3010)-1)</f>
        <v>theater</v>
      </c>
      <c r="T3010" t="str">
        <f t="shared" ref="T3010:T3073" si="287">RIGHT(P3010,LEN(P3010)-SEARCH("/",P3010))</f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si="282"/>
        <v>41969.611574074079</v>
      </c>
      <c r="K3011">
        <v>1414417240</v>
      </c>
      <c r="L3011" s="10">
        <f t="shared" si="283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4"/>
        <v>1.19756</v>
      </c>
      <c r="R3011" s="6">
        <f t="shared" si="285"/>
        <v>233.8984375</v>
      </c>
      <c r="S3011" t="str">
        <f t="shared" si="286"/>
        <v>theater</v>
      </c>
      <c r="T3011" t="str">
        <f t="shared" si="287"/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ref="J3074:J3137" si="288">(((I3074/60)/60)/24)+DATE(1970,1,1)</f>
        <v>42673.073611111111</v>
      </c>
      <c r="K3074">
        <v>1476549262</v>
      </c>
      <c r="L3074" s="10">
        <f t="shared" ref="L3074:L3137" si="289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90">(E3074/D3074)</f>
        <v>1.6666666666666666E-4</v>
      </c>
      <c r="R3074" s="6">
        <f t="shared" ref="R3074:R3137" si="291">E3074/N3074</f>
        <v>1</v>
      </c>
      <c r="S3074" t="str">
        <f t="shared" ref="S3074:S3137" si="292">LEFT(P3074,SEARCH("/",P3074)-1)</f>
        <v>theater</v>
      </c>
      <c r="T3074" t="str">
        <f t="shared" ref="T3074:T3137" si="293">RIGHT(P3074,LEN(P3074)-SEARCH("/",P3074))</f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si="288"/>
        <v>42169.804861111115</v>
      </c>
      <c r="K3075">
        <v>1429287900</v>
      </c>
      <c r="L3075" s="10">
        <f t="shared" si="289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90"/>
        <v>2.3035714285714285E-4</v>
      </c>
      <c r="R3075" s="6">
        <f t="shared" si="291"/>
        <v>92.142857142857139</v>
      </c>
      <c r="S3075" t="str">
        <f t="shared" si="292"/>
        <v>theater</v>
      </c>
      <c r="T3075" t="str">
        <f t="shared" si="293"/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ref="J3138:J3201" si="294">(((I3138/60)/60)/24)+DATE(1970,1,1)</f>
        <v>42825.957638888889</v>
      </c>
      <c r="K3138">
        <v>1487847954</v>
      </c>
      <c r="L3138" s="10">
        <f t="shared" ref="L3138:L3201" si="295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6">(E3138/D3138)</f>
        <v>1.278</v>
      </c>
      <c r="R3138" s="6">
        <f t="shared" ref="R3138:R3201" si="297">E3138/N3138</f>
        <v>29.045454545454547</v>
      </c>
      <c r="S3138" t="str">
        <f t="shared" ref="S3138:S3201" si="298">LEFT(P3138,SEARCH("/",P3138)-1)</f>
        <v>theater</v>
      </c>
      <c r="T3138" t="str">
        <f t="shared" ref="T3138:T3201" si="299">RIGHT(P3138,LEN(P3138)-SEARCH("/",P3138))</f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si="294"/>
        <v>42858.8</v>
      </c>
      <c r="K3139">
        <v>1489439669</v>
      </c>
      <c r="L3139" s="10">
        <f t="shared" si="295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6"/>
        <v>3.3333333333333333E-2</v>
      </c>
      <c r="R3139" s="6">
        <f t="shared" si="297"/>
        <v>50</v>
      </c>
      <c r="S3139" t="str">
        <f t="shared" si="298"/>
        <v>theater</v>
      </c>
      <c r="T3139" t="str">
        <f t="shared" si="299"/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ref="J3202:J3265" si="300">(((I3202/60)/60)/24)+DATE(1970,1,1)</f>
        <v>42490.231944444444</v>
      </c>
      <c r="K3202">
        <v>1459410101</v>
      </c>
      <c r="L3202" s="10">
        <f t="shared" ref="L3202:L3265" si="3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2">(E3202/D3202)</f>
        <v>2.0000000000000002E-5</v>
      </c>
      <c r="R3202" s="6">
        <f t="shared" ref="R3202:R3265" si="303">E3202/N3202</f>
        <v>1</v>
      </c>
      <c r="S3202" t="str">
        <f t="shared" ref="S3202:S3265" si="304">LEFT(P3202,SEARCH("/",P3202)-1)</f>
        <v>theater</v>
      </c>
      <c r="T3202" t="str">
        <f t="shared" ref="T3202:T3265" si="305">RIGHT(P3202,LEN(P3202)-SEARCH("/",P3202))</f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si="300"/>
        <v>41882.767094907409</v>
      </c>
      <c r="K3203">
        <v>1407695077</v>
      </c>
      <c r="L3203" s="10">
        <f t="shared" si="3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2"/>
        <v>1.2500000000000001E-2</v>
      </c>
      <c r="R3203" s="6">
        <f t="shared" si="303"/>
        <v>12.5</v>
      </c>
      <c r="S3203" t="str">
        <f t="shared" si="304"/>
        <v>theater</v>
      </c>
      <c r="T3203" t="str">
        <f t="shared" si="305"/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ref="J3266:J3329" si="306">(((I3266/60)/60)/24)+DATE(1970,1,1)</f>
        <v>42032.916666666672</v>
      </c>
      <c r="K3266">
        <v>1421089938</v>
      </c>
      <c r="L3266" s="10">
        <f t="shared" ref="L3266:L3329" si="307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8">(E3266/D3266)</f>
        <v>1.03</v>
      </c>
      <c r="R3266" s="6">
        <f t="shared" ref="R3266:R3329" si="309">E3266/N3266</f>
        <v>52.551020408163268</v>
      </c>
      <c r="S3266" t="str">
        <f t="shared" ref="S3266:S3329" si="310">LEFT(P3266,SEARCH("/",P3266)-1)</f>
        <v>theater</v>
      </c>
      <c r="T3266" t="str">
        <f t="shared" ref="T3266:T3329" si="311">RIGHT(P3266,LEN(P3266)-SEARCH("/",P3266))</f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si="306"/>
        <v>42341.708333333328</v>
      </c>
      <c r="K3267">
        <v>1446570315</v>
      </c>
      <c r="L3267" s="10">
        <f t="shared" si="307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8"/>
        <v>1.64</v>
      </c>
      <c r="R3267" s="6">
        <f t="shared" si="309"/>
        <v>70.285714285714292</v>
      </c>
      <c r="S3267" t="str">
        <f t="shared" si="310"/>
        <v>theater</v>
      </c>
      <c r="T3267" t="str">
        <f t="shared" si="311"/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ref="J3330:J3393" si="312">(((I3330/60)/60)/24)+DATE(1970,1,1)</f>
        <v>41825.041666666664</v>
      </c>
      <c r="K3330">
        <v>1404308883</v>
      </c>
      <c r="L3330" s="10">
        <f t="shared" ref="L3330:L3393" si="313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4">(E3330/D3330)</f>
        <v>1.4638888888888888</v>
      </c>
      <c r="R3330" s="6">
        <f t="shared" ref="R3330:R3393" si="315">E3330/N3330</f>
        <v>292.77777777777777</v>
      </c>
      <c r="S3330" t="str">
        <f t="shared" ref="S3330:S3393" si="316">LEFT(P3330,SEARCH("/",P3330)-1)</f>
        <v>theater</v>
      </c>
      <c r="T3330" t="str">
        <f t="shared" ref="T3330:T3393" si="317">RIGHT(P3330,LEN(P3330)-SEARCH("/",P3330))</f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si="312"/>
        <v>41847.958333333336</v>
      </c>
      <c r="K3331">
        <v>1405583108</v>
      </c>
      <c r="L3331" s="10">
        <f t="shared" si="313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4"/>
        <v>1.1679999999999999</v>
      </c>
      <c r="R3331" s="6">
        <f t="shared" si="315"/>
        <v>44.92307692307692</v>
      </c>
      <c r="S3331" t="str">
        <f t="shared" si="316"/>
        <v>theater</v>
      </c>
      <c r="T3331" t="str">
        <f t="shared" si="317"/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ref="J3394:J3457" si="318">(((I3394/60)/60)/24)+DATE(1970,1,1)</f>
        <v>42496.845543981486</v>
      </c>
      <c r="K3394">
        <v>1458245855</v>
      </c>
      <c r="L3394" s="10">
        <f t="shared" ref="L3394:L3457" si="319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20">(E3394/D3394)</f>
        <v>1</v>
      </c>
      <c r="R3394" s="6">
        <f t="shared" ref="R3394:R3457" si="321">E3394/N3394</f>
        <v>41.666666666666664</v>
      </c>
      <c r="S3394" t="str">
        <f t="shared" ref="S3394:S3457" si="322">LEFT(P3394,SEARCH("/",P3394)-1)</f>
        <v>theater</v>
      </c>
      <c r="T3394" t="str">
        <f t="shared" ref="T3394:T3457" si="323">RIGHT(P3394,LEN(P3394)-SEARCH("/",P3394))</f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si="318"/>
        <v>41949.031944444447</v>
      </c>
      <c r="K3395">
        <v>1413065230</v>
      </c>
      <c r="L3395" s="10">
        <f t="shared" si="319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20"/>
        <v>1.0580000000000001</v>
      </c>
      <c r="R3395" s="6">
        <f t="shared" si="321"/>
        <v>36.06818181818182</v>
      </c>
      <c r="S3395" t="str">
        <f t="shared" si="322"/>
        <v>theater</v>
      </c>
      <c r="T3395" t="str">
        <f t="shared" si="323"/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ref="J3458:J3521" si="324">(((I3458/60)/60)/24)+DATE(1970,1,1)</f>
        <v>41852.290972222225</v>
      </c>
      <c r="K3458">
        <v>1404190567</v>
      </c>
      <c r="L3458" s="10">
        <f t="shared" ref="L3458:L3521" si="325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6">(E3458/D3458)</f>
        <v>1.913</v>
      </c>
      <c r="R3458" s="6">
        <f t="shared" ref="R3458:R3521" si="327">E3458/N3458</f>
        <v>358.6875</v>
      </c>
      <c r="S3458" t="str">
        <f t="shared" ref="S3458:S3521" si="328">LEFT(P3458,SEARCH("/",P3458)-1)</f>
        <v>theater</v>
      </c>
      <c r="T3458" t="str">
        <f t="shared" ref="T3458:T3521" si="329">RIGHT(P3458,LEN(P3458)-SEARCH("/",P3458))</f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si="324"/>
        <v>42047.249305555553</v>
      </c>
      <c r="K3459">
        <v>1421081857</v>
      </c>
      <c r="L3459" s="10">
        <f t="shared" si="325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6"/>
        <v>1.4019999999999999</v>
      </c>
      <c r="R3459" s="6">
        <f t="shared" si="327"/>
        <v>50.981818181818184</v>
      </c>
      <c r="S3459" t="str">
        <f t="shared" si="328"/>
        <v>theater</v>
      </c>
      <c r="T3459" t="str">
        <f t="shared" si="329"/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ref="J3522:J3585" si="330">(((I3522/60)/60)/24)+DATE(1970,1,1)</f>
        <v>42253.57430555555</v>
      </c>
      <c r="K3522">
        <v>1439322412</v>
      </c>
      <c r="L3522" s="10">
        <f t="shared" ref="L3522:L3585" si="33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2">(E3522/D3522)</f>
        <v>1.0075000000000001</v>
      </c>
      <c r="R3522" s="6">
        <f t="shared" ref="R3522:R3585" si="333">E3522/N3522</f>
        <v>95.952380952380949</v>
      </c>
      <c r="S3522" t="str">
        <f t="shared" ref="S3522:S3585" si="334">LEFT(P3522,SEARCH("/",P3522)-1)</f>
        <v>theater</v>
      </c>
      <c r="T3522" t="str">
        <f t="shared" ref="T3522:T3585" si="335">RIGHT(P3522,LEN(P3522)-SEARCH("/",P3522))</f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si="330"/>
        <v>41911.361342592594</v>
      </c>
      <c r="K3523">
        <v>1409388020</v>
      </c>
      <c r="L3523" s="10">
        <f t="shared" si="331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2"/>
        <v>1.6942857142857144</v>
      </c>
      <c r="R3523" s="6">
        <f t="shared" si="333"/>
        <v>45.615384615384613</v>
      </c>
      <c r="S3523" t="str">
        <f t="shared" si="334"/>
        <v>theater</v>
      </c>
      <c r="T3523" t="str">
        <f t="shared" si="335"/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ref="J3586:J3649" si="336">(((I3586/60)/60)/24)+DATE(1970,1,1)</f>
        <v>42198.316481481481</v>
      </c>
      <c r="K3586">
        <v>1434180944</v>
      </c>
      <c r="L3586" s="10">
        <f t="shared" ref="L3586:L3649" si="337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8">(E3586/D3586)</f>
        <v>1.155</v>
      </c>
      <c r="R3586" s="6">
        <f t="shared" ref="R3586:R3649" si="339">E3586/N3586</f>
        <v>30.9375</v>
      </c>
      <c r="S3586" t="str">
        <f t="shared" ref="S3586:S3649" si="340">LEFT(P3586,SEARCH("/",P3586)-1)</f>
        <v>theater</v>
      </c>
      <c r="T3586" t="str">
        <f t="shared" ref="T3586:T3649" si="341">RIGHT(P3586,LEN(P3586)-SEARCH("/",P3586))</f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si="336"/>
        <v>41994.716319444444</v>
      </c>
      <c r="K3587">
        <v>1416589890</v>
      </c>
      <c r="L3587" s="10">
        <f t="shared" si="337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8"/>
        <v>1.1911764705882353</v>
      </c>
      <c r="R3587" s="6">
        <f t="shared" si="339"/>
        <v>176.08695652173913</v>
      </c>
      <c r="S3587" t="str">
        <f t="shared" si="340"/>
        <v>theater</v>
      </c>
      <c r="T3587" t="str">
        <f t="shared" si="341"/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ref="J3650:J3713" si="342">(((I3650/60)/60)/24)+DATE(1970,1,1)</f>
        <v>41917.292187500003</v>
      </c>
      <c r="K3650">
        <v>1409900445</v>
      </c>
      <c r="L3650" s="10">
        <f t="shared" ref="L3650:L3713" si="343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4">(E3650/D3650)</f>
        <v>1.003825</v>
      </c>
      <c r="R3650" s="6">
        <f t="shared" ref="R3650:R3713" si="345">E3650/N3650</f>
        <v>550.04109589041093</v>
      </c>
      <c r="S3650" t="str">
        <f t="shared" ref="S3650:S3713" si="346">LEFT(P3650,SEARCH("/",P3650)-1)</f>
        <v>theater</v>
      </c>
      <c r="T3650" t="str">
        <f t="shared" ref="T3650:T3713" si="347">RIGHT(P3650,LEN(P3650)-SEARCH("/",P3650))</f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si="342"/>
        <v>41806.712893518517</v>
      </c>
      <c r="K3651">
        <v>1400691994</v>
      </c>
      <c r="L3651" s="10">
        <f t="shared" si="343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4"/>
        <v>1.04</v>
      </c>
      <c r="R3651" s="6">
        <f t="shared" si="345"/>
        <v>97.5</v>
      </c>
      <c r="S3651" t="str">
        <f t="shared" si="346"/>
        <v>theater</v>
      </c>
      <c r="T3651" t="str">
        <f t="shared" si="347"/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ref="J3714:J3777" si="348">(((I3714/60)/60)/24)+DATE(1970,1,1)</f>
        <v>42155.290972222225</v>
      </c>
      <c r="K3714">
        <v>1431230867</v>
      </c>
      <c r="L3714" s="10">
        <f t="shared" ref="L3714:L3777" si="349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50">(E3714/D3714)</f>
        <v>1.5373333333333334</v>
      </c>
      <c r="R3714" s="6">
        <f t="shared" ref="R3714:R3777" si="351">E3714/N3714</f>
        <v>110.86538461538461</v>
      </c>
      <c r="S3714" t="str">
        <f t="shared" ref="S3714:S3777" si="352">LEFT(P3714,SEARCH("/",P3714)-1)</f>
        <v>theater</v>
      </c>
      <c r="T3714" t="str">
        <f t="shared" ref="T3714:T3777" si="353">RIGHT(P3714,LEN(P3714)-SEARCH("/",P3714))</f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si="348"/>
        <v>42525.738032407404</v>
      </c>
      <c r="K3715">
        <v>1463334166</v>
      </c>
      <c r="L3715" s="10">
        <f t="shared" si="349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50"/>
        <v>1.0149999999999999</v>
      </c>
      <c r="R3715" s="6">
        <f t="shared" si="351"/>
        <v>106.84210526315789</v>
      </c>
      <c r="S3715" t="str">
        <f t="shared" si="352"/>
        <v>theater</v>
      </c>
      <c r="T3715" t="str">
        <f t="shared" si="353"/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ref="J3778:J3841" si="354">(((I3778/60)/60)/24)+DATE(1970,1,1)</f>
        <v>41852.041666666664</v>
      </c>
      <c r="K3778">
        <v>1403599778</v>
      </c>
      <c r="L3778" s="10">
        <f t="shared" ref="L3778:L3841" si="355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6">(E3778/D3778)</f>
        <v>1.0671250000000001</v>
      </c>
      <c r="R3778" s="6">
        <f t="shared" ref="R3778:R3841" si="357">E3778/N3778</f>
        <v>90.819148936170208</v>
      </c>
      <c r="S3778" t="str">
        <f t="shared" ref="S3778:S3841" si="358">LEFT(P3778,SEARCH("/",P3778)-1)</f>
        <v>theater</v>
      </c>
      <c r="T3778" t="str">
        <f t="shared" ref="T3778:T3841" si="359">RIGHT(P3778,LEN(P3778)-SEARCH("/",P3778))</f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si="354"/>
        <v>41909.166666666664</v>
      </c>
      <c r="K3779">
        <v>1409884821</v>
      </c>
      <c r="L3779" s="10">
        <f t="shared" si="355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6"/>
        <v>1.4319999999999999</v>
      </c>
      <c r="R3779" s="6">
        <f t="shared" si="357"/>
        <v>48.542372881355931</v>
      </c>
      <c r="S3779" t="str">
        <f t="shared" si="358"/>
        <v>theater</v>
      </c>
      <c r="T3779" t="str">
        <f t="shared" si="359"/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ref="J3842:J3905" si="360">(((I3842/60)/60)/24)+DATE(1970,1,1)</f>
        <v>42457.660057870366</v>
      </c>
      <c r="K3842">
        <v>1457023829</v>
      </c>
      <c r="L3842" s="10">
        <f t="shared" ref="L3842:L3905" si="36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2">(E3842/D3842)</f>
        <v>65</v>
      </c>
      <c r="R3842" s="6">
        <f t="shared" ref="R3842:R3905" si="363">E3842/N3842</f>
        <v>21.666666666666668</v>
      </c>
      <c r="S3842" t="str">
        <f t="shared" ref="S3842:S3905" si="364">LEFT(P3842,SEARCH("/",P3842)-1)</f>
        <v>theater</v>
      </c>
      <c r="T3842" t="str">
        <f t="shared" ref="T3842:T3905" si="365">RIGHT(P3842,LEN(P3842)-SEARCH("/",P3842))</f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si="360"/>
        <v>41840.785729166666</v>
      </c>
      <c r="K3843">
        <v>1400698287</v>
      </c>
      <c r="L3843" s="10">
        <f t="shared" si="36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2"/>
        <v>8.72E-2</v>
      </c>
      <c r="R3843" s="6">
        <f t="shared" si="363"/>
        <v>25.647058823529413</v>
      </c>
      <c r="S3843" t="str">
        <f t="shared" si="364"/>
        <v>theater</v>
      </c>
      <c r="T3843" t="str">
        <f t="shared" si="365"/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ref="J3906:J3969" si="366">(((I3906/60)/60)/24)+DATE(1970,1,1)</f>
        <v>42109.211111111115</v>
      </c>
      <c r="K3906">
        <v>1427866200</v>
      </c>
      <c r="L3906" s="10">
        <f t="shared" ref="L3906:L3969" si="367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8">(E3906/D3906)</f>
        <v>2.9999999999999997E-4</v>
      </c>
      <c r="R3906" s="6">
        <f t="shared" ref="R3906:R3969" si="369">E3906/N3906</f>
        <v>1.5</v>
      </c>
      <c r="S3906" t="str">
        <f t="shared" ref="S3906:S3969" si="370">LEFT(P3906,SEARCH("/",P3906)-1)</f>
        <v>theater</v>
      </c>
      <c r="T3906" t="str">
        <f t="shared" ref="T3906:T3969" si="371">RIGHT(P3906,LEN(P3906)-SEARCH("/",P3906))</f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si="366"/>
        <v>42166.958333333328</v>
      </c>
      <c r="K3907">
        <v>1430405903</v>
      </c>
      <c r="L3907" s="10">
        <f t="shared" si="367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8"/>
        <v>0.11533333333333333</v>
      </c>
      <c r="R3907" s="6">
        <f t="shared" si="369"/>
        <v>24.714285714285715</v>
      </c>
      <c r="S3907" t="str">
        <f t="shared" si="370"/>
        <v>theater</v>
      </c>
      <c r="T3907" t="str">
        <f t="shared" si="371"/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ref="J3970:J4033" si="372">(((I3970/60)/60)/24)+DATE(1970,1,1)</f>
        <v>42512.815659722226</v>
      </c>
      <c r="K3970">
        <v>1458761673</v>
      </c>
      <c r="L3970" s="10">
        <f t="shared" ref="L3970:L4033" si="373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4">(E3970/D3970)</f>
        <v>0.10539999999999999</v>
      </c>
      <c r="R3970" s="6">
        <f t="shared" ref="R3970:R4033" si="375">E3970/N3970</f>
        <v>47.909090909090907</v>
      </c>
      <c r="S3970" t="str">
        <f t="shared" ref="S3970:S4033" si="376">LEFT(P3970,SEARCH("/",P3970)-1)</f>
        <v>theater</v>
      </c>
      <c r="T3970" t="str">
        <f t="shared" ref="T3970:T4033" si="377">RIGHT(P3970,LEN(P3970)-SEARCH("/",P3970))</f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si="372"/>
        <v>42611.163194444445</v>
      </c>
      <c r="K3971">
        <v>1471638646</v>
      </c>
      <c r="L3971" s="10">
        <f t="shared" si="373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4"/>
        <v>7.4690265486725665E-2</v>
      </c>
      <c r="R3971" s="6">
        <f t="shared" si="375"/>
        <v>35.166666666666664</v>
      </c>
      <c r="S3971" t="str">
        <f t="shared" si="376"/>
        <v>theater</v>
      </c>
      <c r="T3971" t="str">
        <f t="shared" si="377"/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ref="J4034:J4097" si="378">(((I4034/60)/60)/24)+DATE(1970,1,1)</f>
        <v>42353.85087962963</v>
      </c>
      <c r="K4034">
        <v>1445023516</v>
      </c>
      <c r="L4034" s="10">
        <f t="shared" ref="L4034:L4097" si="379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80">(E4034/D4034)</f>
        <v>6.8287037037037035E-2</v>
      </c>
      <c r="R4034" s="6">
        <f t="shared" ref="R4034:R4097" si="381">E4034/N4034</f>
        <v>59</v>
      </c>
      <c r="S4034" t="str">
        <f t="shared" ref="S4034:S4097" si="382">LEFT(P4034,SEARCH("/",P4034)-1)</f>
        <v>theater</v>
      </c>
      <c r="T4034" t="str">
        <f t="shared" ref="T4034:T4097" si="383">RIGHT(P4034,LEN(P4034)-SEARCH("/",P4034))</f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si="378"/>
        <v>42645.375</v>
      </c>
      <c r="K4035">
        <v>1472711224</v>
      </c>
      <c r="L4035" s="10">
        <f t="shared" si="379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80"/>
        <v>0.25698702928870293</v>
      </c>
      <c r="R4035" s="6">
        <f t="shared" si="381"/>
        <v>65.340319148936175</v>
      </c>
      <c r="S4035" t="str">
        <f t="shared" si="382"/>
        <v>theater</v>
      </c>
      <c r="T4035" t="str">
        <f t="shared" si="383"/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ref="J4098:J4161" si="384">(((I4098/60)/60)/24)+DATE(1970,1,1)</f>
        <v>42794.368749999994</v>
      </c>
      <c r="K4098">
        <v>1484484219</v>
      </c>
      <c r="L4098" s="10">
        <f t="shared" ref="L4098:L4161" si="385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6">(E4098/D4098)</f>
        <v>0.11428571428571428</v>
      </c>
      <c r="R4098" s="6">
        <f t="shared" ref="R4098:R4115" si="387">E4098/N4098</f>
        <v>80</v>
      </c>
      <c r="S4098" t="str">
        <f t="shared" ref="S4098:S4115" si="388">LEFT(P4098,SEARCH("/",P4098)-1)</f>
        <v>theater</v>
      </c>
      <c r="T4098" t="str">
        <f t="shared" ref="T4098:T4115" si="389">RIGHT(P4098,LEN(P4098)-SEARCH("/",P4098))</f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si="384"/>
        <v>42400.996527777781</v>
      </c>
      <c r="K4099">
        <v>1449431237</v>
      </c>
      <c r="L4099" s="10">
        <f t="shared" si="385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6"/>
        <v>0</v>
      </c>
      <c r="R4099" s="6" t="e">
        <f t="shared" si="387"/>
        <v>#DIV/0!</v>
      </c>
      <c r="S4099" t="str">
        <f t="shared" si="388"/>
        <v>theater</v>
      </c>
      <c r="T4099" t="str">
        <f t="shared" si="389"/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C9159B48-7371-B54C-8C08-4F78BAE77F09}"/>
  <conditionalFormatting sqref="F1:F4115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92CC-5E1D-1A48-AC24-A86949D41A7C}">
  <dimension ref="A1:F16"/>
  <sheetViews>
    <sheetView workbookViewId="0">
      <selection activeCell="G18" sqref="G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6" spans="1:6" x14ac:dyDescent="0.2">
      <c r="E16" s="16" t="s">
        <v>8382</v>
      </c>
      <c r="F16" s="5">
        <f>2613/4114</f>
        <v>0.6351482741857073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CCC3-D7B8-094B-8DAC-8AEE2612B17D}">
  <dimension ref="A1:I50"/>
  <sheetViews>
    <sheetView workbookViewId="0">
      <selection activeCell="J32" sqref="J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8321</v>
      </c>
      <c r="B4" s="7" t="s">
        <v>8323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8328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8330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8331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8332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8334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8336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8342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8343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8326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8346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8350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8352</v>
      </c>
      <c r="B32" s="9">
        <v>20</v>
      </c>
      <c r="C32" s="9"/>
      <c r="D32" s="9"/>
      <c r="E32" s="9"/>
      <c r="F32" s="9">
        <v>20</v>
      </c>
    </row>
    <row r="33" spans="1:9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9" x14ac:dyDescent="0.2">
      <c r="A34" s="8" t="s">
        <v>8354</v>
      </c>
      <c r="B34" s="9">
        <v>260</v>
      </c>
      <c r="C34" s="9"/>
      <c r="D34" s="9"/>
      <c r="E34" s="9"/>
      <c r="F34" s="9">
        <v>260</v>
      </c>
    </row>
    <row r="35" spans="1:9" x14ac:dyDescent="0.2">
      <c r="A35" s="8" t="s">
        <v>8355</v>
      </c>
      <c r="B35" s="9"/>
      <c r="C35" s="9"/>
      <c r="D35" s="9">
        <v>40</v>
      </c>
      <c r="E35" s="9"/>
      <c r="F35" s="9">
        <v>40</v>
      </c>
    </row>
    <row r="36" spans="1:9" x14ac:dyDescent="0.2">
      <c r="A36" s="8" t="s">
        <v>8356</v>
      </c>
      <c r="B36" s="9">
        <v>60</v>
      </c>
      <c r="C36" s="9"/>
      <c r="D36" s="9"/>
      <c r="E36" s="9"/>
      <c r="F36" s="9">
        <v>60</v>
      </c>
    </row>
    <row r="37" spans="1:9" x14ac:dyDescent="0.2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9" x14ac:dyDescent="0.2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9" x14ac:dyDescent="0.2">
      <c r="A39" s="8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9" x14ac:dyDescent="0.2">
      <c r="A40" s="8" t="s">
        <v>8324</v>
      </c>
      <c r="B40" s="9">
        <v>80</v>
      </c>
      <c r="C40" s="9"/>
      <c r="D40" s="9"/>
      <c r="E40" s="9"/>
      <c r="F40" s="9">
        <v>80</v>
      </c>
    </row>
    <row r="41" spans="1:9" x14ac:dyDescent="0.2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9" x14ac:dyDescent="0.2">
      <c r="A42" s="8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9" x14ac:dyDescent="0.2">
      <c r="A43" s="8" t="s">
        <v>8325</v>
      </c>
      <c r="B43" s="9"/>
      <c r="C43" s="9">
        <v>100</v>
      </c>
      <c r="D43" s="9"/>
      <c r="E43" s="9"/>
      <c r="F43" s="9">
        <v>100</v>
      </c>
    </row>
    <row r="44" spans="1:9" x14ac:dyDescent="0.2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9" x14ac:dyDescent="0.2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9" x14ac:dyDescent="0.2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9" x14ac:dyDescent="0.2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  <row r="48" spans="1:9" x14ac:dyDescent="0.2">
      <c r="H48" t="s">
        <v>8383</v>
      </c>
      <c r="I48" s="5">
        <f>3038/4114</f>
        <v>0.73845405930967434</v>
      </c>
    </row>
    <row r="50" spans="8:9" x14ac:dyDescent="0.2">
      <c r="H50" s="16" t="s">
        <v>8384</v>
      </c>
      <c r="I50" s="5">
        <f>1651/2185</f>
        <v>0.75560640732265449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0FC74-5B86-B048-8EBD-2A4778B5EBCD}">
  <dimension ref="A1:X18"/>
  <sheetViews>
    <sheetView workbookViewId="0">
      <selection activeCell="R2" sqref="R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  <col min="18" max="21" width="9.6640625" customWidth="1"/>
  </cols>
  <sheetData>
    <row r="1" spans="1:24" x14ac:dyDescent="0.2">
      <c r="A1" s="7" t="s">
        <v>8308</v>
      </c>
      <c r="B1" t="s">
        <v>8322</v>
      </c>
      <c r="R1" s="20" t="s">
        <v>8389</v>
      </c>
      <c r="S1" s="20"/>
      <c r="T1" s="20"/>
      <c r="U1" s="20"/>
    </row>
    <row r="2" spans="1:24" ht="32" x14ac:dyDescent="0.2">
      <c r="A2" s="7" t="s">
        <v>8379</v>
      </c>
      <c r="B2" t="s">
        <v>8380</v>
      </c>
      <c r="R2" s="17" t="s">
        <v>8388</v>
      </c>
      <c r="S2" s="18" t="s">
        <v>8386</v>
      </c>
      <c r="T2" s="18" t="s">
        <v>8387</v>
      </c>
      <c r="U2" s="18" t="s">
        <v>8390</v>
      </c>
    </row>
    <row r="3" spans="1:24" x14ac:dyDescent="0.2">
      <c r="R3" s="17" t="s">
        <v>8373</v>
      </c>
      <c r="S3" s="17">
        <v>147</v>
      </c>
      <c r="T3" s="17">
        <v>299</v>
      </c>
      <c r="U3" s="19">
        <f>Table1[[#This Row],[Successful Projects]]/Table1[[#This Row],[Total Projects]]</f>
        <v>0.49163879598662208</v>
      </c>
    </row>
    <row r="4" spans="1:24" x14ac:dyDescent="0.2">
      <c r="A4" s="7" t="s">
        <v>8321</v>
      </c>
      <c r="B4" s="7" t="s">
        <v>8323</v>
      </c>
      <c r="R4" s="17" t="s">
        <v>8374</v>
      </c>
      <c r="S4" s="17">
        <v>179</v>
      </c>
      <c r="T4" s="17">
        <v>296</v>
      </c>
      <c r="U4" s="19">
        <f>Table1[[#This Row],[Successful Projects]]/Table1[[#This Row],[Total Projects]]</f>
        <v>0.60472972972972971</v>
      </c>
    </row>
    <row r="5" spans="1:24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  <c r="R5" s="17" t="s">
        <v>8375</v>
      </c>
      <c r="S5" s="17">
        <v>179</v>
      </c>
      <c r="T5" s="17">
        <v>314</v>
      </c>
      <c r="U5" s="19">
        <f>Table1[[#This Row],[Successful Projects]]/Table1[[#This Row],[Total Projects]]</f>
        <v>0.57006369426751591</v>
      </c>
    </row>
    <row r="6" spans="1:24" x14ac:dyDescent="0.2">
      <c r="A6" s="12" t="s">
        <v>8373</v>
      </c>
      <c r="B6" s="9">
        <v>147</v>
      </c>
      <c r="C6" s="9">
        <v>126</v>
      </c>
      <c r="D6" s="9">
        <v>26</v>
      </c>
      <c r="E6" s="9">
        <v>299</v>
      </c>
      <c r="R6" s="17" t="s">
        <v>8376</v>
      </c>
      <c r="S6" s="17">
        <v>192</v>
      </c>
      <c r="T6" s="17">
        <v>321</v>
      </c>
      <c r="U6" s="19">
        <f>Table1[[#This Row],[Successful Projects]]/Table1[[#This Row],[Total Projects]]</f>
        <v>0.59813084112149528</v>
      </c>
    </row>
    <row r="7" spans="1:24" x14ac:dyDescent="0.2">
      <c r="A7" s="12" t="s">
        <v>8374</v>
      </c>
      <c r="B7" s="9">
        <v>179</v>
      </c>
      <c r="C7" s="9">
        <v>98</v>
      </c>
      <c r="D7" s="9">
        <v>19</v>
      </c>
      <c r="E7" s="9">
        <v>296</v>
      </c>
      <c r="R7" s="17" t="s">
        <v>8367</v>
      </c>
      <c r="S7" s="17">
        <v>233</v>
      </c>
      <c r="T7" s="17">
        <v>385</v>
      </c>
      <c r="U7" s="19">
        <f>Table1[[#This Row],[Successful Projects]]/Table1[[#This Row],[Total Projects]]</f>
        <v>0.60519480519480517</v>
      </c>
    </row>
    <row r="8" spans="1:24" x14ac:dyDescent="0.2">
      <c r="A8" s="12" t="s">
        <v>8375</v>
      </c>
      <c r="B8" s="9">
        <v>179</v>
      </c>
      <c r="C8" s="9">
        <v>108</v>
      </c>
      <c r="D8" s="9">
        <v>27</v>
      </c>
      <c r="E8" s="9">
        <v>314</v>
      </c>
      <c r="R8" s="17" t="s">
        <v>8377</v>
      </c>
      <c r="S8" s="17">
        <v>211</v>
      </c>
      <c r="T8" s="17">
        <v>385</v>
      </c>
      <c r="U8" s="19">
        <f>Table1[[#This Row],[Successful Projects]]/Table1[[#This Row],[Total Projects]]</f>
        <v>0.54805194805194801</v>
      </c>
    </row>
    <row r="9" spans="1:24" x14ac:dyDescent="0.2">
      <c r="A9" s="12" t="s">
        <v>8376</v>
      </c>
      <c r="B9" s="9">
        <v>192</v>
      </c>
      <c r="C9" s="9">
        <v>102</v>
      </c>
      <c r="D9" s="9">
        <v>27</v>
      </c>
      <c r="E9" s="9">
        <v>321</v>
      </c>
      <c r="R9" s="17" t="s">
        <v>8368</v>
      </c>
      <c r="S9" s="17">
        <v>193</v>
      </c>
      <c r="T9" s="17">
        <v>386</v>
      </c>
      <c r="U9" s="19">
        <f>Table1[[#This Row],[Successful Projects]]/Table1[[#This Row],[Total Projects]]</f>
        <v>0.5</v>
      </c>
    </row>
    <row r="10" spans="1:24" x14ac:dyDescent="0.2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  <c r="R10" s="17" t="s">
        <v>8369</v>
      </c>
      <c r="S10" s="17">
        <v>165</v>
      </c>
      <c r="T10" s="17">
        <v>331</v>
      </c>
      <c r="U10" s="19">
        <f>Table1[[#This Row],[Successful Projects]]/Table1[[#This Row],[Total Projects]]</f>
        <v>0.49848942598187312</v>
      </c>
    </row>
    <row r="11" spans="1:24" x14ac:dyDescent="0.2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  <c r="R11" s="17" t="s">
        <v>8370</v>
      </c>
      <c r="S11" s="17">
        <v>145</v>
      </c>
      <c r="T11" s="17">
        <v>293</v>
      </c>
      <c r="U11" s="19">
        <f>Table1[[#This Row],[Successful Projects]]/Table1[[#This Row],[Total Projects]]</f>
        <v>0.4948805460750853</v>
      </c>
    </row>
    <row r="12" spans="1:24" x14ac:dyDescent="0.2">
      <c r="A12" s="12" t="s">
        <v>8368</v>
      </c>
      <c r="B12" s="9">
        <v>193</v>
      </c>
      <c r="C12" s="9">
        <v>150</v>
      </c>
      <c r="D12" s="9">
        <v>43</v>
      </c>
      <c r="E12" s="9">
        <v>386</v>
      </c>
      <c r="R12" s="17" t="s">
        <v>8371</v>
      </c>
      <c r="S12" s="17">
        <v>182</v>
      </c>
      <c r="T12" s="17">
        <v>350</v>
      </c>
      <c r="U12" s="19">
        <f>Table1[[#This Row],[Successful Projects]]/Table1[[#This Row],[Total Projects]]</f>
        <v>0.52</v>
      </c>
    </row>
    <row r="13" spans="1:24" x14ac:dyDescent="0.2">
      <c r="A13" s="12" t="s">
        <v>8369</v>
      </c>
      <c r="B13" s="9">
        <v>165</v>
      </c>
      <c r="C13" s="9">
        <v>133</v>
      </c>
      <c r="D13" s="9">
        <v>33</v>
      </c>
      <c r="E13" s="9">
        <v>331</v>
      </c>
      <c r="R13" s="17" t="s">
        <v>8372</v>
      </c>
      <c r="S13" s="17">
        <v>180</v>
      </c>
      <c r="T13" s="17">
        <v>331</v>
      </c>
      <c r="U13" s="19">
        <f>Table1[[#This Row],[Successful Projects]]/Table1[[#This Row],[Total Projects]]</f>
        <v>0.54380664652567978</v>
      </c>
    </row>
    <row r="14" spans="1:24" x14ac:dyDescent="0.2">
      <c r="A14" s="12" t="s">
        <v>8370</v>
      </c>
      <c r="B14" s="9">
        <v>145</v>
      </c>
      <c r="C14" s="9">
        <v>125</v>
      </c>
      <c r="D14" s="9">
        <v>23</v>
      </c>
      <c r="E14" s="9">
        <v>293</v>
      </c>
      <c r="R14" s="17" t="s">
        <v>8378</v>
      </c>
      <c r="S14" s="17">
        <v>111</v>
      </c>
      <c r="T14" s="17">
        <v>252</v>
      </c>
      <c r="U14" s="19">
        <f>Table1[[#This Row],[Successful Projects]]/Table1[[#This Row],[Total Projects]]</f>
        <v>0.44047619047619047</v>
      </c>
      <c r="X14" t="s">
        <v>8391</v>
      </c>
    </row>
    <row r="15" spans="1:24" x14ac:dyDescent="0.2">
      <c r="A15" s="12" t="s">
        <v>8371</v>
      </c>
      <c r="B15" s="9">
        <v>182</v>
      </c>
      <c r="C15" s="9">
        <v>148</v>
      </c>
      <c r="D15" s="9">
        <v>20</v>
      </c>
      <c r="E15" s="9">
        <v>350</v>
      </c>
    </row>
    <row r="16" spans="1:24" x14ac:dyDescent="0.2">
      <c r="A16" s="12" t="s">
        <v>8372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8320</v>
      </c>
      <c r="B18" s="9">
        <v>2117</v>
      </c>
      <c r="C18" s="9">
        <v>1495</v>
      </c>
      <c r="D18" s="9">
        <v>331</v>
      </c>
      <c r="E18" s="9">
        <v>3943</v>
      </c>
    </row>
  </sheetData>
  <mergeCells count="1">
    <mergeCell ref="R1:U1"/>
  </mergeCell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1E444-07C0-DC4C-A840-03CA6A961142}">
  <dimension ref="A1:H13"/>
  <sheetViews>
    <sheetView workbookViewId="0">
      <selection activeCell="C4" sqref="C4"/>
    </sheetView>
  </sheetViews>
  <sheetFormatPr baseColWidth="10" defaultRowHeight="15" x14ac:dyDescent="0.2"/>
  <cols>
    <col min="1" max="1" width="24.83203125" bestFit="1" customWidth="1"/>
    <col min="2" max="8" width="17" customWidth="1"/>
  </cols>
  <sheetData>
    <row r="1" spans="1:8" x14ac:dyDescent="0.2">
      <c r="A1" t="s">
        <v>8392</v>
      </c>
      <c r="B1" t="s">
        <v>8393</v>
      </c>
      <c r="C1" t="s">
        <v>8394</v>
      </c>
      <c r="D1" t="s">
        <v>8395</v>
      </c>
      <c r="E1" t="s">
        <v>8387</v>
      </c>
      <c r="F1" t="s">
        <v>8396</v>
      </c>
      <c r="G1" t="s">
        <v>8397</v>
      </c>
      <c r="H1" t="s">
        <v>8398</v>
      </c>
    </row>
    <row r="2" spans="1:8" x14ac:dyDescent="0.2">
      <c r="A2" t="s">
        <v>8399</v>
      </c>
      <c r="B2">
        <f>COUNTIFS(FullTable!$D$2:$D$4115,"&lt;1000",FullTable!$D$2:$D$4115,"&gt;=0",FullTable!$F$2:$F$4115,"=successful")</f>
        <v>322</v>
      </c>
      <c r="C2">
        <f>COUNTIFS(FullTable!$D$2:$D$4115,"&lt;1000",FullTable!$D$2:$D$4115,"&gt;=0",FullTable!$F$2:$F$4115,"=failed")</f>
        <v>113</v>
      </c>
      <c r="D2">
        <f>COUNTIFS(FullTable!$D$2:$D$4115,"&lt;1000",FullTable!$D$2:$D$4115,"&gt;=0",FullTable!$F$2:$F$4115,"=canceled")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">
      <c r="A3" t="s">
        <v>8400</v>
      </c>
      <c r="B3">
        <f>COUNTIFS(FullTable!$D$2:$D$4115,"&lt;5000",FullTable!$D$2:$D$4115,"&gt;=1000",FullTable!$F$2:$F$4115,"=successful")</f>
        <v>932</v>
      </c>
      <c r="C3">
        <f>COUNTIFS(FullTable!$D$2:$D$4115,"&lt;5000",FullTable!$D$2:$D$4115,"&gt;=1000",FullTable!$F$2:$F$4115,"=failed")</f>
        <v>420</v>
      </c>
      <c r="D3">
        <f>COUNTIFS(FullTable!$D$2:$D$4115,"&lt;5000",FullTable!$D$2:$D$4115,"&gt;=1000",FullTable!$F$2:$F$4115,"=canceled")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2">
      <c r="A4" t="s">
        <v>8401</v>
      </c>
      <c r="B4">
        <f>COUNTIFS(FullTable!$D$2:$D$4115,"&lt;10000",FullTable!$D$2:$D$4115,"&gt;=5000",FullTable!$F$2:$F$4115,"=successful")</f>
        <v>381</v>
      </c>
      <c r="C4">
        <f>COUNTIFS(FullTable!$D$2:$D$4115,"&lt;10000",FullTable!$D$2:$D$4115,"&gt;=5000",FullTable!$F$2:$F$4115,"=failed")</f>
        <v>283</v>
      </c>
      <c r="D4">
        <f>COUNTIFS(FullTable!$D$2:$D$4115,"&lt;10000",FullTable!$D$2:$D$4115,"&gt;=5000",FullTable!$F$2:$F$4115,"=canceled")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">
      <c r="A5" t="s">
        <v>8402</v>
      </c>
      <c r="B5">
        <f>COUNTIFS(FullTable!$D$2:$D$4115,"&lt;15000",FullTable!$D$2:$D$4115,"&gt;=10000",FullTable!$F$2:$F$4115,"=successful")</f>
        <v>168</v>
      </c>
      <c r="C5">
        <f>COUNTIFS(FullTable!$D$2:$D$4115,"&lt;15000",FullTable!$D$2:$D$4115,"&gt;=10000",FullTable!$F$2:$F$4115,"=failed")</f>
        <v>144</v>
      </c>
      <c r="D5">
        <f>COUNTIFS(FullTable!$D$2:$D$4115,"&lt;15000",FullTable!$D$2:$D$4115,"&gt;=10000",FullTable!$F$2:$F$4115,"=canceled")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2">
      <c r="A6" t="s">
        <v>8403</v>
      </c>
      <c r="B6">
        <f>COUNTIFS(FullTable!$D$2:$D$4115,"&lt;20000",FullTable!$D$2:$D$4115,"&gt;=15000",FullTable!$F$2:$F$4115,"=successful")</f>
        <v>94</v>
      </c>
      <c r="C6">
        <f>COUNTIFS(FullTable!$D$2:$D$4115,"&lt;20000",FullTable!$D$2:$D$4115,"&gt;=15000",FullTable!$F$2:$F$4115,"=failed")</f>
        <v>90</v>
      </c>
      <c r="D6">
        <f>COUNTIFS(FullTable!$D$2:$D$4115,"&lt;20000",FullTable!$D$2:$D$4115,"&gt;=15000",FullTable!$F$2:$F$4115,"=canceled")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">
      <c r="A7" t="s">
        <v>8404</v>
      </c>
      <c r="B7">
        <f>COUNTIFS(FullTable!$D$2:$D$4115,"&lt;25000",FullTable!$D$2:$D$4115,"&gt;=20000",FullTable!$F$2:$F$4115,"=successful")</f>
        <v>62</v>
      </c>
      <c r="C7">
        <f>COUNTIFS(FullTable!$D$2:$D$4115,"&lt;25000",FullTable!$D$2:$D$4115,"&gt;=20000",FullTable!$F$2:$F$4115,"=failed")</f>
        <v>72</v>
      </c>
      <c r="D7">
        <f>COUNTIFS(FullTable!$D$2:$D$4115,"&lt;25000",FullTable!$D$2:$D$4115,"&gt;=20000",FullTable!$F$2:$F$4115,"=canceled")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">
      <c r="A8" t="s">
        <v>8405</v>
      </c>
      <c r="B8">
        <f>COUNTIFS(FullTable!$D$2:$D$4115,"&lt;30000",FullTable!$D$2:$D$4115,"&gt;=25000",FullTable!$F$2:$F$4115,"=successful")</f>
        <v>55</v>
      </c>
      <c r="C8">
        <f>COUNTIFS(FullTable!$D$2:$D$4115,"&lt;30000",FullTable!$D$2:$D$4115,"&gt;=25000",FullTable!$F$2:$F$4115,"=failed")</f>
        <v>64</v>
      </c>
      <c r="D8">
        <f>COUNTIFS(FullTable!$D$2:$D$4115,"&lt;30000",FullTable!$D$2:$D$4115,"&gt;=25000",FullTable!$F$2:$F$4115,"=canceled")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">
      <c r="A9" t="s">
        <v>8406</v>
      </c>
      <c r="B9">
        <f>COUNTIFS(FullTable!$D$2:$D$4115,"&lt;35000",FullTable!$D$2:$D$4115,"&gt;=30000",FullTable!$F$2:$F$4115,"=successful")</f>
        <v>32</v>
      </c>
      <c r="C9">
        <f>COUNTIFS(FullTable!$D$2:$D$4115,"&lt;35000",FullTable!$D$2:$D$4115,"&gt;=30000",FullTable!$F$2:$F$4115,"=failed")</f>
        <v>37</v>
      </c>
      <c r="D9">
        <f>COUNTIFS(FullTable!$D$2:$D$4115,"&lt;35000",FullTable!$D$2:$D$4115,"&gt;=30000",FullTable!$F$2:$F$4115,"=canceled")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">
      <c r="A10" t="s">
        <v>8407</v>
      </c>
      <c r="B10">
        <f>COUNTIFS(FullTable!$D$2:$D$4115,"&lt;40000",FullTable!$D$2:$D$4115,"&gt;=35000",FullTable!$F$2:$F$4115,"=successful")</f>
        <v>26</v>
      </c>
      <c r="C10">
        <f>COUNTIFS(FullTable!$D$2:$D$4115,"&lt;40000",FullTable!$D$2:$D$4115,"&gt;=35000",FullTable!$F$2:$F$4115,"=failed")</f>
        <v>22</v>
      </c>
      <c r="D10">
        <f>COUNTIFS(FullTable!$D$2:$D$4115,"&lt;40000",FullTable!$D$2:$D$4115,"&gt;=35000",FullTable!$F$2:$F$4115,"=canceled")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">
      <c r="A11" t="s">
        <v>8408</v>
      </c>
      <c r="B11">
        <f>COUNTIFS(FullTable!$D$2:$D$4115,"&lt;45000",FullTable!$D$2:$D$4115,"&gt;=40000",FullTable!$F$2:$F$4115,"=successful")</f>
        <v>21</v>
      </c>
      <c r="C11">
        <f>COUNTIFS(FullTable!$D$2:$D$4115,"&lt;45000",FullTable!$D$2:$D$4115,"&gt;=40000",FullTable!$F$2:$F$4115,"=failed")</f>
        <v>16</v>
      </c>
      <c r="D11">
        <f>COUNTIFS(FullTable!$D$2:$D$4115,"&lt;45000",FullTable!$D$2:$D$4115,"&gt;=40000",FullTable!$F$2:$F$4115,"=canceled")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">
      <c r="A12" t="s">
        <v>8409</v>
      </c>
      <c r="B12">
        <f>COUNTIFS(FullTable!$D$2:$D$4115,"&lt;50000",FullTable!$D$2:$D$4115,"&gt;=45000",FullTable!$F$2:$F$4115,"=successful")</f>
        <v>6</v>
      </c>
      <c r="C12">
        <f>COUNTIFS(FullTable!$D$2:$D$4115,"&lt;50000",FullTable!$D$2:$D$4115,"&gt;=45000",FullTable!$F$2:$F$4115,"=failed")</f>
        <v>11</v>
      </c>
      <c r="D12">
        <f>COUNTIFS(FullTable!$D$2:$D$4115,"&lt;50000",FullTable!$D$2:$D$4115,"&gt;=45000",FullTable!$F$2:$F$4115,"=canceled")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">
      <c r="A13" t="s">
        <v>8410</v>
      </c>
      <c r="B13">
        <f>COUNTIFS(FullTable!$D$2:$D$4115,"&gt;=50000",FullTable!$F$2:$F$4115,"=successful")</f>
        <v>86</v>
      </c>
      <c r="C13">
        <f>COUNTIFS(FullTable!$D$2:$D$4115,"&gt;=50000",FullTable!$F$2:$F$4115,"=failed")</f>
        <v>258</v>
      </c>
      <c r="D13">
        <f>COUNTIFS(FullTable!$D$2:$D$4115,"&gt;=50000",FullTable!$F$2:$F$4115,"=canceled")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5BA73-B173-3146-A417-AE57C8960FC7}">
  <dimension ref="A1:I885"/>
  <sheetViews>
    <sheetView workbookViewId="0">
      <selection activeCell="I13" sqref="I13"/>
    </sheetView>
  </sheetViews>
  <sheetFormatPr baseColWidth="10" defaultRowHeight="15" x14ac:dyDescent="0.2"/>
  <cols>
    <col min="3" max="3" width="4" customWidth="1"/>
    <col min="7" max="7" width="16.83203125" customWidth="1"/>
  </cols>
  <sheetData>
    <row r="1" spans="1:9" x14ac:dyDescent="0.2">
      <c r="A1" t="s">
        <v>8412</v>
      </c>
      <c r="B1" t="s">
        <v>8262</v>
      </c>
      <c r="D1" t="s">
        <v>8412</v>
      </c>
      <c r="E1" t="s">
        <v>8262</v>
      </c>
      <c r="G1" t="s">
        <v>8419</v>
      </c>
      <c r="H1" t="s">
        <v>8411</v>
      </c>
      <c r="I1" t="s">
        <v>8420</v>
      </c>
    </row>
    <row r="2" spans="1:9" x14ac:dyDescent="0.2">
      <c r="A2" t="s">
        <v>8219</v>
      </c>
      <c r="B2">
        <v>2139</v>
      </c>
      <c r="D2" t="s">
        <v>8221</v>
      </c>
      <c r="E2">
        <v>0</v>
      </c>
      <c r="G2" t="s">
        <v>8413</v>
      </c>
      <c r="H2" s="22">
        <f>AVERAGE(B1:B885)</f>
        <v>284.92194570135746</v>
      </c>
      <c r="I2" s="22">
        <f>AVERAGE(E2:E688)</f>
        <v>22.097525473071325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8414</v>
      </c>
      <c r="H3" s="22">
        <f>MEDIAN(B2:B885)</f>
        <v>77</v>
      </c>
      <c r="I3" s="22">
        <f>MEDIAN(E2:E688)</f>
        <v>4</v>
      </c>
    </row>
    <row r="4" spans="1:9" x14ac:dyDescent="0.2">
      <c r="A4" t="s">
        <v>8219</v>
      </c>
      <c r="B4">
        <v>179</v>
      </c>
      <c r="D4" t="s">
        <v>8221</v>
      </c>
      <c r="E4">
        <v>10</v>
      </c>
      <c r="G4" t="s">
        <v>8415</v>
      </c>
      <c r="H4" s="22">
        <f>MIN(B2:B885)</f>
        <v>1</v>
      </c>
      <c r="I4" s="22">
        <f>MIN(E2:E688)</f>
        <v>0</v>
      </c>
    </row>
    <row r="5" spans="1:9" x14ac:dyDescent="0.2">
      <c r="A5" t="s">
        <v>8219</v>
      </c>
      <c r="B5">
        <v>202</v>
      </c>
      <c r="D5" t="s">
        <v>8221</v>
      </c>
      <c r="E5">
        <v>0</v>
      </c>
      <c r="G5" t="s">
        <v>8416</v>
      </c>
      <c r="H5" s="22">
        <f>MAX(B2:B885)</f>
        <v>26457</v>
      </c>
      <c r="I5" s="22">
        <f>MAX(E2:E688)</f>
        <v>1293</v>
      </c>
    </row>
    <row r="6" spans="1:9" x14ac:dyDescent="0.2">
      <c r="A6" t="s">
        <v>8219</v>
      </c>
      <c r="B6">
        <v>760</v>
      </c>
      <c r="D6" t="s">
        <v>8221</v>
      </c>
      <c r="E6">
        <v>7</v>
      </c>
      <c r="G6" t="s">
        <v>8417</v>
      </c>
      <c r="H6" s="22">
        <f>_xlfn.VAR.P(B2:B885)</f>
        <v>1192538.2914188388</v>
      </c>
      <c r="I6" s="22">
        <f>_xlfn.VAR.P(E2:E688)</f>
        <v>5473.5610855797731</v>
      </c>
    </row>
    <row r="7" spans="1:9" x14ac:dyDescent="0.2">
      <c r="A7" t="s">
        <v>8219</v>
      </c>
      <c r="B7">
        <v>563</v>
      </c>
      <c r="D7" t="s">
        <v>8221</v>
      </c>
      <c r="E7">
        <v>0</v>
      </c>
      <c r="G7" t="s">
        <v>8418</v>
      </c>
      <c r="H7" s="22">
        <f>STDEV(B2:B885)</f>
        <v>1092.6522065187316</v>
      </c>
      <c r="I7" s="22">
        <f>STDEV(E2:E688)</f>
        <v>74.037423223661477</v>
      </c>
    </row>
    <row r="8" spans="1:9" x14ac:dyDescent="0.2">
      <c r="A8" t="s">
        <v>8219</v>
      </c>
      <c r="B8">
        <v>135</v>
      </c>
      <c r="D8" t="s">
        <v>8221</v>
      </c>
      <c r="E8">
        <v>1</v>
      </c>
    </row>
    <row r="9" spans="1:9" x14ac:dyDescent="0.2">
      <c r="A9" t="s">
        <v>8219</v>
      </c>
      <c r="B9">
        <v>290</v>
      </c>
      <c r="D9" t="s">
        <v>8221</v>
      </c>
      <c r="E9">
        <v>2</v>
      </c>
    </row>
    <row r="10" spans="1:9" x14ac:dyDescent="0.2">
      <c r="A10" t="s">
        <v>8219</v>
      </c>
      <c r="B10">
        <v>447</v>
      </c>
      <c r="D10" t="s">
        <v>8221</v>
      </c>
      <c r="E10">
        <v>3</v>
      </c>
    </row>
    <row r="11" spans="1:9" x14ac:dyDescent="0.2">
      <c r="A11" t="s">
        <v>8219</v>
      </c>
      <c r="B11">
        <v>232</v>
      </c>
      <c r="D11" t="s">
        <v>8221</v>
      </c>
      <c r="E11">
        <v>10</v>
      </c>
    </row>
    <row r="12" spans="1:9" x14ac:dyDescent="0.2">
      <c r="A12" t="s">
        <v>8219</v>
      </c>
      <c r="B12">
        <v>168</v>
      </c>
      <c r="D12" t="s">
        <v>8221</v>
      </c>
      <c r="E12">
        <v>10</v>
      </c>
    </row>
    <row r="13" spans="1:9" x14ac:dyDescent="0.2">
      <c r="A13" t="s">
        <v>8219</v>
      </c>
      <c r="B13">
        <v>128</v>
      </c>
      <c r="D13" t="s">
        <v>8221</v>
      </c>
      <c r="E13">
        <v>1</v>
      </c>
    </row>
    <row r="14" spans="1:9" x14ac:dyDescent="0.2">
      <c r="A14" t="s">
        <v>8219</v>
      </c>
      <c r="B14">
        <v>493</v>
      </c>
      <c r="D14" t="s">
        <v>8221</v>
      </c>
      <c r="E14">
        <v>0</v>
      </c>
    </row>
    <row r="15" spans="1:9" x14ac:dyDescent="0.2">
      <c r="A15" t="s">
        <v>8219</v>
      </c>
      <c r="B15">
        <v>131</v>
      </c>
      <c r="D15" t="s">
        <v>8221</v>
      </c>
      <c r="E15">
        <v>0</v>
      </c>
    </row>
    <row r="16" spans="1:9" x14ac:dyDescent="0.2">
      <c r="A16" t="s">
        <v>8219</v>
      </c>
      <c r="B16">
        <v>50</v>
      </c>
      <c r="D16" t="s">
        <v>8221</v>
      </c>
      <c r="E16">
        <v>0</v>
      </c>
    </row>
    <row r="17" spans="1:5" x14ac:dyDescent="0.2">
      <c r="A17" t="s">
        <v>8219</v>
      </c>
      <c r="B17">
        <v>665</v>
      </c>
      <c r="D17" t="s">
        <v>8221</v>
      </c>
      <c r="E17">
        <v>26</v>
      </c>
    </row>
    <row r="18" spans="1:5" x14ac:dyDescent="0.2">
      <c r="A18" t="s">
        <v>8219</v>
      </c>
      <c r="B18">
        <v>129</v>
      </c>
      <c r="D18" t="s">
        <v>8221</v>
      </c>
      <c r="E18">
        <v>0</v>
      </c>
    </row>
    <row r="19" spans="1:5" x14ac:dyDescent="0.2">
      <c r="A19" t="s">
        <v>8219</v>
      </c>
      <c r="B19">
        <v>142</v>
      </c>
      <c r="D19" t="s">
        <v>8221</v>
      </c>
      <c r="E19">
        <v>7</v>
      </c>
    </row>
    <row r="20" spans="1:5" x14ac:dyDescent="0.2">
      <c r="A20" t="s">
        <v>8219</v>
      </c>
      <c r="B20">
        <v>2436</v>
      </c>
      <c r="D20" t="s">
        <v>8221</v>
      </c>
      <c r="E20">
        <v>0</v>
      </c>
    </row>
    <row r="21" spans="1:5" x14ac:dyDescent="0.2">
      <c r="A21" t="s">
        <v>8219</v>
      </c>
      <c r="B21">
        <v>244</v>
      </c>
      <c r="D21" t="s">
        <v>8221</v>
      </c>
      <c r="E21">
        <v>2</v>
      </c>
    </row>
    <row r="22" spans="1:5" x14ac:dyDescent="0.2">
      <c r="A22" t="s">
        <v>8219</v>
      </c>
      <c r="B22">
        <v>298</v>
      </c>
      <c r="D22" t="s">
        <v>8221</v>
      </c>
      <c r="E22">
        <v>13</v>
      </c>
    </row>
    <row r="23" spans="1:5" x14ac:dyDescent="0.2">
      <c r="A23" t="s">
        <v>8219</v>
      </c>
      <c r="B23">
        <v>251</v>
      </c>
      <c r="D23" t="s">
        <v>8221</v>
      </c>
      <c r="E23">
        <v>4</v>
      </c>
    </row>
    <row r="24" spans="1:5" x14ac:dyDescent="0.2">
      <c r="A24" t="s">
        <v>8219</v>
      </c>
      <c r="B24">
        <v>108</v>
      </c>
      <c r="D24" t="s">
        <v>8221</v>
      </c>
      <c r="E24">
        <v>0</v>
      </c>
    </row>
    <row r="25" spans="1:5" x14ac:dyDescent="0.2">
      <c r="A25" t="s">
        <v>8219</v>
      </c>
      <c r="B25">
        <v>82</v>
      </c>
      <c r="D25" t="s">
        <v>8221</v>
      </c>
      <c r="E25">
        <v>12</v>
      </c>
    </row>
    <row r="26" spans="1:5" x14ac:dyDescent="0.2">
      <c r="A26" t="s">
        <v>8219</v>
      </c>
      <c r="B26">
        <v>74</v>
      </c>
      <c r="D26" t="s">
        <v>8221</v>
      </c>
      <c r="E26">
        <v>2</v>
      </c>
    </row>
    <row r="27" spans="1:5" x14ac:dyDescent="0.2">
      <c r="A27" t="s">
        <v>8219</v>
      </c>
      <c r="B27">
        <v>189</v>
      </c>
      <c r="D27" t="s">
        <v>8221</v>
      </c>
      <c r="E27">
        <v>10</v>
      </c>
    </row>
    <row r="28" spans="1:5" x14ac:dyDescent="0.2">
      <c r="A28" t="s">
        <v>8219</v>
      </c>
      <c r="B28">
        <v>80</v>
      </c>
      <c r="D28" t="s">
        <v>8221</v>
      </c>
      <c r="E28">
        <v>0</v>
      </c>
    </row>
    <row r="29" spans="1:5" x14ac:dyDescent="0.2">
      <c r="A29" t="s">
        <v>8219</v>
      </c>
      <c r="B29">
        <v>576</v>
      </c>
      <c r="D29" t="s">
        <v>8221</v>
      </c>
      <c r="E29">
        <v>5</v>
      </c>
    </row>
    <row r="30" spans="1:5" x14ac:dyDescent="0.2">
      <c r="A30" t="s">
        <v>8219</v>
      </c>
      <c r="B30">
        <v>202</v>
      </c>
      <c r="D30" t="s">
        <v>8221</v>
      </c>
      <c r="E30">
        <v>0</v>
      </c>
    </row>
    <row r="31" spans="1:5" x14ac:dyDescent="0.2">
      <c r="A31" t="s">
        <v>8219</v>
      </c>
      <c r="B31">
        <v>238</v>
      </c>
      <c r="D31" t="s">
        <v>8221</v>
      </c>
      <c r="E31">
        <v>5</v>
      </c>
    </row>
    <row r="32" spans="1:5" x14ac:dyDescent="0.2">
      <c r="A32" t="s">
        <v>8219</v>
      </c>
      <c r="B32">
        <v>36</v>
      </c>
      <c r="D32" t="s">
        <v>8221</v>
      </c>
      <c r="E32">
        <v>1</v>
      </c>
    </row>
    <row r="33" spans="1:5" x14ac:dyDescent="0.2">
      <c r="A33" t="s">
        <v>8219</v>
      </c>
      <c r="B33">
        <v>150</v>
      </c>
      <c r="D33" t="s">
        <v>8221</v>
      </c>
      <c r="E33">
        <v>3</v>
      </c>
    </row>
    <row r="34" spans="1:5" x14ac:dyDescent="0.2">
      <c r="A34" t="s">
        <v>8219</v>
      </c>
      <c r="B34">
        <v>146</v>
      </c>
      <c r="D34" t="s">
        <v>8221</v>
      </c>
      <c r="E34">
        <v>3</v>
      </c>
    </row>
    <row r="35" spans="1:5" x14ac:dyDescent="0.2">
      <c r="A35" t="s">
        <v>8219</v>
      </c>
      <c r="B35">
        <v>222</v>
      </c>
      <c r="D35" t="s">
        <v>8221</v>
      </c>
      <c r="E35">
        <v>0</v>
      </c>
    </row>
    <row r="36" spans="1:5" x14ac:dyDescent="0.2">
      <c r="A36" t="s">
        <v>8219</v>
      </c>
      <c r="B36">
        <v>120</v>
      </c>
      <c r="D36" t="s">
        <v>8221</v>
      </c>
      <c r="E36">
        <v>3</v>
      </c>
    </row>
    <row r="37" spans="1:5" x14ac:dyDescent="0.2">
      <c r="A37" t="s">
        <v>8219</v>
      </c>
      <c r="B37">
        <v>126</v>
      </c>
      <c r="D37" t="s">
        <v>8221</v>
      </c>
      <c r="E37">
        <v>0</v>
      </c>
    </row>
    <row r="38" spans="1:5" x14ac:dyDescent="0.2">
      <c r="A38" t="s">
        <v>8219</v>
      </c>
      <c r="B38">
        <v>158</v>
      </c>
      <c r="D38" t="s">
        <v>8221</v>
      </c>
      <c r="E38">
        <v>19</v>
      </c>
    </row>
    <row r="39" spans="1:5" x14ac:dyDescent="0.2">
      <c r="A39" t="s">
        <v>8219</v>
      </c>
      <c r="B39">
        <v>316</v>
      </c>
      <c r="D39" t="s">
        <v>8221</v>
      </c>
      <c r="E39">
        <v>8</v>
      </c>
    </row>
    <row r="40" spans="1:5" x14ac:dyDescent="0.2">
      <c r="A40" t="s">
        <v>8219</v>
      </c>
      <c r="B40">
        <v>284</v>
      </c>
      <c r="D40" t="s">
        <v>8221</v>
      </c>
      <c r="E40">
        <v>6</v>
      </c>
    </row>
    <row r="41" spans="1:5" x14ac:dyDescent="0.2">
      <c r="A41" t="s">
        <v>8219</v>
      </c>
      <c r="B41">
        <v>51</v>
      </c>
      <c r="D41" t="s">
        <v>8221</v>
      </c>
      <c r="E41">
        <v>0</v>
      </c>
    </row>
    <row r="42" spans="1:5" x14ac:dyDescent="0.2">
      <c r="A42" t="s">
        <v>8219</v>
      </c>
      <c r="B42">
        <v>158</v>
      </c>
      <c r="D42" t="s">
        <v>8221</v>
      </c>
      <c r="E42">
        <v>18</v>
      </c>
    </row>
    <row r="43" spans="1:5" x14ac:dyDescent="0.2">
      <c r="A43" t="s">
        <v>8219</v>
      </c>
      <c r="B43">
        <v>337</v>
      </c>
      <c r="D43" t="s">
        <v>8221</v>
      </c>
      <c r="E43">
        <v>7</v>
      </c>
    </row>
    <row r="44" spans="1:5" x14ac:dyDescent="0.2">
      <c r="A44" t="s">
        <v>8219</v>
      </c>
      <c r="B44">
        <v>186</v>
      </c>
      <c r="D44" t="s">
        <v>8221</v>
      </c>
      <c r="E44">
        <v>0</v>
      </c>
    </row>
    <row r="45" spans="1:5" x14ac:dyDescent="0.2">
      <c r="A45" t="s">
        <v>8219</v>
      </c>
      <c r="B45">
        <v>58</v>
      </c>
      <c r="D45" t="s">
        <v>8221</v>
      </c>
      <c r="E45">
        <v>8</v>
      </c>
    </row>
    <row r="46" spans="1:5" x14ac:dyDescent="0.2">
      <c r="A46" t="s">
        <v>8219</v>
      </c>
      <c r="B46">
        <v>82</v>
      </c>
      <c r="D46" t="s">
        <v>8221</v>
      </c>
      <c r="E46">
        <v>1293</v>
      </c>
    </row>
    <row r="47" spans="1:5" x14ac:dyDescent="0.2">
      <c r="A47" t="s">
        <v>8219</v>
      </c>
      <c r="B47">
        <v>736</v>
      </c>
      <c r="D47" t="s">
        <v>8221</v>
      </c>
      <c r="E47">
        <v>17</v>
      </c>
    </row>
    <row r="48" spans="1:5" x14ac:dyDescent="0.2">
      <c r="A48" t="s">
        <v>8219</v>
      </c>
      <c r="B48">
        <v>1151</v>
      </c>
      <c r="D48" t="s">
        <v>8221</v>
      </c>
      <c r="E48">
        <v>0</v>
      </c>
    </row>
    <row r="49" spans="1:5" x14ac:dyDescent="0.2">
      <c r="A49" t="s">
        <v>8219</v>
      </c>
      <c r="B49">
        <v>34</v>
      </c>
      <c r="D49" t="s">
        <v>8221</v>
      </c>
      <c r="E49">
        <v>13</v>
      </c>
    </row>
    <row r="50" spans="1:5" x14ac:dyDescent="0.2">
      <c r="A50" t="s">
        <v>8219</v>
      </c>
      <c r="B50">
        <v>498</v>
      </c>
      <c r="D50" t="s">
        <v>8221</v>
      </c>
      <c r="E50">
        <v>0</v>
      </c>
    </row>
    <row r="51" spans="1:5" x14ac:dyDescent="0.2">
      <c r="A51" t="s">
        <v>8219</v>
      </c>
      <c r="B51">
        <v>167</v>
      </c>
      <c r="D51" t="s">
        <v>8221</v>
      </c>
      <c r="E51">
        <v>0</v>
      </c>
    </row>
    <row r="52" spans="1:5" x14ac:dyDescent="0.2">
      <c r="A52" t="s">
        <v>8219</v>
      </c>
      <c r="B52">
        <v>340</v>
      </c>
      <c r="D52" t="s">
        <v>8221</v>
      </c>
      <c r="E52">
        <v>33</v>
      </c>
    </row>
    <row r="53" spans="1:5" x14ac:dyDescent="0.2">
      <c r="A53" t="s">
        <v>8219</v>
      </c>
      <c r="B53">
        <v>438</v>
      </c>
      <c r="D53" t="s">
        <v>8221</v>
      </c>
      <c r="E53">
        <v>12</v>
      </c>
    </row>
    <row r="54" spans="1:5" x14ac:dyDescent="0.2">
      <c r="A54" t="s">
        <v>8219</v>
      </c>
      <c r="B54">
        <v>555</v>
      </c>
      <c r="D54" t="s">
        <v>8221</v>
      </c>
      <c r="E54">
        <v>1</v>
      </c>
    </row>
    <row r="55" spans="1:5" x14ac:dyDescent="0.2">
      <c r="A55" t="s">
        <v>8219</v>
      </c>
      <c r="B55">
        <v>266</v>
      </c>
      <c r="D55" t="s">
        <v>8221</v>
      </c>
      <c r="E55">
        <v>1</v>
      </c>
    </row>
    <row r="56" spans="1:5" x14ac:dyDescent="0.2">
      <c r="A56" t="s">
        <v>8219</v>
      </c>
      <c r="B56">
        <v>69</v>
      </c>
      <c r="D56" t="s">
        <v>8221</v>
      </c>
      <c r="E56">
        <v>1</v>
      </c>
    </row>
    <row r="57" spans="1:5" x14ac:dyDescent="0.2">
      <c r="A57" t="s">
        <v>8219</v>
      </c>
      <c r="B57">
        <v>80</v>
      </c>
      <c r="D57" t="s">
        <v>8221</v>
      </c>
      <c r="E57">
        <v>1</v>
      </c>
    </row>
    <row r="58" spans="1:5" x14ac:dyDescent="0.2">
      <c r="A58" t="s">
        <v>8219</v>
      </c>
      <c r="B58">
        <v>493</v>
      </c>
      <c r="D58" t="s">
        <v>8221</v>
      </c>
      <c r="E58">
        <v>84</v>
      </c>
    </row>
    <row r="59" spans="1:5" x14ac:dyDescent="0.2">
      <c r="A59" t="s">
        <v>8219</v>
      </c>
      <c r="B59">
        <v>31</v>
      </c>
      <c r="D59" t="s">
        <v>8221</v>
      </c>
      <c r="E59">
        <v>38</v>
      </c>
    </row>
    <row r="60" spans="1:5" x14ac:dyDescent="0.2">
      <c r="A60" t="s">
        <v>8219</v>
      </c>
      <c r="B60">
        <v>236</v>
      </c>
      <c r="D60" t="s">
        <v>8221</v>
      </c>
      <c r="E60">
        <v>1</v>
      </c>
    </row>
    <row r="61" spans="1:5" x14ac:dyDescent="0.2">
      <c r="A61" t="s">
        <v>8219</v>
      </c>
      <c r="B61">
        <v>89</v>
      </c>
      <c r="D61" t="s">
        <v>8221</v>
      </c>
      <c r="E61">
        <v>76</v>
      </c>
    </row>
    <row r="62" spans="1:5" x14ac:dyDescent="0.2">
      <c r="A62" t="s">
        <v>8219</v>
      </c>
      <c r="B62">
        <v>299</v>
      </c>
      <c r="D62" t="s">
        <v>8221</v>
      </c>
      <c r="E62">
        <v>3</v>
      </c>
    </row>
    <row r="63" spans="1:5" x14ac:dyDescent="0.2">
      <c r="A63" t="s">
        <v>8219</v>
      </c>
      <c r="B63">
        <v>55</v>
      </c>
      <c r="D63" t="s">
        <v>8221</v>
      </c>
      <c r="E63">
        <v>0</v>
      </c>
    </row>
    <row r="64" spans="1:5" x14ac:dyDescent="0.2">
      <c r="A64" t="s">
        <v>8219</v>
      </c>
      <c r="B64">
        <v>325</v>
      </c>
      <c r="D64" t="s">
        <v>8221</v>
      </c>
      <c r="E64">
        <v>2</v>
      </c>
    </row>
    <row r="65" spans="1:5" x14ac:dyDescent="0.2">
      <c r="A65" t="s">
        <v>8219</v>
      </c>
      <c r="B65">
        <v>524</v>
      </c>
      <c r="D65" t="s">
        <v>8221</v>
      </c>
      <c r="E65">
        <v>0</v>
      </c>
    </row>
    <row r="66" spans="1:5" x14ac:dyDescent="0.2">
      <c r="A66" t="s">
        <v>8219</v>
      </c>
      <c r="B66">
        <v>285</v>
      </c>
      <c r="D66" t="s">
        <v>8221</v>
      </c>
      <c r="E66">
        <v>0</v>
      </c>
    </row>
    <row r="67" spans="1:5" x14ac:dyDescent="0.2">
      <c r="A67" t="s">
        <v>8219</v>
      </c>
      <c r="B67">
        <v>179</v>
      </c>
      <c r="D67" t="s">
        <v>8221</v>
      </c>
      <c r="E67">
        <v>0</v>
      </c>
    </row>
    <row r="68" spans="1:5" x14ac:dyDescent="0.2">
      <c r="A68" t="s">
        <v>8219</v>
      </c>
      <c r="B68">
        <v>188</v>
      </c>
      <c r="D68" t="s">
        <v>8221</v>
      </c>
      <c r="E68">
        <v>2</v>
      </c>
    </row>
    <row r="69" spans="1:5" x14ac:dyDescent="0.2">
      <c r="A69" t="s">
        <v>8219</v>
      </c>
      <c r="B69">
        <v>379</v>
      </c>
      <c r="D69" t="s">
        <v>8221</v>
      </c>
      <c r="E69">
        <v>0</v>
      </c>
    </row>
    <row r="70" spans="1:5" x14ac:dyDescent="0.2">
      <c r="A70" t="s">
        <v>8219</v>
      </c>
      <c r="B70">
        <v>119</v>
      </c>
      <c r="D70" t="s">
        <v>8221</v>
      </c>
      <c r="E70">
        <v>0</v>
      </c>
    </row>
    <row r="71" spans="1:5" x14ac:dyDescent="0.2">
      <c r="A71" t="s">
        <v>8219</v>
      </c>
      <c r="B71">
        <v>167</v>
      </c>
      <c r="D71" t="s">
        <v>8221</v>
      </c>
      <c r="E71">
        <v>0</v>
      </c>
    </row>
    <row r="72" spans="1:5" x14ac:dyDescent="0.2">
      <c r="A72" t="s">
        <v>8219</v>
      </c>
      <c r="B72">
        <v>221</v>
      </c>
      <c r="D72" t="s">
        <v>8221</v>
      </c>
      <c r="E72">
        <v>2</v>
      </c>
    </row>
    <row r="73" spans="1:5" x14ac:dyDescent="0.2">
      <c r="A73" t="s">
        <v>8219</v>
      </c>
      <c r="B73">
        <v>964</v>
      </c>
      <c r="D73" t="s">
        <v>8221</v>
      </c>
      <c r="E73">
        <v>0</v>
      </c>
    </row>
    <row r="74" spans="1:5" x14ac:dyDescent="0.2">
      <c r="A74" t="s">
        <v>8219</v>
      </c>
      <c r="B74">
        <v>286</v>
      </c>
      <c r="D74" t="s">
        <v>8221</v>
      </c>
      <c r="E74">
        <v>7</v>
      </c>
    </row>
    <row r="75" spans="1:5" x14ac:dyDescent="0.2">
      <c r="A75" t="s">
        <v>8219</v>
      </c>
      <c r="B75">
        <v>613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165</v>
      </c>
      <c r="D77" t="s">
        <v>8221</v>
      </c>
      <c r="E77">
        <v>0</v>
      </c>
    </row>
    <row r="78" spans="1:5" x14ac:dyDescent="0.2">
      <c r="A78" t="s">
        <v>8219</v>
      </c>
      <c r="B78">
        <v>97</v>
      </c>
      <c r="D78" t="s">
        <v>8221</v>
      </c>
      <c r="E78">
        <v>0</v>
      </c>
    </row>
    <row r="79" spans="1:5" x14ac:dyDescent="0.2">
      <c r="A79" t="s">
        <v>8219</v>
      </c>
      <c r="B79">
        <v>303</v>
      </c>
      <c r="D79" t="s">
        <v>8221</v>
      </c>
      <c r="E79">
        <v>1</v>
      </c>
    </row>
    <row r="80" spans="1:5" x14ac:dyDescent="0.2">
      <c r="A80" t="s">
        <v>8219</v>
      </c>
      <c r="B80">
        <v>267</v>
      </c>
      <c r="D80" t="s">
        <v>8221</v>
      </c>
      <c r="E80">
        <v>0</v>
      </c>
    </row>
    <row r="81" spans="1:5" x14ac:dyDescent="0.2">
      <c r="A81" t="s">
        <v>8219</v>
      </c>
      <c r="B81">
        <v>302</v>
      </c>
      <c r="D81" t="s">
        <v>8221</v>
      </c>
      <c r="E81">
        <v>5</v>
      </c>
    </row>
    <row r="82" spans="1:5" x14ac:dyDescent="0.2">
      <c r="A82" t="s">
        <v>8219</v>
      </c>
      <c r="B82">
        <v>38</v>
      </c>
      <c r="D82" t="s">
        <v>8221</v>
      </c>
      <c r="E82">
        <v>129</v>
      </c>
    </row>
    <row r="83" spans="1:5" x14ac:dyDescent="0.2">
      <c r="A83" t="s">
        <v>8219</v>
      </c>
      <c r="B83">
        <v>78</v>
      </c>
      <c r="D83" t="s">
        <v>8221</v>
      </c>
      <c r="E83">
        <v>1</v>
      </c>
    </row>
    <row r="84" spans="1:5" x14ac:dyDescent="0.2">
      <c r="A84" t="s">
        <v>8219</v>
      </c>
      <c r="B84">
        <v>69</v>
      </c>
      <c r="D84" t="s">
        <v>8221</v>
      </c>
      <c r="E84">
        <v>4</v>
      </c>
    </row>
    <row r="85" spans="1:5" x14ac:dyDescent="0.2">
      <c r="A85" t="s">
        <v>8219</v>
      </c>
      <c r="B85">
        <v>33</v>
      </c>
      <c r="D85" t="s">
        <v>8221</v>
      </c>
      <c r="E85">
        <v>3</v>
      </c>
    </row>
    <row r="86" spans="1:5" x14ac:dyDescent="0.2">
      <c r="A86" t="s">
        <v>8219</v>
      </c>
      <c r="B86">
        <v>54</v>
      </c>
      <c r="D86" t="s">
        <v>8221</v>
      </c>
      <c r="E86">
        <v>135</v>
      </c>
    </row>
    <row r="87" spans="1:5" x14ac:dyDescent="0.2">
      <c r="A87" t="s">
        <v>8219</v>
      </c>
      <c r="B87">
        <v>99</v>
      </c>
      <c r="D87" t="s">
        <v>8221</v>
      </c>
      <c r="E87">
        <v>10</v>
      </c>
    </row>
    <row r="88" spans="1:5" x14ac:dyDescent="0.2">
      <c r="A88" t="s">
        <v>8219</v>
      </c>
      <c r="B88">
        <v>49</v>
      </c>
      <c r="D88" t="s">
        <v>8221</v>
      </c>
      <c r="E88">
        <v>0</v>
      </c>
    </row>
    <row r="89" spans="1:5" x14ac:dyDescent="0.2">
      <c r="A89" t="s">
        <v>8219</v>
      </c>
      <c r="B89">
        <v>11</v>
      </c>
      <c r="D89" t="s">
        <v>8221</v>
      </c>
      <c r="E89">
        <v>6</v>
      </c>
    </row>
    <row r="90" spans="1:5" x14ac:dyDescent="0.2">
      <c r="A90" t="s">
        <v>8219</v>
      </c>
      <c r="B90">
        <v>38</v>
      </c>
      <c r="D90" t="s">
        <v>8221</v>
      </c>
      <c r="E90">
        <v>36</v>
      </c>
    </row>
    <row r="91" spans="1:5" x14ac:dyDescent="0.2">
      <c r="A91" t="s">
        <v>8219</v>
      </c>
      <c r="B91">
        <v>16</v>
      </c>
      <c r="D91" t="s">
        <v>8221</v>
      </c>
      <c r="E91">
        <v>336</v>
      </c>
    </row>
    <row r="92" spans="1:5" x14ac:dyDescent="0.2">
      <c r="A92" t="s">
        <v>8219</v>
      </c>
      <c r="B92">
        <v>32</v>
      </c>
      <c r="D92" t="s">
        <v>8221</v>
      </c>
      <c r="E92">
        <v>34</v>
      </c>
    </row>
    <row r="93" spans="1:5" x14ac:dyDescent="0.2">
      <c r="A93" t="s">
        <v>8219</v>
      </c>
      <c r="B93">
        <v>20</v>
      </c>
      <c r="D93" t="s">
        <v>8221</v>
      </c>
      <c r="E93">
        <v>10</v>
      </c>
    </row>
    <row r="94" spans="1:5" x14ac:dyDescent="0.2">
      <c r="A94" t="s">
        <v>8219</v>
      </c>
      <c r="B94">
        <v>154</v>
      </c>
      <c r="D94" t="s">
        <v>8221</v>
      </c>
      <c r="E94">
        <v>201</v>
      </c>
    </row>
    <row r="95" spans="1:5" x14ac:dyDescent="0.2">
      <c r="A95" t="s">
        <v>8219</v>
      </c>
      <c r="B95">
        <v>41</v>
      </c>
      <c r="D95" t="s">
        <v>8221</v>
      </c>
      <c r="E95">
        <v>296</v>
      </c>
    </row>
    <row r="96" spans="1:5" x14ac:dyDescent="0.2">
      <c r="A96" t="s">
        <v>8219</v>
      </c>
      <c r="B96">
        <v>75</v>
      </c>
      <c r="D96" t="s">
        <v>8221</v>
      </c>
      <c r="E96">
        <v>7</v>
      </c>
    </row>
    <row r="97" spans="1:5" x14ac:dyDescent="0.2">
      <c r="A97" t="s">
        <v>8219</v>
      </c>
      <c r="B97">
        <v>40</v>
      </c>
      <c r="D97" t="s">
        <v>8221</v>
      </c>
      <c r="E97">
        <v>7</v>
      </c>
    </row>
    <row r="98" spans="1:5" x14ac:dyDescent="0.2">
      <c r="A98" t="s">
        <v>8219</v>
      </c>
      <c r="B98">
        <v>46</v>
      </c>
      <c r="D98" t="s">
        <v>8221</v>
      </c>
      <c r="E98">
        <v>1</v>
      </c>
    </row>
    <row r="99" spans="1:5" x14ac:dyDescent="0.2">
      <c r="A99" t="s">
        <v>8219</v>
      </c>
      <c r="B99">
        <v>62</v>
      </c>
      <c r="D99" t="s">
        <v>8221</v>
      </c>
      <c r="E99">
        <v>114</v>
      </c>
    </row>
    <row r="100" spans="1:5" x14ac:dyDescent="0.2">
      <c r="A100" t="s">
        <v>8219</v>
      </c>
      <c r="B100">
        <v>61</v>
      </c>
      <c r="D100" t="s">
        <v>8221</v>
      </c>
      <c r="E100">
        <v>29</v>
      </c>
    </row>
    <row r="101" spans="1:5" x14ac:dyDescent="0.2">
      <c r="A101" t="s">
        <v>8219</v>
      </c>
      <c r="B101">
        <v>96</v>
      </c>
      <c r="D101" t="s">
        <v>8221</v>
      </c>
      <c r="E101">
        <v>890</v>
      </c>
    </row>
    <row r="102" spans="1:5" x14ac:dyDescent="0.2">
      <c r="A102" t="s">
        <v>8219</v>
      </c>
      <c r="B102">
        <v>190</v>
      </c>
      <c r="D102" t="s">
        <v>8221</v>
      </c>
      <c r="E102">
        <v>31</v>
      </c>
    </row>
    <row r="103" spans="1:5" x14ac:dyDescent="0.2">
      <c r="A103" t="s">
        <v>8219</v>
      </c>
      <c r="B103">
        <v>94</v>
      </c>
      <c r="D103" t="s">
        <v>8221</v>
      </c>
      <c r="E103">
        <v>21</v>
      </c>
    </row>
    <row r="104" spans="1:5" x14ac:dyDescent="0.2">
      <c r="A104" t="s">
        <v>8219</v>
      </c>
      <c r="B104">
        <v>39</v>
      </c>
      <c r="D104" t="s">
        <v>8221</v>
      </c>
      <c r="E104">
        <v>37</v>
      </c>
    </row>
    <row r="105" spans="1:5" x14ac:dyDescent="0.2">
      <c r="A105" t="s">
        <v>8219</v>
      </c>
      <c r="B105">
        <v>127</v>
      </c>
      <c r="D105" t="s">
        <v>8221</v>
      </c>
      <c r="E105">
        <v>7</v>
      </c>
    </row>
    <row r="106" spans="1:5" x14ac:dyDescent="0.2">
      <c r="A106" t="s">
        <v>8219</v>
      </c>
      <c r="B106">
        <v>159</v>
      </c>
      <c r="D106" t="s">
        <v>8221</v>
      </c>
      <c r="E106">
        <v>4</v>
      </c>
    </row>
    <row r="107" spans="1:5" x14ac:dyDescent="0.2">
      <c r="A107" t="s">
        <v>8219</v>
      </c>
      <c r="B107">
        <v>177</v>
      </c>
      <c r="D107" t="s">
        <v>8221</v>
      </c>
      <c r="E107">
        <v>5</v>
      </c>
    </row>
    <row r="108" spans="1:5" x14ac:dyDescent="0.2">
      <c r="A108" t="s">
        <v>8219</v>
      </c>
      <c r="B108">
        <v>47</v>
      </c>
      <c r="D108" t="s">
        <v>8221</v>
      </c>
      <c r="E108">
        <v>0</v>
      </c>
    </row>
    <row r="109" spans="1:5" x14ac:dyDescent="0.2">
      <c r="A109" t="s">
        <v>8219</v>
      </c>
      <c r="B109">
        <v>1</v>
      </c>
      <c r="D109" t="s">
        <v>8221</v>
      </c>
      <c r="E109">
        <v>456</v>
      </c>
    </row>
    <row r="110" spans="1:5" x14ac:dyDescent="0.2">
      <c r="A110" t="s">
        <v>8219</v>
      </c>
      <c r="B110">
        <v>16</v>
      </c>
      <c r="D110" t="s">
        <v>8221</v>
      </c>
      <c r="E110">
        <v>369</v>
      </c>
    </row>
    <row r="111" spans="1:5" x14ac:dyDescent="0.2">
      <c r="A111" t="s">
        <v>8219</v>
      </c>
      <c r="B111">
        <v>115</v>
      </c>
      <c r="D111" t="s">
        <v>8221</v>
      </c>
      <c r="E111">
        <v>2</v>
      </c>
    </row>
    <row r="112" spans="1:5" x14ac:dyDescent="0.2">
      <c r="A112" t="s">
        <v>8219</v>
      </c>
      <c r="B112">
        <v>133</v>
      </c>
      <c r="D112" t="s">
        <v>8221</v>
      </c>
      <c r="E112">
        <v>0</v>
      </c>
    </row>
    <row r="113" spans="1:5" x14ac:dyDescent="0.2">
      <c r="A113" t="s">
        <v>8219</v>
      </c>
      <c r="B113">
        <v>70</v>
      </c>
      <c r="D113" t="s">
        <v>8221</v>
      </c>
      <c r="E113">
        <v>338</v>
      </c>
    </row>
    <row r="114" spans="1:5" x14ac:dyDescent="0.2">
      <c r="A114" t="s">
        <v>8219</v>
      </c>
      <c r="B114">
        <v>62</v>
      </c>
      <c r="D114" t="s">
        <v>8221</v>
      </c>
      <c r="E114">
        <v>4</v>
      </c>
    </row>
    <row r="115" spans="1:5" x14ac:dyDescent="0.2">
      <c r="A115" t="s">
        <v>8219</v>
      </c>
      <c r="B115">
        <v>10</v>
      </c>
      <c r="D115" t="s">
        <v>8221</v>
      </c>
      <c r="E115">
        <v>1</v>
      </c>
    </row>
    <row r="116" spans="1:5" x14ac:dyDescent="0.2">
      <c r="A116" t="s">
        <v>8219</v>
      </c>
      <c r="B116">
        <v>499</v>
      </c>
      <c r="D116" t="s">
        <v>8221</v>
      </c>
      <c r="E116">
        <v>28</v>
      </c>
    </row>
    <row r="117" spans="1:5" x14ac:dyDescent="0.2">
      <c r="A117" t="s">
        <v>8219</v>
      </c>
      <c r="B117">
        <v>47</v>
      </c>
      <c r="D117" t="s">
        <v>8221</v>
      </c>
      <c r="E117">
        <v>12</v>
      </c>
    </row>
    <row r="118" spans="1:5" x14ac:dyDescent="0.2">
      <c r="A118" t="s">
        <v>8219</v>
      </c>
      <c r="B118">
        <v>28</v>
      </c>
      <c r="D118" t="s">
        <v>8221</v>
      </c>
      <c r="E118">
        <v>16</v>
      </c>
    </row>
    <row r="119" spans="1:5" x14ac:dyDescent="0.2">
      <c r="A119" t="s">
        <v>8219</v>
      </c>
      <c r="B119">
        <v>24</v>
      </c>
      <c r="D119" t="s">
        <v>8221</v>
      </c>
      <c r="E119">
        <v>4</v>
      </c>
    </row>
    <row r="120" spans="1:5" x14ac:dyDescent="0.2">
      <c r="A120" t="s">
        <v>8219</v>
      </c>
      <c r="B120">
        <v>76</v>
      </c>
      <c r="D120" t="s">
        <v>8221</v>
      </c>
      <c r="E120">
        <v>4</v>
      </c>
    </row>
    <row r="121" spans="1:5" x14ac:dyDescent="0.2">
      <c r="A121" t="s">
        <v>8219</v>
      </c>
      <c r="B121">
        <v>98</v>
      </c>
      <c r="D121" t="s">
        <v>8221</v>
      </c>
      <c r="E121">
        <v>10</v>
      </c>
    </row>
    <row r="122" spans="1:5" x14ac:dyDescent="0.2">
      <c r="A122" t="s">
        <v>8219</v>
      </c>
      <c r="B122">
        <v>30</v>
      </c>
      <c r="D122" t="s">
        <v>8221</v>
      </c>
      <c r="E122">
        <v>0</v>
      </c>
    </row>
    <row r="123" spans="1:5" x14ac:dyDescent="0.2">
      <c r="A123" t="s">
        <v>8219</v>
      </c>
      <c r="B123">
        <v>478</v>
      </c>
      <c r="D123" t="s">
        <v>8221</v>
      </c>
      <c r="E123">
        <v>6</v>
      </c>
    </row>
    <row r="124" spans="1:5" x14ac:dyDescent="0.2">
      <c r="A124" t="s">
        <v>8219</v>
      </c>
      <c r="B124">
        <v>74</v>
      </c>
      <c r="D124" t="s">
        <v>8221</v>
      </c>
      <c r="E124">
        <v>0</v>
      </c>
    </row>
    <row r="125" spans="1:5" x14ac:dyDescent="0.2">
      <c r="A125" t="s">
        <v>8219</v>
      </c>
      <c r="B125">
        <v>131</v>
      </c>
      <c r="D125" t="s">
        <v>8221</v>
      </c>
      <c r="E125">
        <v>1</v>
      </c>
    </row>
    <row r="126" spans="1:5" x14ac:dyDescent="0.2">
      <c r="A126" t="s">
        <v>8219</v>
      </c>
      <c r="B126">
        <v>61</v>
      </c>
      <c r="D126" t="s">
        <v>8221</v>
      </c>
      <c r="E126">
        <v>0</v>
      </c>
    </row>
    <row r="127" spans="1:5" x14ac:dyDescent="0.2">
      <c r="A127" t="s">
        <v>8219</v>
      </c>
      <c r="B127">
        <v>1071</v>
      </c>
      <c r="D127" t="s">
        <v>8221</v>
      </c>
      <c r="E127">
        <v>44</v>
      </c>
    </row>
    <row r="128" spans="1:5" x14ac:dyDescent="0.2">
      <c r="A128" t="s">
        <v>8219</v>
      </c>
      <c r="B128">
        <v>122</v>
      </c>
      <c r="D128" t="s">
        <v>8221</v>
      </c>
      <c r="E128">
        <v>0</v>
      </c>
    </row>
    <row r="129" spans="1:5" x14ac:dyDescent="0.2">
      <c r="A129" t="s">
        <v>8219</v>
      </c>
      <c r="B129">
        <v>111</v>
      </c>
      <c r="D129" t="s">
        <v>8221</v>
      </c>
      <c r="E129">
        <v>3</v>
      </c>
    </row>
    <row r="130" spans="1:5" x14ac:dyDescent="0.2">
      <c r="A130" t="s">
        <v>8219</v>
      </c>
      <c r="B130">
        <v>255</v>
      </c>
      <c r="D130" t="s">
        <v>8221</v>
      </c>
      <c r="E130">
        <v>0</v>
      </c>
    </row>
    <row r="131" spans="1:5" x14ac:dyDescent="0.2">
      <c r="A131" t="s">
        <v>8219</v>
      </c>
      <c r="B131">
        <v>141</v>
      </c>
      <c r="D131" t="s">
        <v>8221</v>
      </c>
      <c r="E131">
        <v>52</v>
      </c>
    </row>
    <row r="132" spans="1:5" x14ac:dyDescent="0.2">
      <c r="A132" t="s">
        <v>8219</v>
      </c>
      <c r="B132">
        <v>159</v>
      </c>
      <c r="D132" t="s">
        <v>8221</v>
      </c>
      <c r="E132">
        <v>0</v>
      </c>
    </row>
    <row r="133" spans="1:5" x14ac:dyDescent="0.2">
      <c r="A133" t="s">
        <v>8219</v>
      </c>
      <c r="B133">
        <v>99</v>
      </c>
      <c r="D133" t="s">
        <v>8221</v>
      </c>
      <c r="E133">
        <v>1</v>
      </c>
    </row>
    <row r="134" spans="1:5" x14ac:dyDescent="0.2">
      <c r="A134" t="s">
        <v>8219</v>
      </c>
      <c r="B134">
        <v>96</v>
      </c>
      <c r="D134" t="s">
        <v>8221</v>
      </c>
      <c r="E134">
        <v>1</v>
      </c>
    </row>
    <row r="135" spans="1:5" x14ac:dyDescent="0.2">
      <c r="A135" t="s">
        <v>8219</v>
      </c>
      <c r="B135">
        <v>27</v>
      </c>
      <c r="D135" t="s">
        <v>8221</v>
      </c>
      <c r="E135">
        <v>2</v>
      </c>
    </row>
    <row r="136" spans="1:5" x14ac:dyDescent="0.2">
      <c r="A136" t="s">
        <v>8219</v>
      </c>
      <c r="B136">
        <v>166</v>
      </c>
      <c r="D136" t="s">
        <v>8221</v>
      </c>
      <c r="E136">
        <v>9</v>
      </c>
    </row>
    <row r="137" spans="1:5" x14ac:dyDescent="0.2">
      <c r="A137" t="s">
        <v>8219</v>
      </c>
      <c r="B137">
        <v>76</v>
      </c>
      <c r="D137" t="s">
        <v>8221</v>
      </c>
      <c r="E137">
        <v>5</v>
      </c>
    </row>
    <row r="138" spans="1:5" x14ac:dyDescent="0.2">
      <c r="A138" t="s">
        <v>8219</v>
      </c>
      <c r="B138">
        <v>211</v>
      </c>
      <c r="D138" t="s">
        <v>8221</v>
      </c>
      <c r="E138">
        <v>57</v>
      </c>
    </row>
    <row r="139" spans="1:5" x14ac:dyDescent="0.2">
      <c r="A139" t="s">
        <v>8219</v>
      </c>
      <c r="B139">
        <v>21</v>
      </c>
      <c r="D139" t="s">
        <v>8221</v>
      </c>
      <c r="E139">
        <v>3</v>
      </c>
    </row>
    <row r="140" spans="1:5" x14ac:dyDescent="0.2">
      <c r="A140" t="s">
        <v>8219</v>
      </c>
      <c r="B140">
        <v>61</v>
      </c>
      <c r="D140" t="s">
        <v>8221</v>
      </c>
      <c r="E140">
        <v>1</v>
      </c>
    </row>
    <row r="141" spans="1:5" x14ac:dyDescent="0.2">
      <c r="A141" t="s">
        <v>8219</v>
      </c>
      <c r="B141">
        <v>30</v>
      </c>
      <c r="D141" t="s">
        <v>8221</v>
      </c>
      <c r="E141">
        <v>6</v>
      </c>
    </row>
    <row r="142" spans="1:5" x14ac:dyDescent="0.2">
      <c r="A142" t="s">
        <v>8219</v>
      </c>
      <c r="B142">
        <v>375</v>
      </c>
      <c r="D142" t="s">
        <v>8221</v>
      </c>
      <c r="E142">
        <v>48</v>
      </c>
    </row>
    <row r="143" spans="1:5" x14ac:dyDescent="0.2">
      <c r="A143" t="s">
        <v>8219</v>
      </c>
      <c r="B143">
        <v>111</v>
      </c>
      <c r="D143" t="s">
        <v>8221</v>
      </c>
      <c r="E143">
        <v>2</v>
      </c>
    </row>
    <row r="144" spans="1:5" x14ac:dyDescent="0.2">
      <c r="A144" t="s">
        <v>8219</v>
      </c>
      <c r="B144">
        <v>123</v>
      </c>
      <c r="D144" t="s">
        <v>8221</v>
      </c>
      <c r="E144">
        <v>4</v>
      </c>
    </row>
    <row r="145" spans="1:5" x14ac:dyDescent="0.2">
      <c r="A145" t="s">
        <v>8219</v>
      </c>
      <c r="B145">
        <v>70</v>
      </c>
      <c r="D145" t="s">
        <v>8221</v>
      </c>
      <c r="E145">
        <v>5</v>
      </c>
    </row>
    <row r="146" spans="1:5" x14ac:dyDescent="0.2">
      <c r="A146" t="s">
        <v>8219</v>
      </c>
      <c r="B146">
        <v>85</v>
      </c>
      <c r="D146" t="s">
        <v>8221</v>
      </c>
      <c r="E146">
        <v>79</v>
      </c>
    </row>
    <row r="147" spans="1:5" x14ac:dyDescent="0.2">
      <c r="A147" t="s">
        <v>8219</v>
      </c>
      <c r="B147">
        <v>86</v>
      </c>
      <c r="D147" t="s">
        <v>8221</v>
      </c>
      <c r="E147">
        <v>2</v>
      </c>
    </row>
    <row r="148" spans="1:5" x14ac:dyDescent="0.2">
      <c r="A148" t="s">
        <v>8219</v>
      </c>
      <c r="B148">
        <v>13</v>
      </c>
      <c r="D148" t="s">
        <v>8221</v>
      </c>
      <c r="E148">
        <v>11</v>
      </c>
    </row>
    <row r="149" spans="1:5" x14ac:dyDescent="0.2">
      <c r="A149" t="s">
        <v>8219</v>
      </c>
      <c r="B149">
        <v>33</v>
      </c>
      <c r="D149" t="s">
        <v>8221</v>
      </c>
      <c r="E149">
        <v>11</v>
      </c>
    </row>
    <row r="150" spans="1:5" x14ac:dyDescent="0.2">
      <c r="A150" t="s">
        <v>8219</v>
      </c>
      <c r="B150">
        <v>15</v>
      </c>
      <c r="D150" t="s">
        <v>8221</v>
      </c>
      <c r="E150">
        <v>1</v>
      </c>
    </row>
    <row r="151" spans="1:5" x14ac:dyDescent="0.2">
      <c r="A151" t="s">
        <v>8219</v>
      </c>
      <c r="B151">
        <v>273</v>
      </c>
      <c r="D151" t="s">
        <v>8221</v>
      </c>
      <c r="E151">
        <v>3</v>
      </c>
    </row>
    <row r="152" spans="1:5" x14ac:dyDescent="0.2">
      <c r="A152" t="s">
        <v>8219</v>
      </c>
      <c r="B152">
        <v>714</v>
      </c>
      <c r="D152" t="s">
        <v>8221</v>
      </c>
      <c r="E152">
        <v>5</v>
      </c>
    </row>
    <row r="153" spans="1:5" x14ac:dyDescent="0.2">
      <c r="A153" t="s">
        <v>8219</v>
      </c>
      <c r="B153">
        <v>170</v>
      </c>
      <c r="D153" t="s">
        <v>8221</v>
      </c>
      <c r="E153">
        <v>12</v>
      </c>
    </row>
    <row r="154" spans="1:5" x14ac:dyDescent="0.2">
      <c r="A154" t="s">
        <v>8219</v>
      </c>
      <c r="B154">
        <v>512</v>
      </c>
      <c r="D154" t="s">
        <v>8221</v>
      </c>
      <c r="E154">
        <v>2</v>
      </c>
    </row>
    <row r="155" spans="1:5" x14ac:dyDescent="0.2">
      <c r="A155" t="s">
        <v>8219</v>
      </c>
      <c r="B155">
        <v>314</v>
      </c>
      <c r="D155" t="s">
        <v>8221</v>
      </c>
      <c r="E155">
        <v>5</v>
      </c>
    </row>
    <row r="156" spans="1:5" x14ac:dyDescent="0.2">
      <c r="A156" t="s">
        <v>8219</v>
      </c>
      <c r="B156">
        <v>167</v>
      </c>
      <c r="D156" t="s">
        <v>8221</v>
      </c>
      <c r="E156">
        <v>21</v>
      </c>
    </row>
    <row r="157" spans="1:5" x14ac:dyDescent="0.2">
      <c r="A157" t="s">
        <v>8219</v>
      </c>
      <c r="B157">
        <v>9</v>
      </c>
      <c r="D157" t="s">
        <v>8221</v>
      </c>
      <c r="E157">
        <v>0</v>
      </c>
    </row>
    <row r="158" spans="1:5" x14ac:dyDescent="0.2">
      <c r="A158" t="s">
        <v>8219</v>
      </c>
      <c r="B158">
        <v>103</v>
      </c>
      <c r="D158" t="s">
        <v>8221</v>
      </c>
      <c r="E158">
        <v>45</v>
      </c>
    </row>
    <row r="159" spans="1:5" x14ac:dyDescent="0.2">
      <c r="A159" t="s">
        <v>8219</v>
      </c>
      <c r="B159">
        <v>111</v>
      </c>
      <c r="D159" t="s">
        <v>8221</v>
      </c>
      <c r="E159">
        <v>29</v>
      </c>
    </row>
    <row r="160" spans="1:5" x14ac:dyDescent="0.2">
      <c r="A160" t="s">
        <v>8219</v>
      </c>
      <c r="B160">
        <v>271</v>
      </c>
      <c r="D160" t="s">
        <v>8221</v>
      </c>
      <c r="E160">
        <v>2</v>
      </c>
    </row>
    <row r="161" spans="1:5" x14ac:dyDescent="0.2">
      <c r="A161" t="s">
        <v>8219</v>
      </c>
      <c r="B161">
        <v>101</v>
      </c>
      <c r="D161" t="s">
        <v>8221</v>
      </c>
      <c r="E161">
        <v>30</v>
      </c>
    </row>
    <row r="162" spans="1:5" x14ac:dyDescent="0.2">
      <c r="A162" t="s">
        <v>8219</v>
      </c>
      <c r="B162">
        <v>57</v>
      </c>
      <c r="D162" t="s">
        <v>8221</v>
      </c>
      <c r="E162">
        <v>8</v>
      </c>
    </row>
    <row r="163" spans="1:5" x14ac:dyDescent="0.2">
      <c r="A163" t="s">
        <v>8219</v>
      </c>
      <c r="B163">
        <v>62</v>
      </c>
      <c r="D163" t="s">
        <v>8221</v>
      </c>
      <c r="E163">
        <v>1</v>
      </c>
    </row>
    <row r="164" spans="1:5" x14ac:dyDescent="0.2">
      <c r="A164" t="s">
        <v>8219</v>
      </c>
      <c r="B164">
        <v>32</v>
      </c>
      <c r="D164" t="s">
        <v>8221</v>
      </c>
      <c r="E164">
        <v>14</v>
      </c>
    </row>
    <row r="165" spans="1:5" x14ac:dyDescent="0.2">
      <c r="A165" t="s">
        <v>8219</v>
      </c>
      <c r="B165">
        <v>141</v>
      </c>
      <c r="D165" t="s">
        <v>8221</v>
      </c>
      <c r="E165">
        <v>24</v>
      </c>
    </row>
    <row r="166" spans="1:5" x14ac:dyDescent="0.2">
      <c r="A166" t="s">
        <v>8219</v>
      </c>
      <c r="B166">
        <v>75</v>
      </c>
      <c r="D166" t="s">
        <v>8221</v>
      </c>
      <c r="E166">
        <v>2</v>
      </c>
    </row>
    <row r="167" spans="1:5" x14ac:dyDescent="0.2">
      <c r="A167" t="s">
        <v>8219</v>
      </c>
      <c r="B167">
        <v>46</v>
      </c>
      <c r="D167" t="s">
        <v>8221</v>
      </c>
      <c r="E167">
        <v>21</v>
      </c>
    </row>
    <row r="168" spans="1:5" x14ac:dyDescent="0.2">
      <c r="A168" t="s">
        <v>8219</v>
      </c>
      <c r="B168">
        <v>103</v>
      </c>
      <c r="D168" t="s">
        <v>8221</v>
      </c>
      <c r="E168">
        <v>7</v>
      </c>
    </row>
    <row r="169" spans="1:5" x14ac:dyDescent="0.2">
      <c r="A169" t="s">
        <v>8219</v>
      </c>
      <c r="B169">
        <v>6</v>
      </c>
      <c r="D169" t="s">
        <v>8221</v>
      </c>
      <c r="E169">
        <v>0</v>
      </c>
    </row>
    <row r="170" spans="1:5" x14ac:dyDescent="0.2">
      <c r="A170" t="s">
        <v>8219</v>
      </c>
      <c r="B170">
        <v>83</v>
      </c>
      <c r="D170" t="s">
        <v>8221</v>
      </c>
      <c r="E170">
        <v>4</v>
      </c>
    </row>
    <row r="171" spans="1:5" x14ac:dyDescent="0.2">
      <c r="A171" t="s">
        <v>8219</v>
      </c>
      <c r="B171">
        <v>108</v>
      </c>
      <c r="D171" t="s">
        <v>8221</v>
      </c>
      <c r="E171">
        <v>32</v>
      </c>
    </row>
    <row r="172" spans="1:5" x14ac:dyDescent="0.2">
      <c r="A172" t="s">
        <v>8219</v>
      </c>
      <c r="B172">
        <v>25</v>
      </c>
      <c r="D172" t="s">
        <v>8221</v>
      </c>
      <c r="E172">
        <v>4</v>
      </c>
    </row>
    <row r="173" spans="1:5" x14ac:dyDescent="0.2">
      <c r="A173" t="s">
        <v>8219</v>
      </c>
      <c r="B173">
        <v>549</v>
      </c>
      <c r="D173" t="s">
        <v>8221</v>
      </c>
      <c r="E173">
        <v>9</v>
      </c>
    </row>
    <row r="174" spans="1:5" x14ac:dyDescent="0.2">
      <c r="A174" t="s">
        <v>8219</v>
      </c>
      <c r="B174">
        <v>222</v>
      </c>
      <c r="D174" t="s">
        <v>8221</v>
      </c>
      <c r="E174">
        <v>17</v>
      </c>
    </row>
    <row r="175" spans="1:5" x14ac:dyDescent="0.2">
      <c r="A175" t="s">
        <v>8219</v>
      </c>
      <c r="B175">
        <v>183</v>
      </c>
      <c r="D175" t="s">
        <v>8221</v>
      </c>
      <c r="E175">
        <v>5</v>
      </c>
    </row>
    <row r="176" spans="1:5" x14ac:dyDescent="0.2">
      <c r="A176" t="s">
        <v>8219</v>
      </c>
      <c r="B176">
        <v>89</v>
      </c>
      <c r="D176" t="s">
        <v>8221</v>
      </c>
      <c r="E176">
        <v>53</v>
      </c>
    </row>
    <row r="177" spans="1:5" x14ac:dyDescent="0.2">
      <c r="A177" t="s">
        <v>8219</v>
      </c>
      <c r="B177">
        <v>253</v>
      </c>
      <c r="D177" t="s">
        <v>8221</v>
      </c>
      <c r="E177">
        <v>7</v>
      </c>
    </row>
    <row r="178" spans="1:5" x14ac:dyDescent="0.2">
      <c r="A178" t="s">
        <v>8219</v>
      </c>
      <c r="B178">
        <v>140</v>
      </c>
      <c r="D178" t="s">
        <v>8221</v>
      </c>
      <c r="E178">
        <v>72</v>
      </c>
    </row>
    <row r="179" spans="1:5" x14ac:dyDescent="0.2">
      <c r="A179" t="s">
        <v>8219</v>
      </c>
      <c r="B179">
        <v>103</v>
      </c>
      <c r="D179" t="s">
        <v>8221</v>
      </c>
      <c r="E179">
        <v>0</v>
      </c>
    </row>
    <row r="180" spans="1:5" x14ac:dyDescent="0.2">
      <c r="A180" t="s">
        <v>8219</v>
      </c>
      <c r="B180">
        <v>138</v>
      </c>
      <c r="D180" t="s">
        <v>8221</v>
      </c>
      <c r="E180">
        <v>2</v>
      </c>
    </row>
    <row r="181" spans="1:5" x14ac:dyDescent="0.2">
      <c r="A181" t="s">
        <v>8219</v>
      </c>
      <c r="B181">
        <v>191</v>
      </c>
      <c r="D181" t="s">
        <v>8221</v>
      </c>
      <c r="E181">
        <v>8</v>
      </c>
    </row>
    <row r="182" spans="1:5" x14ac:dyDescent="0.2">
      <c r="A182" t="s">
        <v>8219</v>
      </c>
      <c r="B182">
        <v>34</v>
      </c>
      <c r="D182" t="s">
        <v>8221</v>
      </c>
      <c r="E182">
        <v>0</v>
      </c>
    </row>
    <row r="183" spans="1:5" x14ac:dyDescent="0.2">
      <c r="A183" t="s">
        <v>8219</v>
      </c>
      <c r="B183">
        <v>66</v>
      </c>
      <c r="D183" t="s">
        <v>8221</v>
      </c>
      <c r="E183">
        <v>20</v>
      </c>
    </row>
    <row r="184" spans="1:5" x14ac:dyDescent="0.2">
      <c r="A184" t="s">
        <v>8219</v>
      </c>
      <c r="B184">
        <v>50</v>
      </c>
      <c r="D184" t="s">
        <v>8221</v>
      </c>
      <c r="E184">
        <v>30</v>
      </c>
    </row>
    <row r="185" spans="1:5" x14ac:dyDescent="0.2">
      <c r="A185" t="s">
        <v>8219</v>
      </c>
      <c r="B185">
        <v>159</v>
      </c>
      <c r="D185" t="s">
        <v>8221</v>
      </c>
      <c r="E185">
        <v>6</v>
      </c>
    </row>
    <row r="186" spans="1:5" x14ac:dyDescent="0.2">
      <c r="A186" t="s">
        <v>8219</v>
      </c>
      <c r="B186">
        <v>182</v>
      </c>
      <c r="D186" t="s">
        <v>8221</v>
      </c>
      <c r="E186">
        <v>15</v>
      </c>
    </row>
    <row r="187" spans="1:5" x14ac:dyDescent="0.2">
      <c r="A187" t="s">
        <v>8219</v>
      </c>
      <c r="B187">
        <v>206</v>
      </c>
      <c r="D187" t="s">
        <v>8221</v>
      </c>
      <c r="E187">
        <v>5</v>
      </c>
    </row>
    <row r="188" spans="1:5" x14ac:dyDescent="0.2">
      <c r="A188" t="s">
        <v>8219</v>
      </c>
      <c r="B188">
        <v>169</v>
      </c>
      <c r="D188" t="s">
        <v>8221</v>
      </c>
      <c r="E188">
        <v>0</v>
      </c>
    </row>
    <row r="189" spans="1:5" x14ac:dyDescent="0.2">
      <c r="A189" t="s">
        <v>8219</v>
      </c>
      <c r="B189">
        <v>31</v>
      </c>
      <c r="D189" t="s">
        <v>8221</v>
      </c>
      <c r="E189">
        <v>0</v>
      </c>
    </row>
    <row r="190" spans="1:5" x14ac:dyDescent="0.2">
      <c r="A190" t="s">
        <v>8219</v>
      </c>
      <c r="B190">
        <v>28</v>
      </c>
      <c r="D190" t="s">
        <v>8221</v>
      </c>
      <c r="E190">
        <v>28</v>
      </c>
    </row>
    <row r="191" spans="1:5" x14ac:dyDescent="0.2">
      <c r="A191" t="s">
        <v>8219</v>
      </c>
      <c r="B191">
        <v>54</v>
      </c>
      <c r="D191" t="s">
        <v>8221</v>
      </c>
      <c r="E191">
        <v>0</v>
      </c>
    </row>
    <row r="192" spans="1:5" x14ac:dyDescent="0.2">
      <c r="A192" t="s">
        <v>8219</v>
      </c>
      <c r="B192">
        <v>467</v>
      </c>
      <c r="D192" t="s">
        <v>8221</v>
      </c>
      <c r="E192">
        <v>5</v>
      </c>
    </row>
    <row r="193" spans="1:5" x14ac:dyDescent="0.2">
      <c r="A193" t="s">
        <v>8219</v>
      </c>
      <c r="B193">
        <v>389</v>
      </c>
      <c r="D193" t="s">
        <v>8221</v>
      </c>
      <c r="E193">
        <v>7</v>
      </c>
    </row>
    <row r="194" spans="1:5" x14ac:dyDescent="0.2">
      <c r="A194" t="s">
        <v>8219</v>
      </c>
      <c r="B194">
        <v>68</v>
      </c>
      <c r="D194" t="s">
        <v>8221</v>
      </c>
      <c r="E194">
        <v>30</v>
      </c>
    </row>
    <row r="195" spans="1:5" x14ac:dyDescent="0.2">
      <c r="A195" t="s">
        <v>8219</v>
      </c>
      <c r="B195">
        <v>413</v>
      </c>
      <c r="D195" t="s">
        <v>8221</v>
      </c>
      <c r="E195">
        <v>2</v>
      </c>
    </row>
    <row r="196" spans="1:5" x14ac:dyDescent="0.2">
      <c r="A196" t="s">
        <v>8219</v>
      </c>
      <c r="B196">
        <v>190</v>
      </c>
      <c r="D196" t="s">
        <v>8221</v>
      </c>
      <c r="E196">
        <v>30</v>
      </c>
    </row>
    <row r="197" spans="1:5" x14ac:dyDescent="0.2">
      <c r="A197" t="s">
        <v>8219</v>
      </c>
      <c r="B197">
        <v>189</v>
      </c>
      <c r="D197" t="s">
        <v>8221</v>
      </c>
      <c r="E197">
        <v>2</v>
      </c>
    </row>
    <row r="198" spans="1:5" x14ac:dyDescent="0.2">
      <c r="A198" t="s">
        <v>8219</v>
      </c>
      <c r="B198">
        <v>130</v>
      </c>
      <c r="D198" t="s">
        <v>8221</v>
      </c>
      <c r="E198">
        <v>0</v>
      </c>
    </row>
    <row r="199" spans="1:5" x14ac:dyDescent="0.2">
      <c r="A199" t="s">
        <v>8219</v>
      </c>
      <c r="B199">
        <v>74</v>
      </c>
      <c r="D199" t="s">
        <v>8221</v>
      </c>
      <c r="E199">
        <v>2</v>
      </c>
    </row>
    <row r="200" spans="1:5" x14ac:dyDescent="0.2">
      <c r="A200" t="s">
        <v>8219</v>
      </c>
      <c r="B200">
        <v>274</v>
      </c>
      <c r="D200" t="s">
        <v>8221</v>
      </c>
      <c r="E200">
        <v>1</v>
      </c>
    </row>
    <row r="201" spans="1:5" x14ac:dyDescent="0.2">
      <c r="A201" t="s">
        <v>8219</v>
      </c>
      <c r="B201">
        <v>22</v>
      </c>
      <c r="D201" t="s">
        <v>8221</v>
      </c>
      <c r="E201">
        <v>2</v>
      </c>
    </row>
    <row r="202" spans="1:5" x14ac:dyDescent="0.2">
      <c r="A202" t="s">
        <v>8219</v>
      </c>
      <c r="B202">
        <v>31</v>
      </c>
      <c r="D202" t="s">
        <v>8221</v>
      </c>
      <c r="E202">
        <v>14</v>
      </c>
    </row>
    <row r="203" spans="1:5" x14ac:dyDescent="0.2">
      <c r="A203" t="s">
        <v>8219</v>
      </c>
      <c r="B203">
        <v>63</v>
      </c>
      <c r="D203" t="s">
        <v>8221</v>
      </c>
      <c r="E203">
        <v>31</v>
      </c>
    </row>
    <row r="204" spans="1:5" x14ac:dyDescent="0.2">
      <c r="A204" t="s">
        <v>8219</v>
      </c>
      <c r="B204">
        <v>20</v>
      </c>
      <c r="D204" t="s">
        <v>8221</v>
      </c>
      <c r="E204">
        <v>16</v>
      </c>
    </row>
    <row r="205" spans="1:5" x14ac:dyDescent="0.2">
      <c r="A205" t="s">
        <v>8219</v>
      </c>
      <c r="B205">
        <v>25</v>
      </c>
      <c r="D205" t="s">
        <v>8221</v>
      </c>
      <c r="E205">
        <v>12</v>
      </c>
    </row>
    <row r="206" spans="1:5" x14ac:dyDescent="0.2">
      <c r="A206" t="s">
        <v>8219</v>
      </c>
      <c r="B206">
        <v>61</v>
      </c>
      <c r="D206" t="s">
        <v>8221</v>
      </c>
      <c r="E206">
        <v>96</v>
      </c>
    </row>
    <row r="207" spans="1:5" x14ac:dyDescent="0.2">
      <c r="A207" t="s">
        <v>8219</v>
      </c>
      <c r="B207">
        <v>52</v>
      </c>
      <c r="D207" t="s">
        <v>8221</v>
      </c>
      <c r="E207">
        <v>16</v>
      </c>
    </row>
    <row r="208" spans="1:5" x14ac:dyDescent="0.2">
      <c r="A208" t="s">
        <v>8219</v>
      </c>
      <c r="B208">
        <v>86</v>
      </c>
      <c r="D208" t="s">
        <v>8221</v>
      </c>
      <c r="E208">
        <v>5</v>
      </c>
    </row>
    <row r="209" spans="1:5" x14ac:dyDescent="0.2">
      <c r="A209" t="s">
        <v>8219</v>
      </c>
      <c r="B209">
        <v>42</v>
      </c>
      <c r="D209" t="s">
        <v>8221</v>
      </c>
      <c r="E209">
        <v>0</v>
      </c>
    </row>
    <row r="210" spans="1:5" x14ac:dyDescent="0.2">
      <c r="A210" t="s">
        <v>8219</v>
      </c>
      <c r="B210">
        <v>52</v>
      </c>
      <c r="D210" t="s">
        <v>8221</v>
      </c>
      <c r="E210">
        <v>8</v>
      </c>
    </row>
    <row r="211" spans="1:5" x14ac:dyDescent="0.2">
      <c r="A211" t="s">
        <v>8219</v>
      </c>
      <c r="B211">
        <v>120</v>
      </c>
      <c r="D211" t="s">
        <v>8221</v>
      </c>
      <c r="E211">
        <v>7</v>
      </c>
    </row>
    <row r="212" spans="1:5" x14ac:dyDescent="0.2">
      <c r="A212" t="s">
        <v>8219</v>
      </c>
      <c r="B212">
        <v>22</v>
      </c>
      <c r="D212" t="s">
        <v>8221</v>
      </c>
      <c r="E212">
        <v>24</v>
      </c>
    </row>
    <row r="213" spans="1:5" x14ac:dyDescent="0.2">
      <c r="A213" t="s">
        <v>8219</v>
      </c>
      <c r="B213">
        <v>64</v>
      </c>
      <c r="D213" t="s">
        <v>8221</v>
      </c>
      <c r="E213">
        <v>121</v>
      </c>
    </row>
    <row r="214" spans="1:5" x14ac:dyDescent="0.2">
      <c r="A214" t="s">
        <v>8219</v>
      </c>
      <c r="B214">
        <v>23</v>
      </c>
      <c r="D214" t="s">
        <v>8221</v>
      </c>
      <c r="E214">
        <v>196</v>
      </c>
    </row>
    <row r="215" spans="1:5" x14ac:dyDescent="0.2">
      <c r="A215" t="s">
        <v>8219</v>
      </c>
      <c r="B215">
        <v>238</v>
      </c>
      <c r="D215" t="s">
        <v>8221</v>
      </c>
      <c r="E215">
        <v>5</v>
      </c>
    </row>
    <row r="216" spans="1:5" x14ac:dyDescent="0.2">
      <c r="A216" t="s">
        <v>8219</v>
      </c>
      <c r="B216">
        <v>33</v>
      </c>
      <c r="D216" t="s">
        <v>8221</v>
      </c>
      <c r="E216">
        <v>73</v>
      </c>
    </row>
    <row r="217" spans="1:5" x14ac:dyDescent="0.2">
      <c r="A217" t="s">
        <v>8219</v>
      </c>
      <c r="B217">
        <v>32</v>
      </c>
      <c r="D217" t="s">
        <v>8221</v>
      </c>
      <c r="E217">
        <v>93</v>
      </c>
    </row>
    <row r="218" spans="1:5" x14ac:dyDescent="0.2">
      <c r="A218" t="s">
        <v>8219</v>
      </c>
      <c r="B218">
        <v>24</v>
      </c>
      <c r="D218" t="s">
        <v>8221</v>
      </c>
      <c r="E218">
        <v>17</v>
      </c>
    </row>
    <row r="219" spans="1:5" x14ac:dyDescent="0.2">
      <c r="A219" t="s">
        <v>8219</v>
      </c>
      <c r="B219">
        <v>29</v>
      </c>
      <c r="D219" t="s">
        <v>8221</v>
      </c>
      <c r="E219">
        <v>7</v>
      </c>
    </row>
    <row r="220" spans="1:5" x14ac:dyDescent="0.2">
      <c r="A220" t="s">
        <v>8219</v>
      </c>
      <c r="B220">
        <v>50</v>
      </c>
      <c r="D220" t="s">
        <v>8221</v>
      </c>
      <c r="E220">
        <v>17</v>
      </c>
    </row>
    <row r="221" spans="1:5" x14ac:dyDescent="0.2">
      <c r="A221" t="s">
        <v>8219</v>
      </c>
      <c r="B221">
        <v>108</v>
      </c>
      <c r="D221" t="s">
        <v>8221</v>
      </c>
      <c r="E221">
        <v>171</v>
      </c>
    </row>
    <row r="222" spans="1:5" x14ac:dyDescent="0.2">
      <c r="A222" t="s">
        <v>8219</v>
      </c>
      <c r="B222">
        <v>139</v>
      </c>
      <c r="D222" t="s">
        <v>8221</v>
      </c>
      <c r="E222">
        <v>188</v>
      </c>
    </row>
    <row r="223" spans="1:5" x14ac:dyDescent="0.2">
      <c r="A223" t="s">
        <v>8219</v>
      </c>
      <c r="B223">
        <v>7</v>
      </c>
      <c r="D223" t="s">
        <v>8221</v>
      </c>
      <c r="E223">
        <v>110</v>
      </c>
    </row>
    <row r="224" spans="1:5" x14ac:dyDescent="0.2">
      <c r="A224" t="s">
        <v>8219</v>
      </c>
      <c r="B224">
        <v>149</v>
      </c>
      <c r="D224" t="s">
        <v>8221</v>
      </c>
      <c r="E224">
        <v>37</v>
      </c>
    </row>
    <row r="225" spans="1:5" x14ac:dyDescent="0.2">
      <c r="A225" t="s">
        <v>8219</v>
      </c>
      <c r="B225">
        <v>31</v>
      </c>
      <c r="D225" t="s">
        <v>8221</v>
      </c>
      <c r="E225">
        <v>9</v>
      </c>
    </row>
    <row r="226" spans="1:5" x14ac:dyDescent="0.2">
      <c r="A226" t="s">
        <v>8219</v>
      </c>
      <c r="B226">
        <v>26</v>
      </c>
      <c r="D226" t="s">
        <v>8221</v>
      </c>
      <c r="E226">
        <v>29</v>
      </c>
    </row>
    <row r="227" spans="1:5" x14ac:dyDescent="0.2">
      <c r="A227" t="s">
        <v>8219</v>
      </c>
      <c r="B227">
        <v>172</v>
      </c>
      <c r="D227" t="s">
        <v>8221</v>
      </c>
      <c r="E227">
        <v>6</v>
      </c>
    </row>
    <row r="228" spans="1:5" x14ac:dyDescent="0.2">
      <c r="A228" t="s">
        <v>8219</v>
      </c>
      <c r="B228">
        <v>78</v>
      </c>
      <c r="D228" t="s">
        <v>8221</v>
      </c>
      <c r="E228">
        <v>30</v>
      </c>
    </row>
    <row r="229" spans="1:5" x14ac:dyDescent="0.2">
      <c r="A229" t="s">
        <v>8219</v>
      </c>
      <c r="B229">
        <v>120</v>
      </c>
      <c r="D229" t="s">
        <v>8221</v>
      </c>
      <c r="E229">
        <v>81</v>
      </c>
    </row>
    <row r="230" spans="1:5" x14ac:dyDescent="0.2">
      <c r="A230" t="s">
        <v>8219</v>
      </c>
      <c r="B230">
        <v>227</v>
      </c>
      <c r="D230" t="s">
        <v>8221</v>
      </c>
      <c r="E230">
        <v>4</v>
      </c>
    </row>
    <row r="231" spans="1:5" x14ac:dyDescent="0.2">
      <c r="A231" t="s">
        <v>8219</v>
      </c>
      <c r="B231">
        <v>42</v>
      </c>
      <c r="D231" t="s">
        <v>8221</v>
      </c>
      <c r="E231">
        <v>11</v>
      </c>
    </row>
    <row r="232" spans="1:5" x14ac:dyDescent="0.2">
      <c r="A232" t="s">
        <v>8219</v>
      </c>
      <c r="B232">
        <v>64</v>
      </c>
      <c r="D232" t="s">
        <v>8221</v>
      </c>
      <c r="E232">
        <v>14</v>
      </c>
    </row>
    <row r="233" spans="1:5" x14ac:dyDescent="0.2">
      <c r="A233" t="s">
        <v>8219</v>
      </c>
      <c r="B233">
        <v>121</v>
      </c>
      <c r="D233" t="s">
        <v>8221</v>
      </c>
      <c r="E233">
        <v>5</v>
      </c>
    </row>
    <row r="234" spans="1:5" x14ac:dyDescent="0.2">
      <c r="A234" t="s">
        <v>8219</v>
      </c>
      <c r="B234">
        <v>87</v>
      </c>
      <c r="D234" t="s">
        <v>8221</v>
      </c>
      <c r="E234">
        <v>45</v>
      </c>
    </row>
    <row r="235" spans="1:5" x14ac:dyDescent="0.2">
      <c r="A235" t="s">
        <v>8219</v>
      </c>
      <c r="B235">
        <v>65</v>
      </c>
      <c r="D235" t="s">
        <v>8221</v>
      </c>
      <c r="E235">
        <v>8</v>
      </c>
    </row>
    <row r="236" spans="1:5" x14ac:dyDescent="0.2">
      <c r="A236" t="s">
        <v>8219</v>
      </c>
      <c r="B236">
        <v>49</v>
      </c>
      <c r="D236" t="s">
        <v>8221</v>
      </c>
      <c r="E236">
        <v>3</v>
      </c>
    </row>
    <row r="237" spans="1:5" x14ac:dyDescent="0.2">
      <c r="A237" t="s">
        <v>8219</v>
      </c>
      <c r="B237">
        <v>19</v>
      </c>
      <c r="D237" t="s">
        <v>8221</v>
      </c>
      <c r="E237">
        <v>24</v>
      </c>
    </row>
    <row r="238" spans="1:5" x14ac:dyDescent="0.2">
      <c r="A238" t="s">
        <v>8219</v>
      </c>
      <c r="B238">
        <v>81</v>
      </c>
      <c r="D238" t="s">
        <v>8221</v>
      </c>
      <c r="E238">
        <v>18</v>
      </c>
    </row>
    <row r="239" spans="1:5" x14ac:dyDescent="0.2">
      <c r="A239" t="s">
        <v>8219</v>
      </c>
      <c r="B239">
        <v>264</v>
      </c>
      <c r="D239" t="s">
        <v>8221</v>
      </c>
      <c r="E239">
        <v>12</v>
      </c>
    </row>
    <row r="240" spans="1:5" x14ac:dyDescent="0.2">
      <c r="A240" t="s">
        <v>8219</v>
      </c>
      <c r="B240">
        <v>25</v>
      </c>
      <c r="D240" t="s">
        <v>8221</v>
      </c>
      <c r="E240">
        <v>123</v>
      </c>
    </row>
    <row r="241" spans="1:5" x14ac:dyDescent="0.2">
      <c r="A241" t="s">
        <v>8219</v>
      </c>
      <c r="B241">
        <v>5</v>
      </c>
      <c r="D241" t="s">
        <v>8221</v>
      </c>
      <c r="E241">
        <v>96</v>
      </c>
    </row>
    <row r="242" spans="1:5" x14ac:dyDescent="0.2">
      <c r="A242" t="s">
        <v>8219</v>
      </c>
      <c r="B242">
        <v>885</v>
      </c>
      <c r="D242" t="s">
        <v>8221</v>
      </c>
      <c r="E242">
        <v>37</v>
      </c>
    </row>
    <row r="243" spans="1:5" x14ac:dyDescent="0.2">
      <c r="A243" t="s">
        <v>8219</v>
      </c>
      <c r="B243">
        <v>329</v>
      </c>
      <c r="D243" t="s">
        <v>8221</v>
      </c>
      <c r="E243">
        <v>20</v>
      </c>
    </row>
    <row r="244" spans="1:5" x14ac:dyDescent="0.2">
      <c r="A244" t="s">
        <v>8219</v>
      </c>
      <c r="B244">
        <v>71</v>
      </c>
      <c r="D244" t="s">
        <v>8221</v>
      </c>
      <c r="E244">
        <v>7</v>
      </c>
    </row>
    <row r="245" spans="1:5" x14ac:dyDescent="0.2">
      <c r="A245" t="s">
        <v>8219</v>
      </c>
      <c r="B245">
        <v>269</v>
      </c>
      <c r="D245" t="s">
        <v>8221</v>
      </c>
      <c r="E245">
        <v>0</v>
      </c>
    </row>
    <row r="246" spans="1:5" x14ac:dyDescent="0.2">
      <c r="A246" t="s">
        <v>8219</v>
      </c>
      <c r="B246">
        <v>345</v>
      </c>
      <c r="D246" t="s">
        <v>8221</v>
      </c>
      <c r="E246">
        <v>21</v>
      </c>
    </row>
    <row r="247" spans="1:5" x14ac:dyDescent="0.2">
      <c r="A247" t="s">
        <v>8219</v>
      </c>
      <c r="B247">
        <v>43</v>
      </c>
      <c r="D247" t="s">
        <v>8221</v>
      </c>
      <c r="E247">
        <v>3</v>
      </c>
    </row>
    <row r="248" spans="1:5" x14ac:dyDescent="0.2">
      <c r="A248" t="s">
        <v>8219</v>
      </c>
      <c r="B248">
        <v>33</v>
      </c>
      <c r="D248" t="s">
        <v>8221</v>
      </c>
      <c r="E248">
        <v>11</v>
      </c>
    </row>
    <row r="249" spans="1:5" x14ac:dyDescent="0.2">
      <c r="A249" t="s">
        <v>8219</v>
      </c>
      <c r="B249">
        <v>211</v>
      </c>
      <c r="D249" t="s">
        <v>8221</v>
      </c>
      <c r="E249">
        <v>1</v>
      </c>
    </row>
    <row r="250" spans="1:5" x14ac:dyDescent="0.2">
      <c r="A250" t="s">
        <v>8219</v>
      </c>
      <c r="B250">
        <v>196</v>
      </c>
      <c r="D250" t="s">
        <v>8221</v>
      </c>
      <c r="E250">
        <v>312</v>
      </c>
    </row>
    <row r="251" spans="1:5" x14ac:dyDescent="0.2">
      <c r="A251" t="s">
        <v>8219</v>
      </c>
      <c r="B251">
        <v>405</v>
      </c>
      <c r="D251" t="s">
        <v>8221</v>
      </c>
      <c r="E251">
        <v>1</v>
      </c>
    </row>
    <row r="252" spans="1:5" x14ac:dyDescent="0.2">
      <c r="A252" t="s">
        <v>8219</v>
      </c>
      <c r="B252">
        <v>206</v>
      </c>
      <c r="D252" t="s">
        <v>8221</v>
      </c>
      <c r="E252">
        <v>3</v>
      </c>
    </row>
    <row r="253" spans="1:5" x14ac:dyDescent="0.2">
      <c r="A253" t="s">
        <v>8219</v>
      </c>
      <c r="B253">
        <v>335</v>
      </c>
      <c r="D253" t="s">
        <v>8221</v>
      </c>
      <c r="E253">
        <v>4</v>
      </c>
    </row>
    <row r="254" spans="1:5" x14ac:dyDescent="0.2">
      <c r="A254" t="s">
        <v>8219</v>
      </c>
      <c r="B254">
        <v>215</v>
      </c>
      <c r="D254" t="s">
        <v>8221</v>
      </c>
      <c r="E254">
        <v>10</v>
      </c>
    </row>
    <row r="255" spans="1:5" x14ac:dyDescent="0.2">
      <c r="A255" t="s">
        <v>8219</v>
      </c>
      <c r="B255">
        <v>176</v>
      </c>
      <c r="D255" t="s">
        <v>8221</v>
      </c>
      <c r="E255">
        <v>8</v>
      </c>
    </row>
    <row r="256" spans="1:5" x14ac:dyDescent="0.2">
      <c r="A256" t="s">
        <v>8219</v>
      </c>
      <c r="B256">
        <v>555</v>
      </c>
      <c r="D256" t="s">
        <v>8221</v>
      </c>
      <c r="E256">
        <v>3</v>
      </c>
    </row>
    <row r="257" spans="1:5" x14ac:dyDescent="0.2">
      <c r="A257" t="s">
        <v>8219</v>
      </c>
      <c r="B257">
        <v>116</v>
      </c>
      <c r="D257" t="s">
        <v>8221</v>
      </c>
      <c r="E257">
        <v>1</v>
      </c>
    </row>
    <row r="258" spans="1:5" x14ac:dyDescent="0.2">
      <c r="A258" t="s">
        <v>8219</v>
      </c>
      <c r="B258">
        <v>615</v>
      </c>
      <c r="D258" t="s">
        <v>8221</v>
      </c>
      <c r="E258">
        <v>0</v>
      </c>
    </row>
    <row r="259" spans="1:5" x14ac:dyDescent="0.2">
      <c r="A259" t="s">
        <v>8219</v>
      </c>
      <c r="B259">
        <v>236</v>
      </c>
      <c r="D259" t="s">
        <v>8221</v>
      </c>
      <c r="E259">
        <v>5</v>
      </c>
    </row>
    <row r="260" spans="1:5" x14ac:dyDescent="0.2">
      <c r="A260" t="s">
        <v>8219</v>
      </c>
      <c r="B260">
        <v>145</v>
      </c>
      <c r="D260" t="s">
        <v>8221</v>
      </c>
      <c r="E260">
        <v>0</v>
      </c>
    </row>
    <row r="261" spans="1:5" x14ac:dyDescent="0.2">
      <c r="A261" t="s">
        <v>8219</v>
      </c>
      <c r="B261">
        <v>167</v>
      </c>
      <c r="D261" t="s">
        <v>8221</v>
      </c>
      <c r="E261">
        <v>3</v>
      </c>
    </row>
    <row r="262" spans="1:5" x14ac:dyDescent="0.2">
      <c r="A262" t="s">
        <v>8219</v>
      </c>
      <c r="B262">
        <v>235</v>
      </c>
      <c r="D262" t="s">
        <v>8221</v>
      </c>
      <c r="E262">
        <v>7</v>
      </c>
    </row>
    <row r="263" spans="1:5" x14ac:dyDescent="0.2">
      <c r="A263" t="s">
        <v>8219</v>
      </c>
      <c r="B263">
        <v>452</v>
      </c>
      <c r="D263" t="s">
        <v>8221</v>
      </c>
      <c r="E263">
        <v>0</v>
      </c>
    </row>
    <row r="264" spans="1:5" x14ac:dyDescent="0.2">
      <c r="A264" t="s">
        <v>8219</v>
      </c>
      <c r="B264">
        <v>241</v>
      </c>
      <c r="D264" t="s">
        <v>8221</v>
      </c>
      <c r="E264">
        <v>2</v>
      </c>
    </row>
    <row r="265" spans="1:5" x14ac:dyDescent="0.2">
      <c r="A265" t="s">
        <v>8219</v>
      </c>
      <c r="B265">
        <v>28</v>
      </c>
      <c r="D265" t="s">
        <v>8221</v>
      </c>
      <c r="E265">
        <v>23</v>
      </c>
    </row>
    <row r="266" spans="1:5" x14ac:dyDescent="0.2">
      <c r="A266" t="s">
        <v>8219</v>
      </c>
      <c r="B266">
        <v>140</v>
      </c>
      <c r="D266" t="s">
        <v>8221</v>
      </c>
      <c r="E266">
        <v>1</v>
      </c>
    </row>
    <row r="267" spans="1:5" x14ac:dyDescent="0.2">
      <c r="A267" t="s">
        <v>8219</v>
      </c>
      <c r="B267">
        <v>280</v>
      </c>
      <c r="D267" t="s">
        <v>8221</v>
      </c>
      <c r="E267">
        <v>2</v>
      </c>
    </row>
    <row r="268" spans="1:5" x14ac:dyDescent="0.2">
      <c r="A268" t="s">
        <v>8219</v>
      </c>
      <c r="B268">
        <v>70</v>
      </c>
      <c r="D268" t="s">
        <v>8221</v>
      </c>
      <c r="E268">
        <v>3</v>
      </c>
    </row>
    <row r="269" spans="1:5" x14ac:dyDescent="0.2">
      <c r="A269" t="s">
        <v>8219</v>
      </c>
      <c r="B269">
        <v>160</v>
      </c>
      <c r="D269" t="s">
        <v>8221</v>
      </c>
      <c r="E269">
        <v>0</v>
      </c>
    </row>
    <row r="270" spans="1:5" x14ac:dyDescent="0.2">
      <c r="A270" t="s">
        <v>8219</v>
      </c>
      <c r="B270">
        <v>141</v>
      </c>
      <c r="D270" t="s">
        <v>8221</v>
      </c>
      <c r="E270">
        <v>13</v>
      </c>
    </row>
    <row r="271" spans="1:5" x14ac:dyDescent="0.2">
      <c r="A271" t="s">
        <v>8219</v>
      </c>
      <c r="B271">
        <v>874</v>
      </c>
      <c r="D271" t="s">
        <v>8221</v>
      </c>
      <c r="E271">
        <v>1</v>
      </c>
    </row>
    <row r="272" spans="1:5" x14ac:dyDescent="0.2">
      <c r="A272" t="s">
        <v>8219</v>
      </c>
      <c r="B272">
        <v>73</v>
      </c>
      <c r="D272" t="s">
        <v>8221</v>
      </c>
      <c r="E272">
        <v>1</v>
      </c>
    </row>
    <row r="273" spans="1:5" x14ac:dyDescent="0.2">
      <c r="A273" t="s">
        <v>8219</v>
      </c>
      <c r="B273">
        <v>294</v>
      </c>
      <c r="D273" t="s">
        <v>8221</v>
      </c>
      <c r="E273">
        <v>1</v>
      </c>
    </row>
    <row r="274" spans="1:5" x14ac:dyDescent="0.2">
      <c r="A274" t="s">
        <v>8219</v>
      </c>
      <c r="B274">
        <v>740</v>
      </c>
      <c r="D274" t="s">
        <v>8221</v>
      </c>
      <c r="E274">
        <v>6</v>
      </c>
    </row>
    <row r="275" spans="1:5" x14ac:dyDescent="0.2">
      <c r="A275" t="s">
        <v>8219</v>
      </c>
      <c r="B275">
        <v>369</v>
      </c>
      <c r="D275" t="s">
        <v>8221</v>
      </c>
      <c r="E275">
        <v>39</v>
      </c>
    </row>
    <row r="276" spans="1:5" x14ac:dyDescent="0.2">
      <c r="A276" t="s">
        <v>8219</v>
      </c>
      <c r="B276">
        <v>110</v>
      </c>
      <c r="D276" t="s">
        <v>8221</v>
      </c>
      <c r="E276">
        <v>4</v>
      </c>
    </row>
    <row r="277" spans="1:5" x14ac:dyDescent="0.2">
      <c r="A277" t="s">
        <v>8219</v>
      </c>
      <c r="B277">
        <v>455</v>
      </c>
      <c r="D277" t="s">
        <v>8221</v>
      </c>
      <c r="E277">
        <v>1</v>
      </c>
    </row>
    <row r="278" spans="1:5" x14ac:dyDescent="0.2">
      <c r="A278" t="s">
        <v>8219</v>
      </c>
      <c r="B278">
        <v>224</v>
      </c>
      <c r="D278" t="s">
        <v>8221</v>
      </c>
      <c r="E278">
        <v>0</v>
      </c>
    </row>
    <row r="279" spans="1:5" x14ac:dyDescent="0.2">
      <c r="A279" t="s">
        <v>8219</v>
      </c>
      <c r="B279">
        <v>46</v>
      </c>
      <c r="D279" t="s">
        <v>8221</v>
      </c>
      <c r="E279">
        <v>0</v>
      </c>
    </row>
    <row r="280" spans="1:5" x14ac:dyDescent="0.2">
      <c r="A280" t="s">
        <v>8219</v>
      </c>
      <c r="B280">
        <v>284</v>
      </c>
      <c r="D280" t="s">
        <v>8221</v>
      </c>
      <c r="E280">
        <v>0</v>
      </c>
    </row>
    <row r="281" spans="1:5" x14ac:dyDescent="0.2">
      <c r="A281" t="s">
        <v>8219</v>
      </c>
      <c r="B281">
        <v>98</v>
      </c>
      <c r="D281" t="s">
        <v>8221</v>
      </c>
      <c r="E281">
        <v>8</v>
      </c>
    </row>
    <row r="282" spans="1:5" x14ac:dyDescent="0.2">
      <c r="A282" t="s">
        <v>8219</v>
      </c>
      <c r="B282">
        <v>56</v>
      </c>
      <c r="D282" t="s">
        <v>8221</v>
      </c>
      <c r="E282">
        <v>0</v>
      </c>
    </row>
    <row r="283" spans="1:5" x14ac:dyDescent="0.2">
      <c r="A283" t="s">
        <v>8219</v>
      </c>
      <c r="B283">
        <v>32</v>
      </c>
      <c r="D283" t="s">
        <v>8221</v>
      </c>
      <c r="E283">
        <v>1</v>
      </c>
    </row>
    <row r="284" spans="1:5" x14ac:dyDescent="0.2">
      <c r="A284" t="s">
        <v>8219</v>
      </c>
      <c r="B284">
        <v>30</v>
      </c>
      <c r="D284" t="s">
        <v>8221</v>
      </c>
      <c r="E284">
        <v>12</v>
      </c>
    </row>
    <row r="285" spans="1:5" x14ac:dyDescent="0.2">
      <c r="A285" t="s">
        <v>8219</v>
      </c>
      <c r="B285">
        <v>70</v>
      </c>
      <c r="D285" t="s">
        <v>8221</v>
      </c>
      <c r="E285">
        <v>0</v>
      </c>
    </row>
    <row r="286" spans="1:5" x14ac:dyDescent="0.2">
      <c r="A286" t="s">
        <v>8219</v>
      </c>
      <c r="B286">
        <v>44</v>
      </c>
      <c r="D286" t="s">
        <v>8221</v>
      </c>
      <c r="E286">
        <v>3</v>
      </c>
    </row>
    <row r="287" spans="1:5" x14ac:dyDescent="0.2">
      <c r="A287" t="s">
        <v>8219</v>
      </c>
      <c r="B287">
        <v>92</v>
      </c>
      <c r="D287" t="s">
        <v>8221</v>
      </c>
      <c r="E287">
        <v>2</v>
      </c>
    </row>
    <row r="288" spans="1:5" x14ac:dyDescent="0.2">
      <c r="A288" t="s">
        <v>8219</v>
      </c>
      <c r="B288">
        <v>205</v>
      </c>
      <c r="D288" t="s">
        <v>8221</v>
      </c>
      <c r="E288">
        <v>6</v>
      </c>
    </row>
    <row r="289" spans="1:5" x14ac:dyDescent="0.2">
      <c r="A289" t="s">
        <v>8219</v>
      </c>
      <c r="B289">
        <v>23</v>
      </c>
      <c r="D289" t="s">
        <v>8221</v>
      </c>
      <c r="E289">
        <v>0</v>
      </c>
    </row>
    <row r="290" spans="1:5" x14ac:dyDescent="0.2">
      <c r="A290" t="s">
        <v>8219</v>
      </c>
      <c r="B290">
        <v>4</v>
      </c>
      <c r="D290" t="s">
        <v>8221</v>
      </c>
      <c r="E290">
        <v>15</v>
      </c>
    </row>
    <row r="291" spans="1:5" x14ac:dyDescent="0.2">
      <c r="A291" t="s">
        <v>8219</v>
      </c>
      <c r="B291">
        <v>112</v>
      </c>
      <c r="D291" t="s">
        <v>8221</v>
      </c>
      <c r="E291">
        <v>1</v>
      </c>
    </row>
    <row r="292" spans="1:5" x14ac:dyDescent="0.2">
      <c r="A292" t="s">
        <v>8219</v>
      </c>
      <c r="B292">
        <v>27</v>
      </c>
      <c r="D292" t="s">
        <v>8221</v>
      </c>
      <c r="E292">
        <v>3</v>
      </c>
    </row>
    <row r="293" spans="1:5" x14ac:dyDescent="0.2">
      <c r="A293" t="s">
        <v>8219</v>
      </c>
      <c r="B293">
        <v>11</v>
      </c>
      <c r="D293" t="s">
        <v>8221</v>
      </c>
      <c r="E293">
        <v>8</v>
      </c>
    </row>
    <row r="294" spans="1:5" x14ac:dyDescent="0.2">
      <c r="A294" t="s">
        <v>8219</v>
      </c>
      <c r="B294">
        <v>26</v>
      </c>
      <c r="D294" t="s">
        <v>8221</v>
      </c>
      <c r="E294">
        <v>0</v>
      </c>
    </row>
    <row r="295" spans="1:5" x14ac:dyDescent="0.2">
      <c r="A295" t="s">
        <v>8219</v>
      </c>
      <c r="B295">
        <v>77</v>
      </c>
      <c r="D295" t="s">
        <v>8221</v>
      </c>
      <c r="E295">
        <v>3</v>
      </c>
    </row>
    <row r="296" spans="1:5" x14ac:dyDescent="0.2">
      <c r="A296" t="s">
        <v>8219</v>
      </c>
      <c r="B296">
        <v>136</v>
      </c>
      <c r="D296" t="s">
        <v>8221</v>
      </c>
      <c r="E296">
        <v>3</v>
      </c>
    </row>
    <row r="297" spans="1:5" x14ac:dyDescent="0.2">
      <c r="A297" t="s">
        <v>8219</v>
      </c>
      <c r="B297">
        <v>157</v>
      </c>
      <c r="D297" t="s">
        <v>8221</v>
      </c>
      <c r="E297">
        <v>0</v>
      </c>
    </row>
    <row r="298" spans="1:5" x14ac:dyDescent="0.2">
      <c r="A298" t="s">
        <v>8219</v>
      </c>
      <c r="B298">
        <v>158</v>
      </c>
      <c r="D298" t="s">
        <v>8221</v>
      </c>
      <c r="E298">
        <v>19</v>
      </c>
    </row>
    <row r="299" spans="1:5" x14ac:dyDescent="0.2">
      <c r="A299" t="s">
        <v>8219</v>
      </c>
      <c r="B299">
        <v>27</v>
      </c>
      <c r="D299" t="s">
        <v>8221</v>
      </c>
      <c r="E299">
        <v>0</v>
      </c>
    </row>
    <row r="300" spans="1:5" x14ac:dyDescent="0.2">
      <c r="A300" t="s">
        <v>8219</v>
      </c>
      <c r="B300">
        <v>23</v>
      </c>
      <c r="D300" t="s">
        <v>8221</v>
      </c>
      <c r="E300">
        <v>2</v>
      </c>
    </row>
    <row r="301" spans="1:5" x14ac:dyDescent="0.2">
      <c r="A301" t="s">
        <v>8219</v>
      </c>
      <c r="B301">
        <v>17</v>
      </c>
      <c r="D301" t="s">
        <v>8221</v>
      </c>
      <c r="E301">
        <v>0</v>
      </c>
    </row>
    <row r="302" spans="1:5" x14ac:dyDescent="0.2">
      <c r="A302" t="s">
        <v>8219</v>
      </c>
      <c r="B302">
        <v>101</v>
      </c>
      <c r="D302" t="s">
        <v>8221</v>
      </c>
      <c r="E302">
        <v>14</v>
      </c>
    </row>
    <row r="303" spans="1:5" x14ac:dyDescent="0.2">
      <c r="A303" t="s">
        <v>8219</v>
      </c>
      <c r="B303">
        <v>62</v>
      </c>
      <c r="D303" t="s">
        <v>8221</v>
      </c>
      <c r="E303">
        <v>0</v>
      </c>
    </row>
    <row r="304" spans="1:5" x14ac:dyDescent="0.2">
      <c r="A304" t="s">
        <v>8219</v>
      </c>
      <c r="B304">
        <v>32</v>
      </c>
      <c r="D304" t="s">
        <v>8221</v>
      </c>
      <c r="E304">
        <v>0</v>
      </c>
    </row>
    <row r="305" spans="1:5" x14ac:dyDescent="0.2">
      <c r="A305" t="s">
        <v>8219</v>
      </c>
      <c r="B305">
        <v>89</v>
      </c>
      <c r="D305" t="s">
        <v>8221</v>
      </c>
      <c r="E305">
        <v>4</v>
      </c>
    </row>
    <row r="306" spans="1:5" x14ac:dyDescent="0.2">
      <c r="A306" t="s">
        <v>8219</v>
      </c>
      <c r="B306">
        <v>93</v>
      </c>
      <c r="D306" t="s">
        <v>8221</v>
      </c>
      <c r="E306">
        <v>3</v>
      </c>
    </row>
    <row r="307" spans="1:5" x14ac:dyDescent="0.2">
      <c r="A307" t="s">
        <v>8219</v>
      </c>
      <c r="B307">
        <v>98</v>
      </c>
      <c r="D307" t="s">
        <v>8221</v>
      </c>
      <c r="E307">
        <v>0</v>
      </c>
    </row>
    <row r="308" spans="1:5" x14ac:dyDescent="0.2">
      <c r="A308" t="s">
        <v>8219</v>
      </c>
      <c r="B308">
        <v>82</v>
      </c>
      <c r="D308" t="s">
        <v>8221</v>
      </c>
      <c r="E308">
        <v>5</v>
      </c>
    </row>
    <row r="309" spans="1:5" x14ac:dyDescent="0.2">
      <c r="A309" t="s">
        <v>8219</v>
      </c>
      <c r="B309">
        <v>116</v>
      </c>
      <c r="D309" t="s">
        <v>8221</v>
      </c>
      <c r="E309">
        <v>47</v>
      </c>
    </row>
    <row r="310" spans="1:5" x14ac:dyDescent="0.2">
      <c r="A310" t="s">
        <v>8219</v>
      </c>
      <c r="B310">
        <v>52</v>
      </c>
      <c r="D310" t="s">
        <v>8221</v>
      </c>
      <c r="E310">
        <v>0</v>
      </c>
    </row>
    <row r="311" spans="1:5" x14ac:dyDescent="0.2">
      <c r="A311" t="s">
        <v>8219</v>
      </c>
      <c r="B311">
        <v>23</v>
      </c>
      <c r="D311" t="s">
        <v>8221</v>
      </c>
      <c r="E311">
        <v>10</v>
      </c>
    </row>
    <row r="312" spans="1:5" x14ac:dyDescent="0.2">
      <c r="A312" t="s">
        <v>8219</v>
      </c>
      <c r="B312">
        <v>77</v>
      </c>
      <c r="D312" t="s">
        <v>8221</v>
      </c>
      <c r="E312">
        <v>11</v>
      </c>
    </row>
    <row r="313" spans="1:5" x14ac:dyDescent="0.2">
      <c r="A313" t="s">
        <v>8219</v>
      </c>
      <c r="B313">
        <v>49</v>
      </c>
      <c r="D313" t="s">
        <v>8221</v>
      </c>
      <c r="E313">
        <v>2</v>
      </c>
    </row>
    <row r="314" spans="1:5" x14ac:dyDescent="0.2">
      <c r="A314" t="s">
        <v>8219</v>
      </c>
      <c r="B314">
        <v>59</v>
      </c>
      <c r="D314" t="s">
        <v>8221</v>
      </c>
      <c r="E314">
        <v>2</v>
      </c>
    </row>
    <row r="315" spans="1:5" x14ac:dyDescent="0.2">
      <c r="A315" t="s">
        <v>8219</v>
      </c>
      <c r="B315">
        <v>113</v>
      </c>
      <c r="D315" t="s">
        <v>8221</v>
      </c>
      <c r="E315">
        <v>22</v>
      </c>
    </row>
    <row r="316" spans="1:5" x14ac:dyDescent="0.2">
      <c r="A316" t="s">
        <v>8219</v>
      </c>
      <c r="B316">
        <v>34</v>
      </c>
      <c r="D316" t="s">
        <v>8221</v>
      </c>
      <c r="E316">
        <v>8</v>
      </c>
    </row>
    <row r="317" spans="1:5" x14ac:dyDescent="0.2">
      <c r="A317" t="s">
        <v>8219</v>
      </c>
      <c r="B317">
        <v>42</v>
      </c>
      <c r="D317" t="s">
        <v>8221</v>
      </c>
      <c r="E317">
        <v>6</v>
      </c>
    </row>
    <row r="318" spans="1:5" x14ac:dyDescent="0.2">
      <c r="A318" t="s">
        <v>8219</v>
      </c>
      <c r="B318">
        <v>42</v>
      </c>
      <c r="D318" t="s">
        <v>8221</v>
      </c>
      <c r="E318">
        <v>1</v>
      </c>
    </row>
    <row r="319" spans="1:5" x14ac:dyDescent="0.2">
      <c r="A319" t="s">
        <v>8219</v>
      </c>
      <c r="B319">
        <v>49</v>
      </c>
      <c r="D319" t="s">
        <v>8221</v>
      </c>
      <c r="E319">
        <v>3</v>
      </c>
    </row>
    <row r="320" spans="1:5" x14ac:dyDescent="0.2">
      <c r="A320" t="s">
        <v>8219</v>
      </c>
      <c r="B320">
        <v>56</v>
      </c>
      <c r="D320" t="s">
        <v>8221</v>
      </c>
      <c r="E320">
        <v>0</v>
      </c>
    </row>
    <row r="321" spans="1:5" x14ac:dyDescent="0.2">
      <c r="A321" t="s">
        <v>8219</v>
      </c>
      <c r="B321">
        <v>25</v>
      </c>
      <c r="D321" t="s">
        <v>8221</v>
      </c>
      <c r="E321">
        <v>0</v>
      </c>
    </row>
    <row r="322" spans="1:5" x14ac:dyDescent="0.2">
      <c r="A322" t="s">
        <v>8219</v>
      </c>
      <c r="B322">
        <v>21</v>
      </c>
      <c r="D322" t="s">
        <v>8221</v>
      </c>
      <c r="E322">
        <v>17</v>
      </c>
    </row>
    <row r="323" spans="1:5" x14ac:dyDescent="0.2">
      <c r="A323" t="s">
        <v>8219</v>
      </c>
      <c r="B323">
        <v>42</v>
      </c>
      <c r="D323" t="s">
        <v>8221</v>
      </c>
      <c r="E323">
        <v>2</v>
      </c>
    </row>
    <row r="324" spans="1:5" x14ac:dyDescent="0.2">
      <c r="A324" t="s">
        <v>8219</v>
      </c>
      <c r="B324">
        <v>54</v>
      </c>
      <c r="D324" t="s">
        <v>8221</v>
      </c>
      <c r="E324">
        <v>3</v>
      </c>
    </row>
    <row r="325" spans="1:5" x14ac:dyDescent="0.2">
      <c r="A325" t="s">
        <v>8219</v>
      </c>
      <c r="B325">
        <v>38</v>
      </c>
      <c r="D325" t="s">
        <v>8221</v>
      </c>
      <c r="E325">
        <v>41</v>
      </c>
    </row>
    <row r="326" spans="1:5" x14ac:dyDescent="0.2">
      <c r="A326" t="s">
        <v>8219</v>
      </c>
      <c r="B326">
        <v>64</v>
      </c>
      <c r="D326" t="s">
        <v>8221</v>
      </c>
      <c r="E326">
        <v>2</v>
      </c>
    </row>
    <row r="327" spans="1:5" x14ac:dyDescent="0.2">
      <c r="A327" t="s">
        <v>8219</v>
      </c>
      <c r="B327">
        <v>13</v>
      </c>
      <c r="D327" t="s">
        <v>8221</v>
      </c>
      <c r="E327">
        <v>3</v>
      </c>
    </row>
    <row r="328" spans="1:5" x14ac:dyDescent="0.2">
      <c r="A328" t="s">
        <v>8219</v>
      </c>
      <c r="B328">
        <v>33</v>
      </c>
      <c r="D328" t="s">
        <v>8221</v>
      </c>
      <c r="E328">
        <v>8</v>
      </c>
    </row>
    <row r="329" spans="1:5" x14ac:dyDescent="0.2">
      <c r="A329" t="s">
        <v>8219</v>
      </c>
      <c r="B329">
        <v>52</v>
      </c>
      <c r="D329" t="s">
        <v>8221</v>
      </c>
      <c r="E329">
        <v>0</v>
      </c>
    </row>
    <row r="330" spans="1:5" x14ac:dyDescent="0.2">
      <c r="A330" t="s">
        <v>8219</v>
      </c>
      <c r="B330">
        <v>107</v>
      </c>
      <c r="D330" t="s">
        <v>8221</v>
      </c>
      <c r="E330">
        <v>1</v>
      </c>
    </row>
    <row r="331" spans="1:5" x14ac:dyDescent="0.2">
      <c r="A331" t="s">
        <v>8219</v>
      </c>
      <c r="B331">
        <v>11</v>
      </c>
      <c r="D331" t="s">
        <v>8221</v>
      </c>
      <c r="E331">
        <v>3</v>
      </c>
    </row>
    <row r="332" spans="1:5" x14ac:dyDescent="0.2">
      <c r="A332" t="s">
        <v>8219</v>
      </c>
      <c r="B332">
        <v>34</v>
      </c>
      <c r="D332" t="s">
        <v>8221</v>
      </c>
      <c r="E332">
        <v>4</v>
      </c>
    </row>
    <row r="333" spans="1:5" x14ac:dyDescent="0.2">
      <c r="A333" t="s">
        <v>8219</v>
      </c>
      <c r="B333">
        <v>75</v>
      </c>
      <c r="D333" t="s">
        <v>8221</v>
      </c>
      <c r="E333">
        <v>9</v>
      </c>
    </row>
    <row r="334" spans="1:5" x14ac:dyDescent="0.2">
      <c r="A334" t="s">
        <v>8219</v>
      </c>
      <c r="B334">
        <v>26</v>
      </c>
      <c r="D334" t="s">
        <v>8221</v>
      </c>
      <c r="E334">
        <v>16</v>
      </c>
    </row>
    <row r="335" spans="1:5" x14ac:dyDescent="0.2">
      <c r="A335" t="s">
        <v>8219</v>
      </c>
      <c r="B335">
        <v>50</v>
      </c>
      <c r="D335" t="s">
        <v>8221</v>
      </c>
      <c r="E335">
        <v>1</v>
      </c>
    </row>
    <row r="336" spans="1:5" x14ac:dyDescent="0.2">
      <c r="A336" t="s">
        <v>8219</v>
      </c>
      <c r="B336">
        <v>80</v>
      </c>
      <c r="D336" t="s">
        <v>8221</v>
      </c>
      <c r="E336">
        <v>7</v>
      </c>
    </row>
    <row r="337" spans="1:5" x14ac:dyDescent="0.2">
      <c r="A337" t="s">
        <v>8219</v>
      </c>
      <c r="B337">
        <v>110</v>
      </c>
      <c r="D337" t="s">
        <v>8221</v>
      </c>
      <c r="E337">
        <v>0</v>
      </c>
    </row>
    <row r="338" spans="1:5" x14ac:dyDescent="0.2">
      <c r="A338" t="s">
        <v>8219</v>
      </c>
      <c r="B338">
        <v>77</v>
      </c>
      <c r="D338" t="s">
        <v>8221</v>
      </c>
      <c r="E338">
        <v>0</v>
      </c>
    </row>
    <row r="339" spans="1:5" x14ac:dyDescent="0.2">
      <c r="A339" t="s">
        <v>8219</v>
      </c>
      <c r="B339">
        <v>50</v>
      </c>
      <c r="D339" t="s">
        <v>8221</v>
      </c>
      <c r="E339">
        <v>0</v>
      </c>
    </row>
    <row r="340" spans="1:5" x14ac:dyDescent="0.2">
      <c r="A340" t="s">
        <v>8219</v>
      </c>
      <c r="B340">
        <v>145</v>
      </c>
      <c r="D340" t="s">
        <v>8221</v>
      </c>
      <c r="E340">
        <v>0</v>
      </c>
    </row>
    <row r="341" spans="1:5" x14ac:dyDescent="0.2">
      <c r="A341" t="s">
        <v>8219</v>
      </c>
      <c r="B341">
        <v>29</v>
      </c>
      <c r="D341" t="s">
        <v>8221</v>
      </c>
      <c r="E341">
        <v>0</v>
      </c>
    </row>
    <row r="342" spans="1:5" x14ac:dyDescent="0.2">
      <c r="A342" t="s">
        <v>8219</v>
      </c>
      <c r="B342">
        <v>114</v>
      </c>
      <c r="D342" t="s">
        <v>8221</v>
      </c>
      <c r="E342">
        <v>1</v>
      </c>
    </row>
    <row r="343" spans="1:5" x14ac:dyDescent="0.2">
      <c r="A343" t="s">
        <v>8219</v>
      </c>
      <c r="B343">
        <v>96</v>
      </c>
      <c r="D343" t="s">
        <v>8221</v>
      </c>
      <c r="E343">
        <v>2</v>
      </c>
    </row>
    <row r="344" spans="1:5" x14ac:dyDescent="0.2">
      <c r="A344" t="s">
        <v>8219</v>
      </c>
      <c r="B344">
        <v>31</v>
      </c>
      <c r="D344" t="s">
        <v>8221</v>
      </c>
      <c r="E344">
        <v>1</v>
      </c>
    </row>
    <row r="345" spans="1:5" x14ac:dyDescent="0.2">
      <c r="A345" t="s">
        <v>8219</v>
      </c>
      <c r="B345">
        <v>4883</v>
      </c>
      <c r="D345" t="s">
        <v>8221</v>
      </c>
      <c r="E345">
        <v>15</v>
      </c>
    </row>
    <row r="346" spans="1:5" x14ac:dyDescent="0.2">
      <c r="A346" t="s">
        <v>8219</v>
      </c>
      <c r="B346">
        <v>95</v>
      </c>
      <c r="D346" t="s">
        <v>8221</v>
      </c>
      <c r="E346">
        <v>1</v>
      </c>
    </row>
    <row r="347" spans="1:5" x14ac:dyDescent="0.2">
      <c r="A347" t="s">
        <v>8219</v>
      </c>
      <c r="B347">
        <v>2478</v>
      </c>
      <c r="D347" t="s">
        <v>8221</v>
      </c>
      <c r="E347">
        <v>1</v>
      </c>
    </row>
    <row r="348" spans="1:5" x14ac:dyDescent="0.2">
      <c r="A348" t="s">
        <v>8219</v>
      </c>
      <c r="B348">
        <v>1789</v>
      </c>
      <c r="D348" t="s">
        <v>8221</v>
      </c>
      <c r="E348">
        <v>0</v>
      </c>
    </row>
    <row r="349" spans="1:5" x14ac:dyDescent="0.2">
      <c r="A349" t="s">
        <v>8219</v>
      </c>
      <c r="B349">
        <v>680</v>
      </c>
      <c r="D349" t="s">
        <v>8221</v>
      </c>
      <c r="E349">
        <v>39</v>
      </c>
    </row>
    <row r="350" spans="1:5" x14ac:dyDescent="0.2">
      <c r="A350" t="s">
        <v>8219</v>
      </c>
      <c r="B350">
        <v>70</v>
      </c>
      <c r="D350" t="s">
        <v>8221</v>
      </c>
      <c r="E350">
        <v>103</v>
      </c>
    </row>
    <row r="351" spans="1:5" x14ac:dyDescent="0.2">
      <c r="A351" t="s">
        <v>8219</v>
      </c>
      <c r="B351">
        <v>23</v>
      </c>
      <c r="D351" t="s">
        <v>8221</v>
      </c>
      <c r="E351">
        <v>0</v>
      </c>
    </row>
    <row r="352" spans="1:5" x14ac:dyDescent="0.2">
      <c r="A352" t="s">
        <v>8219</v>
      </c>
      <c r="B352">
        <v>4245</v>
      </c>
      <c r="D352" t="s">
        <v>8221</v>
      </c>
      <c r="E352">
        <v>39</v>
      </c>
    </row>
    <row r="353" spans="1:5" x14ac:dyDescent="0.2">
      <c r="A353" t="s">
        <v>8219</v>
      </c>
      <c r="B353">
        <v>943</v>
      </c>
      <c r="D353" t="s">
        <v>8221</v>
      </c>
      <c r="E353">
        <v>15</v>
      </c>
    </row>
    <row r="354" spans="1:5" x14ac:dyDescent="0.2">
      <c r="A354" t="s">
        <v>8219</v>
      </c>
      <c r="B354">
        <v>1876</v>
      </c>
      <c r="D354" t="s">
        <v>8221</v>
      </c>
      <c r="E354">
        <v>22</v>
      </c>
    </row>
    <row r="355" spans="1:5" x14ac:dyDescent="0.2">
      <c r="A355" t="s">
        <v>8219</v>
      </c>
      <c r="B355">
        <v>834</v>
      </c>
      <c r="D355" t="s">
        <v>8221</v>
      </c>
      <c r="E355">
        <v>92</v>
      </c>
    </row>
    <row r="356" spans="1:5" x14ac:dyDescent="0.2">
      <c r="A356" t="s">
        <v>8219</v>
      </c>
      <c r="B356">
        <v>682</v>
      </c>
      <c r="D356" t="s">
        <v>8221</v>
      </c>
      <c r="E356">
        <v>25</v>
      </c>
    </row>
    <row r="357" spans="1:5" x14ac:dyDescent="0.2">
      <c r="A357" t="s">
        <v>8219</v>
      </c>
      <c r="B357">
        <v>147</v>
      </c>
      <c r="D357" t="s">
        <v>8221</v>
      </c>
      <c r="E357">
        <v>19</v>
      </c>
    </row>
    <row r="358" spans="1:5" x14ac:dyDescent="0.2">
      <c r="A358" t="s">
        <v>8219</v>
      </c>
      <c r="B358">
        <v>415</v>
      </c>
      <c r="D358" t="s">
        <v>8221</v>
      </c>
      <c r="E358">
        <v>19</v>
      </c>
    </row>
    <row r="359" spans="1:5" x14ac:dyDescent="0.2">
      <c r="A359" t="s">
        <v>8219</v>
      </c>
      <c r="B359">
        <v>290</v>
      </c>
      <c r="D359" t="s">
        <v>8221</v>
      </c>
      <c r="E359">
        <v>13</v>
      </c>
    </row>
    <row r="360" spans="1:5" x14ac:dyDescent="0.2">
      <c r="A360" t="s">
        <v>8219</v>
      </c>
      <c r="B360">
        <v>365</v>
      </c>
      <c r="D360" t="s">
        <v>8221</v>
      </c>
      <c r="E360">
        <v>124</v>
      </c>
    </row>
    <row r="361" spans="1:5" x14ac:dyDescent="0.2">
      <c r="A361" t="s">
        <v>8219</v>
      </c>
      <c r="B361">
        <v>660</v>
      </c>
      <c r="D361" t="s">
        <v>8221</v>
      </c>
      <c r="E361">
        <v>4</v>
      </c>
    </row>
    <row r="362" spans="1:5" x14ac:dyDescent="0.2">
      <c r="A362" t="s">
        <v>8219</v>
      </c>
      <c r="B362">
        <v>1356</v>
      </c>
      <c r="D362" t="s">
        <v>8221</v>
      </c>
      <c r="E362">
        <v>10</v>
      </c>
    </row>
    <row r="363" spans="1:5" x14ac:dyDescent="0.2">
      <c r="A363" t="s">
        <v>8219</v>
      </c>
      <c r="B363">
        <v>424</v>
      </c>
      <c r="D363" t="s">
        <v>8221</v>
      </c>
      <c r="E363">
        <v>15</v>
      </c>
    </row>
    <row r="364" spans="1:5" x14ac:dyDescent="0.2">
      <c r="A364" t="s">
        <v>8219</v>
      </c>
      <c r="B364">
        <v>33</v>
      </c>
      <c r="D364" t="s">
        <v>8221</v>
      </c>
      <c r="E364">
        <v>38</v>
      </c>
    </row>
    <row r="365" spans="1:5" x14ac:dyDescent="0.2">
      <c r="A365" t="s">
        <v>8219</v>
      </c>
      <c r="B365">
        <v>1633</v>
      </c>
      <c r="D365" t="s">
        <v>8221</v>
      </c>
      <c r="E365">
        <v>152</v>
      </c>
    </row>
    <row r="366" spans="1:5" x14ac:dyDescent="0.2">
      <c r="A366" t="s">
        <v>8219</v>
      </c>
      <c r="B366">
        <v>306</v>
      </c>
      <c r="D366" t="s">
        <v>8221</v>
      </c>
      <c r="E366">
        <v>24</v>
      </c>
    </row>
    <row r="367" spans="1:5" x14ac:dyDescent="0.2">
      <c r="A367" t="s">
        <v>8219</v>
      </c>
      <c r="B367">
        <v>205</v>
      </c>
      <c r="D367" t="s">
        <v>8221</v>
      </c>
      <c r="E367">
        <v>76</v>
      </c>
    </row>
    <row r="368" spans="1:5" x14ac:dyDescent="0.2">
      <c r="A368" t="s">
        <v>8219</v>
      </c>
      <c r="B368">
        <v>1281</v>
      </c>
      <c r="D368" t="s">
        <v>8221</v>
      </c>
      <c r="E368">
        <v>185</v>
      </c>
    </row>
    <row r="369" spans="1:5" x14ac:dyDescent="0.2">
      <c r="A369" t="s">
        <v>8219</v>
      </c>
      <c r="B369">
        <v>103</v>
      </c>
      <c r="D369" t="s">
        <v>8221</v>
      </c>
      <c r="E369">
        <v>33</v>
      </c>
    </row>
    <row r="370" spans="1:5" x14ac:dyDescent="0.2">
      <c r="A370" t="s">
        <v>8219</v>
      </c>
      <c r="B370">
        <v>1513</v>
      </c>
      <c r="D370" t="s">
        <v>8221</v>
      </c>
      <c r="E370">
        <v>108</v>
      </c>
    </row>
    <row r="371" spans="1:5" x14ac:dyDescent="0.2">
      <c r="A371" t="s">
        <v>8219</v>
      </c>
      <c r="B371">
        <v>405</v>
      </c>
      <c r="D371" t="s">
        <v>8221</v>
      </c>
      <c r="E371">
        <v>29</v>
      </c>
    </row>
    <row r="372" spans="1:5" x14ac:dyDescent="0.2">
      <c r="A372" t="s">
        <v>8219</v>
      </c>
      <c r="B372">
        <v>510</v>
      </c>
      <c r="D372" t="s">
        <v>8221</v>
      </c>
      <c r="E372">
        <v>24</v>
      </c>
    </row>
    <row r="373" spans="1:5" x14ac:dyDescent="0.2">
      <c r="A373" t="s">
        <v>8219</v>
      </c>
      <c r="B373">
        <v>1887</v>
      </c>
      <c r="D373" t="s">
        <v>8221</v>
      </c>
      <c r="E373">
        <v>4</v>
      </c>
    </row>
    <row r="374" spans="1:5" x14ac:dyDescent="0.2">
      <c r="A374" t="s">
        <v>8219</v>
      </c>
      <c r="B374">
        <v>701</v>
      </c>
      <c r="D374" t="s">
        <v>8221</v>
      </c>
      <c r="E374">
        <v>4</v>
      </c>
    </row>
    <row r="375" spans="1:5" x14ac:dyDescent="0.2">
      <c r="A375" t="s">
        <v>8219</v>
      </c>
      <c r="B375">
        <v>3863</v>
      </c>
      <c r="D375" t="s">
        <v>8221</v>
      </c>
      <c r="E375">
        <v>15</v>
      </c>
    </row>
    <row r="376" spans="1:5" x14ac:dyDescent="0.2">
      <c r="A376" t="s">
        <v>8219</v>
      </c>
      <c r="B376">
        <v>238</v>
      </c>
      <c r="D376" t="s">
        <v>8221</v>
      </c>
      <c r="E376">
        <v>4</v>
      </c>
    </row>
    <row r="377" spans="1:5" x14ac:dyDescent="0.2">
      <c r="A377" t="s">
        <v>8219</v>
      </c>
      <c r="B377">
        <v>2051</v>
      </c>
      <c r="D377" t="s">
        <v>8221</v>
      </c>
      <c r="E377">
        <v>139</v>
      </c>
    </row>
    <row r="378" spans="1:5" x14ac:dyDescent="0.2">
      <c r="A378" t="s">
        <v>8219</v>
      </c>
      <c r="B378">
        <v>402</v>
      </c>
      <c r="D378" t="s">
        <v>8221</v>
      </c>
      <c r="E378">
        <v>2</v>
      </c>
    </row>
    <row r="379" spans="1:5" x14ac:dyDescent="0.2">
      <c r="A379" t="s">
        <v>8219</v>
      </c>
      <c r="B379">
        <v>253</v>
      </c>
      <c r="D379" t="s">
        <v>8221</v>
      </c>
      <c r="E379">
        <v>18</v>
      </c>
    </row>
    <row r="380" spans="1:5" x14ac:dyDescent="0.2">
      <c r="A380" t="s">
        <v>8219</v>
      </c>
      <c r="B380">
        <v>473</v>
      </c>
      <c r="D380" t="s">
        <v>8221</v>
      </c>
      <c r="E380">
        <v>81</v>
      </c>
    </row>
    <row r="381" spans="1:5" x14ac:dyDescent="0.2">
      <c r="A381" t="s">
        <v>8219</v>
      </c>
      <c r="B381">
        <v>821</v>
      </c>
      <c r="D381" t="s">
        <v>8221</v>
      </c>
      <c r="E381">
        <v>86</v>
      </c>
    </row>
    <row r="382" spans="1:5" x14ac:dyDescent="0.2">
      <c r="A382" t="s">
        <v>8219</v>
      </c>
      <c r="B382">
        <v>388</v>
      </c>
      <c r="D382" t="s">
        <v>8221</v>
      </c>
      <c r="E382">
        <v>140</v>
      </c>
    </row>
    <row r="383" spans="1:5" x14ac:dyDescent="0.2">
      <c r="A383" t="s">
        <v>8219</v>
      </c>
      <c r="B383">
        <v>813</v>
      </c>
      <c r="D383" t="s">
        <v>8221</v>
      </c>
      <c r="E383">
        <v>37</v>
      </c>
    </row>
    <row r="384" spans="1:5" x14ac:dyDescent="0.2">
      <c r="A384" t="s">
        <v>8219</v>
      </c>
      <c r="B384">
        <v>1945</v>
      </c>
      <c r="D384" t="s">
        <v>8221</v>
      </c>
      <c r="E384">
        <v>6</v>
      </c>
    </row>
    <row r="385" spans="1:5" x14ac:dyDescent="0.2">
      <c r="A385" t="s">
        <v>8219</v>
      </c>
      <c r="B385">
        <v>1637</v>
      </c>
      <c r="D385" t="s">
        <v>8221</v>
      </c>
      <c r="E385">
        <v>113</v>
      </c>
    </row>
    <row r="386" spans="1:5" x14ac:dyDescent="0.2">
      <c r="A386" t="s">
        <v>8219</v>
      </c>
      <c r="B386">
        <v>1375</v>
      </c>
      <c r="D386" t="s">
        <v>8221</v>
      </c>
      <c r="E386">
        <v>37</v>
      </c>
    </row>
    <row r="387" spans="1:5" x14ac:dyDescent="0.2">
      <c r="A387" t="s">
        <v>8219</v>
      </c>
      <c r="B387">
        <v>17</v>
      </c>
      <c r="D387" t="s">
        <v>8221</v>
      </c>
      <c r="E387">
        <v>18</v>
      </c>
    </row>
    <row r="388" spans="1:5" x14ac:dyDescent="0.2">
      <c r="A388" t="s">
        <v>8219</v>
      </c>
      <c r="B388">
        <v>354</v>
      </c>
      <c r="D388" t="s">
        <v>8221</v>
      </c>
      <c r="E388">
        <v>75</v>
      </c>
    </row>
    <row r="389" spans="1:5" x14ac:dyDescent="0.2">
      <c r="A389" t="s">
        <v>8219</v>
      </c>
      <c r="B389">
        <v>191</v>
      </c>
      <c r="D389" t="s">
        <v>8221</v>
      </c>
      <c r="E389">
        <v>52</v>
      </c>
    </row>
    <row r="390" spans="1:5" x14ac:dyDescent="0.2">
      <c r="A390" t="s">
        <v>8219</v>
      </c>
      <c r="B390">
        <v>303</v>
      </c>
      <c r="D390" t="s">
        <v>8221</v>
      </c>
      <c r="E390">
        <v>122</v>
      </c>
    </row>
    <row r="391" spans="1:5" x14ac:dyDescent="0.2">
      <c r="A391" t="s">
        <v>8219</v>
      </c>
      <c r="B391">
        <v>137</v>
      </c>
      <c r="D391" t="s">
        <v>8221</v>
      </c>
      <c r="E391">
        <v>8</v>
      </c>
    </row>
    <row r="392" spans="1:5" x14ac:dyDescent="0.2">
      <c r="A392" t="s">
        <v>8219</v>
      </c>
      <c r="B392">
        <v>41</v>
      </c>
      <c r="D392" t="s">
        <v>8221</v>
      </c>
      <c r="E392">
        <v>8</v>
      </c>
    </row>
    <row r="393" spans="1:5" x14ac:dyDescent="0.2">
      <c r="A393" t="s">
        <v>8219</v>
      </c>
      <c r="B393">
        <v>398</v>
      </c>
      <c r="D393" t="s">
        <v>8221</v>
      </c>
      <c r="E393">
        <v>96</v>
      </c>
    </row>
    <row r="394" spans="1:5" x14ac:dyDescent="0.2">
      <c r="A394" t="s">
        <v>8219</v>
      </c>
      <c r="B394">
        <v>1737</v>
      </c>
      <c r="D394" t="s">
        <v>8221</v>
      </c>
      <c r="E394">
        <v>9</v>
      </c>
    </row>
    <row r="395" spans="1:5" x14ac:dyDescent="0.2">
      <c r="A395" t="s">
        <v>8219</v>
      </c>
      <c r="B395">
        <v>971</v>
      </c>
      <c r="D395" t="s">
        <v>8221</v>
      </c>
      <c r="E395">
        <v>2</v>
      </c>
    </row>
    <row r="396" spans="1:5" x14ac:dyDescent="0.2">
      <c r="A396" t="s">
        <v>8219</v>
      </c>
      <c r="B396">
        <v>183</v>
      </c>
      <c r="D396" t="s">
        <v>8221</v>
      </c>
      <c r="E396">
        <v>26</v>
      </c>
    </row>
    <row r="397" spans="1:5" x14ac:dyDescent="0.2">
      <c r="A397" t="s">
        <v>8219</v>
      </c>
      <c r="B397">
        <v>4562</v>
      </c>
      <c r="D397" t="s">
        <v>8221</v>
      </c>
      <c r="E397">
        <v>23</v>
      </c>
    </row>
    <row r="398" spans="1:5" x14ac:dyDescent="0.2">
      <c r="A398" t="s">
        <v>8219</v>
      </c>
      <c r="B398">
        <v>26457</v>
      </c>
      <c r="D398" t="s">
        <v>8221</v>
      </c>
      <c r="E398">
        <v>0</v>
      </c>
    </row>
    <row r="399" spans="1:5" x14ac:dyDescent="0.2">
      <c r="A399" t="s">
        <v>8219</v>
      </c>
      <c r="B399">
        <v>162</v>
      </c>
      <c r="D399" t="s">
        <v>8221</v>
      </c>
      <c r="E399">
        <v>140</v>
      </c>
    </row>
    <row r="400" spans="1:5" x14ac:dyDescent="0.2">
      <c r="A400" t="s">
        <v>8219</v>
      </c>
      <c r="B400">
        <v>479</v>
      </c>
      <c r="D400" t="s">
        <v>8221</v>
      </c>
      <c r="E400">
        <v>0</v>
      </c>
    </row>
    <row r="401" spans="1:5" x14ac:dyDescent="0.2">
      <c r="A401" t="s">
        <v>8219</v>
      </c>
      <c r="B401">
        <v>426</v>
      </c>
      <c r="D401" t="s">
        <v>8221</v>
      </c>
      <c r="E401">
        <v>6</v>
      </c>
    </row>
    <row r="402" spans="1:5" x14ac:dyDescent="0.2">
      <c r="A402" t="s">
        <v>8219</v>
      </c>
      <c r="B402">
        <v>450</v>
      </c>
      <c r="D402" t="s">
        <v>8221</v>
      </c>
      <c r="E402">
        <v>100</v>
      </c>
    </row>
    <row r="403" spans="1:5" x14ac:dyDescent="0.2">
      <c r="A403" t="s">
        <v>8219</v>
      </c>
      <c r="B403">
        <v>1780</v>
      </c>
      <c r="D403" t="s">
        <v>8221</v>
      </c>
      <c r="E403">
        <v>0</v>
      </c>
    </row>
    <row r="404" spans="1:5" x14ac:dyDescent="0.2">
      <c r="A404" t="s">
        <v>8219</v>
      </c>
      <c r="B404">
        <v>122</v>
      </c>
      <c r="D404" t="s">
        <v>8221</v>
      </c>
      <c r="E404">
        <v>4</v>
      </c>
    </row>
    <row r="405" spans="1:5" x14ac:dyDescent="0.2">
      <c r="A405" t="s">
        <v>8219</v>
      </c>
      <c r="B405">
        <v>95</v>
      </c>
      <c r="D405" t="s">
        <v>8221</v>
      </c>
      <c r="E405">
        <v>8</v>
      </c>
    </row>
    <row r="406" spans="1:5" x14ac:dyDescent="0.2">
      <c r="A406" t="s">
        <v>8219</v>
      </c>
      <c r="B406">
        <v>325</v>
      </c>
      <c r="D406" t="s">
        <v>8221</v>
      </c>
      <c r="E406">
        <v>0</v>
      </c>
    </row>
    <row r="407" spans="1:5" x14ac:dyDescent="0.2">
      <c r="A407" t="s">
        <v>8219</v>
      </c>
      <c r="B407">
        <v>353</v>
      </c>
      <c r="D407" t="s">
        <v>8221</v>
      </c>
      <c r="E407">
        <v>16</v>
      </c>
    </row>
    <row r="408" spans="1:5" x14ac:dyDescent="0.2">
      <c r="A408" t="s">
        <v>8219</v>
      </c>
      <c r="B408">
        <v>105</v>
      </c>
      <c r="D408" t="s">
        <v>8221</v>
      </c>
      <c r="E408">
        <v>2</v>
      </c>
    </row>
    <row r="409" spans="1:5" x14ac:dyDescent="0.2">
      <c r="A409" t="s">
        <v>8219</v>
      </c>
      <c r="B409">
        <v>729</v>
      </c>
      <c r="D409" t="s">
        <v>8221</v>
      </c>
      <c r="E409">
        <v>48</v>
      </c>
    </row>
    <row r="410" spans="1:5" x14ac:dyDescent="0.2">
      <c r="A410" t="s">
        <v>8219</v>
      </c>
      <c r="B410">
        <v>454</v>
      </c>
      <c r="D410" t="s">
        <v>8221</v>
      </c>
      <c r="E410">
        <v>2</v>
      </c>
    </row>
    <row r="411" spans="1:5" x14ac:dyDescent="0.2">
      <c r="A411" t="s">
        <v>8219</v>
      </c>
      <c r="B411">
        <v>539</v>
      </c>
      <c r="D411" t="s">
        <v>8221</v>
      </c>
      <c r="E411">
        <v>2</v>
      </c>
    </row>
    <row r="412" spans="1:5" x14ac:dyDescent="0.2">
      <c r="A412" t="s">
        <v>8219</v>
      </c>
      <c r="B412">
        <v>79</v>
      </c>
      <c r="D412" t="s">
        <v>8221</v>
      </c>
      <c r="E412">
        <v>1</v>
      </c>
    </row>
    <row r="413" spans="1:5" x14ac:dyDescent="0.2">
      <c r="A413" t="s">
        <v>8219</v>
      </c>
      <c r="B413">
        <v>94</v>
      </c>
      <c r="D413" t="s">
        <v>8221</v>
      </c>
      <c r="E413">
        <v>17</v>
      </c>
    </row>
    <row r="414" spans="1:5" x14ac:dyDescent="0.2">
      <c r="A414" t="s">
        <v>8219</v>
      </c>
      <c r="B414">
        <v>625</v>
      </c>
      <c r="D414" t="s">
        <v>8221</v>
      </c>
      <c r="E414">
        <v>0</v>
      </c>
    </row>
    <row r="415" spans="1:5" x14ac:dyDescent="0.2">
      <c r="A415" t="s">
        <v>8219</v>
      </c>
      <c r="B415">
        <v>508</v>
      </c>
      <c r="D415" t="s">
        <v>8221</v>
      </c>
      <c r="E415">
        <v>11</v>
      </c>
    </row>
    <row r="416" spans="1:5" x14ac:dyDescent="0.2">
      <c r="A416" t="s">
        <v>8219</v>
      </c>
      <c r="B416">
        <v>531</v>
      </c>
      <c r="D416" t="s">
        <v>8221</v>
      </c>
      <c r="E416">
        <v>95</v>
      </c>
    </row>
    <row r="417" spans="1:5" x14ac:dyDescent="0.2">
      <c r="A417" t="s">
        <v>8219</v>
      </c>
      <c r="B417">
        <v>158</v>
      </c>
      <c r="D417" t="s">
        <v>8221</v>
      </c>
      <c r="E417">
        <v>13</v>
      </c>
    </row>
    <row r="418" spans="1:5" x14ac:dyDescent="0.2">
      <c r="A418" t="s">
        <v>8219</v>
      </c>
      <c r="B418">
        <v>508</v>
      </c>
      <c r="D418" t="s">
        <v>8221</v>
      </c>
      <c r="E418">
        <v>2</v>
      </c>
    </row>
    <row r="419" spans="1:5" x14ac:dyDescent="0.2">
      <c r="A419" t="s">
        <v>8219</v>
      </c>
      <c r="B419">
        <v>644</v>
      </c>
      <c r="D419" t="s">
        <v>8221</v>
      </c>
      <c r="E419">
        <v>2</v>
      </c>
    </row>
    <row r="420" spans="1:5" x14ac:dyDescent="0.2">
      <c r="A420" t="s">
        <v>8219</v>
      </c>
      <c r="B420">
        <v>848</v>
      </c>
      <c r="D420" t="s">
        <v>8221</v>
      </c>
      <c r="E420">
        <v>3</v>
      </c>
    </row>
    <row r="421" spans="1:5" x14ac:dyDescent="0.2">
      <c r="A421" t="s">
        <v>8219</v>
      </c>
      <c r="B421">
        <v>429</v>
      </c>
      <c r="D421" t="s">
        <v>8221</v>
      </c>
      <c r="E421">
        <v>0</v>
      </c>
    </row>
    <row r="422" spans="1:5" x14ac:dyDescent="0.2">
      <c r="A422" t="s">
        <v>8219</v>
      </c>
      <c r="B422">
        <v>204</v>
      </c>
      <c r="D422" t="s">
        <v>8221</v>
      </c>
      <c r="E422">
        <v>0</v>
      </c>
    </row>
    <row r="423" spans="1:5" x14ac:dyDescent="0.2">
      <c r="A423" t="s">
        <v>8219</v>
      </c>
      <c r="B423">
        <v>379</v>
      </c>
      <c r="D423" t="s">
        <v>8221</v>
      </c>
      <c r="E423">
        <v>0</v>
      </c>
    </row>
    <row r="424" spans="1:5" x14ac:dyDescent="0.2">
      <c r="A424" t="s">
        <v>8219</v>
      </c>
      <c r="B424">
        <v>271</v>
      </c>
      <c r="D424" t="s">
        <v>8221</v>
      </c>
      <c r="E424">
        <v>2</v>
      </c>
    </row>
    <row r="425" spans="1:5" x14ac:dyDescent="0.2">
      <c r="A425" t="s">
        <v>8219</v>
      </c>
      <c r="B425">
        <v>120</v>
      </c>
      <c r="D425" t="s">
        <v>8221</v>
      </c>
      <c r="E425">
        <v>24</v>
      </c>
    </row>
    <row r="426" spans="1:5" x14ac:dyDescent="0.2">
      <c r="A426" t="s">
        <v>8219</v>
      </c>
      <c r="B426">
        <v>140</v>
      </c>
      <c r="D426" t="s">
        <v>8221</v>
      </c>
      <c r="E426">
        <v>25</v>
      </c>
    </row>
    <row r="427" spans="1:5" x14ac:dyDescent="0.2">
      <c r="A427" t="s">
        <v>8219</v>
      </c>
      <c r="B427">
        <v>193</v>
      </c>
      <c r="D427" t="s">
        <v>8221</v>
      </c>
      <c r="E427">
        <v>3</v>
      </c>
    </row>
    <row r="428" spans="1:5" x14ac:dyDescent="0.2">
      <c r="A428" t="s">
        <v>8219</v>
      </c>
      <c r="B428">
        <v>180</v>
      </c>
      <c r="D428" t="s">
        <v>8221</v>
      </c>
      <c r="E428">
        <v>41</v>
      </c>
    </row>
    <row r="429" spans="1:5" x14ac:dyDescent="0.2">
      <c r="A429" t="s">
        <v>8219</v>
      </c>
      <c r="B429">
        <v>263</v>
      </c>
      <c r="D429" t="s">
        <v>8221</v>
      </c>
      <c r="E429">
        <v>2</v>
      </c>
    </row>
    <row r="430" spans="1:5" x14ac:dyDescent="0.2">
      <c r="A430" t="s">
        <v>8219</v>
      </c>
      <c r="B430">
        <v>217</v>
      </c>
      <c r="D430" t="s">
        <v>8221</v>
      </c>
      <c r="E430">
        <v>4</v>
      </c>
    </row>
    <row r="431" spans="1:5" x14ac:dyDescent="0.2">
      <c r="A431" t="s">
        <v>8219</v>
      </c>
      <c r="B431">
        <v>443</v>
      </c>
      <c r="D431" t="s">
        <v>8221</v>
      </c>
      <c r="E431">
        <v>99</v>
      </c>
    </row>
    <row r="432" spans="1:5" x14ac:dyDescent="0.2">
      <c r="A432" t="s">
        <v>8219</v>
      </c>
      <c r="B432">
        <v>1373</v>
      </c>
      <c r="D432" t="s">
        <v>8221</v>
      </c>
      <c r="E432">
        <v>4</v>
      </c>
    </row>
    <row r="433" spans="1:5" x14ac:dyDescent="0.2">
      <c r="A433" t="s">
        <v>8219</v>
      </c>
      <c r="B433">
        <v>742</v>
      </c>
      <c r="D433" t="s">
        <v>8221</v>
      </c>
      <c r="E433">
        <v>4</v>
      </c>
    </row>
    <row r="434" spans="1:5" x14ac:dyDescent="0.2">
      <c r="A434" t="s">
        <v>8219</v>
      </c>
      <c r="B434">
        <v>170</v>
      </c>
      <c r="D434" t="s">
        <v>8221</v>
      </c>
      <c r="E434">
        <v>38</v>
      </c>
    </row>
    <row r="435" spans="1:5" x14ac:dyDescent="0.2">
      <c r="A435" t="s">
        <v>8219</v>
      </c>
      <c r="B435">
        <v>242</v>
      </c>
      <c r="D435" t="s">
        <v>8221</v>
      </c>
      <c r="E435">
        <v>285</v>
      </c>
    </row>
    <row r="436" spans="1:5" x14ac:dyDescent="0.2">
      <c r="A436" t="s">
        <v>8219</v>
      </c>
      <c r="B436">
        <v>541</v>
      </c>
      <c r="D436" t="s">
        <v>8221</v>
      </c>
      <c r="E436">
        <v>1</v>
      </c>
    </row>
    <row r="437" spans="1:5" x14ac:dyDescent="0.2">
      <c r="A437" t="s">
        <v>8219</v>
      </c>
      <c r="B437">
        <v>121</v>
      </c>
      <c r="D437" t="s">
        <v>8221</v>
      </c>
      <c r="E437">
        <v>42</v>
      </c>
    </row>
    <row r="438" spans="1:5" x14ac:dyDescent="0.2">
      <c r="A438" t="s">
        <v>8219</v>
      </c>
      <c r="B438">
        <v>621</v>
      </c>
      <c r="D438" t="s">
        <v>8221</v>
      </c>
      <c r="E438">
        <v>26</v>
      </c>
    </row>
    <row r="439" spans="1:5" x14ac:dyDescent="0.2">
      <c r="A439" t="s">
        <v>8219</v>
      </c>
      <c r="B439">
        <v>101</v>
      </c>
      <c r="D439" t="s">
        <v>8221</v>
      </c>
      <c r="E439">
        <v>2</v>
      </c>
    </row>
    <row r="440" spans="1:5" x14ac:dyDescent="0.2">
      <c r="A440" t="s">
        <v>8219</v>
      </c>
      <c r="B440">
        <v>554</v>
      </c>
      <c r="D440" t="s">
        <v>8221</v>
      </c>
      <c r="E440">
        <v>4</v>
      </c>
    </row>
    <row r="441" spans="1:5" x14ac:dyDescent="0.2">
      <c r="A441" t="s">
        <v>8219</v>
      </c>
      <c r="B441">
        <v>666</v>
      </c>
      <c r="D441" t="s">
        <v>8221</v>
      </c>
      <c r="E441">
        <v>6</v>
      </c>
    </row>
    <row r="442" spans="1:5" x14ac:dyDescent="0.2">
      <c r="A442" t="s">
        <v>8219</v>
      </c>
      <c r="B442">
        <v>410</v>
      </c>
      <c r="D442" t="s">
        <v>8221</v>
      </c>
      <c r="E442">
        <v>70</v>
      </c>
    </row>
    <row r="443" spans="1:5" x14ac:dyDescent="0.2">
      <c r="A443" t="s">
        <v>8219</v>
      </c>
      <c r="B443">
        <v>375</v>
      </c>
      <c r="D443" t="s">
        <v>8221</v>
      </c>
      <c r="E443">
        <v>9</v>
      </c>
    </row>
    <row r="444" spans="1:5" x14ac:dyDescent="0.2">
      <c r="A444" t="s">
        <v>8219</v>
      </c>
      <c r="B444">
        <v>1364</v>
      </c>
      <c r="D444" t="s">
        <v>8221</v>
      </c>
      <c r="E444">
        <v>8</v>
      </c>
    </row>
    <row r="445" spans="1:5" x14ac:dyDescent="0.2">
      <c r="A445" t="s">
        <v>8219</v>
      </c>
      <c r="B445">
        <v>35</v>
      </c>
      <c r="D445" t="s">
        <v>8221</v>
      </c>
      <c r="E445">
        <v>105</v>
      </c>
    </row>
    <row r="446" spans="1:5" x14ac:dyDescent="0.2">
      <c r="A446" t="s">
        <v>8219</v>
      </c>
      <c r="B446">
        <v>203</v>
      </c>
      <c r="D446" t="s">
        <v>8221</v>
      </c>
      <c r="E446">
        <v>12</v>
      </c>
    </row>
    <row r="447" spans="1:5" x14ac:dyDescent="0.2">
      <c r="A447" t="s">
        <v>8219</v>
      </c>
      <c r="B447">
        <v>49</v>
      </c>
      <c r="D447" t="s">
        <v>8221</v>
      </c>
      <c r="E447">
        <v>0</v>
      </c>
    </row>
    <row r="448" spans="1:5" x14ac:dyDescent="0.2">
      <c r="A448" t="s">
        <v>8219</v>
      </c>
      <c r="B448">
        <v>5812</v>
      </c>
      <c r="D448" t="s">
        <v>8221</v>
      </c>
      <c r="E448">
        <v>16</v>
      </c>
    </row>
    <row r="449" spans="1:5" x14ac:dyDescent="0.2">
      <c r="A449" t="s">
        <v>8219</v>
      </c>
      <c r="B449">
        <v>1556</v>
      </c>
      <c r="D449" t="s">
        <v>8221</v>
      </c>
      <c r="E449">
        <v>7</v>
      </c>
    </row>
    <row r="450" spans="1:5" x14ac:dyDescent="0.2">
      <c r="A450" t="s">
        <v>8219</v>
      </c>
      <c r="B450">
        <v>65</v>
      </c>
      <c r="D450" t="s">
        <v>8221</v>
      </c>
      <c r="E450">
        <v>4</v>
      </c>
    </row>
    <row r="451" spans="1:5" x14ac:dyDescent="0.2">
      <c r="A451" t="s">
        <v>8219</v>
      </c>
      <c r="B451">
        <v>10</v>
      </c>
      <c r="D451" t="s">
        <v>8221</v>
      </c>
      <c r="E451">
        <v>1</v>
      </c>
    </row>
    <row r="452" spans="1:5" x14ac:dyDescent="0.2">
      <c r="A452" t="s">
        <v>8219</v>
      </c>
      <c r="B452">
        <v>76</v>
      </c>
      <c r="D452" t="s">
        <v>8221</v>
      </c>
      <c r="E452">
        <v>28</v>
      </c>
    </row>
    <row r="453" spans="1:5" x14ac:dyDescent="0.2">
      <c r="A453" t="s">
        <v>8219</v>
      </c>
      <c r="B453">
        <v>263</v>
      </c>
      <c r="D453" t="s">
        <v>8221</v>
      </c>
      <c r="E453">
        <v>1</v>
      </c>
    </row>
    <row r="454" spans="1:5" x14ac:dyDescent="0.2">
      <c r="A454" t="s">
        <v>8219</v>
      </c>
      <c r="B454">
        <v>1530</v>
      </c>
      <c r="D454" t="s">
        <v>8221</v>
      </c>
      <c r="E454">
        <v>1</v>
      </c>
    </row>
    <row r="455" spans="1:5" x14ac:dyDescent="0.2">
      <c r="A455" t="s">
        <v>8219</v>
      </c>
      <c r="B455">
        <v>278</v>
      </c>
      <c r="D455" t="s">
        <v>8221</v>
      </c>
      <c r="E455">
        <v>5</v>
      </c>
    </row>
    <row r="456" spans="1:5" x14ac:dyDescent="0.2">
      <c r="A456" t="s">
        <v>8219</v>
      </c>
      <c r="B456">
        <v>350</v>
      </c>
      <c r="D456" t="s">
        <v>8221</v>
      </c>
      <c r="E456">
        <v>3</v>
      </c>
    </row>
    <row r="457" spans="1:5" x14ac:dyDescent="0.2">
      <c r="A457" t="s">
        <v>8219</v>
      </c>
      <c r="B457">
        <v>470</v>
      </c>
      <c r="D457" t="s">
        <v>8221</v>
      </c>
      <c r="E457">
        <v>2</v>
      </c>
    </row>
    <row r="458" spans="1:5" x14ac:dyDescent="0.2">
      <c r="A458" t="s">
        <v>8219</v>
      </c>
      <c r="B458">
        <v>3</v>
      </c>
      <c r="D458" t="s">
        <v>8221</v>
      </c>
      <c r="E458">
        <v>0</v>
      </c>
    </row>
    <row r="459" spans="1:5" x14ac:dyDescent="0.2">
      <c r="A459" t="s">
        <v>8219</v>
      </c>
      <c r="B459">
        <v>8200</v>
      </c>
      <c r="D459" t="s">
        <v>8221</v>
      </c>
      <c r="E459">
        <v>0</v>
      </c>
    </row>
    <row r="460" spans="1:5" x14ac:dyDescent="0.2">
      <c r="A460" t="s">
        <v>8219</v>
      </c>
      <c r="B460">
        <v>8359</v>
      </c>
      <c r="D460" t="s">
        <v>8221</v>
      </c>
      <c r="E460">
        <v>3</v>
      </c>
    </row>
    <row r="461" spans="1:5" x14ac:dyDescent="0.2">
      <c r="A461" t="s">
        <v>8219</v>
      </c>
      <c r="B461">
        <v>188</v>
      </c>
      <c r="D461" t="s">
        <v>8221</v>
      </c>
      <c r="E461">
        <v>0</v>
      </c>
    </row>
    <row r="462" spans="1:5" x14ac:dyDescent="0.2">
      <c r="A462" t="s">
        <v>8219</v>
      </c>
      <c r="B462">
        <v>356</v>
      </c>
      <c r="D462" t="s">
        <v>8221</v>
      </c>
      <c r="E462">
        <v>1</v>
      </c>
    </row>
    <row r="463" spans="1:5" x14ac:dyDescent="0.2">
      <c r="A463" t="s">
        <v>8219</v>
      </c>
      <c r="B463">
        <v>279</v>
      </c>
      <c r="D463" t="s">
        <v>8221</v>
      </c>
      <c r="E463">
        <v>1</v>
      </c>
    </row>
    <row r="464" spans="1:5" x14ac:dyDescent="0.2">
      <c r="A464" t="s">
        <v>8219</v>
      </c>
      <c r="B464">
        <v>266</v>
      </c>
      <c r="D464" t="s">
        <v>8221</v>
      </c>
      <c r="E464">
        <v>1</v>
      </c>
    </row>
    <row r="465" spans="1:5" x14ac:dyDescent="0.2">
      <c r="A465" t="s">
        <v>8219</v>
      </c>
      <c r="B465">
        <v>623</v>
      </c>
      <c r="D465" t="s">
        <v>8221</v>
      </c>
      <c r="E465">
        <v>9</v>
      </c>
    </row>
    <row r="466" spans="1:5" x14ac:dyDescent="0.2">
      <c r="A466" t="s">
        <v>8219</v>
      </c>
      <c r="B466">
        <v>392</v>
      </c>
      <c r="D466" t="s">
        <v>8221</v>
      </c>
      <c r="E466">
        <v>1</v>
      </c>
    </row>
    <row r="467" spans="1:5" x14ac:dyDescent="0.2">
      <c r="A467" t="s">
        <v>8219</v>
      </c>
      <c r="B467">
        <v>3562</v>
      </c>
      <c r="D467" t="s">
        <v>8221</v>
      </c>
      <c r="E467">
        <v>0</v>
      </c>
    </row>
    <row r="468" spans="1:5" x14ac:dyDescent="0.2">
      <c r="A468" t="s">
        <v>8219</v>
      </c>
      <c r="B468">
        <v>514</v>
      </c>
      <c r="D468" t="s">
        <v>8221</v>
      </c>
      <c r="E468">
        <v>1</v>
      </c>
    </row>
    <row r="469" spans="1:5" x14ac:dyDescent="0.2">
      <c r="A469" t="s">
        <v>8219</v>
      </c>
      <c r="B469">
        <v>88</v>
      </c>
      <c r="D469" t="s">
        <v>8221</v>
      </c>
      <c r="E469">
        <v>1</v>
      </c>
    </row>
    <row r="470" spans="1:5" x14ac:dyDescent="0.2">
      <c r="A470" t="s">
        <v>8219</v>
      </c>
      <c r="B470">
        <v>537</v>
      </c>
      <c r="D470" t="s">
        <v>8221</v>
      </c>
      <c r="E470">
        <v>4</v>
      </c>
    </row>
    <row r="471" spans="1:5" x14ac:dyDescent="0.2">
      <c r="A471" t="s">
        <v>8219</v>
      </c>
      <c r="B471">
        <v>25</v>
      </c>
      <c r="D471" t="s">
        <v>8221</v>
      </c>
      <c r="E471">
        <v>2</v>
      </c>
    </row>
    <row r="472" spans="1:5" x14ac:dyDescent="0.2">
      <c r="A472" t="s">
        <v>8219</v>
      </c>
      <c r="B472">
        <v>3238</v>
      </c>
      <c r="D472" t="s">
        <v>8221</v>
      </c>
      <c r="E472">
        <v>2</v>
      </c>
    </row>
    <row r="473" spans="1:5" x14ac:dyDescent="0.2">
      <c r="A473" t="s">
        <v>8219</v>
      </c>
      <c r="B473">
        <v>897</v>
      </c>
      <c r="D473" t="s">
        <v>8221</v>
      </c>
      <c r="E473">
        <v>2</v>
      </c>
    </row>
    <row r="474" spans="1:5" x14ac:dyDescent="0.2">
      <c r="A474" t="s">
        <v>8219</v>
      </c>
      <c r="B474">
        <v>878</v>
      </c>
      <c r="D474" t="s">
        <v>8221</v>
      </c>
      <c r="E474">
        <v>0</v>
      </c>
    </row>
    <row r="475" spans="1:5" x14ac:dyDescent="0.2">
      <c r="A475" t="s">
        <v>8219</v>
      </c>
      <c r="B475">
        <v>115</v>
      </c>
      <c r="D475" t="s">
        <v>8221</v>
      </c>
      <c r="E475">
        <v>2</v>
      </c>
    </row>
    <row r="476" spans="1:5" x14ac:dyDescent="0.2">
      <c r="A476" t="s">
        <v>8219</v>
      </c>
      <c r="B476">
        <v>234</v>
      </c>
      <c r="D476" t="s">
        <v>8221</v>
      </c>
      <c r="E476">
        <v>4</v>
      </c>
    </row>
    <row r="477" spans="1:5" x14ac:dyDescent="0.2">
      <c r="A477" t="s">
        <v>8219</v>
      </c>
      <c r="B477">
        <v>4330</v>
      </c>
      <c r="D477" t="s">
        <v>8221</v>
      </c>
      <c r="E477">
        <v>2</v>
      </c>
    </row>
    <row r="478" spans="1:5" x14ac:dyDescent="0.2">
      <c r="A478" t="s">
        <v>8219</v>
      </c>
      <c r="B478">
        <v>651</v>
      </c>
      <c r="D478" t="s">
        <v>8221</v>
      </c>
      <c r="E478">
        <v>0</v>
      </c>
    </row>
    <row r="479" spans="1:5" x14ac:dyDescent="0.2">
      <c r="A479" t="s">
        <v>8219</v>
      </c>
      <c r="B479">
        <v>251</v>
      </c>
      <c r="D479" t="s">
        <v>8221</v>
      </c>
      <c r="E479">
        <v>1</v>
      </c>
    </row>
    <row r="480" spans="1:5" x14ac:dyDescent="0.2">
      <c r="A480" t="s">
        <v>8219</v>
      </c>
      <c r="B480">
        <v>263</v>
      </c>
      <c r="D480" t="s">
        <v>8221</v>
      </c>
      <c r="E480">
        <v>0</v>
      </c>
    </row>
    <row r="481" spans="1:5" x14ac:dyDescent="0.2">
      <c r="A481" t="s">
        <v>8219</v>
      </c>
      <c r="B481">
        <v>28</v>
      </c>
      <c r="D481" t="s">
        <v>8221</v>
      </c>
      <c r="E481">
        <v>2</v>
      </c>
    </row>
    <row r="482" spans="1:5" x14ac:dyDescent="0.2">
      <c r="A482" t="s">
        <v>8219</v>
      </c>
      <c r="B482">
        <v>721</v>
      </c>
      <c r="D482" t="s">
        <v>8221</v>
      </c>
      <c r="E482">
        <v>7</v>
      </c>
    </row>
    <row r="483" spans="1:5" x14ac:dyDescent="0.2">
      <c r="A483" t="s">
        <v>8219</v>
      </c>
      <c r="B483">
        <v>50</v>
      </c>
      <c r="D483" t="s">
        <v>8221</v>
      </c>
      <c r="E483">
        <v>5</v>
      </c>
    </row>
    <row r="484" spans="1:5" x14ac:dyDescent="0.2">
      <c r="A484" t="s">
        <v>8219</v>
      </c>
      <c r="B484">
        <v>73</v>
      </c>
      <c r="D484" t="s">
        <v>8221</v>
      </c>
      <c r="E484">
        <v>0</v>
      </c>
    </row>
    <row r="485" spans="1:5" x14ac:dyDescent="0.2">
      <c r="A485" t="s">
        <v>8219</v>
      </c>
      <c r="B485">
        <v>27</v>
      </c>
      <c r="D485" t="s">
        <v>8221</v>
      </c>
      <c r="E485">
        <v>0</v>
      </c>
    </row>
    <row r="486" spans="1:5" x14ac:dyDescent="0.2">
      <c r="A486" t="s">
        <v>8219</v>
      </c>
      <c r="B486">
        <v>34</v>
      </c>
      <c r="D486" t="s">
        <v>8221</v>
      </c>
      <c r="E486">
        <v>0</v>
      </c>
    </row>
    <row r="487" spans="1:5" x14ac:dyDescent="0.2">
      <c r="A487" t="s">
        <v>8219</v>
      </c>
      <c r="B487">
        <v>7</v>
      </c>
      <c r="D487" t="s">
        <v>8221</v>
      </c>
      <c r="E487">
        <v>2</v>
      </c>
    </row>
    <row r="488" spans="1:5" x14ac:dyDescent="0.2">
      <c r="A488" t="s">
        <v>8219</v>
      </c>
      <c r="B488">
        <v>24</v>
      </c>
      <c r="D488" t="s">
        <v>8221</v>
      </c>
      <c r="E488">
        <v>0</v>
      </c>
    </row>
    <row r="489" spans="1:5" x14ac:dyDescent="0.2">
      <c r="A489" t="s">
        <v>8219</v>
      </c>
      <c r="B489">
        <v>15</v>
      </c>
      <c r="D489" t="s">
        <v>8221</v>
      </c>
      <c r="E489">
        <v>0</v>
      </c>
    </row>
    <row r="490" spans="1:5" x14ac:dyDescent="0.2">
      <c r="A490" t="s">
        <v>8219</v>
      </c>
      <c r="B490">
        <v>72</v>
      </c>
      <c r="D490" t="s">
        <v>8221</v>
      </c>
      <c r="E490">
        <v>28</v>
      </c>
    </row>
    <row r="491" spans="1:5" x14ac:dyDescent="0.2">
      <c r="A491" t="s">
        <v>8219</v>
      </c>
      <c r="B491">
        <v>120</v>
      </c>
      <c r="D491" t="s">
        <v>8221</v>
      </c>
      <c r="E491">
        <v>2</v>
      </c>
    </row>
    <row r="492" spans="1:5" x14ac:dyDescent="0.2">
      <c r="A492" t="s">
        <v>8219</v>
      </c>
      <c r="B492">
        <v>123</v>
      </c>
      <c r="D492" t="s">
        <v>8221</v>
      </c>
      <c r="E492">
        <v>0</v>
      </c>
    </row>
    <row r="493" spans="1:5" x14ac:dyDescent="0.2">
      <c r="A493" t="s">
        <v>8219</v>
      </c>
      <c r="B493">
        <v>1</v>
      </c>
      <c r="D493" t="s">
        <v>8221</v>
      </c>
      <c r="E493">
        <v>0</v>
      </c>
    </row>
    <row r="494" spans="1:5" x14ac:dyDescent="0.2">
      <c r="A494" t="s">
        <v>8219</v>
      </c>
      <c r="B494">
        <v>24</v>
      </c>
      <c r="D494" t="s">
        <v>8221</v>
      </c>
      <c r="E494">
        <v>0</v>
      </c>
    </row>
    <row r="495" spans="1:5" x14ac:dyDescent="0.2">
      <c r="A495" t="s">
        <v>8219</v>
      </c>
      <c r="B495">
        <v>33</v>
      </c>
      <c r="D495" t="s">
        <v>8221</v>
      </c>
      <c r="E495">
        <v>4</v>
      </c>
    </row>
    <row r="496" spans="1:5" x14ac:dyDescent="0.2">
      <c r="A496" t="s">
        <v>8219</v>
      </c>
      <c r="B496">
        <v>14</v>
      </c>
      <c r="D496" t="s">
        <v>8221</v>
      </c>
      <c r="E496">
        <v>12</v>
      </c>
    </row>
    <row r="497" spans="1:5" x14ac:dyDescent="0.2">
      <c r="A497" t="s">
        <v>8219</v>
      </c>
      <c r="B497">
        <v>9</v>
      </c>
      <c r="D497" t="s">
        <v>8221</v>
      </c>
      <c r="E497">
        <v>0</v>
      </c>
    </row>
    <row r="498" spans="1:5" x14ac:dyDescent="0.2">
      <c r="A498" t="s">
        <v>8219</v>
      </c>
      <c r="B498">
        <v>76</v>
      </c>
      <c r="D498" t="s">
        <v>8221</v>
      </c>
      <c r="E498">
        <v>33</v>
      </c>
    </row>
    <row r="499" spans="1:5" x14ac:dyDescent="0.2">
      <c r="A499" t="s">
        <v>8219</v>
      </c>
      <c r="B499">
        <v>19</v>
      </c>
      <c r="D499" t="s">
        <v>8221</v>
      </c>
      <c r="E499">
        <v>0</v>
      </c>
    </row>
    <row r="500" spans="1:5" x14ac:dyDescent="0.2">
      <c r="A500" t="s">
        <v>8219</v>
      </c>
      <c r="B500">
        <v>69</v>
      </c>
      <c r="D500" t="s">
        <v>8221</v>
      </c>
      <c r="E500">
        <v>4</v>
      </c>
    </row>
    <row r="501" spans="1:5" x14ac:dyDescent="0.2">
      <c r="A501" t="s">
        <v>8219</v>
      </c>
      <c r="B501">
        <v>218</v>
      </c>
      <c r="D501" t="s">
        <v>8221</v>
      </c>
      <c r="E501">
        <v>0</v>
      </c>
    </row>
    <row r="502" spans="1:5" x14ac:dyDescent="0.2">
      <c r="A502" t="s">
        <v>8219</v>
      </c>
      <c r="B502">
        <v>30</v>
      </c>
      <c r="D502" t="s">
        <v>8221</v>
      </c>
      <c r="E502">
        <v>11</v>
      </c>
    </row>
    <row r="503" spans="1:5" x14ac:dyDescent="0.2">
      <c r="A503" t="s">
        <v>8219</v>
      </c>
      <c r="B503">
        <v>100</v>
      </c>
      <c r="D503" t="s">
        <v>8221</v>
      </c>
      <c r="E503">
        <v>1</v>
      </c>
    </row>
    <row r="504" spans="1:5" x14ac:dyDescent="0.2">
      <c r="A504" t="s">
        <v>8219</v>
      </c>
      <c r="B504">
        <v>296</v>
      </c>
      <c r="D504" t="s">
        <v>8221</v>
      </c>
      <c r="E504">
        <v>5</v>
      </c>
    </row>
    <row r="505" spans="1:5" x14ac:dyDescent="0.2">
      <c r="A505" t="s">
        <v>8219</v>
      </c>
      <c r="B505">
        <v>1204</v>
      </c>
      <c r="D505" t="s">
        <v>8221</v>
      </c>
      <c r="E505">
        <v>0</v>
      </c>
    </row>
    <row r="506" spans="1:5" x14ac:dyDescent="0.2">
      <c r="A506" t="s">
        <v>8219</v>
      </c>
      <c r="B506">
        <v>321</v>
      </c>
      <c r="D506" t="s">
        <v>8221</v>
      </c>
      <c r="E506">
        <v>1</v>
      </c>
    </row>
    <row r="507" spans="1:5" x14ac:dyDescent="0.2">
      <c r="A507" t="s">
        <v>8219</v>
      </c>
      <c r="B507">
        <v>301</v>
      </c>
      <c r="D507" t="s">
        <v>8221</v>
      </c>
      <c r="E507">
        <v>1</v>
      </c>
    </row>
    <row r="508" spans="1:5" x14ac:dyDescent="0.2">
      <c r="A508" t="s">
        <v>8219</v>
      </c>
      <c r="B508">
        <v>144</v>
      </c>
      <c r="D508" t="s">
        <v>8221</v>
      </c>
      <c r="E508">
        <v>6</v>
      </c>
    </row>
    <row r="509" spans="1:5" x14ac:dyDescent="0.2">
      <c r="A509" t="s">
        <v>8219</v>
      </c>
      <c r="B509">
        <v>539</v>
      </c>
      <c r="D509" t="s">
        <v>8221</v>
      </c>
      <c r="E509">
        <v>8</v>
      </c>
    </row>
    <row r="510" spans="1:5" x14ac:dyDescent="0.2">
      <c r="A510" t="s">
        <v>8219</v>
      </c>
      <c r="B510">
        <v>498</v>
      </c>
      <c r="D510" t="s">
        <v>8221</v>
      </c>
      <c r="E510">
        <v>1</v>
      </c>
    </row>
    <row r="511" spans="1:5" x14ac:dyDescent="0.2">
      <c r="A511" t="s">
        <v>8219</v>
      </c>
      <c r="B511">
        <v>1113</v>
      </c>
      <c r="D511" t="s">
        <v>8221</v>
      </c>
      <c r="E511">
        <v>0</v>
      </c>
    </row>
    <row r="512" spans="1:5" x14ac:dyDescent="0.2">
      <c r="A512" t="s">
        <v>8219</v>
      </c>
      <c r="B512">
        <v>988</v>
      </c>
      <c r="D512" t="s">
        <v>8221</v>
      </c>
      <c r="E512">
        <v>2</v>
      </c>
    </row>
    <row r="513" spans="1:5" x14ac:dyDescent="0.2">
      <c r="A513" t="s">
        <v>8219</v>
      </c>
      <c r="B513">
        <v>391</v>
      </c>
      <c r="D513" t="s">
        <v>8221</v>
      </c>
      <c r="E513">
        <v>1</v>
      </c>
    </row>
    <row r="514" spans="1:5" x14ac:dyDescent="0.2">
      <c r="A514" t="s">
        <v>8219</v>
      </c>
      <c r="B514">
        <v>28</v>
      </c>
      <c r="D514" t="s">
        <v>8221</v>
      </c>
      <c r="E514">
        <v>0</v>
      </c>
    </row>
    <row r="515" spans="1:5" x14ac:dyDescent="0.2">
      <c r="A515" t="s">
        <v>8219</v>
      </c>
      <c r="B515">
        <v>147</v>
      </c>
      <c r="D515" t="s">
        <v>8221</v>
      </c>
      <c r="E515">
        <v>1</v>
      </c>
    </row>
    <row r="516" spans="1:5" x14ac:dyDescent="0.2">
      <c r="A516" t="s">
        <v>8219</v>
      </c>
      <c r="B516">
        <v>680</v>
      </c>
      <c r="D516" t="s">
        <v>8221</v>
      </c>
      <c r="E516">
        <v>19</v>
      </c>
    </row>
    <row r="517" spans="1:5" x14ac:dyDescent="0.2">
      <c r="A517" t="s">
        <v>8219</v>
      </c>
      <c r="B517">
        <v>983</v>
      </c>
      <c r="D517" t="s">
        <v>8221</v>
      </c>
      <c r="E517">
        <v>27</v>
      </c>
    </row>
    <row r="518" spans="1:5" x14ac:dyDescent="0.2">
      <c r="A518" t="s">
        <v>8219</v>
      </c>
      <c r="B518">
        <v>79</v>
      </c>
      <c r="D518" t="s">
        <v>8221</v>
      </c>
      <c r="E518">
        <v>7</v>
      </c>
    </row>
    <row r="519" spans="1:5" x14ac:dyDescent="0.2">
      <c r="A519" t="s">
        <v>8219</v>
      </c>
      <c r="B519">
        <v>426</v>
      </c>
      <c r="D519" t="s">
        <v>8221</v>
      </c>
      <c r="E519">
        <v>14</v>
      </c>
    </row>
    <row r="520" spans="1:5" x14ac:dyDescent="0.2">
      <c r="A520" t="s">
        <v>8219</v>
      </c>
      <c r="B520">
        <v>96</v>
      </c>
      <c r="D520" t="s">
        <v>8221</v>
      </c>
      <c r="E520">
        <v>5</v>
      </c>
    </row>
    <row r="521" spans="1:5" x14ac:dyDescent="0.2">
      <c r="A521" t="s">
        <v>8219</v>
      </c>
      <c r="B521">
        <v>163</v>
      </c>
      <c r="D521" t="s">
        <v>8221</v>
      </c>
      <c r="E521">
        <v>30</v>
      </c>
    </row>
    <row r="522" spans="1:5" x14ac:dyDescent="0.2">
      <c r="A522" t="s">
        <v>8219</v>
      </c>
      <c r="B522">
        <v>2525</v>
      </c>
      <c r="D522" t="s">
        <v>8221</v>
      </c>
      <c r="E522">
        <v>1</v>
      </c>
    </row>
    <row r="523" spans="1:5" x14ac:dyDescent="0.2">
      <c r="A523" t="s">
        <v>8219</v>
      </c>
      <c r="B523">
        <v>2035</v>
      </c>
      <c r="D523" t="s">
        <v>8221</v>
      </c>
      <c r="E523">
        <v>0</v>
      </c>
    </row>
    <row r="524" spans="1:5" x14ac:dyDescent="0.2">
      <c r="A524" t="s">
        <v>8219</v>
      </c>
      <c r="B524">
        <v>290</v>
      </c>
      <c r="D524" t="s">
        <v>8221</v>
      </c>
      <c r="E524">
        <v>60</v>
      </c>
    </row>
    <row r="525" spans="1:5" x14ac:dyDescent="0.2">
      <c r="A525" t="s">
        <v>8219</v>
      </c>
      <c r="B525">
        <v>1980</v>
      </c>
      <c r="D525" t="s">
        <v>8221</v>
      </c>
      <c r="E525">
        <v>84</v>
      </c>
    </row>
    <row r="526" spans="1:5" x14ac:dyDescent="0.2">
      <c r="A526" t="s">
        <v>8219</v>
      </c>
      <c r="B526">
        <v>57</v>
      </c>
      <c r="D526" t="s">
        <v>8221</v>
      </c>
      <c r="E526">
        <v>47</v>
      </c>
    </row>
    <row r="527" spans="1:5" x14ac:dyDescent="0.2">
      <c r="A527" t="s">
        <v>8219</v>
      </c>
      <c r="B527">
        <v>380</v>
      </c>
      <c r="D527" t="s">
        <v>8221</v>
      </c>
      <c r="E527">
        <v>66</v>
      </c>
    </row>
    <row r="528" spans="1:5" x14ac:dyDescent="0.2">
      <c r="A528" t="s">
        <v>8219</v>
      </c>
      <c r="B528">
        <v>128</v>
      </c>
      <c r="D528" t="s">
        <v>8221</v>
      </c>
      <c r="E528">
        <v>171</v>
      </c>
    </row>
    <row r="529" spans="1:5" x14ac:dyDescent="0.2">
      <c r="A529" t="s">
        <v>8219</v>
      </c>
      <c r="B529">
        <v>180</v>
      </c>
      <c r="D529" t="s">
        <v>8221</v>
      </c>
      <c r="E529">
        <v>29</v>
      </c>
    </row>
    <row r="530" spans="1:5" x14ac:dyDescent="0.2">
      <c r="A530" t="s">
        <v>8219</v>
      </c>
      <c r="B530">
        <v>571</v>
      </c>
      <c r="D530" t="s">
        <v>8221</v>
      </c>
      <c r="E530">
        <v>9</v>
      </c>
    </row>
    <row r="531" spans="1:5" x14ac:dyDescent="0.2">
      <c r="A531" t="s">
        <v>8219</v>
      </c>
      <c r="B531">
        <v>480</v>
      </c>
      <c r="D531" t="s">
        <v>8221</v>
      </c>
      <c r="E531">
        <v>27</v>
      </c>
    </row>
    <row r="532" spans="1:5" x14ac:dyDescent="0.2">
      <c r="A532" t="s">
        <v>8219</v>
      </c>
      <c r="B532">
        <v>249</v>
      </c>
      <c r="D532" t="s">
        <v>8221</v>
      </c>
      <c r="E532">
        <v>2</v>
      </c>
    </row>
    <row r="533" spans="1:5" x14ac:dyDescent="0.2">
      <c r="A533" t="s">
        <v>8219</v>
      </c>
      <c r="B533">
        <v>84</v>
      </c>
      <c r="D533" t="s">
        <v>8221</v>
      </c>
      <c r="E533">
        <v>3</v>
      </c>
    </row>
    <row r="534" spans="1:5" x14ac:dyDescent="0.2">
      <c r="A534" t="s">
        <v>8219</v>
      </c>
      <c r="B534">
        <v>197</v>
      </c>
      <c r="D534" t="s">
        <v>8221</v>
      </c>
      <c r="E534">
        <v>4</v>
      </c>
    </row>
    <row r="535" spans="1:5" x14ac:dyDescent="0.2">
      <c r="A535" t="s">
        <v>8219</v>
      </c>
      <c r="B535">
        <v>271</v>
      </c>
      <c r="D535" t="s">
        <v>8221</v>
      </c>
      <c r="E535">
        <v>2</v>
      </c>
    </row>
    <row r="536" spans="1:5" x14ac:dyDescent="0.2">
      <c r="A536" t="s">
        <v>8219</v>
      </c>
      <c r="B536">
        <v>50</v>
      </c>
      <c r="D536" t="s">
        <v>8221</v>
      </c>
      <c r="E536">
        <v>20</v>
      </c>
    </row>
    <row r="537" spans="1:5" x14ac:dyDescent="0.2">
      <c r="A537" t="s">
        <v>8219</v>
      </c>
      <c r="B537">
        <v>169</v>
      </c>
      <c r="D537" t="s">
        <v>8221</v>
      </c>
      <c r="E537">
        <v>3</v>
      </c>
    </row>
    <row r="538" spans="1:5" x14ac:dyDescent="0.2">
      <c r="A538" t="s">
        <v>8219</v>
      </c>
      <c r="B538">
        <v>205</v>
      </c>
      <c r="D538" t="s">
        <v>8221</v>
      </c>
      <c r="E538">
        <v>4</v>
      </c>
    </row>
    <row r="539" spans="1:5" x14ac:dyDescent="0.2">
      <c r="A539" t="s">
        <v>8219</v>
      </c>
      <c r="B539">
        <v>206</v>
      </c>
      <c r="D539" t="s">
        <v>8221</v>
      </c>
      <c r="E539">
        <v>1</v>
      </c>
    </row>
    <row r="540" spans="1:5" x14ac:dyDescent="0.2">
      <c r="A540" t="s">
        <v>8219</v>
      </c>
      <c r="B540">
        <v>84</v>
      </c>
      <c r="D540" t="s">
        <v>8221</v>
      </c>
      <c r="E540">
        <v>0</v>
      </c>
    </row>
    <row r="541" spans="1:5" x14ac:dyDescent="0.2">
      <c r="A541" t="s">
        <v>8219</v>
      </c>
      <c r="B541">
        <v>210</v>
      </c>
      <c r="D541" t="s">
        <v>8221</v>
      </c>
      <c r="E541">
        <v>0</v>
      </c>
    </row>
    <row r="542" spans="1:5" x14ac:dyDescent="0.2">
      <c r="A542" t="s">
        <v>8219</v>
      </c>
      <c r="B542">
        <v>181</v>
      </c>
      <c r="D542" t="s">
        <v>8221</v>
      </c>
      <c r="E542">
        <v>14</v>
      </c>
    </row>
    <row r="543" spans="1:5" x14ac:dyDescent="0.2">
      <c r="A543" t="s">
        <v>8219</v>
      </c>
      <c r="B543">
        <v>60</v>
      </c>
      <c r="D543" t="s">
        <v>8221</v>
      </c>
      <c r="E543">
        <v>1</v>
      </c>
    </row>
    <row r="544" spans="1:5" x14ac:dyDescent="0.2">
      <c r="A544" t="s">
        <v>8219</v>
      </c>
      <c r="B544">
        <v>445</v>
      </c>
      <c r="D544" t="s">
        <v>8221</v>
      </c>
      <c r="E544">
        <v>118</v>
      </c>
    </row>
    <row r="545" spans="1:5" x14ac:dyDescent="0.2">
      <c r="A545" t="s">
        <v>8219</v>
      </c>
      <c r="B545">
        <v>17</v>
      </c>
      <c r="D545" t="s">
        <v>8221</v>
      </c>
      <c r="E545">
        <v>2</v>
      </c>
    </row>
    <row r="546" spans="1:5" x14ac:dyDescent="0.2">
      <c r="A546" t="s">
        <v>8219</v>
      </c>
      <c r="B546">
        <v>194</v>
      </c>
      <c r="D546" t="s">
        <v>8221</v>
      </c>
      <c r="E546">
        <v>1</v>
      </c>
    </row>
    <row r="547" spans="1:5" x14ac:dyDescent="0.2">
      <c r="A547" t="s">
        <v>8219</v>
      </c>
      <c r="B547">
        <v>404</v>
      </c>
      <c r="D547" t="s">
        <v>8221</v>
      </c>
      <c r="E547">
        <v>3</v>
      </c>
    </row>
    <row r="548" spans="1:5" x14ac:dyDescent="0.2">
      <c r="A548" t="s">
        <v>8219</v>
      </c>
      <c r="B548">
        <v>194</v>
      </c>
      <c r="D548" t="s">
        <v>8221</v>
      </c>
      <c r="E548">
        <v>1</v>
      </c>
    </row>
    <row r="549" spans="1:5" x14ac:dyDescent="0.2">
      <c r="A549" t="s">
        <v>8219</v>
      </c>
      <c r="B549">
        <v>902</v>
      </c>
      <c r="D549" t="s">
        <v>8221</v>
      </c>
      <c r="E549">
        <v>3</v>
      </c>
    </row>
    <row r="550" spans="1:5" x14ac:dyDescent="0.2">
      <c r="A550" t="s">
        <v>8219</v>
      </c>
      <c r="B550">
        <v>1670</v>
      </c>
      <c r="D550" t="s">
        <v>8221</v>
      </c>
      <c r="E550">
        <v>38</v>
      </c>
    </row>
    <row r="551" spans="1:5" x14ac:dyDescent="0.2">
      <c r="A551" t="s">
        <v>8219</v>
      </c>
      <c r="B551">
        <v>1328</v>
      </c>
      <c r="D551" t="s">
        <v>8221</v>
      </c>
      <c r="E551">
        <v>52</v>
      </c>
    </row>
    <row r="552" spans="1:5" x14ac:dyDescent="0.2">
      <c r="A552" t="s">
        <v>8219</v>
      </c>
      <c r="B552">
        <v>944</v>
      </c>
      <c r="D552" t="s">
        <v>8221</v>
      </c>
      <c r="E552">
        <v>2</v>
      </c>
    </row>
    <row r="553" spans="1:5" x14ac:dyDescent="0.2">
      <c r="A553" t="s">
        <v>8219</v>
      </c>
      <c r="B553">
        <v>147</v>
      </c>
      <c r="D553" t="s">
        <v>8221</v>
      </c>
      <c r="E553">
        <v>0</v>
      </c>
    </row>
    <row r="554" spans="1:5" x14ac:dyDescent="0.2">
      <c r="A554" t="s">
        <v>8219</v>
      </c>
      <c r="B554">
        <v>99</v>
      </c>
      <c r="D554" t="s">
        <v>8221</v>
      </c>
      <c r="E554">
        <v>4</v>
      </c>
    </row>
    <row r="555" spans="1:5" x14ac:dyDescent="0.2">
      <c r="A555" t="s">
        <v>8219</v>
      </c>
      <c r="B555">
        <v>79</v>
      </c>
      <c r="D555" t="s">
        <v>8221</v>
      </c>
      <c r="E555">
        <v>4</v>
      </c>
    </row>
    <row r="556" spans="1:5" x14ac:dyDescent="0.2">
      <c r="A556" t="s">
        <v>8219</v>
      </c>
      <c r="B556">
        <v>75</v>
      </c>
      <c r="D556" t="s">
        <v>8221</v>
      </c>
      <c r="E556">
        <v>18</v>
      </c>
    </row>
    <row r="557" spans="1:5" x14ac:dyDescent="0.2">
      <c r="A557" t="s">
        <v>8219</v>
      </c>
      <c r="B557">
        <v>207</v>
      </c>
      <c r="D557" t="s">
        <v>8221</v>
      </c>
      <c r="E557">
        <v>0</v>
      </c>
    </row>
    <row r="558" spans="1:5" x14ac:dyDescent="0.2">
      <c r="A558" t="s">
        <v>8219</v>
      </c>
      <c r="B558">
        <v>102</v>
      </c>
      <c r="D558" t="s">
        <v>8221</v>
      </c>
      <c r="E558">
        <v>22</v>
      </c>
    </row>
    <row r="559" spans="1:5" x14ac:dyDescent="0.2">
      <c r="A559" t="s">
        <v>8219</v>
      </c>
      <c r="B559">
        <v>32</v>
      </c>
      <c r="D559" t="s">
        <v>8221</v>
      </c>
      <c r="E559">
        <v>49</v>
      </c>
    </row>
    <row r="560" spans="1:5" x14ac:dyDescent="0.2">
      <c r="A560" t="s">
        <v>8219</v>
      </c>
      <c r="B560">
        <v>480</v>
      </c>
      <c r="D560" t="s">
        <v>8221</v>
      </c>
      <c r="E560">
        <v>19</v>
      </c>
    </row>
    <row r="561" spans="1:5" x14ac:dyDescent="0.2">
      <c r="A561" t="s">
        <v>8219</v>
      </c>
      <c r="B561">
        <v>11</v>
      </c>
      <c r="D561" t="s">
        <v>8221</v>
      </c>
      <c r="E561">
        <v>4</v>
      </c>
    </row>
    <row r="562" spans="1:5" x14ac:dyDescent="0.2">
      <c r="A562" t="s">
        <v>8219</v>
      </c>
      <c r="B562">
        <v>12</v>
      </c>
      <c r="D562" t="s">
        <v>8221</v>
      </c>
      <c r="E562">
        <v>4</v>
      </c>
    </row>
    <row r="563" spans="1:5" x14ac:dyDescent="0.2">
      <c r="A563" t="s">
        <v>8219</v>
      </c>
      <c r="B563">
        <v>48</v>
      </c>
      <c r="D563" t="s">
        <v>8221</v>
      </c>
      <c r="E563">
        <v>2</v>
      </c>
    </row>
    <row r="564" spans="1:5" x14ac:dyDescent="0.2">
      <c r="A564" t="s">
        <v>8219</v>
      </c>
      <c r="B564">
        <v>59</v>
      </c>
      <c r="D564" t="s">
        <v>8221</v>
      </c>
      <c r="E564">
        <v>0</v>
      </c>
    </row>
    <row r="565" spans="1:5" x14ac:dyDescent="0.2">
      <c r="A565" t="s">
        <v>8219</v>
      </c>
      <c r="B565">
        <v>79</v>
      </c>
      <c r="D565" t="s">
        <v>8221</v>
      </c>
      <c r="E565">
        <v>0</v>
      </c>
    </row>
    <row r="566" spans="1:5" x14ac:dyDescent="0.2">
      <c r="A566" t="s">
        <v>8219</v>
      </c>
      <c r="B566">
        <v>14</v>
      </c>
      <c r="D566" t="s">
        <v>8221</v>
      </c>
      <c r="E566">
        <v>14</v>
      </c>
    </row>
    <row r="567" spans="1:5" x14ac:dyDescent="0.2">
      <c r="A567" t="s">
        <v>8219</v>
      </c>
      <c r="B567">
        <v>106</v>
      </c>
      <c r="D567" t="s">
        <v>8221</v>
      </c>
      <c r="E567">
        <v>8</v>
      </c>
    </row>
    <row r="568" spans="1:5" x14ac:dyDescent="0.2">
      <c r="A568" t="s">
        <v>8219</v>
      </c>
      <c r="B568">
        <v>25</v>
      </c>
      <c r="D568" t="s">
        <v>8221</v>
      </c>
      <c r="E568">
        <v>0</v>
      </c>
    </row>
    <row r="569" spans="1:5" x14ac:dyDescent="0.2">
      <c r="A569" t="s">
        <v>8219</v>
      </c>
      <c r="B569">
        <v>25</v>
      </c>
      <c r="D569" t="s">
        <v>8221</v>
      </c>
      <c r="E569">
        <v>15</v>
      </c>
    </row>
    <row r="570" spans="1:5" x14ac:dyDescent="0.2">
      <c r="A570" t="s">
        <v>8219</v>
      </c>
      <c r="B570">
        <v>29</v>
      </c>
      <c r="D570" t="s">
        <v>8221</v>
      </c>
      <c r="E570">
        <v>33</v>
      </c>
    </row>
    <row r="571" spans="1:5" x14ac:dyDescent="0.2">
      <c r="A571" t="s">
        <v>8219</v>
      </c>
      <c r="B571">
        <v>43</v>
      </c>
      <c r="D571" t="s">
        <v>8221</v>
      </c>
      <c r="E571">
        <v>2</v>
      </c>
    </row>
    <row r="572" spans="1:5" x14ac:dyDescent="0.2">
      <c r="A572" t="s">
        <v>8219</v>
      </c>
      <c r="B572">
        <v>46</v>
      </c>
      <c r="D572" t="s">
        <v>8221</v>
      </c>
      <c r="E572">
        <v>6</v>
      </c>
    </row>
    <row r="573" spans="1:5" x14ac:dyDescent="0.2">
      <c r="A573" t="s">
        <v>8219</v>
      </c>
      <c r="B573">
        <v>27</v>
      </c>
      <c r="D573" t="s">
        <v>8221</v>
      </c>
      <c r="E573">
        <v>2</v>
      </c>
    </row>
    <row r="574" spans="1:5" x14ac:dyDescent="0.2">
      <c r="A574" t="s">
        <v>8219</v>
      </c>
      <c r="B574">
        <v>112</v>
      </c>
      <c r="D574" t="s">
        <v>8221</v>
      </c>
      <c r="E574">
        <v>0</v>
      </c>
    </row>
    <row r="575" spans="1:5" x14ac:dyDescent="0.2">
      <c r="A575" t="s">
        <v>8219</v>
      </c>
      <c r="B575">
        <v>34</v>
      </c>
      <c r="D575" t="s">
        <v>8221</v>
      </c>
      <c r="E575">
        <v>4</v>
      </c>
    </row>
    <row r="576" spans="1:5" x14ac:dyDescent="0.2">
      <c r="A576" t="s">
        <v>8219</v>
      </c>
      <c r="B576">
        <v>145</v>
      </c>
      <c r="D576" t="s">
        <v>8221</v>
      </c>
      <c r="E576">
        <v>1</v>
      </c>
    </row>
    <row r="577" spans="1:5" x14ac:dyDescent="0.2">
      <c r="A577" t="s">
        <v>8219</v>
      </c>
      <c r="B577">
        <v>19</v>
      </c>
      <c r="D577" t="s">
        <v>8221</v>
      </c>
      <c r="E577">
        <v>3</v>
      </c>
    </row>
    <row r="578" spans="1:5" x14ac:dyDescent="0.2">
      <c r="A578" t="s">
        <v>8219</v>
      </c>
      <c r="B578">
        <v>288</v>
      </c>
      <c r="D578" t="s">
        <v>8221</v>
      </c>
      <c r="E578">
        <v>4</v>
      </c>
    </row>
    <row r="579" spans="1:5" x14ac:dyDescent="0.2">
      <c r="A579" t="s">
        <v>8219</v>
      </c>
      <c r="B579">
        <v>14</v>
      </c>
      <c r="D579" t="s">
        <v>8221</v>
      </c>
      <c r="E579">
        <v>0</v>
      </c>
    </row>
    <row r="580" spans="1:5" x14ac:dyDescent="0.2">
      <c r="A580" t="s">
        <v>8219</v>
      </c>
      <c r="B580">
        <v>7</v>
      </c>
      <c r="D580" t="s">
        <v>8221</v>
      </c>
      <c r="E580">
        <v>4</v>
      </c>
    </row>
    <row r="581" spans="1:5" x14ac:dyDescent="0.2">
      <c r="A581" t="s">
        <v>8219</v>
      </c>
      <c r="B581">
        <v>211</v>
      </c>
      <c r="D581" t="s">
        <v>8221</v>
      </c>
      <c r="E581">
        <v>3</v>
      </c>
    </row>
    <row r="582" spans="1:5" x14ac:dyDescent="0.2">
      <c r="A582" t="s">
        <v>8219</v>
      </c>
      <c r="B582">
        <v>108</v>
      </c>
      <c r="D582" t="s">
        <v>8221</v>
      </c>
      <c r="E582">
        <v>2</v>
      </c>
    </row>
    <row r="583" spans="1:5" x14ac:dyDescent="0.2">
      <c r="A583" t="s">
        <v>8219</v>
      </c>
      <c r="B583">
        <v>142</v>
      </c>
      <c r="D583" t="s">
        <v>8221</v>
      </c>
      <c r="E583">
        <v>1</v>
      </c>
    </row>
    <row r="584" spans="1:5" x14ac:dyDescent="0.2">
      <c r="A584" t="s">
        <v>8219</v>
      </c>
      <c r="B584">
        <v>74</v>
      </c>
      <c r="D584" t="s">
        <v>8221</v>
      </c>
      <c r="E584">
        <v>4</v>
      </c>
    </row>
    <row r="585" spans="1:5" x14ac:dyDescent="0.2">
      <c r="A585" t="s">
        <v>8219</v>
      </c>
      <c r="B585">
        <v>38</v>
      </c>
      <c r="D585" t="s">
        <v>8221</v>
      </c>
      <c r="E585">
        <v>6</v>
      </c>
    </row>
    <row r="586" spans="1:5" x14ac:dyDescent="0.2">
      <c r="A586" t="s">
        <v>8219</v>
      </c>
      <c r="B586">
        <v>20</v>
      </c>
      <c r="D586" t="s">
        <v>8221</v>
      </c>
      <c r="E586">
        <v>8</v>
      </c>
    </row>
    <row r="587" spans="1:5" x14ac:dyDescent="0.2">
      <c r="A587" t="s">
        <v>8219</v>
      </c>
      <c r="B587">
        <v>24</v>
      </c>
      <c r="D587" t="s">
        <v>8221</v>
      </c>
      <c r="E587">
        <v>14</v>
      </c>
    </row>
    <row r="588" spans="1:5" x14ac:dyDescent="0.2">
      <c r="A588" t="s">
        <v>8219</v>
      </c>
      <c r="B588">
        <v>66</v>
      </c>
      <c r="D588" t="s">
        <v>8221</v>
      </c>
      <c r="E588">
        <v>0</v>
      </c>
    </row>
    <row r="589" spans="1:5" x14ac:dyDescent="0.2">
      <c r="A589" t="s">
        <v>8219</v>
      </c>
      <c r="B589">
        <v>28</v>
      </c>
      <c r="D589" t="s">
        <v>8221</v>
      </c>
      <c r="E589">
        <v>4</v>
      </c>
    </row>
    <row r="590" spans="1:5" x14ac:dyDescent="0.2">
      <c r="A590" t="s">
        <v>8219</v>
      </c>
      <c r="B590">
        <v>24</v>
      </c>
      <c r="D590" t="s">
        <v>8221</v>
      </c>
      <c r="E590">
        <v>0</v>
      </c>
    </row>
    <row r="591" spans="1:5" x14ac:dyDescent="0.2">
      <c r="A591" t="s">
        <v>8219</v>
      </c>
      <c r="B591">
        <v>73</v>
      </c>
      <c r="D591" t="s">
        <v>8221</v>
      </c>
      <c r="E591">
        <v>0</v>
      </c>
    </row>
    <row r="592" spans="1:5" x14ac:dyDescent="0.2">
      <c r="A592" t="s">
        <v>8219</v>
      </c>
      <c r="B592">
        <v>3</v>
      </c>
      <c r="D592" t="s">
        <v>8221</v>
      </c>
      <c r="E592">
        <v>1</v>
      </c>
    </row>
    <row r="593" spans="1:5" x14ac:dyDescent="0.2">
      <c r="A593" t="s">
        <v>8219</v>
      </c>
      <c r="B593">
        <v>20</v>
      </c>
      <c r="D593" t="s">
        <v>8221</v>
      </c>
      <c r="E593">
        <v>1</v>
      </c>
    </row>
    <row r="594" spans="1:5" x14ac:dyDescent="0.2">
      <c r="A594" t="s">
        <v>8219</v>
      </c>
      <c r="B594">
        <v>21</v>
      </c>
      <c r="D594" t="s">
        <v>8221</v>
      </c>
      <c r="E594">
        <v>1</v>
      </c>
    </row>
    <row r="595" spans="1:5" x14ac:dyDescent="0.2">
      <c r="A595" t="s">
        <v>8219</v>
      </c>
      <c r="B595">
        <v>94</v>
      </c>
      <c r="D595" t="s">
        <v>8221</v>
      </c>
      <c r="E595">
        <v>1</v>
      </c>
    </row>
    <row r="596" spans="1:5" x14ac:dyDescent="0.2">
      <c r="A596" t="s">
        <v>8219</v>
      </c>
      <c r="B596">
        <v>139</v>
      </c>
      <c r="D596" t="s">
        <v>8221</v>
      </c>
      <c r="E596">
        <v>4</v>
      </c>
    </row>
    <row r="597" spans="1:5" x14ac:dyDescent="0.2">
      <c r="A597" t="s">
        <v>8219</v>
      </c>
      <c r="B597">
        <v>130</v>
      </c>
      <c r="D597" t="s">
        <v>8221</v>
      </c>
      <c r="E597">
        <v>0</v>
      </c>
    </row>
    <row r="598" spans="1:5" x14ac:dyDescent="0.2">
      <c r="A598" t="s">
        <v>8219</v>
      </c>
      <c r="B598">
        <v>31</v>
      </c>
      <c r="D598" t="s">
        <v>8221</v>
      </c>
      <c r="E598">
        <v>0</v>
      </c>
    </row>
    <row r="599" spans="1:5" x14ac:dyDescent="0.2">
      <c r="A599" t="s">
        <v>8219</v>
      </c>
      <c r="B599">
        <v>13</v>
      </c>
      <c r="D599" t="s">
        <v>8221</v>
      </c>
      <c r="E599">
        <v>2</v>
      </c>
    </row>
    <row r="600" spans="1:5" x14ac:dyDescent="0.2">
      <c r="A600" t="s">
        <v>8219</v>
      </c>
      <c r="B600">
        <v>90</v>
      </c>
      <c r="D600" t="s">
        <v>8221</v>
      </c>
      <c r="E600">
        <v>24</v>
      </c>
    </row>
    <row r="601" spans="1:5" x14ac:dyDescent="0.2">
      <c r="A601" t="s">
        <v>8219</v>
      </c>
      <c r="B601">
        <v>141</v>
      </c>
      <c r="D601" t="s">
        <v>8221</v>
      </c>
      <c r="E601">
        <v>1</v>
      </c>
    </row>
    <row r="602" spans="1:5" x14ac:dyDescent="0.2">
      <c r="A602" t="s">
        <v>8219</v>
      </c>
      <c r="B602">
        <v>23</v>
      </c>
      <c r="D602" t="s">
        <v>8221</v>
      </c>
      <c r="E602">
        <v>2</v>
      </c>
    </row>
    <row r="603" spans="1:5" x14ac:dyDescent="0.2">
      <c r="A603" t="s">
        <v>8219</v>
      </c>
      <c r="B603">
        <v>18</v>
      </c>
      <c r="D603" t="s">
        <v>8221</v>
      </c>
      <c r="E603">
        <v>1</v>
      </c>
    </row>
    <row r="604" spans="1:5" x14ac:dyDescent="0.2">
      <c r="A604" t="s">
        <v>8219</v>
      </c>
      <c r="B604">
        <v>76</v>
      </c>
      <c r="D604" t="s">
        <v>8221</v>
      </c>
      <c r="E604">
        <v>37</v>
      </c>
    </row>
    <row r="605" spans="1:5" x14ac:dyDescent="0.2">
      <c r="A605" t="s">
        <v>8219</v>
      </c>
      <c r="B605">
        <v>93</v>
      </c>
      <c r="D605" t="s">
        <v>8221</v>
      </c>
      <c r="E605">
        <v>5</v>
      </c>
    </row>
    <row r="606" spans="1:5" x14ac:dyDescent="0.2">
      <c r="A606" t="s">
        <v>8219</v>
      </c>
      <c r="B606">
        <v>69</v>
      </c>
      <c r="D606" t="s">
        <v>8221</v>
      </c>
      <c r="E606">
        <v>4</v>
      </c>
    </row>
    <row r="607" spans="1:5" x14ac:dyDescent="0.2">
      <c r="A607" t="s">
        <v>8219</v>
      </c>
      <c r="B607">
        <v>21</v>
      </c>
      <c r="D607" t="s">
        <v>8221</v>
      </c>
      <c r="E607">
        <v>16</v>
      </c>
    </row>
    <row r="608" spans="1:5" x14ac:dyDescent="0.2">
      <c r="A608" t="s">
        <v>8219</v>
      </c>
      <c r="B608">
        <v>57</v>
      </c>
      <c r="D608" t="s">
        <v>8221</v>
      </c>
      <c r="E608">
        <v>9</v>
      </c>
    </row>
    <row r="609" spans="1:5" x14ac:dyDescent="0.2">
      <c r="A609" t="s">
        <v>8219</v>
      </c>
      <c r="B609">
        <v>108</v>
      </c>
      <c r="D609" t="s">
        <v>8221</v>
      </c>
      <c r="E609">
        <v>0</v>
      </c>
    </row>
    <row r="610" spans="1:5" x14ac:dyDescent="0.2">
      <c r="A610" t="s">
        <v>8219</v>
      </c>
      <c r="B610">
        <v>83</v>
      </c>
      <c r="D610" t="s">
        <v>8221</v>
      </c>
      <c r="E610">
        <v>40</v>
      </c>
    </row>
    <row r="611" spans="1:5" x14ac:dyDescent="0.2">
      <c r="A611" t="s">
        <v>8219</v>
      </c>
      <c r="B611">
        <v>96</v>
      </c>
      <c r="D611" t="s">
        <v>8221</v>
      </c>
      <c r="E611">
        <v>0</v>
      </c>
    </row>
    <row r="612" spans="1:5" x14ac:dyDescent="0.2">
      <c r="A612" t="s">
        <v>8219</v>
      </c>
      <c r="B612">
        <v>64</v>
      </c>
      <c r="D612" t="s">
        <v>8221</v>
      </c>
      <c r="E612">
        <v>2</v>
      </c>
    </row>
    <row r="613" spans="1:5" x14ac:dyDescent="0.2">
      <c r="A613" t="s">
        <v>8219</v>
      </c>
      <c r="B613">
        <v>14</v>
      </c>
      <c r="D613" t="s">
        <v>8221</v>
      </c>
      <c r="E613">
        <v>1</v>
      </c>
    </row>
    <row r="614" spans="1:5" x14ac:dyDescent="0.2">
      <c r="A614" t="s">
        <v>8219</v>
      </c>
      <c r="B614">
        <v>169</v>
      </c>
      <c r="D614" t="s">
        <v>8221</v>
      </c>
      <c r="E614">
        <v>9</v>
      </c>
    </row>
    <row r="615" spans="1:5" x14ac:dyDescent="0.2">
      <c r="A615" t="s">
        <v>8219</v>
      </c>
      <c r="B615">
        <v>33</v>
      </c>
      <c r="D615" t="s">
        <v>8221</v>
      </c>
      <c r="E615">
        <v>34</v>
      </c>
    </row>
    <row r="616" spans="1:5" x14ac:dyDescent="0.2">
      <c r="A616" t="s">
        <v>8219</v>
      </c>
      <c r="B616">
        <v>102</v>
      </c>
      <c r="D616" t="s">
        <v>8221</v>
      </c>
      <c r="E616">
        <v>23</v>
      </c>
    </row>
    <row r="617" spans="1:5" x14ac:dyDescent="0.2">
      <c r="A617" t="s">
        <v>8219</v>
      </c>
      <c r="B617">
        <v>104</v>
      </c>
      <c r="D617" t="s">
        <v>8221</v>
      </c>
      <c r="E617">
        <v>19</v>
      </c>
    </row>
    <row r="618" spans="1:5" x14ac:dyDescent="0.2">
      <c r="A618" t="s">
        <v>8219</v>
      </c>
      <c r="B618">
        <v>20</v>
      </c>
      <c r="D618" t="s">
        <v>8221</v>
      </c>
      <c r="E618">
        <v>50</v>
      </c>
    </row>
    <row r="619" spans="1:5" x14ac:dyDescent="0.2">
      <c r="A619" t="s">
        <v>8219</v>
      </c>
      <c r="B619">
        <v>35</v>
      </c>
      <c r="D619" t="s">
        <v>8221</v>
      </c>
      <c r="E619">
        <v>12</v>
      </c>
    </row>
    <row r="620" spans="1:5" x14ac:dyDescent="0.2">
      <c r="A620" t="s">
        <v>8219</v>
      </c>
      <c r="B620">
        <v>94</v>
      </c>
      <c r="D620" t="s">
        <v>8221</v>
      </c>
      <c r="E620">
        <v>8</v>
      </c>
    </row>
    <row r="621" spans="1:5" x14ac:dyDescent="0.2">
      <c r="A621" t="s">
        <v>8219</v>
      </c>
      <c r="B621">
        <v>14</v>
      </c>
      <c r="D621" t="s">
        <v>8221</v>
      </c>
      <c r="E621">
        <v>9</v>
      </c>
    </row>
    <row r="622" spans="1:5" x14ac:dyDescent="0.2">
      <c r="A622" t="s">
        <v>8219</v>
      </c>
      <c r="B622">
        <v>15</v>
      </c>
      <c r="D622" t="s">
        <v>8221</v>
      </c>
      <c r="E622">
        <v>43</v>
      </c>
    </row>
    <row r="623" spans="1:5" x14ac:dyDescent="0.2">
      <c r="A623" t="s">
        <v>8219</v>
      </c>
      <c r="B623">
        <v>51</v>
      </c>
      <c r="D623" t="s">
        <v>8221</v>
      </c>
      <c r="E623">
        <v>28</v>
      </c>
    </row>
    <row r="624" spans="1:5" x14ac:dyDescent="0.2">
      <c r="A624" t="s">
        <v>8219</v>
      </c>
      <c r="B624">
        <v>19</v>
      </c>
      <c r="D624" t="s">
        <v>8221</v>
      </c>
      <c r="E624">
        <v>4</v>
      </c>
    </row>
    <row r="625" spans="1:5" x14ac:dyDescent="0.2">
      <c r="A625" t="s">
        <v>8219</v>
      </c>
      <c r="B625">
        <v>23</v>
      </c>
      <c r="D625" t="s">
        <v>8221</v>
      </c>
      <c r="E625">
        <v>24</v>
      </c>
    </row>
    <row r="626" spans="1:5" x14ac:dyDescent="0.2">
      <c r="A626" t="s">
        <v>8219</v>
      </c>
      <c r="B626">
        <v>97</v>
      </c>
      <c r="D626" t="s">
        <v>8221</v>
      </c>
      <c r="E626">
        <v>2</v>
      </c>
    </row>
    <row r="627" spans="1:5" x14ac:dyDescent="0.2">
      <c r="A627" t="s">
        <v>8219</v>
      </c>
      <c r="B627">
        <v>76</v>
      </c>
      <c r="D627" t="s">
        <v>8221</v>
      </c>
      <c r="E627">
        <v>2</v>
      </c>
    </row>
    <row r="628" spans="1:5" x14ac:dyDescent="0.2">
      <c r="A628" t="s">
        <v>8219</v>
      </c>
      <c r="B628">
        <v>11</v>
      </c>
      <c r="D628" t="s">
        <v>8221</v>
      </c>
      <c r="E628">
        <v>20</v>
      </c>
    </row>
    <row r="629" spans="1:5" x14ac:dyDescent="0.2">
      <c r="A629" t="s">
        <v>8219</v>
      </c>
      <c r="B629">
        <v>108</v>
      </c>
      <c r="D629" t="s">
        <v>8221</v>
      </c>
      <c r="E629">
        <v>7</v>
      </c>
    </row>
    <row r="630" spans="1:5" x14ac:dyDescent="0.2">
      <c r="A630" t="s">
        <v>8219</v>
      </c>
      <c r="B630">
        <v>20</v>
      </c>
      <c r="D630" t="s">
        <v>8221</v>
      </c>
      <c r="E630">
        <v>16</v>
      </c>
    </row>
    <row r="631" spans="1:5" x14ac:dyDescent="0.2">
      <c r="A631" t="s">
        <v>8219</v>
      </c>
      <c r="B631">
        <v>98</v>
      </c>
      <c r="D631" t="s">
        <v>8221</v>
      </c>
      <c r="E631">
        <v>4</v>
      </c>
    </row>
    <row r="632" spans="1:5" x14ac:dyDescent="0.2">
      <c r="A632" t="s">
        <v>8219</v>
      </c>
      <c r="B632">
        <v>196</v>
      </c>
      <c r="D632" t="s">
        <v>8221</v>
      </c>
      <c r="E632">
        <v>4</v>
      </c>
    </row>
    <row r="633" spans="1:5" x14ac:dyDescent="0.2">
      <c r="A633" t="s">
        <v>8219</v>
      </c>
      <c r="B633">
        <v>39</v>
      </c>
      <c r="D633" t="s">
        <v>8221</v>
      </c>
      <c r="E633">
        <v>4</v>
      </c>
    </row>
    <row r="634" spans="1:5" x14ac:dyDescent="0.2">
      <c r="A634" t="s">
        <v>8219</v>
      </c>
      <c r="B634">
        <v>128</v>
      </c>
      <c r="D634" t="s">
        <v>8221</v>
      </c>
      <c r="E634">
        <v>3</v>
      </c>
    </row>
    <row r="635" spans="1:5" x14ac:dyDescent="0.2">
      <c r="A635" t="s">
        <v>8219</v>
      </c>
      <c r="B635">
        <v>71</v>
      </c>
      <c r="D635" t="s">
        <v>8221</v>
      </c>
      <c r="E635">
        <v>36</v>
      </c>
    </row>
    <row r="636" spans="1:5" x14ac:dyDescent="0.2">
      <c r="A636" t="s">
        <v>8219</v>
      </c>
      <c r="B636">
        <v>47</v>
      </c>
      <c r="D636" t="s">
        <v>8221</v>
      </c>
      <c r="E636">
        <v>1</v>
      </c>
    </row>
    <row r="637" spans="1:5" x14ac:dyDescent="0.2">
      <c r="A637" t="s">
        <v>8219</v>
      </c>
      <c r="B637">
        <v>17</v>
      </c>
      <c r="D637" t="s">
        <v>8221</v>
      </c>
      <c r="E637">
        <v>7</v>
      </c>
    </row>
    <row r="638" spans="1:5" x14ac:dyDescent="0.2">
      <c r="A638" t="s">
        <v>8219</v>
      </c>
      <c r="B638">
        <v>91</v>
      </c>
      <c r="D638" t="s">
        <v>8221</v>
      </c>
      <c r="E638">
        <v>27</v>
      </c>
    </row>
    <row r="639" spans="1:5" x14ac:dyDescent="0.2">
      <c r="A639" t="s">
        <v>8219</v>
      </c>
      <c r="B639">
        <v>43</v>
      </c>
      <c r="D639" t="s">
        <v>8221</v>
      </c>
      <c r="E639">
        <v>1</v>
      </c>
    </row>
    <row r="640" spans="1:5" x14ac:dyDescent="0.2">
      <c r="A640" t="s">
        <v>8219</v>
      </c>
      <c r="B640">
        <v>17</v>
      </c>
      <c r="D640" t="s">
        <v>8221</v>
      </c>
      <c r="E640">
        <v>0</v>
      </c>
    </row>
    <row r="641" spans="1:5" x14ac:dyDescent="0.2">
      <c r="A641" t="s">
        <v>8219</v>
      </c>
      <c r="B641">
        <v>33</v>
      </c>
      <c r="D641" t="s">
        <v>8221</v>
      </c>
      <c r="E641">
        <v>1</v>
      </c>
    </row>
    <row r="642" spans="1:5" x14ac:dyDescent="0.2">
      <c r="A642" t="s">
        <v>8219</v>
      </c>
      <c r="B642">
        <v>87</v>
      </c>
      <c r="D642" t="s">
        <v>8221</v>
      </c>
      <c r="E642">
        <v>3</v>
      </c>
    </row>
    <row r="643" spans="1:5" x14ac:dyDescent="0.2">
      <c r="A643" t="s">
        <v>8219</v>
      </c>
      <c r="B643">
        <v>113</v>
      </c>
      <c r="D643" t="s">
        <v>8221</v>
      </c>
      <c r="E643">
        <v>3</v>
      </c>
    </row>
    <row r="644" spans="1:5" x14ac:dyDescent="0.2">
      <c r="A644" t="s">
        <v>8219</v>
      </c>
      <c r="B644">
        <v>14</v>
      </c>
      <c r="D644" t="s">
        <v>8221</v>
      </c>
      <c r="E644">
        <v>3</v>
      </c>
    </row>
    <row r="645" spans="1:5" x14ac:dyDescent="0.2">
      <c r="A645" t="s">
        <v>8219</v>
      </c>
      <c r="B645">
        <v>30</v>
      </c>
      <c r="D645" t="s">
        <v>8221</v>
      </c>
      <c r="E645">
        <v>0</v>
      </c>
    </row>
    <row r="646" spans="1:5" x14ac:dyDescent="0.2">
      <c r="A646" t="s">
        <v>8219</v>
      </c>
      <c r="B646">
        <v>16</v>
      </c>
      <c r="D646" t="s">
        <v>8221</v>
      </c>
      <c r="E646">
        <v>6</v>
      </c>
    </row>
    <row r="647" spans="1:5" x14ac:dyDescent="0.2">
      <c r="A647" t="s">
        <v>8219</v>
      </c>
      <c r="B647">
        <v>46</v>
      </c>
      <c r="D647" t="s">
        <v>8221</v>
      </c>
      <c r="E647">
        <v>17</v>
      </c>
    </row>
    <row r="648" spans="1:5" x14ac:dyDescent="0.2">
      <c r="A648" t="s">
        <v>8219</v>
      </c>
      <c r="B648">
        <v>24</v>
      </c>
      <c r="D648" t="s">
        <v>8221</v>
      </c>
      <c r="E648">
        <v>40</v>
      </c>
    </row>
    <row r="649" spans="1:5" x14ac:dyDescent="0.2">
      <c r="A649" t="s">
        <v>8219</v>
      </c>
      <c r="B649">
        <v>103</v>
      </c>
      <c r="D649" t="s">
        <v>8221</v>
      </c>
      <c r="E649">
        <v>4</v>
      </c>
    </row>
    <row r="650" spans="1:5" x14ac:dyDescent="0.2">
      <c r="A650" t="s">
        <v>8219</v>
      </c>
      <c r="B650">
        <v>62</v>
      </c>
      <c r="D650" t="s">
        <v>8221</v>
      </c>
      <c r="E650">
        <v>2</v>
      </c>
    </row>
    <row r="651" spans="1:5" x14ac:dyDescent="0.2">
      <c r="A651" t="s">
        <v>8219</v>
      </c>
      <c r="B651">
        <v>6</v>
      </c>
      <c r="D651" t="s">
        <v>8221</v>
      </c>
      <c r="E651">
        <v>10</v>
      </c>
    </row>
    <row r="652" spans="1:5" x14ac:dyDescent="0.2">
      <c r="A652" t="s">
        <v>8219</v>
      </c>
      <c r="B652">
        <v>182</v>
      </c>
      <c r="D652" t="s">
        <v>8221</v>
      </c>
      <c r="E652">
        <v>11</v>
      </c>
    </row>
    <row r="653" spans="1:5" x14ac:dyDescent="0.2">
      <c r="A653" t="s">
        <v>8219</v>
      </c>
      <c r="B653">
        <v>145</v>
      </c>
      <c r="D653" t="s">
        <v>8221</v>
      </c>
      <c r="E653">
        <v>6</v>
      </c>
    </row>
    <row r="654" spans="1:5" x14ac:dyDescent="0.2">
      <c r="A654" t="s">
        <v>8219</v>
      </c>
      <c r="B654">
        <v>25</v>
      </c>
      <c r="D654" t="s">
        <v>8221</v>
      </c>
      <c r="E654">
        <v>2</v>
      </c>
    </row>
    <row r="655" spans="1:5" x14ac:dyDescent="0.2">
      <c r="A655" t="s">
        <v>8219</v>
      </c>
      <c r="B655">
        <v>320</v>
      </c>
      <c r="D655" t="s">
        <v>8221</v>
      </c>
      <c r="E655">
        <v>6</v>
      </c>
    </row>
    <row r="656" spans="1:5" x14ac:dyDescent="0.2">
      <c r="A656" t="s">
        <v>8219</v>
      </c>
      <c r="B656">
        <v>99</v>
      </c>
      <c r="D656" t="s">
        <v>8221</v>
      </c>
      <c r="E656">
        <v>8</v>
      </c>
    </row>
    <row r="657" spans="1:5" x14ac:dyDescent="0.2">
      <c r="A657" t="s">
        <v>8219</v>
      </c>
      <c r="B657">
        <v>348</v>
      </c>
      <c r="D657" t="s">
        <v>8221</v>
      </c>
      <c r="E657">
        <v>37</v>
      </c>
    </row>
    <row r="658" spans="1:5" x14ac:dyDescent="0.2">
      <c r="A658" t="s">
        <v>8219</v>
      </c>
      <c r="B658">
        <v>41</v>
      </c>
      <c r="D658" t="s">
        <v>8221</v>
      </c>
      <c r="E658">
        <v>11</v>
      </c>
    </row>
    <row r="659" spans="1:5" x14ac:dyDescent="0.2">
      <c r="A659" t="s">
        <v>8219</v>
      </c>
      <c r="B659">
        <v>29</v>
      </c>
      <c r="D659" t="s">
        <v>8221</v>
      </c>
      <c r="E659">
        <v>0</v>
      </c>
    </row>
    <row r="660" spans="1:5" x14ac:dyDescent="0.2">
      <c r="A660" t="s">
        <v>8219</v>
      </c>
      <c r="B660">
        <v>25</v>
      </c>
      <c r="D660" t="s">
        <v>8221</v>
      </c>
      <c r="E660">
        <v>10</v>
      </c>
    </row>
    <row r="661" spans="1:5" x14ac:dyDescent="0.2">
      <c r="A661" t="s">
        <v>8219</v>
      </c>
      <c r="B661">
        <v>23</v>
      </c>
      <c r="D661" t="s">
        <v>8221</v>
      </c>
      <c r="E661">
        <v>6</v>
      </c>
    </row>
    <row r="662" spans="1:5" x14ac:dyDescent="0.2">
      <c r="A662" t="s">
        <v>8219</v>
      </c>
      <c r="B662">
        <v>1260</v>
      </c>
      <c r="D662" t="s">
        <v>8221</v>
      </c>
      <c r="E662">
        <v>8</v>
      </c>
    </row>
    <row r="663" spans="1:5" x14ac:dyDescent="0.2">
      <c r="A663" t="s">
        <v>8219</v>
      </c>
      <c r="B663">
        <v>307</v>
      </c>
      <c r="D663" t="s">
        <v>8221</v>
      </c>
      <c r="E663">
        <v>6</v>
      </c>
    </row>
    <row r="664" spans="1:5" x14ac:dyDescent="0.2">
      <c r="A664" t="s">
        <v>8219</v>
      </c>
      <c r="B664">
        <v>329</v>
      </c>
      <c r="D664" t="s">
        <v>8221</v>
      </c>
      <c r="E664">
        <v>7</v>
      </c>
    </row>
    <row r="665" spans="1:5" x14ac:dyDescent="0.2">
      <c r="A665" t="s">
        <v>8219</v>
      </c>
      <c r="B665">
        <v>32</v>
      </c>
      <c r="D665" t="s">
        <v>8221</v>
      </c>
      <c r="E665">
        <v>7</v>
      </c>
    </row>
    <row r="666" spans="1:5" x14ac:dyDescent="0.2">
      <c r="A666" t="s">
        <v>8219</v>
      </c>
      <c r="B666">
        <v>27</v>
      </c>
      <c r="D666" t="s">
        <v>8221</v>
      </c>
      <c r="E666">
        <v>5</v>
      </c>
    </row>
    <row r="667" spans="1:5" x14ac:dyDescent="0.2">
      <c r="A667" t="s">
        <v>8219</v>
      </c>
      <c r="B667">
        <v>236</v>
      </c>
      <c r="D667" t="s">
        <v>8221</v>
      </c>
      <c r="E667">
        <v>46</v>
      </c>
    </row>
    <row r="668" spans="1:5" x14ac:dyDescent="0.2">
      <c r="A668" t="s">
        <v>8219</v>
      </c>
      <c r="B668">
        <v>42</v>
      </c>
      <c r="D668" t="s">
        <v>8221</v>
      </c>
      <c r="E668">
        <v>10</v>
      </c>
    </row>
    <row r="669" spans="1:5" x14ac:dyDescent="0.2">
      <c r="A669" t="s">
        <v>8219</v>
      </c>
      <c r="B669">
        <v>41</v>
      </c>
      <c r="D669" t="s">
        <v>8221</v>
      </c>
      <c r="E669">
        <v>2</v>
      </c>
    </row>
    <row r="670" spans="1:5" x14ac:dyDescent="0.2">
      <c r="A670" t="s">
        <v>8219</v>
      </c>
      <c r="B670">
        <v>69</v>
      </c>
      <c r="D670" t="s">
        <v>8221</v>
      </c>
      <c r="E670">
        <v>1</v>
      </c>
    </row>
    <row r="671" spans="1:5" x14ac:dyDescent="0.2">
      <c r="A671" t="s">
        <v>8219</v>
      </c>
      <c r="B671">
        <v>52</v>
      </c>
      <c r="D671" t="s">
        <v>8221</v>
      </c>
      <c r="E671">
        <v>1</v>
      </c>
    </row>
    <row r="672" spans="1:5" x14ac:dyDescent="0.2">
      <c r="A672" t="s">
        <v>8219</v>
      </c>
      <c r="B672">
        <v>57</v>
      </c>
      <c r="D672" t="s">
        <v>8221</v>
      </c>
      <c r="E672">
        <v>4</v>
      </c>
    </row>
    <row r="673" spans="1:5" x14ac:dyDescent="0.2">
      <c r="A673" t="s">
        <v>8219</v>
      </c>
      <c r="B673">
        <v>74</v>
      </c>
      <c r="D673" t="s">
        <v>8221</v>
      </c>
      <c r="E673">
        <v>3</v>
      </c>
    </row>
    <row r="674" spans="1:5" x14ac:dyDescent="0.2">
      <c r="A674" t="s">
        <v>8219</v>
      </c>
      <c r="B674">
        <v>63</v>
      </c>
      <c r="D674" t="s">
        <v>8221</v>
      </c>
      <c r="E674">
        <v>38</v>
      </c>
    </row>
    <row r="675" spans="1:5" x14ac:dyDescent="0.2">
      <c r="A675" t="s">
        <v>8219</v>
      </c>
      <c r="B675">
        <v>72</v>
      </c>
      <c r="D675" t="s">
        <v>8221</v>
      </c>
      <c r="E675">
        <v>4</v>
      </c>
    </row>
    <row r="676" spans="1:5" x14ac:dyDescent="0.2">
      <c r="A676" t="s">
        <v>8219</v>
      </c>
      <c r="B676">
        <v>71</v>
      </c>
      <c r="D676" t="s">
        <v>8221</v>
      </c>
      <c r="E676">
        <v>0</v>
      </c>
    </row>
    <row r="677" spans="1:5" x14ac:dyDescent="0.2">
      <c r="A677" t="s">
        <v>8219</v>
      </c>
      <c r="B677">
        <v>21</v>
      </c>
      <c r="D677" t="s">
        <v>8221</v>
      </c>
      <c r="E677">
        <v>2</v>
      </c>
    </row>
    <row r="678" spans="1:5" x14ac:dyDescent="0.2">
      <c r="A678" t="s">
        <v>8219</v>
      </c>
      <c r="B678">
        <v>930</v>
      </c>
      <c r="D678" t="s">
        <v>8221</v>
      </c>
      <c r="E678">
        <v>0</v>
      </c>
    </row>
    <row r="679" spans="1:5" x14ac:dyDescent="0.2">
      <c r="A679" t="s">
        <v>8219</v>
      </c>
      <c r="B679">
        <v>55</v>
      </c>
      <c r="D679" t="s">
        <v>8221</v>
      </c>
      <c r="E679">
        <v>1</v>
      </c>
    </row>
    <row r="680" spans="1:5" x14ac:dyDescent="0.2">
      <c r="A680" t="s">
        <v>8219</v>
      </c>
      <c r="B680">
        <v>61</v>
      </c>
      <c r="D680" t="s">
        <v>8221</v>
      </c>
      <c r="E680">
        <v>7</v>
      </c>
    </row>
    <row r="681" spans="1:5" x14ac:dyDescent="0.2">
      <c r="A681" t="s">
        <v>8219</v>
      </c>
      <c r="B681">
        <v>82</v>
      </c>
      <c r="D681" t="s">
        <v>8221</v>
      </c>
      <c r="E681">
        <v>2</v>
      </c>
    </row>
    <row r="682" spans="1:5" x14ac:dyDescent="0.2">
      <c r="A682" t="s">
        <v>8219</v>
      </c>
      <c r="B682">
        <v>71</v>
      </c>
      <c r="D682" t="s">
        <v>8221</v>
      </c>
      <c r="E682">
        <v>4</v>
      </c>
    </row>
    <row r="683" spans="1:5" x14ac:dyDescent="0.2">
      <c r="A683" t="s">
        <v>8219</v>
      </c>
      <c r="B683">
        <v>117</v>
      </c>
      <c r="D683" t="s">
        <v>8221</v>
      </c>
      <c r="E683">
        <v>4</v>
      </c>
    </row>
    <row r="684" spans="1:5" x14ac:dyDescent="0.2">
      <c r="A684" t="s">
        <v>8219</v>
      </c>
      <c r="B684">
        <v>29</v>
      </c>
      <c r="D684" t="s">
        <v>8221</v>
      </c>
      <c r="E684">
        <v>3</v>
      </c>
    </row>
    <row r="685" spans="1:5" x14ac:dyDescent="0.2">
      <c r="A685" t="s">
        <v>8219</v>
      </c>
      <c r="B685">
        <v>74</v>
      </c>
      <c r="D685" t="s">
        <v>8221</v>
      </c>
      <c r="E685">
        <v>2</v>
      </c>
    </row>
    <row r="686" spans="1:5" x14ac:dyDescent="0.2">
      <c r="A686" t="s">
        <v>8219</v>
      </c>
      <c r="B686">
        <v>23</v>
      </c>
      <c r="D686" t="s">
        <v>8221</v>
      </c>
      <c r="E686">
        <v>197</v>
      </c>
    </row>
    <row r="687" spans="1:5" x14ac:dyDescent="0.2">
      <c r="A687" t="s">
        <v>8219</v>
      </c>
      <c r="B687">
        <v>60</v>
      </c>
      <c r="D687" t="s">
        <v>8221</v>
      </c>
      <c r="E687">
        <v>0</v>
      </c>
    </row>
    <row r="688" spans="1:5" x14ac:dyDescent="0.2">
      <c r="A688" t="s">
        <v>8219</v>
      </c>
      <c r="B688">
        <v>55</v>
      </c>
      <c r="D688" t="s">
        <v>8221</v>
      </c>
      <c r="E688">
        <v>1</v>
      </c>
    </row>
    <row r="689" spans="1:2" x14ac:dyDescent="0.2">
      <c r="A689" t="s">
        <v>8219</v>
      </c>
      <c r="B689">
        <v>44</v>
      </c>
    </row>
    <row r="690" spans="1:2" x14ac:dyDescent="0.2">
      <c r="A690" t="s">
        <v>8219</v>
      </c>
      <c r="B690">
        <v>72</v>
      </c>
    </row>
    <row r="691" spans="1:2" x14ac:dyDescent="0.2">
      <c r="A691" t="s">
        <v>8219</v>
      </c>
      <c r="B691">
        <v>63</v>
      </c>
    </row>
    <row r="692" spans="1:2" x14ac:dyDescent="0.2">
      <c r="A692" t="s">
        <v>8219</v>
      </c>
      <c r="B692">
        <v>88</v>
      </c>
    </row>
    <row r="693" spans="1:2" x14ac:dyDescent="0.2">
      <c r="A693" t="s">
        <v>8219</v>
      </c>
      <c r="B693">
        <v>70</v>
      </c>
    </row>
    <row r="694" spans="1:2" x14ac:dyDescent="0.2">
      <c r="A694" t="s">
        <v>8219</v>
      </c>
      <c r="B694">
        <v>50</v>
      </c>
    </row>
    <row r="695" spans="1:2" x14ac:dyDescent="0.2">
      <c r="A695" t="s">
        <v>8219</v>
      </c>
      <c r="B695">
        <v>35</v>
      </c>
    </row>
    <row r="696" spans="1:2" x14ac:dyDescent="0.2">
      <c r="A696" t="s">
        <v>8219</v>
      </c>
      <c r="B696">
        <v>175</v>
      </c>
    </row>
    <row r="697" spans="1:2" x14ac:dyDescent="0.2">
      <c r="A697" t="s">
        <v>8219</v>
      </c>
      <c r="B697">
        <v>20</v>
      </c>
    </row>
    <row r="698" spans="1:2" x14ac:dyDescent="0.2">
      <c r="A698" t="s">
        <v>8219</v>
      </c>
      <c r="B698">
        <v>54</v>
      </c>
    </row>
    <row r="699" spans="1:2" x14ac:dyDescent="0.2">
      <c r="A699" t="s">
        <v>8219</v>
      </c>
      <c r="B699">
        <v>20</v>
      </c>
    </row>
    <row r="700" spans="1:2" x14ac:dyDescent="0.2">
      <c r="A700" t="s">
        <v>8219</v>
      </c>
      <c r="B700">
        <v>57</v>
      </c>
    </row>
    <row r="701" spans="1:2" x14ac:dyDescent="0.2">
      <c r="A701" t="s">
        <v>8219</v>
      </c>
      <c r="B701">
        <v>31</v>
      </c>
    </row>
    <row r="702" spans="1:2" x14ac:dyDescent="0.2">
      <c r="A702" t="s">
        <v>8219</v>
      </c>
      <c r="B702">
        <v>31</v>
      </c>
    </row>
    <row r="703" spans="1:2" x14ac:dyDescent="0.2">
      <c r="A703" t="s">
        <v>8219</v>
      </c>
      <c r="B703">
        <v>45</v>
      </c>
    </row>
    <row r="704" spans="1:2" x14ac:dyDescent="0.2">
      <c r="A704" t="s">
        <v>8219</v>
      </c>
      <c r="B704">
        <v>41</v>
      </c>
    </row>
    <row r="705" spans="1:2" x14ac:dyDescent="0.2">
      <c r="A705" t="s">
        <v>8219</v>
      </c>
      <c r="B705">
        <v>29</v>
      </c>
    </row>
    <row r="706" spans="1:2" x14ac:dyDescent="0.2">
      <c r="A706" t="s">
        <v>8219</v>
      </c>
      <c r="B706">
        <v>58</v>
      </c>
    </row>
    <row r="707" spans="1:2" x14ac:dyDescent="0.2">
      <c r="A707" t="s">
        <v>8219</v>
      </c>
      <c r="B707">
        <v>89</v>
      </c>
    </row>
    <row r="708" spans="1:2" x14ac:dyDescent="0.2">
      <c r="A708" t="s">
        <v>8219</v>
      </c>
      <c r="B708">
        <v>125</v>
      </c>
    </row>
    <row r="709" spans="1:2" x14ac:dyDescent="0.2">
      <c r="A709" t="s">
        <v>8219</v>
      </c>
      <c r="B709">
        <v>18</v>
      </c>
    </row>
    <row r="710" spans="1:2" x14ac:dyDescent="0.2">
      <c r="A710" t="s">
        <v>8219</v>
      </c>
      <c r="B710">
        <v>32</v>
      </c>
    </row>
    <row r="711" spans="1:2" x14ac:dyDescent="0.2">
      <c r="A711" t="s">
        <v>8219</v>
      </c>
      <c r="B711">
        <v>16</v>
      </c>
    </row>
    <row r="712" spans="1:2" x14ac:dyDescent="0.2">
      <c r="A712" t="s">
        <v>8219</v>
      </c>
      <c r="B712">
        <v>38</v>
      </c>
    </row>
    <row r="713" spans="1:2" x14ac:dyDescent="0.2">
      <c r="A713" t="s">
        <v>8219</v>
      </c>
      <c r="B713">
        <v>15</v>
      </c>
    </row>
    <row r="714" spans="1:2" x14ac:dyDescent="0.2">
      <c r="A714" t="s">
        <v>8219</v>
      </c>
      <c r="B714">
        <v>23</v>
      </c>
    </row>
    <row r="715" spans="1:2" x14ac:dyDescent="0.2">
      <c r="A715" t="s">
        <v>8219</v>
      </c>
      <c r="B715">
        <v>49</v>
      </c>
    </row>
    <row r="716" spans="1:2" x14ac:dyDescent="0.2">
      <c r="A716" t="s">
        <v>8219</v>
      </c>
      <c r="B716">
        <v>10</v>
      </c>
    </row>
    <row r="717" spans="1:2" x14ac:dyDescent="0.2">
      <c r="A717" t="s">
        <v>8219</v>
      </c>
      <c r="B717">
        <v>15</v>
      </c>
    </row>
    <row r="718" spans="1:2" x14ac:dyDescent="0.2">
      <c r="A718" t="s">
        <v>8219</v>
      </c>
      <c r="B718">
        <v>57</v>
      </c>
    </row>
    <row r="719" spans="1:2" x14ac:dyDescent="0.2">
      <c r="A719" t="s">
        <v>8219</v>
      </c>
      <c r="B719">
        <v>33</v>
      </c>
    </row>
    <row r="720" spans="1:2" x14ac:dyDescent="0.2">
      <c r="A720" t="s">
        <v>8219</v>
      </c>
      <c r="B720">
        <v>9</v>
      </c>
    </row>
    <row r="721" spans="1:2" x14ac:dyDescent="0.2">
      <c r="A721" t="s">
        <v>8219</v>
      </c>
      <c r="B721">
        <v>26</v>
      </c>
    </row>
    <row r="722" spans="1:2" x14ac:dyDescent="0.2">
      <c r="A722" t="s">
        <v>8219</v>
      </c>
      <c r="B722">
        <v>69</v>
      </c>
    </row>
    <row r="723" spans="1:2" x14ac:dyDescent="0.2">
      <c r="A723" t="s">
        <v>8219</v>
      </c>
      <c r="B723">
        <v>65</v>
      </c>
    </row>
    <row r="724" spans="1:2" x14ac:dyDescent="0.2">
      <c r="A724" t="s">
        <v>8219</v>
      </c>
      <c r="B724">
        <v>83</v>
      </c>
    </row>
    <row r="725" spans="1:2" x14ac:dyDescent="0.2">
      <c r="A725" t="s">
        <v>8219</v>
      </c>
      <c r="B725">
        <v>111</v>
      </c>
    </row>
    <row r="726" spans="1:2" x14ac:dyDescent="0.2">
      <c r="A726" t="s">
        <v>8219</v>
      </c>
      <c r="B726">
        <v>46</v>
      </c>
    </row>
    <row r="727" spans="1:2" x14ac:dyDescent="0.2">
      <c r="A727" t="s">
        <v>8219</v>
      </c>
      <c r="B727">
        <v>63</v>
      </c>
    </row>
    <row r="728" spans="1:2" x14ac:dyDescent="0.2">
      <c r="A728" t="s">
        <v>8219</v>
      </c>
      <c r="B728">
        <v>9</v>
      </c>
    </row>
    <row r="729" spans="1:2" x14ac:dyDescent="0.2">
      <c r="A729" t="s">
        <v>8219</v>
      </c>
      <c r="B729">
        <v>72</v>
      </c>
    </row>
    <row r="730" spans="1:2" x14ac:dyDescent="0.2">
      <c r="A730" t="s">
        <v>8219</v>
      </c>
      <c r="B730">
        <v>68</v>
      </c>
    </row>
    <row r="731" spans="1:2" x14ac:dyDescent="0.2">
      <c r="A731" t="s">
        <v>8219</v>
      </c>
      <c r="B731">
        <v>20</v>
      </c>
    </row>
    <row r="732" spans="1:2" x14ac:dyDescent="0.2">
      <c r="A732" t="s">
        <v>8219</v>
      </c>
      <c r="B732">
        <v>26</v>
      </c>
    </row>
    <row r="733" spans="1:2" x14ac:dyDescent="0.2">
      <c r="A733" t="s">
        <v>8219</v>
      </c>
      <c r="B733">
        <v>72</v>
      </c>
    </row>
    <row r="734" spans="1:2" x14ac:dyDescent="0.2">
      <c r="A734" t="s">
        <v>8219</v>
      </c>
      <c r="B734">
        <v>3</v>
      </c>
    </row>
    <row r="735" spans="1:2" x14ac:dyDescent="0.2">
      <c r="A735" t="s">
        <v>8219</v>
      </c>
      <c r="B735">
        <v>18</v>
      </c>
    </row>
    <row r="736" spans="1:2" x14ac:dyDescent="0.2">
      <c r="A736" t="s">
        <v>8219</v>
      </c>
      <c r="B736">
        <v>30</v>
      </c>
    </row>
    <row r="737" spans="1:2" x14ac:dyDescent="0.2">
      <c r="A737" t="s">
        <v>8219</v>
      </c>
      <c r="B737">
        <v>23</v>
      </c>
    </row>
    <row r="738" spans="1:2" x14ac:dyDescent="0.2">
      <c r="A738" t="s">
        <v>8219</v>
      </c>
      <c r="B738">
        <v>54</v>
      </c>
    </row>
    <row r="739" spans="1:2" x14ac:dyDescent="0.2">
      <c r="A739" t="s">
        <v>8219</v>
      </c>
      <c r="B739">
        <v>26</v>
      </c>
    </row>
    <row r="740" spans="1:2" x14ac:dyDescent="0.2">
      <c r="A740" t="s">
        <v>8219</v>
      </c>
      <c r="B740">
        <v>9</v>
      </c>
    </row>
    <row r="741" spans="1:2" x14ac:dyDescent="0.2">
      <c r="A741" t="s">
        <v>8219</v>
      </c>
      <c r="B741">
        <v>27</v>
      </c>
    </row>
    <row r="742" spans="1:2" x14ac:dyDescent="0.2">
      <c r="A742" t="s">
        <v>8219</v>
      </c>
      <c r="B742">
        <v>30</v>
      </c>
    </row>
    <row r="743" spans="1:2" x14ac:dyDescent="0.2">
      <c r="A743" t="s">
        <v>8219</v>
      </c>
      <c r="B743">
        <v>52</v>
      </c>
    </row>
    <row r="744" spans="1:2" x14ac:dyDescent="0.2">
      <c r="A744" t="s">
        <v>8219</v>
      </c>
      <c r="B744">
        <v>17</v>
      </c>
    </row>
    <row r="745" spans="1:2" x14ac:dyDescent="0.2">
      <c r="A745" t="s">
        <v>8219</v>
      </c>
      <c r="B745">
        <v>19</v>
      </c>
    </row>
    <row r="746" spans="1:2" x14ac:dyDescent="0.2">
      <c r="A746" t="s">
        <v>8219</v>
      </c>
      <c r="B746">
        <v>77</v>
      </c>
    </row>
    <row r="747" spans="1:2" x14ac:dyDescent="0.2">
      <c r="A747" t="s">
        <v>8219</v>
      </c>
      <c r="B747">
        <v>21</v>
      </c>
    </row>
    <row r="748" spans="1:2" x14ac:dyDescent="0.2">
      <c r="A748" t="s">
        <v>8219</v>
      </c>
      <c r="B748">
        <v>38</v>
      </c>
    </row>
    <row r="749" spans="1:2" x14ac:dyDescent="0.2">
      <c r="A749" t="s">
        <v>8219</v>
      </c>
      <c r="B749">
        <v>28</v>
      </c>
    </row>
    <row r="750" spans="1:2" x14ac:dyDescent="0.2">
      <c r="A750" t="s">
        <v>8219</v>
      </c>
      <c r="B750">
        <v>48</v>
      </c>
    </row>
    <row r="751" spans="1:2" x14ac:dyDescent="0.2">
      <c r="A751" t="s">
        <v>8219</v>
      </c>
      <c r="B751">
        <v>46</v>
      </c>
    </row>
    <row r="752" spans="1:2" x14ac:dyDescent="0.2">
      <c r="A752" t="s">
        <v>8219</v>
      </c>
      <c r="B752">
        <v>30</v>
      </c>
    </row>
    <row r="753" spans="1:2" x14ac:dyDescent="0.2">
      <c r="A753" t="s">
        <v>8219</v>
      </c>
      <c r="B753">
        <v>64</v>
      </c>
    </row>
    <row r="754" spans="1:2" x14ac:dyDescent="0.2">
      <c r="A754" t="s">
        <v>8219</v>
      </c>
      <c r="B754">
        <v>15</v>
      </c>
    </row>
    <row r="755" spans="1:2" x14ac:dyDescent="0.2">
      <c r="A755" t="s">
        <v>8219</v>
      </c>
      <c r="B755">
        <v>41</v>
      </c>
    </row>
    <row r="756" spans="1:2" x14ac:dyDescent="0.2">
      <c r="A756" t="s">
        <v>8219</v>
      </c>
      <c r="B756">
        <v>35</v>
      </c>
    </row>
    <row r="757" spans="1:2" x14ac:dyDescent="0.2">
      <c r="A757" t="s">
        <v>8219</v>
      </c>
      <c r="B757">
        <v>45</v>
      </c>
    </row>
    <row r="758" spans="1:2" x14ac:dyDescent="0.2">
      <c r="A758" t="s">
        <v>8219</v>
      </c>
      <c r="B758">
        <v>62</v>
      </c>
    </row>
    <row r="759" spans="1:2" x14ac:dyDescent="0.2">
      <c r="A759" t="s">
        <v>8219</v>
      </c>
      <c r="B759">
        <v>22</v>
      </c>
    </row>
    <row r="760" spans="1:2" x14ac:dyDescent="0.2">
      <c r="A760" t="s">
        <v>8219</v>
      </c>
      <c r="B760">
        <v>18</v>
      </c>
    </row>
    <row r="761" spans="1:2" x14ac:dyDescent="0.2">
      <c r="A761" t="s">
        <v>8219</v>
      </c>
      <c r="B761">
        <v>12</v>
      </c>
    </row>
    <row r="762" spans="1:2" x14ac:dyDescent="0.2">
      <c r="A762" t="s">
        <v>8219</v>
      </c>
      <c r="B762">
        <v>44</v>
      </c>
    </row>
    <row r="763" spans="1:2" x14ac:dyDescent="0.2">
      <c r="A763" t="s">
        <v>8219</v>
      </c>
      <c r="B763">
        <v>27</v>
      </c>
    </row>
    <row r="764" spans="1:2" x14ac:dyDescent="0.2">
      <c r="A764" t="s">
        <v>8219</v>
      </c>
      <c r="B764">
        <v>38</v>
      </c>
    </row>
    <row r="765" spans="1:2" x14ac:dyDescent="0.2">
      <c r="A765" t="s">
        <v>8219</v>
      </c>
      <c r="B765">
        <v>28</v>
      </c>
    </row>
    <row r="766" spans="1:2" x14ac:dyDescent="0.2">
      <c r="A766" t="s">
        <v>8219</v>
      </c>
      <c r="B766">
        <v>24</v>
      </c>
    </row>
    <row r="767" spans="1:2" x14ac:dyDescent="0.2">
      <c r="A767" t="s">
        <v>8219</v>
      </c>
      <c r="B767">
        <v>65</v>
      </c>
    </row>
    <row r="768" spans="1:2" x14ac:dyDescent="0.2">
      <c r="A768" t="s">
        <v>8219</v>
      </c>
      <c r="B768">
        <v>46</v>
      </c>
    </row>
    <row r="769" spans="1:2" x14ac:dyDescent="0.2">
      <c r="A769" t="s">
        <v>8219</v>
      </c>
      <c r="B769">
        <v>85</v>
      </c>
    </row>
    <row r="770" spans="1:2" x14ac:dyDescent="0.2">
      <c r="A770" t="s">
        <v>8219</v>
      </c>
      <c r="B770">
        <v>66</v>
      </c>
    </row>
    <row r="771" spans="1:2" x14ac:dyDescent="0.2">
      <c r="A771" t="s">
        <v>8219</v>
      </c>
      <c r="B771">
        <v>165</v>
      </c>
    </row>
    <row r="772" spans="1:2" x14ac:dyDescent="0.2">
      <c r="A772" t="s">
        <v>8219</v>
      </c>
      <c r="B772">
        <v>17</v>
      </c>
    </row>
    <row r="773" spans="1:2" x14ac:dyDescent="0.2">
      <c r="A773" t="s">
        <v>8219</v>
      </c>
      <c r="B773">
        <v>3</v>
      </c>
    </row>
    <row r="774" spans="1:2" x14ac:dyDescent="0.2">
      <c r="A774" t="s">
        <v>8219</v>
      </c>
      <c r="B774">
        <v>17</v>
      </c>
    </row>
    <row r="775" spans="1:2" x14ac:dyDescent="0.2">
      <c r="A775" t="s">
        <v>8219</v>
      </c>
      <c r="B775">
        <v>91</v>
      </c>
    </row>
    <row r="776" spans="1:2" x14ac:dyDescent="0.2">
      <c r="A776" t="s">
        <v>8219</v>
      </c>
      <c r="B776">
        <v>67</v>
      </c>
    </row>
    <row r="777" spans="1:2" x14ac:dyDescent="0.2">
      <c r="A777" t="s">
        <v>8219</v>
      </c>
      <c r="B777">
        <v>18</v>
      </c>
    </row>
    <row r="778" spans="1:2" x14ac:dyDescent="0.2">
      <c r="A778" t="s">
        <v>8219</v>
      </c>
      <c r="B778">
        <v>21</v>
      </c>
    </row>
    <row r="779" spans="1:2" x14ac:dyDescent="0.2">
      <c r="A779" t="s">
        <v>8219</v>
      </c>
      <c r="B779">
        <v>40</v>
      </c>
    </row>
    <row r="780" spans="1:2" x14ac:dyDescent="0.2">
      <c r="A780" t="s">
        <v>8219</v>
      </c>
      <c r="B780">
        <v>78</v>
      </c>
    </row>
    <row r="781" spans="1:2" x14ac:dyDescent="0.2">
      <c r="A781" t="s">
        <v>8219</v>
      </c>
      <c r="B781">
        <v>26</v>
      </c>
    </row>
    <row r="782" spans="1:2" x14ac:dyDescent="0.2">
      <c r="A782" t="s">
        <v>8219</v>
      </c>
      <c r="B782">
        <v>14</v>
      </c>
    </row>
    <row r="783" spans="1:2" x14ac:dyDescent="0.2">
      <c r="A783" t="s">
        <v>8219</v>
      </c>
      <c r="B783">
        <v>44</v>
      </c>
    </row>
    <row r="784" spans="1:2" x14ac:dyDescent="0.2">
      <c r="A784" t="s">
        <v>8219</v>
      </c>
      <c r="B784">
        <v>9</v>
      </c>
    </row>
    <row r="785" spans="1:2" x14ac:dyDescent="0.2">
      <c r="A785" t="s">
        <v>8219</v>
      </c>
      <c r="B785">
        <v>30</v>
      </c>
    </row>
    <row r="786" spans="1:2" x14ac:dyDescent="0.2">
      <c r="A786" t="s">
        <v>8219</v>
      </c>
      <c r="B786">
        <v>55</v>
      </c>
    </row>
    <row r="787" spans="1:2" x14ac:dyDescent="0.2">
      <c r="A787" t="s">
        <v>8219</v>
      </c>
      <c r="B787">
        <v>27</v>
      </c>
    </row>
    <row r="788" spans="1:2" x14ac:dyDescent="0.2">
      <c r="A788" t="s">
        <v>8219</v>
      </c>
      <c r="B788">
        <v>36</v>
      </c>
    </row>
    <row r="789" spans="1:2" x14ac:dyDescent="0.2">
      <c r="A789" t="s">
        <v>8219</v>
      </c>
      <c r="B789">
        <v>19</v>
      </c>
    </row>
    <row r="790" spans="1:2" x14ac:dyDescent="0.2">
      <c r="A790" t="s">
        <v>8219</v>
      </c>
      <c r="B790">
        <v>12</v>
      </c>
    </row>
    <row r="791" spans="1:2" x14ac:dyDescent="0.2">
      <c r="A791" t="s">
        <v>8219</v>
      </c>
      <c r="B791">
        <v>17</v>
      </c>
    </row>
    <row r="792" spans="1:2" x14ac:dyDescent="0.2">
      <c r="A792" t="s">
        <v>8219</v>
      </c>
      <c r="B792">
        <v>114</v>
      </c>
    </row>
    <row r="793" spans="1:2" x14ac:dyDescent="0.2">
      <c r="A793" t="s">
        <v>8219</v>
      </c>
      <c r="B793">
        <v>93</v>
      </c>
    </row>
    <row r="794" spans="1:2" x14ac:dyDescent="0.2">
      <c r="A794" t="s">
        <v>8219</v>
      </c>
      <c r="B794">
        <v>36</v>
      </c>
    </row>
    <row r="795" spans="1:2" x14ac:dyDescent="0.2">
      <c r="A795" t="s">
        <v>8219</v>
      </c>
      <c r="B795">
        <v>61</v>
      </c>
    </row>
    <row r="796" spans="1:2" x14ac:dyDescent="0.2">
      <c r="A796" t="s">
        <v>8219</v>
      </c>
      <c r="B796">
        <v>47</v>
      </c>
    </row>
    <row r="797" spans="1:2" x14ac:dyDescent="0.2">
      <c r="A797" t="s">
        <v>8219</v>
      </c>
      <c r="B797">
        <v>17</v>
      </c>
    </row>
    <row r="798" spans="1:2" x14ac:dyDescent="0.2">
      <c r="A798" t="s">
        <v>8219</v>
      </c>
      <c r="B798">
        <v>63</v>
      </c>
    </row>
    <row r="799" spans="1:2" x14ac:dyDescent="0.2">
      <c r="A799" t="s">
        <v>8219</v>
      </c>
      <c r="B799">
        <v>9</v>
      </c>
    </row>
    <row r="800" spans="1:2" x14ac:dyDescent="0.2">
      <c r="A800" t="s">
        <v>8219</v>
      </c>
      <c r="B800">
        <v>30</v>
      </c>
    </row>
    <row r="801" spans="1:2" x14ac:dyDescent="0.2">
      <c r="A801" t="s">
        <v>8219</v>
      </c>
      <c r="B801">
        <v>23</v>
      </c>
    </row>
    <row r="802" spans="1:2" x14ac:dyDescent="0.2">
      <c r="A802" t="s">
        <v>8219</v>
      </c>
      <c r="B802">
        <v>33</v>
      </c>
    </row>
    <row r="803" spans="1:2" x14ac:dyDescent="0.2">
      <c r="A803" t="s">
        <v>8219</v>
      </c>
      <c r="B803">
        <v>39</v>
      </c>
    </row>
    <row r="804" spans="1:2" x14ac:dyDescent="0.2">
      <c r="A804" t="s">
        <v>8219</v>
      </c>
      <c r="B804">
        <v>17</v>
      </c>
    </row>
    <row r="805" spans="1:2" x14ac:dyDescent="0.2">
      <c r="A805" t="s">
        <v>8219</v>
      </c>
      <c r="B805">
        <v>6</v>
      </c>
    </row>
    <row r="806" spans="1:2" x14ac:dyDescent="0.2">
      <c r="A806" t="s">
        <v>8219</v>
      </c>
      <c r="B806">
        <v>49</v>
      </c>
    </row>
    <row r="807" spans="1:2" x14ac:dyDescent="0.2">
      <c r="A807" t="s">
        <v>8219</v>
      </c>
      <c r="B807">
        <v>42</v>
      </c>
    </row>
    <row r="808" spans="1:2" x14ac:dyDescent="0.2">
      <c r="A808" t="s">
        <v>8219</v>
      </c>
      <c r="B808">
        <v>35</v>
      </c>
    </row>
    <row r="809" spans="1:2" x14ac:dyDescent="0.2">
      <c r="A809" t="s">
        <v>8219</v>
      </c>
      <c r="B809">
        <v>42</v>
      </c>
    </row>
    <row r="810" spans="1:2" x14ac:dyDescent="0.2">
      <c r="A810" t="s">
        <v>8219</v>
      </c>
      <c r="B810">
        <v>42</v>
      </c>
    </row>
    <row r="811" spans="1:2" x14ac:dyDescent="0.2">
      <c r="A811" t="s">
        <v>8219</v>
      </c>
      <c r="B811">
        <v>31</v>
      </c>
    </row>
    <row r="812" spans="1:2" x14ac:dyDescent="0.2">
      <c r="A812" t="s">
        <v>8219</v>
      </c>
      <c r="B812">
        <v>38</v>
      </c>
    </row>
    <row r="813" spans="1:2" x14ac:dyDescent="0.2">
      <c r="A813" t="s">
        <v>8219</v>
      </c>
      <c r="B813">
        <v>8</v>
      </c>
    </row>
    <row r="814" spans="1:2" x14ac:dyDescent="0.2">
      <c r="A814" t="s">
        <v>8219</v>
      </c>
      <c r="B814">
        <v>39</v>
      </c>
    </row>
    <row r="815" spans="1:2" x14ac:dyDescent="0.2">
      <c r="A815" t="s">
        <v>8219</v>
      </c>
      <c r="B815">
        <v>29</v>
      </c>
    </row>
    <row r="816" spans="1:2" x14ac:dyDescent="0.2">
      <c r="A816" t="s">
        <v>8219</v>
      </c>
      <c r="B816">
        <v>72</v>
      </c>
    </row>
    <row r="817" spans="1:2" x14ac:dyDescent="0.2">
      <c r="A817" t="s">
        <v>8219</v>
      </c>
      <c r="B817">
        <v>15</v>
      </c>
    </row>
    <row r="818" spans="1:2" x14ac:dyDescent="0.2">
      <c r="A818" t="s">
        <v>8219</v>
      </c>
      <c r="B818">
        <v>33</v>
      </c>
    </row>
    <row r="819" spans="1:2" x14ac:dyDescent="0.2">
      <c r="A819" t="s">
        <v>8219</v>
      </c>
      <c r="B819">
        <v>15</v>
      </c>
    </row>
    <row r="820" spans="1:2" x14ac:dyDescent="0.2">
      <c r="A820" t="s">
        <v>8219</v>
      </c>
      <c r="B820">
        <v>19</v>
      </c>
    </row>
    <row r="821" spans="1:2" x14ac:dyDescent="0.2">
      <c r="A821" t="s">
        <v>8219</v>
      </c>
      <c r="B821">
        <v>17</v>
      </c>
    </row>
    <row r="822" spans="1:2" x14ac:dyDescent="0.2">
      <c r="A822" t="s">
        <v>8219</v>
      </c>
      <c r="B822">
        <v>44</v>
      </c>
    </row>
    <row r="823" spans="1:2" x14ac:dyDescent="0.2">
      <c r="A823" t="s">
        <v>8219</v>
      </c>
      <c r="B823">
        <v>10</v>
      </c>
    </row>
    <row r="824" spans="1:2" x14ac:dyDescent="0.2">
      <c r="A824" t="s">
        <v>8219</v>
      </c>
      <c r="B824">
        <v>46</v>
      </c>
    </row>
    <row r="825" spans="1:2" x14ac:dyDescent="0.2">
      <c r="A825" t="s">
        <v>8219</v>
      </c>
      <c r="B825">
        <v>11</v>
      </c>
    </row>
    <row r="826" spans="1:2" x14ac:dyDescent="0.2">
      <c r="A826" t="s">
        <v>8219</v>
      </c>
      <c r="B826">
        <v>27</v>
      </c>
    </row>
    <row r="827" spans="1:2" x14ac:dyDescent="0.2">
      <c r="A827" t="s">
        <v>8219</v>
      </c>
      <c r="B827">
        <v>37</v>
      </c>
    </row>
    <row r="828" spans="1:2" x14ac:dyDescent="0.2">
      <c r="A828" t="s">
        <v>8219</v>
      </c>
      <c r="B828">
        <v>14</v>
      </c>
    </row>
    <row r="829" spans="1:2" x14ac:dyDescent="0.2">
      <c r="A829" t="s">
        <v>8219</v>
      </c>
      <c r="B829">
        <v>27</v>
      </c>
    </row>
    <row r="830" spans="1:2" x14ac:dyDescent="0.2">
      <c r="A830" t="s">
        <v>8219</v>
      </c>
      <c r="B830">
        <v>45</v>
      </c>
    </row>
    <row r="831" spans="1:2" x14ac:dyDescent="0.2">
      <c r="A831" t="s">
        <v>8219</v>
      </c>
      <c r="B831">
        <v>49</v>
      </c>
    </row>
    <row r="832" spans="1:2" x14ac:dyDescent="0.2">
      <c r="A832" t="s">
        <v>8219</v>
      </c>
      <c r="B832">
        <v>24</v>
      </c>
    </row>
    <row r="833" spans="1:2" x14ac:dyDescent="0.2">
      <c r="A833" t="s">
        <v>8219</v>
      </c>
      <c r="B833">
        <v>112</v>
      </c>
    </row>
    <row r="834" spans="1:2" x14ac:dyDescent="0.2">
      <c r="A834" t="s">
        <v>8219</v>
      </c>
      <c r="B834">
        <v>23</v>
      </c>
    </row>
    <row r="835" spans="1:2" x14ac:dyDescent="0.2">
      <c r="A835" t="s">
        <v>8219</v>
      </c>
      <c r="B835">
        <v>54</v>
      </c>
    </row>
    <row r="836" spans="1:2" x14ac:dyDescent="0.2">
      <c r="A836" t="s">
        <v>8219</v>
      </c>
      <c r="B836">
        <v>28</v>
      </c>
    </row>
    <row r="837" spans="1:2" x14ac:dyDescent="0.2">
      <c r="A837" t="s">
        <v>8219</v>
      </c>
      <c r="B837">
        <v>11</v>
      </c>
    </row>
    <row r="838" spans="1:2" x14ac:dyDescent="0.2">
      <c r="A838" t="s">
        <v>8219</v>
      </c>
      <c r="B838">
        <v>62</v>
      </c>
    </row>
    <row r="839" spans="1:2" x14ac:dyDescent="0.2">
      <c r="A839" t="s">
        <v>8219</v>
      </c>
      <c r="B839">
        <v>73</v>
      </c>
    </row>
    <row r="840" spans="1:2" x14ac:dyDescent="0.2">
      <c r="A840" t="s">
        <v>8219</v>
      </c>
      <c r="B840">
        <v>18</v>
      </c>
    </row>
    <row r="841" spans="1:2" x14ac:dyDescent="0.2">
      <c r="A841" t="s">
        <v>8219</v>
      </c>
      <c r="B841">
        <v>35</v>
      </c>
    </row>
    <row r="842" spans="1:2" x14ac:dyDescent="0.2">
      <c r="A842" t="s">
        <v>8219</v>
      </c>
      <c r="B842">
        <v>43</v>
      </c>
    </row>
    <row r="843" spans="1:2" x14ac:dyDescent="0.2">
      <c r="A843" t="s">
        <v>8219</v>
      </c>
      <c r="B843">
        <v>36</v>
      </c>
    </row>
    <row r="844" spans="1:2" x14ac:dyDescent="0.2">
      <c r="A844" t="s">
        <v>8219</v>
      </c>
      <c r="B844">
        <v>62</v>
      </c>
    </row>
    <row r="845" spans="1:2" x14ac:dyDescent="0.2">
      <c r="A845" t="s">
        <v>8219</v>
      </c>
      <c r="B845">
        <v>15</v>
      </c>
    </row>
    <row r="846" spans="1:2" x14ac:dyDescent="0.2">
      <c r="A846" t="s">
        <v>8219</v>
      </c>
      <c r="B846">
        <v>50</v>
      </c>
    </row>
    <row r="847" spans="1:2" x14ac:dyDescent="0.2">
      <c r="A847" t="s">
        <v>8219</v>
      </c>
      <c r="B847">
        <v>26</v>
      </c>
    </row>
    <row r="848" spans="1:2" x14ac:dyDescent="0.2">
      <c r="A848" t="s">
        <v>8219</v>
      </c>
      <c r="B848">
        <v>88</v>
      </c>
    </row>
    <row r="849" spans="1:2" x14ac:dyDescent="0.2">
      <c r="A849" t="s">
        <v>8219</v>
      </c>
      <c r="B849">
        <v>91</v>
      </c>
    </row>
    <row r="850" spans="1:2" x14ac:dyDescent="0.2">
      <c r="A850" t="s">
        <v>8219</v>
      </c>
      <c r="B850">
        <v>3</v>
      </c>
    </row>
    <row r="851" spans="1:2" x14ac:dyDescent="0.2">
      <c r="A851" t="s">
        <v>8219</v>
      </c>
      <c r="B851">
        <v>28</v>
      </c>
    </row>
    <row r="852" spans="1:2" x14ac:dyDescent="0.2">
      <c r="A852" t="s">
        <v>8219</v>
      </c>
      <c r="B852">
        <v>77</v>
      </c>
    </row>
    <row r="853" spans="1:2" x14ac:dyDescent="0.2">
      <c r="A853" t="s">
        <v>8219</v>
      </c>
      <c r="B853">
        <v>27</v>
      </c>
    </row>
    <row r="854" spans="1:2" x14ac:dyDescent="0.2">
      <c r="A854" t="s">
        <v>8219</v>
      </c>
      <c r="B854">
        <v>107</v>
      </c>
    </row>
    <row r="855" spans="1:2" x14ac:dyDescent="0.2">
      <c r="A855" t="s">
        <v>8219</v>
      </c>
      <c r="B855">
        <v>96</v>
      </c>
    </row>
    <row r="856" spans="1:2" x14ac:dyDescent="0.2">
      <c r="A856" t="s">
        <v>8219</v>
      </c>
      <c r="B856">
        <v>56</v>
      </c>
    </row>
    <row r="857" spans="1:2" x14ac:dyDescent="0.2">
      <c r="A857" t="s">
        <v>8219</v>
      </c>
      <c r="B857">
        <v>58</v>
      </c>
    </row>
    <row r="858" spans="1:2" x14ac:dyDescent="0.2">
      <c r="A858" t="s">
        <v>8219</v>
      </c>
      <c r="B858">
        <v>15</v>
      </c>
    </row>
    <row r="859" spans="1:2" x14ac:dyDescent="0.2">
      <c r="A859" t="s">
        <v>8219</v>
      </c>
      <c r="B859">
        <v>20</v>
      </c>
    </row>
    <row r="860" spans="1:2" x14ac:dyDescent="0.2">
      <c r="A860" t="s">
        <v>8219</v>
      </c>
      <c r="B860">
        <v>38</v>
      </c>
    </row>
    <row r="861" spans="1:2" x14ac:dyDescent="0.2">
      <c r="A861" t="s">
        <v>8219</v>
      </c>
      <c r="B861">
        <v>33</v>
      </c>
    </row>
    <row r="862" spans="1:2" x14ac:dyDescent="0.2">
      <c r="A862" t="s">
        <v>8219</v>
      </c>
      <c r="B862">
        <v>57</v>
      </c>
    </row>
    <row r="863" spans="1:2" x14ac:dyDescent="0.2">
      <c r="A863" t="s">
        <v>8219</v>
      </c>
      <c r="B863">
        <v>25</v>
      </c>
    </row>
    <row r="864" spans="1:2" x14ac:dyDescent="0.2">
      <c r="A864" t="s">
        <v>8219</v>
      </c>
      <c r="B864">
        <v>14</v>
      </c>
    </row>
    <row r="865" spans="1:2" x14ac:dyDescent="0.2">
      <c r="A865" t="s">
        <v>8219</v>
      </c>
      <c r="B865">
        <v>94</v>
      </c>
    </row>
    <row r="866" spans="1:2" x14ac:dyDescent="0.2">
      <c r="A866" t="s">
        <v>8219</v>
      </c>
      <c r="B866">
        <v>59</v>
      </c>
    </row>
    <row r="867" spans="1:2" x14ac:dyDescent="0.2">
      <c r="A867" t="s">
        <v>8219</v>
      </c>
      <c r="B867">
        <v>36</v>
      </c>
    </row>
    <row r="868" spans="1:2" x14ac:dyDescent="0.2">
      <c r="A868" t="s">
        <v>8219</v>
      </c>
      <c r="B868">
        <v>115</v>
      </c>
    </row>
    <row r="869" spans="1:2" x14ac:dyDescent="0.2">
      <c r="A869" t="s">
        <v>8219</v>
      </c>
      <c r="B869">
        <v>30</v>
      </c>
    </row>
    <row r="870" spans="1:2" x14ac:dyDescent="0.2">
      <c r="A870" t="s">
        <v>8219</v>
      </c>
      <c r="B870">
        <v>52</v>
      </c>
    </row>
    <row r="871" spans="1:2" x14ac:dyDescent="0.2">
      <c r="A871" t="s">
        <v>8219</v>
      </c>
      <c r="B871">
        <v>27</v>
      </c>
    </row>
    <row r="872" spans="1:2" x14ac:dyDescent="0.2">
      <c r="A872" t="s">
        <v>8219</v>
      </c>
      <c r="B872">
        <v>24</v>
      </c>
    </row>
    <row r="873" spans="1:2" x14ac:dyDescent="0.2">
      <c r="A873" t="s">
        <v>8219</v>
      </c>
      <c r="B873">
        <v>10</v>
      </c>
    </row>
    <row r="874" spans="1:2" x14ac:dyDescent="0.2">
      <c r="A874" t="s">
        <v>8219</v>
      </c>
      <c r="B874">
        <v>30</v>
      </c>
    </row>
    <row r="875" spans="1:2" x14ac:dyDescent="0.2">
      <c r="A875" t="s">
        <v>8219</v>
      </c>
      <c r="B875">
        <v>71</v>
      </c>
    </row>
    <row r="876" spans="1:2" x14ac:dyDescent="0.2">
      <c r="A876" t="s">
        <v>8219</v>
      </c>
      <c r="B876">
        <v>10</v>
      </c>
    </row>
    <row r="877" spans="1:2" x14ac:dyDescent="0.2">
      <c r="A877" t="s">
        <v>8219</v>
      </c>
      <c r="B877">
        <v>24</v>
      </c>
    </row>
    <row r="878" spans="1:2" x14ac:dyDescent="0.2">
      <c r="A878" t="s">
        <v>8219</v>
      </c>
      <c r="B878">
        <v>38</v>
      </c>
    </row>
    <row r="879" spans="1:2" x14ac:dyDescent="0.2">
      <c r="A879" t="s">
        <v>8219</v>
      </c>
      <c r="B879">
        <v>26</v>
      </c>
    </row>
    <row r="880" spans="1:2" x14ac:dyDescent="0.2">
      <c r="A880" t="s">
        <v>8219</v>
      </c>
      <c r="B880">
        <v>19</v>
      </c>
    </row>
    <row r="881" spans="1:2" x14ac:dyDescent="0.2">
      <c r="A881" t="s">
        <v>8219</v>
      </c>
      <c r="B881">
        <v>11</v>
      </c>
    </row>
    <row r="882" spans="1:2" x14ac:dyDescent="0.2">
      <c r="A882" t="s">
        <v>8219</v>
      </c>
      <c r="B882">
        <v>27</v>
      </c>
    </row>
    <row r="883" spans="1:2" x14ac:dyDescent="0.2">
      <c r="A883" t="s">
        <v>8219</v>
      </c>
      <c r="B883">
        <v>34</v>
      </c>
    </row>
    <row r="884" spans="1:2" x14ac:dyDescent="0.2">
      <c r="A884" t="s">
        <v>8219</v>
      </c>
      <c r="B884">
        <v>20</v>
      </c>
    </row>
    <row r="885" spans="1:2" x14ac:dyDescent="0.2">
      <c r="A885" t="s">
        <v>8219</v>
      </c>
      <c r="B885">
        <v>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8B504-A13E-9549-819F-08277682C99C}">
  <dimension ref="A1:B2186"/>
  <sheetViews>
    <sheetView topLeftCell="A2172" workbookViewId="0">
      <selection sqref="A1:B2186"/>
    </sheetView>
  </sheetViews>
  <sheetFormatPr baseColWidth="10" defaultRowHeight="15" x14ac:dyDescent="0.2"/>
  <sheetData>
    <row r="1" spans="1:2" x14ac:dyDescent="0.2">
      <c r="A1" t="s">
        <v>8218</v>
      </c>
      <c r="B1" s="1" t="s">
        <v>8262</v>
      </c>
    </row>
    <row r="2" spans="1:2" x14ac:dyDescent="0.2">
      <c r="A2" t="s">
        <v>8219</v>
      </c>
      <c r="B2">
        <v>182</v>
      </c>
    </row>
    <row r="3" spans="1:2" x14ac:dyDescent="0.2">
      <c r="A3" t="s">
        <v>8219</v>
      </c>
      <c r="B3">
        <v>79</v>
      </c>
    </row>
    <row r="4" spans="1:2" x14ac:dyDescent="0.2">
      <c r="A4" t="s">
        <v>8219</v>
      </c>
      <c r="B4">
        <v>35</v>
      </c>
    </row>
    <row r="5" spans="1:2" x14ac:dyDescent="0.2">
      <c r="A5" t="s">
        <v>8219</v>
      </c>
      <c r="B5">
        <v>150</v>
      </c>
    </row>
    <row r="6" spans="1:2" x14ac:dyDescent="0.2">
      <c r="A6" t="s">
        <v>8219</v>
      </c>
      <c r="B6">
        <v>284</v>
      </c>
    </row>
    <row r="7" spans="1:2" x14ac:dyDescent="0.2">
      <c r="A7" t="s">
        <v>8219</v>
      </c>
      <c r="B7">
        <v>47</v>
      </c>
    </row>
    <row r="8" spans="1:2" x14ac:dyDescent="0.2">
      <c r="A8" t="s">
        <v>8219</v>
      </c>
      <c r="B8">
        <v>58</v>
      </c>
    </row>
    <row r="9" spans="1:2" x14ac:dyDescent="0.2">
      <c r="A9" t="s">
        <v>8219</v>
      </c>
      <c r="B9">
        <v>57</v>
      </c>
    </row>
    <row r="10" spans="1:2" x14ac:dyDescent="0.2">
      <c r="A10" t="s">
        <v>8219</v>
      </c>
      <c r="B10">
        <v>12</v>
      </c>
    </row>
    <row r="11" spans="1:2" x14ac:dyDescent="0.2">
      <c r="A11" t="s">
        <v>8219</v>
      </c>
      <c r="B11">
        <v>20</v>
      </c>
    </row>
    <row r="12" spans="1:2" x14ac:dyDescent="0.2">
      <c r="A12" t="s">
        <v>8219</v>
      </c>
      <c r="B12">
        <v>19</v>
      </c>
    </row>
    <row r="13" spans="1:2" x14ac:dyDescent="0.2">
      <c r="A13" t="s">
        <v>8219</v>
      </c>
      <c r="B13">
        <v>75</v>
      </c>
    </row>
    <row r="14" spans="1:2" x14ac:dyDescent="0.2">
      <c r="A14" t="s">
        <v>8219</v>
      </c>
      <c r="B14">
        <v>827</v>
      </c>
    </row>
    <row r="15" spans="1:2" x14ac:dyDescent="0.2">
      <c r="A15" t="s">
        <v>8219</v>
      </c>
      <c r="B15">
        <v>51</v>
      </c>
    </row>
    <row r="16" spans="1:2" x14ac:dyDescent="0.2">
      <c r="A16" t="s">
        <v>8219</v>
      </c>
      <c r="B16">
        <v>41</v>
      </c>
    </row>
    <row r="17" spans="1:2" x14ac:dyDescent="0.2">
      <c r="A17" t="s">
        <v>8219</v>
      </c>
      <c r="B17">
        <v>98</v>
      </c>
    </row>
    <row r="18" spans="1:2" x14ac:dyDescent="0.2">
      <c r="A18" t="s">
        <v>8219</v>
      </c>
      <c r="B18">
        <v>70</v>
      </c>
    </row>
    <row r="19" spans="1:2" x14ac:dyDescent="0.2">
      <c r="A19" t="s">
        <v>8219</v>
      </c>
      <c r="B19">
        <v>36</v>
      </c>
    </row>
    <row r="20" spans="1:2" x14ac:dyDescent="0.2">
      <c r="A20" t="s">
        <v>8219</v>
      </c>
      <c r="B20">
        <v>342</v>
      </c>
    </row>
    <row r="21" spans="1:2" x14ac:dyDescent="0.2">
      <c r="A21" t="s">
        <v>8219</v>
      </c>
      <c r="B21">
        <v>22</v>
      </c>
    </row>
    <row r="22" spans="1:2" x14ac:dyDescent="0.2">
      <c r="A22" t="s">
        <v>8219</v>
      </c>
      <c r="B22">
        <v>25</v>
      </c>
    </row>
    <row r="23" spans="1:2" x14ac:dyDescent="0.2">
      <c r="A23" t="s">
        <v>8219</v>
      </c>
      <c r="B23">
        <v>101</v>
      </c>
    </row>
    <row r="24" spans="1:2" x14ac:dyDescent="0.2">
      <c r="A24" t="s">
        <v>8219</v>
      </c>
      <c r="B24">
        <v>8</v>
      </c>
    </row>
    <row r="25" spans="1:2" x14ac:dyDescent="0.2">
      <c r="A25" t="s">
        <v>8219</v>
      </c>
      <c r="B25">
        <v>23</v>
      </c>
    </row>
    <row r="26" spans="1:2" x14ac:dyDescent="0.2">
      <c r="A26" t="s">
        <v>8219</v>
      </c>
      <c r="B26">
        <v>574</v>
      </c>
    </row>
    <row r="27" spans="1:2" x14ac:dyDescent="0.2">
      <c r="A27" t="s">
        <v>8219</v>
      </c>
      <c r="B27">
        <v>14</v>
      </c>
    </row>
    <row r="28" spans="1:2" x14ac:dyDescent="0.2">
      <c r="A28" t="s">
        <v>8219</v>
      </c>
      <c r="B28">
        <v>19</v>
      </c>
    </row>
    <row r="29" spans="1:2" x14ac:dyDescent="0.2">
      <c r="A29" t="s">
        <v>8219</v>
      </c>
      <c r="B29">
        <v>150</v>
      </c>
    </row>
    <row r="30" spans="1:2" x14ac:dyDescent="0.2">
      <c r="A30" t="s">
        <v>8219</v>
      </c>
      <c r="B30">
        <v>71</v>
      </c>
    </row>
    <row r="31" spans="1:2" x14ac:dyDescent="0.2">
      <c r="A31" t="s">
        <v>8219</v>
      </c>
      <c r="B31">
        <v>117</v>
      </c>
    </row>
    <row r="32" spans="1:2" x14ac:dyDescent="0.2">
      <c r="A32" t="s">
        <v>8219</v>
      </c>
      <c r="B32">
        <v>53</v>
      </c>
    </row>
    <row r="33" spans="1:2" x14ac:dyDescent="0.2">
      <c r="A33" t="s">
        <v>8219</v>
      </c>
      <c r="B33">
        <v>1</v>
      </c>
    </row>
    <row r="34" spans="1:2" x14ac:dyDescent="0.2">
      <c r="A34" t="s">
        <v>8219</v>
      </c>
      <c r="B34">
        <v>89</v>
      </c>
    </row>
    <row r="35" spans="1:2" x14ac:dyDescent="0.2">
      <c r="A35" t="s">
        <v>8219</v>
      </c>
      <c r="B35">
        <v>64</v>
      </c>
    </row>
    <row r="36" spans="1:2" x14ac:dyDescent="0.2">
      <c r="A36" t="s">
        <v>8219</v>
      </c>
      <c r="B36">
        <v>68</v>
      </c>
    </row>
    <row r="37" spans="1:2" x14ac:dyDescent="0.2">
      <c r="A37" t="s">
        <v>8219</v>
      </c>
      <c r="B37">
        <v>28</v>
      </c>
    </row>
    <row r="38" spans="1:2" x14ac:dyDescent="0.2">
      <c r="A38" t="s">
        <v>8219</v>
      </c>
      <c r="B38">
        <v>44</v>
      </c>
    </row>
    <row r="39" spans="1:2" x14ac:dyDescent="0.2">
      <c r="A39" t="s">
        <v>8219</v>
      </c>
      <c r="B39">
        <v>253</v>
      </c>
    </row>
    <row r="40" spans="1:2" x14ac:dyDescent="0.2">
      <c r="A40" t="s">
        <v>8219</v>
      </c>
      <c r="B40">
        <v>66</v>
      </c>
    </row>
    <row r="41" spans="1:2" x14ac:dyDescent="0.2">
      <c r="A41" t="s">
        <v>8219</v>
      </c>
      <c r="B41">
        <v>217</v>
      </c>
    </row>
    <row r="42" spans="1:2" x14ac:dyDescent="0.2">
      <c r="A42" t="s">
        <v>8219</v>
      </c>
      <c r="B42">
        <v>16</v>
      </c>
    </row>
    <row r="43" spans="1:2" x14ac:dyDescent="0.2">
      <c r="A43" t="s">
        <v>8219</v>
      </c>
      <c r="B43">
        <v>19</v>
      </c>
    </row>
    <row r="44" spans="1:2" x14ac:dyDescent="0.2">
      <c r="A44" t="s">
        <v>8219</v>
      </c>
      <c r="B44">
        <v>169</v>
      </c>
    </row>
    <row r="45" spans="1:2" x14ac:dyDescent="0.2">
      <c r="A45" t="s">
        <v>8219</v>
      </c>
      <c r="B45">
        <v>263</v>
      </c>
    </row>
    <row r="46" spans="1:2" x14ac:dyDescent="0.2">
      <c r="A46" t="s">
        <v>8219</v>
      </c>
      <c r="B46">
        <v>15</v>
      </c>
    </row>
    <row r="47" spans="1:2" x14ac:dyDescent="0.2">
      <c r="A47" t="s">
        <v>8219</v>
      </c>
      <c r="B47">
        <v>61</v>
      </c>
    </row>
    <row r="48" spans="1:2" x14ac:dyDescent="0.2">
      <c r="A48" t="s">
        <v>8219</v>
      </c>
      <c r="B48">
        <v>45</v>
      </c>
    </row>
    <row r="49" spans="1:2" x14ac:dyDescent="0.2">
      <c r="A49" t="s">
        <v>8219</v>
      </c>
      <c r="B49">
        <v>70</v>
      </c>
    </row>
    <row r="50" spans="1:2" x14ac:dyDescent="0.2">
      <c r="A50" t="s">
        <v>8219</v>
      </c>
      <c r="B50">
        <v>38</v>
      </c>
    </row>
    <row r="51" spans="1:2" x14ac:dyDescent="0.2">
      <c r="A51" t="s">
        <v>8219</v>
      </c>
      <c r="B51">
        <v>87</v>
      </c>
    </row>
    <row r="52" spans="1:2" x14ac:dyDescent="0.2">
      <c r="A52" t="s">
        <v>8219</v>
      </c>
      <c r="B52">
        <v>22</v>
      </c>
    </row>
    <row r="53" spans="1:2" x14ac:dyDescent="0.2">
      <c r="A53" t="s">
        <v>8219</v>
      </c>
      <c r="B53">
        <v>119</v>
      </c>
    </row>
    <row r="54" spans="1:2" x14ac:dyDescent="0.2">
      <c r="A54" t="s">
        <v>8219</v>
      </c>
      <c r="B54">
        <v>52</v>
      </c>
    </row>
    <row r="55" spans="1:2" x14ac:dyDescent="0.2">
      <c r="A55" t="s">
        <v>8219</v>
      </c>
      <c r="B55">
        <v>117</v>
      </c>
    </row>
    <row r="56" spans="1:2" x14ac:dyDescent="0.2">
      <c r="A56" t="s">
        <v>8219</v>
      </c>
      <c r="B56">
        <v>52</v>
      </c>
    </row>
    <row r="57" spans="1:2" x14ac:dyDescent="0.2">
      <c r="A57" t="s">
        <v>8219</v>
      </c>
      <c r="B57">
        <v>86</v>
      </c>
    </row>
    <row r="58" spans="1:2" x14ac:dyDescent="0.2">
      <c r="A58" t="s">
        <v>8219</v>
      </c>
      <c r="B58">
        <v>174</v>
      </c>
    </row>
    <row r="59" spans="1:2" x14ac:dyDescent="0.2">
      <c r="A59" t="s">
        <v>8219</v>
      </c>
      <c r="B59">
        <v>69</v>
      </c>
    </row>
    <row r="60" spans="1:2" x14ac:dyDescent="0.2">
      <c r="A60" t="s">
        <v>8219</v>
      </c>
      <c r="B60">
        <v>75</v>
      </c>
    </row>
    <row r="61" spans="1:2" x14ac:dyDescent="0.2">
      <c r="A61" t="s">
        <v>8219</v>
      </c>
      <c r="B61">
        <v>33</v>
      </c>
    </row>
    <row r="62" spans="1:2" x14ac:dyDescent="0.2">
      <c r="A62" t="s">
        <v>8219</v>
      </c>
      <c r="B62">
        <v>108</v>
      </c>
    </row>
    <row r="63" spans="1:2" x14ac:dyDescent="0.2">
      <c r="A63" t="s">
        <v>8219</v>
      </c>
      <c r="B63">
        <v>23</v>
      </c>
    </row>
    <row r="64" spans="1:2" x14ac:dyDescent="0.2">
      <c r="A64" t="s">
        <v>8219</v>
      </c>
      <c r="B64">
        <v>48</v>
      </c>
    </row>
    <row r="65" spans="1:2" x14ac:dyDescent="0.2">
      <c r="A65" t="s">
        <v>8219</v>
      </c>
      <c r="B65">
        <v>64</v>
      </c>
    </row>
    <row r="66" spans="1:2" x14ac:dyDescent="0.2">
      <c r="A66" t="s">
        <v>8219</v>
      </c>
      <c r="B66">
        <v>24</v>
      </c>
    </row>
    <row r="67" spans="1:2" x14ac:dyDescent="0.2">
      <c r="A67" t="s">
        <v>8219</v>
      </c>
      <c r="B67">
        <v>57</v>
      </c>
    </row>
    <row r="68" spans="1:2" x14ac:dyDescent="0.2">
      <c r="A68" t="s">
        <v>8219</v>
      </c>
      <c r="B68">
        <v>26</v>
      </c>
    </row>
    <row r="69" spans="1:2" x14ac:dyDescent="0.2">
      <c r="A69" t="s">
        <v>8219</v>
      </c>
      <c r="B69">
        <v>20</v>
      </c>
    </row>
    <row r="70" spans="1:2" x14ac:dyDescent="0.2">
      <c r="A70" t="s">
        <v>8219</v>
      </c>
      <c r="B70">
        <v>36</v>
      </c>
    </row>
    <row r="71" spans="1:2" x14ac:dyDescent="0.2">
      <c r="A71" t="s">
        <v>8219</v>
      </c>
      <c r="B71">
        <v>178</v>
      </c>
    </row>
    <row r="72" spans="1:2" x14ac:dyDescent="0.2">
      <c r="A72" t="s">
        <v>8219</v>
      </c>
      <c r="B72">
        <v>17</v>
      </c>
    </row>
    <row r="73" spans="1:2" x14ac:dyDescent="0.2">
      <c r="A73" t="s">
        <v>8219</v>
      </c>
      <c r="B73">
        <v>32</v>
      </c>
    </row>
    <row r="74" spans="1:2" x14ac:dyDescent="0.2">
      <c r="A74" t="s">
        <v>8219</v>
      </c>
      <c r="B74">
        <v>41</v>
      </c>
    </row>
    <row r="75" spans="1:2" x14ac:dyDescent="0.2">
      <c r="A75" t="s">
        <v>8219</v>
      </c>
      <c r="B75">
        <v>18</v>
      </c>
    </row>
    <row r="76" spans="1:2" x14ac:dyDescent="0.2">
      <c r="A76" t="s">
        <v>8219</v>
      </c>
      <c r="B76">
        <v>29</v>
      </c>
    </row>
    <row r="77" spans="1:2" x14ac:dyDescent="0.2">
      <c r="A77" t="s">
        <v>8219</v>
      </c>
      <c r="B77">
        <v>47</v>
      </c>
    </row>
    <row r="78" spans="1:2" x14ac:dyDescent="0.2">
      <c r="A78" t="s">
        <v>8219</v>
      </c>
      <c r="B78">
        <v>15</v>
      </c>
    </row>
    <row r="79" spans="1:2" x14ac:dyDescent="0.2">
      <c r="A79" t="s">
        <v>8219</v>
      </c>
      <c r="B79">
        <v>26</v>
      </c>
    </row>
    <row r="80" spans="1:2" x14ac:dyDescent="0.2">
      <c r="A80" t="s">
        <v>8219</v>
      </c>
      <c r="B80">
        <v>35</v>
      </c>
    </row>
    <row r="81" spans="1:2" x14ac:dyDescent="0.2">
      <c r="A81" t="s">
        <v>8219</v>
      </c>
      <c r="B81">
        <v>41</v>
      </c>
    </row>
    <row r="82" spans="1:2" x14ac:dyDescent="0.2">
      <c r="A82" t="s">
        <v>8219</v>
      </c>
      <c r="B82">
        <v>47</v>
      </c>
    </row>
    <row r="83" spans="1:2" x14ac:dyDescent="0.2">
      <c r="A83" t="s">
        <v>8219</v>
      </c>
      <c r="B83">
        <v>28</v>
      </c>
    </row>
    <row r="84" spans="1:2" x14ac:dyDescent="0.2">
      <c r="A84" t="s">
        <v>8219</v>
      </c>
      <c r="B84">
        <v>100</v>
      </c>
    </row>
    <row r="85" spans="1:2" x14ac:dyDescent="0.2">
      <c r="A85" t="s">
        <v>8219</v>
      </c>
      <c r="B85">
        <v>13</v>
      </c>
    </row>
    <row r="86" spans="1:2" x14ac:dyDescent="0.2">
      <c r="A86" t="s">
        <v>8219</v>
      </c>
      <c r="B86">
        <v>7</v>
      </c>
    </row>
    <row r="87" spans="1:2" x14ac:dyDescent="0.2">
      <c r="A87" t="s">
        <v>8219</v>
      </c>
      <c r="B87">
        <v>21</v>
      </c>
    </row>
    <row r="88" spans="1:2" x14ac:dyDescent="0.2">
      <c r="A88" t="s">
        <v>8219</v>
      </c>
      <c r="B88">
        <v>17</v>
      </c>
    </row>
    <row r="89" spans="1:2" x14ac:dyDescent="0.2">
      <c r="A89" t="s">
        <v>8219</v>
      </c>
      <c r="B89">
        <v>25</v>
      </c>
    </row>
    <row r="90" spans="1:2" x14ac:dyDescent="0.2">
      <c r="A90" t="s">
        <v>8219</v>
      </c>
      <c r="B90">
        <v>60</v>
      </c>
    </row>
    <row r="91" spans="1:2" x14ac:dyDescent="0.2">
      <c r="A91" t="s">
        <v>8219</v>
      </c>
      <c r="B91">
        <v>56</v>
      </c>
    </row>
    <row r="92" spans="1:2" x14ac:dyDescent="0.2">
      <c r="A92" t="s">
        <v>8219</v>
      </c>
      <c r="B92">
        <v>16</v>
      </c>
    </row>
    <row r="93" spans="1:2" x14ac:dyDescent="0.2">
      <c r="A93" t="s">
        <v>8219</v>
      </c>
      <c r="B93">
        <v>46</v>
      </c>
    </row>
    <row r="94" spans="1:2" x14ac:dyDescent="0.2">
      <c r="A94" t="s">
        <v>8219</v>
      </c>
      <c r="B94">
        <v>43</v>
      </c>
    </row>
    <row r="95" spans="1:2" x14ac:dyDescent="0.2">
      <c r="A95" t="s">
        <v>8219</v>
      </c>
      <c r="B95">
        <v>15</v>
      </c>
    </row>
    <row r="96" spans="1:2" x14ac:dyDescent="0.2">
      <c r="A96" t="s">
        <v>8219</v>
      </c>
      <c r="B96">
        <v>12</v>
      </c>
    </row>
    <row r="97" spans="1:2" x14ac:dyDescent="0.2">
      <c r="A97" t="s">
        <v>8219</v>
      </c>
      <c r="B97">
        <v>21</v>
      </c>
    </row>
    <row r="98" spans="1:2" x14ac:dyDescent="0.2">
      <c r="A98" t="s">
        <v>8219</v>
      </c>
      <c r="B98">
        <v>34</v>
      </c>
    </row>
    <row r="99" spans="1:2" x14ac:dyDescent="0.2">
      <c r="A99" t="s">
        <v>8219</v>
      </c>
      <c r="B99">
        <v>8</v>
      </c>
    </row>
    <row r="100" spans="1:2" x14ac:dyDescent="0.2">
      <c r="A100" t="s">
        <v>8219</v>
      </c>
      <c r="B100">
        <v>60</v>
      </c>
    </row>
    <row r="101" spans="1:2" x14ac:dyDescent="0.2">
      <c r="A101" t="s">
        <v>8219</v>
      </c>
      <c r="B101">
        <v>39</v>
      </c>
    </row>
    <row r="102" spans="1:2" x14ac:dyDescent="0.2">
      <c r="A102" t="s">
        <v>8219</v>
      </c>
      <c r="B102">
        <v>26</v>
      </c>
    </row>
    <row r="103" spans="1:2" x14ac:dyDescent="0.2">
      <c r="A103" t="s">
        <v>8219</v>
      </c>
      <c r="B103">
        <v>35</v>
      </c>
    </row>
    <row r="104" spans="1:2" x14ac:dyDescent="0.2">
      <c r="A104" t="s">
        <v>8219</v>
      </c>
      <c r="B104">
        <v>65</v>
      </c>
    </row>
    <row r="105" spans="1:2" x14ac:dyDescent="0.2">
      <c r="A105" t="s">
        <v>8219</v>
      </c>
      <c r="B105">
        <v>49</v>
      </c>
    </row>
    <row r="106" spans="1:2" x14ac:dyDescent="0.2">
      <c r="A106" t="s">
        <v>8219</v>
      </c>
      <c r="B106">
        <v>10</v>
      </c>
    </row>
    <row r="107" spans="1:2" x14ac:dyDescent="0.2">
      <c r="A107" t="s">
        <v>8219</v>
      </c>
      <c r="B107">
        <v>60</v>
      </c>
    </row>
    <row r="108" spans="1:2" x14ac:dyDescent="0.2">
      <c r="A108" t="s">
        <v>8219</v>
      </c>
      <c r="B108">
        <v>27</v>
      </c>
    </row>
    <row r="109" spans="1:2" x14ac:dyDescent="0.2">
      <c r="A109" t="s">
        <v>8219</v>
      </c>
      <c r="B109">
        <v>69</v>
      </c>
    </row>
    <row r="110" spans="1:2" x14ac:dyDescent="0.2">
      <c r="A110" t="s">
        <v>8219</v>
      </c>
      <c r="B110">
        <v>47</v>
      </c>
    </row>
    <row r="111" spans="1:2" x14ac:dyDescent="0.2">
      <c r="A111" t="s">
        <v>8219</v>
      </c>
      <c r="B111">
        <v>47</v>
      </c>
    </row>
    <row r="112" spans="1:2" x14ac:dyDescent="0.2">
      <c r="A112" t="s">
        <v>8219</v>
      </c>
      <c r="B112">
        <v>26</v>
      </c>
    </row>
    <row r="113" spans="1:2" x14ac:dyDescent="0.2">
      <c r="A113" t="s">
        <v>8219</v>
      </c>
      <c r="B113">
        <v>53</v>
      </c>
    </row>
    <row r="114" spans="1:2" x14ac:dyDescent="0.2">
      <c r="A114" t="s">
        <v>8219</v>
      </c>
      <c r="B114">
        <v>81</v>
      </c>
    </row>
    <row r="115" spans="1:2" x14ac:dyDescent="0.2">
      <c r="A115" t="s">
        <v>8219</v>
      </c>
      <c r="B115">
        <v>78</v>
      </c>
    </row>
    <row r="116" spans="1:2" x14ac:dyDescent="0.2">
      <c r="A116" t="s">
        <v>8219</v>
      </c>
      <c r="B116">
        <v>35</v>
      </c>
    </row>
    <row r="117" spans="1:2" x14ac:dyDescent="0.2">
      <c r="A117" t="s">
        <v>8219</v>
      </c>
      <c r="B117">
        <v>22</v>
      </c>
    </row>
    <row r="118" spans="1:2" x14ac:dyDescent="0.2">
      <c r="A118" t="s">
        <v>8219</v>
      </c>
      <c r="B118">
        <v>57</v>
      </c>
    </row>
    <row r="119" spans="1:2" x14ac:dyDescent="0.2">
      <c r="A119" t="s">
        <v>8219</v>
      </c>
      <c r="B119">
        <v>27</v>
      </c>
    </row>
    <row r="120" spans="1:2" x14ac:dyDescent="0.2">
      <c r="A120" t="s">
        <v>8219</v>
      </c>
      <c r="B120">
        <v>39</v>
      </c>
    </row>
    <row r="121" spans="1:2" x14ac:dyDescent="0.2">
      <c r="A121" t="s">
        <v>8219</v>
      </c>
      <c r="B121">
        <v>37</v>
      </c>
    </row>
    <row r="122" spans="1:2" x14ac:dyDescent="0.2">
      <c r="A122" t="s">
        <v>8219</v>
      </c>
      <c r="B122">
        <v>137</v>
      </c>
    </row>
    <row r="123" spans="1:2" x14ac:dyDescent="0.2">
      <c r="A123" t="s">
        <v>8219</v>
      </c>
      <c r="B123">
        <v>376</v>
      </c>
    </row>
    <row r="124" spans="1:2" x14ac:dyDescent="0.2">
      <c r="A124" t="s">
        <v>8219</v>
      </c>
      <c r="B124">
        <v>202</v>
      </c>
    </row>
    <row r="125" spans="1:2" x14ac:dyDescent="0.2">
      <c r="A125" t="s">
        <v>8219</v>
      </c>
      <c r="B125">
        <v>328</v>
      </c>
    </row>
    <row r="126" spans="1:2" x14ac:dyDescent="0.2">
      <c r="A126" t="s">
        <v>8219</v>
      </c>
      <c r="B126">
        <v>84</v>
      </c>
    </row>
    <row r="127" spans="1:2" x14ac:dyDescent="0.2">
      <c r="A127" t="s">
        <v>8219</v>
      </c>
      <c r="B127">
        <v>96</v>
      </c>
    </row>
    <row r="128" spans="1:2" x14ac:dyDescent="0.2">
      <c r="A128" t="s">
        <v>8219</v>
      </c>
      <c r="B128">
        <v>223</v>
      </c>
    </row>
    <row r="129" spans="1:2" x14ac:dyDescent="0.2">
      <c r="A129" t="s">
        <v>8219</v>
      </c>
      <c r="B129">
        <v>62</v>
      </c>
    </row>
    <row r="130" spans="1:2" x14ac:dyDescent="0.2">
      <c r="A130" t="s">
        <v>8219</v>
      </c>
      <c r="B130">
        <v>146</v>
      </c>
    </row>
    <row r="131" spans="1:2" x14ac:dyDescent="0.2">
      <c r="A131" t="s">
        <v>8219</v>
      </c>
      <c r="B131">
        <v>235</v>
      </c>
    </row>
    <row r="132" spans="1:2" x14ac:dyDescent="0.2">
      <c r="A132" t="s">
        <v>8219</v>
      </c>
      <c r="B132">
        <v>437</v>
      </c>
    </row>
    <row r="133" spans="1:2" x14ac:dyDescent="0.2">
      <c r="A133" t="s">
        <v>8219</v>
      </c>
      <c r="B133">
        <v>77</v>
      </c>
    </row>
    <row r="134" spans="1:2" x14ac:dyDescent="0.2">
      <c r="A134" t="s">
        <v>8219</v>
      </c>
      <c r="B134">
        <v>108</v>
      </c>
    </row>
    <row r="135" spans="1:2" x14ac:dyDescent="0.2">
      <c r="A135" t="s">
        <v>8219</v>
      </c>
      <c r="B135">
        <v>7</v>
      </c>
    </row>
    <row r="136" spans="1:2" x14ac:dyDescent="0.2">
      <c r="A136" t="s">
        <v>8219</v>
      </c>
      <c r="B136">
        <v>314</v>
      </c>
    </row>
    <row r="137" spans="1:2" x14ac:dyDescent="0.2">
      <c r="A137" t="s">
        <v>8219</v>
      </c>
      <c r="B137">
        <v>188</v>
      </c>
    </row>
    <row r="138" spans="1:2" x14ac:dyDescent="0.2">
      <c r="A138" t="s">
        <v>8219</v>
      </c>
      <c r="B138">
        <v>275</v>
      </c>
    </row>
    <row r="139" spans="1:2" x14ac:dyDescent="0.2">
      <c r="A139" t="s">
        <v>8219</v>
      </c>
      <c r="B139">
        <v>560</v>
      </c>
    </row>
    <row r="140" spans="1:2" x14ac:dyDescent="0.2">
      <c r="A140" t="s">
        <v>8219</v>
      </c>
      <c r="B140">
        <v>688</v>
      </c>
    </row>
    <row r="141" spans="1:2" x14ac:dyDescent="0.2">
      <c r="A141" t="s">
        <v>8219</v>
      </c>
      <c r="B141">
        <v>942</v>
      </c>
    </row>
    <row r="142" spans="1:2" x14ac:dyDescent="0.2">
      <c r="A142" t="s">
        <v>8219</v>
      </c>
      <c r="B142">
        <v>88</v>
      </c>
    </row>
    <row r="143" spans="1:2" x14ac:dyDescent="0.2">
      <c r="A143" t="s">
        <v>8219</v>
      </c>
      <c r="B143">
        <v>220</v>
      </c>
    </row>
    <row r="144" spans="1:2" x14ac:dyDescent="0.2">
      <c r="A144" t="s">
        <v>8219</v>
      </c>
      <c r="B144">
        <v>145</v>
      </c>
    </row>
    <row r="145" spans="1:2" x14ac:dyDescent="0.2">
      <c r="A145" t="s">
        <v>8219</v>
      </c>
      <c r="B145">
        <v>963</v>
      </c>
    </row>
    <row r="146" spans="1:2" x14ac:dyDescent="0.2">
      <c r="A146" t="s">
        <v>8219</v>
      </c>
      <c r="B146">
        <v>91</v>
      </c>
    </row>
    <row r="147" spans="1:2" x14ac:dyDescent="0.2">
      <c r="A147" t="s">
        <v>8219</v>
      </c>
      <c r="B147">
        <v>58</v>
      </c>
    </row>
    <row r="148" spans="1:2" x14ac:dyDescent="0.2">
      <c r="A148" t="s">
        <v>8219</v>
      </c>
      <c r="B148">
        <v>36</v>
      </c>
    </row>
    <row r="149" spans="1:2" x14ac:dyDescent="0.2">
      <c r="A149" t="s">
        <v>8219</v>
      </c>
      <c r="B149">
        <v>165</v>
      </c>
    </row>
    <row r="150" spans="1:2" x14ac:dyDescent="0.2">
      <c r="A150" t="s">
        <v>8219</v>
      </c>
      <c r="B150">
        <v>111</v>
      </c>
    </row>
    <row r="151" spans="1:2" x14ac:dyDescent="0.2">
      <c r="A151" t="s">
        <v>8219</v>
      </c>
      <c r="B151">
        <v>1596</v>
      </c>
    </row>
    <row r="152" spans="1:2" x14ac:dyDescent="0.2">
      <c r="A152" t="s">
        <v>8219</v>
      </c>
      <c r="B152">
        <v>61</v>
      </c>
    </row>
    <row r="153" spans="1:2" x14ac:dyDescent="0.2">
      <c r="A153" t="s">
        <v>8219</v>
      </c>
      <c r="B153">
        <v>287</v>
      </c>
    </row>
    <row r="154" spans="1:2" x14ac:dyDescent="0.2">
      <c r="A154" t="s">
        <v>8219</v>
      </c>
      <c r="B154">
        <v>65</v>
      </c>
    </row>
    <row r="155" spans="1:2" x14ac:dyDescent="0.2">
      <c r="A155" t="s">
        <v>8219</v>
      </c>
      <c r="B155">
        <v>118</v>
      </c>
    </row>
    <row r="156" spans="1:2" x14ac:dyDescent="0.2">
      <c r="A156" t="s">
        <v>8219</v>
      </c>
      <c r="B156">
        <v>113</v>
      </c>
    </row>
    <row r="157" spans="1:2" x14ac:dyDescent="0.2">
      <c r="A157" t="s">
        <v>8219</v>
      </c>
      <c r="B157">
        <v>332</v>
      </c>
    </row>
    <row r="158" spans="1:2" x14ac:dyDescent="0.2">
      <c r="A158" t="s">
        <v>8219</v>
      </c>
      <c r="B158">
        <v>62</v>
      </c>
    </row>
    <row r="159" spans="1:2" x14ac:dyDescent="0.2">
      <c r="A159" t="s">
        <v>8219</v>
      </c>
      <c r="B159">
        <v>951</v>
      </c>
    </row>
    <row r="160" spans="1:2" x14ac:dyDescent="0.2">
      <c r="A160" t="s">
        <v>8219</v>
      </c>
      <c r="B160">
        <v>415</v>
      </c>
    </row>
    <row r="161" spans="1:2" x14ac:dyDescent="0.2">
      <c r="A161" t="s">
        <v>8219</v>
      </c>
      <c r="B161">
        <v>305</v>
      </c>
    </row>
    <row r="162" spans="1:2" x14ac:dyDescent="0.2">
      <c r="A162" t="s">
        <v>8219</v>
      </c>
      <c r="B162">
        <v>2139</v>
      </c>
    </row>
    <row r="163" spans="1:2" x14ac:dyDescent="0.2">
      <c r="A163" t="s">
        <v>8219</v>
      </c>
      <c r="B163">
        <v>79</v>
      </c>
    </row>
    <row r="164" spans="1:2" x14ac:dyDescent="0.2">
      <c r="A164" t="s">
        <v>8219</v>
      </c>
      <c r="B164">
        <v>179</v>
      </c>
    </row>
    <row r="165" spans="1:2" x14ac:dyDescent="0.2">
      <c r="A165" t="s">
        <v>8219</v>
      </c>
      <c r="B165">
        <v>202</v>
      </c>
    </row>
    <row r="166" spans="1:2" x14ac:dyDescent="0.2">
      <c r="A166" t="s">
        <v>8219</v>
      </c>
      <c r="B166">
        <v>760</v>
      </c>
    </row>
    <row r="167" spans="1:2" x14ac:dyDescent="0.2">
      <c r="A167" t="s">
        <v>8219</v>
      </c>
      <c r="B167">
        <v>563</v>
      </c>
    </row>
    <row r="168" spans="1:2" x14ac:dyDescent="0.2">
      <c r="A168" t="s">
        <v>8219</v>
      </c>
      <c r="B168">
        <v>135</v>
      </c>
    </row>
    <row r="169" spans="1:2" x14ac:dyDescent="0.2">
      <c r="A169" t="s">
        <v>8219</v>
      </c>
      <c r="B169">
        <v>290</v>
      </c>
    </row>
    <row r="170" spans="1:2" x14ac:dyDescent="0.2">
      <c r="A170" t="s">
        <v>8219</v>
      </c>
      <c r="B170">
        <v>447</v>
      </c>
    </row>
    <row r="171" spans="1:2" x14ac:dyDescent="0.2">
      <c r="A171" t="s">
        <v>8219</v>
      </c>
      <c r="B171">
        <v>232</v>
      </c>
    </row>
    <row r="172" spans="1:2" x14ac:dyDescent="0.2">
      <c r="A172" t="s">
        <v>8219</v>
      </c>
      <c r="B172">
        <v>168</v>
      </c>
    </row>
    <row r="173" spans="1:2" x14ac:dyDescent="0.2">
      <c r="A173" t="s">
        <v>8219</v>
      </c>
      <c r="B173">
        <v>128</v>
      </c>
    </row>
    <row r="174" spans="1:2" x14ac:dyDescent="0.2">
      <c r="A174" t="s">
        <v>8219</v>
      </c>
      <c r="B174">
        <v>493</v>
      </c>
    </row>
    <row r="175" spans="1:2" x14ac:dyDescent="0.2">
      <c r="A175" t="s">
        <v>8219</v>
      </c>
      <c r="B175">
        <v>131</v>
      </c>
    </row>
    <row r="176" spans="1:2" x14ac:dyDescent="0.2">
      <c r="A176" t="s">
        <v>8219</v>
      </c>
      <c r="B176">
        <v>50</v>
      </c>
    </row>
    <row r="177" spans="1:2" x14ac:dyDescent="0.2">
      <c r="A177" t="s">
        <v>8219</v>
      </c>
      <c r="B177">
        <v>665</v>
      </c>
    </row>
    <row r="178" spans="1:2" x14ac:dyDescent="0.2">
      <c r="A178" t="s">
        <v>8219</v>
      </c>
      <c r="B178">
        <v>129</v>
      </c>
    </row>
    <row r="179" spans="1:2" x14ac:dyDescent="0.2">
      <c r="A179" t="s">
        <v>8219</v>
      </c>
      <c r="B179">
        <v>142</v>
      </c>
    </row>
    <row r="180" spans="1:2" x14ac:dyDescent="0.2">
      <c r="A180" t="s">
        <v>8219</v>
      </c>
      <c r="B180">
        <v>2436</v>
      </c>
    </row>
    <row r="181" spans="1:2" x14ac:dyDescent="0.2">
      <c r="A181" t="s">
        <v>8219</v>
      </c>
      <c r="B181">
        <v>244</v>
      </c>
    </row>
    <row r="182" spans="1:2" x14ac:dyDescent="0.2">
      <c r="A182" t="s">
        <v>8219</v>
      </c>
      <c r="B182">
        <v>298</v>
      </c>
    </row>
    <row r="183" spans="1:2" x14ac:dyDescent="0.2">
      <c r="A183" t="s">
        <v>8219</v>
      </c>
      <c r="B183">
        <v>251</v>
      </c>
    </row>
    <row r="184" spans="1:2" x14ac:dyDescent="0.2">
      <c r="A184" t="s">
        <v>8219</v>
      </c>
      <c r="B184">
        <v>108</v>
      </c>
    </row>
    <row r="185" spans="1:2" x14ac:dyDescent="0.2">
      <c r="A185" t="s">
        <v>8219</v>
      </c>
      <c r="B185">
        <v>82</v>
      </c>
    </row>
    <row r="186" spans="1:2" x14ac:dyDescent="0.2">
      <c r="A186" t="s">
        <v>8219</v>
      </c>
      <c r="B186">
        <v>74</v>
      </c>
    </row>
    <row r="187" spans="1:2" x14ac:dyDescent="0.2">
      <c r="A187" t="s">
        <v>8219</v>
      </c>
      <c r="B187">
        <v>189</v>
      </c>
    </row>
    <row r="188" spans="1:2" x14ac:dyDescent="0.2">
      <c r="A188" t="s">
        <v>8219</v>
      </c>
      <c r="B188">
        <v>80</v>
      </c>
    </row>
    <row r="189" spans="1:2" x14ac:dyDescent="0.2">
      <c r="A189" t="s">
        <v>8219</v>
      </c>
      <c r="B189">
        <v>576</v>
      </c>
    </row>
    <row r="190" spans="1:2" x14ac:dyDescent="0.2">
      <c r="A190" t="s">
        <v>8219</v>
      </c>
      <c r="B190">
        <v>202</v>
      </c>
    </row>
    <row r="191" spans="1:2" x14ac:dyDescent="0.2">
      <c r="A191" t="s">
        <v>8219</v>
      </c>
      <c r="B191">
        <v>238</v>
      </c>
    </row>
    <row r="192" spans="1:2" x14ac:dyDescent="0.2">
      <c r="A192" t="s">
        <v>8219</v>
      </c>
      <c r="B192">
        <v>36</v>
      </c>
    </row>
    <row r="193" spans="1:2" x14ac:dyDescent="0.2">
      <c r="A193" t="s">
        <v>8219</v>
      </c>
      <c r="B193">
        <v>150</v>
      </c>
    </row>
    <row r="194" spans="1:2" x14ac:dyDescent="0.2">
      <c r="A194" t="s">
        <v>8219</v>
      </c>
      <c r="B194">
        <v>146</v>
      </c>
    </row>
    <row r="195" spans="1:2" x14ac:dyDescent="0.2">
      <c r="A195" t="s">
        <v>8219</v>
      </c>
      <c r="B195">
        <v>222</v>
      </c>
    </row>
    <row r="196" spans="1:2" x14ac:dyDescent="0.2">
      <c r="A196" t="s">
        <v>8219</v>
      </c>
      <c r="B196">
        <v>120</v>
      </c>
    </row>
    <row r="197" spans="1:2" x14ac:dyDescent="0.2">
      <c r="A197" t="s">
        <v>8219</v>
      </c>
      <c r="B197">
        <v>126</v>
      </c>
    </row>
    <row r="198" spans="1:2" x14ac:dyDescent="0.2">
      <c r="A198" t="s">
        <v>8219</v>
      </c>
      <c r="B198">
        <v>158</v>
      </c>
    </row>
    <row r="199" spans="1:2" x14ac:dyDescent="0.2">
      <c r="A199" t="s">
        <v>8219</v>
      </c>
      <c r="B199">
        <v>316</v>
      </c>
    </row>
    <row r="200" spans="1:2" x14ac:dyDescent="0.2">
      <c r="A200" t="s">
        <v>8219</v>
      </c>
      <c r="B200">
        <v>284</v>
      </c>
    </row>
    <row r="201" spans="1:2" x14ac:dyDescent="0.2">
      <c r="A201" t="s">
        <v>8219</v>
      </c>
      <c r="B201">
        <v>51</v>
      </c>
    </row>
    <row r="202" spans="1:2" x14ac:dyDescent="0.2">
      <c r="A202" t="s">
        <v>8219</v>
      </c>
      <c r="B202">
        <v>158</v>
      </c>
    </row>
    <row r="203" spans="1:2" x14ac:dyDescent="0.2">
      <c r="A203" t="s">
        <v>8219</v>
      </c>
      <c r="B203">
        <v>337</v>
      </c>
    </row>
    <row r="204" spans="1:2" x14ac:dyDescent="0.2">
      <c r="A204" t="s">
        <v>8219</v>
      </c>
      <c r="B204">
        <v>186</v>
      </c>
    </row>
    <row r="205" spans="1:2" x14ac:dyDescent="0.2">
      <c r="A205" t="s">
        <v>8219</v>
      </c>
      <c r="B205">
        <v>58</v>
      </c>
    </row>
    <row r="206" spans="1:2" x14ac:dyDescent="0.2">
      <c r="A206" t="s">
        <v>8219</v>
      </c>
      <c r="B206">
        <v>82</v>
      </c>
    </row>
    <row r="207" spans="1:2" x14ac:dyDescent="0.2">
      <c r="A207" t="s">
        <v>8219</v>
      </c>
      <c r="B207">
        <v>736</v>
      </c>
    </row>
    <row r="208" spans="1:2" x14ac:dyDescent="0.2">
      <c r="A208" t="s">
        <v>8219</v>
      </c>
      <c r="B208">
        <v>1151</v>
      </c>
    </row>
    <row r="209" spans="1:2" x14ac:dyDescent="0.2">
      <c r="A209" t="s">
        <v>8219</v>
      </c>
      <c r="B209">
        <v>34</v>
      </c>
    </row>
    <row r="210" spans="1:2" x14ac:dyDescent="0.2">
      <c r="A210" t="s">
        <v>8219</v>
      </c>
      <c r="B210">
        <v>498</v>
      </c>
    </row>
    <row r="211" spans="1:2" x14ac:dyDescent="0.2">
      <c r="A211" t="s">
        <v>8219</v>
      </c>
      <c r="B211">
        <v>167</v>
      </c>
    </row>
    <row r="212" spans="1:2" x14ac:dyDescent="0.2">
      <c r="A212" t="s">
        <v>8219</v>
      </c>
      <c r="B212">
        <v>340</v>
      </c>
    </row>
    <row r="213" spans="1:2" x14ac:dyDescent="0.2">
      <c r="A213" t="s">
        <v>8219</v>
      </c>
      <c r="B213">
        <v>438</v>
      </c>
    </row>
    <row r="214" spans="1:2" x14ac:dyDescent="0.2">
      <c r="A214" t="s">
        <v>8219</v>
      </c>
      <c r="B214">
        <v>555</v>
      </c>
    </row>
    <row r="215" spans="1:2" x14ac:dyDescent="0.2">
      <c r="A215" t="s">
        <v>8219</v>
      </c>
      <c r="B215">
        <v>266</v>
      </c>
    </row>
    <row r="216" spans="1:2" x14ac:dyDescent="0.2">
      <c r="A216" t="s">
        <v>8219</v>
      </c>
      <c r="B216">
        <v>69</v>
      </c>
    </row>
    <row r="217" spans="1:2" x14ac:dyDescent="0.2">
      <c r="A217" t="s">
        <v>8219</v>
      </c>
      <c r="B217">
        <v>80</v>
      </c>
    </row>
    <row r="218" spans="1:2" x14ac:dyDescent="0.2">
      <c r="A218" t="s">
        <v>8219</v>
      </c>
      <c r="B218">
        <v>493</v>
      </c>
    </row>
    <row r="219" spans="1:2" x14ac:dyDescent="0.2">
      <c r="A219" t="s">
        <v>8219</v>
      </c>
      <c r="B219">
        <v>31</v>
      </c>
    </row>
    <row r="220" spans="1:2" x14ac:dyDescent="0.2">
      <c r="A220" t="s">
        <v>8219</v>
      </c>
      <c r="B220">
        <v>236</v>
      </c>
    </row>
    <row r="221" spans="1:2" x14ac:dyDescent="0.2">
      <c r="A221" t="s">
        <v>8219</v>
      </c>
      <c r="B221">
        <v>89</v>
      </c>
    </row>
    <row r="222" spans="1:2" x14ac:dyDescent="0.2">
      <c r="A222" t="s">
        <v>8219</v>
      </c>
      <c r="B222">
        <v>299</v>
      </c>
    </row>
    <row r="223" spans="1:2" x14ac:dyDescent="0.2">
      <c r="A223" t="s">
        <v>8219</v>
      </c>
      <c r="B223">
        <v>55</v>
      </c>
    </row>
    <row r="224" spans="1:2" x14ac:dyDescent="0.2">
      <c r="A224" t="s">
        <v>8219</v>
      </c>
      <c r="B224">
        <v>325</v>
      </c>
    </row>
    <row r="225" spans="1:2" x14ac:dyDescent="0.2">
      <c r="A225" t="s">
        <v>8219</v>
      </c>
      <c r="B225">
        <v>524</v>
      </c>
    </row>
    <row r="226" spans="1:2" x14ac:dyDescent="0.2">
      <c r="A226" t="s">
        <v>8219</v>
      </c>
      <c r="B226">
        <v>285</v>
      </c>
    </row>
    <row r="227" spans="1:2" x14ac:dyDescent="0.2">
      <c r="A227" t="s">
        <v>8219</v>
      </c>
      <c r="B227">
        <v>179</v>
      </c>
    </row>
    <row r="228" spans="1:2" x14ac:dyDescent="0.2">
      <c r="A228" t="s">
        <v>8219</v>
      </c>
      <c r="B228">
        <v>188</v>
      </c>
    </row>
    <row r="229" spans="1:2" x14ac:dyDescent="0.2">
      <c r="A229" t="s">
        <v>8219</v>
      </c>
      <c r="B229">
        <v>379</v>
      </c>
    </row>
    <row r="230" spans="1:2" x14ac:dyDescent="0.2">
      <c r="A230" t="s">
        <v>8219</v>
      </c>
      <c r="B230">
        <v>119</v>
      </c>
    </row>
    <row r="231" spans="1:2" x14ac:dyDescent="0.2">
      <c r="A231" t="s">
        <v>8219</v>
      </c>
      <c r="B231">
        <v>167</v>
      </c>
    </row>
    <row r="232" spans="1:2" x14ac:dyDescent="0.2">
      <c r="A232" t="s">
        <v>8219</v>
      </c>
      <c r="B232">
        <v>221</v>
      </c>
    </row>
    <row r="233" spans="1:2" x14ac:dyDescent="0.2">
      <c r="A233" t="s">
        <v>8219</v>
      </c>
      <c r="B233">
        <v>964</v>
      </c>
    </row>
    <row r="234" spans="1:2" x14ac:dyDescent="0.2">
      <c r="A234" t="s">
        <v>8219</v>
      </c>
      <c r="B234">
        <v>286</v>
      </c>
    </row>
    <row r="235" spans="1:2" x14ac:dyDescent="0.2">
      <c r="A235" t="s">
        <v>8219</v>
      </c>
      <c r="B235">
        <v>613</v>
      </c>
    </row>
    <row r="236" spans="1:2" x14ac:dyDescent="0.2">
      <c r="A236" t="s">
        <v>8219</v>
      </c>
      <c r="B236">
        <v>29</v>
      </c>
    </row>
    <row r="237" spans="1:2" x14ac:dyDescent="0.2">
      <c r="A237" t="s">
        <v>8219</v>
      </c>
      <c r="B237">
        <v>165</v>
      </c>
    </row>
    <row r="238" spans="1:2" x14ac:dyDescent="0.2">
      <c r="A238" t="s">
        <v>8219</v>
      </c>
      <c r="B238">
        <v>97</v>
      </c>
    </row>
    <row r="239" spans="1:2" x14ac:dyDescent="0.2">
      <c r="A239" t="s">
        <v>8219</v>
      </c>
      <c r="B239">
        <v>303</v>
      </c>
    </row>
    <row r="240" spans="1:2" x14ac:dyDescent="0.2">
      <c r="A240" t="s">
        <v>8219</v>
      </c>
      <c r="B240">
        <v>267</v>
      </c>
    </row>
    <row r="241" spans="1:2" x14ac:dyDescent="0.2">
      <c r="A241" t="s">
        <v>8219</v>
      </c>
      <c r="B241">
        <v>302</v>
      </c>
    </row>
    <row r="242" spans="1:2" x14ac:dyDescent="0.2">
      <c r="A242" t="s">
        <v>8219</v>
      </c>
      <c r="B242">
        <v>87</v>
      </c>
    </row>
    <row r="243" spans="1:2" x14ac:dyDescent="0.2">
      <c r="A243" t="s">
        <v>8219</v>
      </c>
      <c r="B243">
        <v>354</v>
      </c>
    </row>
    <row r="244" spans="1:2" x14ac:dyDescent="0.2">
      <c r="A244" t="s">
        <v>8219</v>
      </c>
      <c r="B244">
        <v>86</v>
      </c>
    </row>
    <row r="245" spans="1:2" x14ac:dyDescent="0.2">
      <c r="A245" t="s">
        <v>8219</v>
      </c>
      <c r="B245">
        <v>26</v>
      </c>
    </row>
    <row r="246" spans="1:2" x14ac:dyDescent="0.2">
      <c r="A246" t="s">
        <v>8219</v>
      </c>
      <c r="B246">
        <v>113</v>
      </c>
    </row>
    <row r="247" spans="1:2" x14ac:dyDescent="0.2">
      <c r="A247" t="s">
        <v>8219</v>
      </c>
      <c r="B247">
        <v>65</v>
      </c>
    </row>
    <row r="248" spans="1:2" x14ac:dyDescent="0.2">
      <c r="A248" t="s">
        <v>8219</v>
      </c>
      <c r="B248">
        <v>134</v>
      </c>
    </row>
    <row r="249" spans="1:2" x14ac:dyDescent="0.2">
      <c r="A249" t="s">
        <v>8219</v>
      </c>
      <c r="B249">
        <v>119</v>
      </c>
    </row>
    <row r="250" spans="1:2" x14ac:dyDescent="0.2">
      <c r="A250" t="s">
        <v>8219</v>
      </c>
      <c r="B250">
        <v>159</v>
      </c>
    </row>
    <row r="251" spans="1:2" x14ac:dyDescent="0.2">
      <c r="A251" t="s">
        <v>8219</v>
      </c>
      <c r="B251">
        <v>167</v>
      </c>
    </row>
    <row r="252" spans="1:2" x14ac:dyDescent="0.2">
      <c r="A252" t="s">
        <v>8219</v>
      </c>
      <c r="B252">
        <v>43</v>
      </c>
    </row>
    <row r="253" spans="1:2" x14ac:dyDescent="0.2">
      <c r="A253" t="s">
        <v>8219</v>
      </c>
      <c r="B253">
        <v>1062</v>
      </c>
    </row>
    <row r="254" spans="1:2" x14ac:dyDescent="0.2">
      <c r="A254" t="s">
        <v>8219</v>
      </c>
      <c r="B254">
        <v>9</v>
      </c>
    </row>
    <row r="255" spans="1:2" x14ac:dyDescent="0.2">
      <c r="A255" t="s">
        <v>8219</v>
      </c>
      <c r="B255">
        <v>89</v>
      </c>
    </row>
    <row r="256" spans="1:2" x14ac:dyDescent="0.2">
      <c r="A256" t="s">
        <v>8219</v>
      </c>
      <c r="B256">
        <v>174</v>
      </c>
    </row>
    <row r="257" spans="1:2" x14ac:dyDescent="0.2">
      <c r="A257" t="s">
        <v>8219</v>
      </c>
      <c r="B257">
        <v>14</v>
      </c>
    </row>
    <row r="258" spans="1:2" x14ac:dyDescent="0.2">
      <c r="A258" t="s">
        <v>8219</v>
      </c>
      <c r="B258">
        <v>48</v>
      </c>
    </row>
    <row r="259" spans="1:2" x14ac:dyDescent="0.2">
      <c r="A259" t="s">
        <v>8219</v>
      </c>
      <c r="B259">
        <v>133</v>
      </c>
    </row>
    <row r="260" spans="1:2" x14ac:dyDescent="0.2">
      <c r="A260" t="s">
        <v>8219</v>
      </c>
      <c r="B260">
        <v>83</v>
      </c>
    </row>
    <row r="261" spans="1:2" x14ac:dyDescent="0.2">
      <c r="A261" t="s">
        <v>8219</v>
      </c>
      <c r="B261">
        <v>149</v>
      </c>
    </row>
    <row r="262" spans="1:2" x14ac:dyDescent="0.2">
      <c r="A262" t="s">
        <v>8219</v>
      </c>
      <c r="B262">
        <v>49</v>
      </c>
    </row>
    <row r="263" spans="1:2" x14ac:dyDescent="0.2">
      <c r="A263" t="s">
        <v>8219</v>
      </c>
      <c r="B263">
        <v>251</v>
      </c>
    </row>
    <row r="264" spans="1:2" x14ac:dyDescent="0.2">
      <c r="A264" t="s">
        <v>8219</v>
      </c>
      <c r="B264">
        <v>22</v>
      </c>
    </row>
    <row r="265" spans="1:2" x14ac:dyDescent="0.2">
      <c r="A265" t="s">
        <v>8219</v>
      </c>
      <c r="B265">
        <v>48</v>
      </c>
    </row>
    <row r="266" spans="1:2" x14ac:dyDescent="0.2">
      <c r="A266" t="s">
        <v>8219</v>
      </c>
      <c r="B266">
        <v>383</v>
      </c>
    </row>
    <row r="267" spans="1:2" x14ac:dyDescent="0.2">
      <c r="A267" t="s">
        <v>8219</v>
      </c>
      <c r="B267">
        <v>237</v>
      </c>
    </row>
    <row r="268" spans="1:2" x14ac:dyDescent="0.2">
      <c r="A268" t="s">
        <v>8219</v>
      </c>
      <c r="B268">
        <v>13</v>
      </c>
    </row>
    <row r="269" spans="1:2" x14ac:dyDescent="0.2">
      <c r="A269" t="s">
        <v>8219</v>
      </c>
      <c r="B269">
        <v>562</v>
      </c>
    </row>
    <row r="270" spans="1:2" x14ac:dyDescent="0.2">
      <c r="A270" t="s">
        <v>8219</v>
      </c>
      <c r="B270">
        <v>71</v>
      </c>
    </row>
    <row r="271" spans="1:2" x14ac:dyDescent="0.2">
      <c r="A271" t="s">
        <v>8219</v>
      </c>
      <c r="B271">
        <v>1510</v>
      </c>
    </row>
    <row r="272" spans="1:2" x14ac:dyDescent="0.2">
      <c r="A272" t="s">
        <v>8219</v>
      </c>
      <c r="B272">
        <v>14</v>
      </c>
    </row>
    <row r="273" spans="1:2" x14ac:dyDescent="0.2">
      <c r="A273" t="s">
        <v>8219</v>
      </c>
      <c r="B273">
        <v>193</v>
      </c>
    </row>
    <row r="274" spans="1:2" x14ac:dyDescent="0.2">
      <c r="A274" t="s">
        <v>8219</v>
      </c>
      <c r="B274">
        <v>206</v>
      </c>
    </row>
    <row r="275" spans="1:2" x14ac:dyDescent="0.2">
      <c r="A275" t="s">
        <v>8219</v>
      </c>
      <c r="B275">
        <v>351</v>
      </c>
    </row>
    <row r="276" spans="1:2" x14ac:dyDescent="0.2">
      <c r="A276" t="s">
        <v>8219</v>
      </c>
      <c r="B276">
        <v>50</v>
      </c>
    </row>
    <row r="277" spans="1:2" x14ac:dyDescent="0.2">
      <c r="A277" t="s">
        <v>8219</v>
      </c>
      <c r="B277">
        <v>184</v>
      </c>
    </row>
    <row r="278" spans="1:2" x14ac:dyDescent="0.2">
      <c r="A278" t="s">
        <v>8219</v>
      </c>
      <c r="B278">
        <v>196</v>
      </c>
    </row>
    <row r="279" spans="1:2" x14ac:dyDescent="0.2">
      <c r="A279" t="s">
        <v>8219</v>
      </c>
      <c r="B279">
        <v>229</v>
      </c>
    </row>
    <row r="280" spans="1:2" x14ac:dyDescent="0.2">
      <c r="A280" t="s">
        <v>8219</v>
      </c>
      <c r="B280">
        <v>67</v>
      </c>
    </row>
    <row r="281" spans="1:2" x14ac:dyDescent="0.2">
      <c r="A281" t="s">
        <v>8219</v>
      </c>
      <c r="B281">
        <v>95</v>
      </c>
    </row>
    <row r="282" spans="1:2" x14ac:dyDescent="0.2">
      <c r="A282" t="s">
        <v>8219</v>
      </c>
      <c r="B282">
        <v>62</v>
      </c>
    </row>
    <row r="283" spans="1:2" x14ac:dyDescent="0.2">
      <c r="A283" t="s">
        <v>8219</v>
      </c>
      <c r="B283">
        <v>73</v>
      </c>
    </row>
    <row r="284" spans="1:2" x14ac:dyDescent="0.2">
      <c r="A284" t="s">
        <v>8219</v>
      </c>
      <c r="B284">
        <v>43</v>
      </c>
    </row>
    <row r="285" spans="1:2" x14ac:dyDescent="0.2">
      <c r="A285" t="s">
        <v>8219</v>
      </c>
      <c r="B285">
        <v>70</v>
      </c>
    </row>
    <row r="286" spans="1:2" x14ac:dyDescent="0.2">
      <c r="A286" t="s">
        <v>8219</v>
      </c>
      <c r="B286">
        <v>271</v>
      </c>
    </row>
    <row r="287" spans="1:2" x14ac:dyDescent="0.2">
      <c r="A287" t="s">
        <v>8219</v>
      </c>
      <c r="B287">
        <v>55</v>
      </c>
    </row>
    <row r="288" spans="1:2" x14ac:dyDescent="0.2">
      <c r="A288" t="s">
        <v>8219</v>
      </c>
      <c r="B288">
        <v>35</v>
      </c>
    </row>
    <row r="289" spans="1:2" x14ac:dyDescent="0.2">
      <c r="A289" t="s">
        <v>8219</v>
      </c>
      <c r="B289">
        <v>22</v>
      </c>
    </row>
    <row r="290" spans="1:2" x14ac:dyDescent="0.2">
      <c r="A290" t="s">
        <v>8219</v>
      </c>
      <c r="B290">
        <v>38</v>
      </c>
    </row>
    <row r="291" spans="1:2" x14ac:dyDescent="0.2">
      <c r="A291" t="s">
        <v>8219</v>
      </c>
      <c r="B291">
        <v>15</v>
      </c>
    </row>
    <row r="292" spans="1:2" x14ac:dyDescent="0.2">
      <c r="A292" t="s">
        <v>8219</v>
      </c>
      <c r="B292">
        <v>7</v>
      </c>
    </row>
    <row r="293" spans="1:2" x14ac:dyDescent="0.2">
      <c r="A293" t="s">
        <v>8219</v>
      </c>
      <c r="B293">
        <v>241</v>
      </c>
    </row>
    <row r="294" spans="1:2" x14ac:dyDescent="0.2">
      <c r="A294" t="s">
        <v>8219</v>
      </c>
      <c r="B294">
        <v>55</v>
      </c>
    </row>
    <row r="295" spans="1:2" x14ac:dyDescent="0.2">
      <c r="A295" t="s">
        <v>8219</v>
      </c>
      <c r="B295">
        <v>171</v>
      </c>
    </row>
    <row r="296" spans="1:2" x14ac:dyDescent="0.2">
      <c r="A296" t="s">
        <v>8219</v>
      </c>
      <c r="B296">
        <v>208</v>
      </c>
    </row>
    <row r="297" spans="1:2" x14ac:dyDescent="0.2">
      <c r="A297" t="s">
        <v>8219</v>
      </c>
      <c r="B297">
        <v>21</v>
      </c>
    </row>
    <row r="298" spans="1:2" x14ac:dyDescent="0.2">
      <c r="A298" t="s">
        <v>8219</v>
      </c>
      <c r="B298">
        <v>25</v>
      </c>
    </row>
    <row r="299" spans="1:2" x14ac:dyDescent="0.2">
      <c r="A299" t="s">
        <v>8219</v>
      </c>
      <c r="B299">
        <v>52</v>
      </c>
    </row>
    <row r="300" spans="1:2" x14ac:dyDescent="0.2">
      <c r="A300" t="s">
        <v>8219</v>
      </c>
      <c r="B300">
        <v>104</v>
      </c>
    </row>
    <row r="301" spans="1:2" x14ac:dyDescent="0.2">
      <c r="A301" t="s">
        <v>8219</v>
      </c>
      <c r="B301">
        <v>73</v>
      </c>
    </row>
    <row r="302" spans="1:2" x14ac:dyDescent="0.2">
      <c r="A302" t="s">
        <v>8219</v>
      </c>
      <c r="B302">
        <v>34</v>
      </c>
    </row>
    <row r="303" spans="1:2" x14ac:dyDescent="0.2">
      <c r="A303" t="s">
        <v>8219</v>
      </c>
      <c r="B303">
        <v>56</v>
      </c>
    </row>
    <row r="304" spans="1:2" x14ac:dyDescent="0.2">
      <c r="A304" t="s">
        <v>8219</v>
      </c>
      <c r="B304">
        <v>31</v>
      </c>
    </row>
    <row r="305" spans="1:2" x14ac:dyDescent="0.2">
      <c r="A305" t="s">
        <v>8219</v>
      </c>
      <c r="B305">
        <v>84</v>
      </c>
    </row>
    <row r="306" spans="1:2" x14ac:dyDescent="0.2">
      <c r="A306" t="s">
        <v>8219</v>
      </c>
      <c r="B306">
        <v>130</v>
      </c>
    </row>
    <row r="307" spans="1:2" x14ac:dyDescent="0.2">
      <c r="A307" t="s">
        <v>8219</v>
      </c>
      <c r="B307">
        <v>12</v>
      </c>
    </row>
    <row r="308" spans="1:2" x14ac:dyDescent="0.2">
      <c r="A308" t="s">
        <v>8219</v>
      </c>
      <c r="B308">
        <v>23</v>
      </c>
    </row>
    <row r="309" spans="1:2" x14ac:dyDescent="0.2">
      <c r="A309" t="s">
        <v>8219</v>
      </c>
      <c r="B309">
        <v>158</v>
      </c>
    </row>
    <row r="310" spans="1:2" x14ac:dyDescent="0.2">
      <c r="A310" t="s">
        <v>8219</v>
      </c>
      <c r="B310">
        <v>30</v>
      </c>
    </row>
    <row r="311" spans="1:2" x14ac:dyDescent="0.2">
      <c r="A311" t="s">
        <v>8219</v>
      </c>
      <c r="B311">
        <v>18</v>
      </c>
    </row>
    <row r="312" spans="1:2" x14ac:dyDescent="0.2">
      <c r="A312" t="s">
        <v>8219</v>
      </c>
      <c r="B312">
        <v>29</v>
      </c>
    </row>
    <row r="313" spans="1:2" x14ac:dyDescent="0.2">
      <c r="A313" t="s">
        <v>8219</v>
      </c>
      <c r="B313">
        <v>31</v>
      </c>
    </row>
    <row r="314" spans="1:2" x14ac:dyDescent="0.2">
      <c r="A314" t="s">
        <v>8219</v>
      </c>
      <c r="B314">
        <v>173</v>
      </c>
    </row>
    <row r="315" spans="1:2" x14ac:dyDescent="0.2">
      <c r="A315" t="s">
        <v>8219</v>
      </c>
      <c r="B315">
        <v>17</v>
      </c>
    </row>
    <row r="316" spans="1:2" x14ac:dyDescent="0.2">
      <c r="A316" t="s">
        <v>8219</v>
      </c>
      <c r="B316">
        <v>48</v>
      </c>
    </row>
    <row r="317" spans="1:2" x14ac:dyDescent="0.2">
      <c r="A317" t="s">
        <v>8219</v>
      </c>
      <c r="B317">
        <v>59</v>
      </c>
    </row>
    <row r="318" spans="1:2" x14ac:dyDescent="0.2">
      <c r="A318" t="s">
        <v>8219</v>
      </c>
      <c r="B318">
        <v>39</v>
      </c>
    </row>
    <row r="319" spans="1:2" x14ac:dyDescent="0.2">
      <c r="A319" t="s">
        <v>8219</v>
      </c>
      <c r="B319">
        <v>59</v>
      </c>
    </row>
    <row r="320" spans="1:2" x14ac:dyDescent="0.2">
      <c r="A320" t="s">
        <v>8219</v>
      </c>
      <c r="B320">
        <v>60</v>
      </c>
    </row>
    <row r="321" spans="1:2" x14ac:dyDescent="0.2">
      <c r="A321" t="s">
        <v>8219</v>
      </c>
      <c r="B321">
        <v>20</v>
      </c>
    </row>
    <row r="322" spans="1:2" x14ac:dyDescent="0.2">
      <c r="A322" t="s">
        <v>8219</v>
      </c>
      <c r="B322">
        <v>2</v>
      </c>
    </row>
    <row r="323" spans="1:2" x14ac:dyDescent="0.2">
      <c r="A323" t="s">
        <v>8219</v>
      </c>
      <c r="B323">
        <v>315</v>
      </c>
    </row>
    <row r="324" spans="1:2" x14ac:dyDescent="0.2">
      <c r="A324" t="s">
        <v>8219</v>
      </c>
      <c r="B324">
        <v>2174</v>
      </c>
    </row>
    <row r="325" spans="1:2" x14ac:dyDescent="0.2">
      <c r="A325" t="s">
        <v>8219</v>
      </c>
      <c r="B325">
        <v>152</v>
      </c>
    </row>
    <row r="326" spans="1:2" x14ac:dyDescent="0.2">
      <c r="A326" t="s">
        <v>8219</v>
      </c>
      <c r="B326">
        <v>1021</v>
      </c>
    </row>
    <row r="327" spans="1:2" x14ac:dyDescent="0.2">
      <c r="A327" t="s">
        <v>8219</v>
      </c>
      <c r="B327">
        <v>237</v>
      </c>
    </row>
    <row r="328" spans="1:2" x14ac:dyDescent="0.2">
      <c r="A328" t="s">
        <v>8219</v>
      </c>
      <c r="B328">
        <v>27</v>
      </c>
    </row>
    <row r="329" spans="1:2" x14ac:dyDescent="0.2">
      <c r="A329" t="s">
        <v>8219</v>
      </c>
      <c r="B329">
        <v>17</v>
      </c>
    </row>
    <row r="330" spans="1:2" x14ac:dyDescent="0.2">
      <c r="A330" t="s">
        <v>8219</v>
      </c>
      <c r="B330">
        <v>27</v>
      </c>
    </row>
    <row r="331" spans="1:2" x14ac:dyDescent="0.2">
      <c r="A331" t="s">
        <v>8219</v>
      </c>
      <c r="B331">
        <v>82</v>
      </c>
    </row>
    <row r="332" spans="1:2" x14ac:dyDescent="0.2">
      <c r="A332" t="s">
        <v>8219</v>
      </c>
      <c r="B332">
        <v>48</v>
      </c>
    </row>
    <row r="333" spans="1:2" x14ac:dyDescent="0.2">
      <c r="A333" t="s">
        <v>8219</v>
      </c>
      <c r="B333">
        <v>105</v>
      </c>
    </row>
    <row r="334" spans="1:2" x14ac:dyDescent="0.2">
      <c r="A334" t="s">
        <v>8219</v>
      </c>
      <c r="B334">
        <v>28</v>
      </c>
    </row>
    <row r="335" spans="1:2" x14ac:dyDescent="0.2">
      <c r="A335" t="s">
        <v>8219</v>
      </c>
      <c r="B335">
        <v>1107</v>
      </c>
    </row>
    <row r="336" spans="1:2" x14ac:dyDescent="0.2">
      <c r="A336" t="s">
        <v>8219</v>
      </c>
      <c r="B336">
        <v>1013</v>
      </c>
    </row>
    <row r="337" spans="1:2" x14ac:dyDescent="0.2">
      <c r="A337" t="s">
        <v>8219</v>
      </c>
      <c r="B337">
        <v>274</v>
      </c>
    </row>
    <row r="338" spans="1:2" x14ac:dyDescent="0.2">
      <c r="A338" t="s">
        <v>8219</v>
      </c>
      <c r="B338">
        <v>87</v>
      </c>
    </row>
    <row r="339" spans="1:2" x14ac:dyDescent="0.2">
      <c r="A339" t="s">
        <v>8219</v>
      </c>
      <c r="B339">
        <v>99</v>
      </c>
    </row>
    <row r="340" spans="1:2" x14ac:dyDescent="0.2">
      <c r="A340" t="s">
        <v>8219</v>
      </c>
      <c r="B340">
        <v>276</v>
      </c>
    </row>
    <row r="341" spans="1:2" x14ac:dyDescent="0.2">
      <c r="A341" t="s">
        <v>8219</v>
      </c>
      <c r="B341">
        <v>21</v>
      </c>
    </row>
    <row r="342" spans="1:2" x14ac:dyDescent="0.2">
      <c r="A342" t="s">
        <v>8219</v>
      </c>
      <c r="B342">
        <v>41</v>
      </c>
    </row>
    <row r="343" spans="1:2" x14ac:dyDescent="0.2">
      <c r="A343" t="s">
        <v>8219</v>
      </c>
      <c r="B343">
        <v>119</v>
      </c>
    </row>
    <row r="344" spans="1:2" x14ac:dyDescent="0.2">
      <c r="A344" t="s">
        <v>8219</v>
      </c>
      <c r="B344">
        <v>153</v>
      </c>
    </row>
    <row r="345" spans="1:2" x14ac:dyDescent="0.2">
      <c r="A345" t="s">
        <v>8219</v>
      </c>
      <c r="B345">
        <v>100</v>
      </c>
    </row>
    <row r="346" spans="1:2" x14ac:dyDescent="0.2">
      <c r="A346" t="s">
        <v>8219</v>
      </c>
      <c r="B346">
        <v>143</v>
      </c>
    </row>
    <row r="347" spans="1:2" x14ac:dyDescent="0.2">
      <c r="A347" t="s">
        <v>8219</v>
      </c>
      <c r="B347">
        <v>140</v>
      </c>
    </row>
    <row r="348" spans="1:2" x14ac:dyDescent="0.2">
      <c r="A348" t="s">
        <v>8219</v>
      </c>
      <c r="B348">
        <v>35</v>
      </c>
    </row>
    <row r="349" spans="1:2" x14ac:dyDescent="0.2">
      <c r="A349" t="s">
        <v>8219</v>
      </c>
      <c r="B349">
        <v>149</v>
      </c>
    </row>
    <row r="350" spans="1:2" x14ac:dyDescent="0.2">
      <c r="A350" t="s">
        <v>8219</v>
      </c>
      <c r="B350">
        <v>130</v>
      </c>
    </row>
    <row r="351" spans="1:2" x14ac:dyDescent="0.2">
      <c r="A351" t="s">
        <v>8219</v>
      </c>
      <c r="B351">
        <v>120</v>
      </c>
    </row>
    <row r="352" spans="1:2" x14ac:dyDescent="0.2">
      <c r="A352" t="s">
        <v>8219</v>
      </c>
      <c r="B352">
        <v>265</v>
      </c>
    </row>
    <row r="353" spans="1:2" x14ac:dyDescent="0.2">
      <c r="A353" t="s">
        <v>8219</v>
      </c>
      <c r="B353">
        <v>71</v>
      </c>
    </row>
    <row r="354" spans="1:2" x14ac:dyDescent="0.2">
      <c r="A354" t="s">
        <v>8219</v>
      </c>
      <c r="B354">
        <v>13</v>
      </c>
    </row>
    <row r="355" spans="1:2" x14ac:dyDescent="0.2">
      <c r="A355" t="s">
        <v>8219</v>
      </c>
      <c r="B355">
        <v>169</v>
      </c>
    </row>
    <row r="356" spans="1:2" x14ac:dyDescent="0.2">
      <c r="A356" t="s">
        <v>8219</v>
      </c>
      <c r="B356">
        <v>57</v>
      </c>
    </row>
    <row r="357" spans="1:2" x14ac:dyDescent="0.2">
      <c r="A357" t="s">
        <v>8219</v>
      </c>
      <c r="B357">
        <v>229</v>
      </c>
    </row>
    <row r="358" spans="1:2" x14ac:dyDescent="0.2">
      <c r="A358" t="s">
        <v>8219</v>
      </c>
      <c r="B358">
        <v>108</v>
      </c>
    </row>
    <row r="359" spans="1:2" x14ac:dyDescent="0.2">
      <c r="A359" t="s">
        <v>8219</v>
      </c>
      <c r="B359">
        <v>108</v>
      </c>
    </row>
    <row r="360" spans="1:2" x14ac:dyDescent="0.2">
      <c r="A360" t="s">
        <v>8219</v>
      </c>
      <c r="B360">
        <v>41</v>
      </c>
    </row>
    <row r="361" spans="1:2" x14ac:dyDescent="0.2">
      <c r="A361" t="s">
        <v>8219</v>
      </c>
      <c r="B361">
        <v>139</v>
      </c>
    </row>
    <row r="362" spans="1:2" x14ac:dyDescent="0.2">
      <c r="A362" t="s">
        <v>8219</v>
      </c>
      <c r="B362">
        <v>19</v>
      </c>
    </row>
    <row r="363" spans="1:2" x14ac:dyDescent="0.2">
      <c r="A363" t="s">
        <v>8219</v>
      </c>
      <c r="B363">
        <v>94</v>
      </c>
    </row>
    <row r="364" spans="1:2" x14ac:dyDescent="0.2">
      <c r="A364" t="s">
        <v>8219</v>
      </c>
      <c r="B364">
        <v>23</v>
      </c>
    </row>
    <row r="365" spans="1:2" x14ac:dyDescent="0.2">
      <c r="A365" t="s">
        <v>8219</v>
      </c>
      <c r="B365">
        <v>15</v>
      </c>
    </row>
    <row r="366" spans="1:2" x14ac:dyDescent="0.2">
      <c r="A366" t="s">
        <v>8219</v>
      </c>
      <c r="B366">
        <v>62</v>
      </c>
    </row>
    <row r="367" spans="1:2" x14ac:dyDescent="0.2">
      <c r="A367" t="s">
        <v>8219</v>
      </c>
      <c r="B367">
        <v>74</v>
      </c>
    </row>
    <row r="368" spans="1:2" x14ac:dyDescent="0.2">
      <c r="A368" t="s">
        <v>8219</v>
      </c>
      <c r="B368">
        <v>97</v>
      </c>
    </row>
    <row r="369" spans="1:2" x14ac:dyDescent="0.2">
      <c r="A369" t="s">
        <v>8219</v>
      </c>
      <c r="B369">
        <v>55</v>
      </c>
    </row>
    <row r="370" spans="1:2" x14ac:dyDescent="0.2">
      <c r="A370" t="s">
        <v>8219</v>
      </c>
      <c r="B370">
        <v>44</v>
      </c>
    </row>
    <row r="371" spans="1:2" x14ac:dyDescent="0.2">
      <c r="A371" t="s">
        <v>8219</v>
      </c>
      <c r="B371">
        <v>110</v>
      </c>
    </row>
    <row r="372" spans="1:2" x14ac:dyDescent="0.2">
      <c r="A372" t="s">
        <v>8219</v>
      </c>
      <c r="B372">
        <v>59</v>
      </c>
    </row>
    <row r="373" spans="1:2" x14ac:dyDescent="0.2">
      <c r="A373" t="s">
        <v>8219</v>
      </c>
      <c r="B373">
        <v>62</v>
      </c>
    </row>
    <row r="374" spans="1:2" x14ac:dyDescent="0.2">
      <c r="A374" t="s">
        <v>8219</v>
      </c>
      <c r="B374">
        <v>105</v>
      </c>
    </row>
    <row r="375" spans="1:2" x14ac:dyDescent="0.2">
      <c r="A375" t="s">
        <v>8219</v>
      </c>
      <c r="B375">
        <v>26</v>
      </c>
    </row>
    <row r="376" spans="1:2" x14ac:dyDescent="0.2">
      <c r="A376" t="s">
        <v>8219</v>
      </c>
      <c r="B376">
        <v>49</v>
      </c>
    </row>
    <row r="377" spans="1:2" x14ac:dyDescent="0.2">
      <c r="A377" t="s">
        <v>8219</v>
      </c>
      <c r="B377">
        <v>68</v>
      </c>
    </row>
    <row r="378" spans="1:2" x14ac:dyDescent="0.2">
      <c r="A378" t="s">
        <v>8219</v>
      </c>
      <c r="B378">
        <v>22</v>
      </c>
    </row>
    <row r="379" spans="1:2" x14ac:dyDescent="0.2">
      <c r="A379" t="s">
        <v>8219</v>
      </c>
      <c r="B379">
        <v>18</v>
      </c>
    </row>
    <row r="380" spans="1:2" x14ac:dyDescent="0.2">
      <c r="A380" t="s">
        <v>8219</v>
      </c>
      <c r="B380">
        <v>19</v>
      </c>
    </row>
    <row r="381" spans="1:2" x14ac:dyDescent="0.2">
      <c r="A381" t="s">
        <v>8219</v>
      </c>
      <c r="B381">
        <v>99</v>
      </c>
    </row>
    <row r="382" spans="1:2" x14ac:dyDescent="0.2">
      <c r="A382" t="s">
        <v>8219</v>
      </c>
      <c r="B382">
        <v>27</v>
      </c>
    </row>
    <row r="383" spans="1:2" x14ac:dyDescent="0.2">
      <c r="A383" t="s">
        <v>8219</v>
      </c>
      <c r="B383">
        <v>25</v>
      </c>
    </row>
    <row r="384" spans="1:2" x14ac:dyDescent="0.2">
      <c r="A384" t="s">
        <v>8219</v>
      </c>
      <c r="B384">
        <v>14</v>
      </c>
    </row>
    <row r="385" spans="1:2" x14ac:dyDescent="0.2">
      <c r="A385" t="s">
        <v>8219</v>
      </c>
      <c r="B385">
        <v>35</v>
      </c>
    </row>
    <row r="386" spans="1:2" x14ac:dyDescent="0.2">
      <c r="A386" t="s">
        <v>8219</v>
      </c>
      <c r="B386">
        <v>10</v>
      </c>
    </row>
    <row r="387" spans="1:2" x14ac:dyDescent="0.2">
      <c r="A387" t="s">
        <v>8219</v>
      </c>
      <c r="B387">
        <v>29</v>
      </c>
    </row>
    <row r="388" spans="1:2" x14ac:dyDescent="0.2">
      <c r="A388" t="s">
        <v>8219</v>
      </c>
      <c r="B388">
        <v>44</v>
      </c>
    </row>
    <row r="389" spans="1:2" x14ac:dyDescent="0.2">
      <c r="A389" t="s">
        <v>8219</v>
      </c>
      <c r="B389">
        <v>17</v>
      </c>
    </row>
    <row r="390" spans="1:2" x14ac:dyDescent="0.2">
      <c r="A390" t="s">
        <v>8219</v>
      </c>
      <c r="B390">
        <v>34</v>
      </c>
    </row>
    <row r="391" spans="1:2" x14ac:dyDescent="0.2">
      <c r="A391" t="s">
        <v>8219</v>
      </c>
      <c r="B391">
        <v>14</v>
      </c>
    </row>
    <row r="392" spans="1:2" x14ac:dyDescent="0.2">
      <c r="A392" t="s">
        <v>8219</v>
      </c>
      <c r="B392">
        <v>156</v>
      </c>
    </row>
    <row r="393" spans="1:2" x14ac:dyDescent="0.2">
      <c r="A393" t="s">
        <v>8219</v>
      </c>
      <c r="B393">
        <v>128</v>
      </c>
    </row>
    <row r="394" spans="1:2" x14ac:dyDescent="0.2">
      <c r="A394" t="s">
        <v>8219</v>
      </c>
      <c r="B394">
        <v>60</v>
      </c>
    </row>
    <row r="395" spans="1:2" x14ac:dyDescent="0.2">
      <c r="A395" t="s">
        <v>8219</v>
      </c>
      <c r="B395">
        <v>32</v>
      </c>
    </row>
    <row r="396" spans="1:2" x14ac:dyDescent="0.2">
      <c r="A396" t="s">
        <v>8219</v>
      </c>
      <c r="B396">
        <v>53</v>
      </c>
    </row>
    <row r="397" spans="1:2" x14ac:dyDescent="0.2">
      <c r="A397" t="s">
        <v>8219</v>
      </c>
      <c r="B397">
        <v>184</v>
      </c>
    </row>
    <row r="398" spans="1:2" x14ac:dyDescent="0.2">
      <c r="A398" t="s">
        <v>8219</v>
      </c>
      <c r="B398">
        <v>90</v>
      </c>
    </row>
    <row r="399" spans="1:2" x14ac:dyDescent="0.2">
      <c r="A399" t="s">
        <v>8219</v>
      </c>
      <c r="B399">
        <v>71</v>
      </c>
    </row>
    <row r="400" spans="1:2" x14ac:dyDescent="0.2">
      <c r="A400" t="s">
        <v>8219</v>
      </c>
      <c r="B400">
        <v>87</v>
      </c>
    </row>
    <row r="401" spans="1:2" x14ac:dyDescent="0.2">
      <c r="A401" t="s">
        <v>8219</v>
      </c>
      <c r="B401">
        <v>28</v>
      </c>
    </row>
    <row r="402" spans="1:2" x14ac:dyDescent="0.2">
      <c r="A402" t="s">
        <v>8219</v>
      </c>
      <c r="B402">
        <v>56</v>
      </c>
    </row>
    <row r="403" spans="1:2" x14ac:dyDescent="0.2">
      <c r="A403" t="s">
        <v>8219</v>
      </c>
      <c r="B403">
        <v>51</v>
      </c>
    </row>
    <row r="404" spans="1:2" x14ac:dyDescent="0.2">
      <c r="A404" t="s">
        <v>8219</v>
      </c>
      <c r="B404">
        <v>75</v>
      </c>
    </row>
    <row r="405" spans="1:2" x14ac:dyDescent="0.2">
      <c r="A405" t="s">
        <v>8219</v>
      </c>
      <c r="B405">
        <v>38</v>
      </c>
    </row>
    <row r="406" spans="1:2" x14ac:dyDescent="0.2">
      <c r="A406" t="s">
        <v>8219</v>
      </c>
      <c r="B406">
        <v>18</v>
      </c>
    </row>
    <row r="407" spans="1:2" x14ac:dyDescent="0.2">
      <c r="A407" t="s">
        <v>8219</v>
      </c>
      <c r="B407">
        <v>54</v>
      </c>
    </row>
    <row r="408" spans="1:2" x14ac:dyDescent="0.2">
      <c r="A408" t="s">
        <v>8219</v>
      </c>
      <c r="B408">
        <v>71</v>
      </c>
    </row>
    <row r="409" spans="1:2" x14ac:dyDescent="0.2">
      <c r="A409" t="s">
        <v>8219</v>
      </c>
      <c r="B409">
        <v>57</v>
      </c>
    </row>
    <row r="410" spans="1:2" x14ac:dyDescent="0.2">
      <c r="A410" t="s">
        <v>8219</v>
      </c>
      <c r="B410">
        <v>43</v>
      </c>
    </row>
    <row r="411" spans="1:2" x14ac:dyDescent="0.2">
      <c r="A411" t="s">
        <v>8219</v>
      </c>
      <c r="B411">
        <v>52</v>
      </c>
    </row>
    <row r="412" spans="1:2" x14ac:dyDescent="0.2">
      <c r="A412" t="s">
        <v>8219</v>
      </c>
      <c r="B412">
        <v>27</v>
      </c>
    </row>
    <row r="413" spans="1:2" x14ac:dyDescent="0.2">
      <c r="A413" t="s">
        <v>8219</v>
      </c>
      <c r="B413">
        <v>12</v>
      </c>
    </row>
    <row r="414" spans="1:2" x14ac:dyDescent="0.2">
      <c r="A414" t="s">
        <v>8219</v>
      </c>
      <c r="B414">
        <v>33</v>
      </c>
    </row>
    <row r="415" spans="1:2" x14ac:dyDescent="0.2">
      <c r="A415" t="s">
        <v>8219</v>
      </c>
      <c r="B415">
        <v>96</v>
      </c>
    </row>
    <row r="416" spans="1:2" x14ac:dyDescent="0.2">
      <c r="A416" t="s">
        <v>8219</v>
      </c>
      <c r="B416">
        <v>28</v>
      </c>
    </row>
    <row r="417" spans="1:2" x14ac:dyDescent="0.2">
      <c r="A417" t="s">
        <v>8219</v>
      </c>
      <c r="B417">
        <v>43</v>
      </c>
    </row>
    <row r="418" spans="1:2" x14ac:dyDescent="0.2">
      <c r="A418" t="s">
        <v>8219</v>
      </c>
      <c r="B418">
        <v>205</v>
      </c>
    </row>
    <row r="419" spans="1:2" x14ac:dyDescent="0.2">
      <c r="A419" t="s">
        <v>8219</v>
      </c>
      <c r="B419">
        <v>23</v>
      </c>
    </row>
    <row r="420" spans="1:2" x14ac:dyDescent="0.2">
      <c r="A420" t="s">
        <v>8219</v>
      </c>
      <c r="B420">
        <v>19</v>
      </c>
    </row>
    <row r="421" spans="1:2" x14ac:dyDescent="0.2">
      <c r="A421" t="s">
        <v>8219</v>
      </c>
      <c r="B421">
        <v>14</v>
      </c>
    </row>
    <row r="422" spans="1:2" x14ac:dyDescent="0.2">
      <c r="A422" t="s">
        <v>8219</v>
      </c>
      <c r="B422">
        <v>38</v>
      </c>
    </row>
    <row r="423" spans="1:2" x14ac:dyDescent="0.2">
      <c r="A423" t="s">
        <v>8219</v>
      </c>
      <c r="B423">
        <v>78</v>
      </c>
    </row>
    <row r="424" spans="1:2" x14ac:dyDescent="0.2">
      <c r="A424" t="s">
        <v>8219</v>
      </c>
      <c r="B424">
        <v>69</v>
      </c>
    </row>
    <row r="425" spans="1:2" x14ac:dyDescent="0.2">
      <c r="A425" t="s">
        <v>8219</v>
      </c>
      <c r="B425">
        <v>33</v>
      </c>
    </row>
    <row r="426" spans="1:2" x14ac:dyDescent="0.2">
      <c r="A426" t="s">
        <v>8219</v>
      </c>
      <c r="B426">
        <v>54</v>
      </c>
    </row>
    <row r="427" spans="1:2" x14ac:dyDescent="0.2">
      <c r="A427" t="s">
        <v>8219</v>
      </c>
      <c r="B427">
        <v>99</v>
      </c>
    </row>
    <row r="428" spans="1:2" x14ac:dyDescent="0.2">
      <c r="A428" t="s">
        <v>8219</v>
      </c>
      <c r="B428">
        <v>49</v>
      </c>
    </row>
    <row r="429" spans="1:2" x14ac:dyDescent="0.2">
      <c r="A429" t="s">
        <v>8219</v>
      </c>
      <c r="B429">
        <v>11</v>
      </c>
    </row>
    <row r="430" spans="1:2" x14ac:dyDescent="0.2">
      <c r="A430" t="s">
        <v>8219</v>
      </c>
      <c r="B430">
        <v>38</v>
      </c>
    </row>
    <row r="431" spans="1:2" x14ac:dyDescent="0.2">
      <c r="A431" t="s">
        <v>8219</v>
      </c>
      <c r="B431">
        <v>16</v>
      </c>
    </row>
    <row r="432" spans="1:2" x14ac:dyDescent="0.2">
      <c r="A432" t="s">
        <v>8219</v>
      </c>
      <c r="B432">
        <v>32</v>
      </c>
    </row>
    <row r="433" spans="1:2" x14ac:dyDescent="0.2">
      <c r="A433" t="s">
        <v>8219</v>
      </c>
      <c r="B433">
        <v>20</v>
      </c>
    </row>
    <row r="434" spans="1:2" x14ac:dyDescent="0.2">
      <c r="A434" t="s">
        <v>8219</v>
      </c>
      <c r="B434">
        <v>154</v>
      </c>
    </row>
    <row r="435" spans="1:2" x14ac:dyDescent="0.2">
      <c r="A435" t="s">
        <v>8219</v>
      </c>
      <c r="B435">
        <v>41</v>
      </c>
    </row>
    <row r="436" spans="1:2" x14ac:dyDescent="0.2">
      <c r="A436" t="s">
        <v>8219</v>
      </c>
      <c r="B436">
        <v>75</v>
      </c>
    </row>
    <row r="437" spans="1:2" x14ac:dyDescent="0.2">
      <c r="A437" t="s">
        <v>8219</v>
      </c>
      <c r="B437">
        <v>40</v>
      </c>
    </row>
    <row r="438" spans="1:2" x14ac:dyDescent="0.2">
      <c r="A438" t="s">
        <v>8219</v>
      </c>
      <c r="B438">
        <v>46</v>
      </c>
    </row>
    <row r="439" spans="1:2" x14ac:dyDescent="0.2">
      <c r="A439" t="s">
        <v>8219</v>
      </c>
      <c r="B439">
        <v>62</v>
      </c>
    </row>
    <row r="440" spans="1:2" x14ac:dyDescent="0.2">
      <c r="A440" t="s">
        <v>8219</v>
      </c>
      <c r="B440">
        <v>61</v>
      </c>
    </row>
    <row r="441" spans="1:2" x14ac:dyDescent="0.2">
      <c r="A441" t="s">
        <v>8219</v>
      </c>
      <c r="B441">
        <v>96</v>
      </c>
    </row>
    <row r="442" spans="1:2" x14ac:dyDescent="0.2">
      <c r="A442" t="s">
        <v>8219</v>
      </c>
      <c r="B442">
        <v>190</v>
      </c>
    </row>
    <row r="443" spans="1:2" x14ac:dyDescent="0.2">
      <c r="A443" t="s">
        <v>8219</v>
      </c>
      <c r="B443">
        <v>94</v>
      </c>
    </row>
    <row r="444" spans="1:2" x14ac:dyDescent="0.2">
      <c r="A444" t="s">
        <v>8219</v>
      </c>
      <c r="B444">
        <v>39</v>
      </c>
    </row>
    <row r="445" spans="1:2" x14ac:dyDescent="0.2">
      <c r="A445" t="s">
        <v>8219</v>
      </c>
      <c r="B445">
        <v>127</v>
      </c>
    </row>
    <row r="446" spans="1:2" x14ac:dyDescent="0.2">
      <c r="A446" t="s">
        <v>8219</v>
      </c>
      <c r="B446">
        <v>159</v>
      </c>
    </row>
    <row r="447" spans="1:2" x14ac:dyDescent="0.2">
      <c r="A447" t="s">
        <v>8219</v>
      </c>
      <c r="B447">
        <v>177</v>
      </c>
    </row>
    <row r="448" spans="1:2" x14ac:dyDescent="0.2">
      <c r="A448" t="s">
        <v>8219</v>
      </c>
      <c r="B448">
        <v>47</v>
      </c>
    </row>
    <row r="449" spans="1:2" x14ac:dyDescent="0.2">
      <c r="A449" t="s">
        <v>8219</v>
      </c>
      <c r="B449">
        <v>1</v>
      </c>
    </row>
    <row r="450" spans="1:2" x14ac:dyDescent="0.2">
      <c r="A450" t="s">
        <v>8219</v>
      </c>
      <c r="B450">
        <v>16</v>
      </c>
    </row>
    <row r="451" spans="1:2" x14ac:dyDescent="0.2">
      <c r="A451" t="s">
        <v>8219</v>
      </c>
      <c r="B451">
        <v>115</v>
      </c>
    </row>
    <row r="452" spans="1:2" x14ac:dyDescent="0.2">
      <c r="A452" t="s">
        <v>8219</v>
      </c>
      <c r="B452">
        <v>133</v>
      </c>
    </row>
    <row r="453" spans="1:2" x14ac:dyDescent="0.2">
      <c r="A453" t="s">
        <v>8219</v>
      </c>
      <c r="B453">
        <v>70</v>
      </c>
    </row>
    <row r="454" spans="1:2" x14ac:dyDescent="0.2">
      <c r="A454" t="s">
        <v>8219</v>
      </c>
      <c r="B454">
        <v>62</v>
      </c>
    </row>
    <row r="455" spans="1:2" x14ac:dyDescent="0.2">
      <c r="A455" t="s">
        <v>8219</v>
      </c>
      <c r="B455">
        <v>10</v>
      </c>
    </row>
    <row r="456" spans="1:2" x14ac:dyDescent="0.2">
      <c r="A456" t="s">
        <v>8219</v>
      </c>
      <c r="B456">
        <v>499</v>
      </c>
    </row>
    <row r="457" spans="1:2" x14ac:dyDescent="0.2">
      <c r="A457" t="s">
        <v>8219</v>
      </c>
      <c r="B457">
        <v>47</v>
      </c>
    </row>
    <row r="458" spans="1:2" x14ac:dyDescent="0.2">
      <c r="A458" t="s">
        <v>8219</v>
      </c>
      <c r="B458">
        <v>28</v>
      </c>
    </row>
    <row r="459" spans="1:2" x14ac:dyDescent="0.2">
      <c r="A459" t="s">
        <v>8219</v>
      </c>
      <c r="B459">
        <v>24</v>
      </c>
    </row>
    <row r="460" spans="1:2" x14ac:dyDescent="0.2">
      <c r="A460" t="s">
        <v>8219</v>
      </c>
      <c r="B460">
        <v>76</v>
      </c>
    </row>
    <row r="461" spans="1:2" x14ac:dyDescent="0.2">
      <c r="A461" t="s">
        <v>8219</v>
      </c>
      <c r="B461">
        <v>98</v>
      </c>
    </row>
    <row r="462" spans="1:2" x14ac:dyDescent="0.2">
      <c r="A462" t="s">
        <v>8219</v>
      </c>
      <c r="B462">
        <v>30</v>
      </c>
    </row>
    <row r="463" spans="1:2" x14ac:dyDescent="0.2">
      <c r="A463" t="s">
        <v>8219</v>
      </c>
      <c r="B463">
        <v>478</v>
      </c>
    </row>
    <row r="464" spans="1:2" x14ac:dyDescent="0.2">
      <c r="A464" t="s">
        <v>8219</v>
      </c>
      <c r="B464">
        <v>74</v>
      </c>
    </row>
    <row r="465" spans="1:2" x14ac:dyDescent="0.2">
      <c r="A465" t="s">
        <v>8219</v>
      </c>
      <c r="B465">
        <v>131</v>
      </c>
    </row>
    <row r="466" spans="1:2" x14ac:dyDescent="0.2">
      <c r="A466" t="s">
        <v>8219</v>
      </c>
      <c r="B466">
        <v>61</v>
      </c>
    </row>
    <row r="467" spans="1:2" x14ac:dyDescent="0.2">
      <c r="A467" t="s">
        <v>8219</v>
      </c>
      <c r="B467">
        <v>1071</v>
      </c>
    </row>
    <row r="468" spans="1:2" x14ac:dyDescent="0.2">
      <c r="A468" t="s">
        <v>8219</v>
      </c>
      <c r="B468">
        <v>122</v>
      </c>
    </row>
    <row r="469" spans="1:2" x14ac:dyDescent="0.2">
      <c r="A469" t="s">
        <v>8219</v>
      </c>
      <c r="B469">
        <v>111</v>
      </c>
    </row>
    <row r="470" spans="1:2" x14ac:dyDescent="0.2">
      <c r="A470" t="s">
        <v>8219</v>
      </c>
      <c r="B470">
        <v>255</v>
      </c>
    </row>
    <row r="471" spans="1:2" x14ac:dyDescent="0.2">
      <c r="A471" t="s">
        <v>8219</v>
      </c>
      <c r="B471">
        <v>141</v>
      </c>
    </row>
    <row r="472" spans="1:2" x14ac:dyDescent="0.2">
      <c r="A472" t="s">
        <v>8219</v>
      </c>
      <c r="B472">
        <v>159</v>
      </c>
    </row>
    <row r="473" spans="1:2" x14ac:dyDescent="0.2">
      <c r="A473" t="s">
        <v>8219</v>
      </c>
      <c r="B473">
        <v>99</v>
      </c>
    </row>
    <row r="474" spans="1:2" x14ac:dyDescent="0.2">
      <c r="A474" t="s">
        <v>8219</v>
      </c>
      <c r="B474">
        <v>96</v>
      </c>
    </row>
    <row r="475" spans="1:2" x14ac:dyDescent="0.2">
      <c r="A475" t="s">
        <v>8219</v>
      </c>
      <c r="B475">
        <v>27</v>
      </c>
    </row>
    <row r="476" spans="1:2" x14ac:dyDescent="0.2">
      <c r="A476" t="s">
        <v>8219</v>
      </c>
      <c r="B476">
        <v>166</v>
      </c>
    </row>
    <row r="477" spans="1:2" x14ac:dyDescent="0.2">
      <c r="A477" t="s">
        <v>8219</v>
      </c>
      <c r="B477">
        <v>76</v>
      </c>
    </row>
    <row r="478" spans="1:2" x14ac:dyDescent="0.2">
      <c r="A478" t="s">
        <v>8219</v>
      </c>
      <c r="B478">
        <v>211</v>
      </c>
    </row>
    <row r="479" spans="1:2" x14ac:dyDescent="0.2">
      <c r="A479" t="s">
        <v>8219</v>
      </c>
      <c r="B479">
        <v>21</v>
      </c>
    </row>
    <row r="480" spans="1:2" x14ac:dyDescent="0.2">
      <c r="A480" t="s">
        <v>8219</v>
      </c>
      <c r="B480">
        <v>61</v>
      </c>
    </row>
    <row r="481" spans="1:2" x14ac:dyDescent="0.2">
      <c r="A481" t="s">
        <v>8219</v>
      </c>
      <c r="B481">
        <v>30</v>
      </c>
    </row>
    <row r="482" spans="1:2" x14ac:dyDescent="0.2">
      <c r="A482" t="s">
        <v>8219</v>
      </c>
      <c r="B482">
        <v>375</v>
      </c>
    </row>
    <row r="483" spans="1:2" x14ac:dyDescent="0.2">
      <c r="A483" t="s">
        <v>8219</v>
      </c>
      <c r="B483">
        <v>111</v>
      </c>
    </row>
    <row r="484" spans="1:2" x14ac:dyDescent="0.2">
      <c r="A484" t="s">
        <v>8219</v>
      </c>
      <c r="B484">
        <v>123</v>
      </c>
    </row>
    <row r="485" spans="1:2" x14ac:dyDescent="0.2">
      <c r="A485" t="s">
        <v>8219</v>
      </c>
      <c r="B485">
        <v>70</v>
      </c>
    </row>
    <row r="486" spans="1:2" x14ac:dyDescent="0.2">
      <c r="A486" t="s">
        <v>8219</v>
      </c>
      <c r="B486">
        <v>85</v>
      </c>
    </row>
    <row r="487" spans="1:2" x14ac:dyDescent="0.2">
      <c r="A487" t="s">
        <v>8219</v>
      </c>
      <c r="B487">
        <v>86</v>
      </c>
    </row>
    <row r="488" spans="1:2" x14ac:dyDescent="0.2">
      <c r="A488" t="s">
        <v>8219</v>
      </c>
      <c r="B488">
        <v>13</v>
      </c>
    </row>
    <row r="489" spans="1:2" x14ac:dyDescent="0.2">
      <c r="A489" t="s">
        <v>8219</v>
      </c>
      <c r="B489">
        <v>33</v>
      </c>
    </row>
    <row r="490" spans="1:2" x14ac:dyDescent="0.2">
      <c r="A490" t="s">
        <v>8219</v>
      </c>
      <c r="B490">
        <v>15</v>
      </c>
    </row>
    <row r="491" spans="1:2" x14ac:dyDescent="0.2">
      <c r="A491" t="s">
        <v>8219</v>
      </c>
      <c r="B491">
        <v>273</v>
      </c>
    </row>
    <row r="492" spans="1:2" x14ac:dyDescent="0.2">
      <c r="A492" t="s">
        <v>8219</v>
      </c>
      <c r="B492">
        <v>714</v>
      </c>
    </row>
    <row r="493" spans="1:2" x14ac:dyDescent="0.2">
      <c r="A493" t="s">
        <v>8219</v>
      </c>
      <c r="B493">
        <v>170</v>
      </c>
    </row>
    <row r="494" spans="1:2" x14ac:dyDescent="0.2">
      <c r="A494" t="s">
        <v>8219</v>
      </c>
      <c r="B494">
        <v>512</v>
      </c>
    </row>
    <row r="495" spans="1:2" x14ac:dyDescent="0.2">
      <c r="A495" t="s">
        <v>8219</v>
      </c>
      <c r="B495">
        <v>314</v>
      </c>
    </row>
    <row r="496" spans="1:2" x14ac:dyDescent="0.2">
      <c r="A496" t="s">
        <v>8219</v>
      </c>
      <c r="B496">
        <v>167</v>
      </c>
    </row>
    <row r="497" spans="1:2" x14ac:dyDescent="0.2">
      <c r="A497" t="s">
        <v>8219</v>
      </c>
      <c r="B497">
        <v>9</v>
      </c>
    </row>
    <row r="498" spans="1:2" x14ac:dyDescent="0.2">
      <c r="A498" t="s">
        <v>8219</v>
      </c>
      <c r="B498">
        <v>103</v>
      </c>
    </row>
    <row r="499" spans="1:2" x14ac:dyDescent="0.2">
      <c r="A499" t="s">
        <v>8219</v>
      </c>
      <c r="B499">
        <v>111</v>
      </c>
    </row>
    <row r="500" spans="1:2" x14ac:dyDescent="0.2">
      <c r="A500" t="s">
        <v>8219</v>
      </c>
      <c r="B500">
        <v>271</v>
      </c>
    </row>
    <row r="501" spans="1:2" x14ac:dyDescent="0.2">
      <c r="A501" t="s">
        <v>8219</v>
      </c>
      <c r="B501">
        <v>101</v>
      </c>
    </row>
    <row r="502" spans="1:2" x14ac:dyDescent="0.2">
      <c r="A502" t="s">
        <v>8219</v>
      </c>
      <c r="B502">
        <v>57</v>
      </c>
    </row>
    <row r="503" spans="1:2" x14ac:dyDescent="0.2">
      <c r="A503" t="s">
        <v>8219</v>
      </c>
      <c r="B503">
        <v>62</v>
      </c>
    </row>
    <row r="504" spans="1:2" x14ac:dyDescent="0.2">
      <c r="A504" t="s">
        <v>8219</v>
      </c>
      <c r="B504">
        <v>32</v>
      </c>
    </row>
    <row r="505" spans="1:2" x14ac:dyDescent="0.2">
      <c r="A505" t="s">
        <v>8219</v>
      </c>
      <c r="B505">
        <v>141</v>
      </c>
    </row>
    <row r="506" spans="1:2" x14ac:dyDescent="0.2">
      <c r="A506" t="s">
        <v>8219</v>
      </c>
      <c r="B506">
        <v>75</v>
      </c>
    </row>
    <row r="507" spans="1:2" x14ac:dyDescent="0.2">
      <c r="A507" t="s">
        <v>8219</v>
      </c>
      <c r="B507">
        <v>46</v>
      </c>
    </row>
    <row r="508" spans="1:2" x14ac:dyDescent="0.2">
      <c r="A508" t="s">
        <v>8219</v>
      </c>
      <c r="B508">
        <v>103</v>
      </c>
    </row>
    <row r="509" spans="1:2" x14ac:dyDescent="0.2">
      <c r="A509" t="s">
        <v>8219</v>
      </c>
      <c r="B509">
        <v>6</v>
      </c>
    </row>
    <row r="510" spans="1:2" x14ac:dyDescent="0.2">
      <c r="A510" t="s">
        <v>8219</v>
      </c>
      <c r="B510">
        <v>83</v>
      </c>
    </row>
    <row r="511" spans="1:2" x14ac:dyDescent="0.2">
      <c r="A511" t="s">
        <v>8219</v>
      </c>
      <c r="B511">
        <v>108</v>
      </c>
    </row>
    <row r="512" spans="1:2" x14ac:dyDescent="0.2">
      <c r="A512" t="s">
        <v>8219</v>
      </c>
      <c r="B512">
        <v>25</v>
      </c>
    </row>
    <row r="513" spans="1:2" x14ac:dyDescent="0.2">
      <c r="A513" t="s">
        <v>8219</v>
      </c>
      <c r="B513">
        <v>549</v>
      </c>
    </row>
    <row r="514" spans="1:2" x14ac:dyDescent="0.2">
      <c r="A514" t="s">
        <v>8219</v>
      </c>
      <c r="B514">
        <v>222</v>
      </c>
    </row>
    <row r="515" spans="1:2" x14ac:dyDescent="0.2">
      <c r="A515" t="s">
        <v>8219</v>
      </c>
      <c r="B515">
        <v>183</v>
      </c>
    </row>
    <row r="516" spans="1:2" x14ac:dyDescent="0.2">
      <c r="A516" t="s">
        <v>8219</v>
      </c>
      <c r="B516">
        <v>89</v>
      </c>
    </row>
    <row r="517" spans="1:2" x14ac:dyDescent="0.2">
      <c r="A517" t="s">
        <v>8219</v>
      </c>
      <c r="B517">
        <v>253</v>
      </c>
    </row>
    <row r="518" spans="1:2" x14ac:dyDescent="0.2">
      <c r="A518" t="s">
        <v>8219</v>
      </c>
      <c r="B518">
        <v>140</v>
      </c>
    </row>
    <row r="519" spans="1:2" x14ac:dyDescent="0.2">
      <c r="A519" t="s">
        <v>8219</v>
      </c>
      <c r="B519">
        <v>103</v>
      </c>
    </row>
    <row r="520" spans="1:2" x14ac:dyDescent="0.2">
      <c r="A520" t="s">
        <v>8219</v>
      </c>
      <c r="B520">
        <v>138</v>
      </c>
    </row>
    <row r="521" spans="1:2" x14ac:dyDescent="0.2">
      <c r="A521" t="s">
        <v>8219</v>
      </c>
      <c r="B521">
        <v>191</v>
      </c>
    </row>
    <row r="522" spans="1:2" x14ac:dyDescent="0.2">
      <c r="A522" t="s">
        <v>8219</v>
      </c>
      <c r="B522">
        <v>45</v>
      </c>
    </row>
    <row r="523" spans="1:2" x14ac:dyDescent="0.2">
      <c r="A523" t="s">
        <v>8219</v>
      </c>
      <c r="B523">
        <v>17</v>
      </c>
    </row>
    <row r="524" spans="1:2" x14ac:dyDescent="0.2">
      <c r="A524" t="s">
        <v>8219</v>
      </c>
      <c r="B524">
        <v>31</v>
      </c>
    </row>
    <row r="525" spans="1:2" x14ac:dyDescent="0.2">
      <c r="A525" t="s">
        <v>8219</v>
      </c>
      <c r="B525">
        <v>50</v>
      </c>
    </row>
    <row r="526" spans="1:2" x14ac:dyDescent="0.2">
      <c r="A526" t="s">
        <v>8219</v>
      </c>
      <c r="B526">
        <v>59</v>
      </c>
    </row>
    <row r="527" spans="1:2" x14ac:dyDescent="0.2">
      <c r="A527" t="s">
        <v>8219</v>
      </c>
      <c r="B527">
        <v>81</v>
      </c>
    </row>
    <row r="528" spans="1:2" x14ac:dyDescent="0.2">
      <c r="A528" t="s">
        <v>8219</v>
      </c>
      <c r="B528">
        <v>508</v>
      </c>
    </row>
    <row r="529" spans="1:2" x14ac:dyDescent="0.2">
      <c r="A529" t="s">
        <v>8219</v>
      </c>
      <c r="B529">
        <v>74</v>
      </c>
    </row>
    <row r="530" spans="1:2" x14ac:dyDescent="0.2">
      <c r="A530" t="s">
        <v>8219</v>
      </c>
      <c r="B530">
        <v>141</v>
      </c>
    </row>
    <row r="531" spans="1:2" x14ac:dyDescent="0.2">
      <c r="A531" t="s">
        <v>8219</v>
      </c>
      <c r="B531">
        <v>711</v>
      </c>
    </row>
    <row r="532" spans="1:2" x14ac:dyDescent="0.2">
      <c r="A532" t="s">
        <v>8219</v>
      </c>
      <c r="B532">
        <v>141</v>
      </c>
    </row>
    <row r="533" spans="1:2" x14ac:dyDescent="0.2">
      <c r="A533" t="s">
        <v>8219</v>
      </c>
      <c r="B533">
        <v>109</v>
      </c>
    </row>
    <row r="534" spans="1:2" x14ac:dyDescent="0.2">
      <c r="A534" t="s">
        <v>8219</v>
      </c>
      <c r="B534">
        <v>361</v>
      </c>
    </row>
    <row r="535" spans="1:2" x14ac:dyDescent="0.2">
      <c r="A535" t="s">
        <v>8219</v>
      </c>
      <c r="B535">
        <v>176</v>
      </c>
    </row>
    <row r="536" spans="1:2" x14ac:dyDescent="0.2">
      <c r="A536" t="s">
        <v>8219</v>
      </c>
      <c r="B536">
        <v>670</v>
      </c>
    </row>
    <row r="537" spans="1:2" x14ac:dyDescent="0.2">
      <c r="A537" t="s">
        <v>8219</v>
      </c>
      <c r="B537">
        <v>96</v>
      </c>
    </row>
    <row r="538" spans="1:2" x14ac:dyDescent="0.2">
      <c r="A538" t="s">
        <v>8219</v>
      </c>
      <c r="B538">
        <v>74</v>
      </c>
    </row>
    <row r="539" spans="1:2" x14ac:dyDescent="0.2">
      <c r="A539" t="s">
        <v>8219</v>
      </c>
      <c r="B539">
        <v>52</v>
      </c>
    </row>
    <row r="540" spans="1:2" x14ac:dyDescent="0.2">
      <c r="A540" t="s">
        <v>8219</v>
      </c>
      <c r="B540">
        <v>105</v>
      </c>
    </row>
    <row r="541" spans="1:2" x14ac:dyDescent="0.2">
      <c r="A541" t="s">
        <v>8219</v>
      </c>
      <c r="B541">
        <v>41</v>
      </c>
    </row>
    <row r="542" spans="1:2" x14ac:dyDescent="0.2">
      <c r="A542" t="s">
        <v>8219</v>
      </c>
      <c r="B542">
        <v>34</v>
      </c>
    </row>
    <row r="543" spans="1:2" x14ac:dyDescent="0.2">
      <c r="A543" t="s">
        <v>8219</v>
      </c>
      <c r="B543">
        <v>66</v>
      </c>
    </row>
    <row r="544" spans="1:2" x14ac:dyDescent="0.2">
      <c r="A544" t="s">
        <v>8219</v>
      </c>
      <c r="B544">
        <v>50</v>
      </c>
    </row>
    <row r="545" spans="1:2" x14ac:dyDescent="0.2">
      <c r="A545" t="s">
        <v>8219</v>
      </c>
      <c r="B545">
        <v>159</v>
      </c>
    </row>
    <row r="546" spans="1:2" x14ac:dyDescent="0.2">
      <c r="A546" t="s">
        <v>8219</v>
      </c>
      <c r="B546">
        <v>182</v>
      </c>
    </row>
    <row r="547" spans="1:2" x14ac:dyDescent="0.2">
      <c r="A547" t="s">
        <v>8219</v>
      </c>
      <c r="B547">
        <v>206</v>
      </c>
    </row>
    <row r="548" spans="1:2" x14ac:dyDescent="0.2">
      <c r="A548" t="s">
        <v>8219</v>
      </c>
      <c r="B548">
        <v>169</v>
      </c>
    </row>
    <row r="549" spans="1:2" x14ac:dyDescent="0.2">
      <c r="A549" t="s">
        <v>8219</v>
      </c>
      <c r="B549">
        <v>31</v>
      </c>
    </row>
    <row r="550" spans="1:2" x14ac:dyDescent="0.2">
      <c r="A550" t="s">
        <v>8219</v>
      </c>
      <c r="B550">
        <v>28</v>
      </c>
    </row>
    <row r="551" spans="1:2" x14ac:dyDescent="0.2">
      <c r="A551" t="s">
        <v>8219</v>
      </c>
      <c r="B551">
        <v>54</v>
      </c>
    </row>
    <row r="552" spans="1:2" x14ac:dyDescent="0.2">
      <c r="A552" t="s">
        <v>8219</v>
      </c>
      <c r="B552">
        <v>467</v>
      </c>
    </row>
    <row r="553" spans="1:2" x14ac:dyDescent="0.2">
      <c r="A553" t="s">
        <v>8219</v>
      </c>
      <c r="B553">
        <v>389</v>
      </c>
    </row>
    <row r="554" spans="1:2" x14ac:dyDescent="0.2">
      <c r="A554" t="s">
        <v>8219</v>
      </c>
      <c r="B554">
        <v>68</v>
      </c>
    </row>
    <row r="555" spans="1:2" x14ac:dyDescent="0.2">
      <c r="A555" t="s">
        <v>8219</v>
      </c>
      <c r="B555">
        <v>413</v>
      </c>
    </row>
    <row r="556" spans="1:2" x14ac:dyDescent="0.2">
      <c r="A556" t="s">
        <v>8219</v>
      </c>
      <c r="B556">
        <v>190</v>
      </c>
    </row>
    <row r="557" spans="1:2" x14ac:dyDescent="0.2">
      <c r="A557" t="s">
        <v>8219</v>
      </c>
      <c r="B557">
        <v>189</v>
      </c>
    </row>
    <row r="558" spans="1:2" x14ac:dyDescent="0.2">
      <c r="A558" t="s">
        <v>8219</v>
      </c>
      <c r="B558">
        <v>130</v>
      </c>
    </row>
    <row r="559" spans="1:2" x14ac:dyDescent="0.2">
      <c r="A559" t="s">
        <v>8219</v>
      </c>
      <c r="B559">
        <v>74</v>
      </c>
    </row>
    <row r="560" spans="1:2" x14ac:dyDescent="0.2">
      <c r="A560" t="s">
        <v>8219</v>
      </c>
      <c r="B560">
        <v>274</v>
      </c>
    </row>
    <row r="561" spans="1:2" x14ac:dyDescent="0.2">
      <c r="A561" t="s">
        <v>8219</v>
      </c>
      <c r="B561">
        <v>22</v>
      </c>
    </row>
    <row r="562" spans="1:2" x14ac:dyDescent="0.2">
      <c r="A562" t="s">
        <v>8219</v>
      </c>
      <c r="B562">
        <v>31</v>
      </c>
    </row>
    <row r="563" spans="1:2" x14ac:dyDescent="0.2">
      <c r="A563" t="s">
        <v>8219</v>
      </c>
      <c r="B563">
        <v>63</v>
      </c>
    </row>
    <row r="564" spans="1:2" x14ac:dyDescent="0.2">
      <c r="A564" t="s">
        <v>8219</v>
      </c>
      <c r="B564">
        <v>20</v>
      </c>
    </row>
    <row r="565" spans="1:2" x14ac:dyDescent="0.2">
      <c r="A565" t="s">
        <v>8219</v>
      </c>
      <c r="B565">
        <v>25</v>
      </c>
    </row>
    <row r="566" spans="1:2" x14ac:dyDescent="0.2">
      <c r="A566" t="s">
        <v>8219</v>
      </c>
      <c r="B566">
        <v>61</v>
      </c>
    </row>
    <row r="567" spans="1:2" x14ac:dyDescent="0.2">
      <c r="A567" t="s">
        <v>8219</v>
      </c>
      <c r="B567">
        <v>52</v>
      </c>
    </row>
    <row r="568" spans="1:2" x14ac:dyDescent="0.2">
      <c r="A568" t="s">
        <v>8219</v>
      </c>
      <c r="B568">
        <v>86</v>
      </c>
    </row>
    <row r="569" spans="1:2" x14ac:dyDescent="0.2">
      <c r="A569" t="s">
        <v>8219</v>
      </c>
      <c r="B569">
        <v>42</v>
      </c>
    </row>
    <row r="570" spans="1:2" x14ac:dyDescent="0.2">
      <c r="A570" t="s">
        <v>8219</v>
      </c>
      <c r="B570">
        <v>52</v>
      </c>
    </row>
    <row r="571" spans="1:2" x14ac:dyDescent="0.2">
      <c r="A571" t="s">
        <v>8219</v>
      </c>
      <c r="B571">
        <v>120</v>
      </c>
    </row>
    <row r="572" spans="1:2" x14ac:dyDescent="0.2">
      <c r="A572" t="s">
        <v>8219</v>
      </c>
      <c r="B572">
        <v>22</v>
      </c>
    </row>
    <row r="573" spans="1:2" x14ac:dyDescent="0.2">
      <c r="A573" t="s">
        <v>8219</v>
      </c>
      <c r="B573">
        <v>64</v>
      </c>
    </row>
    <row r="574" spans="1:2" x14ac:dyDescent="0.2">
      <c r="A574" t="s">
        <v>8219</v>
      </c>
      <c r="B574">
        <v>23</v>
      </c>
    </row>
    <row r="575" spans="1:2" x14ac:dyDescent="0.2">
      <c r="A575" t="s">
        <v>8219</v>
      </c>
      <c r="B575">
        <v>238</v>
      </c>
    </row>
    <row r="576" spans="1:2" x14ac:dyDescent="0.2">
      <c r="A576" t="s">
        <v>8219</v>
      </c>
      <c r="B576">
        <v>33</v>
      </c>
    </row>
    <row r="577" spans="1:2" x14ac:dyDescent="0.2">
      <c r="A577" t="s">
        <v>8219</v>
      </c>
      <c r="B577">
        <v>32</v>
      </c>
    </row>
    <row r="578" spans="1:2" x14ac:dyDescent="0.2">
      <c r="A578" t="s">
        <v>8219</v>
      </c>
      <c r="B578">
        <v>24</v>
      </c>
    </row>
    <row r="579" spans="1:2" x14ac:dyDescent="0.2">
      <c r="A579" t="s">
        <v>8219</v>
      </c>
      <c r="B579">
        <v>29</v>
      </c>
    </row>
    <row r="580" spans="1:2" x14ac:dyDescent="0.2">
      <c r="A580" t="s">
        <v>8219</v>
      </c>
      <c r="B580">
        <v>50</v>
      </c>
    </row>
    <row r="581" spans="1:2" x14ac:dyDescent="0.2">
      <c r="A581" t="s">
        <v>8219</v>
      </c>
      <c r="B581">
        <v>108</v>
      </c>
    </row>
    <row r="582" spans="1:2" x14ac:dyDescent="0.2">
      <c r="A582" t="s">
        <v>8219</v>
      </c>
      <c r="B582">
        <v>139</v>
      </c>
    </row>
    <row r="583" spans="1:2" x14ac:dyDescent="0.2">
      <c r="A583" t="s">
        <v>8219</v>
      </c>
      <c r="B583">
        <v>7</v>
      </c>
    </row>
    <row r="584" spans="1:2" x14ac:dyDescent="0.2">
      <c r="A584" t="s">
        <v>8219</v>
      </c>
      <c r="B584">
        <v>149</v>
      </c>
    </row>
    <row r="585" spans="1:2" x14ac:dyDescent="0.2">
      <c r="A585" t="s">
        <v>8219</v>
      </c>
      <c r="B585">
        <v>31</v>
      </c>
    </row>
    <row r="586" spans="1:2" x14ac:dyDescent="0.2">
      <c r="A586" t="s">
        <v>8219</v>
      </c>
      <c r="B586">
        <v>26</v>
      </c>
    </row>
    <row r="587" spans="1:2" x14ac:dyDescent="0.2">
      <c r="A587" t="s">
        <v>8219</v>
      </c>
      <c r="B587">
        <v>172</v>
      </c>
    </row>
    <row r="588" spans="1:2" x14ac:dyDescent="0.2">
      <c r="A588" t="s">
        <v>8219</v>
      </c>
      <c r="B588">
        <v>78</v>
      </c>
    </row>
    <row r="589" spans="1:2" x14ac:dyDescent="0.2">
      <c r="A589" t="s">
        <v>8219</v>
      </c>
      <c r="B589">
        <v>120</v>
      </c>
    </row>
    <row r="590" spans="1:2" x14ac:dyDescent="0.2">
      <c r="A590" t="s">
        <v>8219</v>
      </c>
      <c r="B590">
        <v>227</v>
      </c>
    </row>
    <row r="591" spans="1:2" x14ac:dyDescent="0.2">
      <c r="A591" t="s">
        <v>8219</v>
      </c>
      <c r="B591">
        <v>42</v>
      </c>
    </row>
    <row r="592" spans="1:2" x14ac:dyDescent="0.2">
      <c r="A592" t="s">
        <v>8219</v>
      </c>
      <c r="B592">
        <v>64</v>
      </c>
    </row>
    <row r="593" spans="1:2" x14ac:dyDescent="0.2">
      <c r="A593" t="s">
        <v>8219</v>
      </c>
      <c r="B593">
        <v>121</v>
      </c>
    </row>
    <row r="594" spans="1:2" x14ac:dyDescent="0.2">
      <c r="A594" t="s">
        <v>8219</v>
      </c>
      <c r="B594">
        <v>87</v>
      </c>
    </row>
    <row r="595" spans="1:2" x14ac:dyDescent="0.2">
      <c r="A595" t="s">
        <v>8219</v>
      </c>
      <c r="B595">
        <v>65</v>
      </c>
    </row>
    <row r="596" spans="1:2" x14ac:dyDescent="0.2">
      <c r="A596" t="s">
        <v>8219</v>
      </c>
      <c r="B596">
        <v>49</v>
      </c>
    </row>
    <row r="597" spans="1:2" x14ac:dyDescent="0.2">
      <c r="A597" t="s">
        <v>8219</v>
      </c>
      <c r="B597">
        <v>19</v>
      </c>
    </row>
    <row r="598" spans="1:2" x14ac:dyDescent="0.2">
      <c r="A598" t="s">
        <v>8219</v>
      </c>
      <c r="B598">
        <v>81</v>
      </c>
    </row>
    <row r="599" spans="1:2" x14ac:dyDescent="0.2">
      <c r="A599" t="s">
        <v>8219</v>
      </c>
      <c r="B599">
        <v>264</v>
      </c>
    </row>
    <row r="600" spans="1:2" x14ac:dyDescent="0.2">
      <c r="A600" t="s">
        <v>8219</v>
      </c>
      <c r="B600">
        <v>25</v>
      </c>
    </row>
    <row r="601" spans="1:2" x14ac:dyDescent="0.2">
      <c r="A601" t="s">
        <v>8219</v>
      </c>
      <c r="B601">
        <v>5</v>
      </c>
    </row>
    <row r="602" spans="1:2" x14ac:dyDescent="0.2">
      <c r="A602" t="s">
        <v>8219</v>
      </c>
      <c r="B602">
        <v>144</v>
      </c>
    </row>
    <row r="603" spans="1:2" x14ac:dyDescent="0.2">
      <c r="A603" t="s">
        <v>8219</v>
      </c>
      <c r="B603">
        <v>92</v>
      </c>
    </row>
    <row r="604" spans="1:2" x14ac:dyDescent="0.2">
      <c r="A604" t="s">
        <v>8219</v>
      </c>
      <c r="B604">
        <v>147</v>
      </c>
    </row>
    <row r="605" spans="1:2" x14ac:dyDescent="0.2">
      <c r="A605" t="s">
        <v>8219</v>
      </c>
      <c r="B605">
        <v>90</v>
      </c>
    </row>
    <row r="606" spans="1:2" x14ac:dyDescent="0.2">
      <c r="A606" t="s">
        <v>8219</v>
      </c>
      <c r="B606">
        <v>87</v>
      </c>
    </row>
    <row r="607" spans="1:2" x14ac:dyDescent="0.2">
      <c r="A607" t="s">
        <v>8219</v>
      </c>
      <c r="B607">
        <v>406</v>
      </c>
    </row>
    <row r="608" spans="1:2" x14ac:dyDescent="0.2">
      <c r="A608" t="s">
        <v>8219</v>
      </c>
      <c r="B608">
        <v>20</v>
      </c>
    </row>
    <row r="609" spans="1:2" x14ac:dyDescent="0.2">
      <c r="A609" t="s">
        <v>8219</v>
      </c>
      <c r="B609">
        <v>70</v>
      </c>
    </row>
    <row r="610" spans="1:2" x14ac:dyDescent="0.2">
      <c r="A610" t="s">
        <v>8219</v>
      </c>
      <c r="B610">
        <v>16</v>
      </c>
    </row>
    <row r="611" spans="1:2" x14ac:dyDescent="0.2">
      <c r="A611" t="s">
        <v>8219</v>
      </c>
      <c r="B611">
        <v>52</v>
      </c>
    </row>
    <row r="612" spans="1:2" x14ac:dyDescent="0.2">
      <c r="A612" t="s">
        <v>8219</v>
      </c>
      <c r="B612">
        <v>66</v>
      </c>
    </row>
    <row r="613" spans="1:2" x14ac:dyDescent="0.2">
      <c r="A613" t="s">
        <v>8219</v>
      </c>
      <c r="B613">
        <v>109</v>
      </c>
    </row>
    <row r="614" spans="1:2" x14ac:dyDescent="0.2">
      <c r="A614" t="s">
        <v>8219</v>
      </c>
      <c r="B614">
        <v>168</v>
      </c>
    </row>
    <row r="615" spans="1:2" x14ac:dyDescent="0.2">
      <c r="A615" t="s">
        <v>8219</v>
      </c>
      <c r="B615">
        <v>31</v>
      </c>
    </row>
    <row r="616" spans="1:2" x14ac:dyDescent="0.2">
      <c r="A616" t="s">
        <v>8219</v>
      </c>
      <c r="B616">
        <v>133</v>
      </c>
    </row>
    <row r="617" spans="1:2" x14ac:dyDescent="0.2">
      <c r="A617" t="s">
        <v>8219</v>
      </c>
      <c r="B617">
        <v>151</v>
      </c>
    </row>
    <row r="618" spans="1:2" x14ac:dyDescent="0.2">
      <c r="A618" t="s">
        <v>8219</v>
      </c>
      <c r="B618">
        <v>5</v>
      </c>
    </row>
    <row r="619" spans="1:2" x14ac:dyDescent="0.2">
      <c r="A619" t="s">
        <v>8219</v>
      </c>
      <c r="B619">
        <v>73</v>
      </c>
    </row>
    <row r="620" spans="1:2" x14ac:dyDescent="0.2">
      <c r="A620" t="s">
        <v>8219</v>
      </c>
      <c r="B620">
        <v>148</v>
      </c>
    </row>
    <row r="621" spans="1:2" x14ac:dyDescent="0.2">
      <c r="A621" t="s">
        <v>8219</v>
      </c>
      <c r="B621">
        <v>93</v>
      </c>
    </row>
    <row r="622" spans="1:2" x14ac:dyDescent="0.2">
      <c r="A622" t="s">
        <v>8219</v>
      </c>
      <c r="B622">
        <v>63</v>
      </c>
    </row>
    <row r="623" spans="1:2" x14ac:dyDescent="0.2">
      <c r="A623" t="s">
        <v>8219</v>
      </c>
      <c r="B623">
        <v>134</v>
      </c>
    </row>
    <row r="624" spans="1:2" x14ac:dyDescent="0.2">
      <c r="A624" t="s">
        <v>8219</v>
      </c>
      <c r="B624">
        <v>14</v>
      </c>
    </row>
    <row r="625" spans="1:2" x14ac:dyDescent="0.2">
      <c r="A625" t="s">
        <v>8219</v>
      </c>
      <c r="B625">
        <v>78</v>
      </c>
    </row>
    <row r="626" spans="1:2" x14ac:dyDescent="0.2">
      <c r="A626" t="s">
        <v>8219</v>
      </c>
      <c r="B626">
        <v>112</v>
      </c>
    </row>
    <row r="627" spans="1:2" x14ac:dyDescent="0.2">
      <c r="A627" t="s">
        <v>8219</v>
      </c>
      <c r="B627">
        <v>34</v>
      </c>
    </row>
    <row r="628" spans="1:2" x14ac:dyDescent="0.2">
      <c r="A628" t="s">
        <v>8219</v>
      </c>
      <c r="B628">
        <v>19</v>
      </c>
    </row>
    <row r="629" spans="1:2" x14ac:dyDescent="0.2">
      <c r="A629" t="s">
        <v>8219</v>
      </c>
      <c r="B629">
        <v>13</v>
      </c>
    </row>
    <row r="630" spans="1:2" x14ac:dyDescent="0.2">
      <c r="A630" t="s">
        <v>8219</v>
      </c>
      <c r="B630">
        <v>104</v>
      </c>
    </row>
    <row r="631" spans="1:2" x14ac:dyDescent="0.2">
      <c r="A631" t="s">
        <v>8219</v>
      </c>
      <c r="B631">
        <v>52</v>
      </c>
    </row>
    <row r="632" spans="1:2" x14ac:dyDescent="0.2">
      <c r="A632" t="s">
        <v>8219</v>
      </c>
      <c r="B632">
        <v>17</v>
      </c>
    </row>
    <row r="633" spans="1:2" x14ac:dyDescent="0.2">
      <c r="A633" t="s">
        <v>8219</v>
      </c>
      <c r="B633">
        <v>82</v>
      </c>
    </row>
    <row r="634" spans="1:2" x14ac:dyDescent="0.2">
      <c r="A634" t="s">
        <v>8219</v>
      </c>
      <c r="B634">
        <v>73</v>
      </c>
    </row>
    <row r="635" spans="1:2" x14ac:dyDescent="0.2">
      <c r="A635" t="s">
        <v>8219</v>
      </c>
      <c r="B635">
        <v>158</v>
      </c>
    </row>
    <row r="636" spans="1:2" x14ac:dyDescent="0.2">
      <c r="A636" t="s">
        <v>8219</v>
      </c>
      <c r="B636">
        <v>65</v>
      </c>
    </row>
    <row r="637" spans="1:2" x14ac:dyDescent="0.2">
      <c r="A637" t="s">
        <v>8219</v>
      </c>
      <c r="B637">
        <v>184</v>
      </c>
    </row>
    <row r="638" spans="1:2" x14ac:dyDescent="0.2">
      <c r="A638" t="s">
        <v>8219</v>
      </c>
      <c r="B638">
        <v>34</v>
      </c>
    </row>
    <row r="639" spans="1:2" x14ac:dyDescent="0.2">
      <c r="A639" t="s">
        <v>8219</v>
      </c>
      <c r="B639">
        <v>240</v>
      </c>
    </row>
    <row r="640" spans="1:2" x14ac:dyDescent="0.2">
      <c r="A640" t="s">
        <v>8219</v>
      </c>
      <c r="B640">
        <v>113</v>
      </c>
    </row>
    <row r="641" spans="1:2" x14ac:dyDescent="0.2">
      <c r="A641" t="s">
        <v>8219</v>
      </c>
      <c r="B641">
        <v>66</v>
      </c>
    </row>
    <row r="642" spans="1:2" x14ac:dyDescent="0.2">
      <c r="A642" t="s">
        <v>8219</v>
      </c>
      <c r="B642">
        <v>340</v>
      </c>
    </row>
    <row r="643" spans="1:2" x14ac:dyDescent="0.2">
      <c r="A643" t="s">
        <v>8219</v>
      </c>
      <c r="B643">
        <v>150</v>
      </c>
    </row>
    <row r="644" spans="1:2" x14ac:dyDescent="0.2">
      <c r="A644" t="s">
        <v>8219</v>
      </c>
      <c r="B644">
        <v>25</v>
      </c>
    </row>
    <row r="645" spans="1:2" x14ac:dyDescent="0.2">
      <c r="A645" t="s">
        <v>8219</v>
      </c>
      <c r="B645">
        <v>234</v>
      </c>
    </row>
    <row r="646" spans="1:2" x14ac:dyDescent="0.2">
      <c r="A646" t="s">
        <v>8219</v>
      </c>
      <c r="B646">
        <v>2602</v>
      </c>
    </row>
    <row r="647" spans="1:2" x14ac:dyDescent="0.2">
      <c r="A647" t="s">
        <v>8219</v>
      </c>
      <c r="B647">
        <v>248</v>
      </c>
    </row>
    <row r="648" spans="1:2" x14ac:dyDescent="0.2">
      <c r="A648" t="s">
        <v>8219</v>
      </c>
      <c r="B648">
        <v>600</v>
      </c>
    </row>
    <row r="649" spans="1:2" x14ac:dyDescent="0.2">
      <c r="A649" t="s">
        <v>8219</v>
      </c>
      <c r="B649">
        <v>293</v>
      </c>
    </row>
    <row r="650" spans="1:2" x14ac:dyDescent="0.2">
      <c r="A650" t="s">
        <v>8219</v>
      </c>
      <c r="B650">
        <v>321</v>
      </c>
    </row>
    <row r="651" spans="1:2" x14ac:dyDescent="0.2">
      <c r="A651" t="s">
        <v>8219</v>
      </c>
      <c r="B651">
        <v>81</v>
      </c>
    </row>
    <row r="652" spans="1:2" x14ac:dyDescent="0.2">
      <c r="A652" t="s">
        <v>8219</v>
      </c>
      <c r="B652">
        <v>343</v>
      </c>
    </row>
    <row r="653" spans="1:2" x14ac:dyDescent="0.2">
      <c r="A653" t="s">
        <v>8219</v>
      </c>
      <c r="B653">
        <v>336</v>
      </c>
    </row>
    <row r="654" spans="1:2" x14ac:dyDescent="0.2">
      <c r="A654" t="s">
        <v>8219</v>
      </c>
      <c r="B654">
        <v>47</v>
      </c>
    </row>
    <row r="655" spans="1:2" x14ac:dyDescent="0.2">
      <c r="A655" t="s">
        <v>8219</v>
      </c>
      <c r="B655">
        <v>76</v>
      </c>
    </row>
    <row r="656" spans="1:2" x14ac:dyDescent="0.2">
      <c r="A656" t="s">
        <v>8219</v>
      </c>
      <c r="B656">
        <v>441</v>
      </c>
    </row>
    <row r="657" spans="1:2" x14ac:dyDescent="0.2">
      <c r="A657" t="s">
        <v>8219</v>
      </c>
      <c r="B657">
        <v>916</v>
      </c>
    </row>
    <row r="658" spans="1:2" x14ac:dyDescent="0.2">
      <c r="A658" t="s">
        <v>8219</v>
      </c>
      <c r="B658">
        <v>369</v>
      </c>
    </row>
    <row r="659" spans="1:2" x14ac:dyDescent="0.2">
      <c r="A659" t="s">
        <v>8219</v>
      </c>
      <c r="B659">
        <v>20242</v>
      </c>
    </row>
    <row r="660" spans="1:2" x14ac:dyDescent="0.2">
      <c r="A660" t="s">
        <v>8219</v>
      </c>
      <c r="B660">
        <v>71</v>
      </c>
    </row>
    <row r="661" spans="1:2" x14ac:dyDescent="0.2">
      <c r="A661" t="s">
        <v>8219</v>
      </c>
      <c r="B661">
        <v>635</v>
      </c>
    </row>
    <row r="662" spans="1:2" x14ac:dyDescent="0.2">
      <c r="A662" t="s">
        <v>8219</v>
      </c>
      <c r="B662">
        <v>885</v>
      </c>
    </row>
    <row r="663" spans="1:2" x14ac:dyDescent="0.2">
      <c r="A663" t="s">
        <v>8219</v>
      </c>
      <c r="B663">
        <v>329</v>
      </c>
    </row>
    <row r="664" spans="1:2" x14ac:dyDescent="0.2">
      <c r="A664" t="s">
        <v>8219</v>
      </c>
      <c r="B664">
        <v>71</v>
      </c>
    </row>
    <row r="665" spans="1:2" x14ac:dyDescent="0.2">
      <c r="A665" t="s">
        <v>8219</v>
      </c>
      <c r="B665">
        <v>269</v>
      </c>
    </row>
    <row r="666" spans="1:2" x14ac:dyDescent="0.2">
      <c r="A666" t="s">
        <v>8219</v>
      </c>
      <c r="B666">
        <v>345</v>
      </c>
    </row>
    <row r="667" spans="1:2" x14ac:dyDescent="0.2">
      <c r="A667" t="s">
        <v>8219</v>
      </c>
      <c r="B667">
        <v>43</v>
      </c>
    </row>
    <row r="668" spans="1:2" x14ac:dyDescent="0.2">
      <c r="A668" t="s">
        <v>8219</v>
      </c>
      <c r="B668">
        <v>33</v>
      </c>
    </row>
    <row r="669" spans="1:2" x14ac:dyDescent="0.2">
      <c r="A669" t="s">
        <v>8219</v>
      </c>
      <c r="B669">
        <v>211</v>
      </c>
    </row>
    <row r="670" spans="1:2" x14ac:dyDescent="0.2">
      <c r="A670" t="s">
        <v>8219</v>
      </c>
      <c r="B670">
        <v>196</v>
      </c>
    </row>
    <row r="671" spans="1:2" x14ac:dyDescent="0.2">
      <c r="A671" t="s">
        <v>8219</v>
      </c>
      <c r="B671">
        <v>405</v>
      </c>
    </row>
    <row r="672" spans="1:2" x14ac:dyDescent="0.2">
      <c r="A672" t="s">
        <v>8219</v>
      </c>
      <c r="B672">
        <v>206</v>
      </c>
    </row>
    <row r="673" spans="1:2" x14ac:dyDescent="0.2">
      <c r="A673" t="s">
        <v>8219</v>
      </c>
      <c r="B673">
        <v>335</v>
      </c>
    </row>
    <row r="674" spans="1:2" x14ac:dyDescent="0.2">
      <c r="A674" t="s">
        <v>8219</v>
      </c>
      <c r="B674">
        <v>215</v>
      </c>
    </row>
    <row r="675" spans="1:2" x14ac:dyDescent="0.2">
      <c r="A675" t="s">
        <v>8219</v>
      </c>
      <c r="B675">
        <v>176</v>
      </c>
    </row>
    <row r="676" spans="1:2" x14ac:dyDescent="0.2">
      <c r="A676" t="s">
        <v>8219</v>
      </c>
      <c r="B676">
        <v>555</v>
      </c>
    </row>
    <row r="677" spans="1:2" x14ac:dyDescent="0.2">
      <c r="A677" t="s">
        <v>8219</v>
      </c>
      <c r="B677">
        <v>116</v>
      </c>
    </row>
    <row r="678" spans="1:2" x14ac:dyDescent="0.2">
      <c r="A678" t="s">
        <v>8219</v>
      </c>
      <c r="B678">
        <v>615</v>
      </c>
    </row>
    <row r="679" spans="1:2" x14ac:dyDescent="0.2">
      <c r="A679" t="s">
        <v>8219</v>
      </c>
      <c r="B679">
        <v>236</v>
      </c>
    </row>
    <row r="680" spans="1:2" x14ac:dyDescent="0.2">
      <c r="A680" t="s">
        <v>8219</v>
      </c>
      <c r="B680">
        <v>145</v>
      </c>
    </row>
    <row r="681" spans="1:2" x14ac:dyDescent="0.2">
      <c r="A681" t="s">
        <v>8219</v>
      </c>
      <c r="B681">
        <v>167</v>
      </c>
    </row>
    <row r="682" spans="1:2" x14ac:dyDescent="0.2">
      <c r="A682" t="s">
        <v>8219</v>
      </c>
      <c r="B682">
        <v>235</v>
      </c>
    </row>
    <row r="683" spans="1:2" x14ac:dyDescent="0.2">
      <c r="A683" t="s">
        <v>8219</v>
      </c>
      <c r="B683">
        <v>452</v>
      </c>
    </row>
    <row r="684" spans="1:2" x14ac:dyDescent="0.2">
      <c r="A684" t="s">
        <v>8219</v>
      </c>
      <c r="B684">
        <v>241</v>
      </c>
    </row>
    <row r="685" spans="1:2" x14ac:dyDescent="0.2">
      <c r="A685" t="s">
        <v>8219</v>
      </c>
      <c r="B685">
        <v>28</v>
      </c>
    </row>
    <row r="686" spans="1:2" x14ac:dyDescent="0.2">
      <c r="A686" t="s">
        <v>8219</v>
      </c>
      <c r="B686">
        <v>140</v>
      </c>
    </row>
    <row r="687" spans="1:2" x14ac:dyDescent="0.2">
      <c r="A687" t="s">
        <v>8219</v>
      </c>
      <c r="B687">
        <v>280</v>
      </c>
    </row>
    <row r="688" spans="1:2" x14ac:dyDescent="0.2">
      <c r="A688" t="s">
        <v>8219</v>
      </c>
      <c r="B688">
        <v>70</v>
      </c>
    </row>
    <row r="689" spans="1:2" x14ac:dyDescent="0.2">
      <c r="A689" t="s">
        <v>8219</v>
      </c>
      <c r="B689">
        <v>160</v>
      </c>
    </row>
    <row r="690" spans="1:2" x14ac:dyDescent="0.2">
      <c r="A690" t="s">
        <v>8219</v>
      </c>
      <c r="B690">
        <v>141</v>
      </c>
    </row>
    <row r="691" spans="1:2" x14ac:dyDescent="0.2">
      <c r="A691" t="s">
        <v>8219</v>
      </c>
      <c r="B691">
        <v>874</v>
      </c>
    </row>
    <row r="692" spans="1:2" x14ac:dyDescent="0.2">
      <c r="A692" t="s">
        <v>8219</v>
      </c>
      <c r="B692">
        <v>73</v>
      </c>
    </row>
    <row r="693" spans="1:2" x14ac:dyDescent="0.2">
      <c r="A693" t="s">
        <v>8219</v>
      </c>
      <c r="B693">
        <v>294</v>
      </c>
    </row>
    <row r="694" spans="1:2" x14ac:dyDescent="0.2">
      <c r="A694" t="s">
        <v>8219</v>
      </c>
      <c r="B694">
        <v>740</v>
      </c>
    </row>
    <row r="695" spans="1:2" x14ac:dyDescent="0.2">
      <c r="A695" t="s">
        <v>8219</v>
      </c>
      <c r="B695">
        <v>369</v>
      </c>
    </row>
    <row r="696" spans="1:2" x14ac:dyDescent="0.2">
      <c r="A696" t="s">
        <v>8219</v>
      </c>
      <c r="B696">
        <v>110</v>
      </c>
    </row>
    <row r="697" spans="1:2" x14ac:dyDescent="0.2">
      <c r="A697" t="s">
        <v>8219</v>
      </c>
      <c r="B697">
        <v>455</v>
      </c>
    </row>
    <row r="698" spans="1:2" x14ac:dyDescent="0.2">
      <c r="A698" t="s">
        <v>8219</v>
      </c>
      <c r="B698">
        <v>224</v>
      </c>
    </row>
    <row r="699" spans="1:2" x14ac:dyDescent="0.2">
      <c r="A699" t="s">
        <v>8219</v>
      </c>
      <c r="B699">
        <v>46</v>
      </c>
    </row>
    <row r="700" spans="1:2" x14ac:dyDescent="0.2">
      <c r="A700" t="s">
        <v>8219</v>
      </c>
      <c r="B700">
        <v>284</v>
      </c>
    </row>
    <row r="701" spans="1:2" x14ac:dyDescent="0.2">
      <c r="A701" t="s">
        <v>8219</v>
      </c>
      <c r="B701">
        <v>98</v>
      </c>
    </row>
    <row r="702" spans="1:2" x14ac:dyDescent="0.2">
      <c r="A702" t="s">
        <v>8219</v>
      </c>
      <c r="B702">
        <v>56</v>
      </c>
    </row>
    <row r="703" spans="1:2" x14ac:dyDescent="0.2">
      <c r="A703" t="s">
        <v>8219</v>
      </c>
      <c r="B703">
        <v>32</v>
      </c>
    </row>
    <row r="704" spans="1:2" x14ac:dyDescent="0.2">
      <c r="A704" t="s">
        <v>8219</v>
      </c>
      <c r="B704">
        <v>30</v>
      </c>
    </row>
    <row r="705" spans="1:2" x14ac:dyDescent="0.2">
      <c r="A705" t="s">
        <v>8219</v>
      </c>
      <c r="B705">
        <v>70</v>
      </c>
    </row>
    <row r="706" spans="1:2" x14ac:dyDescent="0.2">
      <c r="A706" t="s">
        <v>8219</v>
      </c>
      <c r="B706">
        <v>44</v>
      </c>
    </row>
    <row r="707" spans="1:2" x14ac:dyDescent="0.2">
      <c r="A707" t="s">
        <v>8219</v>
      </c>
      <c r="B707">
        <v>92</v>
      </c>
    </row>
    <row r="708" spans="1:2" x14ac:dyDescent="0.2">
      <c r="A708" t="s">
        <v>8219</v>
      </c>
      <c r="B708">
        <v>205</v>
      </c>
    </row>
    <row r="709" spans="1:2" x14ac:dyDescent="0.2">
      <c r="A709" t="s">
        <v>8219</v>
      </c>
      <c r="B709">
        <v>23</v>
      </c>
    </row>
    <row r="710" spans="1:2" x14ac:dyDescent="0.2">
      <c r="A710" t="s">
        <v>8219</v>
      </c>
      <c r="B710">
        <v>4</v>
      </c>
    </row>
    <row r="711" spans="1:2" x14ac:dyDescent="0.2">
      <c r="A711" t="s">
        <v>8219</v>
      </c>
      <c r="B711">
        <v>112</v>
      </c>
    </row>
    <row r="712" spans="1:2" x14ac:dyDescent="0.2">
      <c r="A712" t="s">
        <v>8219</v>
      </c>
      <c r="B712">
        <v>27</v>
      </c>
    </row>
    <row r="713" spans="1:2" x14ac:dyDescent="0.2">
      <c r="A713" t="s">
        <v>8219</v>
      </c>
      <c r="B713">
        <v>11</v>
      </c>
    </row>
    <row r="714" spans="1:2" x14ac:dyDescent="0.2">
      <c r="A714" t="s">
        <v>8219</v>
      </c>
      <c r="B714">
        <v>26</v>
      </c>
    </row>
    <row r="715" spans="1:2" x14ac:dyDescent="0.2">
      <c r="A715" t="s">
        <v>8219</v>
      </c>
      <c r="B715">
        <v>77</v>
      </c>
    </row>
    <row r="716" spans="1:2" x14ac:dyDescent="0.2">
      <c r="A716" t="s">
        <v>8219</v>
      </c>
      <c r="B716">
        <v>136</v>
      </c>
    </row>
    <row r="717" spans="1:2" x14ac:dyDescent="0.2">
      <c r="A717" t="s">
        <v>8219</v>
      </c>
      <c r="B717">
        <v>157</v>
      </c>
    </row>
    <row r="718" spans="1:2" x14ac:dyDescent="0.2">
      <c r="A718" t="s">
        <v>8219</v>
      </c>
      <c r="B718">
        <v>158</v>
      </c>
    </row>
    <row r="719" spans="1:2" x14ac:dyDescent="0.2">
      <c r="A719" t="s">
        <v>8219</v>
      </c>
      <c r="B719">
        <v>27</v>
      </c>
    </row>
    <row r="720" spans="1:2" x14ac:dyDescent="0.2">
      <c r="A720" t="s">
        <v>8219</v>
      </c>
      <c r="B720">
        <v>23</v>
      </c>
    </row>
    <row r="721" spans="1:2" x14ac:dyDescent="0.2">
      <c r="A721" t="s">
        <v>8219</v>
      </c>
      <c r="B721">
        <v>17</v>
      </c>
    </row>
    <row r="722" spans="1:2" x14ac:dyDescent="0.2">
      <c r="A722" t="s">
        <v>8219</v>
      </c>
      <c r="B722">
        <v>37</v>
      </c>
    </row>
    <row r="723" spans="1:2" x14ac:dyDescent="0.2">
      <c r="A723" t="s">
        <v>8219</v>
      </c>
      <c r="B723">
        <v>65</v>
      </c>
    </row>
    <row r="724" spans="1:2" x14ac:dyDescent="0.2">
      <c r="A724" t="s">
        <v>8219</v>
      </c>
      <c r="B724">
        <v>18</v>
      </c>
    </row>
    <row r="725" spans="1:2" x14ac:dyDescent="0.2">
      <c r="A725" t="s">
        <v>8219</v>
      </c>
      <c r="B725">
        <v>25</v>
      </c>
    </row>
    <row r="726" spans="1:2" x14ac:dyDescent="0.2">
      <c r="A726" t="s">
        <v>8219</v>
      </c>
      <c r="B726">
        <v>104</v>
      </c>
    </row>
    <row r="727" spans="1:2" x14ac:dyDescent="0.2">
      <c r="A727" t="s">
        <v>8219</v>
      </c>
      <c r="B727">
        <v>108</v>
      </c>
    </row>
    <row r="728" spans="1:2" x14ac:dyDescent="0.2">
      <c r="A728" t="s">
        <v>8219</v>
      </c>
      <c r="B728">
        <v>38</v>
      </c>
    </row>
    <row r="729" spans="1:2" x14ac:dyDescent="0.2">
      <c r="A729" t="s">
        <v>8219</v>
      </c>
      <c r="B729">
        <v>88</v>
      </c>
    </row>
    <row r="730" spans="1:2" x14ac:dyDescent="0.2">
      <c r="A730" t="s">
        <v>8219</v>
      </c>
      <c r="B730">
        <v>82</v>
      </c>
    </row>
    <row r="731" spans="1:2" x14ac:dyDescent="0.2">
      <c r="A731" t="s">
        <v>8219</v>
      </c>
      <c r="B731">
        <v>126</v>
      </c>
    </row>
    <row r="732" spans="1:2" x14ac:dyDescent="0.2">
      <c r="A732" t="s">
        <v>8219</v>
      </c>
      <c r="B732">
        <v>133</v>
      </c>
    </row>
    <row r="733" spans="1:2" x14ac:dyDescent="0.2">
      <c r="A733" t="s">
        <v>8219</v>
      </c>
      <c r="B733">
        <v>47</v>
      </c>
    </row>
    <row r="734" spans="1:2" x14ac:dyDescent="0.2">
      <c r="A734" t="s">
        <v>8219</v>
      </c>
      <c r="B734">
        <v>58</v>
      </c>
    </row>
    <row r="735" spans="1:2" x14ac:dyDescent="0.2">
      <c r="A735" t="s">
        <v>8219</v>
      </c>
      <c r="B735">
        <v>32</v>
      </c>
    </row>
    <row r="736" spans="1:2" x14ac:dyDescent="0.2">
      <c r="A736" t="s">
        <v>8219</v>
      </c>
      <c r="B736">
        <v>37</v>
      </c>
    </row>
    <row r="737" spans="1:2" x14ac:dyDescent="0.2">
      <c r="A737" t="s">
        <v>8219</v>
      </c>
      <c r="B737">
        <v>87</v>
      </c>
    </row>
    <row r="738" spans="1:2" x14ac:dyDescent="0.2">
      <c r="A738" t="s">
        <v>8219</v>
      </c>
      <c r="B738">
        <v>15</v>
      </c>
    </row>
    <row r="739" spans="1:2" x14ac:dyDescent="0.2">
      <c r="A739" t="s">
        <v>8219</v>
      </c>
      <c r="B739">
        <v>27</v>
      </c>
    </row>
    <row r="740" spans="1:2" x14ac:dyDescent="0.2">
      <c r="A740" t="s">
        <v>8219</v>
      </c>
      <c r="B740">
        <v>19</v>
      </c>
    </row>
    <row r="741" spans="1:2" x14ac:dyDescent="0.2">
      <c r="A741" t="s">
        <v>8219</v>
      </c>
      <c r="B741">
        <v>17</v>
      </c>
    </row>
    <row r="742" spans="1:2" x14ac:dyDescent="0.2">
      <c r="A742" t="s">
        <v>8219</v>
      </c>
      <c r="B742">
        <v>26</v>
      </c>
    </row>
    <row r="743" spans="1:2" x14ac:dyDescent="0.2">
      <c r="A743" t="s">
        <v>8219</v>
      </c>
      <c r="B743">
        <v>28</v>
      </c>
    </row>
    <row r="744" spans="1:2" x14ac:dyDescent="0.2">
      <c r="A744" t="s">
        <v>8219</v>
      </c>
      <c r="B744">
        <v>37</v>
      </c>
    </row>
    <row r="745" spans="1:2" x14ac:dyDescent="0.2">
      <c r="A745" t="s">
        <v>8219</v>
      </c>
      <c r="B745">
        <v>128</v>
      </c>
    </row>
    <row r="746" spans="1:2" x14ac:dyDescent="0.2">
      <c r="A746" t="s">
        <v>8219</v>
      </c>
      <c r="B746">
        <v>10</v>
      </c>
    </row>
    <row r="747" spans="1:2" x14ac:dyDescent="0.2">
      <c r="A747" t="s">
        <v>8219</v>
      </c>
      <c r="B747">
        <v>83</v>
      </c>
    </row>
    <row r="748" spans="1:2" x14ac:dyDescent="0.2">
      <c r="A748" t="s">
        <v>8219</v>
      </c>
      <c r="B748">
        <v>46</v>
      </c>
    </row>
    <row r="749" spans="1:2" x14ac:dyDescent="0.2">
      <c r="A749" t="s">
        <v>8219</v>
      </c>
      <c r="B749">
        <v>90</v>
      </c>
    </row>
    <row r="750" spans="1:2" x14ac:dyDescent="0.2">
      <c r="A750" t="s">
        <v>8219</v>
      </c>
      <c r="B750">
        <v>81</v>
      </c>
    </row>
    <row r="751" spans="1:2" x14ac:dyDescent="0.2">
      <c r="A751" t="s">
        <v>8219</v>
      </c>
      <c r="B751">
        <v>32</v>
      </c>
    </row>
    <row r="752" spans="1:2" x14ac:dyDescent="0.2">
      <c r="A752" t="s">
        <v>8219</v>
      </c>
      <c r="B752">
        <v>20</v>
      </c>
    </row>
    <row r="753" spans="1:2" x14ac:dyDescent="0.2">
      <c r="A753" t="s">
        <v>8219</v>
      </c>
      <c r="B753">
        <v>70</v>
      </c>
    </row>
    <row r="754" spans="1:2" x14ac:dyDescent="0.2">
      <c r="A754" t="s">
        <v>8219</v>
      </c>
      <c r="B754">
        <v>168</v>
      </c>
    </row>
    <row r="755" spans="1:2" x14ac:dyDescent="0.2">
      <c r="A755" t="s">
        <v>8219</v>
      </c>
      <c r="B755">
        <v>34</v>
      </c>
    </row>
    <row r="756" spans="1:2" x14ac:dyDescent="0.2">
      <c r="A756" t="s">
        <v>8219</v>
      </c>
      <c r="B756">
        <v>48</v>
      </c>
    </row>
    <row r="757" spans="1:2" x14ac:dyDescent="0.2">
      <c r="A757" t="s">
        <v>8219</v>
      </c>
      <c r="B757">
        <v>48</v>
      </c>
    </row>
    <row r="758" spans="1:2" x14ac:dyDescent="0.2">
      <c r="A758" t="s">
        <v>8219</v>
      </c>
      <c r="B758">
        <v>221</v>
      </c>
    </row>
    <row r="759" spans="1:2" x14ac:dyDescent="0.2">
      <c r="A759" t="s">
        <v>8219</v>
      </c>
      <c r="B759">
        <v>107</v>
      </c>
    </row>
    <row r="760" spans="1:2" x14ac:dyDescent="0.2">
      <c r="A760" t="s">
        <v>8219</v>
      </c>
      <c r="B760">
        <v>45</v>
      </c>
    </row>
    <row r="761" spans="1:2" x14ac:dyDescent="0.2">
      <c r="A761" t="s">
        <v>8219</v>
      </c>
      <c r="B761">
        <v>36</v>
      </c>
    </row>
    <row r="762" spans="1:2" x14ac:dyDescent="0.2">
      <c r="A762" t="s">
        <v>8219</v>
      </c>
      <c r="B762">
        <v>101</v>
      </c>
    </row>
    <row r="763" spans="1:2" x14ac:dyDescent="0.2">
      <c r="A763" t="s">
        <v>8219</v>
      </c>
      <c r="B763">
        <v>62</v>
      </c>
    </row>
    <row r="764" spans="1:2" x14ac:dyDescent="0.2">
      <c r="A764" t="s">
        <v>8219</v>
      </c>
      <c r="B764">
        <v>32</v>
      </c>
    </row>
    <row r="765" spans="1:2" x14ac:dyDescent="0.2">
      <c r="A765" t="s">
        <v>8219</v>
      </c>
      <c r="B765">
        <v>89</v>
      </c>
    </row>
    <row r="766" spans="1:2" x14ac:dyDescent="0.2">
      <c r="A766" t="s">
        <v>8219</v>
      </c>
      <c r="B766">
        <v>93</v>
      </c>
    </row>
    <row r="767" spans="1:2" x14ac:dyDescent="0.2">
      <c r="A767" t="s">
        <v>8219</v>
      </c>
      <c r="B767">
        <v>98</v>
      </c>
    </row>
    <row r="768" spans="1:2" x14ac:dyDescent="0.2">
      <c r="A768" t="s">
        <v>8219</v>
      </c>
      <c r="B768">
        <v>82</v>
      </c>
    </row>
    <row r="769" spans="1:2" x14ac:dyDescent="0.2">
      <c r="A769" t="s">
        <v>8219</v>
      </c>
      <c r="B769">
        <v>116</v>
      </c>
    </row>
    <row r="770" spans="1:2" x14ac:dyDescent="0.2">
      <c r="A770" t="s">
        <v>8219</v>
      </c>
      <c r="B770">
        <v>52</v>
      </c>
    </row>
    <row r="771" spans="1:2" x14ac:dyDescent="0.2">
      <c r="A771" t="s">
        <v>8219</v>
      </c>
      <c r="B771">
        <v>23</v>
      </c>
    </row>
    <row r="772" spans="1:2" x14ac:dyDescent="0.2">
      <c r="A772" t="s">
        <v>8219</v>
      </c>
      <c r="B772">
        <v>77</v>
      </c>
    </row>
    <row r="773" spans="1:2" x14ac:dyDescent="0.2">
      <c r="A773" t="s">
        <v>8219</v>
      </c>
      <c r="B773">
        <v>49</v>
      </c>
    </row>
    <row r="774" spans="1:2" x14ac:dyDescent="0.2">
      <c r="A774" t="s">
        <v>8219</v>
      </c>
      <c r="B774">
        <v>59</v>
      </c>
    </row>
    <row r="775" spans="1:2" x14ac:dyDescent="0.2">
      <c r="A775" t="s">
        <v>8219</v>
      </c>
      <c r="B775">
        <v>113</v>
      </c>
    </row>
    <row r="776" spans="1:2" x14ac:dyDescent="0.2">
      <c r="A776" t="s">
        <v>8219</v>
      </c>
      <c r="B776">
        <v>34</v>
      </c>
    </row>
    <row r="777" spans="1:2" x14ac:dyDescent="0.2">
      <c r="A777" t="s">
        <v>8219</v>
      </c>
      <c r="B777">
        <v>42</v>
      </c>
    </row>
    <row r="778" spans="1:2" x14ac:dyDescent="0.2">
      <c r="A778" t="s">
        <v>8219</v>
      </c>
      <c r="B778">
        <v>42</v>
      </c>
    </row>
    <row r="779" spans="1:2" x14ac:dyDescent="0.2">
      <c r="A779" t="s">
        <v>8219</v>
      </c>
      <c r="B779">
        <v>49</v>
      </c>
    </row>
    <row r="780" spans="1:2" x14ac:dyDescent="0.2">
      <c r="A780" t="s">
        <v>8219</v>
      </c>
      <c r="B780">
        <v>56</v>
      </c>
    </row>
    <row r="781" spans="1:2" x14ac:dyDescent="0.2">
      <c r="A781" t="s">
        <v>8219</v>
      </c>
      <c r="B781">
        <v>25</v>
      </c>
    </row>
    <row r="782" spans="1:2" x14ac:dyDescent="0.2">
      <c r="A782" t="s">
        <v>8219</v>
      </c>
      <c r="B782">
        <v>52</v>
      </c>
    </row>
    <row r="783" spans="1:2" x14ac:dyDescent="0.2">
      <c r="A783" t="s">
        <v>8219</v>
      </c>
      <c r="B783">
        <v>34</v>
      </c>
    </row>
    <row r="784" spans="1:2" x14ac:dyDescent="0.2">
      <c r="A784" t="s">
        <v>8219</v>
      </c>
      <c r="B784">
        <v>67</v>
      </c>
    </row>
    <row r="785" spans="1:2" x14ac:dyDescent="0.2">
      <c r="A785" t="s">
        <v>8219</v>
      </c>
      <c r="B785">
        <v>70</v>
      </c>
    </row>
    <row r="786" spans="1:2" x14ac:dyDescent="0.2">
      <c r="A786" t="s">
        <v>8219</v>
      </c>
      <c r="B786">
        <v>89</v>
      </c>
    </row>
    <row r="787" spans="1:2" x14ac:dyDescent="0.2">
      <c r="A787" t="s">
        <v>8219</v>
      </c>
      <c r="B787">
        <v>107</v>
      </c>
    </row>
    <row r="788" spans="1:2" x14ac:dyDescent="0.2">
      <c r="A788" t="s">
        <v>8219</v>
      </c>
      <c r="B788">
        <v>159</v>
      </c>
    </row>
    <row r="789" spans="1:2" x14ac:dyDescent="0.2">
      <c r="A789" t="s">
        <v>8219</v>
      </c>
      <c r="B789">
        <v>181</v>
      </c>
    </row>
    <row r="790" spans="1:2" x14ac:dyDescent="0.2">
      <c r="A790" t="s">
        <v>8219</v>
      </c>
      <c r="B790">
        <v>131</v>
      </c>
    </row>
    <row r="791" spans="1:2" x14ac:dyDescent="0.2">
      <c r="A791" t="s">
        <v>8219</v>
      </c>
      <c r="B791">
        <v>125</v>
      </c>
    </row>
    <row r="792" spans="1:2" x14ac:dyDescent="0.2">
      <c r="A792" t="s">
        <v>8219</v>
      </c>
      <c r="B792">
        <v>61</v>
      </c>
    </row>
    <row r="793" spans="1:2" x14ac:dyDescent="0.2">
      <c r="A793" t="s">
        <v>8219</v>
      </c>
      <c r="B793">
        <v>90</v>
      </c>
    </row>
    <row r="794" spans="1:2" x14ac:dyDescent="0.2">
      <c r="A794" t="s">
        <v>8219</v>
      </c>
      <c r="B794">
        <v>35</v>
      </c>
    </row>
    <row r="795" spans="1:2" x14ac:dyDescent="0.2">
      <c r="A795" t="s">
        <v>8219</v>
      </c>
      <c r="B795">
        <v>90</v>
      </c>
    </row>
    <row r="796" spans="1:2" x14ac:dyDescent="0.2">
      <c r="A796" t="s">
        <v>8219</v>
      </c>
      <c r="B796">
        <v>4</v>
      </c>
    </row>
    <row r="797" spans="1:2" x14ac:dyDescent="0.2">
      <c r="A797" t="s">
        <v>8219</v>
      </c>
      <c r="B797">
        <v>120</v>
      </c>
    </row>
    <row r="798" spans="1:2" x14ac:dyDescent="0.2">
      <c r="A798" t="s">
        <v>8219</v>
      </c>
      <c r="B798">
        <v>14</v>
      </c>
    </row>
    <row r="799" spans="1:2" x14ac:dyDescent="0.2">
      <c r="A799" t="s">
        <v>8219</v>
      </c>
      <c r="B799">
        <v>27</v>
      </c>
    </row>
    <row r="800" spans="1:2" x14ac:dyDescent="0.2">
      <c r="A800" t="s">
        <v>8219</v>
      </c>
      <c r="B800">
        <v>49</v>
      </c>
    </row>
    <row r="801" spans="1:2" x14ac:dyDescent="0.2">
      <c r="A801" t="s">
        <v>8219</v>
      </c>
      <c r="B801">
        <v>102</v>
      </c>
    </row>
    <row r="802" spans="1:2" x14ac:dyDescent="0.2">
      <c r="A802" t="s">
        <v>8219</v>
      </c>
      <c r="B802">
        <v>3</v>
      </c>
    </row>
    <row r="803" spans="1:2" x14ac:dyDescent="0.2">
      <c r="A803" t="s">
        <v>8219</v>
      </c>
      <c r="B803">
        <v>25</v>
      </c>
    </row>
    <row r="804" spans="1:2" x14ac:dyDescent="0.2">
      <c r="A804" t="s">
        <v>8219</v>
      </c>
      <c r="B804">
        <v>118</v>
      </c>
    </row>
    <row r="805" spans="1:2" x14ac:dyDescent="0.2">
      <c r="A805" t="s">
        <v>8219</v>
      </c>
      <c r="B805">
        <v>57</v>
      </c>
    </row>
    <row r="806" spans="1:2" x14ac:dyDescent="0.2">
      <c r="A806" t="s">
        <v>8219</v>
      </c>
      <c r="B806">
        <v>11</v>
      </c>
    </row>
    <row r="807" spans="1:2" x14ac:dyDescent="0.2">
      <c r="A807" t="s">
        <v>8219</v>
      </c>
      <c r="B807">
        <v>33</v>
      </c>
    </row>
    <row r="808" spans="1:2" x14ac:dyDescent="0.2">
      <c r="A808" t="s">
        <v>8219</v>
      </c>
      <c r="B808">
        <v>40</v>
      </c>
    </row>
    <row r="809" spans="1:2" x14ac:dyDescent="0.2">
      <c r="A809" t="s">
        <v>8219</v>
      </c>
      <c r="B809">
        <v>50</v>
      </c>
    </row>
    <row r="810" spans="1:2" x14ac:dyDescent="0.2">
      <c r="A810" t="s">
        <v>8219</v>
      </c>
      <c r="B810">
        <v>38</v>
      </c>
    </row>
    <row r="811" spans="1:2" x14ac:dyDescent="0.2">
      <c r="A811" t="s">
        <v>8219</v>
      </c>
      <c r="B811">
        <v>96</v>
      </c>
    </row>
    <row r="812" spans="1:2" x14ac:dyDescent="0.2">
      <c r="A812" t="s">
        <v>8219</v>
      </c>
      <c r="B812">
        <v>48</v>
      </c>
    </row>
    <row r="813" spans="1:2" x14ac:dyDescent="0.2">
      <c r="A813" t="s">
        <v>8219</v>
      </c>
      <c r="B813">
        <v>33</v>
      </c>
    </row>
    <row r="814" spans="1:2" x14ac:dyDescent="0.2">
      <c r="A814" t="s">
        <v>8219</v>
      </c>
      <c r="B814">
        <v>226</v>
      </c>
    </row>
    <row r="815" spans="1:2" x14ac:dyDescent="0.2">
      <c r="A815" t="s">
        <v>8219</v>
      </c>
      <c r="B815">
        <v>14</v>
      </c>
    </row>
    <row r="816" spans="1:2" x14ac:dyDescent="0.2">
      <c r="A816" t="s">
        <v>8219</v>
      </c>
      <c r="B816">
        <v>20</v>
      </c>
    </row>
    <row r="817" spans="1:2" x14ac:dyDescent="0.2">
      <c r="A817" t="s">
        <v>8219</v>
      </c>
      <c r="B817">
        <v>25</v>
      </c>
    </row>
    <row r="818" spans="1:2" x14ac:dyDescent="0.2">
      <c r="A818" t="s">
        <v>8219</v>
      </c>
      <c r="B818">
        <v>90</v>
      </c>
    </row>
    <row r="819" spans="1:2" x14ac:dyDescent="0.2">
      <c r="A819" t="s">
        <v>8219</v>
      </c>
      <c r="B819">
        <v>11</v>
      </c>
    </row>
    <row r="820" spans="1:2" x14ac:dyDescent="0.2">
      <c r="A820" t="s">
        <v>8219</v>
      </c>
      <c r="B820">
        <v>55</v>
      </c>
    </row>
    <row r="821" spans="1:2" x14ac:dyDescent="0.2">
      <c r="A821" t="s">
        <v>8219</v>
      </c>
      <c r="B821">
        <v>30</v>
      </c>
    </row>
    <row r="822" spans="1:2" x14ac:dyDescent="0.2">
      <c r="A822" t="s">
        <v>8219</v>
      </c>
      <c r="B822">
        <v>28</v>
      </c>
    </row>
    <row r="823" spans="1:2" x14ac:dyDescent="0.2">
      <c r="A823" t="s">
        <v>8219</v>
      </c>
      <c r="B823">
        <v>45</v>
      </c>
    </row>
    <row r="824" spans="1:2" x14ac:dyDescent="0.2">
      <c r="A824" t="s">
        <v>8219</v>
      </c>
      <c r="B824">
        <v>13</v>
      </c>
    </row>
    <row r="825" spans="1:2" x14ac:dyDescent="0.2">
      <c r="A825" t="s">
        <v>8219</v>
      </c>
      <c r="B825">
        <v>40</v>
      </c>
    </row>
    <row r="826" spans="1:2" x14ac:dyDescent="0.2">
      <c r="A826" t="s">
        <v>8219</v>
      </c>
      <c r="B826">
        <v>21</v>
      </c>
    </row>
    <row r="827" spans="1:2" x14ac:dyDescent="0.2">
      <c r="A827" t="s">
        <v>8219</v>
      </c>
      <c r="B827">
        <v>134</v>
      </c>
    </row>
    <row r="828" spans="1:2" x14ac:dyDescent="0.2">
      <c r="A828" t="s">
        <v>8219</v>
      </c>
      <c r="B828">
        <v>20</v>
      </c>
    </row>
    <row r="829" spans="1:2" x14ac:dyDescent="0.2">
      <c r="A829" t="s">
        <v>8219</v>
      </c>
      <c r="B829">
        <v>19</v>
      </c>
    </row>
    <row r="830" spans="1:2" x14ac:dyDescent="0.2">
      <c r="A830" t="s">
        <v>8219</v>
      </c>
      <c r="B830">
        <v>209</v>
      </c>
    </row>
    <row r="831" spans="1:2" x14ac:dyDescent="0.2">
      <c r="A831" t="s">
        <v>8219</v>
      </c>
      <c r="B831">
        <v>38</v>
      </c>
    </row>
    <row r="832" spans="1:2" x14ac:dyDescent="0.2">
      <c r="A832" t="s">
        <v>8219</v>
      </c>
      <c r="B832">
        <v>24</v>
      </c>
    </row>
    <row r="833" spans="1:2" x14ac:dyDescent="0.2">
      <c r="A833" t="s">
        <v>8219</v>
      </c>
      <c r="B833">
        <v>8</v>
      </c>
    </row>
    <row r="834" spans="1:2" x14ac:dyDescent="0.2">
      <c r="A834" t="s">
        <v>8219</v>
      </c>
      <c r="B834">
        <v>179</v>
      </c>
    </row>
    <row r="835" spans="1:2" x14ac:dyDescent="0.2">
      <c r="A835" t="s">
        <v>8219</v>
      </c>
      <c r="B835">
        <v>26</v>
      </c>
    </row>
    <row r="836" spans="1:2" x14ac:dyDescent="0.2">
      <c r="A836" t="s">
        <v>8219</v>
      </c>
      <c r="B836">
        <v>131</v>
      </c>
    </row>
    <row r="837" spans="1:2" x14ac:dyDescent="0.2">
      <c r="A837" t="s">
        <v>8219</v>
      </c>
      <c r="B837">
        <v>14</v>
      </c>
    </row>
    <row r="838" spans="1:2" x14ac:dyDescent="0.2">
      <c r="A838" t="s">
        <v>8219</v>
      </c>
      <c r="B838">
        <v>174</v>
      </c>
    </row>
    <row r="839" spans="1:2" x14ac:dyDescent="0.2">
      <c r="A839" t="s">
        <v>8219</v>
      </c>
      <c r="B839">
        <v>191</v>
      </c>
    </row>
    <row r="840" spans="1:2" x14ac:dyDescent="0.2">
      <c r="A840" t="s">
        <v>8219</v>
      </c>
      <c r="B840">
        <v>38</v>
      </c>
    </row>
    <row r="841" spans="1:2" x14ac:dyDescent="0.2">
      <c r="A841" t="s">
        <v>8219</v>
      </c>
      <c r="B841">
        <v>22</v>
      </c>
    </row>
    <row r="842" spans="1:2" x14ac:dyDescent="0.2">
      <c r="A842" t="s">
        <v>8219</v>
      </c>
      <c r="B842">
        <v>149</v>
      </c>
    </row>
    <row r="843" spans="1:2" x14ac:dyDescent="0.2">
      <c r="A843" t="s">
        <v>8219</v>
      </c>
      <c r="B843">
        <v>56</v>
      </c>
    </row>
    <row r="844" spans="1:2" x14ac:dyDescent="0.2">
      <c r="A844" t="s">
        <v>8219</v>
      </c>
      <c r="B844">
        <v>19</v>
      </c>
    </row>
    <row r="845" spans="1:2" x14ac:dyDescent="0.2">
      <c r="A845" t="s">
        <v>8219</v>
      </c>
      <c r="B845">
        <v>70</v>
      </c>
    </row>
    <row r="846" spans="1:2" x14ac:dyDescent="0.2">
      <c r="A846" t="s">
        <v>8219</v>
      </c>
      <c r="B846">
        <v>81</v>
      </c>
    </row>
    <row r="847" spans="1:2" x14ac:dyDescent="0.2">
      <c r="A847" t="s">
        <v>8219</v>
      </c>
      <c r="B847">
        <v>32</v>
      </c>
    </row>
    <row r="848" spans="1:2" x14ac:dyDescent="0.2">
      <c r="A848" t="s">
        <v>8219</v>
      </c>
      <c r="B848">
        <v>26</v>
      </c>
    </row>
    <row r="849" spans="1:2" x14ac:dyDescent="0.2">
      <c r="A849" t="s">
        <v>8219</v>
      </c>
      <c r="B849">
        <v>105</v>
      </c>
    </row>
    <row r="850" spans="1:2" x14ac:dyDescent="0.2">
      <c r="A850" t="s">
        <v>8219</v>
      </c>
      <c r="B850">
        <v>29</v>
      </c>
    </row>
    <row r="851" spans="1:2" x14ac:dyDescent="0.2">
      <c r="A851" t="s">
        <v>8219</v>
      </c>
      <c r="B851">
        <v>8</v>
      </c>
    </row>
    <row r="852" spans="1:2" x14ac:dyDescent="0.2">
      <c r="A852" t="s">
        <v>8219</v>
      </c>
      <c r="B852">
        <v>89</v>
      </c>
    </row>
    <row r="853" spans="1:2" x14ac:dyDescent="0.2">
      <c r="A853" t="s">
        <v>8219</v>
      </c>
      <c r="B853">
        <v>44</v>
      </c>
    </row>
    <row r="854" spans="1:2" x14ac:dyDescent="0.2">
      <c r="A854" t="s">
        <v>8219</v>
      </c>
      <c r="B854">
        <v>246</v>
      </c>
    </row>
    <row r="855" spans="1:2" x14ac:dyDescent="0.2">
      <c r="A855" t="s">
        <v>8219</v>
      </c>
      <c r="B855">
        <v>120</v>
      </c>
    </row>
    <row r="856" spans="1:2" x14ac:dyDescent="0.2">
      <c r="A856" t="s">
        <v>8219</v>
      </c>
      <c r="B856">
        <v>26</v>
      </c>
    </row>
    <row r="857" spans="1:2" x14ac:dyDescent="0.2">
      <c r="A857" t="s">
        <v>8219</v>
      </c>
      <c r="B857">
        <v>45</v>
      </c>
    </row>
    <row r="858" spans="1:2" x14ac:dyDescent="0.2">
      <c r="A858" t="s">
        <v>8219</v>
      </c>
      <c r="B858">
        <v>20</v>
      </c>
    </row>
    <row r="859" spans="1:2" x14ac:dyDescent="0.2">
      <c r="A859" t="s">
        <v>8219</v>
      </c>
      <c r="B859">
        <v>47</v>
      </c>
    </row>
    <row r="860" spans="1:2" x14ac:dyDescent="0.2">
      <c r="A860" t="s">
        <v>8219</v>
      </c>
      <c r="B860">
        <v>13</v>
      </c>
    </row>
    <row r="861" spans="1:2" x14ac:dyDescent="0.2">
      <c r="A861" t="s">
        <v>8219</v>
      </c>
      <c r="B861">
        <v>183</v>
      </c>
    </row>
    <row r="862" spans="1:2" x14ac:dyDescent="0.2">
      <c r="A862" t="s">
        <v>8219</v>
      </c>
      <c r="B862">
        <v>21</v>
      </c>
    </row>
    <row r="863" spans="1:2" x14ac:dyDescent="0.2">
      <c r="A863" t="s">
        <v>8219</v>
      </c>
      <c r="B863">
        <v>42</v>
      </c>
    </row>
    <row r="864" spans="1:2" x14ac:dyDescent="0.2">
      <c r="A864" t="s">
        <v>8219</v>
      </c>
      <c r="B864">
        <v>54</v>
      </c>
    </row>
    <row r="865" spans="1:2" x14ac:dyDescent="0.2">
      <c r="A865" t="s">
        <v>8219</v>
      </c>
      <c r="B865">
        <v>38</v>
      </c>
    </row>
    <row r="866" spans="1:2" x14ac:dyDescent="0.2">
      <c r="A866" t="s">
        <v>8219</v>
      </c>
      <c r="B866">
        <v>64</v>
      </c>
    </row>
    <row r="867" spans="1:2" x14ac:dyDescent="0.2">
      <c r="A867" t="s">
        <v>8219</v>
      </c>
      <c r="B867">
        <v>13</v>
      </c>
    </row>
    <row r="868" spans="1:2" x14ac:dyDescent="0.2">
      <c r="A868" t="s">
        <v>8219</v>
      </c>
      <c r="B868">
        <v>33</v>
      </c>
    </row>
    <row r="869" spans="1:2" x14ac:dyDescent="0.2">
      <c r="A869" t="s">
        <v>8219</v>
      </c>
      <c r="B869">
        <v>52</v>
      </c>
    </row>
    <row r="870" spans="1:2" x14ac:dyDescent="0.2">
      <c r="A870" t="s">
        <v>8219</v>
      </c>
      <c r="B870">
        <v>107</v>
      </c>
    </row>
    <row r="871" spans="1:2" x14ac:dyDescent="0.2">
      <c r="A871" t="s">
        <v>8219</v>
      </c>
      <c r="B871">
        <v>11</v>
      </c>
    </row>
    <row r="872" spans="1:2" x14ac:dyDescent="0.2">
      <c r="A872" t="s">
        <v>8219</v>
      </c>
      <c r="B872">
        <v>34</v>
      </c>
    </row>
    <row r="873" spans="1:2" x14ac:dyDescent="0.2">
      <c r="A873" t="s">
        <v>8219</v>
      </c>
      <c r="B873">
        <v>75</v>
      </c>
    </row>
    <row r="874" spans="1:2" x14ac:dyDescent="0.2">
      <c r="A874" t="s">
        <v>8219</v>
      </c>
      <c r="B874">
        <v>26</v>
      </c>
    </row>
    <row r="875" spans="1:2" x14ac:dyDescent="0.2">
      <c r="A875" t="s">
        <v>8219</v>
      </c>
      <c r="B875">
        <v>50</v>
      </c>
    </row>
    <row r="876" spans="1:2" x14ac:dyDescent="0.2">
      <c r="A876" t="s">
        <v>8219</v>
      </c>
      <c r="B876">
        <v>80</v>
      </c>
    </row>
    <row r="877" spans="1:2" x14ac:dyDescent="0.2">
      <c r="A877" t="s">
        <v>8219</v>
      </c>
      <c r="B877">
        <v>110</v>
      </c>
    </row>
    <row r="878" spans="1:2" x14ac:dyDescent="0.2">
      <c r="A878" t="s">
        <v>8219</v>
      </c>
      <c r="B878">
        <v>77</v>
      </c>
    </row>
    <row r="879" spans="1:2" x14ac:dyDescent="0.2">
      <c r="A879" t="s">
        <v>8219</v>
      </c>
      <c r="B879">
        <v>50</v>
      </c>
    </row>
    <row r="880" spans="1:2" x14ac:dyDescent="0.2">
      <c r="A880" t="s">
        <v>8219</v>
      </c>
      <c r="B880">
        <v>145</v>
      </c>
    </row>
    <row r="881" spans="1:2" x14ac:dyDescent="0.2">
      <c r="A881" t="s">
        <v>8219</v>
      </c>
      <c r="B881">
        <v>29</v>
      </c>
    </row>
    <row r="882" spans="1:2" x14ac:dyDescent="0.2">
      <c r="A882" t="s">
        <v>8219</v>
      </c>
      <c r="B882">
        <v>114</v>
      </c>
    </row>
    <row r="883" spans="1:2" x14ac:dyDescent="0.2">
      <c r="A883" t="s">
        <v>8219</v>
      </c>
      <c r="B883">
        <v>96</v>
      </c>
    </row>
    <row r="884" spans="1:2" x14ac:dyDescent="0.2">
      <c r="A884" t="s">
        <v>8219</v>
      </c>
      <c r="B884">
        <v>31</v>
      </c>
    </row>
    <row r="885" spans="1:2" x14ac:dyDescent="0.2">
      <c r="A885" t="s">
        <v>8219</v>
      </c>
      <c r="B885">
        <v>4883</v>
      </c>
    </row>
    <row r="886" spans="1:2" x14ac:dyDescent="0.2">
      <c r="A886" t="s">
        <v>8219</v>
      </c>
      <c r="B886">
        <v>95</v>
      </c>
    </row>
    <row r="887" spans="1:2" x14ac:dyDescent="0.2">
      <c r="A887" t="s">
        <v>8219</v>
      </c>
      <c r="B887">
        <v>2478</v>
      </c>
    </row>
    <row r="888" spans="1:2" x14ac:dyDescent="0.2">
      <c r="A888" t="s">
        <v>8219</v>
      </c>
      <c r="B888">
        <v>1789</v>
      </c>
    </row>
    <row r="889" spans="1:2" x14ac:dyDescent="0.2">
      <c r="A889" t="s">
        <v>8219</v>
      </c>
      <c r="B889">
        <v>680</v>
      </c>
    </row>
    <row r="890" spans="1:2" x14ac:dyDescent="0.2">
      <c r="A890" t="s">
        <v>8219</v>
      </c>
      <c r="B890">
        <v>70</v>
      </c>
    </row>
    <row r="891" spans="1:2" x14ac:dyDescent="0.2">
      <c r="A891" t="s">
        <v>8219</v>
      </c>
      <c r="B891">
        <v>23</v>
      </c>
    </row>
    <row r="892" spans="1:2" x14ac:dyDescent="0.2">
      <c r="A892" t="s">
        <v>8219</v>
      </c>
      <c r="B892">
        <v>4245</v>
      </c>
    </row>
    <row r="893" spans="1:2" x14ac:dyDescent="0.2">
      <c r="A893" t="s">
        <v>8219</v>
      </c>
      <c r="B893">
        <v>943</v>
      </c>
    </row>
    <row r="894" spans="1:2" x14ac:dyDescent="0.2">
      <c r="A894" t="s">
        <v>8219</v>
      </c>
      <c r="B894">
        <v>1876</v>
      </c>
    </row>
    <row r="895" spans="1:2" x14ac:dyDescent="0.2">
      <c r="A895" t="s">
        <v>8219</v>
      </c>
      <c r="B895">
        <v>834</v>
      </c>
    </row>
    <row r="896" spans="1:2" x14ac:dyDescent="0.2">
      <c r="A896" t="s">
        <v>8219</v>
      </c>
      <c r="B896">
        <v>682</v>
      </c>
    </row>
    <row r="897" spans="1:2" x14ac:dyDescent="0.2">
      <c r="A897" t="s">
        <v>8219</v>
      </c>
      <c r="B897">
        <v>147</v>
      </c>
    </row>
    <row r="898" spans="1:2" x14ac:dyDescent="0.2">
      <c r="A898" t="s">
        <v>8219</v>
      </c>
      <c r="B898">
        <v>415</v>
      </c>
    </row>
    <row r="899" spans="1:2" x14ac:dyDescent="0.2">
      <c r="A899" t="s">
        <v>8219</v>
      </c>
      <c r="B899">
        <v>290</v>
      </c>
    </row>
    <row r="900" spans="1:2" x14ac:dyDescent="0.2">
      <c r="A900" t="s">
        <v>8219</v>
      </c>
      <c r="B900">
        <v>365</v>
      </c>
    </row>
    <row r="901" spans="1:2" x14ac:dyDescent="0.2">
      <c r="A901" t="s">
        <v>8219</v>
      </c>
      <c r="B901">
        <v>660</v>
      </c>
    </row>
    <row r="902" spans="1:2" x14ac:dyDescent="0.2">
      <c r="A902" t="s">
        <v>8219</v>
      </c>
      <c r="B902">
        <v>1356</v>
      </c>
    </row>
    <row r="903" spans="1:2" x14ac:dyDescent="0.2">
      <c r="A903" t="s">
        <v>8219</v>
      </c>
      <c r="B903">
        <v>424</v>
      </c>
    </row>
    <row r="904" spans="1:2" x14ac:dyDescent="0.2">
      <c r="A904" t="s">
        <v>8219</v>
      </c>
      <c r="B904">
        <v>33</v>
      </c>
    </row>
    <row r="905" spans="1:2" x14ac:dyDescent="0.2">
      <c r="A905" t="s">
        <v>8219</v>
      </c>
      <c r="B905">
        <v>1633</v>
      </c>
    </row>
    <row r="906" spans="1:2" x14ac:dyDescent="0.2">
      <c r="A906" t="s">
        <v>8219</v>
      </c>
      <c r="B906">
        <v>306</v>
      </c>
    </row>
    <row r="907" spans="1:2" x14ac:dyDescent="0.2">
      <c r="A907" t="s">
        <v>8219</v>
      </c>
      <c r="B907">
        <v>205</v>
      </c>
    </row>
    <row r="908" spans="1:2" x14ac:dyDescent="0.2">
      <c r="A908" t="s">
        <v>8219</v>
      </c>
      <c r="B908">
        <v>1281</v>
      </c>
    </row>
    <row r="909" spans="1:2" x14ac:dyDescent="0.2">
      <c r="A909" t="s">
        <v>8219</v>
      </c>
      <c r="B909">
        <v>103</v>
      </c>
    </row>
    <row r="910" spans="1:2" x14ac:dyDescent="0.2">
      <c r="A910" t="s">
        <v>8219</v>
      </c>
      <c r="B910">
        <v>1513</v>
      </c>
    </row>
    <row r="911" spans="1:2" x14ac:dyDescent="0.2">
      <c r="A911" t="s">
        <v>8219</v>
      </c>
      <c r="B911">
        <v>405</v>
      </c>
    </row>
    <row r="912" spans="1:2" x14ac:dyDescent="0.2">
      <c r="A912" t="s">
        <v>8219</v>
      </c>
      <c r="B912">
        <v>510</v>
      </c>
    </row>
    <row r="913" spans="1:2" x14ac:dyDescent="0.2">
      <c r="A913" t="s">
        <v>8219</v>
      </c>
      <c r="B913">
        <v>1887</v>
      </c>
    </row>
    <row r="914" spans="1:2" x14ac:dyDescent="0.2">
      <c r="A914" t="s">
        <v>8219</v>
      </c>
      <c r="B914">
        <v>701</v>
      </c>
    </row>
    <row r="915" spans="1:2" x14ac:dyDescent="0.2">
      <c r="A915" t="s">
        <v>8219</v>
      </c>
      <c r="B915">
        <v>3863</v>
      </c>
    </row>
    <row r="916" spans="1:2" x14ac:dyDescent="0.2">
      <c r="A916" t="s">
        <v>8219</v>
      </c>
      <c r="B916">
        <v>238</v>
      </c>
    </row>
    <row r="917" spans="1:2" x14ac:dyDescent="0.2">
      <c r="A917" t="s">
        <v>8219</v>
      </c>
      <c r="B917">
        <v>2051</v>
      </c>
    </row>
    <row r="918" spans="1:2" x14ac:dyDescent="0.2">
      <c r="A918" t="s">
        <v>8219</v>
      </c>
      <c r="B918">
        <v>402</v>
      </c>
    </row>
    <row r="919" spans="1:2" x14ac:dyDescent="0.2">
      <c r="A919" t="s">
        <v>8219</v>
      </c>
      <c r="B919">
        <v>253</v>
      </c>
    </row>
    <row r="920" spans="1:2" x14ac:dyDescent="0.2">
      <c r="A920" t="s">
        <v>8219</v>
      </c>
      <c r="B920">
        <v>473</v>
      </c>
    </row>
    <row r="921" spans="1:2" x14ac:dyDescent="0.2">
      <c r="A921" t="s">
        <v>8219</v>
      </c>
      <c r="B921">
        <v>821</v>
      </c>
    </row>
    <row r="922" spans="1:2" x14ac:dyDescent="0.2">
      <c r="A922" t="s">
        <v>8219</v>
      </c>
      <c r="B922">
        <v>388</v>
      </c>
    </row>
    <row r="923" spans="1:2" x14ac:dyDescent="0.2">
      <c r="A923" t="s">
        <v>8219</v>
      </c>
      <c r="B923">
        <v>813</v>
      </c>
    </row>
    <row r="924" spans="1:2" x14ac:dyDescent="0.2">
      <c r="A924" t="s">
        <v>8219</v>
      </c>
      <c r="B924">
        <v>1945</v>
      </c>
    </row>
    <row r="925" spans="1:2" x14ac:dyDescent="0.2">
      <c r="A925" t="s">
        <v>8219</v>
      </c>
      <c r="B925">
        <v>1637</v>
      </c>
    </row>
    <row r="926" spans="1:2" x14ac:dyDescent="0.2">
      <c r="A926" t="s">
        <v>8219</v>
      </c>
      <c r="B926">
        <v>1375</v>
      </c>
    </row>
    <row r="927" spans="1:2" x14ac:dyDescent="0.2">
      <c r="A927" t="s">
        <v>8219</v>
      </c>
      <c r="B927">
        <v>17</v>
      </c>
    </row>
    <row r="928" spans="1:2" x14ac:dyDescent="0.2">
      <c r="A928" t="s">
        <v>8219</v>
      </c>
      <c r="B928">
        <v>354</v>
      </c>
    </row>
    <row r="929" spans="1:2" x14ac:dyDescent="0.2">
      <c r="A929" t="s">
        <v>8219</v>
      </c>
      <c r="B929">
        <v>191</v>
      </c>
    </row>
    <row r="930" spans="1:2" x14ac:dyDescent="0.2">
      <c r="A930" t="s">
        <v>8219</v>
      </c>
      <c r="B930">
        <v>303</v>
      </c>
    </row>
    <row r="931" spans="1:2" x14ac:dyDescent="0.2">
      <c r="A931" t="s">
        <v>8219</v>
      </c>
      <c r="B931">
        <v>137</v>
      </c>
    </row>
    <row r="932" spans="1:2" x14ac:dyDescent="0.2">
      <c r="A932" t="s">
        <v>8219</v>
      </c>
      <c r="B932">
        <v>41</v>
      </c>
    </row>
    <row r="933" spans="1:2" x14ac:dyDescent="0.2">
      <c r="A933" t="s">
        <v>8219</v>
      </c>
      <c r="B933">
        <v>398</v>
      </c>
    </row>
    <row r="934" spans="1:2" x14ac:dyDescent="0.2">
      <c r="A934" t="s">
        <v>8219</v>
      </c>
      <c r="B934">
        <v>1737</v>
      </c>
    </row>
    <row r="935" spans="1:2" x14ac:dyDescent="0.2">
      <c r="A935" t="s">
        <v>8219</v>
      </c>
      <c r="B935">
        <v>971</v>
      </c>
    </row>
    <row r="936" spans="1:2" x14ac:dyDescent="0.2">
      <c r="A936" t="s">
        <v>8219</v>
      </c>
      <c r="B936">
        <v>183</v>
      </c>
    </row>
    <row r="937" spans="1:2" x14ac:dyDescent="0.2">
      <c r="A937" t="s">
        <v>8219</v>
      </c>
      <c r="B937">
        <v>4562</v>
      </c>
    </row>
    <row r="938" spans="1:2" x14ac:dyDescent="0.2">
      <c r="A938" t="s">
        <v>8219</v>
      </c>
      <c r="B938">
        <v>26457</v>
      </c>
    </row>
    <row r="939" spans="1:2" x14ac:dyDescent="0.2">
      <c r="A939" t="s">
        <v>8219</v>
      </c>
      <c r="B939">
        <v>162</v>
      </c>
    </row>
    <row r="940" spans="1:2" x14ac:dyDescent="0.2">
      <c r="A940" t="s">
        <v>8219</v>
      </c>
      <c r="B940">
        <v>479</v>
      </c>
    </row>
    <row r="941" spans="1:2" x14ac:dyDescent="0.2">
      <c r="A941" t="s">
        <v>8219</v>
      </c>
      <c r="B941">
        <v>426</v>
      </c>
    </row>
    <row r="942" spans="1:2" x14ac:dyDescent="0.2">
      <c r="A942" t="s">
        <v>8219</v>
      </c>
      <c r="B942">
        <v>450</v>
      </c>
    </row>
    <row r="943" spans="1:2" x14ac:dyDescent="0.2">
      <c r="A943" t="s">
        <v>8219</v>
      </c>
      <c r="B943">
        <v>1780</v>
      </c>
    </row>
    <row r="944" spans="1:2" x14ac:dyDescent="0.2">
      <c r="A944" t="s">
        <v>8219</v>
      </c>
      <c r="B944">
        <v>122</v>
      </c>
    </row>
    <row r="945" spans="1:2" x14ac:dyDescent="0.2">
      <c r="A945" t="s">
        <v>8219</v>
      </c>
      <c r="B945">
        <v>95</v>
      </c>
    </row>
    <row r="946" spans="1:2" x14ac:dyDescent="0.2">
      <c r="A946" t="s">
        <v>8219</v>
      </c>
      <c r="B946">
        <v>325</v>
      </c>
    </row>
    <row r="947" spans="1:2" x14ac:dyDescent="0.2">
      <c r="A947" t="s">
        <v>8219</v>
      </c>
      <c r="B947">
        <v>353</v>
      </c>
    </row>
    <row r="948" spans="1:2" x14ac:dyDescent="0.2">
      <c r="A948" t="s">
        <v>8219</v>
      </c>
      <c r="B948">
        <v>105</v>
      </c>
    </row>
    <row r="949" spans="1:2" x14ac:dyDescent="0.2">
      <c r="A949" t="s">
        <v>8219</v>
      </c>
      <c r="B949">
        <v>729</v>
      </c>
    </row>
    <row r="950" spans="1:2" x14ac:dyDescent="0.2">
      <c r="A950" t="s">
        <v>8219</v>
      </c>
      <c r="B950">
        <v>454</v>
      </c>
    </row>
    <row r="951" spans="1:2" x14ac:dyDescent="0.2">
      <c r="A951" t="s">
        <v>8219</v>
      </c>
      <c r="B951">
        <v>539</v>
      </c>
    </row>
    <row r="952" spans="1:2" x14ac:dyDescent="0.2">
      <c r="A952" t="s">
        <v>8219</v>
      </c>
      <c r="B952">
        <v>79</v>
      </c>
    </row>
    <row r="953" spans="1:2" x14ac:dyDescent="0.2">
      <c r="A953" t="s">
        <v>8219</v>
      </c>
      <c r="B953">
        <v>94</v>
      </c>
    </row>
    <row r="954" spans="1:2" x14ac:dyDescent="0.2">
      <c r="A954" t="s">
        <v>8219</v>
      </c>
      <c r="B954">
        <v>625</v>
      </c>
    </row>
    <row r="955" spans="1:2" x14ac:dyDescent="0.2">
      <c r="A955" t="s">
        <v>8219</v>
      </c>
      <c r="B955">
        <v>508</v>
      </c>
    </row>
    <row r="956" spans="1:2" x14ac:dyDescent="0.2">
      <c r="A956" t="s">
        <v>8219</v>
      </c>
      <c r="B956">
        <v>531</v>
      </c>
    </row>
    <row r="957" spans="1:2" x14ac:dyDescent="0.2">
      <c r="A957" t="s">
        <v>8219</v>
      </c>
      <c r="B957">
        <v>158</v>
      </c>
    </row>
    <row r="958" spans="1:2" x14ac:dyDescent="0.2">
      <c r="A958" t="s">
        <v>8219</v>
      </c>
      <c r="B958">
        <v>508</v>
      </c>
    </row>
    <row r="959" spans="1:2" x14ac:dyDescent="0.2">
      <c r="A959" t="s">
        <v>8219</v>
      </c>
      <c r="B959">
        <v>644</v>
      </c>
    </row>
    <row r="960" spans="1:2" x14ac:dyDescent="0.2">
      <c r="A960" t="s">
        <v>8219</v>
      </c>
      <c r="B960">
        <v>848</v>
      </c>
    </row>
    <row r="961" spans="1:2" x14ac:dyDescent="0.2">
      <c r="A961" t="s">
        <v>8219</v>
      </c>
      <c r="B961">
        <v>429</v>
      </c>
    </row>
    <row r="962" spans="1:2" x14ac:dyDescent="0.2">
      <c r="A962" t="s">
        <v>8219</v>
      </c>
      <c r="B962">
        <v>204</v>
      </c>
    </row>
    <row r="963" spans="1:2" x14ac:dyDescent="0.2">
      <c r="A963" t="s">
        <v>8219</v>
      </c>
      <c r="B963">
        <v>379</v>
      </c>
    </row>
    <row r="964" spans="1:2" x14ac:dyDescent="0.2">
      <c r="A964" t="s">
        <v>8219</v>
      </c>
      <c r="B964">
        <v>271</v>
      </c>
    </row>
    <row r="965" spans="1:2" x14ac:dyDescent="0.2">
      <c r="A965" t="s">
        <v>8219</v>
      </c>
      <c r="B965">
        <v>120</v>
      </c>
    </row>
    <row r="966" spans="1:2" x14ac:dyDescent="0.2">
      <c r="A966" t="s">
        <v>8219</v>
      </c>
      <c r="B966">
        <v>140</v>
      </c>
    </row>
    <row r="967" spans="1:2" x14ac:dyDescent="0.2">
      <c r="A967" t="s">
        <v>8219</v>
      </c>
      <c r="B967">
        <v>193</v>
      </c>
    </row>
    <row r="968" spans="1:2" x14ac:dyDescent="0.2">
      <c r="A968" t="s">
        <v>8219</v>
      </c>
      <c r="B968">
        <v>180</v>
      </c>
    </row>
    <row r="969" spans="1:2" x14ac:dyDescent="0.2">
      <c r="A969" t="s">
        <v>8219</v>
      </c>
      <c r="B969">
        <v>263</v>
      </c>
    </row>
    <row r="970" spans="1:2" x14ac:dyDescent="0.2">
      <c r="A970" t="s">
        <v>8219</v>
      </c>
      <c r="B970">
        <v>217</v>
      </c>
    </row>
    <row r="971" spans="1:2" x14ac:dyDescent="0.2">
      <c r="A971" t="s">
        <v>8219</v>
      </c>
      <c r="B971">
        <v>443</v>
      </c>
    </row>
    <row r="972" spans="1:2" x14ac:dyDescent="0.2">
      <c r="A972" t="s">
        <v>8219</v>
      </c>
      <c r="B972">
        <v>1373</v>
      </c>
    </row>
    <row r="973" spans="1:2" x14ac:dyDescent="0.2">
      <c r="A973" t="s">
        <v>8219</v>
      </c>
      <c r="B973">
        <v>742</v>
      </c>
    </row>
    <row r="974" spans="1:2" x14ac:dyDescent="0.2">
      <c r="A974" t="s">
        <v>8219</v>
      </c>
      <c r="B974">
        <v>170</v>
      </c>
    </row>
    <row r="975" spans="1:2" x14ac:dyDescent="0.2">
      <c r="A975" t="s">
        <v>8219</v>
      </c>
      <c r="B975">
        <v>242</v>
      </c>
    </row>
    <row r="976" spans="1:2" x14ac:dyDescent="0.2">
      <c r="A976" t="s">
        <v>8219</v>
      </c>
      <c r="B976">
        <v>541</v>
      </c>
    </row>
    <row r="977" spans="1:2" x14ac:dyDescent="0.2">
      <c r="A977" t="s">
        <v>8219</v>
      </c>
      <c r="B977">
        <v>121</v>
      </c>
    </row>
    <row r="978" spans="1:2" x14ac:dyDescent="0.2">
      <c r="A978" t="s">
        <v>8219</v>
      </c>
      <c r="B978">
        <v>621</v>
      </c>
    </row>
    <row r="979" spans="1:2" x14ac:dyDescent="0.2">
      <c r="A979" t="s">
        <v>8219</v>
      </c>
      <c r="B979">
        <v>101</v>
      </c>
    </row>
    <row r="980" spans="1:2" x14ac:dyDescent="0.2">
      <c r="A980" t="s">
        <v>8219</v>
      </c>
      <c r="B980">
        <v>554</v>
      </c>
    </row>
    <row r="981" spans="1:2" x14ac:dyDescent="0.2">
      <c r="A981" t="s">
        <v>8219</v>
      </c>
      <c r="B981">
        <v>666</v>
      </c>
    </row>
    <row r="982" spans="1:2" x14ac:dyDescent="0.2">
      <c r="A982" t="s">
        <v>8219</v>
      </c>
      <c r="B982">
        <v>410</v>
      </c>
    </row>
    <row r="983" spans="1:2" x14ac:dyDescent="0.2">
      <c r="A983" t="s">
        <v>8219</v>
      </c>
      <c r="B983">
        <v>375</v>
      </c>
    </row>
    <row r="984" spans="1:2" x14ac:dyDescent="0.2">
      <c r="A984" t="s">
        <v>8219</v>
      </c>
      <c r="B984">
        <v>1364</v>
      </c>
    </row>
    <row r="985" spans="1:2" x14ac:dyDescent="0.2">
      <c r="A985" t="s">
        <v>8219</v>
      </c>
      <c r="B985">
        <v>35</v>
      </c>
    </row>
    <row r="986" spans="1:2" x14ac:dyDescent="0.2">
      <c r="A986" t="s">
        <v>8219</v>
      </c>
      <c r="B986">
        <v>203</v>
      </c>
    </row>
    <row r="987" spans="1:2" x14ac:dyDescent="0.2">
      <c r="A987" t="s">
        <v>8219</v>
      </c>
      <c r="B987">
        <v>49</v>
      </c>
    </row>
    <row r="988" spans="1:2" x14ac:dyDescent="0.2">
      <c r="A988" t="s">
        <v>8219</v>
      </c>
      <c r="B988">
        <v>5812</v>
      </c>
    </row>
    <row r="989" spans="1:2" x14ac:dyDescent="0.2">
      <c r="A989" t="s">
        <v>8219</v>
      </c>
      <c r="B989">
        <v>1556</v>
      </c>
    </row>
    <row r="990" spans="1:2" x14ac:dyDescent="0.2">
      <c r="A990" t="s">
        <v>8219</v>
      </c>
      <c r="B990">
        <v>65</v>
      </c>
    </row>
    <row r="991" spans="1:2" x14ac:dyDescent="0.2">
      <c r="A991" t="s">
        <v>8219</v>
      </c>
      <c r="B991">
        <v>10</v>
      </c>
    </row>
    <row r="992" spans="1:2" x14ac:dyDescent="0.2">
      <c r="A992" t="s">
        <v>8219</v>
      </c>
      <c r="B992">
        <v>76</v>
      </c>
    </row>
    <row r="993" spans="1:2" x14ac:dyDescent="0.2">
      <c r="A993" t="s">
        <v>8219</v>
      </c>
      <c r="B993">
        <v>263</v>
      </c>
    </row>
    <row r="994" spans="1:2" x14ac:dyDescent="0.2">
      <c r="A994" t="s">
        <v>8219</v>
      </c>
      <c r="B994">
        <v>1530</v>
      </c>
    </row>
    <row r="995" spans="1:2" x14ac:dyDescent="0.2">
      <c r="A995" t="s">
        <v>8219</v>
      </c>
      <c r="B995">
        <v>278</v>
      </c>
    </row>
    <row r="996" spans="1:2" x14ac:dyDescent="0.2">
      <c r="A996" t="s">
        <v>8219</v>
      </c>
      <c r="B996">
        <v>350</v>
      </c>
    </row>
    <row r="997" spans="1:2" x14ac:dyDescent="0.2">
      <c r="A997" t="s">
        <v>8219</v>
      </c>
      <c r="B997">
        <v>470</v>
      </c>
    </row>
    <row r="998" spans="1:2" x14ac:dyDescent="0.2">
      <c r="A998" t="s">
        <v>8219</v>
      </c>
      <c r="B998">
        <v>3</v>
      </c>
    </row>
    <row r="999" spans="1:2" x14ac:dyDescent="0.2">
      <c r="A999" t="s">
        <v>8219</v>
      </c>
      <c r="B999">
        <v>8200</v>
      </c>
    </row>
    <row r="1000" spans="1:2" x14ac:dyDescent="0.2">
      <c r="A1000" t="s">
        <v>8219</v>
      </c>
      <c r="B1000">
        <v>8359</v>
      </c>
    </row>
    <row r="1001" spans="1:2" x14ac:dyDescent="0.2">
      <c r="A1001" t="s">
        <v>8219</v>
      </c>
      <c r="B1001">
        <v>188</v>
      </c>
    </row>
    <row r="1002" spans="1:2" x14ac:dyDescent="0.2">
      <c r="A1002" t="s">
        <v>8219</v>
      </c>
      <c r="B1002">
        <v>48</v>
      </c>
    </row>
    <row r="1003" spans="1:2" x14ac:dyDescent="0.2">
      <c r="A1003" t="s">
        <v>8219</v>
      </c>
      <c r="B1003">
        <v>607</v>
      </c>
    </row>
    <row r="1004" spans="1:2" x14ac:dyDescent="0.2">
      <c r="A1004" t="s">
        <v>8219</v>
      </c>
      <c r="B1004">
        <v>50</v>
      </c>
    </row>
    <row r="1005" spans="1:2" x14ac:dyDescent="0.2">
      <c r="A1005" t="s">
        <v>8219</v>
      </c>
      <c r="B1005">
        <v>55</v>
      </c>
    </row>
    <row r="1006" spans="1:2" x14ac:dyDescent="0.2">
      <c r="A1006" t="s">
        <v>8219</v>
      </c>
      <c r="B1006">
        <v>38</v>
      </c>
    </row>
    <row r="1007" spans="1:2" x14ac:dyDescent="0.2">
      <c r="A1007" t="s">
        <v>8219</v>
      </c>
      <c r="B1007">
        <v>25</v>
      </c>
    </row>
    <row r="1008" spans="1:2" x14ac:dyDescent="0.2">
      <c r="A1008" t="s">
        <v>8219</v>
      </c>
      <c r="B1008">
        <v>46</v>
      </c>
    </row>
    <row r="1009" spans="1:2" x14ac:dyDescent="0.2">
      <c r="A1009" t="s">
        <v>8219</v>
      </c>
      <c r="B1009">
        <v>83</v>
      </c>
    </row>
    <row r="1010" spans="1:2" x14ac:dyDescent="0.2">
      <c r="A1010" t="s">
        <v>8219</v>
      </c>
      <c r="B1010">
        <v>35</v>
      </c>
    </row>
    <row r="1011" spans="1:2" x14ac:dyDescent="0.2">
      <c r="A1011" t="s">
        <v>8219</v>
      </c>
      <c r="B1011">
        <v>25</v>
      </c>
    </row>
    <row r="1012" spans="1:2" x14ac:dyDescent="0.2">
      <c r="A1012" t="s">
        <v>8219</v>
      </c>
      <c r="B1012">
        <v>75</v>
      </c>
    </row>
    <row r="1013" spans="1:2" x14ac:dyDescent="0.2">
      <c r="A1013" t="s">
        <v>8219</v>
      </c>
      <c r="B1013">
        <v>62</v>
      </c>
    </row>
    <row r="1014" spans="1:2" x14ac:dyDescent="0.2">
      <c r="A1014" t="s">
        <v>8219</v>
      </c>
      <c r="B1014">
        <v>160</v>
      </c>
    </row>
    <row r="1015" spans="1:2" x14ac:dyDescent="0.2">
      <c r="A1015" t="s">
        <v>8219</v>
      </c>
      <c r="B1015">
        <v>246</v>
      </c>
    </row>
    <row r="1016" spans="1:2" x14ac:dyDescent="0.2">
      <c r="A1016" t="s">
        <v>8219</v>
      </c>
      <c r="B1016">
        <v>55</v>
      </c>
    </row>
    <row r="1017" spans="1:2" x14ac:dyDescent="0.2">
      <c r="A1017" t="s">
        <v>8219</v>
      </c>
      <c r="B1017">
        <v>23</v>
      </c>
    </row>
    <row r="1018" spans="1:2" x14ac:dyDescent="0.2">
      <c r="A1018" t="s">
        <v>8219</v>
      </c>
      <c r="B1018">
        <v>72</v>
      </c>
    </row>
    <row r="1019" spans="1:2" x14ac:dyDescent="0.2">
      <c r="A1019" t="s">
        <v>8219</v>
      </c>
      <c r="B1019">
        <v>22</v>
      </c>
    </row>
    <row r="1020" spans="1:2" x14ac:dyDescent="0.2">
      <c r="A1020" t="s">
        <v>8219</v>
      </c>
      <c r="B1020">
        <v>14</v>
      </c>
    </row>
    <row r="1021" spans="1:2" x14ac:dyDescent="0.2">
      <c r="A1021" t="s">
        <v>8219</v>
      </c>
      <c r="B1021">
        <v>38</v>
      </c>
    </row>
    <row r="1022" spans="1:2" x14ac:dyDescent="0.2">
      <c r="A1022" t="s">
        <v>8219</v>
      </c>
      <c r="B1022">
        <v>32</v>
      </c>
    </row>
    <row r="1023" spans="1:2" x14ac:dyDescent="0.2">
      <c r="A1023" t="s">
        <v>8219</v>
      </c>
      <c r="B1023">
        <v>63</v>
      </c>
    </row>
    <row r="1024" spans="1:2" x14ac:dyDescent="0.2">
      <c r="A1024" t="s">
        <v>8219</v>
      </c>
      <c r="B1024">
        <v>27</v>
      </c>
    </row>
    <row r="1025" spans="1:2" x14ac:dyDescent="0.2">
      <c r="A1025" t="s">
        <v>8219</v>
      </c>
      <c r="B1025">
        <v>44</v>
      </c>
    </row>
    <row r="1026" spans="1:2" x14ac:dyDescent="0.2">
      <c r="A1026" t="s">
        <v>8219</v>
      </c>
      <c r="B1026">
        <v>38</v>
      </c>
    </row>
    <row r="1027" spans="1:2" x14ac:dyDescent="0.2">
      <c r="A1027" t="s">
        <v>8219</v>
      </c>
      <c r="B1027">
        <v>115</v>
      </c>
    </row>
    <row r="1028" spans="1:2" x14ac:dyDescent="0.2">
      <c r="A1028" t="s">
        <v>8219</v>
      </c>
      <c r="B1028">
        <v>37</v>
      </c>
    </row>
    <row r="1029" spans="1:2" x14ac:dyDescent="0.2">
      <c r="A1029" t="s">
        <v>8219</v>
      </c>
      <c r="B1029">
        <v>99</v>
      </c>
    </row>
    <row r="1030" spans="1:2" x14ac:dyDescent="0.2">
      <c r="A1030" t="s">
        <v>8219</v>
      </c>
      <c r="B1030">
        <v>44</v>
      </c>
    </row>
    <row r="1031" spans="1:2" x14ac:dyDescent="0.2">
      <c r="A1031" t="s">
        <v>8219</v>
      </c>
      <c r="B1031">
        <v>58</v>
      </c>
    </row>
    <row r="1032" spans="1:2" x14ac:dyDescent="0.2">
      <c r="A1032" t="s">
        <v>8219</v>
      </c>
      <c r="B1032">
        <v>191</v>
      </c>
    </row>
    <row r="1033" spans="1:2" x14ac:dyDescent="0.2">
      <c r="A1033" t="s">
        <v>8219</v>
      </c>
      <c r="B1033">
        <v>40</v>
      </c>
    </row>
    <row r="1034" spans="1:2" x14ac:dyDescent="0.2">
      <c r="A1034" t="s">
        <v>8219</v>
      </c>
      <c r="B1034">
        <v>38</v>
      </c>
    </row>
    <row r="1035" spans="1:2" x14ac:dyDescent="0.2">
      <c r="A1035" t="s">
        <v>8219</v>
      </c>
      <c r="B1035">
        <v>39</v>
      </c>
    </row>
    <row r="1036" spans="1:2" x14ac:dyDescent="0.2">
      <c r="A1036" t="s">
        <v>8219</v>
      </c>
      <c r="B1036">
        <v>11</v>
      </c>
    </row>
    <row r="1037" spans="1:2" x14ac:dyDescent="0.2">
      <c r="A1037" t="s">
        <v>8219</v>
      </c>
      <c r="B1037">
        <v>107</v>
      </c>
    </row>
    <row r="1038" spans="1:2" x14ac:dyDescent="0.2">
      <c r="A1038" t="s">
        <v>8219</v>
      </c>
      <c r="B1038">
        <v>147</v>
      </c>
    </row>
    <row r="1039" spans="1:2" x14ac:dyDescent="0.2">
      <c r="A1039" t="s">
        <v>8219</v>
      </c>
      <c r="B1039">
        <v>36</v>
      </c>
    </row>
    <row r="1040" spans="1:2" x14ac:dyDescent="0.2">
      <c r="A1040" t="s">
        <v>8219</v>
      </c>
      <c r="B1040">
        <v>92</v>
      </c>
    </row>
    <row r="1041" spans="1:2" x14ac:dyDescent="0.2">
      <c r="A1041" t="s">
        <v>8219</v>
      </c>
      <c r="B1041">
        <v>35</v>
      </c>
    </row>
    <row r="1042" spans="1:2" x14ac:dyDescent="0.2">
      <c r="A1042" t="s">
        <v>8219</v>
      </c>
      <c r="B1042">
        <v>17</v>
      </c>
    </row>
    <row r="1043" spans="1:2" x14ac:dyDescent="0.2">
      <c r="A1043" t="s">
        <v>8219</v>
      </c>
      <c r="B1043">
        <v>22</v>
      </c>
    </row>
    <row r="1044" spans="1:2" x14ac:dyDescent="0.2">
      <c r="A1044" t="s">
        <v>8219</v>
      </c>
      <c r="B1044">
        <v>69</v>
      </c>
    </row>
    <row r="1045" spans="1:2" x14ac:dyDescent="0.2">
      <c r="A1045" t="s">
        <v>8219</v>
      </c>
      <c r="B1045">
        <v>13</v>
      </c>
    </row>
    <row r="1046" spans="1:2" x14ac:dyDescent="0.2">
      <c r="A1046" t="s">
        <v>8219</v>
      </c>
      <c r="B1046">
        <v>58</v>
      </c>
    </row>
    <row r="1047" spans="1:2" x14ac:dyDescent="0.2">
      <c r="A1047" t="s">
        <v>8219</v>
      </c>
      <c r="B1047">
        <v>44</v>
      </c>
    </row>
    <row r="1048" spans="1:2" x14ac:dyDescent="0.2">
      <c r="A1048" t="s">
        <v>8219</v>
      </c>
      <c r="B1048">
        <v>83</v>
      </c>
    </row>
    <row r="1049" spans="1:2" x14ac:dyDescent="0.2">
      <c r="A1049" t="s">
        <v>8219</v>
      </c>
      <c r="B1049">
        <v>117</v>
      </c>
    </row>
    <row r="1050" spans="1:2" x14ac:dyDescent="0.2">
      <c r="A1050" t="s">
        <v>8219</v>
      </c>
      <c r="B1050">
        <v>32</v>
      </c>
    </row>
    <row r="1051" spans="1:2" x14ac:dyDescent="0.2">
      <c r="A1051" t="s">
        <v>8219</v>
      </c>
      <c r="B1051">
        <v>8</v>
      </c>
    </row>
    <row r="1052" spans="1:2" x14ac:dyDescent="0.2">
      <c r="A1052" t="s">
        <v>8219</v>
      </c>
      <c r="B1052">
        <v>340</v>
      </c>
    </row>
    <row r="1053" spans="1:2" x14ac:dyDescent="0.2">
      <c r="A1053" t="s">
        <v>8219</v>
      </c>
      <c r="B1053">
        <v>7</v>
      </c>
    </row>
    <row r="1054" spans="1:2" x14ac:dyDescent="0.2">
      <c r="A1054" t="s">
        <v>8219</v>
      </c>
      <c r="B1054">
        <v>19</v>
      </c>
    </row>
    <row r="1055" spans="1:2" x14ac:dyDescent="0.2">
      <c r="A1055" t="s">
        <v>8219</v>
      </c>
      <c r="B1055">
        <v>47</v>
      </c>
    </row>
    <row r="1056" spans="1:2" x14ac:dyDescent="0.2">
      <c r="A1056" t="s">
        <v>8219</v>
      </c>
      <c r="B1056">
        <v>13</v>
      </c>
    </row>
    <row r="1057" spans="1:2" x14ac:dyDescent="0.2">
      <c r="A1057" t="s">
        <v>8219</v>
      </c>
      <c r="B1057">
        <v>90</v>
      </c>
    </row>
    <row r="1058" spans="1:2" x14ac:dyDescent="0.2">
      <c r="A1058" t="s">
        <v>8219</v>
      </c>
      <c r="B1058">
        <v>63</v>
      </c>
    </row>
    <row r="1059" spans="1:2" x14ac:dyDescent="0.2">
      <c r="A1059" t="s">
        <v>8219</v>
      </c>
      <c r="B1059">
        <v>26</v>
      </c>
    </row>
    <row r="1060" spans="1:2" x14ac:dyDescent="0.2">
      <c r="A1060" t="s">
        <v>8219</v>
      </c>
      <c r="B1060">
        <v>71</v>
      </c>
    </row>
    <row r="1061" spans="1:2" x14ac:dyDescent="0.2">
      <c r="A1061" t="s">
        <v>8219</v>
      </c>
      <c r="B1061">
        <v>38</v>
      </c>
    </row>
    <row r="1062" spans="1:2" x14ac:dyDescent="0.2">
      <c r="A1062" t="s">
        <v>8219</v>
      </c>
      <c r="B1062">
        <v>859</v>
      </c>
    </row>
    <row r="1063" spans="1:2" x14ac:dyDescent="0.2">
      <c r="A1063" t="s">
        <v>8219</v>
      </c>
      <c r="B1063">
        <v>21</v>
      </c>
    </row>
    <row r="1064" spans="1:2" x14ac:dyDescent="0.2">
      <c r="A1064" t="s">
        <v>8219</v>
      </c>
      <c r="B1064">
        <v>78</v>
      </c>
    </row>
    <row r="1065" spans="1:2" x14ac:dyDescent="0.2">
      <c r="A1065" t="s">
        <v>8219</v>
      </c>
      <c r="B1065">
        <v>53</v>
      </c>
    </row>
    <row r="1066" spans="1:2" x14ac:dyDescent="0.2">
      <c r="A1066" t="s">
        <v>8219</v>
      </c>
      <c r="B1066">
        <v>356</v>
      </c>
    </row>
    <row r="1067" spans="1:2" x14ac:dyDescent="0.2">
      <c r="A1067" t="s">
        <v>8219</v>
      </c>
      <c r="B1067">
        <v>279</v>
      </c>
    </row>
    <row r="1068" spans="1:2" x14ac:dyDescent="0.2">
      <c r="A1068" t="s">
        <v>8219</v>
      </c>
      <c r="B1068">
        <v>266</v>
      </c>
    </row>
    <row r="1069" spans="1:2" x14ac:dyDescent="0.2">
      <c r="A1069" t="s">
        <v>8219</v>
      </c>
      <c r="B1069">
        <v>623</v>
      </c>
    </row>
    <row r="1070" spans="1:2" x14ac:dyDescent="0.2">
      <c r="A1070" t="s">
        <v>8219</v>
      </c>
      <c r="B1070">
        <v>392</v>
      </c>
    </row>
    <row r="1071" spans="1:2" x14ac:dyDescent="0.2">
      <c r="A1071" t="s">
        <v>8219</v>
      </c>
      <c r="B1071">
        <v>3562</v>
      </c>
    </row>
    <row r="1072" spans="1:2" x14ac:dyDescent="0.2">
      <c r="A1072" t="s">
        <v>8219</v>
      </c>
      <c r="B1072">
        <v>514</v>
      </c>
    </row>
    <row r="1073" spans="1:2" x14ac:dyDescent="0.2">
      <c r="A1073" t="s">
        <v>8219</v>
      </c>
      <c r="B1073">
        <v>88</v>
      </c>
    </row>
    <row r="1074" spans="1:2" x14ac:dyDescent="0.2">
      <c r="A1074" t="s">
        <v>8219</v>
      </c>
      <c r="B1074">
        <v>537</v>
      </c>
    </row>
    <row r="1075" spans="1:2" x14ac:dyDescent="0.2">
      <c r="A1075" t="s">
        <v>8219</v>
      </c>
      <c r="B1075">
        <v>25</v>
      </c>
    </row>
    <row r="1076" spans="1:2" x14ac:dyDescent="0.2">
      <c r="A1076" t="s">
        <v>8219</v>
      </c>
      <c r="B1076">
        <v>3238</v>
      </c>
    </row>
    <row r="1077" spans="1:2" x14ac:dyDescent="0.2">
      <c r="A1077" t="s">
        <v>8219</v>
      </c>
      <c r="B1077">
        <v>897</v>
      </c>
    </row>
    <row r="1078" spans="1:2" x14ac:dyDescent="0.2">
      <c r="A1078" t="s">
        <v>8219</v>
      </c>
      <c r="B1078">
        <v>878</v>
      </c>
    </row>
    <row r="1079" spans="1:2" x14ac:dyDescent="0.2">
      <c r="A1079" t="s">
        <v>8219</v>
      </c>
      <c r="B1079">
        <v>115</v>
      </c>
    </row>
    <row r="1080" spans="1:2" x14ac:dyDescent="0.2">
      <c r="A1080" t="s">
        <v>8219</v>
      </c>
      <c r="B1080">
        <v>234</v>
      </c>
    </row>
    <row r="1081" spans="1:2" x14ac:dyDescent="0.2">
      <c r="A1081" t="s">
        <v>8219</v>
      </c>
      <c r="B1081">
        <v>4330</v>
      </c>
    </row>
    <row r="1082" spans="1:2" x14ac:dyDescent="0.2">
      <c r="A1082" t="s">
        <v>8219</v>
      </c>
      <c r="B1082">
        <v>651</v>
      </c>
    </row>
    <row r="1083" spans="1:2" x14ac:dyDescent="0.2">
      <c r="A1083" t="s">
        <v>8219</v>
      </c>
      <c r="B1083">
        <v>251</v>
      </c>
    </row>
    <row r="1084" spans="1:2" x14ac:dyDescent="0.2">
      <c r="A1084" t="s">
        <v>8219</v>
      </c>
      <c r="B1084">
        <v>263</v>
      </c>
    </row>
    <row r="1085" spans="1:2" x14ac:dyDescent="0.2">
      <c r="A1085" t="s">
        <v>8219</v>
      </c>
      <c r="B1085">
        <v>28</v>
      </c>
    </row>
    <row r="1086" spans="1:2" x14ac:dyDescent="0.2">
      <c r="A1086" t="s">
        <v>8219</v>
      </c>
      <c r="B1086">
        <v>721</v>
      </c>
    </row>
    <row r="1087" spans="1:2" x14ac:dyDescent="0.2">
      <c r="A1087" t="s">
        <v>8219</v>
      </c>
      <c r="B1087">
        <v>50</v>
      </c>
    </row>
    <row r="1088" spans="1:2" x14ac:dyDescent="0.2">
      <c r="A1088" t="s">
        <v>8219</v>
      </c>
      <c r="B1088">
        <v>73</v>
      </c>
    </row>
    <row r="1089" spans="1:2" x14ac:dyDescent="0.2">
      <c r="A1089" t="s">
        <v>8219</v>
      </c>
      <c r="B1089">
        <v>27</v>
      </c>
    </row>
    <row r="1090" spans="1:2" x14ac:dyDescent="0.2">
      <c r="A1090" t="s">
        <v>8219</v>
      </c>
      <c r="B1090">
        <v>34</v>
      </c>
    </row>
    <row r="1091" spans="1:2" x14ac:dyDescent="0.2">
      <c r="A1091" t="s">
        <v>8219</v>
      </c>
      <c r="B1091">
        <v>7</v>
      </c>
    </row>
    <row r="1092" spans="1:2" x14ac:dyDescent="0.2">
      <c r="A1092" t="s">
        <v>8219</v>
      </c>
      <c r="B1092">
        <v>24</v>
      </c>
    </row>
    <row r="1093" spans="1:2" x14ac:dyDescent="0.2">
      <c r="A1093" t="s">
        <v>8219</v>
      </c>
      <c r="B1093">
        <v>15</v>
      </c>
    </row>
    <row r="1094" spans="1:2" x14ac:dyDescent="0.2">
      <c r="A1094" t="s">
        <v>8219</v>
      </c>
      <c r="B1094">
        <v>72</v>
      </c>
    </row>
    <row r="1095" spans="1:2" x14ac:dyDescent="0.2">
      <c r="A1095" t="s">
        <v>8219</v>
      </c>
      <c r="B1095">
        <v>120</v>
      </c>
    </row>
    <row r="1096" spans="1:2" x14ac:dyDescent="0.2">
      <c r="A1096" t="s">
        <v>8219</v>
      </c>
      <c r="B1096">
        <v>123</v>
      </c>
    </row>
    <row r="1097" spans="1:2" x14ac:dyDescent="0.2">
      <c r="A1097" t="s">
        <v>8219</v>
      </c>
      <c r="B1097">
        <v>1</v>
      </c>
    </row>
    <row r="1098" spans="1:2" x14ac:dyDescent="0.2">
      <c r="A1098" t="s">
        <v>8219</v>
      </c>
      <c r="B1098">
        <v>24</v>
      </c>
    </row>
    <row r="1099" spans="1:2" x14ac:dyDescent="0.2">
      <c r="A1099" t="s">
        <v>8219</v>
      </c>
      <c r="B1099">
        <v>33</v>
      </c>
    </row>
    <row r="1100" spans="1:2" x14ac:dyDescent="0.2">
      <c r="A1100" t="s">
        <v>8219</v>
      </c>
      <c r="B1100">
        <v>14</v>
      </c>
    </row>
    <row r="1101" spans="1:2" x14ac:dyDescent="0.2">
      <c r="A1101" t="s">
        <v>8219</v>
      </c>
      <c r="B1101">
        <v>9</v>
      </c>
    </row>
    <row r="1102" spans="1:2" x14ac:dyDescent="0.2">
      <c r="A1102" t="s">
        <v>8219</v>
      </c>
      <c r="B1102">
        <v>76</v>
      </c>
    </row>
    <row r="1103" spans="1:2" x14ac:dyDescent="0.2">
      <c r="A1103" t="s">
        <v>8219</v>
      </c>
      <c r="B1103">
        <v>19</v>
      </c>
    </row>
    <row r="1104" spans="1:2" x14ac:dyDescent="0.2">
      <c r="A1104" t="s">
        <v>8219</v>
      </c>
      <c r="B1104">
        <v>69</v>
      </c>
    </row>
    <row r="1105" spans="1:2" x14ac:dyDescent="0.2">
      <c r="A1105" t="s">
        <v>8219</v>
      </c>
      <c r="B1105">
        <v>218</v>
      </c>
    </row>
    <row r="1106" spans="1:2" x14ac:dyDescent="0.2">
      <c r="A1106" t="s">
        <v>8219</v>
      </c>
      <c r="B1106">
        <v>30</v>
      </c>
    </row>
    <row r="1107" spans="1:2" x14ac:dyDescent="0.2">
      <c r="A1107" t="s">
        <v>8219</v>
      </c>
      <c r="B1107">
        <v>100</v>
      </c>
    </row>
    <row r="1108" spans="1:2" x14ac:dyDescent="0.2">
      <c r="A1108" t="s">
        <v>8219</v>
      </c>
      <c r="B1108">
        <v>296</v>
      </c>
    </row>
    <row r="1109" spans="1:2" x14ac:dyDescent="0.2">
      <c r="A1109" t="s">
        <v>8219</v>
      </c>
      <c r="B1109">
        <v>1204</v>
      </c>
    </row>
    <row r="1110" spans="1:2" x14ac:dyDescent="0.2">
      <c r="A1110" t="s">
        <v>8219</v>
      </c>
      <c r="B1110">
        <v>321</v>
      </c>
    </row>
    <row r="1111" spans="1:2" x14ac:dyDescent="0.2">
      <c r="A1111" t="s">
        <v>8219</v>
      </c>
      <c r="B1111">
        <v>301</v>
      </c>
    </row>
    <row r="1112" spans="1:2" x14ac:dyDescent="0.2">
      <c r="A1112" t="s">
        <v>8219</v>
      </c>
      <c r="B1112">
        <v>144</v>
      </c>
    </row>
    <row r="1113" spans="1:2" x14ac:dyDescent="0.2">
      <c r="A1113" t="s">
        <v>8219</v>
      </c>
      <c r="B1113">
        <v>539</v>
      </c>
    </row>
    <row r="1114" spans="1:2" x14ac:dyDescent="0.2">
      <c r="A1114" t="s">
        <v>8219</v>
      </c>
      <c r="B1114">
        <v>498</v>
      </c>
    </row>
    <row r="1115" spans="1:2" x14ac:dyDescent="0.2">
      <c r="A1115" t="s">
        <v>8219</v>
      </c>
      <c r="B1115">
        <v>1113</v>
      </c>
    </row>
    <row r="1116" spans="1:2" x14ac:dyDescent="0.2">
      <c r="A1116" t="s">
        <v>8219</v>
      </c>
      <c r="B1116">
        <v>988</v>
      </c>
    </row>
    <row r="1117" spans="1:2" x14ac:dyDescent="0.2">
      <c r="A1117" t="s">
        <v>8219</v>
      </c>
      <c r="B1117">
        <v>391</v>
      </c>
    </row>
    <row r="1118" spans="1:2" x14ac:dyDescent="0.2">
      <c r="A1118" t="s">
        <v>8219</v>
      </c>
      <c r="B1118">
        <v>28</v>
      </c>
    </row>
    <row r="1119" spans="1:2" x14ac:dyDescent="0.2">
      <c r="A1119" t="s">
        <v>8219</v>
      </c>
      <c r="B1119">
        <v>147</v>
      </c>
    </row>
    <row r="1120" spans="1:2" x14ac:dyDescent="0.2">
      <c r="A1120" t="s">
        <v>8219</v>
      </c>
      <c r="B1120">
        <v>680</v>
      </c>
    </row>
    <row r="1121" spans="1:2" x14ac:dyDescent="0.2">
      <c r="A1121" t="s">
        <v>8219</v>
      </c>
      <c r="B1121">
        <v>983</v>
      </c>
    </row>
    <row r="1122" spans="1:2" x14ac:dyDescent="0.2">
      <c r="A1122" t="s">
        <v>8219</v>
      </c>
      <c r="B1122">
        <v>79</v>
      </c>
    </row>
    <row r="1123" spans="1:2" x14ac:dyDescent="0.2">
      <c r="A1123" t="s">
        <v>8219</v>
      </c>
      <c r="B1123">
        <v>426</v>
      </c>
    </row>
    <row r="1124" spans="1:2" x14ac:dyDescent="0.2">
      <c r="A1124" t="s">
        <v>8219</v>
      </c>
      <c r="B1124">
        <v>96</v>
      </c>
    </row>
    <row r="1125" spans="1:2" x14ac:dyDescent="0.2">
      <c r="A1125" t="s">
        <v>8219</v>
      </c>
      <c r="B1125">
        <v>163</v>
      </c>
    </row>
    <row r="1126" spans="1:2" x14ac:dyDescent="0.2">
      <c r="A1126" t="s">
        <v>8219</v>
      </c>
      <c r="B1126">
        <v>2525</v>
      </c>
    </row>
    <row r="1127" spans="1:2" x14ac:dyDescent="0.2">
      <c r="A1127" t="s">
        <v>8219</v>
      </c>
      <c r="B1127">
        <v>2035</v>
      </c>
    </row>
    <row r="1128" spans="1:2" x14ac:dyDescent="0.2">
      <c r="A1128" t="s">
        <v>8219</v>
      </c>
      <c r="B1128">
        <v>290</v>
      </c>
    </row>
    <row r="1129" spans="1:2" x14ac:dyDescent="0.2">
      <c r="A1129" t="s">
        <v>8219</v>
      </c>
      <c r="B1129">
        <v>1980</v>
      </c>
    </row>
    <row r="1130" spans="1:2" x14ac:dyDescent="0.2">
      <c r="A1130" t="s">
        <v>8219</v>
      </c>
      <c r="B1130">
        <v>57</v>
      </c>
    </row>
    <row r="1131" spans="1:2" x14ac:dyDescent="0.2">
      <c r="A1131" t="s">
        <v>8219</v>
      </c>
      <c r="B1131">
        <v>380</v>
      </c>
    </row>
    <row r="1132" spans="1:2" x14ac:dyDescent="0.2">
      <c r="A1132" t="s">
        <v>8219</v>
      </c>
      <c r="B1132">
        <v>128</v>
      </c>
    </row>
    <row r="1133" spans="1:2" x14ac:dyDescent="0.2">
      <c r="A1133" t="s">
        <v>8219</v>
      </c>
      <c r="B1133">
        <v>180</v>
      </c>
    </row>
    <row r="1134" spans="1:2" x14ac:dyDescent="0.2">
      <c r="A1134" t="s">
        <v>8219</v>
      </c>
      <c r="B1134">
        <v>571</v>
      </c>
    </row>
    <row r="1135" spans="1:2" x14ac:dyDescent="0.2">
      <c r="A1135" t="s">
        <v>8219</v>
      </c>
      <c r="B1135">
        <v>480</v>
      </c>
    </row>
    <row r="1136" spans="1:2" x14ac:dyDescent="0.2">
      <c r="A1136" t="s">
        <v>8219</v>
      </c>
      <c r="B1136">
        <v>249</v>
      </c>
    </row>
    <row r="1137" spans="1:2" x14ac:dyDescent="0.2">
      <c r="A1137" t="s">
        <v>8219</v>
      </c>
      <c r="B1137">
        <v>84</v>
      </c>
    </row>
    <row r="1138" spans="1:2" x14ac:dyDescent="0.2">
      <c r="A1138" t="s">
        <v>8219</v>
      </c>
      <c r="B1138">
        <v>197</v>
      </c>
    </row>
    <row r="1139" spans="1:2" x14ac:dyDescent="0.2">
      <c r="A1139" t="s">
        <v>8219</v>
      </c>
      <c r="B1139">
        <v>271</v>
      </c>
    </row>
    <row r="1140" spans="1:2" x14ac:dyDescent="0.2">
      <c r="A1140" t="s">
        <v>8219</v>
      </c>
      <c r="B1140">
        <v>50</v>
      </c>
    </row>
    <row r="1141" spans="1:2" x14ac:dyDescent="0.2">
      <c r="A1141" t="s">
        <v>8219</v>
      </c>
      <c r="B1141">
        <v>169</v>
      </c>
    </row>
    <row r="1142" spans="1:2" x14ac:dyDescent="0.2">
      <c r="A1142" t="s">
        <v>8219</v>
      </c>
      <c r="B1142">
        <v>205</v>
      </c>
    </row>
    <row r="1143" spans="1:2" x14ac:dyDescent="0.2">
      <c r="A1143" t="s">
        <v>8219</v>
      </c>
      <c r="B1143">
        <v>206</v>
      </c>
    </row>
    <row r="1144" spans="1:2" x14ac:dyDescent="0.2">
      <c r="A1144" t="s">
        <v>8219</v>
      </c>
      <c r="B1144">
        <v>84</v>
      </c>
    </row>
    <row r="1145" spans="1:2" x14ac:dyDescent="0.2">
      <c r="A1145" t="s">
        <v>8219</v>
      </c>
      <c r="B1145">
        <v>210</v>
      </c>
    </row>
    <row r="1146" spans="1:2" x14ac:dyDescent="0.2">
      <c r="A1146" t="s">
        <v>8219</v>
      </c>
      <c r="B1146">
        <v>181</v>
      </c>
    </row>
    <row r="1147" spans="1:2" x14ac:dyDescent="0.2">
      <c r="A1147" t="s">
        <v>8219</v>
      </c>
      <c r="B1147">
        <v>60</v>
      </c>
    </row>
    <row r="1148" spans="1:2" x14ac:dyDescent="0.2">
      <c r="A1148" t="s">
        <v>8219</v>
      </c>
      <c r="B1148">
        <v>445</v>
      </c>
    </row>
    <row r="1149" spans="1:2" x14ac:dyDescent="0.2">
      <c r="A1149" t="s">
        <v>8219</v>
      </c>
      <c r="B1149">
        <v>17</v>
      </c>
    </row>
    <row r="1150" spans="1:2" x14ac:dyDescent="0.2">
      <c r="A1150" t="s">
        <v>8219</v>
      </c>
      <c r="B1150">
        <v>194</v>
      </c>
    </row>
    <row r="1151" spans="1:2" x14ac:dyDescent="0.2">
      <c r="A1151" t="s">
        <v>8219</v>
      </c>
      <c r="B1151">
        <v>404</v>
      </c>
    </row>
    <row r="1152" spans="1:2" x14ac:dyDescent="0.2">
      <c r="A1152" t="s">
        <v>8219</v>
      </c>
      <c r="B1152">
        <v>194</v>
      </c>
    </row>
    <row r="1153" spans="1:2" x14ac:dyDescent="0.2">
      <c r="A1153" t="s">
        <v>8219</v>
      </c>
      <c r="B1153">
        <v>902</v>
      </c>
    </row>
    <row r="1154" spans="1:2" x14ac:dyDescent="0.2">
      <c r="A1154" t="s">
        <v>8219</v>
      </c>
      <c r="B1154">
        <v>1670</v>
      </c>
    </row>
    <row r="1155" spans="1:2" x14ac:dyDescent="0.2">
      <c r="A1155" t="s">
        <v>8219</v>
      </c>
      <c r="B1155">
        <v>1328</v>
      </c>
    </row>
    <row r="1156" spans="1:2" x14ac:dyDescent="0.2">
      <c r="A1156" t="s">
        <v>8219</v>
      </c>
      <c r="B1156">
        <v>944</v>
      </c>
    </row>
    <row r="1157" spans="1:2" x14ac:dyDescent="0.2">
      <c r="A1157" t="s">
        <v>8219</v>
      </c>
      <c r="B1157">
        <v>147</v>
      </c>
    </row>
    <row r="1158" spans="1:2" x14ac:dyDescent="0.2">
      <c r="A1158" t="s">
        <v>8219</v>
      </c>
      <c r="B1158">
        <v>99</v>
      </c>
    </row>
    <row r="1159" spans="1:2" x14ac:dyDescent="0.2">
      <c r="A1159" t="s">
        <v>8219</v>
      </c>
      <c r="B1159">
        <v>79</v>
      </c>
    </row>
    <row r="1160" spans="1:2" x14ac:dyDescent="0.2">
      <c r="A1160" t="s">
        <v>8219</v>
      </c>
      <c r="B1160">
        <v>75</v>
      </c>
    </row>
    <row r="1161" spans="1:2" x14ac:dyDescent="0.2">
      <c r="A1161" t="s">
        <v>8219</v>
      </c>
      <c r="B1161">
        <v>207</v>
      </c>
    </row>
    <row r="1162" spans="1:2" x14ac:dyDescent="0.2">
      <c r="A1162" t="s">
        <v>8219</v>
      </c>
      <c r="B1162">
        <v>102</v>
      </c>
    </row>
    <row r="1163" spans="1:2" x14ac:dyDescent="0.2">
      <c r="A1163" t="s">
        <v>8219</v>
      </c>
      <c r="B1163">
        <v>32</v>
      </c>
    </row>
    <row r="1164" spans="1:2" x14ac:dyDescent="0.2">
      <c r="A1164" t="s">
        <v>8219</v>
      </c>
      <c r="B1164">
        <v>480</v>
      </c>
    </row>
    <row r="1165" spans="1:2" x14ac:dyDescent="0.2">
      <c r="A1165" t="s">
        <v>8219</v>
      </c>
      <c r="B1165">
        <v>11</v>
      </c>
    </row>
    <row r="1166" spans="1:2" x14ac:dyDescent="0.2">
      <c r="A1166" t="s">
        <v>8219</v>
      </c>
      <c r="B1166">
        <v>12</v>
      </c>
    </row>
    <row r="1167" spans="1:2" x14ac:dyDescent="0.2">
      <c r="A1167" t="s">
        <v>8219</v>
      </c>
      <c r="B1167">
        <v>48</v>
      </c>
    </row>
    <row r="1168" spans="1:2" x14ac:dyDescent="0.2">
      <c r="A1168" t="s">
        <v>8219</v>
      </c>
      <c r="B1168">
        <v>59</v>
      </c>
    </row>
    <row r="1169" spans="1:2" x14ac:dyDescent="0.2">
      <c r="A1169" t="s">
        <v>8219</v>
      </c>
      <c r="B1169">
        <v>79</v>
      </c>
    </row>
    <row r="1170" spans="1:2" x14ac:dyDescent="0.2">
      <c r="A1170" t="s">
        <v>8219</v>
      </c>
      <c r="B1170">
        <v>14</v>
      </c>
    </row>
    <row r="1171" spans="1:2" x14ac:dyDescent="0.2">
      <c r="A1171" t="s">
        <v>8219</v>
      </c>
      <c r="B1171">
        <v>106</v>
      </c>
    </row>
    <row r="1172" spans="1:2" x14ac:dyDescent="0.2">
      <c r="A1172" t="s">
        <v>8219</v>
      </c>
      <c r="B1172">
        <v>25</v>
      </c>
    </row>
    <row r="1173" spans="1:2" x14ac:dyDescent="0.2">
      <c r="A1173" t="s">
        <v>8219</v>
      </c>
      <c r="B1173">
        <v>25</v>
      </c>
    </row>
    <row r="1174" spans="1:2" x14ac:dyDescent="0.2">
      <c r="A1174" t="s">
        <v>8219</v>
      </c>
      <c r="B1174">
        <v>29</v>
      </c>
    </row>
    <row r="1175" spans="1:2" x14ac:dyDescent="0.2">
      <c r="A1175" t="s">
        <v>8219</v>
      </c>
      <c r="B1175">
        <v>43</v>
      </c>
    </row>
    <row r="1176" spans="1:2" x14ac:dyDescent="0.2">
      <c r="A1176" t="s">
        <v>8219</v>
      </c>
      <c r="B1176">
        <v>46</v>
      </c>
    </row>
    <row r="1177" spans="1:2" x14ac:dyDescent="0.2">
      <c r="A1177" t="s">
        <v>8219</v>
      </c>
      <c r="B1177">
        <v>27</v>
      </c>
    </row>
    <row r="1178" spans="1:2" x14ac:dyDescent="0.2">
      <c r="A1178" t="s">
        <v>8219</v>
      </c>
      <c r="B1178">
        <v>112</v>
      </c>
    </row>
    <row r="1179" spans="1:2" x14ac:dyDescent="0.2">
      <c r="A1179" t="s">
        <v>8219</v>
      </c>
      <c r="B1179">
        <v>34</v>
      </c>
    </row>
    <row r="1180" spans="1:2" x14ac:dyDescent="0.2">
      <c r="A1180" t="s">
        <v>8219</v>
      </c>
      <c r="B1180">
        <v>145</v>
      </c>
    </row>
    <row r="1181" spans="1:2" x14ac:dyDescent="0.2">
      <c r="A1181" t="s">
        <v>8219</v>
      </c>
      <c r="B1181">
        <v>19</v>
      </c>
    </row>
    <row r="1182" spans="1:2" x14ac:dyDescent="0.2">
      <c r="A1182" t="s">
        <v>8219</v>
      </c>
      <c r="B1182">
        <v>288</v>
      </c>
    </row>
    <row r="1183" spans="1:2" x14ac:dyDescent="0.2">
      <c r="A1183" t="s">
        <v>8219</v>
      </c>
      <c r="B1183">
        <v>14</v>
      </c>
    </row>
    <row r="1184" spans="1:2" x14ac:dyDescent="0.2">
      <c r="A1184" t="s">
        <v>8219</v>
      </c>
      <c r="B1184">
        <v>7</v>
      </c>
    </row>
    <row r="1185" spans="1:2" x14ac:dyDescent="0.2">
      <c r="A1185" t="s">
        <v>8219</v>
      </c>
      <c r="B1185">
        <v>211</v>
      </c>
    </row>
    <row r="1186" spans="1:2" x14ac:dyDescent="0.2">
      <c r="A1186" t="s">
        <v>8219</v>
      </c>
      <c r="B1186">
        <v>85</v>
      </c>
    </row>
    <row r="1187" spans="1:2" x14ac:dyDescent="0.2">
      <c r="A1187" t="s">
        <v>8219</v>
      </c>
      <c r="B1187">
        <v>103</v>
      </c>
    </row>
    <row r="1188" spans="1:2" x14ac:dyDescent="0.2">
      <c r="A1188" t="s">
        <v>8219</v>
      </c>
      <c r="B1188">
        <v>113</v>
      </c>
    </row>
    <row r="1189" spans="1:2" x14ac:dyDescent="0.2">
      <c r="A1189" t="s">
        <v>8219</v>
      </c>
      <c r="B1189">
        <v>167</v>
      </c>
    </row>
    <row r="1190" spans="1:2" x14ac:dyDescent="0.2">
      <c r="A1190" t="s">
        <v>8219</v>
      </c>
      <c r="B1190">
        <v>73</v>
      </c>
    </row>
    <row r="1191" spans="1:2" x14ac:dyDescent="0.2">
      <c r="A1191" t="s">
        <v>8219</v>
      </c>
      <c r="B1191">
        <v>75</v>
      </c>
    </row>
    <row r="1192" spans="1:2" x14ac:dyDescent="0.2">
      <c r="A1192" t="s">
        <v>8219</v>
      </c>
      <c r="B1192">
        <v>614</v>
      </c>
    </row>
    <row r="1193" spans="1:2" x14ac:dyDescent="0.2">
      <c r="A1193" t="s">
        <v>8219</v>
      </c>
      <c r="B1193">
        <v>107</v>
      </c>
    </row>
    <row r="1194" spans="1:2" x14ac:dyDescent="0.2">
      <c r="A1194" t="s">
        <v>8219</v>
      </c>
      <c r="B1194">
        <v>1224</v>
      </c>
    </row>
    <row r="1195" spans="1:2" x14ac:dyDescent="0.2">
      <c r="A1195" t="s">
        <v>8219</v>
      </c>
      <c r="B1195">
        <v>104</v>
      </c>
    </row>
    <row r="1196" spans="1:2" x14ac:dyDescent="0.2">
      <c r="A1196" t="s">
        <v>8219</v>
      </c>
      <c r="B1196">
        <v>79</v>
      </c>
    </row>
    <row r="1197" spans="1:2" x14ac:dyDescent="0.2">
      <c r="A1197" t="s">
        <v>8219</v>
      </c>
      <c r="B1197">
        <v>157</v>
      </c>
    </row>
    <row r="1198" spans="1:2" x14ac:dyDescent="0.2">
      <c r="A1198" t="s">
        <v>8219</v>
      </c>
      <c r="B1198">
        <v>50</v>
      </c>
    </row>
    <row r="1199" spans="1:2" x14ac:dyDescent="0.2">
      <c r="A1199" t="s">
        <v>8219</v>
      </c>
      <c r="B1199">
        <v>64</v>
      </c>
    </row>
    <row r="1200" spans="1:2" x14ac:dyDescent="0.2">
      <c r="A1200" t="s">
        <v>8219</v>
      </c>
      <c r="B1200">
        <v>200</v>
      </c>
    </row>
    <row r="1201" spans="1:2" x14ac:dyDescent="0.2">
      <c r="A1201" t="s">
        <v>8219</v>
      </c>
      <c r="B1201">
        <v>22</v>
      </c>
    </row>
    <row r="1202" spans="1:2" x14ac:dyDescent="0.2">
      <c r="A1202" t="s">
        <v>8219</v>
      </c>
      <c r="B1202">
        <v>163</v>
      </c>
    </row>
    <row r="1203" spans="1:2" x14ac:dyDescent="0.2">
      <c r="A1203" t="s">
        <v>8219</v>
      </c>
      <c r="B1203">
        <v>77</v>
      </c>
    </row>
    <row r="1204" spans="1:2" x14ac:dyDescent="0.2">
      <c r="A1204" t="s">
        <v>8219</v>
      </c>
      <c r="B1204">
        <v>89</v>
      </c>
    </row>
    <row r="1205" spans="1:2" x14ac:dyDescent="0.2">
      <c r="A1205" t="s">
        <v>8219</v>
      </c>
      <c r="B1205">
        <v>3355</v>
      </c>
    </row>
    <row r="1206" spans="1:2" x14ac:dyDescent="0.2">
      <c r="A1206" t="s">
        <v>8219</v>
      </c>
      <c r="B1206">
        <v>537</v>
      </c>
    </row>
    <row r="1207" spans="1:2" x14ac:dyDescent="0.2">
      <c r="A1207" t="s">
        <v>8219</v>
      </c>
      <c r="B1207">
        <v>125</v>
      </c>
    </row>
    <row r="1208" spans="1:2" x14ac:dyDescent="0.2">
      <c r="A1208" t="s">
        <v>8219</v>
      </c>
      <c r="B1208">
        <v>163</v>
      </c>
    </row>
    <row r="1209" spans="1:2" x14ac:dyDescent="0.2">
      <c r="A1209" t="s">
        <v>8219</v>
      </c>
      <c r="B1209">
        <v>283</v>
      </c>
    </row>
    <row r="1210" spans="1:2" x14ac:dyDescent="0.2">
      <c r="A1210" t="s">
        <v>8219</v>
      </c>
      <c r="B1210">
        <v>352</v>
      </c>
    </row>
    <row r="1211" spans="1:2" x14ac:dyDescent="0.2">
      <c r="A1211" t="s">
        <v>8219</v>
      </c>
      <c r="B1211">
        <v>94</v>
      </c>
    </row>
    <row r="1212" spans="1:2" x14ac:dyDescent="0.2">
      <c r="A1212" t="s">
        <v>8219</v>
      </c>
      <c r="B1212">
        <v>67</v>
      </c>
    </row>
    <row r="1213" spans="1:2" x14ac:dyDescent="0.2">
      <c r="A1213" t="s">
        <v>8219</v>
      </c>
      <c r="B1213">
        <v>221</v>
      </c>
    </row>
    <row r="1214" spans="1:2" x14ac:dyDescent="0.2">
      <c r="A1214" t="s">
        <v>8219</v>
      </c>
      <c r="B1214">
        <v>2165</v>
      </c>
    </row>
    <row r="1215" spans="1:2" x14ac:dyDescent="0.2">
      <c r="A1215" t="s">
        <v>8219</v>
      </c>
      <c r="B1215">
        <v>179</v>
      </c>
    </row>
    <row r="1216" spans="1:2" x14ac:dyDescent="0.2">
      <c r="A1216" t="s">
        <v>8219</v>
      </c>
      <c r="B1216">
        <v>123</v>
      </c>
    </row>
    <row r="1217" spans="1:2" x14ac:dyDescent="0.2">
      <c r="A1217" t="s">
        <v>8219</v>
      </c>
      <c r="B1217">
        <v>1104</v>
      </c>
    </row>
    <row r="1218" spans="1:2" x14ac:dyDescent="0.2">
      <c r="A1218" t="s">
        <v>8219</v>
      </c>
      <c r="B1218">
        <v>403</v>
      </c>
    </row>
    <row r="1219" spans="1:2" x14ac:dyDescent="0.2">
      <c r="A1219" t="s">
        <v>8219</v>
      </c>
      <c r="B1219">
        <v>109</v>
      </c>
    </row>
    <row r="1220" spans="1:2" x14ac:dyDescent="0.2">
      <c r="A1220" t="s">
        <v>8219</v>
      </c>
      <c r="B1220">
        <v>372</v>
      </c>
    </row>
    <row r="1221" spans="1:2" x14ac:dyDescent="0.2">
      <c r="A1221" t="s">
        <v>8219</v>
      </c>
      <c r="B1221">
        <v>311</v>
      </c>
    </row>
    <row r="1222" spans="1:2" x14ac:dyDescent="0.2">
      <c r="A1222" t="s">
        <v>8219</v>
      </c>
      <c r="B1222">
        <v>61</v>
      </c>
    </row>
    <row r="1223" spans="1:2" x14ac:dyDescent="0.2">
      <c r="A1223" t="s">
        <v>8219</v>
      </c>
      <c r="B1223">
        <v>115</v>
      </c>
    </row>
    <row r="1224" spans="1:2" x14ac:dyDescent="0.2">
      <c r="A1224" t="s">
        <v>8219</v>
      </c>
      <c r="B1224">
        <v>111</v>
      </c>
    </row>
    <row r="1225" spans="1:2" x14ac:dyDescent="0.2">
      <c r="A1225" t="s">
        <v>8219</v>
      </c>
      <c r="B1225">
        <v>337</v>
      </c>
    </row>
    <row r="1226" spans="1:2" x14ac:dyDescent="0.2">
      <c r="A1226" t="s">
        <v>8219</v>
      </c>
      <c r="B1226">
        <v>9</v>
      </c>
    </row>
    <row r="1227" spans="1:2" x14ac:dyDescent="0.2">
      <c r="A1227" t="s">
        <v>8219</v>
      </c>
      <c r="B1227">
        <v>120</v>
      </c>
    </row>
    <row r="1228" spans="1:2" x14ac:dyDescent="0.2">
      <c r="A1228" t="s">
        <v>8219</v>
      </c>
      <c r="B1228">
        <v>102</v>
      </c>
    </row>
    <row r="1229" spans="1:2" x14ac:dyDescent="0.2">
      <c r="A1229" t="s">
        <v>8219</v>
      </c>
      <c r="B1229">
        <v>186</v>
      </c>
    </row>
    <row r="1230" spans="1:2" x14ac:dyDescent="0.2">
      <c r="A1230" t="s">
        <v>8219</v>
      </c>
      <c r="B1230">
        <v>15</v>
      </c>
    </row>
    <row r="1231" spans="1:2" x14ac:dyDescent="0.2">
      <c r="A1231" t="s">
        <v>8219</v>
      </c>
      <c r="B1231">
        <v>67</v>
      </c>
    </row>
    <row r="1232" spans="1:2" x14ac:dyDescent="0.2">
      <c r="A1232" t="s">
        <v>8219</v>
      </c>
      <c r="B1232">
        <v>130</v>
      </c>
    </row>
    <row r="1233" spans="1:2" x14ac:dyDescent="0.2">
      <c r="A1233" t="s">
        <v>8219</v>
      </c>
      <c r="B1233">
        <v>16</v>
      </c>
    </row>
    <row r="1234" spans="1:2" x14ac:dyDescent="0.2">
      <c r="A1234" t="s">
        <v>8219</v>
      </c>
      <c r="B1234">
        <v>67</v>
      </c>
    </row>
    <row r="1235" spans="1:2" x14ac:dyDescent="0.2">
      <c r="A1235" t="s">
        <v>8219</v>
      </c>
      <c r="B1235">
        <v>124</v>
      </c>
    </row>
    <row r="1236" spans="1:2" x14ac:dyDescent="0.2">
      <c r="A1236" t="s">
        <v>8219</v>
      </c>
      <c r="B1236">
        <v>80</v>
      </c>
    </row>
    <row r="1237" spans="1:2" x14ac:dyDescent="0.2">
      <c r="A1237" t="s">
        <v>8219</v>
      </c>
      <c r="B1237">
        <v>282</v>
      </c>
    </row>
    <row r="1238" spans="1:2" x14ac:dyDescent="0.2">
      <c r="A1238" t="s">
        <v>8219</v>
      </c>
      <c r="B1238">
        <v>68</v>
      </c>
    </row>
    <row r="1239" spans="1:2" x14ac:dyDescent="0.2">
      <c r="A1239" t="s">
        <v>8219</v>
      </c>
      <c r="B1239">
        <v>86</v>
      </c>
    </row>
    <row r="1240" spans="1:2" x14ac:dyDescent="0.2">
      <c r="A1240" t="s">
        <v>8219</v>
      </c>
      <c r="B1240">
        <v>115</v>
      </c>
    </row>
    <row r="1241" spans="1:2" x14ac:dyDescent="0.2">
      <c r="A1241" t="s">
        <v>8219</v>
      </c>
      <c r="B1241">
        <v>75</v>
      </c>
    </row>
    <row r="1242" spans="1:2" x14ac:dyDescent="0.2">
      <c r="A1242" t="s">
        <v>8219</v>
      </c>
      <c r="B1242">
        <v>43</v>
      </c>
    </row>
    <row r="1243" spans="1:2" x14ac:dyDescent="0.2">
      <c r="A1243" t="s">
        <v>8219</v>
      </c>
      <c r="B1243">
        <v>48</v>
      </c>
    </row>
    <row r="1244" spans="1:2" x14ac:dyDescent="0.2">
      <c r="A1244" t="s">
        <v>8219</v>
      </c>
      <c r="B1244">
        <v>52</v>
      </c>
    </row>
    <row r="1245" spans="1:2" x14ac:dyDescent="0.2">
      <c r="A1245" t="s">
        <v>8219</v>
      </c>
      <c r="B1245">
        <v>43</v>
      </c>
    </row>
    <row r="1246" spans="1:2" x14ac:dyDescent="0.2">
      <c r="A1246" t="s">
        <v>8219</v>
      </c>
      <c r="B1246">
        <v>58</v>
      </c>
    </row>
    <row r="1247" spans="1:2" x14ac:dyDescent="0.2">
      <c r="A1247" t="s">
        <v>8219</v>
      </c>
      <c r="B1247">
        <v>47</v>
      </c>
    </row>
    <row r="1248" spans="1:2" x14ac:dyDescent="0.2">
      <c r="A1248" t="s">
        <v>8219</v>
      </c>
      <c r="B1248">
        <v>36</v>
      </c>
    </row>
    <row r="1249" spans="1:2" x14ac:dyDescent="0.2">
      <c r="A1249" t="s">
        <v>8219</v>
      </c>
      <c r="B1249">
        <v>17</v>
      </c>
    </row>
    <row r="1250" spans="1:2" x14ac:dyDescent="0.2">
      <c r="A1250" t="s">
        <v>8219</v>
      </c>
      <c r="B1250">
        <v>104</v>
      </c>
    </row>
    <row r="1251" spans="1:2" x14ac:dyDescent="0.2">
      <c r="A1251" t="s">
        <v>8219</v>
      </c>
      <c r="B1251">
        <v>47</v>
      </c>
    </row>
    <row r="1252" spans="1:2" x14ac:dyDescent="0.2">
      <c r="A1252" t="s">
        <v>8219</v>
      </c>
      <c r="B1252">
        <v>38</v>
      </c>
    </row>
    <row r="1253" spans="1:2" x14ac:dyDescent="0.2">
      <c r="A1253" t="s">
        <v>8219</v>
      </c>
      <c r="B1253">
        <v>81</v>
      </c>
    </row>
    <row r="1254" spans="1:2" x14ac:dyDescent="0.2">
      <c r="A1254" t="s">
        <v>8219</v>
      </c>
      <c r="B1254">
        <v>55</v>
      </c>
    </row>
    <row r="1255" spans="1:2" x14ac:dyDescent="0.2">
      <c r="A1255" t="s">
        <v>8219</v>
      </c>
      <c r="B1255">
        <v>41</v>
      </c>
    </row>
    <row r="1256" spans="1:2" x14ac:dyDescent="0.2">
      <c r="A1256" t="s">
        <v>8219</v>
      </c>
      <c r="B1256">
        <v>79</v>
      </c>
    </row>
    <row r="1257" spans="1:2" x14ac:dyDescent="0.2">
      <c r="A1257" t="s">
        <v>8219</v>
      </c>
      <c r="B1257">
        <v>16</v>
      </c>
    </row>
    <row r="1258" spans="1:2" x14ac:dyDescent="0.2">
      <c r="A1258" t="s">
        <v>8219</v>
      </c>
      <c r="B1258">
        <v>8</v>
      </c>
    </row>
    <row r="1259" spans="1:2" x14ac:dyDescent="0.2">
      <c r="A1259" t="s">
        <v>8219</v>
      </c>
      <c r="B1259">
        <v>95</v>
      </c>
    </row>
    <row r="1260" spans="1:2" x14ac:dyDescent="0.2">
      <c r="A1260" t="s">
        <v>8219</v>
      </c>
      <c r="B1260">
        <v>25</v>
      </c>
    </row>
    <row r="1261" spans="1:2" x14ac:dyDescent="0.2">
      <c r="A1261" t="s">
        <v>8219</v>
      </c>
      <c r="B1261">
        <v>19</v>
      </c>
    </row>
    <row r="1262" spans="1:2" x14ac:dyDescent="0.2">
      <c r="A1262" t="s">
        <v>8219</v>
      </c>
      <c r="B1262">
        <v>90</v>
      </c>
    </row>
    <row r="1263" spans="1:2" x14ac:dyDescent="0.2">
      <c r="A1263" t="s">
        <v>8219</v>
      </c>
      <c r="B1263">
        <v>41</v>
      </c>
    </row>
    <row r="1264" spans="1:2" x14ac:dyDescent="0.2">
      <c r="A1264" t="s">
        <v>8219</v>
      </c>
      <c r="B1264">
        <v>30</v>
      </c>
    </row>
    <row r="1265" spans="1:2" x14ac:dyDescent="0.2">
      <c r="A1265" t="s">
        <v>8219</v>
      </c>
      <c r="B1265">
        <v>38</v>
      </c>
    </row>
    <row r="1266" spans="1:2" x14ac:dyDescent="0.2">
      <c r="A1266" t="s">
        <v>8219</v>
      </c>
      <c r="B1266">
        <v>65</v>
      </c>
    </row>
    <row r="1267" spans="1:2" x14ac:dyDescent="0.2">
      <c r="A1267" t="s">
        <v>8219</v>
      </c>
      <c r="B1267">
        <v>75</v>
      </c>
    </row>
    <row r="1268" spans="1:2" x14ac:dyDescent="0.2">
      <c r="A1268" t="s">
        <v>8219</v>
      </c>
      <c r="B1268">
        <v>16</v>
      </c>
    </row>
    <row r="1269" spans="1:2" x14ac:dyDescent="0.2">
      <c r="A1269" t="s">
        <v>8219</v>
      </c>
      <c r="B1269">
        <v>10</v>
      </c>
    </row>
    <row r="1270" spans="1:2" x14ac:dyDescent="0.2">
      <c r="A1270" t="s">
        <v>8219</v>
      </c>
      <c r="B1270">
        <v>27</v>
      </c>
    </row>
    <row r="1271" spans="1:2" x14ac:dyDescent="0.2">
      <c r="A1271" t="s">
        <v>8219</v>
      </c>
      <c r="B1271">
        <v>259</v>
      </c>
    </row>
    <row r="1272" spans="1:2" x14ac:dyDescent="0.2">
      <c r="A1272" t="s">
        <v>8219</v>
      </c>
      <c r="B1272">
        <v>39</v>
      </c>
    </row>
    <row r="1273" spans="1:2" x14ac:dyDescent="0.2">
      <c r="A1273" t="s">
        <v>8219</v>
      </c>
      <c r="B1273">
        <v>42</v>
      </c>
    </row>
    <row r="1274" spans="1:2" x14ac:dyDescent="0.2">
      <c r="A1274" t="s">
        <v>8219</v>
      </c>
      <c r="B1274">
        <v>10</v>
      </c>
    </row>
    <row r="1275" spans="1:2" x14ac:dyDescent="0.2">
      <c r="A1275" t="s">
        <v>8219</v>
      </c>
      <c r="B1275">
        <v>56</v>
      </c>
    </row>
    <row r="1276" spans="1:2" x14ac:dyDescent="0.2">
      <c r="A1276" t="s">
        <v>8219</v>
      </c>
      <c r="B1276">
        <v>20</v>
      </c>
    </row>
    <row r="1277" spans="1:2" x14ac:dyDescent="0.2">
      <c r="A1277" t="s">
        <v>8219</v>
      </c>
      <c r="B1277">
        <v>170</v>
      </c>
    </row>
    <row r="1278" spans="1:2" x14ac:dyDescent="0.2">
      <c r="A1278" t="s">
        <v>8219</v>
      </c>
      <c r="B1278">
        <v>29</v>
      </c>
    </row>
    <row r="1279" spans="1:2" x14ac:dyDescent="0.2">
      <c r="A1279" t="s">
        <v>8219</v>
      </c>
      <c r="B1279">
        <v>132</v>
      </c>
    </row>
    <row r="1280" spans="1:2" x14ac:dyDescent="0.2">
      <c r="A1280" t="s">
        <v>8219</v>
      </c>
      <c r="B1280">
        <v>27</v>
      </c>
    </row>
    <row r="1281" spans="1:2" x14ac:dyDescent="0.2">
      <c r="A1281" t="s">
        <v>8219</v>
      </c>
      <c r="B1281">
        <v>26</v>
      </c>
    </row>
    <row r="1282" spans="1:2" x14ac:dyDescent="0.2">
      <c r="A1282" t="s">
        <v>8219</v>
      </c>
      <c r="B1282">
        <v>43</v>
      </c>
    </row>
    <row r="1283" spans="1:2" x14ac:dyDescent="0.2">
      <c r="A1283" t="s">
        <v>8219</v>
      </c>
      <c r="B1283">
        <v>80</v>
      </c>
    </row>
    <row r="1284" spans="1:2" x14ac:dyDescent="0.2">
      <c r="A1284" t="s">
        <v>8219</v>
      </c>
      <c r="B1284">
        <v>33</v>
      </c>
    </row>
    <row r="1285" spans="1:2" x14ac:dyDescent="0.2">
      <c r="A1285" t="s">
        <v>8219</v>
      </c>
      <c r="B1285">
        <v>71</v>
      </c>
    </row>
    <row r="1286" spans="1:2" x14ac:dyDescent="0.2">
      <c r="A1286" t="s">
        <v>8219</v>
      </c>
      <c r="B1286">
        <v>81</v>
      </c>
    </row>
    <row r="1287" spans="1:2" x14ac:dyDescent="0.2">
      <c r="A1287" t="s">
        <v>8219</v>
      </c>
      <c r="B1287">
        <v>76</v>
      </c>
    </row>
    <row r="1288" spans="1:2" x14ac:dyDescent="0.2">
      <c r="A1288" t="s">
        <v>8219</v>
      </c>
      <c r="B1288">
        <v>48</v>
      </c>
    </row>
    <row r="1289" spans="1:2" x14ac:dyDescent="0.2">
      <c r="A1289" t="s">
        <v>8219</v>
      </c>
      <c r="B1289">
        <v>61</v>
      </c>
    </row>
    <row r="1290" spans="1:2" x14ac:dyDescent="0.2">
      <c r="A1290" t="s">
        <v>8219</v>
      </c>
      <c r="B1290">
        <v>60</v>
      </c>
    </row>
    <row r="1291" spans="1:2" x14ac:dyDescent="0.2">
      <c r="A1291" t="s">
        <v>8219</v>
      </c>
      <c r="B1291">
        <v>136</v>
      </c>
    </row>
    <row r="1292" spans="1:2" x14ac:dyDescent="0.2">
      <c r="A1292" t="s">
        <v>8219</v>
      </c>
      <c r="B1292">
        <v>14</v>
      </c>
    </row>
    <row r="1293" spans="1:2" x14ac:dyDescent="0.2">
      <c r="A1293" t="s">
        <v>8219</v>
      </c>
      <c r="B1293">
        <v>78</v>
      </c>
    </row>
    <row r="1294" spans="1:2" x14ac:dyDescent="0.2">
      <c r="A1294" t="s">
        <v>8219</v>
      </c>
      <c r="B1294">
        <v>4</v>
      </c>
    </row>
    <row r="1295" spans="1:2" x14ac:dyDescent="0.2">
      <c r="A1295" t="s">
        <v>8219</v>
      </c>
      <c r="B1295">
        <v>11</v>
      </c>
    </row>
    <row r="1296" spans="1:2" x14ac:dyDescent="0.2">
      <c r="A1296" t="s">
        <v>8219</v>
      </c>
      <c r="B1296">
        <v>185</v>
      </c>
    </row>
    <row r="1297" spans="1:2" x14ac:dyDescent="0.2">
      <c r="A1297" t="s">
        <v>8219</v>
      </c>
      <c r="B1297">
        <v>59</v>
      </c>
    </row>
    <row r="1298" spans="1:2" x14ac:dyDescent="0.2">
      <c r="A1298" t="s">
        <v>8219</v>
      </c>
      <c r="B1298">
        <v>27</v>
      </c>
    </row>
    <row r="1299" spans="1:2" x14ac:dyDescent="0.2">
      <c r="A1299" t="s">
        <v>8219</v>
      </c>
      <c r="B1299">
        <v>63</v>
      </c>
    </row>
    <row r="1300" spans="1:2" x14ac:dyDescent="0.2">
      <c r="A1300" t="s">
        <v>8219</v>
      </c>
      <c r="B1300">
        <v>13</v>
      </c>
    </row>
    <row r="1301" spans="1:2" x14ac:dyDescent="0.2">
      <c r="A1301" t="s">
        <v>8219</v>
      </c>
      <c r="B1301">
        <v>13</v>
      </c>
    </row>
    <row r="1302" spans="1:2" x14ac:dyDescent="0.2">
      <c r="A1302" t="s">
        <v>8219</v>
      </c>
      <c r="B1302">
        <v>57</v>
      </c>
    </row>
    <row r="1303" spans="1:2" x14ac:dyDescent="0.2">
      <c r="A1303" t="s">
        <v>8219</v>
      </c>
      <c r="B1303">
        <v>61</v>
      </c>
    </row>
    <row r="1304" spans="1:2" x14ac:dyDescent="0.2">
      <c r="A1304" t="s">
        <v>8219</v>
      </c>
      <c r="B1304">
        <v>65</v>
      </c>
    </row>
    <row r="1305" spans="1:2" x14ac:dyDescent="0.2">
      <c r="A1305" t="s">
        <v>8219</v>
      </c>
      <c r="B1305">
        <v>134</v>
      </c>
    </row>
    <row r="1306" spans="1:2" x14ac:dyDescent="0.2">
      <c r="A1306" t="s">
        <v>8219</v>
      </c>
      <c r="B1306">
        <v>37</v>
      </c>
    </row>
    <row r="1307" spans="1:2" x14ac:dyDescent="0.2">
      <c r="A1307" t="s">
        <v>8219</v>
      </c>
      <c r="B1307">
        <v>37</v>
      </c>
    </row>
    <row r="1308" spans="1:2" x14ac:dyDescent="0.2">
      <c r="A1308" t="s">
        <v>8219</v>
      </c>
      <c r="B1308">
        <v>150</v>
      </c>
    </row>
    <row r="1309" spans="1:2" x14ac:dyDescent="0.2">
      <c r="A1309" t="s">
        <v>8219</v>
      </c>
      <c r="B1309">
        <v>56</v>
      </c>
    </row>
    <row r="1310" spans="1:2" x14ac:dyDescent="0.2">
      <c r="A1310" t="s">
        <v>8219</v>
      </c>
      <c r="B1310">
        <v>18</v>
      </c>
    </row>
    <row r="1311" spans="1:2" x14ac:dyDescent="0.2">
      <c r="A1311" t="s">
        <v>8219</v>
      </c>
      <c r="B1311">
        <v>60</v>
      </c>
    </row>
    <row r="1312" spans="1:2" x14ac:dyDescent="0.2">
      <c r="A1312" t="s">
        <v>8219</v>
      </c>
      <c r="B1312">
        <v>67</v>
      </c>
    </row>
    <row r="1313" spans="1:2" x14ac:dyDescent="0.2">
      <c r="A1313" t="s">
        <v>8219</v>
      </c>
      <c r="B1313">
        <v>35</v>
      </c>
    </row>
    <row r="1314" spans="1:2" x14ac:dyDescent="0.2">
      <c r="A1314" t="s">
        <v>8219</v>
      </c>
      <c r="B1314">
        <v>34</v>
      </c>
    </row>
    <row r="1315" spans="1:2" x14ac:dyDescent="0.2">
      <c r="A1315" t="s">
        <v>8219</v>
      </c>
      <c r="B1315">
        <v>36</v>
      </c>
    </row>
    <row r="1316" spans="1:2" x14ac:dyDescent="0.2">
      <c r="A1316" t="s">
        <v>8219</v>
      </c>
      <c r="B1316">
        <v>18</v>
      </c>
    </row>
    <row r="1317" spans="1:2" x14ac:dyDescent="0.2">
      <c r="A1317" t="s">
        <v>8219</v>
      </c>
      <c r="B1317">
        <v>25</v>
      </c>
    </row>
    <row r="1318" spans="1:2" x14ac:dyDescent="0.2">
      <c r="A1318" t="s">
        <v>8219</v>
      </c>
      <c r="B1318">
        <v>21</v>
      </c>
    </row>
    <row r="1319" spans="1:2" x14ac:dyDescent="0.2">
      <c r="A1319" t="s">
        <v>8219</v>
      </c>
      <c r="B1319">
        <v>151</v>
      </c>
    </row>
    <row r="1320" spans="1:2" x14ac:dyDescent="0.2">
      <c r="A1320" t="s">
        <v>8219</v>
      </c>
      <c r="B1320">
        <v>489</v>
      </c>
    </row>
    <row r="1321" spans="1:2" x14ac:dyDescent="0.2">
      <c r="A1321" t="s">
        <v>8219</v>
      </c>
      <c r="B1321">
        <v>50</v>
      </c>
    </row>
    <row r="1322" spans="1:2" x14ac:dyDescent="0.2">
      <c r="A1322" t="s">
        <v>8219</v>
      </c>
      <c r="B1322">
        <v>321</v>
      </c>
    </row>
    <row r="1323" spans="1:2" x14ac:dyDescent="0.2">
      <c r="A1323" t="s">
        <v>8219</v>
      </c>
      <c r="B1323">
        <v>1762</v>
      </c>
    </row>
    <row r="1324" spans="1:2" x14ac:dyDescent="0.2">
      <c r="A1324" t="s">
        <v>8219</v>
      </c>
      <c r="B1324">
        <v>385</v>
      </c>
    </row>
    <row r="1325" spans="1:2" x14ac:dyDescent="0.2">
      <c r="A1325" t="s">
        <v>8219</v>
      </c>
      <c r="B1325">
        <v>398</v>
      </c>
    </row>
    <row r="1326" spans="1:2" x14ac:dyDescent="0.2">
      <c r="A1326" t="s">
        <v>8219</v>
      </c>
      <c r="B1326">
        <v>304</v>
      </c>
    </row>
    <row r="1327" spans="1:2" x14ac:dyDescent="0.2">
      <c r="A1327" t="s">
        <v>8219</v>
      </c>
      <c r="B1327">
        <v>676</v>
      </c>
    </row>
    <row r="1328" spans="1:2" x14ac:dyDescent="0.2">
      <c r="A1328" t="s">
        <v>8219</v>
      </c>
      <c r="B1328">
        <v>577</v>
      </c>
    </row>
    <row r="1329" spans="1:2" x14ac:dyDescent="0.2">
      <c r="A1329" t="s">
        <v>8219</v>
      </c>
      <c r="B1329">
        <v>3663</v>
      </c>
    </row>
    <row r="1330" spans="1:2" x14ac:dyDescent="0.2">
      <c r="A1330" t="s">
        <v>8219</v>
      </c>
      <c r="B1330">
        <v>294</v>
      </c>
    </row>
    <row r="1331" spans="1:2" x14ac:dyDescent="0.2">
      <c r="A1331" t="s">
        <v>8219</v>
      </c>
      <c r="B1331">
        <v>28</v>
      </c>
    </row>
    <row r="1332" spans="1:2" x14ac:dyDescent="0.2">
      <c r="A1332" t="s">
        <v>8219</v>
      </c>
      <c r="B1332">
        <v>100</v>
      </c>
    </row>
    <row r="1333" spans="1:2" x14ac:dyDescent="0.2">
      <c r="A1333" t="s">
        <v>8219</v>
      </c>
      <c r="B1333">
        <v>72</v>
      </c>
    </row>
    <row r="1334" spans="1:2" x14ac:dyDescent="0.2">
      <c r="A1334" t="s">
        <v>8219</v>
      </c>
      <c r="B1334">
        <v>238</v>
      </c>
    </row>
    <row r="1335" spans="1:2" x14ac:dyDescent="0.2">
      <c r="A1335" t="s">
        <v>8219</v>
      </c>
      <c r="B1335">
        <v>159</v>
      </c>
    </row>
    <row r="1336" spans="1:2" x14ac:dyDescent="0.2">
      <c r="A1336" t="s">
        <v>8219</v>
      </c>
      <c r="B1336">
        <v>77</v>
      </c>
    </row>
    <row r="1337" spans="1:2" x14ac:dyDescent="0.2">
      <c r="A1337" t="s">
        <v>8219</v>
      </c>
      <c r="B1337">
        <v>53</v>
      </c>
    </row>
    <row r="1338" spans="1:2" x14ac:dyDescent="0.2">
      <c r="A1338" t="s">
        <v>8219</v>
      </c>
      <c r="B1338">
        <v>1251</v>
      </c>
    </row>
    <row r="1339" spans="1:2" x14ac:dyDescent="0.2">
      <c r="A1339" t="s">
        <v>8219</v>
      </c>
      <c r="B1339">
        <v>465</v>
      </c>
    </row>
    <row r="1340" spans="1:2" x14ac:dyDescent="0.2">
      <c r="A1340" t="s">
        <v>8219</v>
      </c>
      <c r="B1340">
        <v>74</v>
      </c>
    </row>
    <row r="1341" spans="1:2" x14ac:dyDescent="0.2">
      <c r="A1341" t="s">
        <v>8219</v>
      </c>
      <c r="B1341">
        <v>62</v>
      </c>
    </row>
    <row r="1342" spans="1:2" x14ac:dyDescent="0.2">
      <c r="A1342" t="s">
        <v>8219</v>
      </c>
      <c r="B1342">
        <v>3468</v>
      </c>
    </row>
    <row r="1343" spans="1:2" x14ac:dyDescent="0.2">
      <c r="A1343" t="s">
        <v>8219</v>
      </c>
      <c r="B1343">
        <v>52</v>
      </c>
    </row>
    <row r="1344" spans="1:2" x14ac:dyDescent="0.2">
      <c r="A1344" t="s">
        <v>8219</v>
      </c>
      <c r="B1344">
        <v>50</v>
      </c>
    </row>
    <row r="1345" spans="1:2" x14ac:dyDescent="0.2">
      <c r="A1345" t="s">
        <v>8219</v>
      </c>
      <c r="B1345">
        <v>45</v>
      </c>
    </row>
    <row r="1346" spans="1:2" x14ac:dyDescent="0.2">
      <c r="A1346" t="s">
        <v>8219</v>
      </c>
      <c r="B1346">
        <v>21</v>
      </c>
    </row>
    <row r="1347" spans="1:2" x14ac:dyDescent="0.2">
      <c r="A1347" t="s">
        <v>8219</v>
      </c>
      <c r="B1347">
        <v>100</v>
      </c>
    </row>
    <row r="1348" spans="1:2" x14ac:dyDescent="0.2">
      <c r="A1348" t="s">
        <v>8219</v>
      </c>
      <c r="B1348">
        <v>81</v>
      </c>
    </row>
    <row r="1349" spans="1:2" x14ac:dyDescent="0.2">
      <c r="A1349" t="s">
        <v>8219</v>
      </c>
      <c r="B1349">
        <v>286</v>
      </c>
    </row>
    <row r="1350" spans="1:2" x14ac:dyDescent="0.2">
      <c r="A1350" t="s">
        <v>8219</v>
      </c>
      <c r="B1350">
        <v>42</v>
      </c>
    </row>
    <row r="1351" spans="1:2" x14ac:dyDescent="0.2">
      <c r="A1351" t="s">
        <v>8219</v>
      </c>
      <c r="B1351">
        <v>199</v>
      </c>
    </row>
    <row r="1352" spans="1:2" x14ac:dyDescent="0.2">
      <c r="A1352" t="s">
        <v>8219</v>
      </c>
      <c r="B1352">
        <v>25</v>
      </c>
    </row>
    <row r="1353" spans="1:2" x14ac:dyDescent="0.2">
      <c r="A1353" t="s">
        <v>8219</v>
      </c>
      <c r="B1353">
        <v>84</v>
      </c>
    </row>
    <row r="1354" spans="1:2" x14ac:dyDescent="0.2">
      <c r="A1354" t="s">
        <v>8219</v>
      </c>
      <c r="B1354">
        <v>50</v>
      </c>
    </row>
    <row r="1355" spans="1:2" x14ac:dyDescent="0.2">
      <c r="A1355" t="s">
        <v>8219</v>
      </c>
      <c r="B1355">
        <v>26</v>
      </c>
    </row>
    <row r="1356" spans="1:2" x14ac:dyDescent="0.2">
      <c r="A1356" t="s">
        <v>8219</v>
      </c>
      <c r="B1356">
        <v>14</v>
      </c>
    </row>
    <row r="1357" spans="1:2" x14ac:dyDescent="0.2">
      <c r="A1357" t="s">
        <v>8219</v>
      </c>
      <c r="B1357">
        <v>49</v>
      </c>
    </row>
    <row r="1358" spans="1:2" x14ac:dyDescent="0.2">
      <c r="A1358" t="s">
        <v>8219</v>
      </c>
      <c r="B1358">
        <v>69</v>
      </c>
    </row>
    <row r="1359" spans="1:2" x14ac:dyDescent="0.2">
      <c r="A1359" t="s">
        <v>8219</v>
      </c>
      <c r="B1359">
        <v>60</v>
      </c>
    </row>
    <row r="1360" spans="1:2" x14ac:dyDescent="0.2">
      <c r="A1360" t="s">
        <v>8219</v>
      </c>
      <c r="B1360">
        <v>80</v>
      </c>
    </row>
    <row r="1361" spans="1:2" x14ac:dyDescent="0.2">
      <c r="A1361" t="s">
        <v>8219</v>
      </c>
      <c r="B1361">
        <v>56</v>
      </c>
    </row>
    <row r="1362" spans="1:2" x14ac:dyDescent="0.2">
      <c r="A1362" t="s">
        <v>8219</v>
      </c>
      <c r="B1362">
        <v>104</v>
      </c>
    </row>
    <row r="1363" spans="1:2" x14ac:dyDescent="0.2">
      <c r="A1363" t="s">
        <v>8219</v>
      </c>
      <c r="B1363">
        <v>46</v>
      </c>
    </row>
    <row r="1364" spans="1:2" x14ac:dyDescent="0.2">
      <c r="A1364" t="s">
        <v>8219</v>
      </c>
      <c r="B1364">
        <v>206</v>
      </c>
    </row>
    <row r="1365" spans="1:2" x14ac:dyDescent="0.2">
      <c r="A1365" t="s">
        <v>8219</v>
      </c>
      <c r="B1365">
        <v>18</v>
      </c>
    </row>
    <row r="1366" spans="1:2" x14ac:dyDescent="0.2">
      <c r="A1366" t="s">
        <v>8219</v>
      </c>
      <c r="B1366">
        <v>28</v>
      </c>
    </row>
    <row r="1367" spans="1:2" x14ac:dyDescent="0.2">
      <c r="A1367" t="s">
        <v>8219</v>
      </c>
      <c r="B1367">
        <v>11</v>
      </c>
    </row>
    <row r="1368" spans="1:2" x14ac:dyDescent="0.2">
      <c r="A1368" t="s">
        <v>8219</v>
      </c>
      <c r="B1368">
        <v>263</v>
      </c>
    </row>
    <row r="1369" spans="1:2" x14ac:dyDescent="0.2">
      <c r="A1369" t="s">
        <v>8219</v>
      </c>
      <c r="B1369">
        <v>394</v>
      </c>
    </row>
    <row r="1370" spans="1:2" x14ac:dyDescent="0.2">
      <c r="A1370" t="s">
        <v>8219</v>
      </c>
      <c r="B1370">
        <v>1049</v>
      </c>
    </row>
    <row r="1371" spans="1:2" x14ac:dyDescent="0.2">
      <c r="A1371" t="s">
        <v>8219</v>
      </c>
      <c r="B1371">
        <v>308</v>
      </c>
    </row>
    <row r="1372" spans="1:2" x14ac:dyDescent="0.2">
      <c r="A1372" t="s">
        <v>8219</v>
      </c>
      <c r="B1372">
        <v>1088</v>
      </c>
    </row>
    <row r="1373" spans="1:2" x14ac:dyDescent="0.2">
      <c r="A1373" t="s">
        <v>8219</v>
      </c>
      <c r="B1373">
        <v>73</v>
      </c>
    </row>
    <row r="1374" spans="1:2" x14ac:dyDescent="0.2">
      <c r="A1374" t="s">
        <v>8219</v>
      </c>
      <c r="B1374">
        <v>143</v>
      </c>
    </row>
    <row r="1375" spans="1:2" x14ac:dyDescent="0.2">
      <c r="A1375" t="s">
        <v>8219</v>
      </c>
      <c r="B1375">
        <v>1420</v>
      </c>
    </row>
    <row r="1376" spans="1:2" x14ac:dyDescent="0.2">
      <c r="A1376" t="s">
        <v>8219</v>
      </c>
      <c r="B1376">
        <v>305</v>
      </c>
    </row>
    <row r="1377" spans="1:2" x14ac:dyDescent="0.2">
      <c r="A1377" t="s">
        <v>8219</v>
      </c>
      <c r="B1377">
        <v>551</v>
      </c>
    </row>
    <row r="1378" spans="1:2" x14ac:dyDescent="0.2">
      <c r="A1378" t="s">
        <v>8219</v>
      </c>
      <c r="B1378">
        <v>187</v>
      </c>
    </row>
    <row r="1379" spans="1:2" x14ac:dyDescent="0.2">
      <c r="A1379" t="s">
        <v>8219</v>
      </c>
      <c r="B1379">
        <v>325</v>
      </c>
    </row>
    <row r="1380" spans="1:2" x14ac:dyDescent="0.2">
      <c r="A1380" t="s">
        <v>8219</v>
      </c>
      <c r="B1380">
        <v>148</v>
      </c>
    </row>
    <row r="1381" spans="1:2" x14ac:dyDescent="0.2">
      <c r="A1381" t="s">
        <v>8219</v>
      </c>
      <c r="B1381">
        <v>69</v>
      </c>
    </row>
    <row r="1382" spans="1:2" x14ac:dyDescent="0.2">
      <c r="A1382" t="s">
        <v>8219</v>
      </c>
      <c r="B1382">
        <v>173</v>
      </c>
    </row>
    <row r="1383" spans="1:2" x14ac:dyDescent="0.2">
      <c r="A1383" t="s">
        <v>8219</v>
      </c>
      <c r="B1383">
        <v>269</v>
      </c>
    </row>
    <row r="1384" spans="1:2" x14ac:dyDescent="0.2">
      <c r="A1384" t="s">
        <v>8219</v>
      </c>
      <c r="B1384">
        <v>185</v>
      </c>
    </row>
    <row r="1385" spans="1:2" x14ac:dyDescent="0.2">
      <c r="A1385" t="s">
        <v>8219</v>
      </c>
      <c r="B1385">
        <v>176</v>
      </c>
    </row>
    <row r="1386" spans="1:2" x14ac:dyDescent="0.2">
      <c r="A1386" t="s">
        <v>8219</v>
      </c>
      <c r="B1386">
        <v>1019</v>
      </c>
    </row>
    <row r="1387" spans="1:2" x14ac:dyDescent="0.2">
      <c r="A1387" t="s">
        <v>8219</v>
      </c>
      <c r="B1387">
        <v>113</v>
      </c>
    </row>
    <row r="1388" spans="1:2" x14ac:dyDescent="0.2">
      <c r="A1388" t="s">
        <v>8219</v>
      </c>
      <c r="B1388">
        <v>404</v>
      </c>
    </row>
    <row r="1389" spans="1:2" x14ac:dyDescent="0.2">
      <c r="A1389" t="s">
        <v>8219</v>
      </c>
      <c r="B1389">
        <v>707</v>
      </c>
    </row>
    <row r="1390" spans="1:2" x14ac:dyDescent="0.2">
      <c r="A1390" t="s">
        <v>8219</v>
      </c>
      <c r="B1390">
        <v>392</v>
      </c>
    </row>
    <row r="1391" spans="1:2" x14ac:dyDescent="0.2">
      <c r="A1391" t="s">
        <v>8219</v>
      </c>
      <c r="B1391">
        <v>23</v>
      </c>
    </row>
    <row r="1392" spans="1:2" x14ac:dyDescent="0.2">
      <c r="A1392" t="s">
        <v>8219</v>
      </c>
      <c r="B1392">
        <v>682</v>
      </c>
    </row>
    <row r="1393" spans="1:2" x14ac:dyDescent="0.2">
      <c r="A1393" t="s">
        <v>8219</v>
      </c>
      <c r="B1393">
        <v>37</v>
      </c>
    </row>
    <row r="1394" spans="1:2" x14ac:dyDescent="0.2">
      <c r="A1394" t="s">
        <v>8219</v>
      </c>
      <c r="B1394">
        <v>146</v>
      </c>
    </row>
    <row r="1395" spans="1:2" x14ac:dyDescent="0.2">
      <c r="A1395" t="s">
        <v>8219</v>
      </c>
      <c r="B1395">
        <v>119</v>
      </c>
    </row>
    <row r="1396" spans="1:2" x14ac:dyDescent="0.2">
      <c r="A1396" t="s">
        <v>8219</v>
      </c>
      <c r="B1396">
        <v>163</v>
      </c>
    </row>
    <row r="1397" spans="1:2" x14ac:dyDescent="0.2">
      <c r="A1397" t="s">
        <v>8219</v>
      </c>
      <c r="B1397">
        <v>339</v>
      </c>
    </row>
    <row r="1398" spans="1:2" x14ac:dyDescent="0.2">
      <c r="A1398" t="s">
        <v>8219</v>
      </c>
      <c r="B1398">
        <v>58</v>
      </c>
    </row>
    <row r="1399" spans="1:2" x14ac:dyDescent="0.2">
      <c r="A1399" t="s">
        <v>8219</v>
      </c>
      <c r="B1399">
        <v>456</v>
      </c>
    </row>
    <row r="1400" spans="1:2" x14ac:dyDescent="0.2">
      <c r="A1400" t="s">
        <v>8219</v>
      </c>
      <c r="B1400">
        <v>15</v>
      </c>
    </row>
    <row r="1401" spans="1:2" x14ac:dyDescent="0.2">
      <c r="A1401" t="s">
        <v>8219</v>
      </c>
      <c r="B1401">
        <v>191</v>
      </c>
    </row>
    <row r="1402" spans="1:2" x14ac:dyDescent="0.2">
      <c r="A1402" t="s">
        <v>8219</v>
      </c>
      <c r="B1402">
        <v>17</v>
      </c>
    </row>
    <row r="1403" spans="1:2" x14ac:dyDescent="0.2">
      <c r="A1403" t="s">
        <v>8219</v>
      </c>
      <c r="B1403">
        <v>28</v>
      </c>
    </row>
    <row r="1404" spans="1:2" x14ac:dyDescent="0.2">
      <c r="A1404" t="s">
        <v>8219</v>
      </c>
      <c r="B1404">
        <v>18</v>
      </c>
    </row>
    <row r="1405" spans="1:2" x14ac:dyDescent="0.2">
      <c r="A1405" t="s">
        <v>8219</v>
      </c>
      <c r="B1405">
        <v>61</v>
      </c>
    </row>
    <row r="1406" spans="1:2" x14ac:dyDescent="0.2">
      <c r="A1406" t="s">
        <v>8219</v>
      </c>
      <c r="B1406">
        <v>108</v>
      </c>
    </row>
    <row r="1407" spans="1:2" x14ac:dyDescent="0.2">
      <c r="A1407" t="s">
        <v>8219</v>
      </c>
      <c r="B1407">
        <v>142</v>
      </c>
    </row>
    <row r="1408" spans="1:2" x14ac:dyDescent="0.2">
      <c r="A1408" t="s">
        <v>8219</v>
      </c>
      <c r="B1408">
        <v>74</v>
      </c>
    </row>
    <row r="1409" spans="1:2" x14ac:dyDescent="0.2">
      <c r="A1409" t="s">
        <v>8219</v>
      </c>
      <c r="B1409">
        <v>38</v>
      </c>
    </row>
    <row r="1410" spans="1:2" x14ac:dyDescent="0.2">
      <c r="A1410" t="s">
        <v>8219</v>
      </c>
      <c r="B1410">
        <v>20</v>
      </c>
    </row>
    <row r="1411" spans="1:2" x14ac:dyDescent="0.2">
      <c r="A1411" t="s">
        <v>8219</v>
      </c>
      <c r="B1411">
        <v>24</v>
      </c>
    </row>
    <row r="1412" spans="1:2" x14ac:dyDescent="0.2">
      <c r="A1412" t="s">
        <v>8219</v>
      </c>
      <c r="B1412">
        <v>66</v>
      </c>
    </row>
    <row r="1413" spans="1:2" x14ac:dyDescent="0.2">
      <c r="A1413" t="s">
        <v>8219</v>
      </c>
      <c r="B1413">
        <v>28</v>
      </c>
    </row>
    <row r="1414" spans="1:2" x14ac:dyDescent="0.2">
      <c r="A1414" t="s">
        <v>8219</v>
      </c>
      <c r="B1414">
        <v>24</v>
      </c>
    </row>
    <row r="1415" spans="1:2" x14ac:dyDescent="0.2">
      <c r="A1415" t="s">
        <v>8219</v>
      </c>
      <c r="B1415">
        <v>73</v>
      </c>
    </row>
    <row r="1416" spans="1:2" x14ac:dyDescent="0.2">
      <c r="A1416" t="s">
        <v>8219</v>
      </c>
      <c r="B1416">
        <v>3</v>
      </c>
    </row>
    <row r="1417" spans="1:2" x14ac:dyDescent="0.2">
      <c r="A1417" t="s">
        <v>8219</v>
      </c>
      <c r="B1417">
        <v>20</v>
      </c>
    </row>
    <row r="1418" spans="1:2" x14ac:dyDescent="0.2">
      <c r="A1418" t="s">
        <v>8219</v>
      </c>
      <c r="B1418">
        <v>21</v>
      </c>
    </row>
    <row r="1419" spans="1:2" x14ac:dyDescent="0.2">
      <c r="A1419" t="s">
        <v>8219</v>
      </c>
      <c r="B1419">
        <v>94</v>
      </c>
    </row>
    <row r="1420" spans="1:2" x14ac:dyDescent="0.2">
      <c r="A1420" t="s">
        <v>8219</v>
      </c>
      <c r="B1420">
        <v>139</v>
      </c>
    </row>
    <row r="1421" spans="1:2" x14ac:dyDescent="0.2">
      <c r="A1421" t="s">
        <v>8219</v>
      </c>
      <c r="B1421">
        <v>130</v>
      </c>
    </row>
    <row r="1422" spans="1:2" x14ac:dyDescent="0.2">
      <c r="A1422" t="s">
        <v>8219</v>
      </c>
      <c r="B1422">
        <v>31</v>
      </c>
    </row>
    <row r="1423" spans="1:2" x14ac:dyDescent="0.2">
      <c r="A1423" t="s">
        <v>8219</v>
      </c>
      <c r="B1423">
        <v>13</v>
      </c>
    </row>
    <row r="1424" spans="1:2" x14ac:dyDescent="0.2">
      <c r="A1424" t="s">
        <v>8219</v>
      </c>
      <c r="B1424">
        <v>90</v>
      </c>
    </row>
    <row r="1425" spans="1:2" x14ac:dyDescent="0.2">
      <c r="A1425" t="s">
        <v>8219</v>
      </c>
      <c r="B1425">
        <v>141</v>
      </c>
    </row>
    <row r="1426" spans="1:2" x14ac:dyDescent="0.2">
      <c r="A1426" t="s">
        <v>8219</v>
      </c>
      <c r="B1426">
        <v>23</v>
      </c>
    </row>
    <row r="1427" spans="1:2" x14ac:dyDescent="0.2">
      <c r="A1427" t="s">
        <v>8219</v>
      </c>
      <c r="B1427">
        <v>18</v>
      </c>
    </row>
    <row r="1428" spans="1:2" x14ac:dyDescent="0.2">
      <c r="A1428" t="s">
        <v>8219</v>
      </c>
      <c r="B1428">
        <v>76</v>
      </c>
    </row>
    <row r="1429" spans="1:2" x14ac:dyDescent="0.2">
      <c r="A1429" t="s">
        <v>8219</v>
      </c>
      <c r="B1429">
        <v>93</v>
      </c>
    </row>
    <row r="1430" spans="1:2" x14ac:dyDescent="0.2">
      <c r="A1430" t="s">
        <v>8219</v>
      </c>
      <c r="B1430">
        <v>69</v>
      </c>
    </row>
    <row r="1431" spans="1:2" x14ac:dyDescent="0.2">
      <c r="A1431" t="s">
        <v>8219</v>
      </c>
      <c r="B1431">
        <v>21</v>
      </c>
    </row>
    <row r="1432" spans="1:2" x14ac:dyDescent="0.2">
      <c r="A1432" t="s">
        <v>8219</v>
      </c>
      <c r="B1432">
        <v>57</v>
      </c>
    </row>
    <row r="1433" spans="1:2" x14ac:dyDescent="0.2">
      <c r="A1433" t="s">
        <v>8219</v>
      </c>
      <c r="B1433">
        <v>108</v>
      </c>
    </row>
    <row r="1434" spans="1:2" x14ac:dyDescent="0.2">
      <c r="A1434" t="s">
        <v>8219</v>
      </c>
      <c r="B1434">
        <v>83</v>
      </c>
    </row>
    <row r="1435" spans="1:2" x14ac:dyDescent="0.2">
      <c r="A1435" t="s">
        <v>8219</v>
      </c>
      <c r="B1435">
        <v>96</v>
      </c>
    </row>
    <row r="1436" spans="1:2" x14ac:dyDescent="0.2">
      <c r="A1436" t="s">
        <v>8219</v>
      </c>
      <c r="B1436">
        <v>64</v>
      </c>
    </row>
    <row r="1437" spans="1:2" x14ac:dyDescent="0.2">
      <c r="A1437" t="s">
        <v>8219</v>
      </c>
      <c r="B1437">
        <v>14</v>
      </c>
    </row>
    <row r="1438" spans="1:2" x14ac:dyDescent="0.2">
      <c r="A1438" t="s">
        <v>8219</v>
      </c>
      <c r="B1438">
        <v>169</v>
      </c>
    </row>
    <row r="1439" spans="1:2" x14ac:dyDescent="0.2">
      <c r="A1439" t="s">
        <v>8219</v>
      </c>
      <c r="B1439">
        <v>33</v>
      </c>
    </row>
    <row r="1440" spans="1:2" x14ac:dyDescent="0.2">
      <c r="A1440" t="s">
        <v>8219</v>
      </c>
      <c r="B1440">
        <v>102</v>
      </c>
    </row>
    <row r="1441" spans="1:2" x14ac:dyDescent="0.2">
      <c r="A1441" t="s">
        <v>8219</v>
      </c>
      <c r="B1441">
        <v>104</v>
      </c>
    </row>
    <row r="1442" spans="1:2" x14ac:dyDescent="0.2">
      <c r="A1442" t="s">
        <v>8219</v>
      </c>
      <c r="B1442">
        <v>20</v>
      </c>
    </row>
    <row r="1443" spans="1:2" x14ac:dyDescent="0.2">
      <c r="A1443" t="s">
        <v>8219</v>
      </c>
      <c r="B1443">
        <v>35</v>
      </c>
    </row>
    <row r="1444" spans="1:2" x14ac:dyDescent="0.2">
      <c r="A1444" t="s">
        <v>8219</v>
      </c>
      <c r="B1444">
        <v>94</v>
      </c>
    </row>
    <row r="1445" spans="1:2" x14ac:dyDescent="0.2">
      <c r="A1445" t="s">
        <v>8219</v>
      </c>
      <c r="B1445">
        <v>14</v>
      </c>
    </row>
    <row r="1446" spans="1:2" x14ac:dyDescent="0.2">
      <c r="A1446" t="s">
        <v>8219</v>
      </c>
      <c r="B1446">
        <v>15</v>
      </c>
    </row>
    <row r="1447" spans="1:2" x14ac:dyDescent="0.2">
      <c r="A1447" t="s">
        <v>8219</v>
      </c>
      <c r="B1447">
        <v>51</v>
      </c>
    </row>
    <row r="1448" spans="1:2" x14ac:dyDescent="0.2">
      <c r="A1448" t="s">
        <v>8219</v>
      </c>
      <c r="B1448">
        <v>19</v>
      </c>
    </row>
    <row r="1449" spans="1:2" x14ac:dyDescent="0.2">
      <c r="A1449" t="s">
        <v>8219</v>
      </c>
      <c r="B1449">
        <v>23</v>
      </c>
    </row>
    <row r="1450" spans="1:2" x14ac:dyDescent="0.2">
      <c r="A1450" t="s">
        <v>8219</v>
      </c>
      <c r="B1450">
        <v>97</v>
      </c>
    </row>
    <row r="1451" spans="1:2" x14ac:dyDescent="0.2">
      <c r="A1451" t="s">
        <v>8219</v>
      </c>
      <c r="B1451">
        <v>76</v>
      </c>
    </row>
    <row r="1452" spans="1:2" x14ac:dyDescent="0.2">
      <c r="A1452" t="s">
        <v>8219</v>
      </c>
      <c r="B1452">
        <v>11</v>
      </c>
    </row>
    <row r="1453" spans="1:2" x14ac:dyDescent="0.2">
      <c r="A1453" t="s">
        <v>8219</v>
      </c>
      <c r="B1453">
        <v>52</v>
      </c>
    </row>
    <row r="1454" spans="1:2" x14ac:dyDescent="0.2">
      <c r="A1454" t="s">
        <v>8219</v>
      </c>
      <c r="B1454">
        <v>95</v>
      </c>
    </row>
    <row r="1455" spans="1:2" x14ac:dyDescent="0.2">
      <c r="A1455" t="s">
        <v>8219</v>
      </c>
      <c r="B1455">
        <v>35</v>
      </c>
    </row>
    <row r="1456" spans="1:2" x14ac:dyDescent="0.2">
      <c r="A1456" t="s">
        <v>8219</v>
      </c>
      <c r="B1456">
        <v>21</v>
      </c>
    </row>
    <row r="1457" spans="1:2" x14ac:dyDescent="0.2">
      <c r="A1457" t="s">
        <v>8219</v>
      </c>
      <c r="B1457">
        <v>93</v>
      </c>
    </row>
    <row r="1458" spans="1:2" x14ac:dyDescent="0.2">
      <c r="A1458" t="s">
        <v>8219</v>
      </c>
      <c r="B1458">
        <v>11</v>
      </c>
    </row>
    <row r="1459" spans="1:2" x14ac:dyDescent="0.2">
      <c r="A1459" t="s">
        <v>8219</v>
      </c>
      <c r="B1459">
        <v>21</v>
      </c>
    </row>
    <row r="1460" spans="1:2" x14ac:dyDescent="0.2">
      <c r="A1460" t="s">
        <v>8219</v>
      </c>
      <c r="B1460">
        <v>54</v>
      </c>
    </row>
    <row r="1461" spans="1:2" x14ac:dyDescent="0.2">
      <c r="A1461" t="s">
        <v>8219</v>
      </c>
      <c r="B1461">
        <v>31</v>
      </c>
    </row>
    <row r="1462" spans="1:2" x14ac:dyDescent="0.2">
      <c r="A1462" t="s">
        <v>8219</v>
      </c>
      <c r="B1462">
        <v>132</v>
      </c>
    </row>
    <row r="1463" spans="1:2" x14ac:dyDescent="0.2">
      <c r="A1463" t="s">
        <v>8219</v>
      </c>
      <c r="B1463">
        <v>3</v>
      </c>
    </row>
    <row r="1464" spans="1:2" x14ac:dyDescent="0.2">
      <c r="A1464" t="s">
        <v>8219</v>
      </c>
      <c r="B1464">
        <v>6</v>
      </c>
    </row>
    <row r="1465" spans="1:2" x14ac:dyDescent="0.2">
      <c r="A1465" t="s">
        <v>8219</v>
      </c>
      <c r="B1465">
        <v>10</v>
      </c>
    </row>
    <row r="1466" spans="1:2" x14ac:dyDescent="0.2">
      <c r="A1466" t="s">
        <v>8219</v>
      </c>
      <c r="B1466">
        <v>147</v>
      </c>
    </row>
    <row r="1467" spans="1:2" x14ac:dyDescent="0.2">
      <c r="A1467" t="s">
        <v>8219</v>
      </c>
      <c r="B1467">
        <v>199</v>
      </c>
    </row>
    <row r="1468" spans="1:2" x14ac:dyDescent="0.2">
      <c r="A1468" t="s">
        <v>8219</v>
      </c>
      <c r="B1468">
        <v>50</v>
      </c>
    </row>
    <row r="1469" spans="1:2" x14ac:dyDescent="0.2">
      <c r="A1469" t="s">
        <v>8219</v>
      </c>
      <c r="B1469">
        <v>21</v>
      </c>
    </row>
    <row r="1470" spans="1:2" x14ac:dyDescent="0.2">
      <c r="A1470" t="s">
        <v>8219</v>
      </c>
      <c r="B1470">
        <v>24</v>
      </c>
    </row>
    <row r="1471" spans="1:2" x14ac:dyDescent="0.2">
      <c r="A1471" t="s">
        <v>8219</v>
      </c>
      <c r="B1471">
        <v>32</v>
      </c>
    </row>
    <row r="1472" spans="1:2" x14ac:dyDescent="0.2">
      <c r="A1472" t="s">
        <v>8219</v>
      </c>
      <c r="B1472">
        <v>62</v>
      </c>
    </row>
    <row r="1473" spans="1:2" x14ac:dyDescent="0.2">
      <c r="A1473" t="s">
        <v>8219</v>
      </c>
      <c r="B1473">
        <v>9</v>
      </c>
    </row>
    <row r="1474" spans="1:2" x14ac:dyDescent="0.2">
      <c r="A1474" t="s">
        <v>8219</v>
      </c>
      <c r="B1474">
        <v>38</v>
      </c>
    </row>
    <row r="1475" spans="1:2" x14ac:dyDescent="0.2">
      <c r="A1475" t="s">
        <v>8219</v>
      </c>
      <c r="B1475">
        <v>54</v>
      </c>
    </row>
    <row r="1476" spans="1:2" x14ac:dyDescent="0.2">
      <c r="A1476" t="s">
        <v>8219</v>
      </c>
      <c r="B1476">
        <v>37</v>
      </c>
    </row>
    <row r="1477" spans="1:2" x14ac:dyDescent="0.2">
      <c r="A1477" t="s">
        <v>8219</v>
      </c>
      <c r="B1477">
        <v>39</v>
      </c>
    </row>
    <row r="1478" spans="1:2" x14ac:dyDescent="0.2">
      <c r="A1478" t="s">
        <v>8219</v>
      </c>
      <c r="B1478">
        <v>34</v>
      </c>
    </row>
    <row r="1479" spans="1:2" x14ac:dyDescent="0.2">
      <c r="A1479" t="s">
        <v>8219</v>
      </c>
      <c r="B1479">
        <v>55</v>
      </c>
    </row>
    <row r="1480" spans="1:2" x14ac:dyDescent="0.2">
      <c r="A1480" t="s">
        <v>8219</v>
      </c>
      <c r="B1480">
        <v>32</v>
      </c>
    </row>
    <row r="1481" spans="1:2" x14ac:dyDescent="0.2">
      <c r="A1481" t="s">
        <v>8219</v>
      </c>
      <c r="B1481">
        <v>25</v>
      </c>
    </row>
    <row r="1482" spans="1:2" x14ac:dyDescent="0.2">
      <c r="A1482" t="s">
        <v>8219</v>
      </c>
      <c r="B1482">
        <v>33</v>
      </c>
    </row>
    <row r="1483" spans="1:2" x14ac:dyDescent="0.2">
      <c r="A1483" t="s">
        <v>8219</v>
      </c>
      <c r="B1483">
        <v>108</v>
      </c>
    </row>
    <row r="1484" spans="1:2" x14ac:dyDescent="0.2">
      <c r="A1484" t="s">
        <v>8219</v>
      </c>
      <c r="B1484">
        <v>20</v>
      </c>
    </row>
    <row r="1485" spans="1:2" x14ac:dyDescent="0.2">
      <c r="A1485" t="s">
        <v>8219</v>
      </c>
      <c r="B1485">
        <v>98</v>
      </c>
    </row>
    <row r="1486" spans="1:2" x14ac:dyDescent="0.2">
      <c r="A1486" t="s">
        <v>8219</v>
      </c>
      <c r="B1486">
        <v>196</v>
      </c>
    </row>
    <row r="1487" spans="1:2" x14ac:dyDescent="0.2">
      <c r="A1487" t="s">
        <v>8219</v>
      </c>
      <c r="B1487">
        <v>39</v>
      </c>
    </row>
    <row r="1488" spans="1:2" x14ac:dyDescent="0.2">
      <c r="A1488" t="s">
        <v>8219</v>
      </c>
      <c r="B1488">
        <v>128</v>
      </c>
    </row>
    <row r="1489" spans="1:2" x14ac:dyDescent="0.2">
      <c r="A1489" t="s">
        <v>8219</v>
      </c>
      <c r="B1489">
        <v>71</v>
      </c>
    </row>
    <row r="1490" spans="1:2" x14ac:dyDescent="0.2">
      <c r="A1490" t="s">
        <v>8219</v>
      </c>
      <c r="B1490">
        <v>47</v>
      </c>
    </row>
    <row r="1491" spans="1:2" x14ac:dyDescent="0.2">
      <c r="A1491" t="s">
        <v>8219</v>
      </c>
      <c r="B1491">
        <v>17</v>
      </c>
    </row>
    <row r="1492" spans="1:2" x14ac:dyDescent="0.2">
      <c r="A1492" t="s">
        <v>8219</v>
      </c>
      <c r="B1492">
        <v>91</v>
      </c>
    </row>
    <row r="1493" spans="1:2" x14ac:dyDescent="0.2">
      <c r="A1493" t="s">
        <v>8219</v>
      </c>
      <c r="B1493">
        <v>43</v>
      </c>
    </row>
    <row r="1494" spans="1:2" x14ac:dyDescent="0.2">
      <c r="A1494" t="s">
        <v>8219</v>
      </c>
      <c r="B1494">
        <v>17</v>
      </c>
    </row>
    <row r="1495" spans="1:2" x14ac:dyDescent="0.2">
      <c r="A1495" t="s">
        <v>8219</v>
      </c>
      <c r="B1495">
        <v>33</v>
      </c>
    </row>
    <row r="1496" spans="1:2" x14ac:dyDescent="0.2">
      <c r="A1496" t="s">
        <v>8219</v>
      </c>
      <c r="B1496">
        <v>87</v>
      </c>
    </row>
    <row r="1497" spans="1:2" x14ac:dyDescent="0.2">
      <c r="A1497" t="s">
        <v>8219</v>
      </c>
      <c r="B1497">
        <v>113</v>
      </c>
    </row>
    <row r="1498" spans="1:2" x14ac:dyDescent="0.2">
      <c r="A1498" t="s">
        <v>8219</v>
      </c>
      <c r="B1498">
        <v>14</v>
      </c>
    </row>
    <row r="1499" spans="1:2" x14ac:dyDescent="0.2">
      <c r="A1499" t="s">
        <v>8219</v>
      </c>
      <c r="B1499">
        <v>30</v>
      </c>
    </row>
    <row r="1500" spans="1:2" x14ac:dyDescent="0.2">
      <c r="A1500" t="s">
        <v>8219</v>
      </c>
      <c r="B1500">
        <v>16</v>
      </c>
    </row>
    <row r="1501" spans="1:2" x14ac:dyDescent="0.2">
      <c r="A1501" t="s">
        <v>8219</v>
      </c>
      <c r="B1501">
        <v>46</v>
      </c>
    </row>
    <row r="1502" spans="1:2" x14ac:dyDescent="0.2">
      <c r="A1502" t="s">
        <v>8219</v>
      </c>
      <c r="B1502">
        <v>24</v>
      </c>
    </row>
    <row r="1503" spans="1:2" x14ac:dyDescent="0.2">
      <c r="A1503" t="s">
        <v>8219</v>
      </c>
      <c r="B1503">
        <v>97</v>
      </c>
    </row>
    <row r="1504" spans="1:2" x14ac:dyDescent="0.2">
      <c r="A1504" t="s">
        <v>8219</v>
      </c>
      <c r="B1504">
        <v>59</v>
      </c>
    </row>
    <row r="1505" spans="1:2" x14ac:dyDescent="0.2">
      <c r="A1505" t="s">
        <v>8219</v>
      </c>
      <c r="B1505">
        <v>1095</v>
      </c>
    </row>
    <row r="1506" spans="1:2" x14ac:dyDescent="0.2">
      <c r="A1506" t="s">
        <v>8219</v>
      </c>
      <c r="B1506">
        <v>218</v>
      </c>
    </row>
    <row r="1507" spans="1:2" x14ac:dyDescent="0.2">
      <c r="A1507" t="s">
        <v>8219</v>
      </c>
      <c r="B1507">
        <v>111</v>
      </c>
    </row>
    <row r="1508" spans="1:2" x14ac:dyDescent="0.2">
      <c r="A1508" t="s">
        <v>8219</v>
      </c>
      <c r="B1508">
        <v>56</v>
      </c>
    </row>
    <row r="1509" spans="1:2" x14ac:dyDescent="0.2">
      <c r="A1509" t="s">
        <v>8219</v>
      </c>
      <c r="B1509">
        <v>265</v>
      </c>
    </row>
    <row r="1510" spans="1:2" x14ac:dyDescent="0.2">
      <c r="A1510" t="s">
        <v>8219</v>
      </c>
      <c r="B1510">
        <v>28</v>
      </c>
    </row>
    <row r="1511" spans="1:2" x14ac:dyDescent="0.2">
      <c r="A1511" t="s">
        <v>8219</v>
      </c>
      <c r="B1511">
        <v>364</v>
      </c>
    </row>
    <row r="1512" spans="1:2" x14ac:dyDescent="0.2">
      <c r="A1512" t="s">
        <v>8219</v>
      </c>
      <c r="B1512">
        <v>27</v>
      </c>
    </row>
    <row r="1513" spans="1:2" x14ac:dyDescent="0.2">
      <c r="A1513" t="s">
        <v>8219</v>
      </c>
      <c r="B1513">
        <v>93</v>
      </c>
    </row>
    <row r="1514" spans="1:2" x14ac:dyDescent="0.2">
      <c r="A1514" t="s">
        <v>8219</v>
      </c>
      <c r="B1514">
        <v>64</v>
      </c>
    </row>
    <row r="1515" spans="1:2" x14ac:dyDescent="0.2">
      <c r="A1515" t="s">
        <v>8219</v>
      </c>
      <c r="B1515">
        <v>22</v>
      </c>
    </row>
    <row r="1516" spans="1:2" x14ac:dyDescent="0.2">
      <c r="A1516" t="s">
        <v>8219</v>
      </c>
      <c r="B1516">
        <v>59</v>
      </c>
    </row>
    <row r="1517" spans="1:2" x14ac:dyDescent="0.2">
      <c r="A1517" t="s">
        <v>8219</v>
      </c>
      <c r="B1517">
        <v>249</v>
      </c>
    </row>
    <row r="1518" spans="1:2" x14ac:dyDescent="0.2">
      <c r="A1518" t="s">
        <v>8219</v>
      </c>
      <c r="B1518">
        <v>392</v>
      </c>
    </row>
    <row r="1519" spans="1:2" x14ac:dyDescent="0.2">
      <c r="A1519" t="s">
        <v>8219</v>
      </c>
      <c r="B1519">
        <v>115</v>
      </c>
    </row>
    <row r="1520" spans="1:2" x14ac:dyDescent="0.2">
      <c r="A1520" t="s">
        <v>8219</v>
      </c>
      <c r="B1520">
        <v>433</v>
      </c>
    </row>
    <row r="1521" spans="1:2" x14ac:dyDescent="0.2">
      <c r="A1521" t="s">
        <v>8219</v>
      </c>
      <c r="B1521">
        <v>20</v>
      </c>
    </row>
    <row r="1522" spans="1:2" x14ac:dyDescent="0.2">
      <c r="A1522" t="s">
        <v>8219</v>
      </c>
      <c r="B1522">
        <v>8</v>
      </c>
    </row>
    <row r="1523" spans="1:2" x14ac:dyDescent="0.2">
      <c r="A1523" t="s">
        <v>8219</v>
      </c>
      <c r="B1523">
        <v>175</v>
      </c>
    </row>
    <row r="1524" spans="1:2" x14ac:dyDescent="0.2">
      <c r="A1524" t="s">
        <v>8219</v>
      </c>
      <c r="B1524">
        <v>104</v>
      </c>
    </row>
    <row r="1525" spans="1:2" x14ac:dyDescent="0.2">
      <c r="A1525" t="s">
        <v>8219</v>
      </c>
      <c r="B1525">
        <v>17</v>
      </c>
    </row>
    <row r="1526" spans="1:2" x14ac:dyDescent="0.2">
      <c r="A1526" t="s">
        <v>8219</v>
      </c>
      <c r="B1526">
        <v>277</v>
      </c>
    </row>
    <row r="1527" spans="1:2" x14ac:dyDescent="0.2">
      <c r="A1527" t="s">
        <v>8219</v>
      </c>
      <c r="B1527">
        <v>118</v>
      </c>
    </row>
    <row r="1528" spans="1:2" x14ac:dyDescent="0.2">
      <c r="A1528" t="s">
        <v>8219</v>
      </c>
      <c r="B1528">
        <v>97</v>
      </c>
    </row>
    <row r="1529" spans="1:2" x14ac:dyDescent="0.2">
      <c r="A1529" t="s">
        <v>8219</v>
      </c>
      <c r="B1529">
        <v>20</v>
      </c>
    </row>
    <row r="1530" spans="1:2" x14ac:dyDescent="0.2">
      <c r="A1530" t="s">
        <v>8219</v>
      </c>
      <c r="B1530">
        <v>26</v>
      </c>
    </row>
    <row r="1531" spans="1:2" x14ac:dyDescent="0.2">
      <c r="A1531" t="s">
        <v>8219</v>
      </c>
      <c r="B1531">
        <v>128</v>
      </c>
    </row>
    <row r="1532" spans="1:2" x14ac:dyDescent="0.2">
      <c r="A1532" t="s">
        <v>8219</v>
      </c>
      <c r="B1532">
        <v>15</v>
      </c>
    </row>
    <row r="1533" spans="1:2" x14ac:dyDescent="0.2">
      <c r="A1533" t="s">
        <v>8219</v>
      </c>
      <c r="B1533">
        <v>25</v>
      </c>
    </row>
    <row r="1534" spans="1:2" x14ac:dyDescent="0.2">
      <c r="A1534" t="s">
        <v>8219</v>
      </c>
      <c r="B1534">
        <v>55</v>
      </c>
    </row>
    <row r="1535" spans="1:2" x14ac:dyDescent="0.2">
      <c r="A1535" t="s">
        <v>8219</v>
      </c>
      <c r="B1535">
        <v>107</v>
      </c>
    </row>
    <row r="1536" spans="1:2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173FA-DDE1-8544-9DFD-68E49B2CCC97}">
  <dimension ref="A1:H10"/>
  <sheetViews>
    <sheetView workbookViewId="0">
      <selection activeCell="I2" sqref="I2"/>
    </sheetView>
  </sheetViews>
  <sheetFormatPr baseColWidth="10" defaultRowHeight="15" x14ac:dyDescent="0.2"/>
  <sheetData>
    <row r="1" spans="1:8" x14ac:dyDescent="0.2">
      <c r="B1" s="11" t="s">
        <v>8219</v>
      </c>
      <c r="C1" s="11" t="s">
        <v>8221</v>
      </c>
      <c r="D1" s="11" t="s">
        <v>8220</v>
      </c>
      <c r="E1" s="11" t="s">
        <v>8222</v>
      </c>
      <c r="F1" s="11" t="s">
        <v>8320</v>
      </c>
      <c r="H1" s="13" t="s">
        <v>8381</v>
      </c>
    </row>
    <row r="2" spans="1:8" x14ac:dyDescent="0.2">
      <c r="A2" s="8" t="s">
        <v>8311</v>
      </c>
      <c r="B2" s="9">
        <v>300</v>
      </c>
      <c r="C2" s="9">
        <v>180</v>
      </c>
      <c r="D2" s="9">
        <v>40</v>
      </c>
      <c r="E2" s="9"/>
      <c r="F2" s="9">
        <v>520</v>
      </c>
      <c r="H2" s="5">
        <f>B2/F2</f>
        <v>0.57692307692307687</v>
      </c>
    </row>
    <row r="3" spans="1:8" x14ac:dyDescent="0.2">
      <c r="A3" s="8" t="s">
        <v>8312</v>
      </c>
      <c r="B3" s="9">
        <v>34</v>
      </c>
      <c r="C3" s="9">
        <v>140</v>
      </c>
      <c r="D3" s="9">
        <v>20</v>
      </c>
      <c r="E3" s="9">
        <v>6</v>
      </c>
      <c r="F3" s="9">
        <v>200</v>
      </c>
      <c r="H3" s="5">
        <f t="shared" ref="H3:H10" si="0">B3/F3</f>
        <v>0.17</v>
      </c>
    </row>
    <row r="4" spans="1:8" x14ac:dyDescent="0.2">
      <c r="A4" s="8" t="s">
        <v>8313</v>
      </c>
      <c r="B4" s="9">
        <v>80</v>
      </c>
      <c r="C4" s="9">
        <v>140</v>
      </c>
      <c r="D4" s="9"/>
      <c r="E4" s="9"/>
      <c r="F4" s="9">
        <v>220</v>
      </c>
      <c r="H4" s="5">
        <f t="shared" si="0"/>
        <v>0.36363636363636365</v>
      </c>
    </row>
    <row r="5" spans="1:8" x14ac:dyDescent="0.2">
      <c r="A5" s="8" t="s">
        <v>8314</v>
      </c>
      <c r="B5" s="9"/>
      <c r="C5" s="9"/>
      <c r="D5" s="9">
        <v>24</v>
      </c>
      <c r="E5" s="9"/>
      <c r="F5" s="9">
        <v>24</v>
      </c>
      <c r="H5" s="5">
        <f t="shared" si="0"/>
        <v>0</v>
      </c>
    </row>
    <row r="6" spans="1:8" x14ac:dyDescent="0.2">
      <c r="A6" s="8" t="s">
        <v>8315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  <c r="H6" s="5">
        <f t="shared" si="0"/>
        <v>0.77142857142857146</v>
      </c>
    </row>
    <row r="7" spans="1:8" x14ac:dyDescent="0.2">
      <c r="A7" s="8" t="s">
        <v>8316</v>
      </c>
      <c r="B7" s="9">
        <v>103</v>
      </c>
      <c r="C7" s="9">
        <v>117</v>
      </c>
      <c r="D7" s="9"/>
      <c r="E7" s="9"/>
      <c r="F7" s="9">
        <v>220</v>
      </c>
      <c r="H7" s="5">
        <f t="shared" si="0"/>
        <v>0.4681818181818182</v>
      </c>
    </row>
    <row r="8" spans="1:8" x14ac:dyDescent="0.2">
      <c r="A8" s="8" t="s">
        <v>8317</v>
      </c>
      <c r="B8" s="9">
        <v>80</v>
      </c>
      <c r="C8" s="9">
        <v>127</v>
      </c>
      <c r="D8" s="9">
        <v>30</v>
      </c>
      <c r="E8" s="9"/>
      <c r="F8" s="9">
        <v>237</v>
      </c>
      <c r="H8" s="5">
        <f t="shared" si="0"/>
        <v>0.33755274261603374</v>
      </c>
    </row>
    <row r="9" spans="1:8" x14ac:dyDescent="0.2">
      <c r="A9" s="8" t="s">
        <v>8318</v>
      </c>
      <c r="B9" s="9">
        <v>209</v>
      </c>
      <c r="C9" s="9">
        <v>213</v>
      </c>
      <c r="D9" s="9">
        <v>178</v>
      </c>
      <c r="E9" s="9"/>
      <c r="F9" s="9">
        <v>600</v>
      </c>
      <c r="H9" s="5">
        <f t="shared" si="0"/>
        <v>0.34833333333333333</v>
      </c>
    </row>
    <row r="10" spans="1:8" x14ac:dyDescent="0.2">
      <c r="A10" s="8" t="s">
        <v>8319</v>
      </c>
      <c r="B10" s="9">
        <v>839</v>
      </c>
      <c r="C10" s="9">
        <v>493</v>
      </c>
      <c r="D10" s="9">
        <v>37</v>
      </c>
      <c r="E10" s="9">
        <v>24</v>
      </c>
      <c r="F10" s="9">
        <v>1393</v>
      </c>
      <c r="H10" s="5">
        <f t="shared" si="0"/>
        <v>0.60229720028715006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6DC64-9C6D-444E-B193-46D3DE359E95}">
  <dimension ref="A2:G15"/>
  <sheetViews>
    <sheetView workbookViewId="0">
      <selection activeCell="J28" sqref="J28"/>
    </sheetView>
  </sheetViews>
  <sheetFormatPr baseColWidth="10" defaultRowHeight="15" x14ac:dyDescent="0.2"/>
  <sheetData>
    <row r="2" spans="1:7" x14ac:dyDescent="0.2">
      <c r="A2" s="11" t="s">
        <v>8310</v>
      </c>
      <c r="B2" s="11" t="s">
        <v>8219</v>
      </c>
      <c r="C2" s="11" t="s">
        <v>8221</v>
      </c>
      <c r="D2" s="11" t="s">
        <v>8220</v>
      </c>
      <c r="E2" s="11" t="s">
        <v>8320</v>
      </c>
      <c r="G2" s="13" t="s">
        <v>8381</v>
      </c>
    </row>
    <row r="3" spans="1:7" x14ac:dyDescent="0.2">
      <c r="A3" s="12" t="s">
        <v>8373</v>
      </c>
      <c r="B3" s="9">
        <v>147</v>
      </c>
      <c r="C3" s="9">
        <v>126</v>
      </c>
      <c r="D3" s="9">
        <v>26</v>
      </c>
      <c r="E3" s="9">
        <v>299</v>
      </c>
      <c r="G3" s="5">
        <f>B3/E3</f>
        <v>0.49163879598662208</v>
      </c>
    </row>
    <row r="4" spans="1:7" x14ac:dyDescent="0.2">
      <c r="A4" s="12" t="s">
        <v>8374</v>
      </c>
      <c r="B4" s="9">
        <v>179</v>
      </c>
      <c r="C4" s="9">
        <v>98</v>
      </c>
      <c r="D4" s="9">
        <v>19</v>
      </c>
      <c r="E4" s="9">
        <v>296</v>
      </c>
      <c r="G4" s="5">
        <f t="shared" ref="G4:G14" si="0">B4/E4</f>
        <v>0.60472972972972971</v>
      </c>
    </row>
    <row r="5" spans="1:7" x14ac:dyDescent="0.2">
      <c r="A5" s="12" t="s">
        <v>8375</v>
      </c>
      <c r="B5" s="9">
        <v>179</v>
      </c>
      <c r="C5" s="9">
        <v>108</v>
      </c>
      <c r="D5" s="9">
        <v>27</v>
      </c>
      <c r="E5" s="9">
        <v>314</v>
      </c>
      <c r="G5" s="5">
        <f t="shared" si="0"/>
        <v>0.57006369426751591</v>
      </c>
    </row>
    <row r="6" spans="1:7" x14ac:dyDescent="0.2">
      <c r="A6" s="12" t="s">
        <v>8376</v>
      </c>
      <c r="B6" s="9">
        <v>192</v>
      </c>
      <c r="C6" s="9">
        <v>102</v>
      </c>
      <c r="D6" s="9">
        <v>27</v>
      </c>
      <c r="E6" s="9">
        <v>321</v>
      </c>
      <c r="G6" s="5">
        <f t="shared" si="0"/>
        <v>0.59813084112149528</v>
      </c>
    </row>
    <row r="7" spans="1:7" x14ac:dyDescent="0.2">
      <c r="A7" s="12" t="s">
        <v>8367</v>
      </c>
      <c r="B7" s="9">
        <v>233</v>
      </c>
      <c r="C7" s="9">
        <v>126</v>
      </c>
      <c r="D7" s="9">
        <v>26</v>
      </c>
      <c r="E7" s="9">
        <v>385</v>
      </c>
      <c r="G7" s="5">
        <f t="shared" si="0"/>
        <v>0.60519480519480517</v>
      </c>
    </row>
    <row r="8" spans="1:7" x14ac:dyDescent="0.2">
      <c r="A8" s="12" t="s">
        <v>8377</v>
      </c>
      <c r="B8" s="9">
        <v>211</v>
      </c>
      <c r="C8" s="9">
        <v>147</v>
      </c>
      <c r="D8" s="9">
        <v>27</v>
      </c>
      <c r="E8" s="9">
        <v>385</v>
      </c>
      <c r="G8" s="5">
        <f t="shared" si="0"/>
        <v>0.54805194805194801</v>
      </c>
    </row>
    <row r="9" spans="1:7" x14ac:dyDescent="0.2">
      <c r="A9" s="12" t="s">
        <v>8368</v>
      </c>
      <c r="B9" s="9">
        <v>193</v>
      </c>
      <c r="C9" s="9">
        <v>150</v>
      </c>
      <c r="D9" s="9">
        <v>43</v>
      </c>
      <c r="E9" s="9">
        <v>386</v>
      </c>
      <c r="G9" s="5">
        <f t="shared" si="0"/>
        <v>0.5</v>
      </c>
    </row>
    <row r="10" spans="1:7" x14ac:dyDescent="0.2">
      <c r="A10" s="12" t="s">
        <v>8369</v>
      </c>
      <c r="B10" s="9">
        <v>165</v>
      </c>
      <c r="C10" s="9">
        <v>133</v>
      </c>
      <c r="D10" s="9">
        <v>33</v>
      </c>
      <c r="E10" s="9">
        <v>331</v>
      </c>
      <c r="G10" s="5">
        <f t="shared" si="0"/>
        <v>0.49848942598187312</v>
      </c>
    </row>
    <row r="11" spans="1:7" x14ac:dyDescent="0.2">
      <c r="A11" s="12" t="s">
        <v>8370</v>
      </c>
      <c r="B11" s="9">
        <v>145</v>
      </c>
      <c r="C11" s="9">
        <v>125</v>
      </c>
      <c r="D11" s="9">
        <v>23</v>
      </c>
      <c r="E11" s="9">
        <v>293</v>
      </c>
      <c r="G11" s="5">
        <f t="shared" si="0"/>
        <v>0.4948805460750853</v>
      </c>
    </row>
    <row r="12" spans="1:7" x14ac:dyDescent="0.2">
      <c r="A12" s="12" t="s">
        <v>8371</v>
      </c>
      <c r="B12" s="9">
        <v>182</v>
      </c>
      <c r="C12" s="9">
        <v>148</v>
      </c>
      <c r="D12" s="9">
        <v>20</v>
      </c>
      <c r="E12" s="9">
        <v>350</v>
      </c>
      <c r="G12" s="5">
        <f t="shared" si="0"/>
        <v>0.52</v>
      </c>
    </row>
    <row r="13" spans="1:7" x14ac:dyDescent="0.2">
      <c r="A13" s="12" t="s">
        <v>8372</v>
      </c>
      <c r="B13" s="9">
        <v>180</v>
      </c>
      <c r="C13" s="9">
        <v>114</v>
      </c>
      <c r="D13" s="9">
        <v>37</v>
      </c>
      <c r="E13" s="9">
        <v>331</v>
      </c>
      <c r="G13" s="5">
        <f t="shared" si="0"/>
        <v>0.54380664652567978</v>
      </c>
    </row>
    <row r="14" spans="1:7" x14ac:dyDescent="0.2">
      <c r="A14" s="12" t="s">
        <v>8378</v>
      </c>
      <c r="B14" s="9">
        <v>111</v>
      </c>
      <c r="C14" s="9">
        <v>118</v>
      </c>
      <c r="D14" s="9">
        <v>23</v>
      </c>
      <c r="E14" s="9">
        <v>252</v>
      </c>
      <c r="G14" s="5">
        <f t="shared" si="0"/>
        <v>0.44047619047619047</v>
      </c>
    </row>
    <row r="15" spans="1:7" x14ac:dyDescent="0.2">
      <c r="A15" s="14" t="s">
        <v>8320</v>
      </c>
      <c r="B15" s="15">
        <v>2117</v>
      </c>
      <c r="C15" s="15">
        <v>1495</v>
      </c>
      <c r="D15" s="15">
        <v>331</v>
      </c>
      <c r="E15" s="15">
        <v>3943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9E66-8ACE-B345-B8CD-271F6DC9DA89}">
  <dimension ref="A1:T4115"/>
  <sheetViews>
    <sheetView workbookViewId="0">
      <selection activeCell="D27" sqref="D27"/>
    </sheetView>
  </sheetViews>
  <sheetFormatPr baseColWidth="10" defaultRowHeight="15" x14ac:dyDescent="0.2"/>
  <cols>
    <col min="10" max="10" width="10.83203125" style="10"/>
    <col min="12" max="12" width="10.83203125" style="10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s="10" t="s">
        <v>8365</v>
      </c>
      <c r="K1" t="s">
        <v>8260</v>
      </c>
      <c r="L1" s="10" t="s">
        <v>8366</v>
      </c>
      <c r="M1" t="s">
        <v>8261</v>
      </c>
      <c r="N1" t="s">
        <v>8262</v>
      </c>
      <c r="O1" t="s">
        <v>8263</v>
      </c>
      <c r="P1" t="s">
        <v>8264</v>
      </c>
      <c r="Q1" t="s">
        <v>8306</v>
      </c>
      <c r="R1" t="s">
        <v>8307</v>
      </c>
      <c r="S1" t="s">
        <v>8308</v>
      </c>
      <c r="T1" t="s">
        <v>8309</v>
      </c>
    </row>
    <row r="2" spans="1:20" x14ac:dyDescent="0.2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v>42208.125</v>
      </c>
      <c r="K2">
        <v>1434931811</v>
      </c>
      <c r="L2" s="10">
        <v>42177.007071759261</v>
      </c>
      <c r="M2" t="b">
        <v>0</v>
      </c>
      <c r="N2">
        <v>182</v>
      </c>
      <c r="O2" t="b">
        <v>1</v>
      </c>
      <c r="P2" t="s">
        <v>8265</v>
      </c>
      <c r="Q2">
        <v>1.3685882352941177</v>
      </c>
      <c r="R2">
        <v>63.917582417582416</v>
      </c>
      <c r="S2" t="s">
        <v>8311</v>
      </c>
      <c r="T2" t="s">
        <v>8360</v>
      </c>
    </row>
    <row r="3" spans="1:20" x14ac:dyDescent="0.2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v>42796.600497685184</v>
      </c>
      <c r="K3">
        <v>1485872683</v>
      </c>
      <c r="L3" s="10">
        <v>42766.600497685184</v>
      </c>
      <c r="M3" t="b">
        <v>0</v>
      </c>
      <c r="N3">
        <v>79</v>
      </c>
      <c r="O3" t="b">
        <v>1</v>
      </c>
      <c r="P3" t="s">
        <v>8265</v>
      </c>
      <c r="Q3">
        <v>1.4260827250608272</v>
      </c>
      <c r="R3">
        <v>185.48101265822785</v>
      </c>
      <c r="S3" t="s">
        <v>8311</v>
      </c>
      <c r="T3" t="s">
        <v>8360</v>
      </c>
    </row>
    <row r="4" spans="1:20" x14ac:dyDescent="0.2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v>42415.702349537038</v>
      </c>
      <c r="K4">
        <v>1454691083</v>
      </c>
      <c r="L4" s="10">
        <v>42405.702349537038</v>
      </c>
      <c r="M4" t="b">
        <v>0</v>
      </c>
      <c r="N4">
        <v>35</v>
      </c>
      <c r="O4" t="b">
        <v>1</v>
      </c>
      <c r="P4" t="s">
        <v>8265</v>
      </c>
      <c r="Q4">
        <v>1.05</v>
      </c>
      <c r="R4">
        <v>15</v>
      </c>
      <c r="S4" t="s">
        <v>8311</v>
      </c>
      <c r="T4" t="s">
        <v>8360</v>
      </c>
    </row>
    <row r="5" spans="1:20" x14ac:dyDescent="0.2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v>41858.515127314815</v>
      </c>
      <c r="K5">
        <v>1404822107</v>
      </c>
      <c r="L5" s="10">
        <v>41828.515127314815</v>
      </c>
      <c r="M5" t="b">
        <v>0</v>
      </c>
      <c r="N5">
        <v>150</v>
      </c>
      <c r="O5" t="b">
        <v>1</v>
      </c>
      <c r="P5" t="s">
        <v>8265</v>
      </c>
      <c r="Q5">
        <v>1.0389999999999999</v>
      </c>
      <c r="R5">
        <v>69.266666666666666</v>
      </c>
      <c r="S5" t="s">
        <v>8311</v>
      </c>
      <c r="T5" t="s">
        <v>8360</v>
      </c>
    </row>
    <row r="6" spans="1:20" x14ac:dyDescent="0.2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v>42357.834247685183</v>
      </c>
      <c r="K6">
        <v>1447963279</v>
      </c>
      <c r="L6" s="10">
        <v>42327.834247685183</v>
      </c>
      <c r="M6" t="b">
        <v>0</v>
      </c>
      <c r="N6">
        <v>284</v>
      </c>
      <c r="O6" t="b">
        <v>1</v>
      </c>
      <c r="P6" t="s">
        <v>8265</v>
      </c>
      <c r="Q6">
        <v>1.2299154545454545</v>
      </c>
      <c r="R6">
        <v>190.55028169014085</v>
      </c>
      <c r="S6" t="s">
        <v>8311</v>
      </c>
      <c r="T6" t="s">
        <v>8360</v>
      </c>
    </row>
    <row r="7" spans="1:20" x14ac:dyDescent="0.2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v>42580.232638888891</v>
      </c>
      <c r="K7">
        <v>1468362207</v>
      </c>
      <c r="L7" s="10">
        <v>42563.932951388888</v>
      </c>
      <c r="M7" t="b">
        <v>0</v>
      </c>
      <c r="N7">
        <v>47</v>
      </c>
      <c r="O7" t="b">
        <v>1</v>
      </c>
      <c r="P7" t="s">
        <v>8265</v>
      </c>
      <c r="Q7">
        <v>1.0977744436109027</v>
      </c>
      <c r="R7">
        <v>93.40425531914893</v>
      </c>
      <c r="S7" t="s">
        <v>8311</v>
      </c>
      <c r="T7" t="s">
        <v>8360</v>
      </c>
    </row>
    <row r="8" spans="1:20" x14ac:dyDescent="0.2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v>41804.072337962964</v>
      </c>
      <c r="K8">
        <v>1401846250</v>
      </c>
      <c r="L8" s="10">
        <v>41794.072337962964</v>
      </c>
      <c r="M8" t="b">
        <v>0</v>
      </c>
      <c r="N8">
        <v>58</v>
      </c>
      <c r="O8" t="b">
        <v>1</v>
      </c>
      <c r="P8" t="s">
        <v>8265</v>
      </c>
      <c r="Q8">
        <v>1.064875</v>
      </c>
      <c r="R8">
        <v>146.87931034482759</v>
      </c>
      <c r="S8" t="s">
        <v>8311</v>
      </c>
      <c r="T8" t="s">
        <v>8360</v>
      </c>
    </row>
    <row r="9" spans="1:20" x14ac:dyDescent="0.2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v>42556.047071759262</v>
      </c>
      <c r="K9">
        <v>1464224867</v>
      </c>
      <c r="L9" s="10">
        <v>42516.047071759262</v>
      </c>
      <c r="M9" t="b">
        <v>0</v>
      </c>
      <c r="N9">
        <v>57</v>
      </c>
      <c r="O9" t="b">
        <v>1</v>
      </c>
      <c r="P9" t="s">
        <v>8265</v>
      </c>
      <c r="Q9">
        <v>1.0122222222222221</v>
      </c>
      <c r="R9">
        <v>159.82456140350877</v>
      </c>
      <c r="S9" t="s">
        <v>8311</v>
      </c>
      <c r="T9" t="s">
        <v>8360</v>
      </c>
    </row>
    <row r="10" spans="1:20" x14ac:dyDescent="0.2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v>42475.875</v>
      </c>
      <c r="K10">
        <v>1460155212</v>
      </c>
      <c r="L10" s="10">
        <v>42468.94458333333</v>
      </c>
      <c r="M10" t="b">
        <v>0</v>
      </c>
      <c r="N10">
        <v>12</v>
      </c>
      <c r="O10" t="b">
        <v>1</v>
      </c>
      <c r="P10" t="s">
        <v>8265</v>
      </c>
      <c r="Q10">
        <v>1.0004342857142856</v>
      </c>
      <c r="R10">
        <v>291.79333333333335</v>
      </c>
      <c r="S10" t="s">
        <v>8311</v>
      </c>
      <c r="T10" t="s">
        <v>8360</v>
      </c>
    </row>
    <row r="11" spans="1:20" x14ac:dyDescent="0.2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v>42477.103518518517</v>
      </c>
      <c r="K11">
        <v>1458268144</v>
      </c>
      <c r="L11" s="10"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v>1.2599800000000001</v>
      </c>
      <c r="R11">
        <v>31.499500000000001</v>
      </c>
      <c r="S11" t="s">
        <v>8311</v>
      </c>
      <c r="T11" t="s">
        <v>8360</v>
      </c>
    </row>
    <row r="12" spans="1:20" x14ac:dyDescent="0.2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v>41815.068043981482</v>
      </c>
      <c r="K12">
        <v>1400636279</v>
      </c>
      <c r="L12" s="10"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v>1.0049999999999999</v>
      </c>
      <c r="R12">
        <v>158.68421052631578</v>
      </c>
      <c r="S12" t="s">
        <v>8311</v>
      </c>
      <c r="T12" t="s">
        <v>8360</v>
      </c>
    </row>
    <row r="13" spans="1:20" x14ac:dyDescent="0.2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v>42604.125</v>
      </c>
      <c r="K13">
        <v>1469126462</v>
      </c>
      <c r="L13" s="10"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v>1.2050000000000001</v>
      </c>
      <c r="R13">
        <v>80.333333333333329</v>
      </c>
      <c r="S13" t="s">
        <v>8311</v>
      </c>
      <c r="T13" t="s">
        <v>8360</v>
      </c>
    </row>
    <row r="14" spans="1:20" x14ac:dyDescent="0.2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v>41836.125</v>
      </c>
      <c r="K14">
        <v>1401642425</v>
      </c>
      <c r="L14" s="10"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v>1.6529333333333334</v>
      </c>
      <c r="R14">
        <v>59.961305925030231</v>
      </c>
      <c r="S14" t="s">
        <v>8311</v>
      </c>
      <c r="T14" t="s">
        <v>8360</v>
      </c>
    </row>
    <row r="15" spans="1:20" x14ac:dyDescent="0.2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v>42544.852083333331</v>
      </c>
      <c r="K15">
        <v>1463588109</v>
      </c>
      <c r="L15" s="10"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v>1.5997142857142856</v>
      </c>
      <c r="R15">
        <v>109.78431372549019</v>
      </c>
      <c r="S15" t="s">
        <v>8311</v>
      </c>
      <c r="T15" t="s">
        <v>8360</v>
      </c>
    </row>
    <row r="16" spans="1:20" x14ac:dyDescent="0.2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v>41833.582638888889</v>
      </c>
      <c r="K16">
        <v>1403051888</v>
      </c>
      <c r="L16" s="10">
        <v>41808.02648148148</v>
      </c>
      <c r="M16" t="b">
        <v>0</v>
      </c>
      <c r="N16">
        <v>41</v>
      </c>
      <c r="O16" t="b">
        <v>1</v>
      </c>
      <c r="P16" t="s">
        <v>8265</v>
      </c>
      <c r="Q16">
        <v>1.0093333333333334</v>
      </c>
      <c r="R16">
        <v>147.70731707317074</v>
      </c>
      <c r="S16" t="s">
        <v>8311</v>
      </c>
      <c r="T16" t="s">
        <v>8360</v>
      </c>
    </row>
    <row r="17" spans="1:20" x14ac:dyDescent="0.2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v>42274.843055555553</v>
      </c>
      <c r="K17">
        <v>1441790658</v>
      </c>
      <c r="L17" s="10"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v>1.0660000000000001</v>
      </c>
      <c r="R17">
        <v>21.755102040816325</v>
      </c>
      <c r="S17" t="s">
        <v>8311</v>
      </c>
      <c r="T17" t="s">
        <v>8360</v>
      </c>
    </row>
    <row r="18" spans="1:20" x14ac:dyDescent="0.2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v>41806.229166666664</v>
      </c>
      <c r="K18">
        <v>1398971211</v>
      </c>
      <c r="L18" s="10"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v>1.0024166666666667</v>
      </c>
      <c r="R18">
        <v>171.84285714285716</v>
      </c>
      <c r="S18" t="s">
        <v>8311</v>
      </c>
      <c r="T18" t="s">
        <v>8360</v>
      </c>
    </row>
    <row r="19" spans="1:20" x14ac:dyDescent="0.2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v>41947.773402777777</v>
      </c>
      <c r="K19">
        <v>1412530422</v>
      </c>
      <c r="L19" s="10"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v>1.0066666666666666</v>
      </c>
      <c r="R19">
        <v>41.944444444444443</v>
      </c>
      <c r="S19" t="s">
        <v>8311</v>
      </c>
      <c r="T19" t="s">
        <v>8360</v>
      </c>
    </row>
    <row r="20" spans="1:20" x14ac:dyDescent="0.2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v>41899.542314814818</v>
      </c>
      <c r="K20">
        <v>1408366856</v>
      </c>
      <c r="L20" s="10"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v>1.0632110000000001</v>
      </c>
      <c r="R20">
        <v>93.264122807017543</v>
      </c>
      <c r="S20" t="s">
        <v>8311</v>
      </c>
      <c r="T20" t="s">
        <v>8360</v>
      </c>
    </row>
    <row r="21" spans="1:20" x14ac:dyDescent="0.2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v>42205.816365740742</v>
      </c>
      <c r="K21">
        <v>1434828934</v>
      </c>
      <c r="L21" s="10"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v>1.4529411764705882</v>
      </c>
      <c r="R21">
        <v>56.136363636363633</v>
      </c>
      <c r="S21" t="s">
        <v>8311</v>
      </c>
      <c r="T21" t="s">
        <v>8360</v>
      </c>
    </row>
    <row r="22" spans="1:20" x14ac:dyDescent="0.2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v>42260.758240740746</v>
      </c>
      <c r="K22">
        <v>1436983912</v>
      </c>
      <c r="L22" s="10"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v>1.002</v>
      </c>
      <c r="R22">
        <v>80.16</v>
      </c>
      <c r="S22" t="s">
        <v>8311</v>
      </c>
      <c r="T22" t="s">
        <v>8360</v>
      </c>
    </row>
    <row r="23" spans="1:20" x14ac:dyDescent="0.2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v>41908.627187500002</v>
      </c>
      <c r="K23">
        <v>1409151789</v>
      </c>
      <c r="L23" s="10"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v>1.0913513513513513</v>
      </c>
      <c r="R23">
        <v>199.9009900990099</v>
      </c>
      <c r="S23" t="s">
        <v>8311</v>
      </c>
      <c r="T23" t="s">
        <v>8360</v>
      </c>
    </row>
    <row r="24" spans="1:20" x14ac:dyDescent="0.2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v>42005.332638888889</v>
      </c>
      <c r="K24">
        <v>1418766740</v>
      </c>
      <c r="L24" s="10">
        <v>41989.91134259259</v>
      </c>
      <c r="M24" t="b">
        <v>0</v>
      </c>
      <c r="N24">
        <v>8</v>
      </c>
      <c r="O24" t="b">
        <v>1</v>
      </c>
      <c r="P24" t="s">
        <v>8265</v>
      </c>
      <c r="Q24">
        <v>1.1714285714285715</v>
      </c>
      <c r="R24">
        <v>51.25</v>
      </c>
      <c r="S24" t="s">
        <v>8311</v>
      </c>
      <c r="T24" t="s">
        <v>8360</v>
      </c>
    </row>
    <row r="25" spans="1:20" x14ac:dyDescent="0.2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v>42124.638888888891</v>
      </c>
      <c r="K25">
        <v>1428086501</v>
      </c>
      <c r="L25" s="10"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v>1.1850000000000001</v>
      </c>
      <c r="R25">
        <v>103.04347826086956</v>
      </c>
      <c r="S25" t="s">
        <v>8311</v>
      </c>
      <c r="T25" t="s">
        <v>8360</v>
      </c>
    </row>
    <row r="26" spans="1:20" x14ac:dyDescent="0.2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v>42262.818750000006</v>
      </c>
      <c r="K26">
        <v>1439494863</v>
      </c>
      <c r="L26" s="10"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v>1.0880768571428572</v>
      </c>
      <c r="R26">
        <v>66.346149825783982</v>
      </c>
      <c r="S26" t="s">
        <v>8311</v>
      </c>
      <c r="T26" t="s">
        <v>8360</v>
      </c>
    </row>
    <row r="27" spans="1:20" x14ac:dyDescent="0.2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v>42378.025011574078</v>
      </c>
      <c r="K27">
        <v>1447115761</v>
      </c>
      <c r="L27" s="10"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v>1.3333333333333333</v>
      </c>
      <c r="R27">
        <v>57.142857142857146</v>
      </c>
      <c r="S27" t="s">
        <v>8311</v>
      </c>
      <c r="T27" t="s">
        <v>8360</v>
      </c>
    </row>
    <row r="28" spans="1:20" x14ac:dyDescent="0.2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v>41868.515555555554</v>
      </c>
      <c r="K28">
        <v>1404822144</v>
      </c>
      <c r="L28" s="10"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v>1.552</v>
      </c>
      <c r="R28">
        <v>102.10526315789474</v>
      </c>
      <c r="S28" t="s">
        <v>8311</v>
      </c>
      <c r="T28" t="s">
        <v>8360</v>
      </c>
    </row>
    <row r="29" spans="1:20" x14ac:dyDescent="0.2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v>41959.206400462965</v>
      </c>
      <c r="K29">
        <v>1413518233</v>
      </c>
      <c r="L29" s="10"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v>1.1172500000000001</v>
      </c>
      <c r="R29">
        <v>148.96666666666667</v>
      </c>
      <c r="S29" t="s">
        <v>8311</v>
      </c>
      <c r="T29" t="s">
        <v>8360</v>
      </c>
    </row>
    <row r="30" spans="1:20" x14ac:dyDescent="0.2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v>42354.96393518518</v>
      </c>
      <c r="K30">
        <v>1447715284</v>
      </c>
      <c r="L30" s="10">
        <v>42324.96393518518</v>
      </c>
      <c r="M30" t="b">
        <v>0</v>
      </c>
      <c r="N30">
        <v>71</v>
      </c>
      <c r="O30" t="b">
        <v>1</v>
      </c>
      <c r="P30" t="s">
        <v>8265</v>
      </c>
      <c r="Q30">
        <v>1.0035000000000001</v>
      </c>
      <c r="R30">
        <v>169.6056338028169</v>
      </c>
      <c r="S30" t="s">
        <v>8311</v>
      </c>
      <c r="T30" t="s">
        <v>8360</v>
      </c>
    </row>
    <row r="31" spans="1:20" x14ac:dyDescent="0.2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v>41842.67324074074</v>
      </c>
      <c r="K31">
        <v>1403453368</v>
      </c>
      <c r="L31" s="10"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v>1.2333333333333334</v>
      </c>
      <c r="R31">
        <v>31.623931623931625</v>
      </c>
      <c r="S31" t="s">
        <v>8311</v>
      </c>
      <c r="T31" t="s">
        <v>8360</v>
      </c>
    </row>
    <row r="32" spans="1:20" x14ac:dyDescent="0.2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v>41872.292997685188</v>
      </c>
      <c r="K32">
        <v>1406012515</v>
      </c>
      <c r="L32" s="10"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v>1.0129975</v>
      </c>
      <c r="R32">
        <v>76.45264150943396</v>
      </c>
      <c r="S32" t="s">
        <v>8311</v>
      </c>
      <c r="T32" t="s">
        <v>8360</v>
      </c>
    </row>
    <row r="33" spans="1:20" x14ac:dyDescent="0.2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v>42394.79206018518</v>
      </c>
      <c r="K33">
        <v>1452193234</v>
      </c>
      <c r="L33" s="10">
        <v>42376.79206018518</v>
      </c>
      <c r="M33" t="b">
        <v>0</v>
      </c>
      <c r="N33">
        <v>1</v>
      </c>
      <c r="O33" t="b">
        <v>1</v>
      </c>
      <c r="P33" t="s">
        <v>8265</v>
      </c>
      <c r="Q33">
        <v>1</v>
      </c>
      <c r="R33">
        <v>13</v>
      </c>
      <c r="S33" t="s">
        <v>8311</v>
      </c>
      <c r="T33" t="s">
        <v>8360</v>
      </c>
    </row>
    <row r="34" spans="1:20" x14ac:dyDescent="0.2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v>42503.165972222225</v>
      </c>
      <c r="K34">
        <v>1459523017</v>
      </c>
      <c r="L34" s="10"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v>1.0024604569420035</v>
      </c>
      <c r="R34">
        <v>320.44943820224717</v>
      </c>
      <c r="S34" t="s">
        <v>8311</v>
      </c>
      <c r="T34" t="s">
        <v>8360</v>
      </c>
    </row>
    <row r="35" spans="1:20" x14ac:dyDescent="0.2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v>42316.702557870376</v>
      </c>
      <c r="K35">
        <v>1444405901</v>
      </c>
      <c r="L35" s="10"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v>1.0209523809523811</v>
      </c>
      <c r="R35">
        <v>83.75</v>
      </c>
      <c r="S35" t="s">
        <v>8311</v>
      </c>
      <c r="T35" t="s">
        <v>8360</v>
      </c>
    </row>
    <row r="36" spans="1:20" x14ac:dyDescent="0.2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v>41856.321770833332</v>
      </c>
      <c r="K36">
        <v>1405928601</v>
      </c>
      <c r="L36" s="10"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v>1.3046153846153845</v>
      </c>
      <c r="R36">
        <v>49.882352941176471</v>
      </c>
      <c r="S36" t="s">
        <v>8311</v>
      </c>
      <c r="T36" t="s">
        <v>8360</v>
      </c>
    </row>
    <row r="37" spans="1:20" x14ac:dyDescent="0.2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v>42122</v>
      </c>
      <c r="K37">
        <v>1428130814</v>
      </c>
      <c r="L37" s="10"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v>1.665</v>
      </c>
      <c r="R37">
        <v>59.464285714285715</v>
      </c>
      <c r="S37" t="s">
        <v>8311</v>
      </c>
      <c r="T37" t="s">
        <v>8360</v>
      </c>
    </row>
    <row r="38" spans="1:20" x14ac:dyDescent="0.2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v>42098.265335648146</v>
      </c>
      <c r="K38">
        <v>1425540125</v>
      </c>
      <c r="L38" s="10"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v>1.4215</v>
      </c>
      <c r="R38">
        <v>193.84090909090909</v>
      </c>
      <c r="S38" t="s">
        <v>8311</v>
      </c>
      <c r="T38" t="s">
        <v>8360</v>
      </c>
    </row>
    <row r="39" spans="1:20" x14ac:dyDescent="0.2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v>42062.693043981482</v>
      </c>
      <c r="K39">
        <v>1422463079</v>
      </c>
      <c r="L39" s="10"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v>1.8344090909090909</v>
      </c>
      <c r="R39">
        <v>159.51383399209487</v>
      </c>
      <c r="S39" t="s">
        <v>8311</v>
      </c>
      <c r="T39" t="s">
        <v>8360</v>
      </c>
    </row>
    <row r="40" spans="1:20" x14ac:dyDescent="0.2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v>41405.057222222218</v>
      </c>
      <c r="K40">
        <v>1365643344</v>
      </c>
      <c r="L40" s="10"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v>1.1004</v>
      </c>
      <c r="R40">
        <v>41.68181818181818</v>
      </c>
      <c r="S40" t="s">
        <v>8311</v>
      </c>
      <c r="T40" t="s">
        <v>8360</v>
      </c>
    </row>
    <row r="41" spans="1:20" x14ac:dyDescent="0.2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v>41784.957638888889</v>
      </c>
      <c r="K41">
        <v>1398388068</v>
      </c>
      <c r="L41" s="10"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v>1.3098000000000001</v>
      </c>
      <c r="R41">
        <v>150.89861751152074</v>
      </c>
      <c r="S41" t="s">
        <v>8311</v>
      </c>
      <c r="T41" t="s">
        <v>8360</v>
      </c>
    </row>
    <row r="42" spans="1:20" x14ac:dyDescent="0.2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v>41809.166666666664</v>
      </c>
      <c r="K42">
        <v>1401426488</v>
      </c>
      <c r="L42" s="10">
        <v>41789.21398148148</v>
      </c>
      <c r="M42" t="b">
        <v>0</v>
      </c>
      <c r="N42">
        <v>16</v>
      </c>
      <c r="O42" t="b">
        <v>1</v>
      </c>
      <c r="P42" t="s">
        <v>8265</v>
      </c>
      <c r="Q42">
        <v>1.0135000000000001</v>
      </c>
      <c r="R42">
        <v>126.6875</v>
      </c>
      <c r="S42" t="s">
        <v>8311</v>
      </c>
      <c r="T42" t="s">
        <v>8360</v>
      </c>
    </row>
    <row r="43" spans="1:20" x14ac:dyDescent="0.2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v>41917.568912037037</v>
      </c>
      <c r="K43">
        <v>1409924354</v>
      </c>
      <c r="L43" s="10"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v>1</v>
      </c>
      <c r="R43">
        <v>105.26315789473684</v>
      </c>
      <c r="S43" t="s">
        <v>8311</v>
      </c>
      <c r="T43" t="s">
        <v>8360</v>
      </c>
    </row>
    <row r="44" spans="1:20" x14ac:dyDescent="0.2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v>42001.639189814814</v>
      </c>
      <c r="K44">
        <v>1417188026</v>
      </c>
      <c r="L44" s="10"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v>1.4185714285714286</v>
      </c>
      <c r="R44">
        <v>117.51479289940828</v>
      </c>
      <c r="S44" t="s">
        <v>8311</v>
      </c>
      <c r="T44" t="s">
        <v>8360</v>
      </c>
    </row>
    <row r="45" spans="1:20" x14ac:dyDescent="0.2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v>41833</v>
      </c>
      <c r="K45">
        <v>1402599486</v>
      </c>
      <c r="L45" s="10"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v>3.0865999999999998</v>
      </c>
      <c r="R45">
        <v>117.36121673003802</v>
      </c>
      <c r="S45" t="s">
        <v>8311</v>
      </c>
      <c r="T45" t="s">
        <v>8360</v>
      </c>
    </row>
    <row r="46" spans="1:20" x14ac:dyDescent="0.2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v>41919.098807870374</v>
      </c>
      <c r="K46">
        <v>1408760537</v>
      </c>
      <c r="L46" s="10"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v>1</v>
      </c>
      <c r="R46">
        <v>133.33333333333334</v>
      </c>
      <c r="S46" t="s">
        <v>8311</v>
      </c>
      <c r="T46" t="s">
        <v>8360</v>
      </c>
    </row>
    <row r="47" spans="1:20" x14ac:dyDescent="0.2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v>42487.623923611114</v>
      </c>
      <c r="K47">
        <v>1459177107</v>
      </c>
      <c r="L47" s="10"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v>1.2</v>
      </c>
      <c r="R47">
        <v>98.360655737704917</v>
      </c>
      <c r="S47" t="s">
        <v>8311</v>
      </c>
      <c r="T47" t="s">
        <v>8360</v>
      </c>
    </row>
    <row r="48" spans="1:20" x14ac:dyDescent="0.2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v>42353.964976851858</v>
      </c>
      <c r="K48">
        <v>1447628974</v>
      </c>
      <c r="L48" s="10"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v>1.0416666666666667</v>
      </c>
      <c r="R48">
        <v>194.44444444444446</v>
      </c>
      <c r="S48" t="s">
        <v>8311</v>
      </c>
      <c r="T48" t="s">
        <v>8360</v>
      </c>
    </row>
    <row r="49" spans="1:20" x14ac:dyDescent="0.2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v>41992.861192129625</v>
      </c>
      <c r="K49">
        <v>1413834007</v>
      </c>
      <c r="L49" s="10"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v>1.0761100000000001</v>
      </c>
      <c r="R49">
        <v>76.865000000000009</v>
      </c>
      <c r="S49" t="s">
        <v>8311</v>
      </c>
      <c r="T49" t="s">
        <v>8360</v>
      </c>
    </row>
    <row r="50" spans="1:20" x14ac:dyDescent="0.2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v>42064.5</v>
      </c>
      <c r="K50">
        <v>1422534260</v>
      </c>
      <c r="L50" s="10"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v>1.0794999999999999</v>
      </c>
      <c r="R50">
        <v>56.815789473684212</v>
      </c>
      <c r="S50" t="s">
        <v>8311</v>
      </c>
      <c r="T50" t="s">
        <v>8360</v>
      </c>
    </row>
    <row r="51" spans="1:20" x14ac:dyDescent="0.2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v>42301.176446759258</v>
      </c>
      <c r="K51">
        <v>1443068045</v>
      </c>
      <c r="L51" s="10"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v>1</v>
      </c>
      <c r="R51">
        <v>137.93103448275863</v>
      </c>
      <c r="S51" t="s">
        <v>8311</v>
      </c>
      <c r="T51" t="s">
        <v>8360</v>
      </c>
    </row>
    <row r="52" spans="1:20" x14ac:dyDescent="0.2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v>42034.708333333328</v>
      </c>
      <c r="K52">
        <v>1419271458</v>
      </c>
      <c r="L52" s="10"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v>1</v>
      </c>
      <c r="R52">
        <v>27.272727272727273</v>
      </c>
      <c r="S52" t="s">
        <v>8311</v>
      </c>
      <c r="T52" t="s">
        <v>8360</v>
      </c>
    </row>
    <row r="53" spans="1:20" x14ac:dyDescent="0.2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v>42226.928668981483</v>
      </c>
      <c r="K53">
        <v>1436653037</v>
      </c>
      <c r="L53" s="10"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v>1.2801818181818181</v>
      </c>
      <c r="R53">
        <v>118.33613445378151</v>
      </c>
      <c r="S53" t="s">
        <v>8311</v>
      </c>
      <c r="T53" t="s">
        <v>8360</v>
      </c>
    </row>
    <row r="54" spans="1:20" x14ac:dyDescent="0.2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v>41837.701921296299</v>
      </c>
      <c r="K54">
        <v>1403023846</v>
      </c>
      <c r="L54" s="10"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v>1.1620999999999999</v>
      </c>
      <c r="R54">
        <v>223.48076923076923</v>
      </c>
      <c r="S54" t="s">
        <v>8311</v>
      </c>
      <c r="T54" t="s">
        <v>8360</v>
      </c>
    </row>
    <row r="55" spans="1:20" x14ac:dyDescent="0.2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v>41733.916666666664</v>
      </c>
      <c r="K55">
        <v>1395407445</v>
      </c>
      <c r="L55" s="10"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v>1.0963333333333334</v>
      </c>
      <c r="R55">
        <v>28.111111111111111</v>
      </c>
      <c r="S55" t="s">
        <v>8311</v>
      </c>
      <c r="T55" t="s">
        <v>8360</v>
      </c>
    </row>
    <row r="56" spans="1:20" x14ac:dyDescent="0.2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v>42363.713206018518</v>
      </c>
      <c r="K56">
        <v>1448471221</v>
      </c>
      <c r="L56" s="10"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v>1.01</v>
      </c>
      <c r="R56">
        <v>194.23076923076923</v>
      </c>
      <c r="S56" t="s">
        <v>8311</v>
      </c>
      <c r="T56" t="s">
        <v>8360</v>
      </c>
    </row>
    <row r="57" spans="1:20" x14ac:dyDescent="0.2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v>42517.968935185185</v>
      </c>
      <c r="K57">
        <v>1462576516</v>
      </c>
      <c r="L57" s="10"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v>1.2895348837209302</v>
      </c>
      <c r="R57">
        <v>128.95348837209303</v>
      </c>
      <c r="S57" t="s">
        <v>8311</v>
      </c>
      <c r="T57" t="s">
        <v>8360</v>
      </c>
    </row>
    <row r="58" spans="1:20" x14ac:dyDescent="0.2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v>42163.666666666672</v>
      </c>
      <c r="K58">
        <v>1432559424</v>
      </c>
      <c r="L58" s="10"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v>1.0726249999999999</v>
      </c>
      <c r="R58">
        <v>49.316091954022987</v>
      </c>
      <c r="S58" t="s">
        <v>8311</v>
      </c>
      <c r="T58" t="s">
        <v>8360</v>
      </c>
    </row>
    <row r="59" spans="1:20" x14ac:dyDescent="0.2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v>42119.83289351852</v>
      </c>
      <c r="K59">
        <v>1427399962</v>
      </c>
      <c r="L59" s="10">
        <v>42089.83289351852</v>
      </c>
      <c r="M59" t="b">
        <v>0</v>
      </c>
      <c r="N59">
        <v>69</v>
      </c>
      <c r="O59" t="b">
        <v>1</v>
      </c>
      <c r="P59" t="s">
        <v>8265</v>
      </c>
      <c r="Q59">
        <v>1.0189999999999999</v>
      </c>
      <c r="R59">
        <v>221.52173913043478</v>
      </c>
      <c r="S59" t="s">
        <v>8311</v>
      </c>
      <c r="T59" t="s">
        <v>8360</v>
      </c>
    </row>
    <row r="60" spans="1:20" x14ac:dyDescent="0.2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v>41962.786712962959</v>
      </c>
      <c r="K60">
        <v>1413827572</v>
      </c>
      <c r="L60" s="10"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v>1.0290999999999999</v>
      </c>
      <c r="R60">
        <v>137.21333333333334</v>
      </c>
      <c r="S60" t="s">
        <v>8311</v>
      </c>
      <c r="T60" t="s">
        <v>8360</v>
      </c>
    </row>
    <row r="61" spans="1:20" x14ac:dyDescent="0.2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v>42261.875</v>
      </c>
      <c r="K61">
        <v>1439530776</v>
      </c>
      <c r="L61" s="10">
        <v>42230.23583333334</v>
      </c>
      <c r="M61" t="b">
        <v>0</v>
      </c>
      <c r="N61">
        <v>33</v>
      </c>
      <c r="O61" t="b">
        <v>1</v>
      </c>
      <c r="P61" t="s">
        <v>8265</v>
      </c>
      <c r="Q61">
        <v>1.0012570000000001</v>
      </c>
      <c r="R61">
        <v>606.82242424242418</v>
      </c>
      <c r="S61" t="s">
        <v>8311</v>
      </c>
      <c r="T61" t="s">
        <v>8360</v>
      </c>
    </row>
    <row r="62" spans="1:20" x14ac:dyDescent="0.2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v>41721</v>
      </c>
      <c r="K62">
        <v>1393882717</v>
      </c>
      <c r="L62" s="10"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v>1.0329622222222221</v>
      </c>
      <c r="R62">
        <v>43.040092592592593</v>
      </c>
      <c r="S62" t="s">
        <v>8311</v>
      </c>
      <c r="T62" t="s">
        <v>8356</v>
      </c>
    </row>
    <row r="63" spans="1:20" x14ac:dyDescent="0.2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v>41431.814317129632</v>
      </c>
      <c r="K63">
        <v>1368646357</v>
      </c>
      <c r="L63" s="10"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v>1.4830000000000001</v>
      </c>
      <c r="R63">
        <v>322.39130434782606</v>
      </c>
      <c r="S63" t="s">
        <v>8311</v>
      </c>
      <c r="T63" t="s">
        <v>8356</v>
      </c>
    </row>
    <row r="64" spans="1:20" x14ac:dyDescent="0.2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v>41336.799513888887</v>
      </c>
      <c r="K64">
        <v>1360177878</v>
      </c>
      <c r="L64" s="10"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v>1.5473333333333332</v>
      </c>
      <c r="R64">
        <v>96.708333333333329</v>
      </c>
      <c r="S64" t="s">
        <v>8311</v>
      </c>
      <c r="T64" t="s">
        <v>8356</v>
      </c>
    </row>
    <row r="65" spans="1:20" x14ac:dyDescent="0.2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v>41636.207638888889</v>
      </c>
      <c r="K65">
        <v>1386194013</v>
      </c>
      <c r="L65" s="10"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v>1.1351849999999999</v>
      </c>
      <c r="R65">
        <v>35.474531249999998</v>
      </c>
      <c r="S65" t="s">
        <v>8311</v>
      </c>
      <c r="T65" t="s">
        <v>8356</v>
      </c>
    </row>
    <row r="66" spans="1:20" x14ac:dyDescent="0.2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v>41463.01829861111</v>
      </c>
      <c r="K66">
        <v>1370651181</v>
      </c>
      <c r="L66" s="10">
        <v>41433.01829861111</v>
      </c>
      <c r="M66" t="b">
        <v>0</v>
      </c>
      <c r="N66">
        <v>24</v>
      </c>
      <c r="O66" t="b">
        <v>1</v>
      </c>
      <c r="P66" t="s">
        <v>8266</v>
      </c>
      <c r="Q66">
        <v>1.7333333333333334</v>
      </c>
      <c r="R66">
        <v>86.666666666666671</v>
      </c>
      <c r="S66" t="s">
        <v>8311</v>
      </c>
      <c r="T66" t="s">
        <v>8356</v>
      </c>
    </row>
    <row r="67" spans="1:20" x14ac:dyDescent="0.2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v>41862.249305555553</v>
      </c>
      <c r="K67">
        <v>1405453354</v>
      </c>
      <c r="L67" s="10"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v>1.0752857142857142</v>
      </c>
      <c r="R67">
        <v>132.05263157894737</v>
      </c>
      <c r="S67" t="s">
        <v>8311</v>
      </c>
      <c r="T67" t="s">
        <v>8356</v>
      </c>
    </row>
    <row r="68" spans="1:20" x14ac:dyDescent="0.2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v>42569.849768518514</v>
      </c>
      <c r="K68">
        <v>1466281420</v>
      </c>
      <c r="L68" s="10"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v>1.1859999999999999</v>
      </c>
      <c r="R68">
        <v>91.230769230769226</v>
      </c>
      <c r="S68" t="s">
        <v>8311</v>
      </c>
      <c r="T68" t="s">
        <v>8356</v>
      </c>
    </row>
    <row r="69" spans="1:20" x14ac:dyDescent="0.2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v>41105.583379629628</v>
      </c>
      <c r="K69">
        <v>1339768804</v>
      </c>
      <c r="L69" s="10"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v>1.1625000000000001</v>
      </c>
      <c r="R69">
        <v>116.25</v>
      </c>
      <c r="S69" t="s">
        <v>8311</v>
      </c>
      <c r="T69" t="s">
        <v>8356</v>
      </c>
    </row>
    <row r="70" spans="1:20" x14ac:dyDescent="0.2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v>41693.569340277776</v>
      </c>
      <c r="K70">
        <v>1390570791</v>
      </c>
      <c r="L70" s="10"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v>1.2716666666666667</v>
      </c>
      <c r="R70">
        <v>21.194444444444443</v>
      </c>
      <c r="S70" t="s">
        <v>8311</v>
      </c>
      <c r="T70" t="s">
        <v>8356</v>
      </c>
    </row>
    <row r="71" spans="1:20" x14ac:dyDescent="0.2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v>40818.290972222225</v>
      </c>
      <c r="K71">
        <v>1314765025</v>
      </c>
      <c r="L71" s="10"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v>1.109423</v>
      </c>
      <c r="R71">
        <v>62.327134831460668</v>
      </c>
      <c r="S71" t="s">
        <v>8311</v>
      </c>
      <c r="T71" t="s">
        <v>8356</v>
      </c>
    </row>
    <row r="72" spans="1:20" x14ac:dyDescent="0.2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v>40790.896354166667</v>
      </c>
      <c r="K72">
        <v>1309987845</v>
      </c>
      <c r="L72" s="10"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v>1.272</v>
      </c>
      <c r="R72">
        <v>37.411764705882355</v>
      </c>
      <c r="S72" t="s">
        <v>8311</v>
      </c>
      <c r="T72" t="s">
        <v>8356</v>
      </c>
    </row>
    <row r="73" spans="1:20" x14ac:dyDescent="0.2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v>41057.271493055552</v>
      </c>
      <c r="K73">
        <v>1333002657</v>
      </c>
      <c r="L73" s="10"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v>1.2394444444444443</v>
      </c>
      <c r="R73">
        <v>69.71875</v>
      </c>
      <c r="S73" t="s">
        <v>8311</v>
      </c>
      <c r="T73" t="s">
        <v>8356</v>
      </c>
    </row>
    <row r="74" spans="1:20" x14ac:dyDescent="0.2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v>41228</v>
      </c>
      <c r="K74">
        <v>1351210481</v>
      </c>
      <c r="L74" s="10"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v>1.084090909090909</v>
      </c>
      <c r="R74">
        <v>58.170731707317074</v>
      </c>
      <c r="S74" t="s">
        <v>8311</v>
      </c>
      <c r="T74" t="s">
        <v>8356</v>
      </c>
    </row>
    <row r="75" spans="1:20" x14ac:dyDescent="0.2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v>40666.165972222225</v>
      </c>
      <c r="K75">
        <v>1297620584</v>
      </c>
      <c r="L75" s="10">
        <v>40587.75675925926</v>
      </c>
      <c r="M75" t="b">
        <v>0</v>
      </c>
      <c r="N75">
        <v>18</v>
      </c>
      <c r="O75" t="b">
        <v>1</v>
      </c>
      <c r="P75" t="s">
        <v>8266</v>
      </c>
      <c r="Q75">
        <v>1</v>
      </c>
      <c r="R75">
        <v>50</v>
      </c>
      <c r="S75" t="s">
        <v>8311</v>
      </c>
      <c r="T75" t="s">
        <v>8356</v>
      </c>
    </row>
    <row r="76" spans="1:20" x14ac:dyDescent="0.2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v>42390.487210648149</v>
      </c>
      <c r="K76">
        <v>1450784495</v>
      </c>
      <c r="L76" s="10"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v>1.1293199999999999</v>
      </c>
      <c r="R76">
        <v>19.471034482758618</v>
      </c>
      <c r="S76" t="s">
        <v>8311</v>
      </c>
      <c r="T76" t="s">
        <v>8356</v>
      </c>
    </row>
    <row r="77" spans="1:20" x14ac:dyDescent="0.2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v>41387.209166666667</v>
      </c>
      <c r="K77">
        <v>1364101272</v>
      </c>
      <c r="L77" s="10"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v>1.1542857142857144</v>
      </c>
      <c r="R77">
        <v>85.957446808510639</v>
      </c>
      <c r="S77" t="s">
        <v>8311</v>
      </c>
      <c r="T77" t="s">
        <v>8356</v>
      </c>
    </row>
    <row r="78" spans="1:20" x14ac:dyDescent="0.2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v>40904.733310185184</v>
      </c>
      <c r="K78">
        <v>1319819758</v>
      </c>
      <c r="L78" s="10"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v>1.5333333333333334</v>
      </c>
      <c r="R78">
        <v>30.666666666666668</v>
      </c>
      <c r="S78" t="s">
        <v>8311</v>
      </c>
      <c r="T78" t="s">
        <v>8356</v>
      </c>
    </row>
    <row r="79" spans="1:20" x14ac:dyDescent="0.2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v>41050.124305555553</v>
      </c>
      <c r="K79">
        <v>1332991717</v>
      </c>
      <c r="L79" s="10"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v>3.9249999999999998</v>
      </c>
      <c r="R79">
        <v>60.384615384615387</v>
      </c>
      <c r="S79" t="s">
        <v>8311</v>
      </c>
      <c r="T79" t="s">
        <v>8356</v>
      </c>
    </row>
    <row r="80" spans="1:20" x14ac:dyDescent="0.2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v>42614.730567129634</v>
      </c>
      <c r="K80">
        <v>1471887121</v>
      </c>
      <c r="L80" s="10"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v>27.02</v>
      </c>
      <c r="R80">
        <v>38.6</v>
      </c>
      <c r="S80" t="s">
        <v>8311</v>
      </c>
      <c r="T80" t="s">
        <v>8356</v>
      </c>
    </row>
    <row r="81" spans="1:20" x14ac:dyDescent="0.2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v>41754.776539351849</v>
      </c>
      <c r="K81">
        <v>1395859093</v>
      </c>
      <c r="L81" s="10"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v>1.27</v>
      </c>
      <c r="R81">
        <v>40.268292682926827</v>
      </c>
      <c r="S81" t="s">
        <v>8311</v>
      </c>
      <c r="T81" t="s">
        <v>8356</v>
      </c>
    </row>
    <row r="82" spans="1:20" x14ac:dyDescent="0.2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v>41618.083981481483</v>
      </c>
      <c r="K82">
        <v>1383616856</v>
      </c>
      <c r="L82" s="10"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v>1.0725</v>
      </c>
      <c r="R82">
        <v>273.82978723404256</v>
      </c>
      <c r="S82" t="s">
        <v>8311</v>
      </c>
      <c r="T82" t="s">
        <v>8356</v>
      </c>
    </row>
    <row r="83" spans="1:20" x14ac:dyDescent="0.2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v>41104.126388888886</v>
      </c>
      <c r="K83">
        <v>1341892127</v>
      </c>
      <c r="L83" s="10"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v>1.98</v>
      </c>
      <c r="R83">
        <v>53.035714285714285</v>
      </c>
      <c r="S83" t="s">
        <v>8311</v>
      </c>
      <c r="T83" t="s">
        <v>8356</v>
      </c>
    </row>
    <row r="84" spans="1:20" x14ac:dyDescent="0.2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v>40825.820150462961</v>
      </c>
      <c r="K84">
        <v>1315597261</v>
      </c>
      <c r="L84" s="10"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v>1.0001249999999999</v>
      </c>
      <c r="R84">
        <v>40.005000000000003</v>
      </c>
      <c r="S84" t="s">
        <v>8311</v>
      </c>
      <c r="T84" t="s">
        <v>8356</v>
      </c>
    </row>
    <row r="85" spans="1:20" x14ac:dyDescent="0.2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v>42057.479166666672</v>
      </c>
      <c r="K85">
        <v>1423320389</v>
      </c>
      <c r="L85" s="10"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v>1.0249999999999999</v>
      </c>
      <c r="R85">
        <v>15.76923076923077</v>
      </c>
      <c r="S85" t="s">
        <v>8311</v>
      </c>
      <c r="T85" t="s">
        <v>8356</v>
      </c>
    </row>
    <row r="86" spans="1:20" x14ac:dyDescent="0.2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v>40678.757939814815</v>
      </c>
      <c r="K86">
        <v>1302891086</v>
      </c>
      <c r="L86" s="10">
        <v>40648.757939814815</v>
      </c>
      <c r="M86" t="b">
        <v>0</v>
      </c>
      <c r="N86">
        <v>7</v>
      </c>
      <c r="O86" t="b">
        <v>1</v>
      </c>
      <c r="P86" t="s">
        <v>8266</v>
      </c>
      <c r="Q86">
        <v>1</v>
      </c>
      <c r="R86">
        <v>71.428571428571431</v>
      </c>
      <c r="S86" t="s">
        <v>8311</v>
      </c>
      <c r="T86" t="s">
        <v>8356</v>
      </c>
    </row>
    <row r="87" spans="1:20" x14ac:dyDescent="0.2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v>40809.125428240739</v>
      </c>
      <c r="K87">
        <v>1314154837</v>
      </c>
      <c r="L87" s="10"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v>1.2549999999999999</v>
      </c>
      <c r="R87">
        <v>71.714285714285708</v>
      </c>
      <c r="S87" t="s">
        <v>8311</v>
      </c>
      <c r="T87" t="s">
        <v>8356</v>
      </c>
    </row>
    <row r="88" spans="1:20" x14ac:dyDescent="0.2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v>42365.59774305555</v>
      </c>
      <c r="K88">
        <v>1444828845</v>
      </c>
      <c r="L88" s="10"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v>1.0646666666666667</v>
      </c>
      <c r="R88">
        <v>375.76470588235293</v>
      </c>
      <c r="S88" t="s">
        <v>8311</v>
      </c>
      <c r="T88" t="s">
        <v>8356</v>
      </c>
    </row>
    <row r="89" spans="1:20" x14ac:dyDescent="0.2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v>40332.070138888892</v>
      </c>
      <c r="K89">
        <v>1274705803</v>
      </c>
      <c r="L89" s="10">
        <v>40322.53938657407</v>
      </c>
      <c r="M89" t="b">
        <v>0</v>
      </c>
      <c r="N89">
        <v>25</v>
      </c>
      <c r="O89" t="b">
        <v>1</v>
      </c>
      <c r="P89" t="s">
        <v>8266</v>
      </c>
      <c r="Q89">
        <v>1.046</v>
      </c>
      <c r="R89">
        <v>104.6</v>
      </c>
      <c r="S89" t="s">
        <v>8311</v>
      </c>
      <c r="T89" t="s">
        <v>8356</v>
      </c>
    </row>
    <row r="90" spans="1:20" x14ac:dyDescent="0.2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v>41812.65892361111</v>
      </c>
      <c r="K90">
        <v>1401205731</v>
      </c>
      <c r="L90" s="10">
        <v>41786.65892361111</v>
      </c>
      <c r="M90" t="b">
        <v>0</v>
      </c>
      <c r="N90">
        <v>60</v>
      </c>
      <c r="O90" t="b">
        <v>1</v>
      </c>
      <c r="P90" t="s">
        <v>8266</v>
      </c>
      <c r="Q90">
        <v>1.0285714285714285</v>
      </c>
      <c r="R90">
        <v>60</v>
      </c>
      <c r="S90" t="s">
        <v>8311</v>
      </c>
      <c r="T90" t="s">
        <v>8356</v>
      </c>
    </row>
    <row r="91" spans="1:20" x14ac:dyDescent="0.2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v>41427.752222222225</v>
      </c>
      <c r="K91">
        <v>1368036192</v>
      </c>
      <c r="L91" s="10"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v>1.1506666666666667</v>
      </c>
      <c r="R91">
        <v>123.28571428571429</v>
      </c>
      <c r="S91" t="s">
        <v>8311</v>
      </c>
      <c r="T91" t="s">
        <v>8356</v>
      </c>
    </row>
    <row r="92" spans="1:20" x14ac:dyDescent="0.2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v>40736.297442129631</v>
      </c>
      <c r="K92">
        <v>1307862499</v>
      </c>
      <c r="L92" s="10"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v>1.004</v>
      </c>
      <c r="R92">
        <v>31.375</v>
      </c>
      <c r="S92" t="s">
        <v>8311</v>
      </c>
      <c r="T92" t="s">
        <v>8356</v>
      </c>
    </row>
    <row r="93" spans="1:20" x14ac:dyDescent="0.2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v>40680.402361111112</v>
      </c>
      <c r="K93">
        <v>1300354764</v>
      </c>
      <c r="L93" s="10"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v>1.2</v>
      </c>
      <c r="R93">
        <v>78.260869565217391</v>
      </c>
      <c r="S93" t="s">
        <v>8311</v>
      </c>
      <c r="T93" t="s">
        <v>8356</v>
      </c>
    </row>
    <row r="94" spans="1:20" x14ac:dyDescent="0.2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v>42767.333333333328</v>
      </c>
      <c r="K94">
        <v>1481949983</v>
      </c>
      <c r="L94" s="10"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v>1.052</v>
      </c>
      <c r="R94">
        <v>122.32558139534883</v>
      </c>
      <c r="S94" t="s">
        <v>8311</v>
      </c>
      <c r="T94" t="s">
        <v>8356</v>
      </c>
    </row>
    <row r="95" spans="1:20" x14ac:dyDescent="0.2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v>41093.875</v>
      </c>
      <c r="K95">
        <v>1338928537</v>
      </c>
      <c r="L95" s="10"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v>1.1060000000000001</v>
      </c>
      <c r="R95">
        <v>73.733333333333334</v>
      </c>
      <c r="S95" t="s">
        <v>8311</v>
      </c>
      <c r="T95" t="s">
        <v>8356</v>
      </c>
    </row>
    <row r="96" spans="1:20" x14ac:dyDescent="0.2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v>41736.717847222222</v>
      </c>
      <c r="K96">
        <v>1395162822</v>
      </c>
      <c r="L96" s="10"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v>1.04</v>
      </c>
      <c r="R96">
        <v>21.666666666666668</v>
      </c>
      <c r="S96" t="s">
        <v>8311</v>
      </c>
      <c r="T96" t="s">
        <v>8356</v>
      </c>
    </row>
    <row r="97" spans="1:20" x14ac:dyDescent="0.2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v>40965.005104166667</v>
      </c>
      <c r="K97">
        <v>1327622841</v>
      </c>
      <c r="L97" s="10"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v>1.3142857142857143</v>
      </c>
      <c r="R97">
        <v>21.904761904761905</v>
      </c>
      <c r="S97" t="s">
        <v>8311</v>
      </c>
      <c r="T97" t="s">
        <v>8356</v>
      </c>
    </row>
    <row r="98" spans="1:20" x14ac:dyDescent="0.2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v>40391.125</v>
      </c>
      <c r="K98">
        <v>1274889241</v>
      </c>
      <c r="L98" s="10"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v>1.1466666666666667</v>
      </c>
      <c r="R98">
        <v>50.588235294117645</v>
      </c>
      <c r="S98" t="s">
        <v>8311</v>
      </c>
      <c r="T98" t="s">
        <v>8356</v>
      </c>
    </row>
    <row r="99" spans="1:20" x14ac:dyDescent="0.2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v>40736.135208333333</v>
      </c>
      <c r="K99">
        <v>1307848482</v>
      </c>
      <c r="L99" s="10">
        <v>40706.135208333333</v>
      </c>
      <c r="M99" t="b">
        <v>0</v>
      </c>
      <c r="N99">
        <v>8</v>
      </c>
      <c r="O99" t="b">
        <v>1</v>
      </c>
      <c r="P99" t="s">
        <v>8266</v>
      </c>
      <c r="Q99">
        <v>1.0625</v>
      </c>
      <c r="R99">
        <v>53.125</v>
      </c>
      <c r="S99" t="s">
        <v>8311</v>
      </c>
      <c r="T99" t="s">
        <v>8356</v>
      </c>
    </row>
    <row r="100" spans="1:20" x14ac:dyDescent="0.2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v>41250.979166666664</v>
      </c>
      <c r="K100">
        <v>1351796674</v>
      </c>
      <c r="L100" s="10"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v>1.0625</v>
      </c>
      <c r="R100">
        <v>56.666666666666664</v>
      </c>
      <c r="S100" t="s">
        <v>8311</v>
      </c>
      <c r="T100" t="s">
        <v>8356</v>
      </c>
    </row>
    <row r="101" spans="1:20" x14ac:dyDescent="0.2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v>41661.902766203704</v>
      </c>
      <c r="K101">
        <v>1387834799</v>
      </c>
      <c r="L101" s="10"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v>1.0601933333333333</v>
      </c>
      <c r="R101">
        <v>40.776666666666664</v>
      </c>
      <c r="S101" t="s">
        <v>8311</v>
      </c>
      <c r="T101" t="s">
        <v>8356</v>
      </c>
    </row>
    <row r="102" spans="1:20" x14ac:dyDescent="0.2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v>41217.794976851852</v>
      </c>
      <c r="K102">
        <v>1350324286</v>
      </c>
      <c r="L102" s="10"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v>1</v>
      </c>
      <c r="R102">
        <v>192.30769230769232</v>
      </c>
      <c r="S102" t="s">
        <v>8311</v>
      </c>
      <c r="T102" t="s">
        <v>8356</v>
      </c>
    </row>
    <row r="103" spans="1:20" x14ac:dyDescent="0.2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v>41298.776736111111</v>
      </c>
      <c r="K103">
        <v>1356979110</v>
      </c>
      <c r="L103" s="10"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v>1</v>
      </c>
      <c r="R103">
        <v>100</v>
      </c>
      <c r="S103" t="s">
        <v>8311</v>
      </c>
      <c r="T103" t="s">
        <v>8356</v>
      </c>
    </row>
    <row r="104" spans="1:20" x14ac:dyDescent="0.2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v>40535.131168981483</v>
      </c>
      <c r="K104">
        <v>1290481733</v>
      </c>
      <c r="L104" s="10"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v>1.2775000000000001</v>
      </c>
      <c r="R104">
        <v>117.92307692307692</v>
      </c>
      <c r="S104" t="s">
        <v>8311</v>
      </c>
      <c r="T104" t="s">
        <v>8356</v>
      </c>
    </row>
    <row r="105" spans="1:20" x14ac:dyDescent="0.2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v>41705.805902777778</v>
      </c>
      <c r="K105">
        <v>1392232830</v>
      </c>
      <c r="L105" s="10"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v>1.0515384615384615</v>
      </c>
      <c r="R105">
        <v>27.897959183673468</v>
      </c>
      <c r="S105" t="s">
        <v>8311</v>
      </c>
      <c r="T105" t="s">
        <v>8356</v>
      </c>
    </row>
    <row r="106" spans="1:20" x14ac:dyDescent="0.2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v>40636.041666666664</v>
      </c>
      <c r="K106">
        <v>1299775266</v>
      </c>
      <c r="L106" s="10"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v>1.2</v>
      </c>
      <c r="R106">
        <v>60</v>
      </c>
      <c r="S106" t="s">
        <v>8311</v>
      </c>
      <c r="T106" t="s">
        <v>8356</v>
      </c>
    </row>
    <row r="107" spans="1:20" x14ac:dyDescent="0.2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v>42504</v>
      </c>
      <c r="K107">
        <v>1461605020</v>
      </c>
      <c r="L107" s="10"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v>1.074090909090909</v>
      </c>
      <c r="R107">
        <v>39.383333333333333</v>
      </c>
      <c r="S107" t="s">
        <v>8311</v>
      </c>
      <c r="T107" t="s">
        <v>8356</v>
      </c>
    </row>
    <row r="108" spans="1:20" x14ac:dyDescent="0.2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v>41001.776631944449</v>
      </c>
      <c r="K108">
        <v>1332182301</v>
      </c>
      <c r="L108" s="10"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v>1.0049999999999999</v>
      </c>
      <c r="R108">
        <v>186.11111111111111</v>
      </c>
      <c r="S108" t="s">
        <v>8311</v>
      </c>
      <c r="T108" t="s">
        <v>8356</v>
      </c>
    </row>
    <row r="109" spans="1:20" x14ac:dyDescent="0.2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v>40657.982488425929</v>
      </c>
      <c r="K109">
        <v>1301787287</v>
      </c>
      <c r="L109" s="10"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v>1.0246666666666666</v>
      </c>
      <c r="R109">
        <v>111.37681159420291</v>
      </c>
      <c r="S109" t="s">
        <v>8311</v>
      </c>
      <c r="T109" t="s">
        <v>8356</v>
      </c>
    </row>
    <row r="110" spans="1:20" x14ac:dyDescent="0.2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v>41425.613078703704</v>
      </c>
      <c r="K110">
        <v>1364827370</v>
      </c>
      <c r="L110" s="10"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v>2.4666666666666668</v>
      </c>
      <c r="R110">
        <v>78.723404255319153</v>
      </c>
      <c r="S110" t="s">
        <v>8311</v>
      </c>
      <c r="T110" t="s">
        <v>8356</v>
      </c>
    </row>
    <row r="111" spans="1:20" x14ac:dyDescent="0.2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v>40600.025810185187</v>
      </c>
      <c r="K111">
        <v>1296088630</v>
      </c>
      <c r="L111" s="10"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v>2.1949999999999998</v>
      </c>
      <c r="R111">
        <v>46.702127659574465</v>
      </c>
      <c r="S111" t="s">
        <v>8311</v>
      </c>
      <c r="T111" t="s">
        <v>8356</v>
      </c>
    </row>
    <row r="112" spans="1:20" x14ac:dyDescent="0.2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v>41592.249305555553</v>
      </c>
      <c r="K112">
        <v>1381445253</v>
      </c>
      <c r="L112" s="10"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v>1.3076923076923077</v>
      </c>
      <c r="R112">
        <v>65.384615384615387</v>
      </c>
      <c r="S112" t="s">
        <v>8311</v>
      </c>
      <c r="T112" t="s">
        <v>8356</v>
      </c>
    </row>
    <row r="113" spans="1:20" x14ac:dyDescent="0.2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v>42155.333182870367</v>
      </c>
      <c r="K113">
        <v>1430467187</v>
      </c>
      <c r="L113" s="10"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v>1.5457142857142858</v>
      </c>
      <c r="R113">
        <v>102.0754716981132</v>
      </c>
      <c r="S113" t="s">
        <v>8311</v>
      </c>
      <c r="T113" t="s">
        <v>8356</v>
      </c>
    </row>
    <row r="114" spans="1:20" x14ac:dyDescent="0.2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v>41742.083333333336</v>
      </c>
      <c r="K114">
        <v>1395277318</v>
      </c>
      <c r="L114" s="10"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v>1.04</v>
      </c>
      <c r="R114">
        <v>64.197530864197532</v>
      </c>
      <c r="S114" t="s">
        <v>8311</v>
      </c>
      <c r="T114" t="s">
        <v>8356</v>
      </c>
    </row>
    <row r="115" spans="1:20" x14ac:dyDescent="0.2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v>40761.625</v>
      </c>
      <c r="K115">
        <v>1311963128</v>
      </c>
      <c r="L115" s="10"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v>1.41</v>
      </c>
      <c r="R115">
        <v>90.384615384615387</v>
      </c>
      <c r="S115" t="s">
        <v>8311</v>
      </c>
      <c r="T115" t="s">
        <v>8356</v>
      </c>
    </row>
    <row r="116" spans="1:20" x14ac:dyDescent="0.2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v>40921.27416666667</v>
      </c>
      <c r="K116">
        <v>1321252488</v>
      </c>
      <c r="L116" s="10"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v>1.0333333333333334</v>
      </c>
      <c r="R116">
        <v>88.571428571428569</v>
      </c>
      <c r="S116" t="s">
        <v>8311</v>
      </c>
      <c r="T116" t="s">
        <v>8356</v>
      </c>
    </row>
    <row r="117" spans="1:20" x14ac:dyDescent="0.2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v>40943.738935185182</v>
      </c>
      <c r="K117">
        <v>1326217444</v>
      </c>
      <c r="L117" s="10"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v>1.4044444444444444</v>
      </c>
      <c r="R117">
        <v>28.727272727272727</v>
      </c>
      <c r="S117" t="s">
        <v>8311</v>
      </c>
      <c r="T117" t="s">
        <v>8356</v>
      </c>
    </row>
    <row r="118" spans="1:20" x14ac:dyDescent="0.2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v>40641.455497685187</v>
      </c>
      <c r="K118">
        <v>1298289355</v>
      </c>
      <c r="L118" s="10"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v>1.1365714285714286</v>
      </c>
      <c r="R118">
        <v>69.78947368421052</v>
      </c>
      <c r="S118" t="s">
        <v>8311</v>
      </c>
      <c r="T118" t="s">
        <v>8356</v>
      </c>
    </row>
    <row r="119" spans="1:20" x14ac:dyDescent="0.2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v>40338.791666666664</v>
      </c>
      <c r="K119">
        <v>1268337744</v>
      </c>
      <c r="L119" s="10"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v>1.0049377777777779</v>
      </c>
      <c r="R119">
        <v>167.48962962962963</v>
      </c>
      <c r="S119" t="s">
        <v>8311</v>
      </c>
      <c r="T119" t="s">
        <v>8356</v>
      </c>
    </row>
    <row r="120" spans="1:20" x14ac:dyDescent="0.2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v>40753.053657407407</v>
      </c>
      <c r="K120">
        <v>1309310236</v>
      </c>
      <c r="L120" s="10"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v>1.1303159999999999</v>
      </c>
      <c r="R120">
        <v>144.91230769230768</v>
      </c>
      <c r="S120" t="s">
        <v>8311</v>
      </c>
      <c r="T120" t="s">
        <v>8356</v>
      </c>
    </row>
    <row r="121" spans="1:20" x14ac:dyDescent="0.2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v>40768.958333333336</v>
      </c>
      <c r="K121">
        <v>1310693986</v>
      </c>
      <c r="L121" s="10"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v>1.0455692307692308</v>
      </c>
      <c r="R121">
        <v>91.840540540540545</v>
      </c>
      <c r="S121" t="s">
        <v>8311</v>
      </c>
      <c r="T121" t="s">
        <v>8356</v>
      </c>
    </row>
    <row r="122" spans="1:20" x14ac:dyDescent="0.2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v>42646.049849537041</v>
      </c>
      <c r="K122">
        <v>1472865107</v>
      </c>
      <c r="L122" s="10"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v>1.4285714285714287E-4</v>
      </c>
      <c r="R122">
        <v>10</v>
      </c>
      <c r="S122" t="s">
        <v>8311</v>
      </c>
      <c r="T122" t="s">
        <v>8355</v>
      </c>
    </row>
    <row r="123" spans="1:20" x14ac:dyDescent="0.2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v>42112.427777777775</v>
      </c>
      <c r="K123">
        <v>1427993710</v>
      </c>
      <c r="L123" s="10"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v>3.3333333333333332E-4</v>
      </c>
      <c r="R123">
        <v>1</v>
      </c>
      <c r="S123" t="s">
        <v>8311</v>
      </c>
      <c r="T123" t="s">
        <v>8355</v>
      </c>
    </row>
    <row r="124" spans="1:20" x14ac:dyDescent="0.2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v>42653.431793981479</v>
      </c>
      <c r="K124">
        <v>1470910907</v>
      </c>
      <c r="L124" s="10"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v>0</v>
      </c>
      <c r="R124" t="e">
        <v>#DIV/0!</v>
      </c>
      <c r="S124" t="s">
        <v>8311</v>
      </c>
      <c r="T124" t="s">
        <v>8355</v>
      </c>
    </row>
    <row r="125" spans="1:20" x14ac:dyDescent="0.2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v>41940.916666666664</v>
      </c>
      <c r="K125">
        <v>1411411564</v>
      </c>
      <c r="L125" s="10"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v>2.7454545454545453E-3</v>
      </c>
      <c r="R125">
        <v>25.166666666666668</v>
      </c>
      <c r="S125" t="s">
        <v>8311</v>
      </c>
      <c r="T125" t="s">
        <v>8355</v>
      </c>
    </row>
    <row r="126" spans="1:20" x14ac:dyDescent="0.2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v>42139.928726851853</v>
      </c>
      <c r="K126">
        <v>1429568242</v>
      </c>
      <c r="L126" s="10"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v>0</v>
      </c>
      <c r="R126" t="e">
        <v>#DIV/0!</v>
      </c>
      <c r="S126" t="s">
        <v>8311</v>
      </c>
      <c r="T126" t="s">
        <v>8355</v>
      </c>
    </row>
    <row r="127" spans="1:20" x14ac:dyDescent="0.2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v>42769.993981481486</v>
      </c>
      <c r="K127">
        <v>1480981880</v>
      </c>
      <c r="L127" s="10"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v>0.14000000000000001</v>
      </c>
      <c r="R127">
        <v>11.666666666666666</v>
      </c>
      <c r="S127" t="s">
        <v>8311</v>
      </c>
      <c r="T127" t="s">
        <v>8355</v>
      </c>
    </row>
    <row r="128" spans="1:20" x14ac:dyDescent="0.2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v>42166.083333333328</v>
      </c>
      <c r="K128">
        <v>1431353337</v>
      </c>
      <c r="L128" s="10"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v>5.5480000000000002E-2</v>
      </c>
      <c r="R128">
        <v>106.69230769230769</v>
      </c>
      <c r="S128" t="s">
        <v>8311</v>
      </c>
      <c r="T128" t="s">
        <v>8355</v>
      </c>
    </row>
    <row r="129" spans="1:20" x14ac:dyDescent="0.2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v>42097.582650462966</v>
      </c>
      <c r="K129">
        <v>1425481141</v>
      </c>
      <c r="L129" s="10"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v>2.375E-2</v>
      </c>
      <c r="R129">
        <v>47.5</v>
      </c>
      <c r="S129" t="s">
        <v>8311</v>
      </c>
      <c r="T129" t="s">
        <v>8355</v>
      </c>
    </row>
    <row r="130" spans="1:20" x14ac:dyDescent="0.2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v>42663.22792824074</v>
      </c>
      <c r="K130">
        <v>1473917293</v>
      </c>
      <c r="L130" s="10"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v>1.8669999999999999E-2</v>
      </c>
      <c r="R130">
        <v>311.16666666666669</v>
      </c>
      <c r="S130" t="s">
        <v>8311</v>
      </c>
      <c r="T130" t="s">
        <v>8355</v>
      </c>
    </row>
    <row r="131" spans="1:20" x14ac:dyDescent="0.2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v>41942.937303240738</v>
      </c>
      <c r="K131">
        <v>1409524183</v>
      </c>
      <c r="L131" s="10"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v>0</v>
      </c>
      <c r="R131" t="e">
        <v>#DIV/0!</v>
      </c>
      <c r="S131" t="s">
        <v>8311</v>
      </c>
      <c r="T131" t="s">
        <v>8355</v>
      </c>
    </row>
    <row r="132" spans="1:20" x14ac:dyDescent="0.2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v>41806.844444444447</v>
      </c>
      <c r="K132">
        <v>1400536692</v>
      </c>
      <c r="L132" s="10"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v>0</v>
      </c>
      <c r="R132" t="e">
        <v>#DIV/0!</v>
      </c>
      <c r="S132" t="s">
        <v>8311</v>
      </c>
      <c r="T132" t="s">
        <v>8355</v>
      </c>
    </row>
    <row r="133" spans="1:20" x14ac:dyDescent="0.2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v>42557</v>
      </c>
      <c r="K133">
        <v>1466453161</v>
      </c>
      <c r="L133" s="10"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v>0</v>
      </c>
      <c r="R133" t="e">
        <v>#DIV/0!</v>
      </c>
      <c r="S133" t="s">
        <v>8311</v>
      </c>
      <c r="T133" t="s">
        <v>8355</v>
      </c>
    </row>
    <row r="134" spans="1:20" x14ac:dyDescent="0.2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v>41950.854247685187</v>
      </c>
      <c r="K134">
        <v>1411500607</v>
      </c>
      <c r="L134" s="10"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v>9.5687499999999995E-2</v>
      </c>
      <c r="R134">
        <v>94.506172839506178</v>
      </c>
      <c r="S134" t="s">
        <v>8311</v>
      </c>
      <c r="T134" t="s">
        <v>8355</v>
      </c>
    </row>
    <row r="135" spans="1:20" x14ac:dyDescent="0.2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v>42521.729861111111</v>
      </c>
      <c r="K135">
        <v>1462130584</v>
      </c>
      <c r="L135" s="10"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v>0</v>
      </c>
      <c r="R135" t="e">
        <v>#DIV/0!</v>
      </c>
      <c r="S135" t="s">
        <v>8311</v>
      </c>
      <c r="T135" t="s">
        <v>8355</v>
      </c>
    </row>
    <row r="136" spans="1:20" x14ac:dyDescent="0.2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v>42251.708333333328</v>
      </c>
      <c r="K136">
        <v>1438811418</v>
      </c>
      <c r="L136" s="10"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v>0</v>
      </c>
      <c r="R136" t="e">
        <v>#DIV/0!</v>
      </c>
      <c r="S136" t="s">
        <v>8311</v>
      </c>
      <c r="T136" t="s">
        <v>8355</v>
      </c>
    </row>
    <row r="137" spans="1:20" x14ac:dyDescent="0.2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v>41821.791666666664</v>
      </c>
      <c r="K137">
        <v>1401354597</v>
      </c>
      <c r="L137" s="10"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v>0.13433333333333333</v>
      </c>
      <c r="R137">
        <v>80.599999999999994</v>
      </c>
      <c r="S137" t="s">
        <v>8311</v>
      </c>
      <c r="T137" t="s">
        <v>8355</v>
      </c>
    </row>
    <row r="138" spans="1:20" x14ac:dyDescent="0.2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v>42140.427777777775</v>
      </c>
      <c r="K138">
        <v>1427968234</v>
      </c>
      <c r="L138" s="10"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v>0</v>
      </c>
      <c r="R138" t="e">
        <v>#DIV/0!</v>
      </c>
      <c r="S138" t="s">
        <v>8311</v>
      </c>
      <c r="T138" t="s">
        <v>8355</v>
      </c>
    </row>
    <row r="139" spans="1:20" x14ac:dyDescent="0.2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v>42289.573993055557</v>
      </c>
      <c r="K139">
        <v>1440337593</v>
      </c>
      <c r="L139" s="10"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v>0</v>
      </c>
      <c r="R139" t="e">
        <v>#DIV/0!</v>
      </c>
      <c r="S139" t="s">
        <v>8311</v>
      </c>
      <c r="T139" t="s">
        <v>8355</v>
      </c>
    </row>
    <row r="140" spans="1:20" x14ac:dyDescent="0.2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v>42217.207638888889</v>
      </c>
      <c r="K140">
        <v>1435731041</v>
      </c>
      <c r="L140" s="10"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v>3.1413333333333335E-2</v>
      </c>
      <c r="R140">
        <v>81.241379310344826</v>
      </c>
      <c r="S140" t="s">
        <v>8311</v>
      </c>
      <c r="T140" t="s">
        <v>8355</v>
      </c>
    </row>
    <row r="141" spans="1:20" x14ac:dyDescent="0.2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v>42197.920972222222</v>
      </c>
      <c r="K141">
        <v>1435874772</v>
      </c>
      <c r="L141" s="10"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v>1</v>
      </c>
      <c r="R141">
        <v>500</v>
      </c>
      <c r="S141" t="s">
        <v>8311</v>
      </c>
      <c r="T141" t="s">
        <v>8355</v>
      </c>
    </row>
    <row r="142" spans="1:20" x14ac:dyDescent="0.2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v>42083.15662037037</v>
      </c>
      <c r="K142">
        <v>1424234732</v>
      </c>
      <c r="L142" s="10"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v>0</v>
      </c>
      <c r="R142" t="e">
        <v>#DIV/0!</v>
      </c>
      <c r="S142" t="s">
        <v>8311</v>
      </c>
      <c r="T142" t="s">
        <v>8355</v>
      </c>
    </row>
    <row r="143" spans="1:20" x14ac:dyDescent="0.2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v>42155.153043981481</v>
      </c>
      <c r="K143">
        <v>1429155623</v>
      </c>
      <c r="L143" s="10"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v>0.10775</v>
      </c>
      <c r="R143">
        <v>46.178571428571431</v>
      </c>
      <c r="S143" t="s">
        <v>8311</v>
      </c>
      <c r="T143" t="s">
        <v>8355</v>
      </c>
    </row>
    <row r="144" spans="1:20" x14ac:dyDescent="0.2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v>41959.934930555552</v>
      </c>
      <c r="K144">
        <v>1414358778</v>
      </c>
      <c r="L144" s="10"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v>3.3333333333333335E-3</v>
      </c>
      <c r="R144">
        <v>10</v>
      </c>
      <c r="S144" t="s">
        <v>8311</v>
      </c>
      <c r="T144" t="s">
        <v>8355</v>
      </c>
    </row>
    <row r="145" spans="1:20" x14ac:dyDescent="0.2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v>42616.246527777781</v>
      </c>
      <c r="K145">
        <v>1467941542</v>
      </c>
      <c r="L145" s="10"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v>0</v>
      </c>
      <c r="R145" t="e">
        <v>#DIV/0!</v>
      </c>
      <c r="S145" t="s">
        <v>8311</v>
      </c>
      <c r="T145" t="s">
        <v>8355</v>
      </c>
    </row>
    <row r="146" spans="1:20" x14ac:dyDescent="0.2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v>42107.72074074074</v>
      </c>
      <c r="K146">
        <v>1423765072</v>
      </c>
      <c r="L146" s="10"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v>0.27600000000000002</v>
      </c>
      <c r="R146">
        <v>55.945945945945944</v>
      </c>
      <c r="S146" t="s">
        <v>8311</v>
      </c>
      <c r="T146" t="s">
        <v>8355</v>
      </c>
    </row>
    <row r="147" spans="1:20" x14ac:dyDescent="0.2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v>42227.542268518519</v>
      </c>
      <c r="K147">
        <v>1436965252</v>
      </c>
      <c r="L147" s="10"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v>7.5111111111111115E-2</v>
      </c>
      <c r="R147">
        <v>37.555555555555557</v>
      </c>
      <c r="S147" t="s">
        <v>8311</v>
      </c>
      <c r="T147" t="s">
        <v>8355</v>
      </c>
    </row>
    <row r="148" spans="1:20" x14ac:dyDescent="0.2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v>42753.016180555554</v>
      </c>
      <c r="K148">
        <v>1479514998</v>
      </c>
      <c r="L148" s="10"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v>5.7499999999999999E-3</v>
      </c>
      <c r="R148">
        <v>38.333333333333336</v>
      </c>
      <c r="S148" t="s">
        <v>8311</v>
      </c>
      <c r="T148" t="s">
        <v>8355</v>
      </c>
    </row>
    <row r="149" spans="1:20" x14ac:dyDescent="0.2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v>42012.762499999997</v>
      </c>
      <c r="K149">
        <v>1417026340</v>
      </c>
      <c r="L149" s="10"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v>0</v>
      </c>
      <c r="R149" t="e">
        <v>#DIV/0!</v>
      </c>
      <c r="S149" t="s">
        <v>8311</v>
      </c>
      <c r="T149" t="s">
        <v>8355</v>
      </c>
    </row>
    <row r="150" spans="1:20" x14ac:dyDescent="0.2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v>42427.281666666662</v>
      </c>
      <c r="K150">
        <v>1453963536</v>
      </c>
      <c r="L150" s="10"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v>8.0000000000000004E-4</v>
      </c>
      <c r="R150">
        <v>20</v>
      </c>
      <c r="S150" t="s">
        <v>8311</v>
      </c>
      <c r="T150" t="s">
        <v>8355</v>
      </c>
    </row>
    <row r="151" spans="1:20" x14ac:dyDescent="0.2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v>41998.333333333328</v>
      </c>
      <c r="K151">
        <v>1416888470</v>
      </c>
      <c r="L151" s="10"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v>9.1999999999999998E-3</v>
      </c>
      <c r="R151">
        <v>15.333333333333334</v>
      </c>
      <c r="S151" t="s">
        <v>8311</v>
      </c>
      <c r="T151" t="s">
        <v>8355</v>
      </c>
    </row>
    <row r="152" spans="1:20" x14ac:dyDescent="0.2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v>42150.161828703705</v>
      </c>
      <c r="K152">
        <v>1427428382</v>
      </c>
      <c r="L152" s="10"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v>0.23163076923076922</v>
      </c>
      <c r="R152">
        <v>449.43283582089555</v>
      </c>
      <c r="S152" t="s">
        <v>8311</v>
      </c>
      <c r="T152" t="s">
        <v>8355</v>
      </c>
    </row>
    <row r="153" spans="1:20" x14ac:dyDescent="0.2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v>42173.550821759258</v>
      </c>
      <c r="K153">
        <v>1429449191</v>
      </c>
      <c r="L153" s="10"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v>5.5999999999999995E-4</v>
      </c>
      <c r="R153">
        <v>28</v>
      </c>
      <c r="S153" t="s">
        <v>8311</v>
      </c>
      <c r="T153" t="s">
        <v>8355</v>
      </c>
    </row>
    <row r="154" spans="1:20" x14ac:dyDescent="0.2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v>41905.077546296299</v>
      </c>
      <c r="K154">
        <v>1408845100</v>
      </c>
      <c r="L154" s="10"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v>7.8947368421052633E-5</v>
      </c>
      <c r="R154">
        <v>15</v>
      </c>
      <c r="S154" t="s">
        <v>8311</v>
      </c>
      <c r="T154" t="s">
        <v>8355</v>
      </c>
    </row>
    <row r="155" spans="1:20" x14ac:dyDescent="0.2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v>41975.627824074079</v>
      </c>
      <c r="K155">
        <v>1413900244</v>
      </c>
      <c r="L155" s="10"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v>7.1799999999999998E-3</v>
      </c>
      <c r="R155">
        <v>35.9</v>
      </c>
      <c r="S155" t="s">
        <v>8311</v>
      </c>
      <c r="T155" t="s">
        <v>8355</v>
      </c>
    </row>
    <row r="156" spans="1:20" x14ac:dyDescent="0.2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v>42158.547395833331</v>
      </c>
      <c r="K156">
        <v>1429621695</v>
      </c>
      <c r="L156" s="10"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v>2.6666666666666668E-2</v>
      </c>
      <c r="R156">
        <v>13.333333333333334</v>
      </c>
      <c r="S156" t="s">
        <v>8311</v>
      </c>
      <c r="T156" t="s">
        <v>8355</v>
      </c>
    </row>
    <row r="157" spans="1:20" x14ac:dyDescent="0.2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v>42208.559432870374</v>
      </c>
      <c r="K157">
        <v>1434201935</v>
      </c>
      <c r="L157" s="10"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v>6.0000000000000002E-5</v>
      </c>
      <c r="R157">
        <v>20.25</v>
      </c>
      <c r="S157" t="s">
        <v>8311</v>
      </c>
      <c r="T157" t="s">
        <v>8355</v>
      </c>
    </row>
    <row r="158" spans="1:20" x14ac:dyDescent="0.2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v>41854.124953703707</v>
      </c>
      <c r="K158">
        <v>1401850796</v>
      </c>
      <c r="L158" s="10"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v>5.0999999999999997E-2</v>
      </c>
      <c r="R158">
        <v>119</v>
      </c>
      <c r="S158" t="s">
        <v>8311</v>
      </c>
      <c r="T158" t="s">
        <v>8355</v>
      </c>
    </row>
    <row r="159" spans="1:20" x14ac:dyDescent="0.2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v>42426.911712962959</v>
      </c>
      <c r="K159">
        <v>1453931572</v>
      </c>
      <c r="L159" s="10"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v>2.671118530884808E-3</v>
      </c>
      <c r="R159">
        <v>4</v>
      </c>
      <c r="S159" t="s">
        <v>8311</v>
      </c>
      <c r="T159" t="s">
        <v>8355</v>
      </c>
    </row>
    <row r="160" spans="1:20" x14ac:dyDescent="0.2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v>41934.07671296296</v>
      </c>
      <c r="K160">
        <v>1411350628</v>
      </c>
      <c r="L160" s="10"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v>0</v>
      </c>
      <c r="R160" t="e">
        <v>#DIV/0!</v>
      </c>
      <c r="S160" t="s">
        <v>8311</v>
      </c>
      <c r="T160" t="s">
        <v>8355</v>
      </c>
    </row>
    <row r="161" spans="1:20" x14ac:dyDescent="0.2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v>42554.434548611112</v>
      </c>
      <c r="K161">
        <v>1464085545</v>
      </c>
      <c r="L161" s="10"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v>2.0000000000000002E-5</v>
      </c>
      <c r="R161">
        <v>10</v>
      </c>
      <c r="S161" t="s">
        <v>8311</v>
      </c>
      <c r="T161" t="s">
        <v>8355</v>
      </c>
    </row>
    <row r="162" spans="1:20" x14ac:dyDescent="0.2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v>42231.913090277783</v>
      </c>
      <c r="K162">
        <v>1434491691</v>
      </c>
      <c r="L162" s="10"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v>0</v>
      </c>
      <c r="R162" t="e">
        <v>#DIV/0!</v>
      </c>
      <c r="S162" t="s">
        <v>8311</v>
      </c>
      <c r="T162" t="s">
        <v>8333</v>
      </c>
    </row>
    <row r="163" spans="1:20" x14ac:dyDescent="0.2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v>41822.687442129631</v>
      </c>
      <c r="K163">
        <v>1401726595</v>
      </c>
      <c r="L163" s="10"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v>1E-4</v>
      </c>
      <c r="R163">
        <v>5</v>
      </c>
      <c r="S163" t="s">
        <v>8311</v>
      </c>
      <c r="T163" t="s">
        <v>8333</v>
      </c>
    </row>
    <row r="164" spans="1:20" x14ac:dyDescent="0.2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v>41867.987500000003</v>
      </c>
      <c r="K164">
        <v>1405393356</v>
      </c>
      <c r="L164" s="10"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v>0.15535714285714286</v>
      </c>
      <c r="R164">
        <v>43.5</v>
      </c>
      <c r="S164" t="s">
        <v>8311</v>
      </c>
      <c r="T164" t="s">
        <v>8333</v>
      </c>
    </row>
    <row r="165" spans="1:20" x14ac:dyDescent="0.2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v>42278</v>
      </c>
      <c r="K165">
        <v>1440716654</v>
      </c>
      <c r="L165" s="10"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v>0</v>
      </c>
      <c r="R165" t="e">
        <v>#DIV/0!</v>
      </c>
      <c r="S165" t="s">
        <v>8311</v>
      </c>
      <c r="T165" t="s">
        <v>8333</v>
      </c>
    </row>
    <row r="166" spans="1:20" x14ac:dyDescent="0.2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v>41901.762743055559</v>
      </c>
      <c r="K166">
        <v>1405966701</v>
      </c>
      <c r="L166" s="10"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v>5.3333333333333332E-3</v>
      </c>
      <c r="R166">
        <v>91.428571428571431</v>
      </c>
      <c r="S166" t="s">
        <v>8311</v>
      </c>
      <c r="T166" t="s">
        <v>8333</v>
      </c>
    </row>
    <row r="167" spans="1:20" x14ac:dyDescent="0.2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v>42381.658842592587</v>
      </c>
      <c r="K167">
        <v>1450021724</v>
      </c>
      <c r="L167" s="10"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v>0</v>
      </c>
      <c r="R167" t="e">
        <v>#DIV/0!</v>
      </c>
      <c r="S167" t="s">
        <v>8311</v>
      </c>
      <c r="T167" t="s">
        <v>8333</v>
      </c>
    </row>
    <row r="168" spans="1:20" x14ac:dyDescent="0.2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v>42751.075949074075</v>
      </c>
      <c r="K168">
        <v>1481939362</v>
      </c>
      <c r="L168" s="10"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v>0.6</v>
      </c>
      <c r="R168">
        <v>3000</v>
      </c>
      <c r="S168" t="s">
        <v>8311</v>
      </c>
      <c r="T168" t="s">
        <v>8333</v>
      </c>
    </row>
    <row r="169" spans="1:20" x14ac:dyDescent="0.2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v>42220.927488425921</v>
      </c>
      <c r="K169">
        <v>1433542535</v>
      </c>
      <c r="L169" s="10"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v>1E-4</v>
      </c>
      <c r="R169">
        <v>5.5</v>
      </c>
      <c r="S169" t="s">
        <v>8311</v>
      </c>
      <c r="T169" t="s">
        <v>8333</v>
      </c>
    </row>
    <row r="170" spans="1:20" x14ac:dyDescent="0.2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v>42082.793634259258</v>
      </c>
      <c r="K170">
        <v>1424203370</v>
      </c>
      <c r="L170" s="10"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v>4.0625000000000001E-2</v>
      </c>
      <c r="R170">
        <v>108.33333333333333</v>
      </c>
      <c r="S170" t="s">
        <v>8311</v>
      </c>
      <c r="T170" t="s">
        <v>8333</v>
      </c>
    </row>
    <row r="171" spans="1:20" x14ac:dyDescent="0.2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v>41930.505312499998</v>
      </c>
      <c r="K171">
        <v>1411042059</v>
      </c>
      <c r="L171" s="10"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v>0.224</v>
      </c>
      <c r="R171">
        <v>56</v>
      </c>
      <c r="S171" t="s">
        <v>8311</v>
      </c>
      <c r="T171" t="s">
        <v>8333</v>
      </c>
    </row>
    <row r="172" spans="1:20" x14ac:dyDescent="0.2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v>42246.227777777778</v>
      </c>
      <c r="K172">
        <v>1438385283</v>
      </c>
      <c r="L172" s="10"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v>3.2500000000000001E-2</v>
      </c>
      <c r="R172">
        <v>32.5</v>
      </c>
      <c r="S172" t="s">
        <v>8311</v>
      </c>
      <c r="T172" t="s">
        <v>8333</v>
      </c>
    </row>
    <row r="173" spans="1:20" x14ac:dyDescent="0.2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v>42594.180717592593</v>
      </c>
      <c r="K173">
        <v>1465791614</v>
      </c>
      <c r="L173" s="10"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v>2.0000000000000002E-5</v>
      </c>
      <c r="R173">
        <v>1</v>
      </c>
      <c r="S173" t="s">
        <v>8311</v>
      </c>
      <c r="T173" t="s">
        <v>8333</v>
      </c>
    </row>
    <row r="174" spans="1:20" x14ac:dyDescent="0.2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v>42082.353275462956</v>
      </c>
      <c r="K174">
        <v>1423733323</v>
      </c>
      <c r="L174" s="10"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v>0</v>
      </c>
      <c r="R174" t="e">
        <v>#DIV/0!</v>
      </c>
      <c r="S174" t="s">
        <v>8311</v>
      </c>
      <c r="T174" t="s">
        <v>8333</v>
      </c>
    </row>
    <row r="175" spans="1:20" x14ac:dyDescent="0.2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v>42063.573009259257</v>
      </c>
      <c r="K175">
        <v>1422539108</v>
      </c>
      <c r="L175" s="10"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v>0</v>
      </c>
      <c r="R175" t="e">
        <v>#DIV/0!</v>
      </c>
      <c r="S175" t="s">
        <v>8311</v>
      </c>
      <c r="T175" t="s">
        <v>8333</v>
      </c>
    </row>
    <row r="176" spans="1:20" x14ac:dyDescent="0.2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v>42132.758981481486</v>
      </c>
      <c r="K176">
        <v>1425924776</v>
      </c>
      <c r="L176" s="10"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v>0</v>
      </c>
      <c r="R176" t="e">
        <v>#DIV/0!</v>
      </c>
      <c r="S176" t="s">
        <v>8311</v>
      </c>
      <c r="T176" t="s">
        <v>8333</v>
      </c>
    </row>
    <row r="177" spans="1:20" x14ac:dyDescent="0.2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v>41880.777905092589</v>
      </c>
      <c r="K177">
        <v>1407177611</v>
      </c>
      <c r="L177" s="10"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v>6.4850000000000005E-2</v>
      </c>
      <c r="R177">
        <v>49.884615384615387</v>
      </c>
      <c r="S177" t="s">
        <v>8311</v>
      </c>
      <c r="T177" t="s">
        <v>8333</v>
      </c>
    </row>
    <row r="178" spans="1:20" x14ac:dyDescent="0.2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v>42221.824062500003</v>
      </c>
      <c r="K178">
        <v>1436211999</v>
      </c>
      <c r="L178" s="10"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v>0</v>
      </c>
      <c r="R178" t="e">
        <v>#DIV/0!</v>
      </c>
      <c r="S178" t="s">
        <v>8311</v>
      </c>
      <c r="T178" t="s">
        <v>8333</v>
      </c>
    </row>
    <row r="179" spans="1:20" x14ac:dyDescent="0.2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v>42087.00608796296</v>
      </c>
      <c r="K179">
        <v>1425690526</v>
      </c>
      <c r="L179" s="10"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v>0.4</v>
      </c>
      <c r="R179">
        <v>25.714285714285715</v>
      </c>
      <c r="S179" t="s">
        <v>8311</v>
      </c>
      <c r="T179" t="s">
        <v>8333</v>
      </c>
    </row>
    <row r="180" spans="1:20" x14ac:dyDescent="0.2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v>42334.997048611112</v>
      </c>
      <c r="K180">
        <v>1445986545</v>
      </c>
      <c r="L180" s="10"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v>0</v>
      </c>
      <c r="R180" t="e">
        <v>#DIV/0!</v>
      </c>
      <c r="S180" t="s">
        <v>8311</v>
      </c>
      <c r="T180" t="s">
        <v>8333</v>
      </c>
    </row>
    <row r="181" spans="1:20" x14ac:dyDescent="0.2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v>42433.080497685187</v>
      </c>
      <c r="K181">
        <v>1454464555</v>
      </c>
      <c r="L181" s="10"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v>0.2</v>
      </c>
      <c r="R181">
        <v>100</v>
      </c>
      <c r="S181" t="s">
        <v>8311</v>
      </c>
      <c r="T181" t="s">
        <v>8333</v>
      </c>
    </row>
    <row r="182" spans="1:20" x14ac:dyDescent="0.2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v>42107.791666666672</v>
      </c>
      <c r="K182">
        <v>1425512843</v>
      </c>
      <c r="L182" s="10"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v>0.33416666666666667</v>
      </c>
      <c r="R182">
        <v>30.846153846153847</v>
      </c>
      <c r="S182" t="s">
        <v>8311</v>
      </c>
      <c r="T182" t="s">
        <v>8333</v>
      </c>
    </row>
    <row r="183" spans="1:20" x14ac:dyDescent="0.2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v>42177.741840277777</v>
      </c>
      <c r="K183">
        <v>1432403295</v>
      </c>
      <c r="L183" s="10"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v>0.21092608822670172</v>
      </c>
      <c r="R183">
        <v>180.5</v>
      </c>
      <c r="S183" t="s">
        <v>8311</v>
      </c>
      <c r="T183" t="s">
        <v>8333</v>
      </c>
    </row>
    <row r="184" spans="1:20" x14ac:dyDescent="0.2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v>42742.011944444443</v>
      </c>
      <c r="K184">
        <v>1481156232</v>
      </c>
      <c r="L184" s="10"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v>0</v>
      </c>
      <c r="R184" t="e">
        <v>#DIV/0!</v>
      </c>
      <c r="S184" t="s">
        <v>8311</v>
      </c>
      <c r="T184" t="s">
        <v>8333</v>
      </c>
    </row>
    <row r="185" spans="1:20" x14ac:dyDescent="0.2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v>41969.851967592593</v>
      </c>
      <c r="K185">
        <v>1414438010</v>
      </c>
      <c r="L185" s="10"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v>0.35855999999999999</v>
      </c>
      <c r="R185">
        <v>373.5</v>
      </c>
      <c r="S185" t="s">
        <v>8311</v>
      </c>
      <c r="T185" t="s">
        <v>8333</v>
      </c>
    </row>
    <row r="186" spans="1:20" x14ac:dyDescent="0.2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v>41883.165972222225</v>
      </c>
      <c r="K186">
        <v>1404586762</v>
      </c>
      <c r="L186" s="10"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v>3.4000000000000002E-2</v>
      </c>
      <c r="R186">
        <v>25.5</v>
      </c>
      <c r="S186" t="s">
        <v>8311</v>
      </c>
      <c r="T186" t="s">
        <v>8333</v>
      </c>
    </row>
    <row r="187" spans="1:20" x14ac:dyDescent="0.2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v>42600.91133101852</v>
      </c>
      <c r="K187">
        <v>1468965139</v>
      </c>
      <c r="L187" s="10"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v>5.5E-2</v>
      </c>
      <c r="R187">
        <v>220</v>
      </c>
      <c r="S187" t="s">
        <v>8311</v>
      </c>
      <c r="T187" t="s">
        <v>8333</v>
      </c>
    </row>
    <row r="188" spans="1:20" x14ac:dyDescent="0.2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v>42797.833333333328</v>
      </c>
      <c r="K188">
        <v>1485977434</v>
      </c>
      <c r="L188" s="10"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v>0</v>
      </c>
      <c r="R188" t="e">
        <v>#DIV/0!</v>
      </c>
      <c r="S188" t="s">
        <v>8311</v>
      </c>
      <c r="T188" t="s">
        <v>8333</v>
      </c>
    </row>
    <row r="189" spans="1:20" x14ac:dyDescent="0.2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v>42206.290972222225</v>
      </c>
      <c r="K189">
        <v>1435383457</v>
      </c>
      <c r="L189" s="10"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v>0.16</v>
      </c>
      <c r="R189">
        <v>160</v>
      </c>
      <c r="S189" t="s">
        <v>8311</v>
      </c>
      <c r="T189" t="s">
        <v>8333</v>
      </c>
    </row>
    <row r="190" spans="1:20" x14ac:dyDescent="0.2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v>41887.18304398148</v>
      </c>
      <c r="K190">
        <v>1407299015</v>
      </c>
      <c r="L190" s="10"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v>0</v>
      </c>
      <c r="R190" t="e">
        <v>#DIV/0!</v>
      </c>
      <c r="S190" t="s">
        <v>8311</v>
      </c>
      <c r="T190" t="s">
        <v>8333</v>
      </c>
    </row>
    <row r="191" spans="1:20" x14ac:dyDescent="0.2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v>42616.690706018519</v>
      </c>
      <c r="K191">
        <v>1467736477</v>
      </c>
      <c r="L191" s="10"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v>6.8999999999999997E-4</v>
      </c>
      <c r="R191">
        <v>69</v>
      </c>
      <c r="S191" t="s">
        <v>8311</v>
      </c>
      <c r="T191" t="s">
        <v>8333</v>
      </c>
    </row>
    <row r="192" spans="1:20" x14ac:dyDescent="0.2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v>42537.650995370372</v>
      </c>
      <c r="K192">
        <v>1465227446</v>
      </c>
      <c r="L192" s="10"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v>4.1666666666666666E-3</v>
      </c>
      <c r="R192">
        <v>50</v>
      </c>
      <c r="S192" t="s">
        <v>8311</v>
      </c>
      <c r="T192" t="s">
        <v>8333</v>
      </c>
    </row>
    <row r="193" spans="1:20" x14ac:dyDescent="0.2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v>42279.441412037035</v>
      </c>
      <c r="K193">
        <v>1440326138</v>
      </c>
      <c r="L193" s="10"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v>0.05</v>
      </c>
      <c r="R193">
        <v>83.333333333333329</v>
      </c>
      <c r="S193" t="s">
        <v>8311</v>
      </c>
      <c r="T193" t="s">
        <v>8333</v>
      </c>
    </row>
    <row r="194" spans="1:20" x14ac:dyDescent="0.2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v>41929.792037037041</v>
      </c>
      <c r="K194">
        <v>1410980432</v>
      </c>
      <c r="L194" s="10"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v>1.7E-5</v>
      </c>
      <c r="R194">
        <v>5.666666666666667</v>
      </c>
      <c r="S194" t="s">
        <v>8311</v>
      </c>
      <c r="T194" t="s">
        <v>8333</v>
      </c>
    </row>
    <row r="195" spans="1:20" x14ac:dyDescent="0.2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v>41971.976458333331</v>
      </c>
      <c r="K195">
        <v>1412029566</v>
      </c>
      <c r="L195" s="10"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v>0</v>
      </c>
      <c r="R195" t="e">
        <v>#DIV/0!</v>
      </c>
      <c r="S195" t="s">
        <v>8311</v>
      </c>
      <c r="T195" t="s">
        <v>8333</v>
      </c>
    </row>
    <row r="196" spans="1:20" x14ac:dyDescent="0.2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v>42435.996886574074</v>
      </c>
      <c r="K196">
        <v>1452124531</v>
      </c>
      <c r="L196" s="10"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v>1.1999999999999999E-3</v>
      </c>
      <c r="R196">
        <v>1</v>
      </c>
      <c r="S196" t="s">
        <v>8311</v>
      </c>
      <c r="T196" t="s">
        <v>8333</v>
      </c>
    </row>
    <row r="197" spans="1:20" x14ac:dyDescent="0.2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v>42195.67050925926</v>
      </c>
      <c r="K197">
        <v>1431360332</v>
      </c>
      <c r="L197" s="10"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v>0</v>
      </c>
      <c r="R197" t="e">
        <v>#DIV/0!</v>
      </c>
      <c r="S197" t="s">
        <v>8311</v>
      </c>
      <c r="T197" t="s">
        <v>8333</v>
      </c>
    </row>
    <row r="198" spans="1:20" x14ac:dyDescent="0.2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v>42287.875</v>
      </c>
      <c r="K198">
        <v>1442062898</v>
      </c>
      <c r="L198" s="10"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v>0.41857142857142859</v>
      </c>
      <c r="R198">
        <v>77.10526315789474</v>
      </c>
      <c r="S198" t="s">
        <v>8311</v>
      </c>
      <c r="T198" t="s">
        <v>8333</v>
      </c>
    </row>
    <row r="199" spans="1:20" x14ac:dyDescent="0.2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v>42783.875</v>
      </c>
      <c r="K199">
        <v>1483734100</v>
      </c>
      <c r="L199" s="10"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v>0.1048</v>
      </c>
      <c r="R199">
        <v>32.75</v>
      </c>
      <c r="S199" t="s">
        <v>8311</v>
      </c>
      <c r="T199" t="s">
        <v>8333</v>
      </c>
    </row>
    <row r="200" spans="1:20" x14ac:dyDescent="0.2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v>41917.383356481485</v>
      </c>
      <c r="K200">
        <v>1409908322</v>
      </c>
      <c r="L200" s="10"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v>1.116E-2</v>
      </c>
      <c r="R200">
        <v>46.5</v>
      </c>
      <c r="S200" t="s">
        <v>8311</v>
      </c>
      <c r="T200" t="s">
        <v>8333</v>
      </c>
    </row>
    <row r="201" spans="1:20" x14ac:dyDescent="0.2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v>42614.123865740738</v>
      </c>
      <c r="K201">
        <v>1470106702</v>
      </c>
      <c r="L201" s="10"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v>0</v>
      </c>
      <c r="R201" t="e">
        <v>#DIV/0!</v>
      </c>
      <c r="S201" t="s">
        <v>8311</v>
      </c>
      <c r="T201" t="s">
        <v>8333</v>
      </c>
    </row>
    <row r="202" spans="1:20" x14ac:dyDescent="0.2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v>41897.083368055559</v>
      </c>
      <c r="K202">
        <v>1408154403</v>
      </c>
      <c r="L202" s="10"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v>0.26192500000000002</v>
      </c>
      <c r="R202">
        <v>87.308333333333337</v>
      </c>
      <c r="S202" t="s">
        <v>8311</v>
      </c>
      <c r="T202" t="s">
        <v>8333</v>
      </c>
    </row>
    <row r="203" spans="1:20" x14ac:dyDescent="0.2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v>42043.818622685183</v>
      </c>
      <c r="K203">
        <v>1421696329</v>
      </c>
      <c r="L203" s="10"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v>0.58461538461538465</v>
      </c>
      <c r="R203">
        <v>54.285714285714285</v>
      </c>
      <c r="S203" t="s">
        <v>8311</v>
      </c>
      <c r="T203" t="s">
        <v>8333</v>
      </c>
    </row>
    <row r="204" spans="1:20" x14ac:dyDescent="0.2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v>42285.874305555553</v>
      </c>
      <c r="K204">
        <v>1441750564</v>
      </c>
      <c r="L204" s="10"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v>0</v>
      </c>
      <c r="R204" t="e">
        <v>#DIV/0!</v>
      </c>
      <c r="S204" t="s">
        <v>8311</v>
      </c>
      <c r="T204" t="s">
        <v>8333</v>
      </c>
    </row>
    <row r="205" spans="1:20" x14ac:dyDescent="0.2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v>42033.847962962958</v>
      </c>
      <c r="K205">
        <v>1417378864</v>
      </c>
      <c r="L205" s="10"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v>0.2984</v>
      </c>
      <c r="R205">
        <v>93.25</v>
      </c>
      <c r="S205" t="s">
        <v>8311</v>
      </c>
      <c r="T205" t="s">
        <v>8333</v>
      </c>
    </row>
    <row r="206" spans="1:20" x14ac:dyDescent="0.2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v>42586.583368055552</v>
      </c>
      <c r="K206">
        <v>1467727203</v>
      </c>
      <c r="L206" s="10"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v>0.50721666666666665</v>
      </c>
      <c r="R206">
        <v>117.68368136117556</v>
      </c>
      <c r="S206" t="s">
        <v>8311</v>
      </c>
      <c r="T206" t="s">
        <v>8333</v>
      </c>
    </row>
    <row r="207" spans="1:20" x14ac:dyDescent="0.2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v>42283.632199074069</v>
      </c>
      <c r="K207">
        <v>1441120222</v>
      </c>
      <c r="L207" s="10"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v>0.16250000000000001</v>
      </c>
      <c r="R207">
        <v>76.470588235294116</v>
      </c>
      <c r="S207" t="s">
        <v>8311</v>
      </c>
      <c r="T207" t="s">
        <v>8333</v>
      </c>
    </row>
    <row r="208" spans="1:20" x14ac:dyDescent="0.2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v>42588.004432870366</v>
      </c>
      <c r="K208">
        <v>1468627583</v>
      </c>
      <c r="L208" s="10"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v>0</v>
      </c>
      <c r="R208" t="e">
        <v>#DIV/0!</v>
      </c>
      <c r="S208" t="s">
        <v>8311</v>
      </c>
      <c r="T208" t="s">
        <v>8333</v>
      </c>
    </row>
    <row r="209" spans="1:20" x14ac:dyDescent="0.2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v>42008.197199074071</v>
      </c>
      <c r="K209">
        <v>1417754638</v>
      </c>
      <c r="L209" s="10"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v>0.15214285714285714</v>
      </c>
      <c r="R209">
        <v>163.84615384615384</v>
      </c>
      <c r="S209" t="s">
        <v>8311</v>
      </c>
      <c r="T209" t="s">
        <v>8333</v>
      </c>
    </row>
    <row r="210" spans="1:20" x14ac:dyDescent="0.2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v>41989.369988425926</v>
      </c>
      <c r="K210">
        <v>1416127967</v>
      </c>
      <c r="L210" s="10"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v>0</v>
      </c>
      <c r="R210" t="e">
        <v>#DIV/0!</v>
      </c>
      <c r="S210" t="s">
        <v>8311</v>
      </c>
      <c r="T210" t="s">
        <v>8333</v>
      </c>
    </row>
    <row r="211" spans="1:20" x14ac:dyDescent="0.2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v>42195.922858796301</v>
      </c>
      <c r="K211">
        <v>1433974135</v>
      </c>
      <c r="L211" s="10"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v>0</v>
      </c>
      <c r="R211" t="e">
        <v>#DIV/0!</v>
      </c>
      <c r="S211" t="s">
        <v>8311</v>
      </c>
      <c r="T211" t="s">
        <v>8333</v>
      </c>
    </row>
    <row r="212" spans="1:20" x14ac:dyDescent="0.2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v>42278.208333333328</v>
      </c>
      <c r="K212">
        <v>1441157592</v>
      </c>
      <c r="L212" s="10"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v>0.2525</v>
      </c>
      <c r="R212">
        <v>91.818181818181813</v>
      </c>
      <c r="S212" t="s">
        <v>8311</v>
      </c>
      <c r="T212" t="s">
        <v>8333</v>
      </c>
    </row>
    <row r="213" spans="1:20" x14ac:dyDescent="0.2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v>42266.159918981488</v>
      </c>
      <c r="K213">
        <v>1440042617</v>
      </c>
      <c r="L213" s="10"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v>0.44600000000000001</v>
      </c>
      <c r="R213">
        <v>185.83333333333334</v>
      </c>
      <c r="S213" t="s">
        <v>8311</v>
      </c>
      <c r="T213" t="s">
        <v>8333</v>
      </c>
    </row>
    <row r="214" spans="1:20" x14ac:dyDescent="0.2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v>42476.839351851857</v>
      </c>
      <c r="K214">
        <v>1455656920</v>
      </c>
      <c r="L214" s="10"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v>1.5873015873015873E-4</v>
      </c>
      <c r="R214">
        <v>1</v>
      </c>
      <c r="S214" t="s">
        <v>8311</v>
      </c>
      <c r="T214" t="s">
        <v>8333</v>
      </c>
    </row>
    <row r="215" spans="1:20" x14ac:dyDescent="0.2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v>42232.587974537033</v>
      </c>
      <c r="K215">
        <v>1437142547</v>
      </c>
      <c r="L215" s="10"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v>4.0000000000000002E-4</v>
      </c>
      <c r="R215">
        <v>20</v>
      </c>
      <c r="S215" t="s">
        <v>8311</v>
      </c>
      <c r="T215" t="s">
        <v>8333</v>
      </c>
    </row>
    <row r="216" spans="1:20" x14ac:dyDescent="0.2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v>42069.64061342593</v>
      </c>
      <c r="K216">
        <v>1420471349</v>
      </c>
      <c r="L216" s="10"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v>8.0000000000000007E-5</v>
      </c>
      <c r="R216">
        <v>1</v>
      </c>
      <c r="S216" t="s">
        <v>8311</v>
      </c>
      <c r="T216" t="s">
        <v>8333</v>
      </c>
    </row>
    <row r="217" spans="1:20" x14ac:dyDescent="0.2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v>42417.999305555553</v>
      </c>
      <c r="K217">
        <v>1452058282</v>
      </c>
      <c r="L217" s="10"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v>2.2727272727272726E-3</v>
      </c>
      <c r="R217">
        <v>10</v>
      </c>
      <c r="S217" t="s">
        <v>8311</v>
      </c>
      <c r="T217" t="s">
        <v>8333</v>
      </c>
    </row>
    <row r="218" spans="1:20" x14ac:dyDescent="0.2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v>42116.917094907403</v>
      </c>
      <c r="K218">
        <v>1425423637</v>
      </c>
      <c r="L218" s="10"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v>0.55698440000000005</v>
      </c>
      <c r="R218">
        <v>331.53833333333336</v>
      </c>
      <c r="S218" t="s">
        <v>8311</v>
      </c>
      <c r="T218" t="s">
        <v>8333</v>
      </c>
    </row>
    <row r="219" spans="1:20" x14ac:dyDescent="0.2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v>42001.64061342593</v>
      </c>
      <c r="K219">
        <v>1417101749</v>
      </c>
      <c r="L219" s="10"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v>0.11942999999999999</v>
      </c>
      <c r="R219">
        <v>314.28947368421052</v>
      </c>
      <c r="S219" t="s">
        <v>8311</v>
      </c>
      <c r="T219" t="s">
        <v>8333</v>
      </c>
    </row>
    <row r="220" spans="1:20" x14ac:dyDescent="0.2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v>42139.628344907411</v>
      </c>
      <c r="K220">
        <v>1426518289</v>
      </c>
      <c r="L220" s="10"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v>0.02</v>
      </c>
      <c r="R220">
        <v>100</v>
      </c>
      <c r="S220" t="s">
        <v>8311</v>
      </c>
      <c r="T220" t="s">
        <v>8333</v>
      </c>
    </row>
    <row r="221" spans="1:20" x14ac:dyDescent="0.2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v>42461.290972222225</v>
      </c>
      <c r="K221">
        <v>1456732225</v>
      </c>
      <c r="L221" s="10"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v>0.17630000000000001</v>
      </c>
      <c r="R221">
        <v>115.98684210526316</v>
      </c>
      <c r="S221" t="s">
        <v>8311</v>
      </c>
      <c r="T221" t="s">
        <v>8333</v>
      </c>
    </row>
    <row r="222" spans="1:20" x14ac:dyDescent="0.2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v>42236.837499999994</v>
      </c>
      <c r="K222">
        <v>1436542030</v>
      </c>
      <c r="L222" s="10"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v>7.1999999999999998E-3</v>
      </c>
      <c r="R222">
        <v>120</v>
      </c>
      <c r="S222" t="s">
        <v>8311</v>
      </c>
      <c r="T222" t="s">
        <v>8333</v>
      </c>
    </row>
    <row r="223" spans="1:20" x14ac:dyDescent="0.2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v>42091.79587962963</v>
      </c>
      <c r="K223">
        <v>1422389164</v>
      </c>
      <c r="L223" s="10"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v>0</v>
      </c>
      <c r="R223" t="e">
        <v>#DIV/0!</v>
      </c>
      <c r="S223" t="s">
        <v>8311</v>
      </c>
      <c r="T223" t="s">
        <v>8333</v>
      </c>
    </row>
    <row r="224" spans="1:20" x14ac:dyDescent="0.2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v>42090.110416666663</v>
      </c>
      <c r="K224">
        <v>1422383318</v>
      </c>
      <c r="L224" s="10"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v>0.13</v>
      </c>
      <c r="R224">
        <v>65</v>
      </c>
      <c r="S224" t="s">
        <v>8311</v>
      </c>
      <c r="T224" t="s">
        <v>8333</v>
      </c>
    </row>
    <row r="225" spans="1:20" x14ac:dyDescent="0.2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v>42512.045138888891</v>
      </c>
      <c r="K225">
        <v>1461287350</v>
      </c>
      <c r="L225" s="10"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v>0</v>
      </c>
      <c r="R225" t="e">
        <v>#DIV/0!</v>
      </c>
      <c r="S225" t="s">
        <v>8311</v>
      </c>
      <c r="T225" t="s">
        <v>8333</v>
      </c>
    </row>
    <row r="226" spans="1:20" x14ac:dyDescent="0.2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v>42195.235254629632</v>
      </c>
      <c r="K226">
        <v>1431322726</v>
      </c>
      <c r="L226" s="10"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v>0</v>
      </c>
      <c r="R226" t="e">
        <v>#DIV/0!</v>
      </c>
      <c r="S226" t="s">
        <v>8311</v>
      </c>
      <c r="T226" t="s">
        <v>8333</v>
      </c>
    </row>
    <row r="227" spans="1:20" x14ac:dyDescent="0.2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v>42468.919606481482</v>
      </c>
      <c r="K227">
        <v>1457564654</v>
      </c>
      <c r="L227" s="10"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v>0</v>
      </c>
      <c r="R227" t="e">
        <v>#DIV/0!</v>
      </c>
      <c r="S227" t="s">
        <v>8311</v>
      </c>
      <c r="T227" t="s">
        <v>8333</v>
      </c>
    </row>
    <row r="228" spans="1:20" x14ac:dyDescent="0.2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v>42155.395138888889</v>
      </c>
      <c r="K228">
        <v>1428854344</v>
      </c>
      <c r="L228" s="10"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v>8.6206896551724137E-3</v>
      </c>
      <c r="R228">
        <v>125</v>
      </c>
      <c r="S228" t="s">
        <v>8311</v>
      </c>
      <c r="T228" t="s">
        <v>8333</v>
      </c>
    </row>
    <row r="229" spans="1:20" x14ac:dyDescent="0.2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v>42194.893993055557</v>
      </c>
      <c r="K229">
        <v>1433885241</v>
      </c>
      <c r="L229" s="10"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v>0</v>
      </c>
      <c r="R229" t="e">
        <v>#DIV/0!</v>
      </c>
      <c r="S229" t="s">
        <v>8311</v>
      </c>
      <c r="T229" t="s">
        <v>8333</v>
      </c>
    </row>
    <row r="230" spans="1:20" x14ac:dyDescent="0.2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v>42156.686400462961</v>
      </c>
      <c r="K230">
        <v>1427992105</v>
      </c>
      <c r="L230" s="10"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v>0</v>
      </c>
      <c r="R230" t="e">
        <v>#DIV/0!</v>
      </c>
      <c r="S230" t="s">
        <v>8311</v>
      </c>
      <c r="T230" t="s">
        <v>8333</v>
      </c>
    </row>
    <row r="231" spans="1:20" x14ac:dyDescent="0.2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v>42413.933993055558</v>
      </c>
      <c r="K231">
        <v>1452810297</v>
      </c>
      <c r="L231" s="10"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v>0</v>
      </c>
      <c r="R231" t="e">
        <v>#DIV/0!</v>
      </c>
      <c r="S231" t="s">
        <v>8311</v>
      </c>
      <c r="T231" t="s">
        <v>8333</v>
      </c>
    </row>
    <row r="232" spans="1:20" x14ac:dyDescent="0.2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v>42159.777210648142</v>
      </c>
      <c r="K232">
        <v>1430851151</v>
      </c>
      <c r="L232" s="10"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v>4.0000000000000001E-3</v>
      </c>
      <c r="R232">
        <v>30</v>
      </c>
      <c r="S232" t="s">
        <v>8311</v>
      </c>
      <c r="T232" t="s">
        <v>8333</v>
      </c>
    </row>
    <row r="233" spans="1:20" x14ac:dyDescent="0.2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v>42371.958923611113</v>
      </c>
      <c r="K233">
        <v>1449183651</v>
      </c>
      <c r="L233" s="10"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v>0</v>
      </c>
      <c r="R233" t="e">
        <v>#DIV/0!</v>
      </c>
      <c r="S233" t="s">
        <v>8311</v>
      </c>
      <c r="T233" t="s">
        <v>8333</v>
      </c>
    </row>
    <row r="234" spans="1:20" x14ac:dyDescent="0.2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v>42062.82576388889</v>
      </c>
      <c r="K234">
        <v>1422474546</v>
      </c>
      <c r="L234" s="10"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v>2.75E-2</v>
      </c>
      <c r="R234">
        <v>15.714285714285714</v>
      </c>
      <c r="S234" t="s">
        <v>8311</v>
      </c>
      <c r="T234" t="s">
        <v>8333</v>
      </c>
    </row>
    <row r="235" spans="1:20" x14ac:dyDescent="0.2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v>42642.911712962959</v>
      </c>
      <c r="K235">
        <v>1472593972</v>
      </c>
      <c r="L235" s="10"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v>0</v>
      </c>
      <c r="R235" t="e">
        <v>#DIV/0!</v>
      </c>
      <c r="S235" t="s">
        <v>8311</v>
      </c>
      <c r="T235" t="s">
        <v>8333</v>
      </c>
    </row>
    <row r="236" spans="1:20" x14ac:dyDescent="0.2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v>42176.035405092596</v>
      </c>
      <c r="K236">
        <v>1431391859</v>
      </c>
      <c r="L236" s="10"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v>0.40100000000000002</v>
      </c>
      <c r="R236">
        <v>80.2</v>
      </c>
      <c r="S236" t="s">
        <v>8311</v>
      </c>
      <c r="T236" t="s">
        <v>8333</v>
      </c>
    </row>
    <row r="237" spans="1:20" x14ac:dyDescent="0.2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v>42194.908530092594</v>
      </c>
      <c r="K237">
        <v>1433886497</v>
      </c>
      <c r="L237" s="10"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v>0</v>
      </c>
      <c r="R237" t="e">
        <v>#DIV/0!</v>
      </c>
      <c r="S237" t="s">
        <v>8311</v>
      </c>
      <c r="T237" t="s">
        <v>8333</v>
      </c>
    </row>
    <row r="238" spans="1:20" x14ac:dyDescent="0.2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v>42374</v>
      </c>
      <c r="K238">
        <v>1447380099</v>
      </c>
      <c r="L238" s="10"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v>0</v>
      </c>
      <c r="R238" t="e">
        <v>#DIV/0!</v>
      </c>
      <c r="S238" t="s">
        <v>8311</v>
      </c>
      <c r="T238" t="s">
        <v>8333</v>
      </c>
    </row>
    <row r="239" spans="1:20" x14ac:dyDescent="0.2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v>42437.577187499999</v>
      </c>
      <c r="K239">
        <v>1452261069</v>
      </c>
      <c r="L239" s="10"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v>3.3333333333333335E-3</v>
      </c>
      <c r="R239">
        <v>50</v>
      </c>
      <c r="S239" t="s">
        <v>8311</v>
      </c>
      <c r="T239" t="s">
        <v>8333</v>
      </c>
    </row>
    <row r="240" spans="1:20" x14ac:dyDescent="0.2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v>42734.375</v>
      </c>
      <c r="K240">
        <v>1481324760</v>
      </c>
      <c r="L240" s="10"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v>0</v>
      </c>
      <c r="R240" t="e">
        <v>#DIV/0!</v>
      </c>
      <c r="S240" t="s">
        <v>8311</v>
      </c>
      <c r="T240" t="s">
        <v>8333</v>
      </c>
    </row>
    <row r="241" spans="1:20" x14ac:dyDescent="0.2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v>42316.5</v>
      </c>
      <c r="K241">
        <v>1445308730</v>
      </c>
      <c r="L241" s="10"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v>0.25</v>
      </c>
      <c r="R241">
        <v>50</v>
      </c>
      <c r="S241" t="s">
        <v>8311</v>
      </c>
      <c r="T241" t="s">
        <v>8333</v>
      </c>
    </row>
    <row r="242" spans="1:20" x14ac:dyDescent="0.2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v>41399.708460648151</v>
      </c>
      <c r="K242">
        <v>1363885211</v>
      </c>
      <c r="L242" s="10"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v>1.0763413333333334</v>
      </c>
      <c r="R242">
        <v>117.84759124087591</v>
      </c>
      <c r="S242" t="s">
        <v>8311</v>
      </c>
      <c r="T242" t="s">
        <v>8332</v>
      </c>
    </row>
    <row r="243" spans="1:20" x14ac:dyDescent="0.2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v>41994.697962962964</v>
      </c>
      <c r="K243">
        <v>1415292304</v>
      </c>
      <c r="L243" s="10"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v>1.1263736263736264</v>
      </c>
      <c r="R243">
        <v>109.04255319148936</v>
      </c>
      <c r="S243" t="s">
        <v>8311</v>
      </c>
      <c r="T243" t="s">
        <v>8332</v>
      </c>
    </row>
    <row r="244" spans="1:20" x14ac:dyDescent="0.2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v>40897.492939814816</v>
      </c>
      <c r="K244">
        <v>1321357790</v>
      </c>
      <c r="L244" s="10"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v>1.1346153846153846</v>
      </c>
      <c r="R244">
        <v>73.019801980198025</v>
      </c>
      <c r="S244" t="s">
        <v>8311</v>
      </c>
      <c r="T244" t="s">
        <v>8332</v>
      </c>
    </row>
    <row r="245" spans="1:20" x14ac:dyDescent="0.2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v>41692.047500000001</v>
      </c>
      <c r="K245">
        <v>1390439304</v>
      </c>
      <c r="L245" s="10"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v>1.0259199999999999</v>
      </c>
      <c r="R245">
        <v>78.195121951219505</v>
      </c>
      <c r="S245" t="s">
        <v>8311</v>
      </c>
      <c r="T245" t="s">
        <v>8332</v>
      </c>
    </row>
    <row r="246" spans="1:20" x14ac:dyDescent="0.2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v>40253.29583333333</v>
      </c>
      <c r="K246">
        <v>1265269559</v>
      </c>
      <c r="L246" s="10"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v>1.1375714285714287</v>
      </c>
      <c r="R246">
        <v>47.398809523809526</v>
      </c>
      <c r="S246" t="s">
        <v>8311</v>
      </c>
      <c r="T246" t="s">
        <v>8332</v>
      </c>
    </row>
    <row r="247" spans="1:20" x14ac:dyDescent="0.2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v>41137.053067129629</v>
      </c>
      <c r="K247">
        <v>1342487785</v>
      </c>
      <c r="L247" s="10"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v>1.0371999999999999</v>
      </c>
      <c r="R247">
        <v>54.020833333333336</v>
      </c>
      <c r="S247" t="s">
        <v>8311</v>
      </c>
      <c r="T247" t="s">
        <v>8332</v>
      </c>
    </row>
    <row r="248" spans="1:20" x14ac:dyDescent="0.2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v>40530.405150462961</v>
      </c>
      <c r="K248">
        <v>1288341805</v>
      </c>
      <c r="L248" s="10"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v>3.0546000000000002</v>
      </c>
      <c r="R248">
        <v>68.488789237668158</v>
      </c>
      <c r="S248" t="s">
        <v>8311</v>
      </c>
      <c r="T248" t="s">
        <v>8332</v>
      </c>
    </row>
    <row r="249" spans="1:20" x14ac:dyDescent="0.2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v>40467.152083333334</v>
      </c>
      <c r="K249">
        <v>1284042614</v>
      </c>
      <c r="L249" s="10"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v>1.341</v>
      </c>
      <c r="R249">
        <v>108.14516129032258</v>
      </c>
      <c r="S249" t="s">
        <v>8311</v>
      </c>
      <c r="T249" t="s">
        <v>8332</v>
      </c>
    </row>
    <row r="250" spans="1:20" x14ac:dyDescent="0.2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v>40915.774409722224</v>
      </c>
      <c r="K250">
        <v>1322073309</v>
      </c>
      <c r="L250" s="10"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v>1.0133294117647058</v>
      </c>
      <c r="R250">
        <v>589.95205479452056</v>
      </c>
      <c r="S250" t="s">
        <v>8311</v>
      </c>
      <c r="T250" t="s">
        <v>8332</v>
      </c>
    </row>
    <row r="251" spans="1:20" x14ac:dyDescent="0.2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v>40412.736111111109</v>
      </c>
      <c r="K251">
        <v>1275603020</v>
      </c>
      <c r="L251" s="10"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v>1.1292</v>
      </c>
      <c r="R251">
        <v>48.051063829787232</v>
      </c>
      <c r="S251" t="s">
        <v>8311</v>
      </c>
      <c r="T251" t="s">
        <v>8332</v>
      </c>
    </row>
    <row r="252" spans="1:20" x14ac:dyDescent="0.2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v>41431.565868055557</v>
      </c>
      <c r="K252">
        <v>1367933691</v>
      </c>
      <c r="L252" s="10"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v>1.0558333333333334</v>
      </c>
      <c r="R252">
        <v>72.482837528604122</v>
      </c>
      <c r="S252" t="s">
        <v>8311</v>
      </c>
      <c r="T252" t="s">
        <v>8332</v>
      </c>
    </row>
    <row r="253" spans="1:20" x14ac:dyDescent="0.2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v>41045.791666666664</v>
      </c>
      <c r="K253">
        <v>1334429646</v>
      </c>
      <c r="L253" s="10"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v>1.2557142857142858</v>
      </c>
      <c r="R253">
        <v>57.077922077922075</v>
      </c>
      <c r="S253" t="s">
        <v>8311</v>
      </c>
      <c r="T253" t="s">
        <v>8332</v>
      </c>
    </row>
    <row r="254" spans="1:20" x14ac:dyDescent="0.2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v>40330.165972222225</v>
      </c>
      <c r="K254">
        <v>1269878058</v>
      </c>
      <c r="L254" s="10"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v>1.8455999999999999</v>
      </c>
      <c r="R254">
        <v>85.444444444444443</v>
      </c>
      <c r="S254" t="s">
        <v>8311</v>
      </c>
      <c r="T254" t="s">
        <v>8332</v>
      </c>
    </row>
    <row r="255" spans="1:20" x14ac:dyDescent="0.2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v>40954.650868055556</v>
      </c>
      <c r="K255">
        <v>1326728235</v>
      </c>
      <c r="L255" s="10"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v>1.0073333333333334</v>
      </c>
      <c r="R255">
        <v>215.85714285714286</v>
      </c>
      <c r="S255" t="s">
        <v>8311</v>
      </c>
      <c r="T255" t="s">
        <v>8332</v>
      </c>
    </row>
    <row r="256" spans="1:20" x14ac:dyDescent="0.2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v>42294.083333333328</v>
      </c>
      <c r="K256">
        <v>1442443910</v>
      </c>
      <c r="L256" s="10"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v>1.1694724999999999</v>
      </c>
      <c r="R256">
        <v>89.38643312101911</v>
      </c>
      <c r="S256" t="s">
        <v>8311</v>
      </c>
      <c r="T256" t="s">
        <v>8332</v>
      </c>
    </row>
    <row r="257" spans="1:20" x14ac:dyDescent="0.2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v>40618.48474537037</v>
      </c>
      <c r="K257">
        <v>1297687082</v>
      </c>
      <c r="L257" s="10"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v>1.0673325</v>
      </c>
      <c r="R257">
        <v>45.418404255319146</v>
      </c>
      <c r="S257" t="s">
        <v>8311</v>
      </c>
      <c r="T257" t="s">
        <v>8332</v>
      </c>
    </row>
    <row r="258" spans="1:20" x14ac:dyDescent="0.2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v>41349.769293981481</v>
      </c>
      <c r="K258">
        <v>1360866467</v>
      </c>
      <c r="L258" s="10"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v>1.391</v>
      </c>
      <c r="R258">
        <v>65.756363636363631</v>
      </c>
      <c r="S258" t="s">
        <v>8311</v>
      </c>
      <c r="T258" t="s">
        <v>8332</v>
      </c>
    </row>
    <row r="259" spans="1:20" x14ac:dyDescent="0.2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v>42509.626875000002</v>
      </c>
      <c r="K259">
        <v>1461078162</v>
      </c>
      <c r="L259" s="10"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v>1.0672648571428571</v>
      </c>
      <c r="R259">
        <v>66.70405357142856</v>
      </c>
      <c r="S259" t="s">
        <v>8311</v>
      </c>
      <c r="T259" t="s">
        <v>8332</v>
      </c>
    </row>
    <row r="260" spans="1:20" x14ac:dyDescent="0.2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v>40712.051689814813</v>
      </c>
      <c r="K260">
        <v>1305767666</v>
      </c>
      <c r="L260" s="10"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v>1.9114</v>
      </c>
      <c r="R260">
        <v>83.345930232558146</v>
      </c>
      <c r="S260" t="s">
        <v>8311</v>
      </c>
      <c r="T260" t="s">
        <v>8332</v>
      </c>
    </row>
    <row r="261" spans="1:20" x14ac:dyDescent="0.2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v>42102.738067129627</v>
      </c>
      <c r="K261">
        <v>1425922969</v>
      </c>
      <c r="L261" s="10"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v>1.3193789333333332</v>
      </c>
      <c r="R261">
        <v>105.04609341825902</v>
      </c>
      <c r="S261" t="s">
        <v>8311</v>
      </c>
      <c r="T261" t="s">
        <v>8332</v>
      </c>
    </row>
    <row r="262" spans="1:20" x14ac:dyDescent="0.2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v>40376.415972222225</v>
      </c>
      <c r="K262">
        <v>1275415679</v>
      </c>
      <c r="L262" s="10"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v>1.0640000000000001</v>
      </c>
      <c r="R262">
        <v>120.90909090909091</v>
      </c>
      <c r="S262" t="s">
        <v>8311</v>
      </c>
      <c r="T262" t="s">
        <v>8332</v>
      </c>
    </row>
    <row r="263" spans="1:20" x14ac:dyDescent="0.2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v>41067.621527777781</v>
      </c>
      <c r="K263">
        <v>1334783704</v>
      </c>
      <c r="L263" s="10"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v>1.0740000000000001</v>
      </c>
      <c r="R263">
        <v>97.63636363636364</v>
      </c>
      <c r="S263" t="s">
        <v>8311</v>
      </c>
      <c r="T263" t="s">
        <v>8332</v>
      </c>
    </row>
    <row r="264" spans="1:20" x14ac:dyDescent="0.2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v>40600.24800925926</v>
      </c>
      <c r="K264">
        <v>1294811828</v>
      </c>
      <c r="L264" s="10"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v>2.4</v>
      </c>
      <c r="R264">
        <v>41.379310344827587</v>
      </c>
      <c r="S264" t="s">
        <v>8311</v>
      </c>
      <c r="T264" t="s">
        <v>8332</v>
      </c>
    </row>
    <row r="265" spans="1:20" x14ac:dyDescent="0.2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v>41179.954791666663</v>
      </c>
      <c r="K265">
        <v>1346194494</v>
      </c>
      <c r="L265" s="10"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v>1.1808107999999999</v>
      </c>
      <c r="R265">
        <v>30.654485981308412</v>
      </c>
      <c r="S265" t="s">
        <v>8311</v>
      </c>
      <c r="T265" t="s">
        <v>8332</v>
      </c>
    </row>
    <row r="266" spans="1:20" x14ac:dyDescent="0.2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v>41040.620312500003</v>
      </c>
      <c r="K266">
        <v>1334155995</v>
      </c>
      <c r="L266" s="10"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v>1.1819999999999999</v>
      </c>
      <c r="R266">
        <v>64.945054945054949</v>
      </c>
      <c r="S266" t="s">
        <v>8311</v>
      </c>
      <c r="T266" t="s">
        <v>8332</v>
      </c>
    </row>
    <row r="267" spans="1:20" x14ac:dyDescent="0.2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v>40308.844444444447</v>
      </c>
      <c r="K267">
        <v>1269928430</v>
      </c>
      <c r="L267" s="10"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v>1.111</v>
      </c>
      <c r="R267">
        <v>95.775862068965523</v>
      </c>
      <c r="S267" t="s">
        <v>8311</v>
      </c>
      <c r="T267" t="s">
        <v>8332</v>
      </c>
    </row>
    <row r="268" spans="1:20" x14ac:dyDescent="0.2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v>40291.160416666666</v>
      </c>
      <c r="K268">
        <v>1264565507</v>
      </c>
      <c r="L268" s="10"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v>1.4550000000000001</v>
      </c>
      <c r="R268">
        <v>40.416666666666664</v>
      </c>
      <c r="S268" t="s">
        <v>8311</v>
      </c>
      <c r="T268" t="s">
        <v>8332</v>
      </c>
    </row>
    <row r="269" spans="1:20" x14ac:dyDescent="0.2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v>41815.452534722222</v>
      </c>
      <c r="K269">
        <v>1401101499</v>
      </c>
      <c r="L269" s="10"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v>1.3162883248730965</v>
      </c>
      <c r="R269">
        <v>78.578424242424248</v>
      </c>
      <c r="S269" t="s">
        <v>8311</v>
      </c>
      <c r="T269" t="s">
        <v>8332</v>
      </c>
    </row>
    <row r="270" spans="1:20" x14ac:dyDescent="0.2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v>40854.194189814814</v>
      </c>
      <c r="K270">
        <v>1316749178</v>
      </c>
      <c r="L270" s="10"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v>1.1140000000000001</v>
      </c>
      <c r="R270">
        <v>50.18018018018018</v>
      </c>
      <c r="S270" t="s">
        <v>8311</v>
      </c>
      <c r="T270" t="s">
        <v>8332</v>
      </c>
    </row>
    <row r="271" spans="1:20" x14ac:dyDescent="0.2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v>42788.197013888886</v>
      </c>
      <c r="K271">
        <v>1485146622</v>
      </c>
      <c r="L271" s="10"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v>1.4723377</v>
      </c>
      <c r="R271">
        <v>92.251735588972423</v>
      </c>
      <c r="S271" t="s">
        <v>8311</v>
      </c>
      <c r="T271" t="s">
        <v>8332</v>
      </c>
    </row>
    <row r="272" spans="1:20" x14ac:dyDescent="0.2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v>40688.166666666664</v>
      </c>
      <c r="K272">
        <v>1301950070</v>
      </c>
      <c r="L272" s="10"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v>1.5260869565217392</v>
      </c>
      <c r="R272">
        <v>57.540983606557376</v>
      </c>
      <c r="S272" t="s">
        <v>8311</v>
      </c>
      <c r="T272" t="s">
        <v>8332</v>
      </c>
    </row>
    <row r="273" spans="1:20" x14ac:dyDescent="0.2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v>41641.333333333336</v>
      </c>
      <c r="K273">
        <v>1386123861</v>
      </c>
      <c r="L273" s="10"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v>1.0468</v>
      </c>
      <c r="R273">
        <v>109.42160278745645</v>
      </c>
      <c r="S273" t="s">
        <v>8311</v>
      </c>
      <c r="T273" t="s">
        <v>8332</v>
      </c>
    </row>
    <row r="274" spans="1:20" x14ac:dyDescent="0.2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v>40296.78402777778</v>
      </c>
      <c r="K274">
        <v>1267220191</v>
      </c>
      <c r="L274" s="10"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v>1.7743366666666667</v>
      </c>
      <c r="R274">
        <v>81.892461538461546</v>
      </c>
      <c r="S274" t="s">
        <v>8311</v>
      </c>
      <c r="T274" t="s">
        <v>8332</v>
      </c>
    </row>
    <row r="275" spans="1:20" x14ac:dyDescent="0.2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v>40727.498449074075</v>
      </c>
      <c r="K275">
        <v>1307102266</v>
      </c>
      <c r="L275" s="10"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v>1.077758</v>
      </c>
      <c r="R275">
        <v>45.667711864406776</v>
      </c>
      <c r="S275" t="s">
        <v>8311</v>
      </c>
      <c r="T275" t="s">
        <v>8332</v>
      </c>
    </row>
    <row r="276" spans="1:20" x14ac:dyDescent="0.2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v>41004.290972222225</v>
      </c>
      <c r="K276">
        <v>1330638829</v>
      </c>
      <c r="L276" s="10"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v>1.56</v>
      </c>
      <c r="R276">
        <v>55.221238938053098</v>
      </c>
      <c r="S276" t="s">
        <v>8311</v>
      </c>
      <c r="T276" t="s">
        <v>8332</v>
      </c>
    </row>
    <row r="277" spans="1:20" x14ac:dyDescent="0.2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v>41223.073680555557</v>
      </c>
      <c r="K277">
        <v>1349916366</v>
      </c>
      <c r="L277" s="10"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v>1.08395</v>
      </c>
      <c r="R277">
        <v>65.298192771084331</v>
      </c>
      <c r="S277" t="s">
        <v>8311</v>
      </c>
      <c r="T277" t="s">
        <v>8332</v>
      </c>
    </row>
    <row r="278" spans="1:20" x14ac:dyDescent="0.2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v>41027.040208333332</v>
      </c>
      <c r="K278">
        <v>1330394274</v>
      </c>
      <c r="L278" s="10"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v>1.476</v>
      </c>
      <c r="R278">
        <v>95.225806451612897</v>
      </c>
      <c r="S278" t="s">
        <v>8311</v>
      </c>
      <c r="T278" t="s">
        <v>8332</v>
      </c>
    </row>
    <row r="279" spans="1:20" x14ac:dyDescent="0.2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v>42147.891423611116</v>
      </c>
      <c r="K279">
        <v>1429824219</v>
      </c>
      <c r="L279" s="10"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v>1.1038153846153846</v>
      </c>
      <c r="R279">
        <v>75.444794952681391</v>
      </c>
      <c r="S279" t="s">
        <v>8311</v>
      </c>
      <c r="T279" t="s">
        <v>8332</v>
      </c>
    </row>
    <row r="280" spans="1:20" x14ac:dyDescent="0.2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v>41194.040960648148</v>
      </c>
      <c r="K280">
        <v>1347411539</v>
      </c>
      <c r="L280" s="10"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v>1.5034814814814814</v>
      </c>
      <c r="R280">
        <v>97.816867469879512</v>
      </c>
      <c r="S280" t="s">
        <v>8311</v>
      </c>
      <c r="T280" t="s">
        <v>8332</v>
      </c>
    </row>
    <row r="281" spans="1:20" x14ac:dyDescent="0.2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v>42793.084027777775</v>
      </c>
      <c r="K281">
        <v>1485237096</v>
      </c>
      <c r="L281" s="10"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v>1.5731829411764706</v>
      </c>
      <c r="R281">
        <v>87.685606557377056</v>
      </c>
      <c r="S281" t="s">
        <v>8311</v>
      </c>
      <c r="T281" t="s">
        <v>8332</v>
      </c>
    </row>
    <row r="282" spans="1:20" x14ac:dyDescent="0.2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v>41789.590682870366</v>
      </c>
      <c r="K282">
        <v>1397571035</v>
      </c>
      <c r="L282" s="10"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v>1.5614399999999999</v>
      </c>
      <c r="R282">
        <v>54.748948106591868</v>
      </c>
      <c r="S282" t="s">
        <v>8311</v>
      </c>
      <c r="T282" t="s">
        <v>8332</v>
      </c>
    </row>
    <row r="283" spans="1:20" x14ac:dyDescent="0.2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v>40035.80972222222</v>
      </c>
      <c r="K283">
        <v>1242532513</v>
      </c>
      <c r="L283" s="10"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v>1.2058763636363636</v>
      </c>
      <c r="R283">
        <v>83.953417721518989</v>
      </c>
      <c r="S283" t="s">
        <v>8311</v>
      </c>
      <c r="T283" t="s">
        <v>8332</v>
      </c>
    </row>
    <row r="284" spans="1:20" x14ac:dyDescent="0.2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v>40231.916666666664</v>
      </c>
      <c r="K284">
        <v>1263679492</v>
      </c>
      <c r="L284" s="10"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v>1.0118888888888888</v>
      </c>
      <c r="R284">
        <v>254.38547486033519</v>
      </c>
      <c r="S284" t="s">
        <v>8311</v>
      </c>
      <c r="T284" t="s">
        <v>8332</v>
      </c>
    </row>
    <row r="285" spans="1:20" x14ac:dyDescent="0.2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v>40695.207638888889</v>
      </c>
      <c r="K285">
        <v>1305219744</v>
      </c>
      <c r="L285" s="10">
        <v>40675.71</v>
      </c>
      <c r="M285" t="b">
        <v>1</v>
      </c>
      <c r="N285">
        <v>202</v>
      </c>
      <c r="O285" t="b">
        <v>1</v>
      </c>
      <c r="P285" t="s">
        <v>8269</v>
      </c>
      <c r="Q285">
        <v>1.142725</v>
      </c>
      <c r="R285">
        <v>101.8269801980198</v>
      </c>
      <c r="S285" t="s">
        <v>8311</v>
      </c>
      <c r="T285" t="s">
        <v>8332</v>
      </c>
    </row>
    <row r="286" spans="1:20" x14ac:dyDescent="0.2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v>40929.738194444442</v>
      </c>
      <c r="K286">
        <v>1325007780</v>
      </c>
      <c r="L286" s="10"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v>1.0462615</v>
      </c>
      <c r="R286">
        <v>55.066394736842106</v>
      </c>
      <c r="S286" t="s">
        <v>8311</v>
      </c>
      <c r="T286" t="s">
        <v>8332</v>
      </c>
    </row>
    <row r="287" spans="1:20" x14ac:dyDescent="0.2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v>41536.756111111114</v>
      </c>
      <c r="K287">
        <v>1377022128</v>
      </c>
      <c r="L287" s="10"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v>2.2882507142857142</v>
      </c>
      <c r="R287">
        <v>56.901438721136763</v>
      </c>
      <c r="S287" t="s">
        <v>8311</v>
      </c>
      <c r="T287" t="s">
        <v>8332</v>
      </c>
    </row>
    <row r="288" spans="1:20" x14ac:dyDescent="0.2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v>41358.774583333332</v>
      </c>
      <c r="K288">
        <v>1360352124</v>
      </c>
      <c r="L288" s="10"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v>1.0915333333333332</v>
      </c>
      <c r="R288">
        <v>121.28148148148148</v>
      </c>
      <c r="S288" t="s">
        <v>8311</v>
      </c>
      <c r="T288" t="s">
        <v>8332</v>
      </c>
    </row>
    <row r="289" spans="1:20" x14ac:dyDescent="0.2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v>41215.166666666664</v>
      </c>
      <c r="K289">
        <v>1349160018</v>
      </c>
      <c r="L289" s="10"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v>1.7629999999999999</v>
      </c>
      <c r="R289">
        <v>91.189655172413794</v>
      </c>
      <c r="S289" t="s">
        <v>8311</v>
      </c>
      <c r="T289" t="s">
        <v>8332</v>
      </c>
    </row>
    <row r="290" spans="1:20" x14ac:dyDescent="0.2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v>41086.168900462959</v>
      </c>
      <c r="K290">
        <v>1337659393</v>
      </c>
      <c r="L290" s="10"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v>1.0321061999999999</v>
      </c>
      <c r="R290">
        <v>115.44812080536913</v>
      </c>
      <c r="S290" t="s">
        <v>8311</v>
      </c>
      <c r="T290" t="s">
        <v>8332</v>
      </c>
    </row>
    <row r="291" spans="1:20" x14ac:dyDescent="0.2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v>41580.456412037034</v>
      </c>
      <c r="K291">
        <v>1380797834</v>
      </c>
      <c r="L291" s="10"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v>1.0482</v>
      </c>
      <c r="R291">
        <v>67.771551724137936</v>
      </c>
      <c r="S291" t="s">
        <v>8311</v>
      </c>
      <c r="T291" t="s">
        <v>8332</v>
      </c>
    </row>
    <row r="292" spans="1:20" x14ac:dyDescent="0.2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v>40576.332638888889</v>
      </c>
      <c r="K292">
        <v>1292316697</v>
      </c>
      <c r="L292" s="10"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v>1.0668444444444445</v>
      </c>
      <c r="R292">
        <v>28.576190476190476</v>
      </c>
      <c r="S292" t="s">
        <v>8311</v>
      </c>
      <c r="T292" t="s">
        <v>8332</v>
      </c>
    </row>
    <row r="293" spans="1:20" x14ac:dyDescent="0.2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v>41395.000694444447</v>
      </c>
      <c r="K293">
        <v>1365791246</v>
      </c>
      <c r="L293" s="10"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v>1.2001999999999999</v>
      </c>
      <c r="R293">
        <v>46.8828125</v>
      </c>
      <c r="S293" t="s">
        <v>8311</v>
      </c>
      <c r="T293" t="s">
        <v>8332</v>
      </c>
    </row>
    <row r="294" spans="1:20" x14ac:dyDescent="0.2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v>40845.165972222225</v>
      </c>
      <c r="K294">
        <v>1317064599</v>
      </c>
      <c r="L294" s="10"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v>1.0150693333333334</v>
      </c>
      <c r="R294">
        <v>154.42231237322514</v>
      </c>
      <c r="S294" t="s">
        <v>8311</v>
      </c>
      <c r="T294" t="s">
        <v>8332</v>
      </c>
    </row>
    <row r="295" spans="1:20" x14ac:dyDescent="0.2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v>41749.667986111112</v>
      </c>
      <c r="K295">
        <v>1395417714</v>
      </c>
      <c r="L295" s="10"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v>1.0138461538461538</v>
      </c>
      <c r="R295">
        <v>201.22137404580153</v>
      </c>
      <c r="S295" t="s">
        <v>8311</v>
      </c>
      <c r="T295" t="s">
        <v>8332</v>
      </c>
    </row>
    <row r="296" spans="1:20" x14ac:dyDescent="0.2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v>40378.666666666664</v>
      </c>
      <c r="K296">
        <v>1276480894</v>
      </c>
      <c r="L296" s="10"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v>1</v>
      </c>
      <c r="R296">
        <v>100</v>
      </c>
      <c r="S296" t="s">
        <v>8311</v>
      </c>
      <c r="T296" t="s">
        <v>8332</v>
      </c>
    </row>
    <row r="297" spans="1:20" x14ac:dyDescent="0.2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v>41579</v>
      </c>
      <c r="K297">
        <v>1378080409</v>
      </c>
      <c r="L297" s="10"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v>1.3310911999999999</v>
      </c>
      <c r="R297">
        <v>100.08204511278196</v>
      </c>
      <c r="S297" t="s">
        <v>8311</v>
      </c>
      <c r="T297" t="s">
        <v>8332</v>
      </c>
    </row>
    <row r="298" spans="1:20" x14ac:dyDescent="0.2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v>41159.475497685184</v>
      </c>
      <c r="K298">
        <v>1344857083</v>
      </c>
      <c r="L298" s="10"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v>1.187262</v>
      </c>
      <c r="R298">
        <v>230.08953488372092</v>
      </c>
      <c r="S298" t="s">
        <v>8311</v>
      </c>
      <c r="T298" t="s">
        <v>8332</v>
      </c>
    </row>
    <row r="299" spans="1:20" x14ac:dyDescent="0.2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v>42125.165972222225</v>
      </c>
      <c r="K299">
        <v>1427390901</v>
      </c>
      <c r="L299" s="10"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v>1.0064</v>
      </c>
      <c r="R299">
        <v>141.74647887323943</v>
      </c>
      <c r="S299" t="s">
        <v>8311</v>
      </c>
      <c r="T299" t="s">
        <v>8332</v>
      </c>
    </row>
    <row r="300" spans="1:20" x14ac:dyDescent="0.2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v>41768.875</v>
      </c>
      <c r="K300">
        <v>1394536048</v>
      </c>
      <c r="L300" s="10"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v>1.089324126984127</v>
      </c>
      <c r="R300">
        <v>56.344351395730705</v>
      </c>
      <c r="S300" t="s">
        <v>8311</v>
      </c>
      <c r="T300" t="s">
        <v>8332</v>
      </c>
    </row>
    <row r="301" spans="1:20" x14ac:dyDescent="0.2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v>40499.266898148147</v>
      </c>
      <c r="K301">
        <v>1287379460</v>
      </c>
      <c r="L301" s="10"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v>1.789525</v>
      </c>
      <c r="R301">
        <v>73.341188524590166</v>
      </c>
      <c r="S301" t="s">
        <v>8311</v>
      </c>
      <c r="T301" t="s">
        <v>8332</v>
      </c>
    </row>
    <row r="302" spans="1:20" x14ac:dyDescent="0.2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v>40657.959930555553</v>
      </c>
      <c r="K302">
        <v>1301007738</v>
      </c>
      <c r="L302" s="10"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v>1.0172264</v>
      </c>
      <c r="R302">
        <v>85.337785234899329</v>
      </c>
      <c r="S302" t="s">
        <v>8311</v>
      </c>
      <c r="T302" t="s">
        <v>8332</v>
      </c>
    </row>
    <row r="303" spans="1:20" x14ac:dyDescent="0.2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v>41352.696006944447</v>
      </c>
      <c r="K303">
        <v>1360258935</v>
      </c>
      <c r="L303" s="10"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v>1.1873499999999999</v>
      </c>
      <c r="R303">
        <v>61.496215139442228</v>
      </c>
      <c r="S303" t="s">
        <v>8311</v>
      </c>
      <c r="T303" t="s">
        <v>8332</v>
      </c>
    </row>
    <row r="304" spans="1:20" x14ac:dyDescent="0.2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v>40963.856921296298</v>
      </c>
      <c r="K304">
        <v>1327523638</v>
      </c>
      <c r="L304" s="10"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v>1.0045999999999999</v>
      </c>
      <c r="R304">
        <v>93.018518518518519</v>
      </c>
      <c r="S304" t="s">
        <v>8311</v>
      </c>
      <c r="T304" t="s">
        <v>8332</v>
      </c>
    </row>
    <row r="305" spans="1:20" x14ac:dyDescent="0.2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v>41062.071134259262</v>
      </c>
      <c r="K305">
        <v>1336009346</v>
      </c>
      <c r="L305" s="10"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v>1.3746666666666667</v>
      </c>
      <c r="R305">
        <v>50.292682926829265</v>
      </c>
      <c r="S305" t="s">
        <v>8311</v>
      </c>
      <c r="T305" t="s">
        <v>8332</v>
      </c>
    </row>
    <row r="306" spans="1:20" x14ac:dyDescent="0.2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v>41153.083333333336</v>
      </c>
      <c r="K306">
        <v>1343096197</v>
      </c>
      <c r="L306" s="10"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v>2.3164705882352941</v>
      </c>
      <c r="R306">
        <v>106.43243243243244</v>
      </c>
      <c r="S306" t="s">
        <v>8311</v>
      </c>
      <c r="T306" t="s">
        <v>8332</v>
      </c>
    </row>
    <row r="307" spans="1:20" x14ac:dyDescent="0.2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v>40978.630196759259</v>
      </c>
      <c r="K307">
        <v>1328800049</v>
      </c>
      <c r="L307" s="10"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v>1.3033333333333332</v>
      </c>
      <c r="R307">
        <v>51.719576719576722</v>
      </c>
      <c r="S307" t="s">
        <v>8311</v>
      </c>
      <c r="T307" t="s">
        <v>8332</v>
      </c>
    </row>
    <row r="308" spans="1:20" x14ac:dyDescent="0.2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v>41353.795520833337</v>
      </c>
      <c r="K308">
        <v>1362081933</v>
      </c>
      <c r="L308" s="10"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v>2.9289999999999998</v>
      </c>
      <c r="R308">
        <v>36.612499999999997</v>
      </c>
      <c r="S308" t="s">
        <v>8311</v>
      </c>
      <c r="T308" t="s">
        <v>8332</v>
      </c>
    </row>
    <row r="309" spans="1:20" x14ac:dyDescent="0.2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v>41312.944456018515</v>
      </c>
      <c r="K309">
        <v>1357684801</v>
      </c>
      <c r="L309" s="10"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v>1.1131818181818183</v>
      </c>
      <c r="R309">
        <v>42.517361111111114</v>
      </c>
      <c r="S309" t="s">
        <v>8311</v>
      </c>
      <c r="T309" t="s">
        <v>8332</v>
      </c>
    </row>
    <row r="310" spans="1:20" x14ac:dyDescent="0.2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v>40612.694560185184</v>
      </c>
      <c r="K310">
        <v>1295887210</v>
      </c>
      <c r="L310" s="10"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v>1.0556666666666668</v>
      </c>
      <c r="R310">
        <v>62.712871287128714</v>
      </c>
      <c r="S310" t="s">
        <v>8311</v>
      </c>
      <c r="T310" t="s">
        <v>8332</v>
      </c>
    </row>
    <row r="311" spans="1:20" x14ac:dyDescent="0.2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v>41155.751550925925</v>
      </c>
      <c r="K311">
        <v>1344880934</v>
      </c>
      <c r="L311" s="10"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v>1.1894444444444445</v>
      </c>
      <c r="R311">
        <v>89.957983193277315</v>
      </c>
      <c r="S311" t="s">
        <v>8311</v>
      </c>
      <c r="T311" t="s">
        <v>8332</v>
      </c>
    </row>
    <row r="312" spans="1:20" x14ac:dyDescent="0.2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v>40836.083333333336</v>
      </c>
      <c r="K312">
        <v>1317788623</v>
      </c>
      <c r="L312" s="10"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v>1.04129</v>
      </c>
      <c r="R312">
        <v>28.924722222222222</v>
      </c>
      <c r="S312" t="s">
        <v>8311</v>
      </c>
      <c r="T312" t="s">
        <v>8332</v>
      </c>
    </row>
    <row r="313" spans="1:20" x14ac:dyDescent="0.2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v>40909.332638888889</v>
      </c>
      <c r="K313">
        <v>1321852592</v>
      </c>
      <c r="L313" s="10"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v>1.0410165</v>
      </c>
      <c r="R313">
        <v>138.8022</v>
      </c>
      <c r="S313" t="s">
        <v>8311</v>
      </c>
      <c r="T313" t="s">
        <v>8332</v>
      </c>
    </row>
    <row r="314" spans="1:20" x14ac:dyDescent="0.2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v>41378.877685185187</v>
      </c>
      <c r="K314">
        <v>1363381432</v>
      </c>
      <c r="L314" s="10"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v>1.1187499999999999</v>
      </c>
      <c r="R314">
        <v>61.301369863013697</v>
      </c>
      <c r="S314" t="s">
        <v>8311</v>
      </c>
      <c r="T314" t="s">
        <v>8332</v>
      </c>
    </row>
    <row r="315" spans="1:20" x14ac:dyDescent="0.2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v>40401.665972222225</v>
      </c>
      <c r="K315">
        <v>1277702894</v>
      </c>
      <c r="L315" s="10"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v>1.0473529411764706</v>
      </c>
      <c r="R315">
        <v>80.202702702702709</v>
      </c>
      <c r="S315" t="s">
        <v>8311</v>
      </c>
      <c r="T315" t="s">
        <v>8332</v>
      </c>
    </row>
    <row r="316" spans="1:20" x14ac:dyDescent="0.2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v>41334.833194444444</v>
      </c>
      <c r="K316">
        <v>1359575988</v>
      </c>
      <c r="L316" s="10"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v>3.8515000000000001</v>
      </c>
      <c r="R316">
        <v>32.095833333333331</v>
      </c>
      <c r="S316" t="s">
        <v>8311</v>
      </c>
      <c r="T316" t="s">
        <v>8332</v>
      </c>
    </row>
    <row r="317" spans="1:20" x14ac:dyDescent="0.2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v>41143.77238425926</v>
      </c>
      <c r="K317">
        <v>1343068334</v>
      </c>
      <c r="L317" s="10"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v>1.01248</v>
      </c>
      <c r="R317">
        <v>200.88888888888889</v>
      </c>
      <c r="S317" t="s">
        <v>8311</v>
      </c>
      <c r="T317" t="s">
        <v>8332</v>
      </c>
    </row>
    <row r="318" spans="1:20" x14ac:dyDescent="0.2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v>41984.207638888889</v>
      </c>
      <c r="K318">
        <v>1415398197</v>
      </c>
      <c r="L318" s="10"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v>1.1377333333333333</v>
      </c>
      <c r="R318">
        <v>108.01265822784811</v>
      </c>
      <c r="S318" t="s">
        <v>8311</v>
      </c>
      <c r="T318" t="s">
        <v>8332</v>
      </c>
    </row>
    <row r="319" spans="1:20" x14ac:dyDescent="0.2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v>41619.676886574074</v>
      </c>
      <c r="K319">
        <v>1384186483</v>
      </c>
      <c r="L319" s="10"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v>1.0080333333333333</v>
      </c>
      <c r="R319">
        <v>95.699367088607602</v>
      </c>
      <c r="S319" t="s">
        <v>8311</v>
      </c>
      <c r="T319" t="s">
        <v>8332</v>
      </c>
    </row>
    <row r="320" spans="1:20" x14ac:dyDescent="0.2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v>41359.997118055559</v>
      </c>
      <c r="K320">
        <v>1361753751</v>
      </c>
      <c r="L320" s="10"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v>2.8332000000000002</v>
      </c>
      <c r="R320">
        <v>49.880281690140848</v>
      </c>
      <c r="S320" t="s">
        <v>8311</v>
      </c>
      <c r="T320" t="s">
        <v>8332</v>
      </c>
    </row>
    <row r="321" spans="1:20" x14ac:dyDescent="0.2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v>40211.332638888889</v>
      </c>
      <c r="K321">
        <v>1257538029</v>
      </c>
      <c r="L321" s="10"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v>1.1268</v>
      </c>
      <c r="R321">
        <v>110.47058823529412</v>
      </c>
      <c r="S321" t="s">
        <v>8311</v>
      </c>
      <c r="T321" t="s">
        <v>8332</v>
      </c>
    </row>
    <row r="322" spans="1:20" x14ac:dyDescent="0.2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v>42360.958333333328</v>
      </c>
      <c r="K322">
        <v>1448284433</v>
      </c>
      <c r="L322" s="10"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v>1.0658000000000001</v>
      </c>
      <c r="R322">
        <v>134.91139240506328</v>
      </c>
      <c r="S322" t="s">
        <v>8311</v>
      </c>
      <c r="T322" t="s">
        <v>8332</v>
      </c>
    </row>
    <row r="323" spans="1:20" x14ac:dyDescent="0.2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v>42682.488263888896</v>
      </c>
      <c r="K323">
        <v>1475577786</v>
      </c>
      <c r="L323" s="10"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v>1.0266285714285714</v>
      </c>
      <c r="R323">
        <v>106.62314540059347</v>
      </c>
      <c r="S323" t="s">
        <v>8311</v>
      </c>
      <c r="T323" t="s">
        <v>8332</v>
      </c>
    </row>
    <row r="324" spans="1:20" x14ac:dyDescent="0.2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v>42503.57</v>
      </c>
      <c r="K324">
        <v>1460554848</v>
      </c>
      <c r="L324" s="10">
        <v>42473.57</v>
      </c>
      <c r="M324" t="b">
        <v>1</v>
      </c>
      <c r="N324">
        <v>186</v>
      </c>
      <c r="O324" t="b">
        <v>1</v>
      </c>
      <c r="P324" t="s">
        <v>8269</v>
      </c>
      <c r="Q324">
        <v>1.0791200000000001</v>
      </c>
      <c r="R324">
        <v>145.04301075268816</v>
      </c>
      <c r="S324" t="s">
        <v>8311</v>
      </c>
      <c r="T324" t="s">
        <v>8332</v>
      </c>
    </row>
    <row r="325" spans="1:20" x14ac:dyDescent="0.2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v>42725.332638888889</v>
      </c>
      <c r="K325">
        <v>1479886966</v>
      </c>
      <c r="L325" s="10"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v>1.2307407407407407</v>
      </c>
      <c r="R325">
        <v>114.58620689655173</v>
      </c>
      <c r="S325" t="s">
        <v>8311</v>
      </c>
      <c r="T325" t="s">
        <v>8332</v>
      </c>
    </row>
    <row r="326" spans="1:20" x14ac:dyDescent="0.2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v>42217.626250000001</v>
      </c>
      <c r="K326">
        <v>1435590108</v>
      </c>
      <c r="L326" s="10"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v>1.016</v>
      </c>
      <c r="R326">
        <v>105.3170731707317</v>
      </c>
      <c r="S326" t="s">
        <v>8311</v>
      </c>
      <c r="T326" t="s">
        <v>8332</v>
      </c>
    </row>
    <row r="327" spans="1:20" x14ac:dyDescent="0.2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v>42724.187881944439</v>
      </c>
      <c r="K327">
        <v>1479184233</v>
      </c>
      <c r="L327" s="10"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v>1.04396</v>
      </c>
      <c r="R327">
        <v>70.921195652173907</v>
      </c>
      <c r="S327" t="s">
        <v>8311</v>
      </c>
      <c r="T327" t="s">
        <v>8332</v>
      </c>
    </row>
    <row r="328" spans="1:20" x14ac:dyDescent="0.2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v>42808.956250000003</v>
      </c>
      <c r="K328">
        <v>1486625606</v>
      </c>
      <c r="L328" s="10"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v>1.1292973333333334</v>
      </c>
      <c r="R328">
        <v>147.17167680278018</v>
      </c>
      <c r="S328" t="s">
        <v>8311</v>
      </c>
      <c r="T328" t="s">
        <v>8332</v>
      </c>
    </row>
    <row r="329" spans="1:20" x14ac:dyDescent="0.2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v>42085.333333333328</v>
      </c>
      <c r="K329">
        <v>1424669929</v>
      </c>
      <c r="L329" s="10"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v>1.3640000000000001</v>
      </c>
      <c r="R329">
        <v>160.47058823529412</v>
      </c>
      <c r="S329" t="s">
        <v>8311</v>
      </c>
      <c r="T329" t="s">
        <v>8332</v>
      </c>
    </row>
    <row r="330" spans="1:20" x14ac:dyDescent="0.2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v>42309.166666666672</v>
      </c>
      <c r="K330">
        <v>1443739388</v>
      </c>
      <c r="L330" s="10"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v>1.036144</v>
      </c>
      <c r="R330">
        <v>156.04578313253012</v>
      </c>
      <c r="S330" t="s">
        <v>8311</v>
      </c>
      <c r="T330" t="s">
        <v>8332</v>
      </c>
    </row>
    <row r="331" spans="1:20" x14ac:dyDescent="0.2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v>42315.166666666672</v>
      </c>
      <c r="K331">
        <v>1444821127</v>
      </c>
      <c r="L331" s="10"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v>1.0549999999999999</v>
      </c>
      <c r="R331">
        <v>63.17365269461078</v>
      </c>
      <c r="S331" t="s">
        <v>8311</v>
      </c>
      <c r="T331" t="s">
        <v>8332</v>
      </c>
    </row>
    <row r="332" spans="1:20" x14ac:dyDescent="0.2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v>41411.165972222225</v>
      </c>
      <c r="K332">
        <v>1366028563</v>
      </c>
      <c r="L332" s="10"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v>1.0182857142857142</v>
      </c>
      <c r="R332">
        <v>104.82352941176471</v>
      </c>
      <c r="S332" t="s">
        <v>8311</v>
      </c>
      <c r="T332" t="s">
        <v>8332</v>
      </c>
    </row>
    <row r="333" spans="1:20" x14ac:dyDescent="0.2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v>42538.581412037034</v>
      </c>
      <c r="K333">
        <v>1463493434</v>
      </c>
      <c r="L333" s="10"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v>1.0660499999999999</v>
      </c>
      <c r="R333">
        <v>97.356164383561648</v>
      </c>
      <c r="S333" t="s">
        <v>8311</v>
      </c>
      <c r="T333" t="s">
        <v>8332</v>
      </c>
    </row>
    <row r="334" spans="1:20" x14ac:dyDescent="0.2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v>42305.333333333328</v>
      </c>
      <c r="K334">
        <v>1442420377</v>
      </c>
      <c r="L334" s="10"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v>1.13015</v>
      </c>
      <c r="R334">
        <v>203.63063063063063</v>
      </c>
      <c r="S334" t="s">
        <v>8311</v>
      </c>
      <c r="T334" t="s">
        <v>8332</v>
      </c>
    </row>
    <row r="335" spans="1:20" x14ac:dyDescent="0.2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v>42467.59480324074</v>
      </c>
      <c r="K335">
        <v>1457450191</v>
      </c>
      <c r="L335" s="10"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v>1.252275</v>
      </c>
      <c r="R335">
        <v>188.31203007518798</v>
      </c>
      <c r="S335" t="s">
        <v>8311</v>
      </c>
      <c r="T335" t="s">
        <v>8332</v>
      </c>
    </row>
    <row r="336" spans="1:20" x14ac:dyDescent="0.2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v>42139.791666666672</v>
      </c>
      <c r="K336">
        <v>1428423757</v>
      </c>
      <c r="L336" s="10"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v>1.0119</v>
      </c>
      <c r="R336">
        <v>146.65217391304347</v>
      </c>
      <c r="S336" t="s">
        <v>8311</v>
      </c>
      <c r="T336" t="s">
        <v>8332</v>
      </c>
    </row>
    <row r="337" spans="1:20" x14ac:dyDescent="0.2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v>42132.916666666672</v>
      </c>
      <c r="K337">
        <v>1428428515</v>
      </c>
      <c r="L337" s="10"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v>1.0276470588235294</v>
      </c>
      <c r="R337">
        <v>109.1875</v>
      </c>
      <c r="S337" t="s">
        <v>8311</v>
      </c>
      <c r="T337" t="s">
        <v>8332</v>
      </c>
    </row>
    <row r="338" spans="1:20" x14ac:dyDescent="0.2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v>42321.637939814813</v>
      </c>
      <c r="K338">
        <v>1444832318</v>
      </c>
      <c r="L338" s="10"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v>1.1683911999999999</v>
      </c>
      <c r="R338">
        <v>59.249046653144013</v>
      </c>
      <c r="S338" t="s">
        <v>8311</v>
      </c>
      <c r="T338" t="s">
        <v>8332</v>
      </c>
    </row>
    <row r="339" spans="1:20" x14ac:dyDescent="0.2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v>42077.086898148147</v>
      </c>
      <c r="K339">
        <v>1423710308</v>
      </c>
      <c r="L339" s="10"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v>1.0116833333333335</v>
      </c>
      <c r="R339">
        <v>97.904838709677421</v>
      </c>
      <c r="S339" t="s">
        <v>8311</v>
      </c>
      <c r="T339" t="s">
        <v>8332</v>
      </c>
    </row>
    <row r="340" spans="1:20" x14ac:dyDescent="0.2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v>42616.041666666672</v>
      </c>
      <c r="K340">
        <v>1468001290</v>
      </c>
      <c r="L340" s="10"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v>1.1013360000000001</v>
      </c>
      <c r="R340">
        <v>70.000169491525426</v>
      </c>
      <c r="S340" t="s">
        <v>8311</v>
      </c>
      <c r="T340" t="s">
        <v>8332</v>
      </c>
    </row>
    <row r="341" spans="1:20" x14ac:dyDescent="0.2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v>42123.760046296295</v>
      </c>
      <c r="K341">
        <v>1427739268</v>
      </c>
      <c r="L341" s="10"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v>1.0808333333333333</v>
      </c>
      <c r="R341">
        <v>72.865168539325836</v>
      </c>
      <c r="S341" t="s">
        <v>8311</v>
      </c>
      <c r="T341" t="s">
        <v>8332</v>
      </c>
    </row>
    <row r="342" spans="1:20" x14ac:dyDescent="0.2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v>42802.875</v>
      </c>
      <c r="K342">
        <v>1486397007</v>
      </c>
      <c r="L342" s="10"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v>1.2502285714285715</v>
      </c>
      <c r="R342">
        <v>146.34782608695653</v>
      </c>
      <c r="S342" t="s">
        <v>8311</v>
      </c>
      <c r="T342" t="s">
        <v>8332</v>
      </c>
    </row>
    <row r="343" spans="1:20" x14ac:dyDescent="0.2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v>41913.165972222225</v>
      </c>
      <c r="K343">
        <v>1410555998</v>
      </c>
      <c r="L343" s="10"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v>1.0671428571428572</v>
      </c>
      <c r="R343">
        <v>67.909090909090907</v>
      </c>
      <c r="S343" t="s">
        <v>8311</v>
      </c>
      <c r="T343" t="s">
        <v>8332</v>
      </c>
    </row>
    <row r="344" spans="1:20" x14ac:dyDescent="0.2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v>42489.780844907407</v>
      </c>
      <c r="K344">
        <v>1459363465</v>
      </c>
      <c r="L344" s="10"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v>1.0036639999999999</v>
      </c>
      <c r="R344">
        <v>169.85083076923075</v>
      </c>
      <c r="S344" t="s">
        <v>8311</v>
      </c>
      <c r="T344" t="s">
        <v>8332</v>
      </c>
    </row>
    <row r="345" spans="1:20" x14ac:dyDescent="0.2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v>41957.125</v>
      </c>
      <c r="K345">
        <v>1413308545</v>
      </c>
      <c r="L345" s="10"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v>1.0202863333333334</v>
      </c>
      <c r="R345">
        <v>58.413339694656486</v>
      </c>
      <c r="S345" t="s">
        <v>8311</v>
      </c>
      <c r="T345" t="s">
        <v>8332</v>
      </c>
    </row>
    <row r="346" spans="1:20" x14ac:dyDescent="0.2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v>42156.097222222219</v>
      </c>
      <c r="K346">
        <v>1429312694</v>
      </c>
      <c r="L346" s="10"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v>1.0208358208955224</v>
      </c>
      <c r="R346">
        <v>119.99298245614035</v>
      </c>
      <c r="S346" t="s">
        <v>8311</v>
      </c>
      <c r="T346" t="s">
        <v>8332</v>
      </c>
    </row>
    <row r="347" spans="1:20" x14ac:dyDescent="0.2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v>42144.944328703699</v>
      </c>
      <c r="K347">
        <v>1429569590</v>
      </c>
      <c r="L347" s="10"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v>1.2327586206896552</v>
      </c>
      <c r="R347">
        <v>99.860335195530723</v>
      </c>
      <c r="S347" t="s">
        <v>8311</v>
      </c>
      <c r="T347" t="s">
        <v>8332</v>
      </c>
    </row>
    <row r="348" spans="1:20" x14ac:dyDescent="0.2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v>42291.500243055561</v>
      </c>
      <c r="K348">
        <v>1442232021</v>
      </c>
      <c r="L348" s="10"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v>1.7028880000000002</v>
      </c>
      <c r="R348">
        <v>90.579148936170213</v>
      </c>
      <c r="S348" t="s">
        <v>8311</v>
      </c>
      <c r="T348" t="s">
        <v>8332</v>
      </c>
    </row>
    <row r="349" spans="1:20" x14ac:dyDescent="0.2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v>42322.537141203706</v>
      </c>
      <c r="K349">
        <v>1444910009</v>
      </c>
      <c r="L349" s="10"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v>1.1159049999999999</v>
      </c>
      <c r="R349">
        <v>117.77361477572559</v>
      </c>
      <c r="S349" t="s">
        <v>8311</v>
      </c>
      <c r="T349" t="s">
        <v>8332</v>
      </c>
    </row>
    <row r="350" spans="1:20" x14ac:dyDescent="0.2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v>42237.58699074074</v>
      </c>
      <c r="K350">
        <v>1437573916</v>
      </c>
      <c r="L350" s="10"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v>1.03</v>
      </c>
      <c r="R350">
        <v>86.554621848739501</v>
      </c>
      <c r="S350" t="s">
        <v>8311</v>
      </c>
      <c r="T350" t="s">
        <v>8332</v>
      </c>
    </row>
    <row r="351" spans="1:20" x14ac:dyDescent="0.2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v>42790.498935185184</v>
      </c>
      <c r="K351">
        <v>1485345508</v>
      </c>
      <c r="L351" s="10"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v>1.0663570159857905</v>
      </c>
      <c r="R351">
        <v>71.899281437125751</v>
      </c>
      <c r="S351" t="s">
        <v>8311</v>
      </c>
      <c r="T351" t="s">
        <v>8332</v>
      </c>
    </row>
    <row r="352" spans="1:20" x14ac:dyDescent="0.2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v>42624.165972222225</v>
      </c>
      <c r="K352">
        <v>1470274509</v>
      </c>
      <c r="L352" s="10"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v>1.1476</v>
      </c>
      <c r="R352">
        <v>129.81900452488688</v>
      </c>
      <c r="S352" t="s">
        <v>8311</v>
      </c>
      <c r="T352" t="s">
        <v>8332</v>
      </c>
    </row>
    <row r="353" spans="1:20" x14ac:dyDescent="0.2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v>42467.923078703709</v>
      </c>
      <c r="K353">
        <v>1456614554</v>
      </c>
      <c r="L353" s="10"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v>1.2734117647058822</v>
      </c>
      <c r="R353">
        <v>44.912863070539416</v>
      </c>
      <c r="S353" t="s">
        <v>8311</v>
      </c>
      <c r="T353" t="s">
        <v>8332</v>
      </c>
    </row>
    <row r="354" spans="1:20" x14ac:dyDescent="0.2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v>41920.167453703703</v>
      </c>
      <c r="K354">
        <v>1410148868</v>
      </c>
      <c r="L354" s="10"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v>1.1656</v>
      </c>
      <c r="R354">
        <v>40.755244755244753</v>
      </c>
      <c r="S354" t="s">
        <v>8311</v>
      </c>
      <c r="T354" t="s">
        <v>8332</v>
      </c>
    </row>
    <row r="355" spans="1:20" x14ac:dyDescent="0.2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v>42327.833553240736</v>
      </c>
      <c r="K355">
        <v>1445367619</v>
      </c>
      <c r="L355" s="10"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v>1.0861819426615318</v>
      </c>
      <c r="R355">
        <v>103.52394779771615</v>
      </c>
      <c r="S355" t="s">
        <v>8311</v>
      </c>
      <c r="T355" t="s">
        <v>8332</v>
      </c>
    </row>
    <row r="356" spans="1:20" x14ac:dyDescent="0.2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v>42468.786122685182</v>
      </c>
      <c r="K356">
        <v>1457553121</v>
      </c>
      <c r="L356" s="10"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v>1.0394285714285714</v>
      </c>
      <c r="R356">
        <v>125.44827586206897</v>
      </c>
      <c r="S356" t="s">
        <v>8311</v>
      </c>
      <c r="T356" t="s">
        <v>8332</v>
      </c>
    </row>
    <row r="357" spans="1:20" x14ac:dyDescent="0.2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v>41974.3355787037</v>
      </c>
      <c r="K357">
        <v>1414738994</v>
      </c>
      <c r="L357" s="10"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v>1.1625714285714286</v>
      </c>
      <c r="R357">
        <v>246.60606060606059</v>
      </c>
      <c r="S357" t="s">
        <v>8311</v>
      </c>
      <c r="T357" t="s">
        <v>8332</v>
      </c>
    </row>
    <row r="358" spans="1:20" x14ac:dyDescent="0.2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v>42445.761493055557</v>
      </c>
      <c r="K358">
        <v>1455563793</v>
      </c>
      <c r="L358" s="10"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v>1.0269239999999999</v>
      </c>
      <c r="R358">
        <v>79.401340206185566</v>
      </c>
      <c r="S358" t="s">
        <v>8311</v>
      </c>
      <c r="T358" t="s">
        <v>8332</v>
      </c>
    </row>
    <row r="359" spans="1:20" x14ac:dyDescent="0.2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v>42118.222187499996</v>
      </c>
      <c r="K359">
        <v>1426396797</v>
      </c>
      <c r="L359" s="10"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v>1.74</v>
      </c>
      <c r="R359">
        <v>86.138613861386133</v>
      </c>
      <c r="S359" t="s">
        <v>8311</v>
      </c>
      <c r="T359" t="s">
        <v>8332</v>
      </c>
    </row>
    <row r="360" spans="1:20" x14ac:dyDescent="0.2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v>42536.625</v>
      </c>
      <c r="K360">
        <v>1463517521</v>
      </c>
      <c r="L360" s="10"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v>1.03088</v>
      </c>
      <c r="R360">
        <v>193.04868913857678</v>
      </c>
      <c r="S360" t="s">
        <v>8311</v>
      </c>
      <c r="T360" t="s">
        <v>8332</v>
      </c>
    </row>
    <row r="361" spans="1:20" x14ac:dyDescent="0.2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v>41957.216666666667</v>
      </c>
      <c r="K361">
        <v>1414028490</v>
      </c>
      <c r="L361" s="10"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v>1.0485537190082646</v>
      </c>
      <c r="R361">
        <v>84.023178807947019</v>
      </c>
      <c r="S361" t="s">
        <v>8311</v>
      </c>
      <c r="T361" t="s">
        <v>8332</v>
      </c>
    </row>
    <row r="362" spans="1:20" x14ac:dyDescent="0.2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v>42208.132638888885</v>
      </c>
      <c r="K362">
        <v>1433799180</v>
      </c>
      <c r="L362" s="10"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v>1.0137499999999999</v>
      </c>
      <c r="R362">
        <v>139.82758620689654</v>
      </c>
      <c r="S362" t="s">
        <v>8311</v>
      </c>
      <c r="T362" t="s">
        <v>8332</v>
      </c>
    </row>
    <row r="363" spans="1:20" x14ac:dyDescent="0.2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v>41966.042893518519</v>
      </c>
      <c r="K363">
        <v>1414108906</v>
      </c>
      <c r="L363" s="10"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v>1.1107699999999998</v>
      </c>
      <c r="R363">
        <v>109.82189265536722</v>
      </c>
      <c r="S363" t="s">
        <v>8311</v>
      </c>
      <c r="T363" t="s">
        <v>8332</v>
      </c>
    </row>
    <row r="364" spans="1:20" x14ac:dyDescent="0.2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v>41859</v>
      </c>
      <c r="K364">
        <v>1405573391</v>
      </c>
      <c r="L364" s="10"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v>1.2415933781686497</v>
      </c>
      <c r="R364">
        <v>139.53488372093022</v>
      </c>
      <c r="S364" t="s">
        <v>8311</v>
      </c>
      <c r="T364" t="s">
        <v>8332</v>
      </c>
    </row>
    <row r="365" spans="1:20" x14ac:dyDescent="0.2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v>40300.806944444441</v>
      </c>
      <c r="K365">
        <v>1268934736</v>
      </c>
      <c r="L365" s="10"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v>1.0133333333333334</v>
      </c>
      <c r="R365">
        <v>347.84615384615387</v>
      </c>
      <c r="S365" t="s">
        <v>8311</v>
      </c>
      <c r="T365" t="s">
        <v>8332</v>
      </c>
    </row>
    <row r="366" spans="1:20" x14ac:dyDescent="0.2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v>41811.165972222225</v>
      </c>
      <c r="K366">
        <v>1400704672</v>
      </c>
      <c r="L366" s="10"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v>1.1016142857142857</v>
      </c>
      <c r="R366">
        <v>68.24159292035398</v>
      </c>
      <c r="S366" t="s">
        <v>8311</v>
      </c>
      <c r="T366" t="s">
        <v>8332</v>
      </c>
    </row>
    <row r="367" spans="1:20" x14ac:dyDescent="0.2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v>41698.606469907405</v>
      </c>
      <c r="K367">
        <v>1391005999</v>
      </c>
      <c r="L367" s="10"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v>1.0397333333333334</v>
      </c>
      <c r="R367">
        <v>239.93846153846152</v>
      </c>
      <c r="S367" t="s">
        <v>8311</v>
      </c>
      <c r="T367" t="s">
        <v>8332</v>
      </c>
    </row>
    <row r="368" spans="1:20" x14ac:dyDescent="0.2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v>41049.793032407404</v>
      </c>
      <c r="K368">
        <v>1334948518</v>
      </c>
      <c r="L368" s="10"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v>1.013157894736842</v>
      </c>
      <c r="R368">
        <v>287.31343283582089</v>
      </c>
      <c r="S368" t="s">
        <v>8311</v>
      </c>
      <c r="T368" t="s">
        <v>8332</v>
      </c>
    </row>
    <row r="369" spans="1:20" x14ac:dyDescent="0.2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v>41395.207638888889</v>
      </c>
      <c r="K369">
        <v>1363960278</v>
      </c>
      <c r="L369" s="10"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v>1.033501</v>
      </c>
      <c r="R369">
        <v>86.84882352941176</v>
      </c>
      <c r="S369" t="s">
        <v>8311</v>
      </c>
      <c r="T369" t="s">
        <v>8332</v>
      </c>
    </row>
    <row r="370" spans="1:20" x14ac:dyDescent="0.2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v>42078.563912037032</v>
      </c>
      <c r="K370">
        <v>1423405922</v>
      </c>
      <c r="L370" s="10"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v>1.04112</v>
      </c>
      <c r="R370">
        <v>81.84905660377359</v>
      </c>
      <c r="S370" t="s">
        <v>8311</v>
      </c>
      <c r="T370" t="s">
        <v>8332</v>
      </c>
    </row>
    <row r="371" spans="1:20" x14ac:dyDescent="0.2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v>40923.551724537036</v>
      </c>
      <c r="K371">
        <v>1324041269</v>
      </c>
      <c r="L371" s="10"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v>1.1015569230769231</v>
      </c>
      <c r="R371">
        <v>42.874970059880241</v>
      </c>
      <c r="S371" t="s">
        <v>8311</v>
      </c>
      <c r="T371" t="s">
        <v>8332</v>
      </c>
    </row>
    <row r="372" spans="1:20" x14ac:dyDescent="0.2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v>42741.795138888891</v>
      </c>
      <c r="K372">
        <v>1481137500</v>
      </c>
      <c r="L372" s="10"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v>1.2202</v>
      </c>
      <c r="R372">
        <v>709.41860465116281</v>
      </c>
      <c r="S372" t="s">
        <v>8311</v>
      </c>
      <c r="T372" t="s">
        <v>8332</v>
      </c>
    </row>
    <row r="373" spans="1:20" x14ac:dyDescent="0.2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v>41306.767812500002</v>
      </c>
      <c r="K373">
        <v>1355855139</v>
      </c>
      <c r="L373" s="10"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v>1.1416866666666667</v>
      </c>
      <c r="R373">
        <v>161.25517890772127</v>
      </c>
      <c r="S373" t="s">
        <v>8311</v>
      </c>
      <c r="T373" t="s">
        <v>8332</v>
      </c>
    </row>
    <row r="374" spans="1:20" x14ac:dyDescent="0.2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v>42465.666666666672</v>
      </c>
      <c r="K374">
        <v>1456408244</v>
      </c>
      <c r="L374" s="10"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v>1.2533333333333334</v>
      </c>
      <c r="R374">
        <v>41.777777777777779</v>
      </c>
      <c r="S374" t="s">
        <v>8311</v>
      </c>
      <c r="T374" t="s">
        <v>8332</v>
      </c>
    </row>
    <row r="375" spans="1:20" x14ac:dyDescent="0.2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v>41108.91201388889</v>
      </c>
      <c r="K375">
        <v>1340056398</v>
      </c>
      <c r="L375" s="10"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v>1.0666666666666667</v>
      </c>
      <c r="R375">
        <v>89.887640449438209</v>
      </c>
      <c r="S375" t="s">
        <v>8311</v>
      </c>
      <c r="T375" t="s">
        <v>8332</v>
      </c>
    </row>
    <row r="376" spans="1:20" x14ac:dyDescent="0.2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v>40802.889247685183</v>
      </c>
      <c r="K376">
        <v>1312320031</v>
      </c>
      <c r="L376" s="10"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v>1.3065</v>
      </c>
      <c r="R376">
        <v>45.051724137931032</v>
      </c>
      <c r="S376" t="s">
        <v>8311</v>
      </c>
      <c r="T376" t="s">
        <v>8332</v>
      </c>
    </row>
    <row r="377" spans="1:20" x14ac:dyDescent="0.2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v>41699.720833333333</v>
      </c>
      <c r="K377">
        <v>1390088311</v>
      </c>
      <c r="L377" s="10"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v>1.2</v>
      </c>
      <c r="R377">
        <v>42.857142857142854</v>
      </c>
      <c r="S377" t="s">
        <v>8311</v>
      </c>
      <c r="T377" t="s">
        <v>8332</v>
      </c>
    </row>
    <row r="378" spans="1:20" x14ac:dyDescent="0.2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v>42607.452731481477</v>
      </c>
      <c r="K378">
        <v>1469443916</v>
      </c>
      <c r="L378" s="10"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v>1.0595918367346939</v>
      </c>
      <c r="R378">
        <v>54.083333333333336</v>
      </c>
      <c r="S378" t="s">
        <v>8311</v>
      </c>
      <c r="T378" t="s">
        <v>8332</v>
      </c>
    </row>
    <row r="379" spans="1:20" x14ac:dyDescent="0.2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v>42322.292361111111</v>
      </c>
      <c r="K379">
        <v>1444888868</v>
      </c>
      <c r="L379" s="10"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v>1.1439999999999999</v>
      </c>
      <c r="R379">
        <v>103.21804511278195</v>
      </c>
      <c r="S379" t="s">
        <v>8311</v>
      </c>
      <c r="T379" t="s">
        <v>8332</v>
      </c>
    </row>
    <row r="380" spans="1:20" x14ac:dyDescent="0.2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v>42394.994444444441</v>
      </c>
      <c r="K380">
        <v>1451655808</v>
      </c>
      <c r="L380" s="10"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v>1.1176666666666666</v>
      </c>
      <c r="R380">
        <v>40.397590361445786</v>
      </c>
      <c r="S380" t="s">
        <v>8311</v>
      </c>
      <c r="T380" t="s">
        <v>8332</v>
      </c>
    </row>
    <row r="381" spans="1:20" x14ac:dyDescent="0.2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v>41032.688333333332</v>
      </c>
      <c r="K381">
        <v>1332174672</v>
      </c>
      <c r="L381" s="10"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v>1.1608000000000001</v>
      </c>
      <c r="R381">
        <v>116.85906040268456</v>
      </c>
      <c r="S381" t="s">
        <v>8311</v>
      </c>
      <c r="T381" t="s">
        <v>8332</v>
      </c>
    </row>
    <row r="382" spans="1:20" x14ac:dyDescent="0.2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v>42392.719814814816</v>
      </c>
      <c r="K382">
        <v>1451409392</v>
      </c>
      <c r="L382" s="10"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v>1.415</v>
      </c>
      <c r="R382">
        <v>115.51020408163265</v>
      </c>
      <c r="S382" t="s">
        <v>8311</v>
      </c>
      <c r="T382" t="s">
        <v>8332</v>
      </c>
    </row>
    <row r="383" spans="1:20" x14ac:dyDescent="0.2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v>41120.208333333336</v>
      </c>
      <c r="K383">
        <v>1340642717</v>
      </c>
      <c r="L383" s="10"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v>1.0472999999999999</v>
      </c>
      <c r="R383">
        <v>104.31274900398407</v>
      </c>
      <c r="S383" t="s">
        <v>8311</v>
      </c>
      <c r="T383" t="s">
        <v>8332</v>
      </c>
    </row>
    <row r="384" spans="1:20" x14ac:dyDescent="0.2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v>41158.709490740745</v>
      </c>
      <c r="K384">
        <v>1345741300</v>
      </c>
      <c r="L384" s="10"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v>2.5583333333333331</v>
      </c>
      <c r="R384">
        <v>69.772727272727266</v>
      </c>
      <c r="S384" t="s">
        <v>8311</v>
      </c>
      <c r="T384" t="s">
        <v>8332</v>
      </c>
    </row>
    <row r="385" spans="1:20" x14ac:dyDescent="0.2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v>41778.117581018516</v>
      </c>
      <c r="K385">
        <v>1398480559</v>
      </c>
      <c r="L385" s="10"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v>2.0670670670670672</v>
      </c>
      <c r="R385">
        <v>43.020833333333336</v>
      </c>
      <c r="S385" t="s">
        <v>8311</v>
      </c>
      <c r="T385" t="s">
        <v>8332</v>
      </c>
    </row>
    <row r="386" spans="1:20" x14ac:dyDescent="0.2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v>42010.781793981485</v>
      </c>
      <c r="K386">
        <v>1417977947</v>
      </c>
      <c r="L386" s="10"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v>1.1210500000000001</v>
      </c>
      <c r="R386">
        <v>58.540469973890339</v>
      </c>
      <c r="S386" t="s">
        <v>8311</v>
      </c>
      <c r="T386" t="s">
        <v>8332</v>
      </c>
    </row>
    <row r="387" spans="1:20" x14ac:dyDescent="0.2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v>41964.626168981486</v>
      </c>
      <c r="K387">
        <v>1413986501</v>
      </c>
      <c r="L387" s="10"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v>1.05982</v>
      </c>
      <c r="R387">
        <v>111.79535864978902</v>
      </c>
      <c r="S387" t="s">
        <v>8311</v>
      </c>
      <c r="T387" t="s">
        <v>8332</v>
      </c>
    </row>
    <row r="388" spans="1:20" x14ac:dyDescent="0.2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v>42226.951284722221</v>
      </c>
      <c r="K388">
        <v>1437950991</v>
      </c>
      <c r="L388" s="10"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v>1.0016666666666667</v>
      </c>
      <c r="R388">
        <v>46.230769230769234</v>
      </c>
      <c r="S388" t="s">
        <v>8311</v>
      </c>
      <c r="T388" t="s">
        <v>8332</v>
      </c>
    </row>
    <row r="389" spans="1:20" x14ac:dyDescent="0.2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v>42231.25</v>
      </c>
      <c r="K389">
        <v>1436976858</v>
      </c>
      <c r="L389" s="10"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v>2.1398947368421051</v>
      </c>
      <c r="R389">
        <v>144.69039145907473</v>
      </c>
      <c r="S389" t="s">
        <v>8311</v>
      </c>
      <c r="T389" t="s">
        <v>8332</v>
      </c>
    </row>
    <row r="390" spans="1:20" x14ac:dyDescent="0.2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v>42579.076157407413</v>
      </c>
      <c r="K390">
        <v>1467078580</v>
      </c>
      <c r="L390" s="10"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v>1.2616000000000001</v>
      </c>
      <c r="R390">
        <v>88.845070422535215</v>
      </c>
      <c r="S390" t="s">
        <v>8311</v>
      </c>
      <c r="T390" t="s">
        <v>8332</v>
      </c>
    </row>
    <row r="391" spans="1:20" x14ac:dyDescent="0.2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v>41705.957638888889</v>
      </c>
      <c r="K391">
        <v>1391477450</v>
      </c>
      <c r="L391" s="10"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v>1.8153547058823529</v>
      </c>
      <c r="R391">
        <v>81.75107284768211</v>
      </c>
      <c r="S391" t="s">
        <v>8311</v>
      </c>
      <c r="T391" t="s">
        <v>8332</v>
      </c>
    </row>
    <row r="392" spans="1:20" x14ac:dyDescent="0.2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v>42132.036712962959</v>
      </c>
      <c r="K392">
        <v>1429318372</v>
      </c>
      <c r="L392" s="10"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v>1</v>
      </c>
      <c r="R392">
        <v>71.428571428571431</v>
      </c>
      <c r="S392" t="s">
        <v>8311</v>
      </c>
      <c r="T392" t="s">
        <v>8332</v>
      </c>
    </row>
    <row r="393" spans="1:20" x14ac:dyDescent="0.2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v>40895.040972222225</v>
      </c>
      <c r="K393">
        <v>1321578051</v>
      </c>
      <c r="L393" s="10"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v>1.0061</v>
      </c>
      <c r="R393">
        <v>104.25906735751295</v>
      </c>
      <c r="S393" t="s">
        <v>8311</v>
      </c>
      <c r="T393" t="s">
        <v>8332</v>
      </c>
    </row>
    <row r="394" spans="1:20" x14ac:dyDescent="0.2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v>40794.125</v>
      </c>
      <c r="K394">
        <v>1312823571</v>
      </c>
      <c r="L394" s="10"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v>1.009027027027027</v>
      </c>
      <c r="R394">
        <v>90.616504854368927</v>
      </c>
      <c r="S394" t="s">
        <v>8311</v>
      </c>
      <c r="T394" t="s">
        <v>8332</v>
      </c>
    </row>
    <row r="395" spans="1:20" x14ac:dyDescent="0.2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v>41557.708935185183</v>
      </c>
      <c r="K395">
        <v>1378746052</v>
      </c>
      <c r="L395" s="10"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v>1.10446</v>
      </c>
      <c r="R395">
        <v>157.33048433048432</v>
      </c>
      <c r="S395" t="s">
        <v>8311</v>
      </c>
      <c r="T395" t="s">
        <v>8332</v>
      </c>
    </row>
    <row r="396" spans="1:20" x14ac:dyDescent="0.2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v>42477.776412037041</v>
      </c>
      <c r="K396">
        <v>1455737882</v>
      </c>
      <c r="L396" s="10"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v>1.118936170212766</v>
      </c>
      <c r="R396">
        <v>105.18</v>
      </c>
      <c r="S396" t="s">
        <v>8311</v>
      </c>
      <c r="T396" t="s">
        <v>8332</v>
      </c>
    </row>
    <row r="397" spans="1:20" x14ac:dyDescent="0.2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v>41026.897222222222</v>
      </c>
      <c r="K397">
        <v>1332452960</v>
      </c>
      <c r="L397" s="10"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v>1.0804450000000001</v>
      </c>
      <c r="R397">
        <v>58.719836956521746</v>
      </c>
      <c r="S397" t="s">
        <v>8311</v>
      </c>
      <c r="T397" t="s">
        <v>8332</v>
      </c>
    </row>
    <row r="398" spans="1:20" x14ac:dyDescent="0.2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v>41097.564884259256</v>
      </c>
      <c r="K398">
        <v>1340372006</v>
      </c>
      <c r="L398" s="10"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v>1.0666666666666667</v>
      </c>
      <c r="R398">
        <v>81.632653061224488</v>
      </c>
      <c r="S398" t="s">
        <v>8311</v>
      </c>
      <c r="T398" t="s">
        <v>8332</v>
      </c>
    </row>
    <row r="399" spans="1:20" x14ac:dyDescent="0.2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v>40422.155555555553</v>
      </c>
      <c r="K399">
        <v>1279651084</v>
      </c>
      <c r="L399" s="10"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v>1.0390027322404372</v>
      </c>
      <c r="R399">
        <v>56.460043668122275</v>
      </c>
      <c r="S399" t="s">
        <v>8311</v>
      </c>
      <c r="T399" t="s">
        <v>8332</v>
      </c>
    </row>
    <row r="400" spans="1:20" x14ac:dyDescent="0.2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v>42123.793124999997</v>
      </c>
      <c r="K400">
        <v>1426446126</v>
      </c>
      <c r="L400" s="10"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v>1.2516</v>
      </c>
      <c r="R400">
        <v>140.1044776119403</v>
      </c>
      <c r="S400" t="s">
        <v>8311</v>
      </c>
      <c r="T400" t="s">
        <v>8332</v>
      </c>
    </row>
    <row r="401" spans="1:20" x14ac:dyDescent="0.2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v>42718.5</v>
      </c>
      <c r="K401">
        <v>1479070867</v>
      </c>
      <c r="L401" s="10"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v>1.0680499999999999</v>
      </c>
      <c r="R401">
        <v>224.85263157894738</v>
      </c>
      <c r="S401" t="s">
        <v>8311</v>
      </c>
      <c r="T401" t="s">
        <v>8332</v>
      </c>
    </row>
    <row r="402" spans="1:20" x14ac:dyDescent="0.2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v>41776.145833333336</v>
      </c>
      <c r="K402">
        <v>1397661347</v>
      </c>
      <c r="L402" s="10"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v>1.1230249999999999</v>
      </c>
      <c r="R402">
        <v>181.13306451612902</v>
      </c>
      <c r="S402" t="s">
        <v>8311</v>
      </c>
      <c r="T402" t="s">
        <v>8332</v>
      </c>
    </row>
    <row r="403" spans="1:20" x14ac:dyDescent="0.2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v>40762.842245370368</v>
      </c>
      <c r="K403">
        <v>1310155970</v>
      </c>
      <c r="L403" s="10"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v>1.0381199999999999</v>
      </c>
      <c r="R403">
        <v>711.04109589041093</v>
      </c>
      <c r="S403" t="s">
        <v>8311</v>
      </c>
      <c r="T403" t="s">
        <v>8332</v>
      </c>
    </row>
    <row r="404" spans="1:20" x14ac:dyDescent="0.2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v>42313.58121527778</v>
      </c>
      <c r="K404">
        <v>1444913817</v>
      </c>
      <c r="L404" s="10"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v>1.4165000000000001</v>
      </c>
      <c r="R404">
        <v>65.883720930232556</v>
      </c>
      <c r="S404" t="s">
        <v>8311</v>
      </c>
      <c r="T404" t="s">
        <v>8332</v>
      </c>
    </row>
    <row r="405" spans="1:20" x14ac:dyDescent="0.2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v>40765.297222222223</v>
      </c>
      <c r="K405">
        <v>1308900441</v>
      </c>
      <c r="L405" s="10"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v>1.0526</v>
      </c>
      <c r="R405">
        <v>75.185714285714283</v>
      </c>
      <c r="S405" t="s">
        <v>8311</v>
      </c>
      <c r="T405" t="s">
        <v>8332</v>
      </c>
    </row>
    <row r="406" spans="1:20" x14ac:dyDescent="0.2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v>41675.961111111108</v>
      </c>
      <c r="K406">
        <v>1389107062</v>
      </c>
      <c r="L406" s="10"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v>1.0309142857142857</v>
      </c>
      <c r="R406">
        <v>133.14391143911439</v>
      </c>
      <c r="S406" t="s">
        <v>8311</v>
      </c>
      <c r="T406" t="s">
        <v>8332</v>
      </c>
    </row>
    <row r="407" spans="1:20" x14ac:dyDescent="0.2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v>41704.08494212963</v>
      </c>
      <c r="K407">
        <v>1391479339</v>
      </c>
      <c r="L407" s="10"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v>1.0765957446808512</v>
      </c>
      <c r="R407">
        <v>55.2</v>
      </c>
      <c r="S407" t="s">
        <v>8311</v>
      </c>
      <c r="T407" t="s">
        <v>8332</v>
      </c>
    </row>
    <row r="408" spans="1:20" x14ac:dyDescent="0.2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v>40672.249305555553</v>
      </c>
      <c r="K408">
        <v>1301975637</v>
      </c>
      <c r="L408" s="10"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v>1.0770464285714285</v>
      </c>
      <c r="R408">
        <v>86.163714285714292</v>
      </c>
      <c r="S408" t="s">
        <v>8311</v>
      </c>
      <c r="T408" t="s">
        <v>8332</v>
      </c>
    </row>
    <row r="409" spans="1:20" x14ac:dyDescent="0.2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v>40866.912615740745</v>
      </c>
      <c r="K409">
        <v>1316552050</v>
      </c>
      <c r="L409" s="10"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v>1.0155000000000001</v>
      </c>
      <c r="R409">
        <v>92.318181818181813</v>
      </c>
      <c r="S409" t="s">
        <v>8311</v>
      </c>
      <c r="T409" t="s">
        <v>8332</v>
      </c>
    </row>
    <row r="410" spans="1:20" x14ac:dyDescent="0.2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v>41583.777662037035</v>
      </c>
      <c r="K410">
        <v>1380217190</v>
      </c>
      <c r="L410" s="10"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v>1.0143766666666667</v>
      </c>
      <c r="R410">
        <v>160.16473684210527</v>
      </c>
      <c r="S410" t="s">
        <v>8311</v>
      </c>
      <c r="T410" t="s">
        <v>8332</v>
      </c>
    </row>
    <row r="411" spans="1:20" x14ac:dyDescent="0.2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v>42573.862777777773</v>
      </c>
      <c r="K411">
        <v>1466628144</v>
      </c>
      <c r="L411" s="10"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v>1.3680000000000001</v>
      </c>
      <c r="R411">
        <v>45.6</v>
      </c>
      <c r="S411" t="s">
        <v>8311</v>
      </c>
      <c r="T411" t="s">
        <v>8332</v>
      </c>
    </row>
    <row r="412" spans="1:20" x14ac:dyDescent="0.2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v>42173.981446759266</v>
      </c>
      <c r="K412">
        <v>1429486397</v>
      </c>
      <c r="L412" s="10"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v>1.2829999999999999</v>
      </c>
      <c r="R412">
        <v>183.28571428571428</v>
      </c>
      <c r="S412" t="s">
        <v>8311</v>
      </c>
      <c r="T412" t="s">
        <v>8332</v>
      </c>
    </row>
    <row r="413" spans="1:20" x14ac:dyDescent="0.2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v>41630.208333333336</v>
      </c>
      <c r="K413">
        <v>1384920804</v>
      </c>
      <c r="L413" s="10"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v>1.0105</v>
      </c>
      <c r="R413">
        <v>125.78838174273859</v>
      </c>
      <c r="S413" t="s">
        <v>8311</v>
      </c>
      <c r="T413" t="s">
        <v>8332</v>
      </c>
    </row>
    <row r="414" spans="1:20" x14ac:dyDescent="0.2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v>41115.742800925924</v>
      </c>
      <c r="K414">
        <v>1341856178</v>
      </c>
      <c r="L414" s="10"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v>1.2684</v>
      </c>
      <c r="R414">
        <v>57.654545454545456</v>
      </c>
      <c r="S414" t="s">
        <v>8311</v>
      </c>
      <c r="T414" t="s">
        <v>8332</v>
      </c>
    </row>
    <row r="415" spans="1:20" x14ac:dyDescent="0.2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v>41109.877442129626</v>
      </c>
      <c r="K415">
        <v>1340139811</v>
      </c>
      <c r="L415" s="10"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v>1.0508593749999999</v>
      </c>
      <c r="R415">
        <v>78.660818713450297</v>
      </c>
      <c r="S415" t="s">
        <v>8311</v>
      </c>
      <c r="T415" t="s">
        <v>8332</v>
      </c>
    </row>
    <row r="416" spans="1:20" x14ac:dyDescent="0.2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v>41559.063252314816</v>
      </c>
      <c r="K416">
        <v>1378949465</v>
      </c>
      <c r="L416" s="10"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v>1.0285405405405406</v>
      </c>
      <c r="R416">
        <v>91.480769230769226</v>
      </c>
      <c r="S416" t="s">
        <v>8311</v>
      </c>
      <c r="T416" t="s">
        <v>8332</v>
      </c>
    </row>
    <row r="417" spans="1:20" x14ac:dyDescent="0.2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v>41929.5</v>
      </c>
      <c r="K417">
        <v>1411417602</v>
      </c>
      <c r="L417" s="10">
        <v>41904.851875</v>
      </c>
      <c r="M417" t="b">
        <v>0</v>
      </c>
      <c r="N417">
        <v>21</v>
      </c>
      <c r="O417" t="b">
        <v>1</v>
      </c>
      <c r="P417" t="s">
        <v>8269</v>
      </c>
      <c r="Q417">
        <v>1.0214714285714286</v>
      </c>
      <c r="R417">
        <v>68.09809523809524</v>
      </c>
      <c r="S417" t="s">
        <v>8311</v>
      </c>
      <c r="T417" t="s">
        <v>8332</v>
      </c>
    </row>
    <row r="418" spans="1:20" x14ac:dyDescent="0.2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v>41678.396192129629</v>
      </c>
      <c r="K418">
        <v>1389259831</v>
      </c>
      <c r="L418" s="10"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v>1.2021700000000002</v>
      </c>
      <c r="R418">
        <v>48.086800000000004</v>
      </c>
      <c r="S418" t="s">
        <v>8311</v>
      </c>
      <c r="T418" t="s">
        <v>8332</v>
      </c>
    </row>
    <row r="419" spans="1:20" x14ac:dyDescent="0.2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v>41372.189583333333</v>
      </c>
      <c r="K419">
        <v>1364426260</v>
      </c>
      <c r="L419" s="10"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v>1.0024761904761905</v>
      </c>
      <c r="R419">
        <v>202.42307692307693</v>
      </c>
      <c r="S419" t="s">
        <v>8311</v>
      </c>
      <c r="T419" t="s">
        <v>8332</v>
      </c>
    </row>
    <row r="420" spans="1:20" x14ac:dyDescent="0.2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v>42208.282372685186</v>
      </c>
      <c r="K420">
        <v>1435041997</v>
      </c>
      <c r="L420" s="10"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v>1.0063392857142857</v>
      </c>
      <c r="R420">
        <v>216.75</v>
      </c>
      <c r="S420" t="s">
        <v>8311</v>
      </c>
      <c r="T420" t="s">
        <v>8332</v>
      </c>
    </row>
    <row r="421" spans="1:20" x14ac:dyDescent="0.2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v>41454.842442129629</v>
      </c>
      <c r="K421">
        <v>1367352787</v>
      </c>
      <c r="L421" s="10"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v>1.004375</v>
      </c>
      <c r="R421">
        <v>110.06849315068493</v>
      </c>
      <c r="S421" t="s">
        <v>8311</v>
      </c>
      <c r="T421" t="s">
        <v>8332</v>
      </c>
    </row>
    <row r="422" spans="1:20" x14ac:dyDescent="0.2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v>41712.194803240738</v>
      </c>
      <c r="K422">
        <v>1392183631</v>
      </c>
      <c r="L422" s="10"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v>4.3939393939393936E-3</v>
      </c>
      <c r="R422">
        <v>4.833333333333333</v>
      </c>
      <c r="S422" t="s">
        <v>8311</v>
      </c>
      <c r="T422" t="s">
        <v>8327</v>
      </c>
    </row>
    <row r="423" spans="1:20" x14ac:dyDescent="0.2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v>42237.491388888884</v>
      </c>
      <c r="K423">
        <v>1434973656</v>
      </c>
      <c r="L423" s="10"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v>2.0066666666666667E-2</v>
      </c>
      <c r="R423">
        <v>50.166666666666664</v>
      </c>
      <c r="S423" t="s">
        <v>8311</v>
      </c>
      <c r="T423" t="s">
        <v>8327</v>
      </c>
    </row>
    <row r="424" spans="1:20" x14ac:dyDescent="0.2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v>41893.260381944441</v>
      </c>
      <c r="K424">
        <v>1407824097</v>
      </c>
      <c r="L424" s="10"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v>1.0749999999999999E-2</v>
      </c>
      <c r="R424">
        <v>35.833333333333336</v>
      </c>
      <c r="S424" t="s">
        <v>8311</v>
      </c>
      <c r="T424" t="s">
        <v>8327</v>
      </c>
    </row>
    <row r="425" spans="1:20" x14ac:dyDescent="0.2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v>41430.92627314815</v>
      </c>
      <c r="K425">
        <v>1367878430</v>
      </c>
      <c r="L425" s="10"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v>7.6499999999999997E-3</v>
      </c>
      <c r="R425">
        <v>11.76923076923077</v>
      </c>
      <c r="S425" t="s">
        <v>8311</v>
      </c>
      <c r="T425" t="s">
        <v>8327</v>
      </c>
    </row>
    <row r="426" spans="1:20" x14ac:dyDescent="0.2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v>40994.334479166668</v>
      </c>
      <c r="K426">
        <v>1327568499</v>
      </c>
      <c r="L426" s="10"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v>6.7966666666666675E-2</v>
      </c>
      <c r="R426">
        <v>40.78</v>
      </c>
      <c r="S426" t="s">
        <v>8311</v>
      </c>
      <c r="T426" t="s">
        <v>8327</v>
      </c>
    </row>
    <row r="427" spans="1:20" x14ac:dyDescent="0.2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v>42335.902824074074</v>
      </c>
      <c r="K427">
        <v>1443472804</v>
      </c>
      <c r="L427" s="10"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v>1.2E-4</v>
      </c>
      <c r="R427">
        <v>3</v>
      </c>
      <c r="S427" t="s">
        <v>8311</v>
      </c>
      <c r="T427" t="s">
        <v>8327</v>
      </c>
    </row>
    <row r="428" spans="1:20" x14ac:dyDescent="0.2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v>42430.711967592593</v>
      </c>
      <c r="K428">
        <v>1454259914</v>
      </c>
      <c r="L428" s="10"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v>1.3299999999999999E-2</v>
      </c>
      <c r="R428">
        <v>16.625</v>
      </c>
      <c r="S428" t="s">
        <v>8311</v>
      </c>
      <c r="T428" t="s">
        <v>8327</v>
      </c>
    </row>
    <row r="429" spans="1:20" x14ac:dyDescent="0.2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v>42299.790972222225</v>
      </c>
      <c r="K429">
        <v>1444340940</v>
      </c>
      <c r="L429" s="10"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v>0</v>
      </c>
      <c r="R429" t="e">
        <v>#DIV/0!</v>
      </c>
      <c r="S429" t="s">
        <v>8311</v>
      </c>
      <c r="T429" t="s">
        <v>8327</v>
      </c>
    </row>
    <row r="430" spans="1:20" x14ac:dyDescent="0.2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v>41806.916666666664</v>
      </c>
      <c r="K430">
        <v>1400523845</v>
      </c>
      <c r="L430" s="10"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v>5.6333333333333332E-2</v>
      </c>
      <c r="R430">
        <v>52</v>
      </c>
      <c r="S430" t="s">
        <v>8311</v>
      </c>
      <c r="T430" t="s">
        <v>8327</v>
      </c>
    </row>
    <row r="431" spans="1:20" x14ac:dyDescent="0.2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v>40144.207638888889</v>
      </c>
      <c r="K431">
        <v>1252964282</v>
      </c>
      <c r="L431" s="10"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v>0</v>
      </c>
      <c r="R431" t="e">
        <v>#DIV/0!</v>
      </c>
      <c r="S431" t="s">
        <v>8311</v>
      </c>
      <c r="T431" t="s">
        <v>8327</v>
      </c>
    </row>
    <row r="432" spans="1:20" x14ac:dyDescent="0.2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v>41528.107256944444</v>
      </c>
      <c r="K432">
        <v>1377570867</v>
      </c>
      <c r="L432" s="10"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v>2.4E-2</v>
      </c>
      <c r="R432">
        <v>4.8</v>
      </c>
      <c r="S432" t="s">
        <v>8311</v>
      </c>
      <c r="T432" t="s">
        <v>8327</v>
      </c>
    </row>
    <row r="433" spans="1:20" x14ac:dyDescent="0.2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v>42556.871331018512</v>
      </c>
      <c r="K433">
        <v>1465160083</v>
      </c>
      <c r="L433" s="10"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v>0.13833333333333334</v>
      </c>
      <c r="R433">
        <v>51.875</v>
      </c>
      <c r="S433" t="s">
        <v>8311</v>
      </c>
      <c r="T433" t="s">
        <v>8327</v>
      </c>
    </row>
    <row r="434" spans="1:20" x14ac:dyDescent="0.2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v>42298.726631944446</v>
      </c>
      <c r="K434">
        <v>1440264381</v>
      </c>
      <c r="L434" s="10"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v>9.5000000000000001E-2</v>
      </c>
      <c r="R434">
        <v>71.25</v>
      </c>
      <c r="S434" t="s">
        <v>8311</v>
      </c>
      <c r="T434" t="s">
        <v>8327</v>
      </c>
    </row>
    <row r="435" spans="1:20" x14ac:dyDescent="0.2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v>42288.629884259266</v>
      </c>
      <c r="K435">
        <v>1439392022</v>
      </c>
      <c r="L435" s="10"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v>0</v>
      </c>
      <c r="R435" t="e">
        <v>#DIV/0!</v>
      </c>
      <c r="S435" t="s">
        <v>8311</v>
      </c>
      <c r="T435" t="s">
        <v>8327</v>
      </c>
    </row>
    <row r="436" spans="1:20" x14ac:dyDescent="0.2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v>41609.876180555555</v>
      </c>
      <c r="K436">
        <v>1383076902</v>
      </c>
      <c r="L436" s="10"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v>0.05</v>
      </c>
      <c r="R436">
        <v>62.5</v>
      </c>
      <c r="S436" t="s">
        <v>8311</v>
      </c>
      <c r="T436" t="s">
        <v>8327</v>
      </c>
    </row>
    <row r="437" spans="1:20" x14ac:dyDescent="0.2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v>41530.747453703705</v>
      </c>
      <c r="K437">
        <v>1376502980</v>
      </c>
      <c r="L437" s="10"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v>2.7272727272727273E-5</v>
      </c>
      <c r="R437">
        <v>1</v>
      </c>
      <c r="S437" t="s">
        <v>8311</v>
      </c>
      <c r="T437" t="s">
        <v>8327</v>
      </c>
    </row>
    <row r="438" spans="1:20" x14ac:dyDescent="0.2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v>41486.36241898148</v>
      </c>
      <c r="K438">
        <v>1372668113</v>
      </c>
      <c r="L438" s="10"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v>0</v>
      </c>
      <c r="R438" t="e">
        <v>#DIV/0!</v>
      </c>
      <c r="S438" t="s">
        <v>8311</v>
      </c>
      <c r="T438" t="s">
        <v>8327</v>
      </c>
    </row>
    <row r="439" spans="1:20" x14ac:dyDescent="0.2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v>42651.31858796296</v>
      </c>
      <c r="K439">
        <v>1470728326</v>
      </c>
      <c r="L439" s="10"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v>0</v>
      </c>
      <c r="R439" t="e">
        <v>#DIV/0!</v>
      </c>
      <c r="S439" t="s">
        <v>8311</v>
      </c>
      <c r="T439" t="s">
        <v>8327</v>
      </c>
    </row>
    <row r="440" spans="1:20" x14ac:dyDescent="0.2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v>42326.302754629629</v>
      </c>
      <c r="K440">
        <v>1445235358</v>
      </c>
      <c r="L440" s="10"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v>9.3799999999999994E-2</v>
      </c>
      <c r="R440">
        <v>170.54545454545453</v>
      </c>
      <c r="S440" t="s">
        <v>8311</v>
      </c>
      <c r="T440" t="s">
        <v>8327</v>
      </c>
    </row>
    <row r="441" spans="1:20" x14ac:dyDescent="0.2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v>41929.761782407404</v>
      </c>
      <c r="K441">
        <v>1412705818</v>
      </c>
      <c r="L441" s="10"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v>0</v>
      </c>
      <c r="R441" t="e">
        <v>#DIV/0!</v>
      </c>
      <c r="S441" t="s">
        <v>8311</v>
      </c>
      <c r="T441" t="s">
        <v>8327</v>
      </c>
    </row>
    <row r="442" spans="1:20" x14ac:dyDescent="0.2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v>42453.943900462968</v>
      </c>
      <c r="K442">
        <v>1456270753</v>
      </c>
      <c r="L442" s="10"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v>1E-3</v>
      </c>
      <c r="R442">
        <v>5</v>
      </c>
      <c r="S442" t="s">
        <v>8311</v>
      </c>
      <c r="T442" t="s">
        <v>8327</v>
      </c>
    </row>
    <row r="443" spans="1:20" x14ac:dyDescent="0.2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v>41580.793935185182</v>
      </c>
      <c r="K443">
        <v>1380826996</v>
      </c>
      <c r="L443" s="10"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v>0</v>
      </c>
      <c r="R443" t="e">
        <v>#DIV/0!</v>
      </c>
      <c r="S443" t="s">
        <v>8311</v>
      </c>
      <c r="T443" t="s">
        <v>8327</v>
      </c>
    </row>
    <row r="444" spans="1:20" x14ac:dyDescent="0.2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v>42054.888692129629</v>
      </c>
      <c r="K444">
        <v>1421788783</v>
      </c>
      <c r="L444" s="10"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v>0.39358823529411763</v>
      </c>
      <c r="R444">
        <v>393.58823529411762</v>
      </c>
      <c r="S444" t="s">
        <v>8311</v>
      </c>
      <c r="T444" t="s">
        <v>8327</v>
      </c>
    </row>
    <row r="445" spans="1:20" x14ac:dyDescent="0.2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v>41680.015057870369</v>
      </c>
      <c r="K445">
        <v>1389399701</v>
      </c>
      <c r="L445" s="10"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v>1E-3</v>
      </c>
      <c r="R445">
        <v>5</v>
      </c>
      <c r="S445" t="s">
        <v>8311</v>
      </c>
      <c r="T445" t="s">
        <v>8327</v>
      </c>
    </row>
    <row r="446" spans="1:20" x14ac:dyDescent="0.2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v>40954.906956018516</v>
      </c>
      <c r="K446">
        <v>1324158361</v>
      </c>
      <c r="L446" s="10"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v>0.05</v>
      </c>
      <c r="R446">
        <v>50</v>
      </c>
      <c r="S446" t="s">
        <v>8311</v>
      </c>
      <c r="T446" t="s">
        <v>8327</v>
      </c>
    </row>
    <row r="447" spans="1:20" x14ac:dyDescent="0.2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v>42145.335358796292</v>
      </c>
      <c r="K447">
        <v>1430899375</v>
      </c>
      <c r="L447" s="10"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v>3.3333333333333335E-5</v>
      </c>
      <c r="R447">
        <v>1</v>
      </c>
      <c r="S447" t="s">
        <v>8311</v>
      </c>
      <c r="T447" t="s">
        <v>8327</v>
      </c>
    </row>
    <row r="448" spans="1:20" x14ac:dyDescent="0.2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v>42067.083564814813</v>
      </c>
      <c r="K448">
        <v>1422842420</v>
      </c>
      <c r="L448" s="10"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v>7.2952380952380949E-2</v>
      </c>
      <c r="R448">
        <v>47.875</v>
      </c>
      <c r="S448" t="s">
        <v>8311</v>
      </c>
      <c r="T448" t="s">
        <v>8327</v>
      </c>
    </row>
    <row r="449" spans="1:20" x14ac:dyDescent="0.2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v>41356.513460648144</v>
      </c>
      <c r="K449">
        <v>1361884763</v>
      </c>
      <c r="L449" s="10"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v>1.6666666666666666E-4</v>
      </c>
      <c r="R449">
        <v>5</v>
      </c>
      <c r="S449" t="s">
        <v>8311</v>
      </c>
      <c r="T449" t="s">
        <v>8327</v>
      </c>
    </row>
    <row r="450" spans="1:20" x14ac:dyDescent="0.2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v>41773.758043981477</v>
      </c>
      <c r="K450">
        <v>1398363095</v>
      </c>
      <c r="L450" s="10"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v>3.2804E-2</v>
      </c>
      <c r="R450">
        <v>20.502500000000001</v>
      </c>
      <c r="S450" t="s">
        <v>8311</v>
      </c>
      <c r="T450" t="s">
        <v>8327</v>
      </c>
    </row>
    <row r="451" spans="1:20" x14ac:dyDescent="0.2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v>41564.568113425928</v>
      </c>
      <c r="K451">
        <v>1379425085</v>
      </c>
      <c r="L451" s="10"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v>2.2499999999999999E-2</v>
      </c>
      <c r="R451">
        <v>9</v>
      </c>
      <c r="S451" t="s">
        <v>8311</v>
      </c>
      <c r="T451" t="s">
        <v>8327</v>
      </c>
    </row>
    <row r="452" spans="1:20" x14ac:dyDescent="0.2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v>41684.946759259255</v>
      </c>
      <c r="K452">
        <v>1389825800</v>
      </c>
      <c r="L452" s="10"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v>7.92E-3</v>
      </c>
      <c r="R452">
        <v>56.571428571428569</v>
      </c>
      <c r="S452" t="s">
        <v>8311</v>
      </c>
      <c r="T452" t="s">
        <v>8327</v>
      </c>
    </row>
    <row r="453" spans="1:20" x14ac:dyDescent="0.2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v>41664.715173611112</v>
      </c>
      <c r="K453">
        <v>1388077791</v>
      </c>
      <c r="L453" s="10"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v>0</v>
      </c>
      <c r="R453" t="e">
        <v>#DIV/0!</v>
      </c>
      <c r="S453" t="s">
        <v>8311</v>
      </c>
      <c r="T453" t="s">
        <v>8327</v>
      </c>
    </row>
    <row r="454" spans="1:20" x14ac:dyDescent="0.2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v>42137.703877314809</v>
      </c>
      <c r="K454">
        <v>1428944015</v>
      </c>
      <c r="L454" s="10"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v>0.64</v>
      </c>
      <c r="R454">
        <v>40</v>
      </c>
      <c r="S454" t="s">
        <v>8311</v>
      </c>
      <c r="T454" t="s">
        <v>8327</v>
      </c>
    </row>
    <row r="455" spans="1:20" x14ac:dyDescent="0.2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v>42054.824988425928</v>
      </c>
      <c r="K455">
        <v>1422992879</v>
      </c>
      <c r="L455" s="10"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v>2.740447957839262E-4</v>
      </c>
      <c r="R455">
        <v>13</v>
      </c>
      <c r="S455" t="s">
        <v>8311</v>
      </c>
      <c r="T455" t="s">
        <v>8327</v>
      </c>
    </row>
    <row r="456" spans="1:20" x14ac:dyDescent="0.2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v>41969.551388888889</v>
      </c>
      <c r="K456">
        <v>1414343571</v>
      </c>
      <c r="L456" s="10"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v>8.2000000000000007E-3</v>
      </c>
      <c r="R456">
        <v>16.399999999999999</v>
      </c>
      <c r="S456" t="s">
        <v>8311</v>
      </c>
      <c r="T456" t="s">
        <v>8327</v>
      </c>
    </row>
    <row r="457" spans="1:20" x14ac:dyDescent="0.2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v>41016.021527777775</v>
      </c>
      <c r="K457">
        <v>1330733022</v>
      </c>
      <c r="L457" s="10"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v>6.9230769230769226E-4</v>
      </c>
      <c r="R457">
        <v>22.5</v>
      </c>
      <c r="S457" t="s">
        <v>8311</v>
      </c>
      <c r="T457" t="s">
        <v>8327</v>
      </c>
    </row>
    <row r="458" spans="1:20" x14ac:dyDescent="0.2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v>41569.165972222225</v>
      </c>
      <c r="K458">
        <v>1380559201</v>
      </c>
      <c r="L458" s="10"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v>6.8631863186318634E-3</v>
      </c>
      <c r="R458">
        <v>20.333333333333332</v>
      </c>
      <c r="S458" t="s">
        <v>8311</v>
      </c>
      <c r="T458" t="s">
        <v>8327</v>
      </c>
    </row>
    <row r="459" spans="1:20" x14ac:dyDescent="0.2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v>41867.767500000002</v>
      </c>
      <c r="K459">
        <v>1405621512</v>
      </c>
      <c r="L459" s="10"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v>0</v>
      </c>
      <c r="R459" t="e">
        <v>#DIV/0!</v>
      </c>
      <c r="S459" t="s">
        <v>8311</v>
      </c>
      <c r="T459" t="s">
        <v>8327</v>
      </c>
    </row>
    <row r="460" spans="1:20" x14ac:dyDescent="0.2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v>41408.69976851852</v>
      </c>
      <c r="K460">
        <v>1365958060</v>
      </c>
      <c r="L460" s="10"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v>8.2100000000000006E-2</v>
      </c>
      <c r="R460">
        <v>16.755102040816325</v>
      </c>
      <c r="S460" t="s">
        <v>8311</v>
      </c>
      <c r="T460" t="s">
        <v>8327</v>
      </c>
    </row>
    <row r="461" spans="1:20" x14ac:dyDescent="0.2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v>40860.682025462964</v>
      </c>
      <c r="K461">
        <v>1316013727</v>
      </c>
      <c r="L461" s="10"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v>6.4102564102564103E-4</v>
      </c>
      <c r="R461">
        <v>25</v>
      </c>
      <c r="S461" t="s">
        <v>8311</v>
      </c>
      <c r="T461" t="s">
        <v>8327</v>
      </c>
    </row>
    <row r="462" spans="1:20" x14ac:dyDescent="0.2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v>41791.166666666664</v>
      </c>
      <c r="K462">
        <v>1398862875</v>
      </c>
      <c r="L462" s="10"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v>2.9411764705882353E-3</v>
      </c>
      <c r="R462">
        <v>12.5</v>
      </c>
      <c r="S462" t="s">
        <v>8311</v>
      </c>
      <c r="T462" t="s">
        <v>8327</v>
      </c>
    </row>
    <row r="463" spans="1:20" x14ac:dyDescent="0.2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v>41427.84684027778</v>
      </c>
      <c r="K463">
        <v>1368476367</v>
      </c>
      <c r="L463" s="10"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v>0</v>
      </c>
      <c r="R463" t="e">
        <v>#DIV/0!</v>
      </c>
      <c r="S463" t="s">
        <v>8311</v>
      </c>
      <c r="T463" t="s">
        <v>8327</v>
      </c>
    </row>
    <row r="464" spans="1:20" x14ac:dyDescent="0.2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v>40765.126631944448</v>
      </c>
      <c r="K464">
        <v>1307761341</v>
      </c>
      <c r="L464" s="10"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v>0</v>
      </c>
      <c r="R464" t="e">
        <v>#DIV/0!</v>
      </c>
      <c r="S464" t="s">
        <v>8311</v>
      </c>
      <c r="T464" t="s">
        <v>8327</v>
      </c>
    </row>
    <row r="465" spans="1:20" x14ac:dyDescent="0.2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v>40810.710104166668</v>
      </c>
      <c r="K465">
        <v>1311699753</v>
      </c>
      <c r="L465" s="10"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v>2.2727272727272728E-2</v>
      </c>
      <c r="R465">
        <v>113.63636363636364</v>
      </c>
      <c r="S465" t="s">
        <v>8311</v>
      </c>
      <c r="T465" t="s">
        <v>8327</v>
      </c>
    </row>
    <row r="466" spans="1:20" x14ac:dyDescent="0.2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v>42508.848784722228</v>
      </c>
      <c r="K466">
        <v>1461874935</v>
      </c>
      <c r="L466" s="10"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v>9.9009900990099011E-4</v>
      </c>
      <c r="R466">
        <v>1</v>
      </c>
      <c r="S466" t="s">
        <v>8311</v>
      </c>
      <c r="T466" t="s">
        <v>8327</v>
      </c>
    </row>
    <row r="467" spans="1:20" x14ac:dyDescent="0.2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v>41817.120069444441</v>
      </c>
      <c r="K467">
        <v>1402455174</v>
      </c>
      <c r="L467" s="10"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v>0.26953125</v>
      </c>
      <c r="R467">
        <v>17.25</v>
      </c>
      <c r="S467" t="s">
        <v>8311</v>
      </c>
      <c r="T467" t="s">
        <v>8327</v>
      </c>
    </row>
    <row r="468" spans="1:20" x14ac:dyDescent="0.2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v>41159.942870370374</v>
      </c>
      <c r="K468">
        <v>1344465464</v>
      </c>
      <c r="L468" s="10"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v>7.6E-3</v>
      </c>
      <c r="R468">
        <v>15.2</v>
      </c>
      <c r="S468" t="s">
        <v>8311</v>
      </c>
      <c r="T468" t="s">
        <v>8327</v>
      </c>
    </row>
    <row r="469" spans="1:20" x14ac:dyDescent="0.2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v>41180.679791666669</v>
      </c>
      <c r="K469">
        <v>1344961134</v>
      </c>
      <c r="L469" s="10"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v>0.21575</v>
      </c>
      <c r="R469">
        <v>110.64102564102564</v>
      </c>
      <c r="S469" t="s">
        <v>8311</v>
      </c>
      <c r="T469" t="s">
        <v>8327</v>
      </c>
    </row>
    <row r="470" spans="1:20" x14ac:dyDescent="0.2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v>41101.160474537035</v>
      </c>
      <c r="K470">
        <v>1336795283</v>
      </c>
      <c r="L470" s="10"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v>0</v>
      </c>
      <c r="R470" t="e">
        <v>#DIV/0!</v>
      </c>
      <c r="S470" t="s">
        <v>8311</v>
      </c>
      <c r="T470" t="s">
        <v>8327</v>
      </c>
    </row>
    <row r="471" spans="1:20" x14ac:dyDescent="0.2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v>41887.989861111113</v>
      </c>
      <c r="K471">
        <v>1404776724</v>
      </c>
      <c r="L471" s="10"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v>0</v>
      </c>
      <c r="R471" t="e">
        <v>#DIV/0!</v>
      </c>
      <c r="S471" t="s">
        <v>8311</v>
      </c>
      <c r="T471" t="s">
        <v>8327</v>
      </c>
    </row>
    <row r="472" spans="1:20" x14ac:dyDescent="0.2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v>41655.166666666664</v>
      </c>
      <c r="K472">
        <v>1385524889</v>
      </c>
      <c r="L472" s="10"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v>1.0200000000000001E-2</v>
      </c>
      <c r="R472">
        <v>25.5</v>
      </c>
      <c r="S472" t="s">
        <v>8311</v>
      </c>
      <c r="T472" t="s">
        <v>8327</v>
      </c>
    </row>
    <row r="473" spans="1:20" x14ac:dyDescent="0.2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v>41748.680312500001</v>
      </c>
      <c r="K473">
        <v>1394039979</v>
      </c>
      <c r="L473" s="10"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v>0.11892727272727273</v>
      </c>
      <c r="R473">
        <v>38.476470588235294</v>
      </c>
      <c r="S473" t="s">
        <v>8311</v>
      </c>
      <c r="T473" t="s">
        <v>8327</v>
      </c>
    </row>
    <row r="474" spans="1:20" x14ac:dyDescent="0.2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v>41874.922662037039</v>
      </c>
      <c r="K474">
        <v>1406239718</v>
      </c>
      <c r="L474" s="10"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v>0.17624999999999999</v>
      </c>
      <c r="R474">
        <v>28.2</v>
      </c>
      <c r="S474" t="s">
        <v>8311</v>
      </c>
      <c r="T474" t="s">
        <v>8327</v>
      </c>
    </row>
    <row r="475" spans="1:20" x14ac:dyDescent="0.2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v>41899.698136574072</v>
      </c>
      <c r="K475">
        <v>1408380319</v>
      </c>
      <c r="L475" s="10"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v>2.87E-2</v>
      </c>
      <c r="R475">
        <v>61.5</v>
      </c>
      <c r="S475" t="s">
        <v>8311</v>
      </c>
      <c r="T475" t="s">
        <v>8327</v>
      </c>
    </row>
    <row r="476" spans="1:20" x14ac:dyDescent="0.2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v>42783.329039351855</v>
      </c>
      <c r="K476">
        <v>1484726029</v>
      </c>
      <c r="L476" s="10"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v>3.0303030303030303E-4</v>
      </c>
      <c r="R476">
        <v>1</v>
      </c>
      <c r="S476" t="s">
        <v>8311</v>
      </c>
      <c r="T476" t="s">
        <v>8327</v>
      </c>
    </row>
    <row r="477" spans="1:20" x14ac:dyDescent="0.2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v>42130.086145833338</v>
      </c>
      <c r="K477">
        <v>1428285843</v>
      </c>
      <c r="L477" s="10"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v>0</v>
      </c>
      <c r="R477" t="e">
        <v>#DIV/0!</v>
      </c>
      <c r="S477" t="s">
        <v>8311</v>
      </c>
      <c r="T477" t="s">
        <v>8327</v>
      </c>
    </row>
    <row r="478" spans="1:20" x14ac:dyDescent="0.2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v>41793.165972222225</v>
      </c>
      <c r="K478">
        <v>1398727441</v>
      </c>
      <c r="L478" s="10"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v>2.2302681818181819E-2</v>
      </c>
      <c r="R478">
        <v>39.569274193548388</v>
      </c>
      <c r="S478" t="s">
        <v>8311</v>
      </c>
      <c r="T478" t="s">
        <v>8327</v>
      </c>
    </row>
    <row r="479" spans="1:20" x14ac:dyDescent="0.2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v>41047.83488425926</v>
      </c>
      <c r="K479">
        <v>1332187334</v>
      </c>
      <c r="L479" s="10"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v>0</v>
      </c>
      <c r="R479" t="e">
        <v>#DIV/0!</v>
      </c>
      <c r="S479" t="s">
        <v>8311</v>
      </c>
      <c r="T479" t="s">
        <v>8327</v>
      </c>
    </row>
    <row r="480" spans="1:20" x14ac:dyDescent="0.2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v>42095.869317129633</v>
      </c>
      <c r="K480">
        <v>1425333109</v>
      </c>
      <c r="L480" s="10"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v>0</v>
      </c>
      <c r="R480" t="e">
        <v>#DIV/0!</v>
      </c>
      <c r="S480" t="s">
        <v>8311</v>
      </c>
      <c r="T480" t="s">
        <v>8327</v>
      </c>
    </row>
    <row r="481" spans="1:20" x14ac:dyDescent="0.2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v>41964.449479166666</v>
      </c>
      <c r="K481">
        <v>1411379235</v>
      </c>
      <c r="L481" s="10"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v>0.3256</v>
      </c>
      <c r="R481">
        <v>88.8</v>
      </c>
      <c r="S481" t="s">
        <v>8311</v>
      </c>
      <c r="T481" t="s">
        <v>8327</v>
      </c>
    </row>
    <row r="482" spans="1:20" x14ac:dyDescent="0.2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v>41495.500173611108</v>
      </c>
      <c r="K482">
        <v>1373457615</v>
      </c>
      <c r="L482" s="10"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v>0.19409999999999999</v>
      </c>
      <c r="R482">
        <v>55.457142857142856</v>
      </c>
      <c r="S482" t="s">
        <v>8311</v>
      </c>
      <c r="T482" t="s">
        <v>8327</v>
      </c>
    </row>
    <row r="483" spans="1:20" x14ac:dyDescent="0.2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v>41192.672326388885</v>
      </c>
      <c r="K483">
        <v>1347293289</v>
      </c>
      <c r="L483" s="10"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v>6.0999999999999999E-2</v>
      </c>
      <c r="R483">
        <v>87.142857142857139</v>
      </c>
      <c r="S483" t="s">
        <v>8311</v>
      </c>
      <c r="T483" t="s">
        <v>8327</v>
      </c>
    </row>
    <row r="484" spans="1:20" x14ac:dyDescent="0.2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v>42474.606944444444</v>
      </c>
      <c r="K484">
        <v>1458336690</v>
      </c>
      <c r="L484" s="10"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v>1E-3</v>
      </c>
      <c r="R484">
        <v>10</v>
      </c>
      <c r="S484" t="s">
        <v>8311</v>
      </c>
      <c r="T484" t="s">
        <v>8327</v>
      </c>
    </row>
    <row r="485" spans="1:20" x14ac:dyDescent="0.2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v>41303.197592592594</v>
      </c>
      <c r="K485">
        <v>1354250672</v>
      </c>
      <c r="L485" s="10"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v>0.502</v>
      </c>
      <c r="R485">
        <v>51.224489795918366</v>
      </c>
      <c r="S485" t="s">
        <v>8311</v>
      </c>
      <c r="T485" t="s">
        <v>8327</v>
      </c>
    </row>
    <row r="486" spans="1:20" x14ac:dyDescent="0.2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v>42313.981157407412</v>
      </c>
      <c r="K486">
        <v>1443220372</v>
      </c>
      <c r="L486" s="10"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v>1.8625E-3</v>
      </c>
      <c r="R486">
        <v>13.545454545454545</v>
      </c>
      <c r="S486" t="s">
        <v>8311</v>
      </c>
      <c r="T486" t="s">
        <v>8327</v>
      </c>
    </row>
    <row r="487" spans="1:20" x14ac:dyDescent="0.2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v>41411.50577546296</v>
      </c>
      <c r="K487">
        <v>1366200499</v>
      </c>
      <c r="L487" s="10"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v>0.21906971229845085</v>
      </c>
      <c r="R487">
        <v>66.520080000000007</v>
      </c>
      <c r="S487" t="s">
        <v>8311</v>
      </c>
      <c r="T487" t="s">
        <v>8327</v>
      </c>
    </row>
    <row r="488" spans="1:20" x14ac:dyDescent="0.2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v>41791.94258101852</v>
      </c>
      <c r="K488">
        <v>1399070239</v>
      </c>
      <c r="L488" s="10"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v>9.0909090909090904E-5</v>
      </c>
      <c r="R488">
        <v>50</v>
      </c>
      <c r="S488" t="s">
        <v>8311</v>
      </c>
      <c r="T488" t="s">
        <v>8327</v>
      </c>
    </row>
    <row r="489" spans="1:20" x14ac:dyDescent="0.2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v>42729.636504629627</v>
      </c>
      <c r="K489">
        <v>1477491394</v>
      </c>
      <c r="L489" s="10"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v>0</v>
      </c>
      <c r="R489" t="e">
        <v>#DIV/0!</v>
      </c>
      <c r="S489" t="s">
        <v>8311</v>
      </c>
      <c r="T489" t="s">
        <v>8327</v>
      </c>
    </row>
    <row r="490" spans="1:20" x14ac:dyDescent="0.2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v>42744.054398148146</v>
      </c>
      <c r="K490">
        <v>1481332700</v>
      </c>
      <c r="L490" s="10"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v>0</v>
      </c>
      <c r="R490" t="e">
        <v>#DIV/0!</v>
      </c>
      <c r="S490" t="s">
        <v>8311</v>
      </c>
      <c r="T490" t="s">
        <v>8327</v>
      </c>
    </row>
    <row r="491" spans="1:20" x14ac:dyDescent="0.2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v>40913.481249999997</v>
      </c>
      <c r="K491">
        <v>1323084816</v>
      </c>
      <c r="L491" s="10"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v>2.8667813379201833E-3</v>
      </c>
      <c r="R491">
        <v>71.666666666666671</v>
      </c>
      <c r="S491" t="s">
        <v>8311</v>
      </c>
      <c r="T491" t="s">
        <v>8327</v>
      </c>
    </row>
    <row r="492" spans="1:20" x14ac:dyDescent="0.2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v>41143.968576388892</v>
      </c>
      <c r="K492">
        <v>1343085285</v>
      </c>
      <c r="L492" s="10"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v>0</v>
      </c>
      <c r="R492" t="e">
        <v>#DIV/0!</v>
      </c>
      <c r="S492" t="s">
        <v>8311</v>
      </c>
      <c r="T492" t="s">
        <v>8327</v>
      </c>
    </row>
    <row r="493" spans="1:20" x14ac:dyDescent="0.2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v>42396.982627314821</v>
      </c>
      <c r="K493">
        <v>1451345699</v>
      </c>
      <c r="L493" s="10"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v>0</v>
      </c>
      <c r="R493" t="e">
        <v>#DIV/0!</v>
      </c>
      <c r="S493" t="s">
        <v>8311</v>
      </c>
      <c r="T493" t="s">
        <v>8327</v>
      </c>
    </row>
    <row r="494" spans="1:20" x14ac:dyDescent="0.2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v>42656.03506944445</v>
      </c>
      <c r="K494">
        <v>1471135830</v>
      </c>
      <c r="L494" s="10"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v>0</v>
      </c>
      <c r="R494" t="e">
        <v>#DIV/0!</v>
      </c>
      <c r="S494" t="s">
        <v>8311</v>
      </c>
      <c r="T494" t="s">
        <v>8327</v>
      </c>
    </row>
    <row r="495" spans="1:20" x14ac:dyDescent="0.2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v>42144.726134259254</v>
      </c>
      <c r="K495">
        <v>1429550738</v>
      </c>
      <c r="L495" s="10"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v>0</v>
      </c>
      <c r="R495" t="e">
        <v>#DIV/0!</v>
      </c>
      <c r="S495" t="s">
        <v>8311</v>
      </c>
      <c r="T495" t="s">
        <v>8327</v>
      </c>
    </row>
    <row r="496" spans="1:20" x14ac:dyDescent="0.2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v>41823.125</v>
      </c>
      <c r="K496">
        <v>1402343765</v>
      </c>
      <c r="L496" s="10"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v>1.5499999999999999E-3</v>
      </c>
      <c r="R496">
        <v>10.333333333333334</v>
      </c>
      <c r="S496" t="s">
        <v>8311</v>
      </c>
      <c r="T496" t="s">
        <v>8327</v>
      </c>
    </row>
    <row r="497" spans="1:20" x14ac:dyDescent="0.2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v>42201.827604166669</v>
      </c>
      <c r="K497">
        <v>1434484305</v>
      </c>
      <c r="L497" s="10"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v>0</v>
      </c>
      <c r="R497" t="e">
        <v>#DIV/0!</v>
      </c>
      <c r="S497" t="s">
        <v>8311</v>
      </c>
      <c r="T497" t="s">
        <v>8327</v>
      </c>
    </row>
    <row r="498" spans="1:20" x14ac:dyDescent="0.2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v>41680.93141203704</v>
      </c>
      <c r="K498">
        <v>1386886874</v>
      </c>
      <c r="L498" s="10"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v>1.6666666666666667E-5</v>
      </c>
      <c r="R498">
        <v>1</v>
      </c>
      <c r="S498" t="s">
        <v>8311</v>
      </c>
      <c r="T498" t="s">
        <v>8327</v>
      </c>
    </row>
    <row r="499" spans="1:20" x14ac:dyDescent="0.2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v>41998.208333333328</v>
      </c>
      <c r="K499">
        <v>1414889665</v>
      </c>
      <c r="L499" s="10"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v>6.6964285714285711E-3</v>
      </c>
      <c r="R499">
        <v>10</v>
      </c>
      <c r="S499" t="s">
        <v>8311</v>
      </c>
      <c r="T499" t="s">
        <v>8327</v>
      </c>
    </row>
    <row r="500" spans="1:20" x14ac:dyDescent="0.2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v>40900.762141203704</v>
      </c>
      <c r="K500">
        <v>1321035449</v>
      </c>
      <c r="L500" s="10"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v>4.5985132395404561E-2</v>
      </c>
      <c r="R500">
        <v>136.09090909090909</v>
      </c>
      <c r="S500" t="s">
        <v>8311</v>
      </c>
      <c r="T500" t="s">
        <v>8327</v>
      </c>
    </row>
    <row r="501" spans="1:20" x14ac:dyDescent="0.2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v>40098.874305555553</v>
      </c>
      <c r="K501">
        <v>1250630968</v>
      </c>
      <c r="L501" s="10"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v>9.5500000000000002E-2</v>
      </c>
      <c r="R501">
        <v>73.461538461538467</v>
      </c>
      <c r="S501" t="s">
        <v>8311</v>
      </c>
      <c r="T501" t="s">
        <v>8327</v>
      </c>
    </row>
    <row r="502" spans="1:20" x14ac:dyDescent="0.2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v>40306.927777777775</v>
      </c>
      <c r="K502">
        <v>1268255751</v>
      </c>
      <c r="L502" s="10"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v>3.307692307692308E-2</v>
      </c>
      <c r="R502">
        <v>53.75</v>
      </c>
      <c r="S502" t="s">
        <v>8311</v>
      </c>
      <c r="T502" t="s">
        <v>8327</v>
      </c>
    </row>
    <row r="503" spans="1:20" x14ac:dyDescent="0.2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v>40733.234386574077</v>
      </c>
      <c r="K503">
        <v>1307597851</v>
      </c>
      <c r="L503" s="10"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v>0</v>
      </c>
      <c r="R503" t="e">
        <v>#DIV/0!</v>
      </c>
      <c r="S503" t="s">
        <v>8311</v>
      </c>
      <c r="T503" t="s">
        <v>8327</v>
      </c>
    </row>
    <row r="504" spans="1:20" x14ac:dyDescent="0.2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v>40986.511863425927</v>
      </c>
      <c r="K504">
        <v>1329484625</v>
      </c>
      <c r="L504" s="10"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v>1.15E-2</v>
      </c>
      <c r="R504">
        <v>57.5</v>
      </c>
      <c r="S504" t="s">
        <v>8311</v>
      </c>
      <c r="T504" t="s">
        <v>8327</v>
      </c>
    </row>
    <row r="505" spans="1:20" x14ac:dyDescent="0.2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v>42021.526655092588</v>
      </c>
      <c r="K505">
        <v>1418906303</v>
      </c>
      <c r="L505" s="10"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v>1.7538461538461537E-2</v>
      </c>
      <c r="R505">
        <v>12.666666666666666</v>
      </c>
      <c r="S505" t="s">
        <v>8311</v>
      </c>
      <c r="T505" t="s">
        <v>8327</v>
      </c>
    </row>
    <row r="506" spans="1:20" x14ac:dyDescent="0.2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v>41009.941979166666</v>
      </c>
      <c r="K506">
        <v>1328916987</v>
      </c>
      <c r="L506" s="10"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v>1.3673469387755101E-2</v>
      </c>
      <c r="R506">
        <v>67</v>
      </c>
      <c r="S506" t="s">
        <v>8311</v>
      </c>
      <c r="T506" t="s">
        <v>8327</v>
      </c>
    </row>
    <row r="507" spans="1:20" x14ac:dyDescent="0.2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v>42363.098217592589</v>
      </c>
      <c r="K507">
        <v>1447122086</v>
      </c>
      <c r="L507" s="10"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v>4.3333333333333331E-3</v>
      </c>
      <c r="R507">
        <v>3.7142857142857144</v>
      </c>
      <c r="S507" t="s">
        <v>8311</v>
      </c>
      <c r="T507" t="s">
        <v>8327</v>
      </c>
    </row>
    <row r="508" spans="1:20" x14ac:dyDescent="0.2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v>41496.552314814813</v>
      </c>
      <c r="K508">
        <v>1373548520</v>
      </c>
      <c r="L508" s="10"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v>1.25E-3</v>
      </c>
      <c r="R508">
        <v>250</v>
      </c>
      <c r="S508" t="s">
        <v>8311</v>
      </c>
      <c r="T508" t="s">
        <v>8327</v>
      </c>
    </row>
    <row r="509" spans="1:20" x14ac:dyDescent="0.2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v>41201.958993055552</v>
      </c>
      <c r="K509">
        <v>1346799657</v>
      </c>
      <c r="L509" s="10"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v>3.2000000000000001E-2</v>
      </c>
      <c r="R509">
        <v>64</v>
      </c>
      <c r="S509" t="s">
        <v>8311</v>
      </c>
      <c r="T509" t="s">
        <v>8327</v>
      </c>
    </row>
    <row r="510" spans="1:20" x14ac:dyDescent="0.2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v>41054.593055555553</v>
      </c>
      <c r="K510">
        <v>1332808501</v>
      </c>
      <c r="L510" s="10"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v>8.0000000000000002E-3</v>
      </c>
      <c r="R510">
        <v>133.33333333333334</v>
      </c>
      <c r="S510" t="s">
        <v>8311</v>
      </c>
      <c r="T510" t="s">
        <v>8327</v>
      </c>
    </row>
    <row r="511" spans="1:20" x14ac:dyDescent="0.2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v>42183.631597222222</v>
      </c>
      <c r="K511">
        <v>1432912170</v>
      </c>
      <c r="L511" s="10"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v>2E-3</v>
      </c>
      <c r="R511">
        <v>10</v>
      </c>
      <c r="S511" t="s">
        <v>8311</v>
      </c>
      <c r="T511" t="s">
        <v>8327</v>
      </c>
    </row>
    <row r="512" spans="1:20" x14ac:dyDescent="0.2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v>42430.176377314812</v>
      </c>
      <c r="K512">
        <v>1454213639</v>
      </c>
      <c r="L512" s="10"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v>0</v>
      </c>
      <c r="R512" t="e">
        <v>#DIV/0!</v>
      </c>
      <c r="S512" t="s">
        <v>8311</v>
      </c>
      <c r="T512" t="s">
        <v>8327</v>
      </c>
    </row>
    <row r="513" spans="1:20" x14ac:dyDescent="0.2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v>41370.261365740742</v>
      </c>
      <c r="K513">
        <v>1362640582</v>
      </c>
      <c r="L513" s="10"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v>0.03</v>
      </c>
      <c r="R513">
        <v>30</v>
      </c>
      <c r="S513" t="s">
        <v>8311</v>
      </c>
      <c r="T513" t="s">
        <v>8327</v>
      </c>
    </row>
    <row r="514" spans="1:20" x14ac:dyDescent="0.2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v>42694.783877314811</v>
      </c>
      <c r="K514">
        <v>1475776127</v>
      </c>
      <c r="L514" s="10"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v>1.3749999999999999E-3</v>
      </c>
      <c r="R514">
        <v>5.5</v>
      </c>
      <c r="S514" t="s">
        <v>8311</v>
      </c>
      <c r="T514" t="s">
        <v>8327</v>
      </c>
    </row>
    <row r="515" spans="1:20" x14ac:dyDescent="0.2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v>42597.291666666672</v>
      </c>
      <c r="K515">
        <v>1467387705</v>
      </c>
      <c r="L515" s="10"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v>0.13924</v>
      </c>
      <c r="R515">
        <v>102.38235294117646</v>
      </c>
      <c r="S515" t="s">
        <v>8311</v>
      </c>
      <c r="T515" t="s">
        <v>8327</v>
      </c>
    </row>
    <row r="516" spans="1:20" x14ac:dyDescent="0.2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v>41860.613969907405</v>
      </c>
      <c r="K516">
        <v>1405003447</v>
      </c>
      <c r="L516" s="10"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v>3.3333333333333333E-2</v>
      </c>
      <c r="R516">
        <v>16.666666666666668</v>
      </c>
      <c r="S516" t="s">
        <v>8311</v>
      </c>
      <c r="T516" t="s">
        <v>8327</v>
      </c>
    </row>
    <row r="517" spans="1:20" x14ac:dyDescent="0.2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v>42367.490752314814</v>
      </c>
      <c r="K517">
        <v>1447933601</v>
      </c>
      <c r="L517" s="10"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v>0.25413402061855672</v>
      </c>
      <c r="R517">
        <v>725.02941176470586</v>
      </c>
      <c r="S517" t="s">
        <v>8311</v>
      </c>
      <c r="T517" t="s">
        <v>8327</v>
      </c>
    </row>
    <row r="518" spans="1:20" x14ac:dyDescent="0.2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v>42151.778703703705</v>
      </c>
      <c r="K518">
        <v>1427568080</v>
      </c>
      <c r="L518" s="10"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v>0</v>
      </c>
      <c r="R518" t="e">
        <v>#DIV/0!</v>
      </c>
      <c r="S518" t="s">
        <v>8311</v>
      </c>
      <c r="T518" t="s">
        <v>8327</v>
      </c>
    </row>
    <row r="519" spans="1:20" x14ac:dyDescent="0.2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v>42768.615289351852</v>
      </c>
      <c r="K519">
        <v>1483454761</v>
      </c>
      <c r="L519" s="10"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v>1.3666666666666667E-2</v>
      </c>
      <c r="R519">
        <v>68.333333333333329</v>
      </c>
      <c r="S519" t="s">
        <v>8311</v>
      </c>
      <c r="T519" t="s">
        <v>8327</v>
      </c>
    </row>
    <row r="520" spans="1:20" x14ac:dyDescent="0.2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v>42253.615277777775</v>
      </c>
      <c r="K520">
        <v>1438958824</v>
      </c>
      <c r="L520" s="10"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v>0</v>
      </c>
      <c r="R520" t="e">
        <v>#DIV/0!</v>
      </c>
      <c r="S520" t="s">
        <v>8311</v>
      </c>
      <c r="T520" t="s">
        <v>8327</v>
      </c>
    </row>
    <row r="521" spans="1:20" x14ac:dyDescent="0.2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v>41248.391446759262</v>
      </c>
      <c r="K521">
        <v>1352107421</v>
      </c>
      <c r="L521" s="10"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v>0.22881426547787684</v>
      </c>
      <c r="R521">
        <v>39.228571428571428</v>
      </c>
      <c r="S521" t="s">
        <v>8311</v>
      </c>
      <c r="T521" t="s">
        <v>8327</v>
      </c>
    </row>
    <row r="522" spans="1:20" x14ac:dyDescent="0.2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v>42348.702094907407</v>
      </c>
      <c r="K522">
        <v>1447174261</v>
      </c>
      <c r="L522" s="10"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v>1.0209999999999999</v>
      </c>
      <c r="R522">
        <v>150.14705882352942</v>
      </c>
      <c r="S522" t="s">
        <v>8319</v>
      </c>
      <c r="T522" t="s">
        <v>8350</v>
      </c>
    </row>
    <row r="523" spans="1:20" x14ac:dyDescent="0.2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v>42675.207638888889</v>
      </c>
      <c r="K523">
        <v>1475460819</v>
      </c>
      <c r="L523" s="10"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v>1.0464</v>
      </c>
      <c r="R523">
        <v>93.428571428571431</v>
      </c>
      <c r="S523" t="s">
        <v>8319</v>
      </c>
      <c r="T523" t="s">
        <v>8350</v>
      </c>
    </row>
    <row r="524" spans="1:20" x14ac:dyDescent="0.2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v>42449.999131944445</v>
      </c>
      <c r="K524">
        <v>1456793925</v>
      </c>
      <c r="L524" s="10"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v>1.1466666666666667</v>
      </c>
      <c r="R524">
        <v>110.96774193548387</v>
      </c>
      <c r="S524" t="s">
        <v>8319</v>
      </c>
      <c r="T524" t="s">
        <v>8350</v>
      </c>
    </row>
    <row r="525" spans="1:20" x14ac:dyDescent="0.2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v>42268.13282407407</v>
      </c>
      <c r="K525">
        <v>1440213076</v>
      </c>
      <c r="L525" s="10"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v>1.206</v>
      </c>
      <c r="R525">
        <v>71.785714285714292</v>
      </c>
      <c r="S525" t="s">
        <v>8319</v>
      </c>
      <c r="T525" t="s">
        <v>8350</v>
      </c>
    </row>
    <row r="526" spans="1:20" x14ac:dyDescent="0.2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v>42522.717233796298</v>
      </c>
      <c r="K526">
        <v>1462209169</v>
      </c>
      <c r="L526" s="10"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v>1.0867285714285715</v>
      </c>
      <c r="R526">
        <v>29.258076923076924</v>
      </c>
      <c r="S526" t="s">
        <v>8319</v>
      </c>
      <c r="T526" t="s">
        <v>8350</v>
      </c>
    </row>
    <row r="527" spans="1:20" x14ac:dyDescent="0.2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v>41895.400937500002</v>
      </c>
      <c r="K527">
        <v>1406713041</v>
      </c>
      <c r="L527" s="10"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v>1</v>
      </c>
      <c r="R527">
        <v>1000</v>
      </c>
      <c r="S527" t="s">
        <v>8319</v>
      </c>
      <c r="T527" t="s">
        <v>8350</v>
      </c>
    </row>
    <row r="528" spans="1:20" x14ac:dyDescent="0.2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v>42223.708333333328</v>
      </c>
      <c r="K528">
        <v>1436278344</v>
      </c>
      <c r="L528" s="10"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v>1.1399999999999999</v>
      </c>
      <c r="R528">
        <v>74.347826086956516</v>
      </c>
      <c r="S528" t="s">
        <v>8319</v>
      </c>
      <c r="T528" t="s">
        <v>8350</v>
      </c>
    </row>
    <row r="529" spans="1:20" x14ac:dyDescent="0.2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v>42783.670138888891</v>
      </c>
      <c r="K529">
        <v>1484715366</v>
      </c>
      <c r="L529" s="10"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v>1.0085</v>
      </c>
      <c r="R529">
        <v>63.829113924050631</v>
      </c>
      <c r="S529" t="s">
        <v>8319</v>
      </c>
      <c r="T529" t="s">
        <v>8350</v>
      </c>
    </row>
    <row r="530" spans="1:20" x14ac:dyDescent="0.2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v>42176.888888888891</v>
      </c>
      <c r="K530">
        <v>1433109907</v>
      </c>
      <c r="L530" s="10"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v>1.1565217391304348</v>
      </c>
      <c r="R530">
        <v>44.333333333333336</v>
      </c>
      <c r="S530" t="s">
        <v>8319</v>
      </c>
      <c r="T530" t="s">
        <v>8350</v>
      </c>
    </row>
    <row r="531" spans="1:20" x14ac:dyDescent="0.2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v>42746.208333333328</v>
      </c>
      <c r="K531">
        <v>1482281094</v>
      </c>
      <c r="L531" s="10"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v>1.3041666666666667</v>
      </c>
      <c r="R531">
        <v>86.944444444444443</v>
      </c>
      <c r="S531" t="s">
        <v>8319</v>
      </c>
      <c r="T531" t="s">
        <v>8350</v>
      </c>
    </row>
    <row r="532" spans="1:20" x14ac:dyDescent="0.2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v>42179.083333333328</v>
      </c>
      <c r="K532">
        <v>1433254268</v>
      </c>
      <c r="L532" s="10"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v>1.0778267254038179</v>
      </c>
      <c r="R532">
        <v>126.55172413793103</v>
      </c>
      <c r="S532" t="s">
        <v>8319</v>
      </c>
      <c r="T532" t="s">
        <v>8350</v>
      </c>
    </row>
    <row r="533" spans="1:20" x14ac:dyDescent="0.2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v>42721.290972222225</v>
      </c>
      <c r="K533">
        <v>1478050429</v>
      </c>
      <c r="L533" s="10"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v>1</v>
      </c>
      <c r="R533">
        <v>129.03225806451613</v>
      </c>
      <c r="S533" t="s">
        <v>8319</v>
      </c>
      <c r="T533" t="s">
        <v>8350</v>
      </c>
    </row>
    <row r="534" spans="1:20" x14ac:dyDescent="0.2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v>42503.007037037038</v>
      </c>
      <c r="K534">
        <v>1460506208</v>
      </c>
      <c r="L534" s="10"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v>1.2324999999999999</v>
      </c>
      <c r="R534">
        <v>71.242774566473983</v>
      </c>
      <c r="S534" t="s">
        <v>8319</v>
      </c>
      <c r="T534" t="s">
        <v>8350</v>
      </c>
    </row>
    <row r="535" spans="1:20" x14ac:dyDescent="0.2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v>42506.43478009259</v>
      </c>
      <c r="K535">
        <v>1461320765</v>
      </c>
      <c r="L535" s="10"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v>1.002</v>
      </c>
      <c r="R535">
        <v>117.88235294117646</v>
      </c>
      <c r="S535" t="s">
        <v>8319</v>
      </c>
      <c r="T535" t="s">
        <v>8350</v>
      </c>
    </row>
    <row r="536" spans="1:20" x14ac:dyDescent="0.2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v>42309.958333333328</v>
      </c>
      <c r="K536">
        <v>1443036470</v>
      </c>
      <c r="L536" s="10"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v>1.0466666666666666</v>
      </c>
      <c r="R536">
        <v>327.08333333333331</v>
      </c>
      <c r="S536" t="s">
        <v>8319</v>
      </c>
      <c r="T536" t="s">
        <v>8350</v>
      </c>
    </row>
    <row r="537" spans="1:20" x14ac:dyDescent="0.2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v>42741.545196759253</v>
      </c>
      <c r="K537">
        <v>1481115905</v>
      </c>
      <c r="L537" s="10"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v>1.0249999999999999</v>
      </c>
      <c r="R537">
        <v>34.745762711864408</v>
      </c>
      <c r="S537" t="s">
        <v>8319</v>
      </c>
      <c r="T537" t="s">
        <v>8350</v>
      </c>
    </row>
    <row r="538" spans="1:20" x14ac:dyDescent="0.2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v>42219.75</v>
      </c>
      <c r="K538">
        <v>1435133807</v>
      </c>
      <c r="L538" s="10"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v>1.1825757575757576</v>
      </c>
      <c r="R538">
        <v>100.06410256410257</v>
      </c>
      <c r="S538" t="s">
        <v>8319</v>
      </c>
      <c r="T538" t="s">
        <v>8350</v>
      </c>
    </row>
    <row r="539" spans="1:20" x14ac:dyDescent="0.2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v>42312.810081018513</v>
      </c>
      <c r="K539">
        <v>1444069591</v>
      </c>
      <c r="L539" s="10"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v>1.2050000000000001</v>
      </c>
      <c r="R539">
        <v>40.847457627118644</v>
      </c>
      <c r="S539" t="s">
        <v>8319</v>
      </c>
      <c r="T539" t="s">
        <v>8350</v>
      </c>
    </row>
    <row r="540" spans="1:20" x14ac:dyDescent="0.2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v>42503.794710648144</v>
      </c>
      <c r="K540">
        <v>1460574263</v>
      </c>
      <c r="L540" s="10"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v>3.0242</v>
      </c>
      <c r="R540">
        <v>252.01666666666668</v>
      </c>
      <c r="S540" t="s">
        <v>8319</v>
      </c>
      <c r="T540" t="s">
        <v>8350</v>
      </c>
    </row>
    <row r="541" spans="1:20" x14ac:dyDescent="0.2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v>42556.049849537041</v>
      </c>
      <c r="K541">
        <v>1465866707</v>
      </c>
      <c r="L541" s="10"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v>1.00644</v>
      </c>
      <c r="R541">
        <v>25.161000000000001</v>
      </c>
      <c r="S541" t="s">
        <v>8319</v>
      </c>
      <c r="T541" t="s">
        <v>8350</v>
      </c>
    </row>
    <row r="542" spans="1:20" x14ac:dyDescent="0.2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v>42039.817199074074</v>
      </c>
      <c r="K542">
        <v>1420486606</v>
      </c>
      <c r="L542" s="10"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v>6.666666666666667E-5</v>
      </c>
      <c r="R542">
        <v>1</v>
      </c>
      <c r="S542" t="s">
        <v>8318</v>
      </c>
      <c r="T542" t="s">
        <v>8363</v>
      </c>
    </row>
    <row r="543" spans="1:20" x14ac:dyDescent="0.2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v>42306.046689814815</v>
      </c>
      <c r="K543">
        <v>1443488834</v>
      </c>
      <c r="L543" s="10"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v>5.5555555555555558E-3</v>
      </c>
      <c r="R543">
        <v>25</v>
      </c>
      <c r="S543" t="s">
        <v>8318</v>
      </c>
      <c r="T543" t="s">
        <v>8363</v>
      </c>
    </row>
    <row r="544" spans="1:20" x14ac:dyDescent="0.2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v>42493.695787037039</v>
      </c>
      <c r="K544">
        <v>1457113316</v>
      </c>
      <c r="L544" s="10"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v>3.9999999999999998E-6</v>
      </c>
      <c r="R544">
        <v>1</v>
      </c>
      <c r="S544" t="s">
        <v>8318</v>
      </c>
      <c r="T544" t="s">
        <v>8363</v>
      </c>
    </row>
    <row r="545" spans="1:20" x14ac:dyDescent="0.2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v>41944.092152777775</v>
      </c>
      <c r="K545">
        <v>1412215962</v>
      </c>
      <c r="L545" s="10"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v>3.1818181818181819E-3</v>
      </c>
      <c r="R545">
        <v>35</v>
      </c>
      <c r="S545" t="s">
        <v>8318</v>
      </c>
      <c r="T545" t="s">
        <v>8363</v>
      </c>
    </row>
    <row r="546" spans="1:20" x14ac:dyDescent="0.2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v>42555.656944444447</v>
      </c>
      <c r="K546">
        <v>1465055160</v>
      </c>
      <c r="L546" s="10"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v>1.2E-2</v>
      </c>
      <c r="R546">
        <v>3</v>
      </c>
      <c r="S546" t="s">
        <v>8318</v>
      </c>
      <c r="T546" t="s">
        <v>8363</v>
      </c>
    </row>
    <row r="547" spans="1:20" x14ac:dyDescent="0.2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v>42323.634131944447</v>
      </c>
      <c r="K547">
        <v>1444140789</v>
      </c>
      <c r="L547" s="10"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v>0.27383999999999997</v>
      </c>
      <c r="R547">
        <v>402.70588235294116</v>
      </c>
      <c r="S547" t="s">
        <v>8318</v>
      </c>
      <c r="T547" t="s">
        <v>8363</v>
      </c>
    </row>
    <row r="548" spans="1:20" x14ac:dyDescent="0.2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v>42294.667997685188</v>
      </c>
      <c r="K548">
        <v>1441209715</v>
      </c>
      <c r="L548" s="10"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v>8.6666666666666663E-4</v>
      </c>
      <c r="R548">
        <v>26</v>
      </c>
      <c r="S548" t="s">
        <v>8318</v>
      </c>
      <c r="T548" t="s">
        <v>8363</v>
      </c>
    </row>
    <row r="549" spans="1:20" x14ac:dyDescent="0.2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v>42410.696342592593</v>
      </c>
      <c r="K549">
        <v>1452530564</v>
      </c>
      <c r="L549" s="10"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v>0</v>
      </c>
      <c r="R549" t="e">
        <v>#DIV/0!</v>
      </c>
      <c r="S549" t="s">
        <v>8318</v>
      </c>
      <c r="T549" t="s">
        <v>8363</v>
      </c>
    </row>
    <row r="550" spans="1:20" x14ac:dyDescent="0.2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v>42306.903333333335</v>
      </c>
      <c r="K550">
        <v>1443562848</v>
      </c>
      <c r="L550" s="10"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v>8.9999999999999998E-4</v>
      </c>
      <c r="R550">
        <v>9</v>
      </c>
      <c r="S550" t="s">
        <v>8318</v>
      </c>
      <c r="T550" t="s">
        <v>8363</v>
      </c>
    </row>
    <row r="551" spans="1:20" x14ac:dyDescent="0.2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v>42193.636828703704</v>
      </c>
      <c r="K551">
        <v>1433776622</v>
      </c>
      <c r="L551" s="10"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v>2.7199999999999998E-2</v>
      </c>
      <c r="R551">
        <v>8.5</v>
      </c>
      <c r="S551" t="s">
        <v>8318</v>
      </c>
      <c r="T551" t="s">
        <v>8363</v>
      </c>
    </row>
    <row r="552" spans="1:20" x14ac:dyDescent="0.2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v>42766.208333333328</v>
      </c>
      <c r="K552">
        <v>1484756245</v>
      </c>
      <c r="L552" s="10"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v>7.0000000000000001E-3</v>
      </c>
      <c r="R552">
        <v>8.75</v>
      </c>
      <c r="S552" t="s">
        <v>8318</v>
      </c>
      <c r="T552" t="s">
        <v>8363</v>
      </c>
    </row>
    <row r="553" spans="1:20" x14ac:dyDescent="0.2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v>42217.745138888888</v>
      </c>
      <c r="K553">
        <v>1434609424</v>
      </c>
      <c r="L553" s="10"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v>5.0413333333333331E-2</v>
      </c>
      <c r="R553">
        <v>135.03571428571428</v>
      </c>
      <c r="S553" t="s">
        <v>8318</v>
      </c>
      <c r="T553" t="s">
        <v>8363</v>
      </c>
    </row>
    <row r="554" spans="1:20" x14ac:dyDescent="0.2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v>42378.616851851853</v>
      </c>
      <c r="K554">
        <v>1447166896</v>
      </c>
      <c r="L554" s="10"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v>0</v>
      </c>
      <c r="R554" t="e">
        <v>#DIV/0!</v>
      </c>
      <c r="S554" t="s">
        <v>8318</v>
      </c>
      <c r="T554" t="s">
        <v>8363</v>
      </c>
    </row>
    <row r="555" spans="1:20" x14ac:dyDescent="0.2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v>41957.761469907404</v>
      </c>
      <c r="K555">
        <v>1413393391</v>
      </c>
      <c r="L555" s="10"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v>4.9199999999999999E-3</v>
      </c>
      <c r="R555">
        <v>20.5</v>
      </c>
      <c r="S555" t="s">
        <v>8318</v>
      </c>
      <c r="T555" t="s">
        <v>8363</v>
      </c>
    </row>
    <row r="556" spans="1:20" x14ac:dyDescent="0.2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v>41931.684861111113</v>
      </c>
      <c r="K556">
        <v>1411143972</v>
      </c>
      <c r="L556" s="10"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v>0.36589147286821705</v>
      </c>
      <c r="R556">
        <v>64.36363636363636</v>
      </c>
      <c r="S556" t="s">
        <v>8318</v>
      </c>
      <c r="T556" t="s">
        <v>8363</v>
      </c>
    </row>
    <row r="557" spans="1:20" x14ac:dyDescent="0.2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v>42533.353506944448</v>
      </c>
      <c r="K557">
        <v>1463128143</v>
      </c>
      <c r="L557" s="10"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v>0</v>
      </c>
      <c r="R557" t="e">
        <v>#DIV/0!</v>
      </c>
      <c r="S557" t="s">
        <v>8318</v>
      </c>
      <c r="T557" t="s">
        <v>8363</v>
      </c>
    </row>
    <row r="558" spans="1:20" x14ac:dyDescent="0.2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v>42375.860150462962</v>
      </c>
      <c r="K558">
        <v>1449520717</v>
      </c>
      <c r="L558" s="10"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v>2.5000000000000001E-2</v>
      </c>
      <c r="R558">
        <v>200</v>
      </c>
      <c r="S558" t="s">
        <v>8318</v>
      </c>
      <c r="T558" t="s">
        <v>8363</v>
      </c>
    </row>
    <row r="559" spans="1:20" x14ac:dyDescent="0.2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v>42706.983831018515</v>
      </c>
      <c r="K559">
        <v>1478126203</v>
      </c>
      <c r="L559" s="10"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v>9.1066666666666674E-3</v>
      </c>
      <c r="R559">
        <v>68.3</v>
      </c>
      <c r="S559" t="s">
        <v>8318</v>
      </c>
      <c r="T559" t="s">
        <v>8363</v>
      </c>
    </row>
    <row r="560" spans="1:20" x14ac:dyDescent="0.2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v>42087.841493055559</v>
      </c>
      <c r="K560">
        <v>1424639505</v>
      </c>
      <c r="L560" s="10"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v>0</v>
      </c>
      <c r="R560" t="e">
        <v>#DIV/0!</v>
      </c>
      <c r="S560" t="s">
        <v>8318</v>
      </c>
      <c r="T560" t="s">
        <v>8363</v>
      </c>
    </row>
    <row r="561" spans="1:20" x14ac:dyDescent="0.2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v>42351.283101851848</v>
      </c>
      <c r="K561">
        <v>1447397260</v>
      </c>
      <c r="L561" s="10"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v>2.0833333333333335E-4</v>
      </c>
      <c r="R561">
        <v>50</v>
      </c>
      <c r="S561" t="s">
        <v>8318</v>
      </c>
      <c r="T561" t="s">
        <v>8363</v>
      </c>
    </row>
    <row r="562" spans="1:20" x14ac:dyDescent="0.2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v>41990.771354166667</v>
      </c>
      <c r="K562">
        <v>1416249045</v>
      </c>
      <c r="L562" s="10"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v>1.2E-4</v>
      </c>
      <c r="R562">
        <v>4</v>
      </c>
      <c r="S562" t="s">
        <v>8318</v>
      </c>
      <c r="T562" t="s">
        <v>8363</v>
      </c>
    </row>
    <row r="563" spans="1:20" x14ac:dyDescent="0.2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v>42303.658715277779</v>
      </c>
      <c r="K563">
        <v>1442850513</v>
      </c>
      <c r="L563" s="10"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v>3.6666666666666666E-3</v>
      </c>
      <c r="R563">
        <v>27.5</v>
      </c>
      <c r="S563" t="s">
        <v>8318</v>
      </c>
      <c r="T563" t="s">
        <v>8363</v>
      </c>
    </row>
    <row r="564" spans="1:20" x14ac:dyDescent="0.2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v>42722.389062500006</v>
      </c>
      <c r="K564">
        <v>1479460815</v>
      </c>
      <c r="L564" s="10"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v>0</v>
      </c>
      <c r="R564" t="e">
        <v>#DIV/0!</v>
      </c>
      <c r="S564" t="s">
        <v>8318</v>
      </c>
      <c r="T564" t="s">
        <v>8363</v>
      </c>
    </row>
    <row r="565" spans="1:20" x14ac:dyDescent="0.2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v>42052.069988425923</v>
      </c>
      <c r="K565">
        <v>1421545247</v>
      </c>
      <c r="L565" s="10"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v>9.0666666666666662E-4</v>
      </c>
      <c r="R565">
        <v>34</v>
      </c>
      <c r="S565" t="s">
        <v>8318</v>
      </c>
      <c r="T565" t="s">
        <v>8363</v>
      </c>
    </row>
    <row r="566" spans="1:20" x14ac:dyDescent="0.2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v>42441.942997685182</v>
      </c>
      <c r="K566">
        <v>1455230275</v>
      </c>
      <c r="L566" s="10"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v>5.5555555555555558E-5</v>
      </c>
      <c r="R566">
        <v>1</v>
      </c>
      <c r="S566" t="s">
        <v>8318</v>
      </c>
      <c r="T566" t="s">
        <v>8363</v>
      </c>
    </row>
    <row r="567" spans="1:20" x14ac:dyDescent="0.2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v>42195.785289351858</v>
      </c>
      <c r="K567">
        <v>1433962249</v>
      </c>
      <c r="L567" s="10"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v>0</v>
      </c>
      <c r="R567" t="e">
        <v>#DIV/0!</v>
      </c>
      <c r="S567" t="s">
        <v>8318</v>
      </c>
      <c r="T567" t="s">
        <v>8363</v>
      </c>
    </row>
    <row r="568" spans="1:20" x14ac:dyDescent="0.2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v>42565.68440972222</v>
      </c>
      <c r="K568">
        <v>1465921533</v>
      </c>
      <c r="L568" s="10"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v>2.0000000000000001E-4</v>
      </c>
      <c r="R568">
        <v>1</v>
      </c>
      <c r="S568" t="s">
        <v>8318</v>
      </c>
      <c r="T568" t="s">
        <v>8363</v>
      </c>
    </row>
    <row r="569" spans="1:20" x14ac:dyDescent="0.2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v>42005.842523148152</v>
      </c>
      <c r="K569">
        <v>1417551194</v>
      </c>
      <c r="L569" s="10"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v>0</v>
      </c>
      <c r="R569" t="e">
        <v>#DIV/0!</v>
      </c>
      <c r="S569" t="s">
        <v>8318</v>
      </c>
      <c r="T569" t="s">
        <v>8363</v>
      </c>
    </row>
    <row r="570" spans="1:20" x14ac:dyDescent="0.2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v>42385.458333333328</v>
      </c>
      <c r="K570">
        <v>1449785223</v>
      </c>
      <c r="L570" s="10">
        <v>42348.9215625</v>
      </c>
      <c r="M570" t="b">
        <v>0</v>
      </c>
      <c r="N570">
        <v>5</v>
      </c>
      <c r="O570" t="b">
        <v>0</v>
      </c>
      <c r="P570" t="s">
        <v>8272</v>
      </c>
      <c r="Q570">
        <v>0.01</v>
      </c>
      <c r="R570">
        <v>49</v>
      </c>
      <c r="S570" t="s">
        <v>8318</v>
      </c>
      <c r="T570" t="s">
        <v>8363</v>
      </c>
    </row>
    <row r="571" spans="1:20" x14ac:dyDescent="0.2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v>42370.847361111111</v>
      </c>
      <c r="K571">
        <v>1449087612</v>
      </c>
      <c r="L571" s="10"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v>8.0000000000000002E-3</v>
      </c>
      <c r="R571">
        <v>20</v>
      </c>
      <c r="S571" t="s">
        <v>8318</v>
      </c>
      <c r="T571" t="s">
        <v>8363</v>
      </c>
    </row>
    <row r="572" spans="1:20" x14ac:dyDescent="0.2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v>42418.798252314817</v>
      </c>
      <c r="K572">
        <v>1453230569</v>
      </c>
      <c r="L572" s="10"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v>1.6705882352941177E-3</v>
      </c>
      <c r="R572">
        <v>142</v>
      </c>
      <c r="S572" t="s">
        <v>8318</v>
      </c>
      <c r="T572" t="s">
        <v>8363</v>
      </c>
    </row>
    <row r="573" spans="1:20" x14ac:dyDescent="0.2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v>42212.165972222225</v>
      </c>
      <c r="K573">
        <v>1436297723</v>
      </c>
      <c r="L573" s="10"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v>4.2399999999999998E-3</v>
      </c>
      <c r="R573">
        <v>53</v>
      </c>
      <c r="S573" t="s">
        <v>8318</v>
      </c>
      <c r="T573" t="s">
        <v>8363</v>
      </c>
    </row>
    <row r="574" spans="1:20" x14ac:dyDescent="0.2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v>42312.757962962962</v>
      </c>
      <c r="K574">
        <v>1444065088</v>
      </c>
      <c r="L574" s="10"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v>0</v>
      </c>
      <c r="R574" t="e">
        <v>#DIV/0!</v>
      </c>
      <c r="S574" t="s">
        <v>8318</v>
      </c>
      <c r="T574" t="s">
        <v>8363</v>
      </c>
    </row>
    <row r="575" spans="1:20" x14ac:dyDescent="0.2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v>42022.05</v>
      </c>
      <c r="K575">
        <v>1416445931</v>
      </c>
      <c r="L575" s="10"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v>3.892538925389254E-3</v>
      </c>
      <c r="R575">
        <v>38.444444444444443</v>
      </c>
      <c r="S575" t="s">
        <v>8318</v>
      </c>
      <c r="T575" t="s">
        <v>8363</v>
      </c>
    </row>
    <row r="576" spans="1:20" x14ac:dyDescent="0.2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v>42662.443368055552</v>
      </c>
      <c r="K576">
        <v>1474281507</v>
      </c>
      <c r="L576" s="10"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v>7.1556350626118068E-3</v>
      </c>
      <c r="R576">
        <v>20</v>
      </c>
      <c r="S576" t="s">
        <v>8318</v>
      </c>
      <c r="T576" t="s">
        <v>8363</v>
      </c>
    </row>
    <row r="577" spans="1:20" x14ac:dyDescent="0.2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v>42168.692627314813</v>
      </c>
      <c r="K577">
        <v>1431621443</v>
      </c>
      <c r="L577" s="10"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v>4.3166666666666666E-3</v>
      </c>
      <c r="R577">
        <v>64.75</v>
      </c>
      <c r="S577" t="s">
        <v>8318</v>
      </c>
      <c r="T577" t="s">
        <v>8363</v>
      </c>
    </row>
    <row r="578" spans="1:20" x14ac:dyDescent="0.2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v>42091.43</v>
      </c>
      <c r="K578">
        <v>1422357552</v>
      </c>
      <c r="L578" s="10"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v>1.2500000000000001E-5</v>
      </c>
      <c r="R578">
        <v>1</v>
      </c>
      <c r="S578" t="s">
        <v>8318</v>
      </c>
      <c r="T578" t="s">
        <v>8363</v>
      </c>
    </row>
    <row r="579" spans="1:20" x14ac:dyDescent="0.2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v>42510.589143518519</v>
      </c>
      <c r="K579">
        <v>1458569302</v>
      </c>
      <c r="L579" s="10"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v>2E-3</v>
      </c>
      <c r="R579">
        <v>10</v>
      </c>
      <c r="S579" t="s">
        <v>8318</v>
      </c>
      <c r="T579" t="s">
        <v>8363</v>
      </c>
    </row>
    <row r="580" spans="1:20" x14ac:dyDescent="0.2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v>42254.578622685185</v>
      </c>
      <c r="K580">
        <v>1439560393</v>
      </c>
      <c r="L580" s="10"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v>1.12E-4</v>
      </c>
      <c r="R580">
        <v>2</v>
      </c>
      <c r="S580" t="s">
        <v>8318</v>
      </c>
      <c r="T580" t="s">
        <v>8363</v>
      </c>
    </row>
    <row r="581" spans="1:20" x14ac:dyDescent="0.2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v>41998.852118055554</v>
      </c>
      <c r="K581">
        <v>1416947223</v>
      </c>
      <c r="L581" s="10"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v>1.4583333333333334E-2</v>
      </c>
      <c r="R581">
        <v>35</v>
      </c>
      <c r="S581" t="s">
        <v>8318</v>
      </c>
      <c r="T581" t="s">
        <v>8363</v>
      </c>
    </row>
    <row r="582" spans="1:20" x14ac:dyDescent="0.2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v>42635.908182870371</v>
      </c>
      <c r="K582">
        <v>1471988867</v>
      </c>
      <c r="L582" s="10"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v>3.3333333333333332E-4</v>
      </c>
      <c r="R582">
        <v>1</v>
      </c>
      <c r="S582" t="s">
        <v>8318</v>
      </c>
      <c r="T582" t="s">
        <v>8363</v>
      </c>
    </row>
    <row r="583" spans="1:20" x14ac:dyDescent="0.2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v>42218.012777777782</v>
      </c>
      <c r="K583">
        <v>1435882704</v>
      </c>
      <c r="L583" s="10"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v>0</v>
      </c>
      <c r="R583" t="e">
        <v>#DIV/0!</v>
      </c>
      <c r="S583" t="s">
        <v>8318</v>
      </c>
      <c r="T583" t="s">
        <v>8363</v>
      </c>
    </row>
    <row r="584" spans="1:20" x14ac:dyDescent="0.2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v>42078.75</v>
      </c>
      <c r="K584">
        <v>1424454319</v>
      </c>
      <c r="L584" s="10"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v>0</v>
      </c>
      <c r="R584" t="e">
        <v>#DIV/0!</v>
      </c>
      <c r="S584" t="s">
        <v>8318</v>
      </c>
      <c r="T584" t="s">
        <v>8363</v>
      </c>
    </row>
    <row r="585" spans="1:20" x14ac:dyDescent="0.2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v>42082.896840277783</v>
      </c>
      <c r="K585">
        <v>1424212287</v>
      </c>
      <c r="L585" s="10"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v>1.1111111111111112E-4</v>
      </c>
      <c r="R585">
        <v>1</v>
      </c>
      <c r="S585" t="s">
        <v>8318</v>
      </c>
      <c r="T585" t="s">
        <v>8363</v>
      </c>
    </row>
    <row r="586" spans="1:20" x14ac:dyDescent="0.2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v>42079.674953703703</v>
      </c>
      <c r="K586">
        <v>1423933916</v>
      </c>
      <c r="L586" s="10"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v>0.01</v>
      </c>
      <c r="R586">
        <v>5</v>
      </c>
      <c r="S586" t="s">
        <v>8318</v>
      </c>
      <c r="T586" t="s">
        <v>8363</v>
      </c>
    </row>
    <row r="587" spans="1:20" x14ac:dyDescent="0.2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v>42339</v>
      </c>
      <c r="K587">
        <v>1444123377</v>
      </c>
      <c r="L587" s="10">
        <v>42283.3909375</v>
      </c>
      <c r="M587" t="b">
        <v>0</v>
      </c>
      <c r="N587">
        <v>0</v>
      </c>
      <c r="O587" t="b">
        <v>0</v>
      </c>
      <c r="P587" t="s">
        <v>8272</v>
      </c>
      <c r="Q587">
        <v>0</v>
      </c>
      <c r="R587" t="e">
        <v>#DIV/0!</v>
      </c>
      <c r="S587" t="s">
        <v>8318</v>
      </c>
      <c r="T587" t="s">
        <v>8363</v>
      </c>
    </row>
    <row r="588" spans="1:20" x14ac:dyDescent="0.2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v>42050.854247685187</v>
      </c>
      <c r="K588">
        <v>1421440207</v>
      </c>
      <c r="L588" s="10"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v>5.5999999999999999E-3</v>
      </c>
      <c r="R588">
        <v>14</v>
      </c>
      <c r="S588" t="s">
        <v>8318</v>
      </c>
      <c r="T588" t="s">
        <v>8363</v>
      </c>
    </row>
    <row r="589" spans="1:20" x14ac:dyDescent="0.2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v>42110.757326388892</v>
      </c>
      <c r="K589">
        <v>1426615833</v>
      </c>
      <c r="L589" s="10"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v>9.0833333333333335E-2</v>
      </c>
      <c r="R589">
        <v>389.28571428571428</v>
      </c>
      <c r="S589" t="s">
        <v>8318</v>
      </c>
      <c r="T589" t="s">
        <v>8363</v>
      </c>
    </row>
    <row r="590" spans="1:20" x14ac:dyDescent="0.2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v>42691.811180555553</v>
      </c>
      <c r="K590">
        <v>1474223286</v>
      </c>
      <c r="L590" s="10"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v>3.3444444444444443E-2</v>
      </c>
      <c r="R590">
        <v>150.5</v>
      </c>
      <c r="S590" t="s">
        <v>8318</v>
      </c>
      <c r="T590" t="s">
        <v>8363</v>
      </c>
    </row>
    <row r="591" spans="1:20" x14ac:dyDescent="0.2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v>42193.614571759259</v>
      </c>
      <c r="K591">
        <v>1435070699</v>
      </c>
      <c r="L591" s="10"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v>1.3333333333333334E-4</v>
      </c>
      <c r="R591">
        <v>1</v>
      </c>
      <c r="S591" t="s">
        <v>8318</v>
      </c>
      <c r="T591" t="s">
        <v>8363</v>
      </c>
    </row>
    <row r="592" spans="1:20" x14ac:dyDescent="0.2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v>42408.542361111111</v>
      </c>
      <c r="K592">
        <v>1452259131</v>
      </c>
      <c r="L592" s="10"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v>4.4600000000000001E-2</v>
      </c>
      <c r="R592">
        <v>24.777777777777779</v>
      </c>
      <c r="S592" t="s">
        <v>8318</v>
      </c>
      <c r="T592" t="s">
        <v>8363</v>
      </c>
    </row>
    <row r="593" spans="1:20" x14ac:dyDescent="0.2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v>42207.543171296296</v>
      </c>
      <c r="K593">
        <v>1434978130</v>
      </c>
      <c r="L593" s="10"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v>6.0999999999999997E-4</v>
      </c>
      <c r="R593">
        <v>30.5</v>
      </c>
      <c r="S593" t="s">
        <v>8318</v>
      </c>
      <c r="T593" t="s">
        <v>8363</v>
      </c>
    </row>
    <row r="594" spans="1:20" x14ac:dyDescent="0.2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v>41976.232175925921</v>
      </c>
      <c r="K594">
        <v>1414992860</v>
      </c>
      <c r="L594" s="10"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v>3.3333333333333333E-2</v>
      </c>
      <c r="R594">
        <v>250</v>
      </c>
      <c r="S594" t="s">
        <v>8318</v>
      </c>
      <c r="T594" t="s">
        <v>8363</v>
      </c>
    </row>
    <row r="595" spans="1:20" x14ac:dyDescent="0.2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v>42100.635937500003</v>
      </c>
      <c r="K595">
        <v>1425744945</v>
      </c>
      <c r="L595" s="10"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v>0.23</v>
      </c>
      <c r="R595">
        <v>16.428571428571427</v>
      </c>
      <c r="S595" t="s">
        <v>8318</v>
      </c>
      <c r="T595" t="s">
        <v>8363</v>
      </c>
    </row>
    <row r="596" spans="1:20" x14ac:dyDescent="0.2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v>42476.780162037037</v>
      </c>
      <c r="K596">
        <v>1458240206</v>
      </c>
      <c r="L596" s="10"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v>1.0399999999999999E-3</v>
      </c>
      <c r="R596">
        <v>13</v>
      </c>
      <c r="S596" t="s">
        <v>8318</v>
      </c>
      <c r="T596" t="s">
        <v>8363</v>
      </c>
    </row>
    <row r="597" spans="1:20" x14ac:dyDescent="0.2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v>42128.069884259254</v>
      </c>
      <c r="K597">
        <v>1426815638</v>
      </c>
      <c r="L597" s="10"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v>4.2599999999999999E-3</v>
      </c>
      <c r="R597">
        <v>53.25</v>
      </c>
      <c r="S597" t="s">
        <v>8318</v>
      </c>
      <c r="T597" t="s">
        <v>8363</v>
      </c>
    </row>
    <row r="598" spans="1:20" x14ac:dyDescent="0.2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v>42676.896898148145</v>
      </c>
      <c r="K598">
        <v>1475530292</v>
      </c>
      <c r="L598" s="10"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v>2.9999999999999997E-4</v>
      </c>
      <c r="R598">
        <v>3</v>
      </c>
      <c r="S598" t="s">
        <v>8318</v>
      </c>
      <c r="T598" t="s">
        <v>8363</v>
      </c>
    </row>
    <row r="599" spans="1:20" x14ac:dyDescent="0.2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v>42582.666666666672</v>
      </c>
      <c r="K599">
        <v>1466787335</v>
      </c>
      <c r="L599" s="10"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v>2.6666666666666666E-3</v>
      </c>
      <c r="R599">
        <v>10</v>
      </c>
      <c r="S599" t="s">
        <v>8318</v>
      </c>
      <c r="T599" t="s">
        <v>8363</v>
      </c>
    </row>
    <row r="600" spans="1:20" x14ac:dyDescent="0.2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v>41978.00209490741</v>
      </c>
      <c r="K600">
        <v>1415145781</v>
      </c>
      <c r="L600" s="10"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v>0.34</v>
      </c>
      <c r="R600">
        <v>121.42857142857143</v>
      </c>
      <c r="S600" t="s">
        <v>8318</v>
      </c>
      <c r="T600" t="s">
        <v>8363</v>
      </c>
    </row>
    <row r="601" spans="1:20" x14ac:dyDescent="0.2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v>42071.636111111111</v>
      </c>
      <c r="K601">
        <v>1423769402</v>
      </c>
      <c r="L601" s="10"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v>6.2E-4</v>
      </c>
      <c r="R601">
        <v>15.5</v>
      </c>
      <c r="S601" t="s">
        <v>8318</v>
      </c>
      <c r="T601" t="s">
        <v>8363</v>
      </c>
    </row>
    <row r="602" spans="1:20" x14ac:dyDescent="0.2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v>42133.798171296294</v>
      </c>
      <c r="K602">
        <v>1426014562</v>
      </c>
      <c r="L602" s="10"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v>0.02</v>
      </c>
      <c r="R602">
        <v>100</v>
      </c>
      <c r="S602" t="s">
        <v>8318</v>
      </c>
      <c r="T602" t="s">
        <v>8363</v>
      </c>
    </row>
    <row r="603" spans="1:20" x14ac:dyDescent="0.2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v>41999.858090277776</v>
      </c>
      <c r="K603">
        <v>1417034139</v>
      </c>
      <c r="L603" s="10"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v>1.4E-2</v>
      </c>
      <c r="R603">
        <v>23.333333333333332</v>
      </c>
      <c r="S603" t="s">
        <v>8318</v>
      </c>
      <c r="T603" t="s">
        <v>8363</v>
      </c>
    </row>
    <row r="604" spans="1:20" x14ac:dyDescent="0.2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v>42173.79415509259</v>
      </c>
      <c r="K604">
        <v>1432062215</v>
      </c>
      <c r="L604" s="10"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v>0</v>
      </c>
      <c r="R604" t="e">
        <v>#DIV/0!</v>
      </c>
      <c r="S604" t="s">
        <v>8318</v>
      </c>
      <c r="T604" t="s">
        <v>8363</v>
      </c>
    </row>
    <row r="605" spans="1:20" x14ac:dyDescent="0.2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v>41865.639155092591</v>
      </c>
      <c r="K605">
        <v>1405437623</v>
      </c>
      <c r="L605" s="10"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v>3.9334666666666664E-2</v>
      </c>
      <c r="R605">
        <v>45.386153846153846</v>
      </c>
      <c r="S605" t="s">
        <v>8318</v>
      </c>
      <c r="T605" t="s">
        <v>8363</v>
      </c>
    </row>
    <row r="606" spans="1:20" x14ac:dyDescent="0.2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v>41879.035370370373</v>
      </c>
      <c r="K606">
        <v>1406595056</v>
      </c>
      <c r="L606" s="10"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v>0</v>
      </c>
      <c r="R606" t="e">
        <v>#DIV/0!</v>
      </c>
      <c r="S606" t="s">
        <v>8318</v>
      </c>
      <c r="T606" t="s">
        <v>8363</v>
      </c>
    </row>
    <row r="607" spans="1:20" x14ac:dyDescent="0.2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v>42239.357731481476</v>
      </c>
      <c r="K607">
        <v>1436430908</v>
      </c>
      <c r="L607" s="10"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v>2.6200000000000001E-2</v>
      </c>
      <c r="R607">
        <v>16.375</v>
      </c>
      <c r="S607" t="s">
        <v>8318</v>
      </c>
      <c r="T607" t="s">
        <v>8363</v>
      </c>
    </row>
    <row r="608" spans="1:20" x14ac:dyDescent="0.2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v>42148.625</v>
      </c>
      <c r="K608">
        <v>1428507409</v>
      </c>
      <c r="L608" s="10"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v>2E-3</v>
      </c>
      <c r="R608">
        <v>10</v>
      </c>
      <c r="S608" t="s">
        <v>8318</v>
      </c>
      <c r="T608" t="s">
        <v>8363</v>
      </c>
    </row>
    <row r="609" spans="1:20" x14ac:dyDescent="0.2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v>42330.867314814815</v>
      </c>
      <c r="K609">
        <v>1445629736</v>
      </c>
      <c r="L609" s="10"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v>0</v>
      </c>
      <c r="R609" t="e">
        <v>#DIV/0!</v>
      </c>
      <c r="S609" t="s">
        <v>8318</v>
      </c>
      <c r="T609" t="s">
        <v>8363</v>
      </c>
    </row>
    <row r="610" spans="1:20" x14ac:dyDescent="0.2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v>42170.921064814815</v>
      </c>
      <c r="K610">
        <v>1431813980</v>
      </c>
      <c r="L610" s="10"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v>9.7400000000000004E-3</v>
      </c>
      <c r="R610">
        <v>292.2</v>
      </c>
      <c r="S610" t="s">
        <v>8318</v>
      </c>
      <c r="T610" t="s">
        <v>8363</v>
      </c>
    </row>
    <row r="611" spans="1:20" x14ac:dyDescent="0.2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v>42337.075740740736</v>
      </c>
      <c r="K611">
        <v>1446166144</v>
      </c>
      <c r="L611" s="10"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v>6.41025641025641E-3</v>
      </c>
      <c r="R611">
        <v>5</v>
      </c>
      <c r="S611" t="s">
        <v>8318</v>
      </c>
      <c r="T611" t="s">
        <v>8363</v>
      </c>
    </row>
    <row r="612" spans="1:20" x14ac:dyDescent="0.2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v>42116.83085648148</v>
      </c>
      <c r="K612">
        <v>1427140586</v>
      </c>
      <c r="L612" s="10"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v>0</v>
      </c>
      <c r="R612" t="e">
        <v>#DIV/0!</v>
      </c>
      <c r="S612" t="s">
        <v>8318</v>
      </c>
      <c r="T612" t="s">
        <v>8363</v>
      </c>
    </row>
    <row r="613" spans="1:20" x14ac:dyDescent="0.2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v>42388.560613425929</v>
      </c>
      <c r="K613">
        <v>1448026037</v>
      </c>
      <c r="L613" s="10"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v>0</v>
      </c>
      <c r="R613" t="e">
        <v>#DIV/0!</v>
      </c>
      <c r="S613" t="s">
        <v>8318</v>
      </c>
      <c r="T613" t="s">
        <v>8363</v>
      </c>
    </row>
    <row r="614" spans="1:20" x14ac:dyDescent="0.2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v>42615.031782407401</v>
      </c>
      <c r="K614">
        <v>1470185146</v>
      </c>
      <c r="L614" s="10"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v>0</v>
      </c>
      <c r="R614" t="e">
        <v>#DIV/0!</v>
      </c>
      <c r="S614" t="s">
        <v>8318</v>
      </c>
      <c r="T614" t="s">
        <v>8363</v>
      </c>
    </row>
    <row r="615" spans="1:20" x14ac:dyDescent="0.2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v>42278.207638888889</v>
      </c>
      <c r="K615">
        <v>1441022120</v>
      </c>
      <c r="L615" s="10"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v>0.21363333333333334</v>
      </c>
      <c r="R615">
        <v>105.93388429752066</v>
      </c>
      <c r="S615" t="s">
        <v>8318</v>
      </c>
      <c r="T615" t="s">
        <v>8363</v>
      </c>
    </row>
    <row r="616" spans="1:20" x14ac:dyDescent="0.2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v>42545.061805555553</v>
      </c>
      <c r="K616">
        <v>1464139740</v>
      </c>
      <c r="L616" s="10"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v>0</v>
      </c>
      <c r="R616" t="e">
        <v>#DIV/0!</v>
      </c>
      <c r="S616" t="s">
        <v>8318</v>
      </c>
      <c r="T616" t="s">
        <v>8363</v>
      </c>
    </row>
    <row r="617" spans="1:20" x14ac:dyDescent="0.2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v>42272.122210648144</v>
      </c>
      <c r="K617">
        <v>1440557759</v>
      </c>
      <c r="L617" s="10"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v>0</v>
      </c>
      <c r="R617" t="e">
        <v>#DIV/0!</v>
      </c>
      <c r="S617" t="s">
        <v>8318</v>
      </c>
      <c r="T617" t="s">
        <v>8363</v>
      </c>
    </row>
    <row r="618" spans="1:20" x14ac:dyDescent="0.2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v>42791.376238425932</v>
      </c>
      <c r="K618">
        <v>1485421307</v>
      </c>
      <c r="L618" s="10"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v>0</v>
      </c>
      <c r="R618" t="e">
        <v>#DIV/0!</v>
      </c>
      <c r="S618" t="s">
        <v>8318</v>
      </c>
      <c r="T618" t="s">
        <v>8363</v>
      </c>
    </row>
    <row r="619" spans="1:20" x14ac:dyDescent="0.2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v>42132.343090277776</v>
      </c>
      <c r="K619">
        <v>1427184843</v>
      </c>
      <c r="L619" s="10"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v>0.03</v>
      </c>
      <c r="R619">
        <v>20</v>
      </c>
      <c r="S619" t="s">
        <v>8318</v>
      </c>
      <c r="T619" t="s">
        <v>8363</v>
      </c>
    </row>
    <row r="620" spans="1:20" x14ac:dyDescent="0.2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v>42347.810219907406</v>
      </c>
      <c r="K620">
        <v>1447097203</v>
      </c>
      <c r="L620" s="10"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v>0</v>
      </c>
      <c r="R620" t="e">
        <v>#DIV/0!</v>
      </c>
      <c r="S620" t="s">
        <v>8318</v>
      </c>
      <c r="T620" t="s">
        <v>8363</v>
      </c>
    </row>
    <row r="621" spans="1:20" x14ac:dyDescent="0.2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v>41968.692013888889</v>
      </c>
      <c r="K621">
        <v>1411745790</v>
      </c>
      <c r="L621" s="10"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v>3.9999999999999998E-7</v>
      </c>
      <c r="R621">
        <v>1</v>
      </c>
      <c r="S621" t="s">
        <v>8318</v>
      </c>
      <c r="T621" t="s">
        <v>8363</v>
      </c>
    </row>
    <row r="622" spans="1:20" x14ac:dyDescent="0.2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v>41876.716874999998</v>
      </c>
      <c r="K622">
        <v>1405098738</v>
      </c>
      <c r="L622" s="10"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v>0.01</v>
      </c>
      <c r="R622">
        <v>300</v>
      </c>
      <c r="S622" t="s">
        <v>8318</v>
      </c>
      <c r="T622" t="s">
        <v>8363</v>
      </c>
    </row>
    <row r="623" spans="1:20" x14ac:dyDescent="0.2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v>42558.987696759257</v>
      </c>
      <c r="K623">
        <v>1465342937</v>
      </c>
      <c r="L623" s="10"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v>1.044E-2</v>
      </c>
      <c r="R623">
        <v>87</v>
      </c>
      <c r="S623" t="s">
        <v>8318</v>
      </c>
      <c r="T623" t="s">
        <v>8363</v>
      </c>
    </row>
    <row r="624" spans="1:20" x14ac:dyDescent="0.2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v>42552.774745370371</v>
      </c>
      <c r="K624">
        <v>1465670138</v>
      </c>
      <c r="L624" s="10"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v>5.6833333333333333E-2</v>
      </c>
      <c r="R624">
        <v>37.888888888888886</v>
      </c>
      <c r="S624" t="s">
        <v>8318</v>
      </c>
      <c r="T624" t="s">
        <v>8363</v>
      </c>
    </row>
    <row r="625" spans="1:20" x14ac:dyDescent="0.2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v>42152.009224537032</v>
      </c>
      <c r="K625">
        <v>1430179997</v>
      </c>
      <c r="L625" s="10"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v>0</v>
      </c>
      <c r="R625" t="e">
        <v>#DIV/0!</v>
      </c>
      <c r="S625" t="s">
        <v>8318</v>
      </c>
      <c r="T625" t="s">
        <v>8363</v>
      </c>
    </row>
    <row r="626" spans="1:20" x14ac:dyDescent="0.2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v>42138.988900462966</v>
      </c>
      <c r="K626">
        <v>1429055041</v>
      </c>
      <c r="L626" s="10"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v>0</v>
      </c>
      <c r="R626" t="e">
        <v>#DIV/0!</v>
      </c>
      <c r="S626" t="s">
        <v>8318</v>
      </c>
      <c r="T626" t="s">
        <v>8363</v>
      </c>
    </row>
    <row r="627" spans="1:20" x14ac:dyDescent="0.2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v>42820.853900462964</v>
      </c>
      <c r="K627">
        <v>1487971777</v>
      </c>
      <c r="L627" s="10"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v>0</v>
      </c>
      <c r="R627" t="e">
        <v>#DIV/0!</v>
      </c>
      <c r="S627" t="s">
        <v>8318</v>
      </c>
      <c r="T627" t="s">
        <v>8363</v>
      </c>
    </row>
    <row r="628" spans="1:20" x14ac:dyDescent="0.2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v>42231.556944444441</v>
      </c>
      <c r="K628">
        <v>1436793939</v>
      </c>
      <c r="L628" s="10"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v>0.17380000000000001</v>
      </c>
      <c r="R628">
        <v>111.41025641025641</v>
      </c>
      <c r="S628" t="s">
        <v>8318</v>
      </c>
      <c r="T628" t="s">
        <v>8363</v>
      </c>
    </row>
    <row r="629" spans="1:20" x14ac:dyDescent="0.2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v>42443.958333333328</v>
      </c>
      <c r="K629">
        <v>1452842511</v>
      </c>
      <c r="L629" s="10"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v>2.0000000000000001E-4</v>
      </c>
      <c r="R629">
        <v>90</v>
      </c>
      <c r="S629" t="s">
        <v>8318</v>
      </c>
      <c r="T629" t="s">
        <v>8363</v>
      </c>
    </row>
    <row r="630" spans="1:20" x14ac:dyDescent="0.2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v>41833.692789351851</v>
      </c>
      <c r="K630">
        <v>1402677457</v>
      </c>
      <c r="L630" s="10"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v>0</v>
      </c>
      <c r="R630" t="e">
        <v>#DIV/0!</v>
      </c>
      <c r="S630" t="s">
        <v>8318</v>
      </c>
      <c r="T630" t="s">
        <v>8363</v>
      </c>
    </row>
    <row r="631" spans="1:20" x14ac:dyDescent="0.2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v>42504.637824074074</v>
      </c>
      <c r="K631">
        <v>1460647108</v>
      </c>
      <c r="L631" s="10"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v>1.75E-3</v>
      </c>
      <c r="R631">
        <v>116.66666666666667</v>
      </c>
      <c r="S631" t="s">
        <v>8318</v>
      </c>
      <c r="T631" t="s">
        <v>8363</v>
      </c>
    </row>
    <row r="632" spans="1:20" x14ac:dyDescent="0.2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v>42253.215277777781</v>
      </c>
      <c r="K632">
        <v>1438959121</v>
      </c>
      <c r="L632" s="10"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v>8.3340278356529708E-4</v>
      </c>
      <c r="R632">
        <v>10</v>
      </c>
      <c r="S632" t="s">
        <v>8318</v>
      </c>
      <c r="T632" t="s">
        <v>8363</v>
      </c>
    </row>
    <row r="633" spans="1:20" x14ac:dyDescent="0.2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v>42518.772326388891</v>
      </c>
      <c r="K633">
        <v>1461954729</v>
      </c>
      <c r="L633" s="10"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v>1.38E-2</v>
      </c>
      <c r="R633">
        <v>76.666666666666671</v>
      </c>
      <c r="S633" t="s">
        <v>8318</v>
      </c>
      <c r="T633" t="s">
        <v>8363</v>
      </c>
    </row>
    <row r="634" spans="1:20" x14ac:dyDescent="0.2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v>42333.700983796298</v>
      </c>
      <c r="K634">
        <v>1445874565</v>
      </c>
      <c r="L634" s="10"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v>0</v>
      </c>
      <c r="R634" t="e">
        <v>#DIV/0!</v>
      </c>
      <c r="S634" t="s">
        <v>8318</v>
      </c>
      <c r="T634" t="s">
        <v>8363</v>
      </c>
    </row>
    <row r="635" spans="1:20" x14ac:dyDescent="0.2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v>42538.958333333328</v>
      </c>
      <c r="K635">
        <v>1463469062</v>
      </c>
      <c r="L635" s="10"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v>0.1245</v>
      </c>
      <c r="R635">
        <v>49.8</v>
      </c>
      <c r="S635" t="s">
        <v>8318</v>
      </c>
      <c r="T635" t="s">
        <v>8363</v>
      </c>
    </row>
    <row r="636" spans="1:20" x14ac:dyDescent="0.2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v>42061.928576388891</v>
      </c>
      <c r="K636">
        <v>1422397029</v>
      </c>
      <c r="L636" s="10"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v>2.0000000000000001E-4</v>
      </c>
      <c r="R636">
        <v>1</v>
      </c>
      <c r="S636" t="s">
        <v>8318</v>
      </c>
      <c r="T636" t="s">
        <v>8363</v>
      </c>
    </row>
    <row r="637" spans="1:20" x14ac:dyDescent="0.2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v>42106.092152777783</v>
      </c>
      <c r="K637">
        <v>1426212762</v>
      </c>
      <c r="L637" s="10"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v>8.0000000000000007E-5</v>
      </c>
      <c r="R637">
        <v>2</v>
      </c>
      <c r="S637" t="s">
        <v>8318</v>
      </c>
      <c r="T637" t="s">
        <v>8363</v>
      </c>
    </row>
    <row r="638" spans="1:20" x14ac:dyDescent="0.2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v>42161.44930555555</v>
      </c>
      <c r="K638">
        <v>1430996150</v>
      </c>
      <c r="L638" s="10"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v>2E-3</v>
      </c>
      <c r="R638">
        <v>4</v>
      </c>
      <c r="S638" t="s">
        <v>8318</v>
      </c>
      <c r="T638" t="s">
        <v>8363</v>
      </c>
    </row>
    <row r="639" spans="1:20" x14ac:dyDescent="0.2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v>42791.961111111115</v>
      </c>
      <c r="K639">
        <v>1485558318</v>
      </c>
      <c r="L639" s="10"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v>0</v>
      </c>
      <c r="R639" t="e">
        <v>#DIV/0!</v>
      </c>
      <c r="S639" t="s">
        <v>8318</v>
      </c>
      <c r="T639" t="s">
        <v>8363</v>
      </c>
    </row>
    <row r="640" spans="1:20" x14ac:dyDescent="0.2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v>42819.55164351852</v>
      </c>
      <c r="K640">
        <v>1485267262</v>
      </c>
      <c r="L640" s="10"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v>9.0000000000000006E-5</v>
      </c>
      <c r="R640">
        <v>3</v>
      </c>
      <c r="S640" t="s">
        <v>8318</v>
      </c>
      <c r="T640" t="s">
        <v>8363</v>
      </c>
    </row>
    <row r="641" spans="1:20" x14ac:dyDescent="0.2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v>41925.583275462966</v>
      </c>
      <c r="K641">
        <v>1408024795</v>
      </c>
      <c r="L641" s="10"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v>9.9999999999999995E-7</v>
      </c>
      <c r="R641">
        <v>1</v>
      </c>
      <c r="S641" t="s">
        <v>8318</v>
      </c>
      <c r="T641" t="s">
        <v>8363</v>
      </c>
    </row>
    <row r="642" spans="1:20" x14ac:dyDescent="0.2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v>42698.958333333328</v>
      </c>
      <c r="K642">
        <v>1478685915</v>
      </c>
      <c r="L642" s="10"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v>1.4428571428571428</v>
      </c>
      <c r="R642">
        <v>50.5</v>
      </c>
      <c r="S642" t="s">
        <v>8318</v>
      </c>
      <c r="T642" t="s">
        <v>8362</v>
      </c>
    </row>
    <row r="643" spans="1:20" x14ac:dyDescent="0.2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v>42229.57</v>
      </c>
      <c r="K643">
        <v>1436881248</v>
      </c>
      <c r="L643" s="10">
        <v>42199.57</v>
      </c>
      <c r="M643" t="b">
        <v>0</v>
      </c>
      <c r="N643">
        <v>315</v>
      </c>
      <c r="O643" t="b">
        <v>1</v>
      </c>
      <c r="P643" t="s">
        <v>8273</v>
      </c>
      <c r="Q643">
        <v>1.1916249999999999</v>
      </c>
      <c r="R643">
        <v>151.31746031746033</v>
      </c>
      <c r="S643" t="s">
        <v>8318</v>
      </c>
      <c r="T643" t="s">
        <v>8362</v>
      </c>
    </row>
    <row r="644" spans="1:20" x14ac:dyDescent="0.2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v>42235.651319444441</v>
      </c>
      <c r="K644">
        <v>1436888274</v>
      </c>
      <c r="L644" s="10"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v>14.604850000000001</v>
      </c>
      <c r="R644">
        <v>134.3592456301748</v>
      </c>
      <c r="S644" t="s">
        <v>8318</v>
      </c>
      <c r="T644" t="s">
        <v>8362</v>
      </c>
    </row>
    <row r="645" spans="1:20" x14ac:dyDescent="0.2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v>42155.642071759255</v>
      </c>
      <c r="K645">
        <v>1428333875</v>
      </c>
      <c r="L645" s="10"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v>1.0580799999999999</v>
      </c>
      <c r="R645">
        <v>174.02631578947367</v>
      </c>
      <c r="S645" t="s">
        <v>8318</v>
      </c>
      <c r="T645" t="s">
        <v>8362</v>
      </c>
    </row>
    <row r="646" spans="1:20" x14ac:dyDescent="0.2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v>41941.041666666664</v>
      </c>
      <c r="K646">
        <v>1410883139</v>
      </c>
      <c r="L646" s="10"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v>3.0011791999999997</v>
      </c>
      <c r="R646">
        <v>73.486268364348675</v>
      </c>
      <c r="S646" t="s">
        <v>8318</v>
      </c>
      <c r="T646" t="s">
        <v>8362</v>
      </c>
    </row>
    <row r="647" spans="1:20" x14ac:dyDescent="0.2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v>42594.026319444441</v>
      </c>
      <c r="K647">
        <v>1468370274</v>
      </c>
      <c r="L647" s="10"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v>2.7869999999999999</v>
      </c>
      <c r="R647">
        <v>23.518987341772153</v>
      </c>
      <c r="S647" t="s">
        <v>8318</v>
      </c>
      <c r="T647" t="s">
        <v>8362</v>
      </c>
    </row>
    <row r="648" spans="1:20" x14ac:dyDescent="0.2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v>41862.852627314816</v>
      </c>
      <c r="K648">
        <v>1405196867</v>
      </c>
      <c r="L648" s="10"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v>1.3187625000000001</v>
      </c>
      <c r="R648">
        <v>39.074444444444445</v>
      </c>
      <c r="S648" t="s">
        <v>8318</v>
      </c>
      <c r="T648" t="s">
        <v>8362</v>
      </c>
    </row>
    <row r="649" spans="1:20" x14ac:dyDescent="0.2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v>42446.726261574076</v>
      </c>
      <c r="K649">
        <v>1455647149</v>
      </c>
      <c r="L649" s="10"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v>1.0705</v>
      </c>
      <c r="R649">
        <v>125.94117647058823</v>
      </c>
      <c r="S649" t="s">
        <v>8318</v>
      </c>
      <c r="T649" t="s">
        <v>8362</v>
      </c>
    </row>
    <row r="650" spans="1:20" x14ac:dyDescent="0.2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v>41926.693379629629</v>
      </c>
      <c r="K650">
        <v>1410280708</v>
      </c>
      <c r="L650" s="10"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v>1.2682285714285715</v>
      </c>
      <c r="R650">
        <v>1644</v>
      </c>
      <c r="S650" t="s">
        <v>8318</v>
      </c>
      <c r="T650" t="s">
        <v>8362</v>
      </c>
    </row>
    <row r="651" spans="1:20" x14ac:dyDescent="0.2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v>41898.912187499998</v>
      </c>
      <c r="K651">
        <v>1409090013</v>
      </c>
      <c r="L651" s="10"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v>1.3996</v>
      </c>
      <c r="R651">
        <v>42.670731707317074</v>
      </c>
      <c r="S651" t="s">
        <v>8318</v>
      </c>
      <c r="T651" t="s">
        <v>8362</v>
      </c>
    </row>
    <row r="652" spans="1:20" x14ac:dyDescent="0.2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v>41992.078518518523</v>
      </c>
      <c r="K652">
        <v>1413766384</v>
      </c>
      <c r="L652" s="10"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v>1.1240000000000001</v>
      </c>
      <c r="R652">
        <v>35.125</v>
      </c>
      <c r="S652" t="s">
        <v>8318</v>
      </c>
      <c r="T652" t="s">
        <v>8362</v>
      </c>
    </row>
    <row r="653" spans="1:20" x14ac:dyDescent="0.2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v>41986.017488425925</v>
      </c>
      <c r="K653">
        <v>1415838311</v>
      </c>
      <c r="L653" s="10"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v>1.00528</v>
      </c>
      <c r="R653">
        <v>239.35238095238094</v>
      </c>
      <c r="S653" t="s">
        <v>8318</v>
      </c>
      <c r="T653" t="s">
        <v>8362</v>
      </c>
    </row>
    <row r="654" spans="1:20" x14ac:dyDescent="0.2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v>42705.732060185182</v>
      </c>
      <c r="K654">
        <v>1478018050</v>
      </c>
      <c r="L654" s="10"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v>1.0046666666666666</v>
      </c>
      <c r="R654">
        <v>107.64285714285714</v>
      </c>
      <c r="S654" t="s">
        <v>8318</v>
      </c>
      <c r="T654" t="s">
        <v>8362</v>
      </c>
    </row>
    <row r="655" spans="1:20" x14ac:dyDescent="0.2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v>42236.618518518517</v>
      </c>
      <c r="K655">
        <v>1436885440</v>
      </c>
      <c r="L655" s="10"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v>1.4144600000000001</v>
      </c>
      <c r="R655">
        <v>95.830623306233065</v>
      </c>
      <c r="S655" t="s">
        <v>8318</v>
      </c>
      <c r="T655" t="s">
        <v>8362</v>
      </c>
    </row>
    <row r="656" spans="1:20" x14ac:dyDescent="0.2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v>42193.957326388889</v>
      </c>
      <c r="K656">
        <v>1433804313</v>
      </c>
      <c r="L656" s="10"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v>2.6729166666666666</v>
      </c>
      <c r="R656">
        <v>31.663376110562684</v>
      </c>
      <c r="S656" t="s">
        <v>8318</v>
      </c>
      <c r="T656" t="s">
        <v>8362</v>
      </c>
    </row>
    <row r="657" spans="1:20" x14ac:dyDescent="0.2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v>42075.915648148148</v>
      </c>
      <c r="K657">
        <v>1423609112</v>
      </c>
      <c r="L657" s="10"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v>1.4688749999999999</v>
      </c>
      <c r="R657">
        <v>42.886861313868614</v>
      </c>
      <c r="S657" t="s">
        <v>8318</v>
      </c>
      <c r="T657" t="s">
        <v>8362</v>
      </c>
    </row>
    <row r="658" spans="1:20" x14ac:dyDescent="0.2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v>42477.762951388882</v>
      </c>
      <c r="K658">
        <v>1455736719</v>
      </c>
      <c r="L658" s="10"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v>2.1356000000000002</v>
      </c>
      <c r="R658">
        <v>122.73563218390805</v>
      </c>
      <c r="S658" t="s">
        <v>8318</v>
      </c>
      <c r="T658" t="s">
        <v>8362</v>
      </c>
    </row>
    <row r="659" spans="1:20" x14ac:dyDescent="0.2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v>42361.84574074074</v>
      </c>
      <c r="K659">
        <v>1448309872</v>
      </c>
      <c r="L659" s="10"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v>1.2569999999999999</v>
      </c>
      <c r="R659">
        <v>190.45454545454547</v>
      </c>
      <c r="S659" t="s">
        <v>8318</v>
      </c>
      <c r="T659" t="s">
        <v>8362</v>
      </c>
    </row>
    <row r="660" spans="1:20" x14ac:dyDescent="0.2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v>42211.75</v>
      </c>
      <c r="K660">
        <v>1435117889</v>
      </c>
      <c r="L660" s="10"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v>1.0446206037108834</v>
      </c>
      <c r="R660">
        <v>109.33695652173913</v>
      </c>
      <c r="S660" t="s">
        <v>8318</v>
      </c>
      <c r="T660" t="s">
        <v>8362</v>
      </c>
    </row>
    <row r="661" spans="1:20" x14ac:dyDescent="0.2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v>42239.593692129631</v>
      </c>
      <c r="K661">
        <v>1437747295</v>
      </c>
      <c r="L661" s="10"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v>1.0056666666666667</v>
      </c>
      <c r="R661">
        <v>143.66666666666666</v>
      </c>
      <c r="S661" t="s">
        <v>8318</v>
      </c>
      <c r="T661" t="s">
        <v>8362</v>
      </c>
    </row>
    <row r="662" spans="1:20" x14ac:dyDescent="0.2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v>41952.783321759263</v>
      </c>
      <c r="K662">
        <v>1412963279</v>
      </c>
      <c r="L662" s="10"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v>3.058E-2</v>
      </c>
      <c r="R662">
        <v>84.944444444444443</v>
      </c>
      <c r="S662" t="s">
        <v>8318</v>
      </c>
      <c r="T662" t="s">
        <v>8362</v>
      </c>
    </row>
    <row r="663" spans="1:20" x14ac:dyDescent="0.2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v>42666.645358796297</v>
      </c>
      <c r="K663">
        <v>1474644559</v>
      </c>
      <c r="L663" s="10"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v>9.4999999999999998E-3</v>
      </c>
      <c r="R663">
        <v>10.555555555555555</v>
      </c>
      <c r="S663" t="s">
        <v>8318</v>
      </c>
      <c r="T663" t="s">
        <v>8362</v>
      </c>
    </row>
    <row r="664" spans="1:20" x14ac:dyDescent="0.2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v>42020.438043981485</v>
      </c>
      <c r="K664">
        <v>1418812247</v>
      </c>
      <c r="L664" s="10"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v>4.0000000000000001E-3</v>
      </c>
      <c r="R664">
        <v>39</v>
      </c>
      <c r="S664" t="s">
        <v>8318</v>
      </c>
      <c r="T664" t="s">
        <v>8362</v>
      </c>
    </row>
    <row r="665" spans="1:20" x14ac:dyDescent="0.2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v>42203.843240740738</v>
      </c>
      <c r="K665">
        <v>1434658456</v>
      </c>
      <c r="L665" s="10"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v>3.5000000000000001E-3</v>
      </c>
      <c r="R665">
        <v>100</v>
      </c>
      <c r="S665" t="s">
        <v>8318</v>
      </c>
      <c r="T665" t="s">
        <v>8362</v>
      </c>
    </row>
    <row r="666" spans="1:20" x14ac:dyDescent="0.2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v>42107.666377314818</v>
      </c>
      <c r="K666">
        <v>1426348775</v>
      </c>
      <c r="L666" s="10"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v>7.5333333333333335E-2</v>
      </c>
      <c r="R666">
        <v>31.172413793103448</v>
      </c>
      <c r="S666" t="s">
        <v>8318</v>
      </c>
      <c r="T666" t="s">
        <v>8362</v>
      </c>
    </row>
    <row r="667" spans="1:20" x14ac:dyDescent="0.2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v>42748.711354166662</v>
      </c>
      <c r="K667">
        <v>1479143061</v>
      </c>
      <c r="L667" s="10"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v>0.18640000000000001</v>
      </c>
      <c r="R667">
        <v>155.33333333333334</v>
      </c>
      <c r="S667" t="s">
        <v>8318</v>
      </c>
      <c r="T667" t="s">
        <v>8362</v>
      </c>
    </row>
    <row r="668" spans="1:20" x14ac:dyDescent="0.2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v>41868.832152777781</v>
      </c>
      <c r="K668">
        <v>1405713498</v>
      </c>
      <c r="L668" s="10"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v>4.0000000000000003E-5</v>
      </c>
      <c r="R668">
        <v>2</v>
      </c>
      <c r="S668" t="s">
        <v>8318</v>
      </c>
      <c r="T668" t="s">
        <v>8362</v>
      </c>
    </row>
    <row r="669" spans="1:20" x14ac:dyDescent="0.2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v>42672.373414351852</v>
      </c>
      <c r="K669">
        <v>1474275463</v>
      </c>
      <c r="L669" s="10"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v>0.1002</v>
      </c>
      <c r="R669">
        <v>178.92857142857142</v>
      </c>
      <c r="S669" t="s">
        <v>8318</v>
      </c>
      <c r="T669" t="s">
        <v>8362</v>
      </c>
    </row>
    <row r="670" spans="1:20" x14ac:dyDescent="0.2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v>42135.831273148149</v>
      </c>
      <c r="K670">
        <v>1427486222</v>
      </c>
      <c r="L670" s="10"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v>4.5600000000000002E-2</v>
      </c>
      <c r="R670">
        <v>27.36</v>
      </c>
      <c r="S670" t="s">
        <v>8318</v>
      </c>
      <c r="T670" t="s">
        <v>8362</v>
      </c>
    </row>
    <row r="671" spans="1:20" x14ac:dyDescent="0.2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v>42557.625671296293</v>
      </c>
      <c r="K671">
        <v>1465225258</v>
      </c>
      <c r="L671" s="10"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v>0.21507499999999999</v>
      </c>
      <c r="R671">
        <v>1536.25</v>
      </c>
      <c r="S671" t="s">
        <v>8318</v>
      </c>
      <c r="T671" t="s">
        <v>8362</v>
      </c>
    </row>
    <row r="672" spans="1:20" x14ac:dyDescent="0.2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v>42540.340277777781</v>
      </c>
      <c r="K672">
        <v>1463418120</v>
      </c>
      <c r="L672" s="10"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v>0.29276666666666668</v>
      </c>
      <c r="R672">
        <v>84.99677419354839</v>
      </c>
      <c r="S672" t="s">
        <v>8318</v>
      </c>
      <c r="T672" t="s">
        <v>8362</v>
      </c>
    </row>
    <row r="673" spans="1:20" x14ac:dyDescent="0.2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v>42018.166666666672</v>
      </c>
      <c r="K673">
        <v>1418315852</v>
      </c>
      <c r="L673" s="10"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v>0.39426666666666665</v>
      </c>
      <c r="R673">
        <v>788.5333333333333</v>
      </c>
      <c r="S673" t="s">
        <v>8318</v>
      </c>
      <c r="T673" t="s">
        <v>8362</v>
      </c>
    </row>
    <row r="674" spans="1:20" x14ac:dyDescent="0.2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v>42005.207638888889</v>
      </c>
      <c r="K674">
        <v>1417410964</v>
      </c>
      <c r="L674" s="10"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v>0.21628</v>
      </c>
      <c r="R674">
        <v>50.29767441860465</v>
      </c>
      <c r="S674" t="s">
        <v>8318</v>
      </c>
      <c r="T674" t="s">
        <v>8362</v>
      </c>
    </row>
    <row r="675" spans="1:20" x14ac:dyDescent="0.2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v>41883.840474537035</v>
      </c>
      <c r="K675">
        <v>1405714217</v>
      </c>
      <c r="L675" s="10"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v>2.0500000000000002E-3</v>
      </c>
      <c r="R675">
        <v>68.333333333333329</v>
      </c>
      <c r="S675" t="s">
        <v>8318</v>
      </c>
      <c r="T675" t="s">
        <v>8362</v>
      </c>
    </row>
    <row r="676" spans="1:20" x14ac:dyDescent="0.2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v>41863.116053240738</v>
      </c>
      <c r="K676">
        <v>1402627627</v>
      </c>
      <c r="L676" s="10"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v>2.9999999999999997E-4</v>
      </c>
      <c r="R676">
        <v>7.5</v>
      </c>
      <c r="S676" t="s">
        <v>8318</v>
      </c>
      <c r="T676" t="s">
        <v>8362</v>
      </c>
    </row>
    <row r="677" spans="1:20" x14ac:dyDescent="0.2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v>42005.290972222225</v>
      </c>
      <c r="K677">
        <v>1417558804</v>
      </c>
      <c r="L677" s="10"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v>0.14849999999999999</v>
      </c>
      <c r="R677">
        <v>34.269230769230766</v>
      </c>
      <c r="S677" t="s">
        <v>8318</v>
      </c>
      <c r="T677" t="s">
        <v>8362</v>
      </c>
    </row>
    <row r="678" spans="1:20" x14ac:dyDescent="0.2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v>42042.768298611118</v>
      </c>
      <c r="K678">
        <v>1420741581</v>
      </c>
      <c r="L678" s="10"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v>1.4710000000000001E-2</v>
      </c>
      <c r="R678">
        <v>61.291666666666664</v>
      </c>
      <c r="S678" t="s">
        <v>8318</v>
      </c>
      <c r="T678" t="s">
        <v>8362</v>
      </c>
    </row>
    <row r="679" spans="1:20" x14ac:dyDescent="0.2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v>42549.403877314813</v>
      </c>
      <c r="K679">
        <v>1463218895</v>
      </c>
      <c r="L679" s="10"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v>0.25584000000000001</v>
      </c>
      <c r="R679">
        <v>133.25</v>
      </c>
      <c r="S679" t="s">
        <v>8318</v>
      </c>
      <c r="T679" t="s">
        <v>8362</v>
      </c>
    </row>
    <row r="680" spans="1:20" x14ac:dyDescent="0.2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v>42511.376597222217</v>
      </c>
      <c r="K680">
        <v>1461229338</v>
      </c>
      <c r="L680" s="10"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v>3.8206896551724136E-2</v>
      </c>
      <c r="R680">
        <v>65.17647058823529</v>
      </c>
      <c r="S680" t="s">
        <v>8318</v>
      </c>
      <c r="T680" t="s">
        <v>8362</v>
      </c>
    </row>
    <row r="681" spans="1:20" x14ac:dyDescent="0.2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v>42616.695706018523</v>
      </c>
      <c r="K681">
        <v>1467736909</v>
      </c>
      <c r="L681" s="10"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v>0.15485964912280703</v>
      </c>
      <c r="R681">
        <v>93.90425531914893</v>
      </c>
      <c r="S681" t="s">
        <v>8318</v>
      </c>
      <c r="T681" t="s">
        <v>8362</v>
      </c>
    </row>
    <row r="682" spans="1:20" x14ac:dyDescent="0.2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v>41899.501516203702</v>
      </c>
      <c r="K682">
        <v>1407931331</v>
      </c>
      <c r="L682" s="10"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v>0.25912000000000002</v>
      </c>
      <c r="R682">
        <v>150.65116279069767</v>
      </c>
      <c r="S682" t="s">
        <v>8318</v>
      </c>
      <c r="T682" t="s">
        <v>8362</v>
      </c>
    </row>
    <row r="683" spans="1:20" x14ac:dyDescent="0.2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v>42669.805601851855</v>
      </c>
      <c r="K683">
        <v>1474917604</v>
      </c>
      <c r="L683" s="10"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v>4.0000000000000002E-4</v>
      </c>
      <c r="R683">
        <v>1</v>
      </c>
      <c r="S683" t="s">
        <v>8318</v>
      </c>
      <c r="T683" t="s">
        <v>8362</v>
      </c>
    </row>
    <row r="684" spans="1:20" x14ac:dyDescent="0.2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v>42808.723634259266</v>
      </c>
      <c r="K684">
        <v>1486923722</v>
      </c>
      <c r="L684" s="10"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v>1.06E-3</v>
      </c>
      <c r="R684">
        <v>13.25</v>
      </c>
      <c r="S684" t="s">
        <v>8318</v>
      </c>
      <c r="T684" t="s">
        <v>8362</v>
      </c>
    </row>
    <row r="685" spans="1:20" x14ac:dyDescent="0.2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v>42674.900046296301</v>
      </c>
      <c r="K685">
        <v>1474493764</v>
      </c>
      <c r="L685" s="10"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v>8.5142857142857138E-3</v>
      </c>
      <c r="R685">
        <v>99.333333333333329</v>
      </c>
      <c r="S685" t="s">
        <v>8318</v>
      </c>
      <c r="T685" t="s">
        <v>8362</v>
      </c>
    </row>
    <row r="686" spans="1:20" x14ac:dyDescent="0.2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v>41845.125</v>
      </c>
      <c r="K686">
        <v>1403176891</v>
      </c>
      <c r="L686" s="10"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v>7.4837500000000001E-2</v>
      </c>
      <c r="R686">
        <v>177.39259259259259</v>
      </c>
      <c r="S686" t="s">
        <v>8318</v>
      </c>
      <c r="T686" t="s">
        <v>8362</v>
      </c>
    </row>
    <row r="687" spans="1:20" x14ac:dyDescent="0.2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v>42016.866574074069</v>
      </c>
      <c r="K687">
        <v>1417207672</v>
      </c>
      <c r="L687" s="10"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v>0.27650000000000002</v>
      </c>
      <c r="R687">
        <v>55.3</v>
      </c>
      <c r="S687" t="s">
        <v>8318</v>
      </c>
      <c r="T687" t="s">
        <v>8362</v>
      </c>
    </row>
    <row r="688" spans="1:20" x14ac:dyDescent="0.2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v>42219.673263888893</v>
      </c>
      <c r="K688">
        <v>1436026170</v>
      </c>
      <c r="L688" s="10"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v>0</v>
      </c>
      <c r="R688" t="e">
        <v>#DIV/0!</v>
      </c>
      <c r="S688" t="s">
        <v>8318</v>
      </c>
      <c r="T688" t="s">
        <v>8362</v>
      </c>
    </row>
    <row r="689" spans="1:20" x14ac:dyDescent="0.2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v>42771.750613425931</v>
      </c>
      <c r="K689">
        <v>1481133653</v>
      </c>
      <c r="L689" s="10"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v>3.5499999999999997E-2</v>
      </c>
      <c r="R689">
        <v>591.66666666666663</v>
      </c>
      <c r="S689" t="s">
        <v>8318</v>
      </c>
      <c r="T689" t="s">
        <v>8362</v>
      </c>
    </row>
    <row r="690" spans="1:20" x14ac:dyDescent="0.2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v>42292.104780092588</v>
      </c>
      <c r="K690">
        <v>1442284253</v>
      </c>
      <c r="L690" s="10"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v>0.72989999999999999</v>
      </c>
      <c r="R690">
        <v>405.5</v>
      </c>
      <c r="S690" t="s">
        <v>8318</v>
      </c>
      <c r="T690" t="s">
        <v>8362</v>
      </c>
    </row>
    <row r="691" spans="1:20" x14ac:dyDescent="0.2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v>42712.207638888889</v>
      </c>
      <c r="K691">
        <v>1478016097</v>
      </c>
      <c r="L691" s="10"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v>0.57648750000000004</v>
      </c>
      <c r="R691">
        <v>343.14732142857144</v>
      </c>
      <c r="S691" t="s">
        <v>8318</v>
      </c>
      <c r="T691" t="s">
        <v>8362</v>
      </c>
    </row>
    <row r="692" spans="1:20" x14ac:dyDescent="0.2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v>42622.25</v>
      </c>
      <c r="K692">
        <v>1469718841</v>
      </c>
      <c r="L692" s="10"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v>0.1234</v>
      </c>
      <c r="R692">
        <v>72.588235294117652</v>
      </c>
      <c r="S692" t="s">
        <v>8318</v>
      </c>
      <c r="T692" t="s">
        <v>8362</v>
      </c>
    </row>
    <row r="693" spans="1:20" x14ac:dyDescent="0.2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v>42186.028310185182</v>
      </c>
      <c r="K693">
        <v>1433292046</v>
      </c>
      <c r="L693" s="10"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v>5.1999999999999998E-3</v>
      </c>
      <c r="R693">
        <v>26</v>
      </c>
      <c r="S693" t="s">
        <v>8318</v>
      </c>
      <c r="T693" t="s">
        <v>8362</v>
      </c>
    </row>
    <row r="694" spans="1:20" x14ac:dyDescent="0.2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v>42726.37572916667</v>
      </c>
      <c r="K694">
        <v>1479805263</v>
      </c>
      <c r="L694" s="10"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v>6.5299999999999997E-2</v>
      </c>
      <c r="R694">
        <v>6.4975124378109452</v>
      </c>
      <c r="S694" t="s">
        <v>8318</v>
      </c>
      <c r="T694" t="s">
        <v>8362</v>
      </c>
    </row>
    <row r="695" spans="1:20" x14ac:dyDescent="0.2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v>42124.808182870373</v>
      </c>
      <c r="K695">
        <v>1427829827</v>
      </c>
      <c r="L695" s="10"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v>0.35338000000000003</v>
      </c>
      <c r="R695">
        <v>119.38513513513513</v>
      </c>
      <c r="S695" t="s">
        <v>8318</v>
      </c>
      <c r="T695" t="s">
        <v>8362</v>
      </c>
    </row>
    <row r="696" spans="1:20" x14ac:dyDescent="0.2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v>42767.663877314815</v>
      </c>
      <c r="K696">
        <v>1483372559</v>
      </c>
      <c r="L696" s="10"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v>3.933333333333333E-3</v>
      </c>
      <c r="R696">
        <v>84.285714285714292</v>
      </c>
      <c r="S696" t="s">
        <v>8318</v>
      </c>
      <c r="T696" t="s">
        <v>8362</v>
      </c>
    </row>
    <row r="697" spans="1:20" x14ac:dyDescent="0.2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v>41943.521064814813</v>
      </c>
      <c r="K697">
        <v>1412166620</v>
      </c>
      <c r="L697" s="10"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v>1.06E-2</v>
      </c>
      <c r="R697">
        <v>90.857142857142861</v>
      </c>
      <c r="S697" t="s">
        <v>8318</v>
      </c>
      <c r="T697" t="s">
        <v>8362</v>
      </c>
    </row>
    <row r="698" spans="1:20" x14ac:dyDescent="0.2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v>41845.927106481482</v>
      </c>
      <c r="K698">
        <v>1403734502</v>
      </c>
      <c r="L698" s="10"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v>5.7142857142857145E-6</v>
      </c>
      <c r="R698">
        <v>1</v>
      </c>
      <c r="S698" t="s">
        <v>8318</v>
      </c>
      <c r="T698" t="s">
        <v>8362</v>
      </c>
    </row>
    <row r="699" spans="1:20" x14ac:dyDescent="0.2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v>42403.523020833338</v>
      </c>
      <c r="K699">
        <v>1453206789</v>
      </c>
      <c r="L699" s="10"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v>0.46379999999999999</v>
      </c>
      <c r="R699">
        <v>20.342105263157894</v>
      </c>
      <c r="S699" t="s">
        <v>8318</v>
      </c>
      <c r="T699" t="s">
        <v>8362</v>
      </c>
    </row>
    <row r="700" spans="1:20" x14ac:dyDescent="0.2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v>41900.083333333336</v>
      </c>
      <c r="K700">
        <v>1408141245</v>
      </c>
      <c r="L700" s="10"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v>0.15390000000000001</v>
      </c>
      <c r="R700">
        <v>530.68965517241384</v>
      </c>
      <c r="S700" t="s">
        <v>8318</v>
      </c>
      <c r="T700" t="s">
        <v>8362</v>
      </c>
    </row>
    <row r="701" spans="1:20" x14ac:dyDescent="0.2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v>41600.666666666664</v>
      </c>
      <c r="K701">
        <v>1381923548</v>
      </c>
      <c r="L701" s="10"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v>0.824221076923077</v>
      </c>
      <c r="R701">
        <v>120.39184269662923</v>
      </c>
      <c r="S701" t="s">
        <v>8318</v>
      </c>
      <c r="T701" t="s">
        <v>8362</v>
      </c>
    </row>
    <row r="702" spans="1:20" x14ac:dyDescent="0.2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v>42745.688437500001</v>
      </c>
      <c r="K702">
        <v>1481473881</v>
      </c>
      <c r="L702" s="10"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v>2.6866666666666667E-2</v>
      </c>
      <c r="R702">
        <v>13</v>
      </c>
      <c r="S702" t="s">
        <v>8318</v>
      </c>
      <c r="T702" t="s">
        <v>8362</v>
      </c>
    </row>
    <row r="703" spans="1:20" x14ac:dyDescent="0.2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v>41843.662962962961</v>
      </c>
      <c r="K703">
        <v>1403538880</v>
      </c>
      <c r="L703" s="10"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v>0.26600000000000001</v>
      </c>
      <c r="R703">
        <v>291.33333333333331</v>
      </c>
      <c r="S703" t="s">
        <v>8318</v>
      </c>
      <c r="T703" t="s">
        <v>8362</v>
      </c>
    </row>
    <row r="704" spans="1:20" x14ac:dyDescent="0.2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v>42698.768368055549</v>
      </c>
      <c r="K704">
        <v>1477416387</v>
      </c>
      <c r="L704" s="10"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v>0.30813400000000002</v>
      </c>
      <c r="R704">
        <v>124.9191891891892</v>
      </c>
      <c r="S704" t="s">
        <v>8318</v>
      </c>
      <c r="T704" t="s">
        <v>8362</v>
      </c>
    </row>
    <row r="705" spans="1:20" x14ac:dyDescent="0.2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v>42766.98055555555</v>
      </c>
      <c r="K705">
        <v>1481150949</v>
      </c>
      <c r="L705" s="10"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v>5.5800000000000002E-2</v>
      </c>
      <c r="R705">
        <v>119.57142857142857</v>
      </c>
      <c r="S705" t="s">
        <v>8318</v>
      </c>
      <c r="T705" t="s">
        <v>8362</v>
      </c>
    </row>
    <row r="706" spans="1:20" x14ac:dyDescent="0.2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v>42786.192916666667</v>
      </c>
      <c r="K706">
        <v>1482381468</v>
      </c>
      <c r="L706" s="10"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v>8.7454545454545458E-3</v>
      </c>
      <c r="R706">
        <v>120.25</v>
      </c>
      <c r="S706" t="s">
        <v>8318</v>
      </c>
      <c r="T706" t="s">
        <v>8362</v>
      </c>
    </row>
    <row r="707" spans="1:20" x14ac:dyDescent="0.2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v>42756.491643518515</v>
      </c>
      <c r="K707">
        <v>1482407278</v>
      </c>
      <c r="L707" s="10"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v>9.7699999999999992E-3</v>
      </c>
      <c r="R707">
        <v>195.4</v>
      </c>
      <c r="S707" t="s">
        <v>8318</v>
      </c>
      <c r="T707" t="s">
        <v>8362</v>
      </c>
    </row>
    <row r="708" spans="1:20" x14ac:dyDescent="0.2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v>42718.777083333334</v>
      </c>
      <c r="K708">
        <v>1478130783</v>
      </c>
      <c r="L708" s="10"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v>0</v>
      </c>
      <c r="R708" t="e">
        <v>#DIV/0!</v>
      </c>
      <c r="S708" t="s">
        <v>8318</v>
      </c>
      <c r="T708" t="s">
        <v>8362</v>
      </c>
    </row>
    <row r="709" spans="1:20" x14ac:dyDescent="0.2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v>42736.663506944446</v>
      </c>
      <c r="K709">
        <v>1479830127</v>
      </c>
      <c r="L709" s="10"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v>0.78927352941176465</v>
      </c>
      <c r="R709">
        <v>117.69868421052631</v>
      </c>
      <c r="S709" t="s">
        <v>8318</v>
      </c>
      <c r="T709" t="s">
        <v>8362</v>
      </c>
    </row>
    <row r="710" spans="1:20" x14ac:dyDescent="0.2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v>41895.581018518518</v>
      </c>
      <c r="K710">
        <v>1405432600</v>
      </c>
      <c r="L710" s="10"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v>0.22092500000000001</v>
      </c>
      <c r="R710">
        <v>23.948509485094849</v>
      </c>
      <c r="S710" t="s">
        <v>8318</v>
      </c>
      <c r="T710" t="s">
        <v>8362</v>
      </c>
    </row>
    <row r="711" spans="1:20" x14ac:dyDescent="0.2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v>41978.041192129633</v>
      </c>
      <c r="K711">
        <v>1415149159</v>
      </c>
      <c r="L711" s="10"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v>4.0666666666666663E-3</v>
      </c>
      <c r="R711">
        <v>30.5</v>
      </c>
      <c r="S711" t="s">
        <v>8318</v>
      </c>
      <c r="T711" t="s">
        <v>8362</v>
      </c>
    </row>
    <row r="712" spans="1:20" x14ac:dyDescent="0.2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v>41871.030555555553</v>
      </c>
      <c r="K712">
        <v>1405640302</v>
      </c>
      <c r="L712" s="10"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v>0</v>
      </c>
      <c r="R712" t="e">
        <v>#DIV/0!</v>
      </c>
      <c r="S712" t="s">
        <v>8318</v>
      </c>
      <c r="T712" t="s">
        <v>8362</v>
      </c>
    </row>
    <row r="713" spans="1:20" x14ac:dyDescent="0.2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v>42718.500787037032</v>
      </c>
      <c r="K713">
        <v>1478257268</v>
      </c>
      <c r="L713" s="10"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v>0.33790999999999999</v>
      </c>
      <c r="R713">
        <v>99.973372781065095</v>
      </c>
      <c r="S713" t="s">
        <v>8318</v>
      </c>
      <c r="T713" t="s">
        <v>8362</v>
      </c>
    </row>
    <row r="714" spans="1:20" x14ac:dyDescent="0.2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v>42414.680925925932</v>
      </c>
      <c r="K714">
        <v>1452874832</v>
      </c>
      <c r="L714" s="10"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v>2.1649484536082476E-3</v>
      </c>
      <c r="R714">
        <v>26.25</v>
      </c>
      <c r="S714" t="s">
        <v>8318</v>
      </c>
      <c r="T714" t="s">
        <v>8362</v>
      </c>
    </row>
    <row r="715" spans="1:20" x14ac:dyDescent="0.2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v>42526.529305555552</v>
      </c>
      <c r="K715">
        <v>1462538532</v>
      </c>
      <c r="L715" s="10"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v>7.9600000000000001E-3</v>
      </c>
      <c r="R715">
        <v>199</v>
      </c>
      <c r="S715" t="s">
        <v>8318</v>
      </c>
      <c r="T715" t="s">
        <v>8362</v>
      </c>
    </row>
    <row r="716" spans="1:20" x14ac:dyDescent="0.2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v>42794.787986111114</v>
      </c>
      <c r="K716">
        <v>1483124082</v>
      </c>
      <c r="L716" s="10"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v>0.14993333333333334</v>
      </c>
      <c r="R716">
        <v>80.321428571428569</v>
      </c>
      <c r="S716" t="s">
        <v>8318</v>
      </c>
      <c r="T716" t="s">
        <v>8362</v>
      </c>
    </row>
    <row r="717" spans="1:20" x14ac:dyDescent="0.2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v>42313.132407407407</v>
      </c>
      <c r="K717">
        <v>1443233440</v>
      </c>
      <c r="L717" s="10"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v>5.0509090909090906E-2</v>
      </c>
      <c r="R717">
        <v>115.75</v>
      </c>
      <c r="S717" t="s">
        <v>8318</v>
      </c>
      <c r="T717" t="s">
        <v>8362</v>
      </c>
    </row>
    <row r="718" spans="1:20" x14ac:dyDescent="0.2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v>41974</v>
      </c>
      <c r="K718">
        <v>1414511307</v>
      </c>
      <c r="L718" s="10"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v>0.10214285714285715</v>
      </c>
      <c r="R718">
        <v>44.6875</v>
      </c>
      <c r="S718" t="s">
        <v>8318</v>
      </c>
      <c r="T718" t="s">
        <v>8362</v>
      </c>
    </row>
    <row r="719" spans="1:20" x14ac:dyDescent="0.2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v>41887.854189814818</v>
      </c>
      <c r="K719">
        <v>1407357002</v>
      </c>
      <c r="L719" s="10"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v>3.0500000000000002E-3</v>
      </c>
      <c r="R719">
        <v>76.25</v>
      </c>
      <c r="S719" t="s">
        <v>8318</v>
      </c>
      <c r="T719" t="s">
        <v>8362</v>
      </c>
    </row>
    <row r="720" spans="1:20" x14ac:dyDescent="0.2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v>42784.249305555553</v>
      </c>
      <c r="K720">
        <v>1484684247</v>
      </c>
      <c r="L720" s="10"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v>7.4999999999999997E-3</v>
      </c>
      <c r="R720">
        <v>22.5</v>
      </c>
      <c r="S720" t="s">
        <v>8318</v>
      </c>
      <c r="T720" t="s">
        <v>8362</v>
      </c>
    </row>
    <row r="721" spans="1:20" x14ac:dyDescent="0.2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v>42423.040231481486</v>
      </c>
      <c r="K721">
        <v>1454979476</v>
      </c>
      <c r="L721" s="10"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v>1.2933333333333333E-2</v>
      </c>
      <c r="R721">
        <v>19.399999999999999</v>
      </c>
      <c r="S721" t="s">
        <v>8318</v>
      </c>
      <c r="T721" t="s">
        <v>8362</v>
      </c>
    </row>
    <row r="722" spans="1:20" x14ac:dyDescent="0.2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v>40937.649201388893</v>
      </c>
      <c r="K722">
        <v>1325432091</v>
      </c>
      <c r="L722" s="10"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v>1.4394736842105262</v>
      </c>
      <c r="R722">
        <v>66.707317073170728</v>
      </c>
      <c r="S722" t="s">
        <v>8317</v>
      </c>
      <c r="T722" t="s">
        <v>8346</v>
      </c>
    </row>
    <row r="723" spans="1:20" x14ac:dyDescent="0.2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v>41852.571840277778</v>
      </c>
      <c r="K723">
        <v>1403012607</v>
      </c>
      <c r="L723" s="10"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v>1.2210975609756098</v>
      </c>
      <c r="R723">
        <v>84.142857142857139</v>
      </c>
      <c r="S723" t="s">
        <v>8317</v>
      </c>
      <c r="T723" t="s">
        <v>8346</v>
      </c>
    </row>
    <row r="724" spans="1:20" x14ac:dyDescent="0.2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v>41007.76363425926</v>
      </c>
      <c r="K724">
        <v>1331320778</v>
      </c>
      <c r="L724" s="10"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v>1.3202400000000001</v>
      </c>
      <c r="R724">
        <v>215.72549019607843</v>
      </c>
      <c r="S724" t="s">
        <v>8317</v>
      </c>
      <c r="T724" t="s">
        <v>8346</v>
      </c>
    </row>
    <row r="725" spans="1:20" x14ac:dyDescent="0.2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v>42215.165972222225</v>
      </c>
      <c r="K725">
        <v>1435606549</v>
      </c>
      <c r="L725" s="10"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v>1.0938000000000001</v>
      </c>
      <c r="R725">
        <v>54.69</v>
      </c>
      <c r="S725" t="s">
        <v>8317</v>
      </c>
      <c r="T725" t="s">
        <v>8346</v>
      </c>
    </row>
    <row r="726" spans="1:20" x14ac:dyDescent="0.2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v>40724.638460648144</v>
      </c>
      <c r="K726">
        <v>1306855163</v>
      </c>
      <c r="L726" s="10"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v>1.0547157142857144</v>
      </c>
      <c r="R726">
        <v>51.62944055944056</v>
      </c>
      <c r="S726" t="s">
        <v>8317</v>
      </c>
      <c r="T726" t="s">
        <v>8346</v>
      </c>
    </row>
    <row r="727" spans="1:20" x14ac:dyDescent="0.2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v>42351.626296296294</v>
      </c>
      <c r="K727">
        <v>1447426912</v>
      </c>
      <c r="L727" s="10"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v>1.0035000000000001</v>
      </c>
      <c r="R727">
        <v>143.35714285714286</v>
      </c>
      <c r="S727" t="s">
        <v>8317</v>
      </c>
      <c r="T727" t="s">
        <v>8346</v>
      </c>
    </row>
    <row r="728" spans="1:20" x14ac:dyDescent="0.2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v>41376.042673611111</v>
      </c>
      <c r="K728">
        <v>1363136487</v>
      </c>
      <c r="L728" s="10"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v>1.014</v>
      </c>
      <c r="R728">
        <v>72.428571428571431</v>
      </c>
      <c r="S728" t="s">
        <v>8317</v>
      </c>
      <c r="T728" t="s">
        <v>8346</v>
      </c>
    </row>
    <row r="729" spans="1:20" x14ac:dyDescent="0.2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v>41288.888888888891</v>
      </c>
      <c r="K729">
        <v>1354580949</v>
      </c>
      <c r="L729" s="10"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v>1.5551428571428572</v>
      </c>
      <c r="R729">
        <v>36.530201342281877</v>
      </c>
      <c r="S729" t="s">
        <v>8317</v>
      </c>
      <c r="T729" t="s">
        <v>8346</v>
      </c>
    </row>
    <row r="730" spans="1:20" x14ac:dyDescent="0.2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v>40776.837465277778</v>
      </c>
      <c r="K730">
        <v>1310069157</v>
      </c>
      <c r="L730" s="10"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v>1.05566</v>
      </c>
      <c r="R730">
        <v>60.903461538461535</v>
      </c>
      <c r="S730" t="s">
        <v>8317</v>
      </c>
      <c r="T730" t="s">
        <v>8346</v>
      </c>
    </row>
    <row r="731" spans="1:20" x14ac:dyDescent="0.2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v>41171.185891203706</v>
      </c>
      <c r="K731">
        <v>1342844861</v>
      </c>
      <c r="L731" s="10"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v>1.3065</v>
      </c>
      <c r="R731">
        <v>43.55</v>
      </c>
      <c r="S731" t="s">
        <v>8317</v>
      </c>
      <c r="T731" t="s">
        <v>8346</v>
      </c>
    </row>
    <row r="732" spans="1:20" x14ac:dyDescent="0.2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v>40884.745266203703</v>
      </c>
      <c r="K732">
        <v>1320688391</v>
      </c>
      <c r="L732" s="10"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v>1.3219000000000001</v>
      </c>
      <c r="R732">
        <v>99.766037735849054</v>
      </c>
      <c r="S732" t="s">
        <v>8317</v>
      </c>
      <c r="T732" t="s">
        <v>8346</v>
      </c>
    </row>
    <row r="733" spans="1:20" x14ac:dyDescent="0.2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v>40930.25</v>
      </c>
      <c r="K733">
        <v>1322852747</v>
      </c>
      <c r="L733" s="10"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v>1.26</v>
      </c>
      <c r="R733">
        <v>88.732394366197184</v>
      </c>
      <c r="S733" t="s">
        <v>8317</v>
      </c>
      <c r="T733" t="s">
        <v>8346</v>
      </c>
    </row>
    <row r="734" spans="1:20" x14ac:dyDescent="0.2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v>41546.424317129626</v>
      </c>
      <c r="K734">
        <v>1375265461</v>
      </c>
      <c r="L734" s="10"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v>1.6</v>
      </c>
      <c r="R734">
        <v>4.9230769230769234</v>
      </c>
      <c r="S734" t="s">
        <v>8317</v>
      </c>
      <c r="T734" t="s">
        <v>8346</v>
      </c>
    </row>
    <row r="735" spans="1:20" x14ac:dyDescent="0.2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v>41628.420046296298</v>
      </c>
      <c r="K735">
        <v>1384941892</v>
      </c>
      <c r="L735" s="10"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v>1.2048000000000001</v>
      </c>
      <c r="R735">
        <v>17.822485207100591</v>
      </c>
      <c r="S735" t="s">
        <v>8317</v>
      </c>
      <c r="T735" t="s">
        <v>8346</v>
      </c>
    </row>
    <row r="736" spans="1:20" x14ac:dyDescent="0.2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v>42133.208333333328</v>
      </c>
      <c r="K736">
        <v>1428465420</v>
      </c>
      <c r="L736" s="10"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v>1.2552941176470589</v>
      </c>
      <c r="R736">
        <v>187.19298245614036</v>
      </c>
      <c r="S736" t="s">
        <v>8317</v>
      </c>
      <c r="T736" t="s">
        <v>8346</v>
      </c>
    </row>
    <row r="737" spans="1:20" x14ac:dyDescent="0.2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v>41977.027083333334</v>
      </c>
      <c r="K737">
        <v>1414975346</v>
      </c>
      <c r="L737" s="10"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v>1.1440638297872341</v>
      </c>
      <c r="R737">
        <v>234.80786026200875</v>
      </c>
      <c r="S737" t="s">
        <v>8317</v>
      </c>
      <c r="T737" t="s">
        <v>8346</v>
      </c>
    </row>
    <row r="738" spans="1:20" x14ac:dyDescent="0.2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v>41599.207638888889</v>
      </c>
      <c r="K738">
        <v>1383327440</v>
      </c>
      <c r="L738" s="10"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v>3.151388888888889</v>
      </c>
      <c r="R738">
        <v>105.04629629629629</v>
      </c>
      <c r="S738" t="s">
        <v>8317</v>
      </c>
      <c r="T738" t="s">
        <v>8346</v>
      </c>
    </row>
    <row r="739" spans="1:20" x14ac:dyDescent="0.2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v>41684.833333333336</v>
      </c>
      <c r="K739">
        <v>1390890987</v>
      </c>
      <c r="L739" s="10"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v>1.224</v>
      </c>
      <c r="R739">
        <v>56.666666666666664</v>
      </c>
      <c r="S739" t="s">
        <v>8317</v>
      </c>
      <c r="T739" t="s">
        <v>8346</v>
      </c>
    </row>
    <row r="740" spans="1:20" x14ac:dyDescent="0.2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v>41974.207638888889</v>
      </c>
      <c r="K740">
        <v>1414765794</v>
      </c>
      <c r="L740" s="10"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v>1.0673333333333332</v>
      </c>
      <c r="R740">
        <v>39.048780487804876</v>
      </c>
      <c r="S740" t="s">
        <v>8317</v>
      </c>
      <c r="T740" t="s">
        <v>8346</v>
      </c>
    </row>
    <row r="741" spans="1:20" x14ac:dyDescent="0.2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v>41862.502650462964</v>
      </c>
      <c r="K741">
        <v>1404907429</v>
      </c>
      <c r="L741" s="10"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v>1.5833333333333333</v>
      </c>
      <c r="R741">
        <v>68.345323741007192</v>
      </c>
      <c r="S741" t="s">
        <v>8317</v>
      </c>
      <c r="T741" t="s">
        <v>8346</v>
      </c>
    </row>
    <row r="742" spans="1:20" x14ac:dyDescent="0.2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v>42176.146782407406</v>
      </c>
      <c r="K742">
        <v>1433647882</v>
      </c>
      <c r="L742" s="10"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v>1.0740000000000001</v>
      </c>
      <c r="R742">
        <v>169.57894736842104</v>
      </c>
      <c r="S742" t="s">
        <v>8317</v>
      </c>
      <c r="T742" t="s">
        <v>8346</v>
      </c>
    </row>
    <row r="743" spans="1:20" x14ac:dyDescent="0.2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v>41436.648217592592</v>
      </c>
      <c r="K743">
        <v>1367940806</v>
      </c>
      <c r="L743" s="10"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v>1.0226</v>
      </c>
      <c r="R743">
        <v>141.42340425531913</v>
      </c>
      <c r="S743" t="s">
        <v>8317</v>
      </c>
      <c r="T743" t="s">
        <v>8346</v>
      </c>
    </row>
    <row r="744" spans="1:20" x14ac:dyDescent="0.2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v>41719.876296296294</v>
      </c>
      <c r="K744">
        <v>1392847312</v>
      </c>
      <c r="L744" s="10"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v>1.1071428571428572</v>
      </c>
      <c r="R744">
        <v>67.391304347826093</v>
      </c>
      <c r="S744" t="s">
        <v>8317</v>
      </c>
      <c r="T744" t="s">
        <v>8346</v>
      </c>
    </row>
    <row r="745" spans="1:20" x14ac:dyDescent="0.2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v>41015.875</v>
      </c>
      <c r="K745">
        <v>1332435685</v>
      </c>
      <c r="L745" s="10"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v>1.48</v>
      </c>
      <c r="R745">
        <v>54.266666666666666</v>
      </c>
      <c r="S745" t="s">
        <v>8317</v>
      </c>
      <c r="T745" t="s">
        <v>8346</v>
      </c>
    </row>
    <row r="746" spans="1:20" x14ac:dyDescent="0.2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v>41256.95721064815</v>
      </c>
      <c r="K746">
        <v>1352847503</v>
      </c>
      <c r="L746" s="10"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v>1.0232000000000001</v>
      </c>
      <c r="R746">
        <v>82.516129032258064</v>
      </c>
      <c r="S746" t="s">
        <v>8317</v>
      </c>
      <c r="T746" t="s">
        <v>8346</v>
      </c>
    </row>
    <row r="747" spans="1:20" x14ac:dyDescent="0.2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v>41397.572280092594</v>
      </c>
      <c r="K747">
        <v>1364996645</v>
      </c>
      <c r="L747" s="10"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v>1.7909909909909909</v>
      </c>
      <c r="R747">
        <v>53.729729729729726</v>
      </c>
      <c r="S747" t="s">
        <v>8317</v>
      </c>
      <c r="T747" t="s">
        <v>8346</v>
      </c>
    </row>
    <row r="748" spans="1:20" x14ac:dyDescent="0.2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v>41175.165972222225</v>
      </c>
      <c r="K748">
        <v>1346806909</v>
      </c>
      <c r="L748" s="10"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v>1.1108135252761968</v>
      </c>
      <c r="R748">
        <v>34.206185567010309</v>
      </c>
      <c r="S748" t="s">
        <v>8317</v>
      </c>
      <c r="T748" t="s">
        <v>8346</v>
      </c>
    </row>
    <row r="749" spans="1:20" x14ac:dyDescent="0.2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v>42019.454166666663</v>
      </c>
      <c r="K749">
        <v>1418649019</v>
      </c>
      <c r="L749" s="10"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v>1.0004285714285714</v>
      </c>
      <c r="R749">
        <v>127.32727272727273</v>
      </c>
      <c r="S749" t="s">
        <v>8317</v>
      </c>
      <c r="T749" t="s">
        <v>8346</v>
      </c>
    </row>
    <row r="750" spans="1:20" x14ac:dyDescent="0.2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v>41861.846828703703</v>
      </c>
      <c r="K750">
        <v>1405109966</v>
      </c>
      <c r="L750" s="10"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v>1.0024999999999999</v>
      </c>
      <c r="R750">
        <v>45.56818181818182</v>
      </c>
      <c r="S750" t="s">
        <v>8317</v>
      </c>
      <c r="T750" t="s">
        <v>8346</v>
      </c>
    </row>
    <row r="751" spans="1:20" x14ac:dyDescent="0.2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v>42763.94131944445</v>
      </c>
      <c r="K751">
        <v>1483050930</v>
      </c>
      <c r="L751" s="10"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v>1.0556000000000001</v>
      </c>
      <c r="R751">
        <v>95.963636363636368</v>
      </c>
      <c r="S751" t="s">
        <v>8317</v>
      </c>
      <c r="T751" t="s">
        <v>8346</v>
      </c>
    </row>
    <row r="752" spans="1:20" x14ac:dyDescent="0.2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v>41329.878148148149</v>
      </c>
      <c r="K752">
        <v>1359147872</v>
      </c>
      <c r="L752" s="10"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v>1.0258775877587758</v>
      </c>
      <c r="R752">
        <v>77.271186440677965</v>
      </c>
      <c r="S752" t="s">
        <v>8317</v>
      </c>
      <c r="T752" t="s">
        <v>8346</v>
      </c>
    </row>
    <row r="753" spans="1:20" x14ac:dyDescent="0.2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v>40759.630497685182</v>
      </c>
      <c r="K753">
        <v>1308496075</v>
      </c>
      <c r="L753" s="10"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v>1.1850000000000001</v>
      </c>
      <c r="R753">
        <v>57.338709677419352</v>
      </c>
      <c r="S753" t="s">
        <v>8317</v>
      </c>
      <c r="T753" t="s">
        <v>8346</v>
      </c>
    </row>
    <row r="754" spans="1:20" x14ac:dyDescent="0.2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v>42659.458333333328</v>
      </c>
      <c r="K754">
        <v>1474884417</v>
      </c>
      <c r="L754" s="10"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v>1.117</v>
      </c>
      <c r="R754">
        <v>53.19047619047619</v>
      </c>
      <c r="S754" t="s">
        <v>8317</v>
      </c>
      <c r="T754" t="s">
        <v>8346</v>
      </c>
    </row>
    <row r="755" spans="1:20" x14ac:dyDescent="0.2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v>42049.590173611112</v>
      </c>
      <c r="K755">
        <v>1421330991</v>
      </c>
      <c r="L755" s="10"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v>1.28</v>
      </c>
      <c r="R755">
        <v>492.30769230769232</v>
      </c>
      <c r="S755" t="s">
        <v>8317</v>
      </c>
      <c r="T755" t="s">
        <v>8346</v>
      </c>
    </row>
    <row r="756" spans="1:20" x14ac:dyDescent="0.2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v>41279.749085648145</v>
      </c>
      <c r="K756">
        <v>1354816721</v>
      </c>
      <c r="L756" s="10"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v>1.0375000000000001</v>
      </c>
      <c r="R756">
        <v>42.346938775510203</v>
      </c>
      <c r="S756" t="s">
        <v>8317</v>
      </c>
      <c r="T756" t="s">
        <v>8346</v>
      </c>
    </row>
    <row r="757" spans="1:20" x14ac:dyDescent="0.2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v>41414.02847222222</v>
      </c>
      <c r="K757">
        <v>1366381877</v>
      </c>
      <c r="L757" s="10"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v>1.0190760000000001</v>
      </c>
      <c r="R757">
        <v>37.466029411764708</v>
      </c>
      <c r="S757" t="s">
        <v>8317</v>
      </c>
      <c r="T757" t="s">
        <v>8346</v>
      </c>
    </row>
    <row r="758" spans="1:20" x14ac:dyDescent="0.2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v>40651.725219907406</v>
      </c>
      <c r="K758">
        <v>1297880659</v>
      </c>
      <c r="L758" s="10"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v>1.177142857142857</v>
      </c>
      <c r="R758">
        <v>37.454545454545453</v>
      </c>
      <c r="S758" t="s">
        <v>8317</v>
      </c>
      <c r="T758" t="s">
        <v>8346</v>
      </c>
    </row>
    <row r="759" spans="1:20" x14ac:dyDescent="0.2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v>41249.054560185185</v>
      </c>
      <c r="K759">
        <v>1353547114</v>
      </c>
      <c r="L759" s="10"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v>2.38</v>
      </c>
      <c r="R759">
        <v>33.055555555555557</v>
      </c>
      <c r="S759" t="s">
        <v>8317</v>
      </c>
      <c r="T759" t="s">
        <v>8346</v>
      </c>
    </row>
    <row r="760" spans="1:20" x14ac:dyDescent="0.2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v>40459.836435185185</v>
      </c>
      <c r="K760">
        <v>1283976268</v>
      </c>
      <c r="L760" s="10"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v>1.02</v>
      </c>
      <c r="R760">
        <v>134.21052631578948</v>
      </c>
      <c r="S760" t="s">
        <v>8317</v>
      </c>
      <c r="T760" t="s">
        <v>8346</v>
      </c>
    </row>
    <row r="761" spans="1:20" x14ac:dyDescent="0.2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v>41829.330312500002</v>
      </c>
      <c r="K761">
        <v>1401436539</v>
      </c>
      <c r="L761" s="10"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v>1.0192000000000001</v>
      </c>
      <c r="R761">
        <v>51.474747474747474</v>
      </c>
      <c r="S761" t="s">
        <v>8317</v>
      </c>
      <c r="T761" t="s">
        <v>8346</v>
      </c>
    </row>
    <row r="762" spans="1:20" x14ac:dyDescent="0.2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v>42700.805706018517</v>
      </c>
      <c r="K762">
        <v>1477592413</v>
      </c>
      <c r="L762" s="10"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v>0</v>
      </c>
      <c r="R762" t="e">
        <v>#DIV/0!</v>
      </c>
      <c r="S762" t="s">
        <v>8317</v>
      </c>
      <c r="T762" t="s">
        <v>8336</v>
      </c>
    </row>
    <row r="763" spans="1:20" x14ac:dyDescent="0.2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v>41672.751458333332</v>
      </c>
      <c r="K763">
        <v>1388772126</v>
      </c>
      <c r="L763" s="10"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v>4.7E-2</v>
      </c>
      <c r="R763">
        <v>39.166666666666664</v>
      </c>
      <c r="S763" t="s">
        <v>8317</v>
      </c>
      <c r="T763" t="s">
        <v>8336</v>
      </c>
    </row>
    <row r="764" spans="1:20" x14ac:dyDescent="0.2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v>42708.25</v>
      </c>
      <c r="K764">
        <v>1479328570</v>
      </c>
      <c r="L764" s="10"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v>0</v>
      </c>
      <c r="R764" t="e">
        <v>#DIV/0!</v>
      </c>
      <c r="S764" t="s">
        <v>8317</v>
      </c>
      <c r="T764" t="s">
        <v>8336</v>
      </c>
    </row>
    <row r="765" spans="1:20" x14ac:dyDescent="0.2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v>41501.446851851848</v>
      </c>
      <c r="K765">
        <v>1373971408</v>
      </c>
      <c r="L765" s="10"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v>1.1655011655011655E-3</v>
      </c>
      <c r="R765">
        <v>5</v>
      </c>
      <c r="S765" t="s">
        <v>8317</v>
      </c>
      <c r="T765" t="s">
        <v>8336</v>
      </c>
    </row>
    <row r="766" spans="1:20" x14ac:dyDescent="0.2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v>42257.173159722224</v>
      </c>
      <c r="K766">
        <v>1439266161</v>
      </c>
      <c r="L766" s="10"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v>0</v>
      </c>
      <c r="R766" t="e">
        <v>#DIV/0!</v>
      </c>
      <c r="S766" t="s">
        <v>8317</v>
      </c>
      <c r="T766" t="s">
        <v>8336</v>
      </c>
    </row>
    <row r="767" spans="1:20" x14ac:dyDescent="0.2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v>41931.542638888888</v>
      </c>
      <c r="K767">
        <v>1411131684</v>
      </c>
      <c r="L767" s="10"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v>0.36014285714285715</v>
      </c>
      <c r="R767">
        <v>57.295454545454547</v>
      </c>
      <c r="S767" t="s">
        <v>8317</v>
      </c>
      <c r="T767" t="s">
        <v>8336</v>
      </c>
    </row>
    <row r="768" spans="1:20" x14ac:dyDescent="0.2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v>42051.783368055556</v>
      </c>
      <c r="K768">
        <v>1421520483</v>
      </c>
      <c r="L768" s="10"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v>0</v>
      </c>
      <c r="R768" t="e">
        <v>#DIV/0!</v>
      </c>
      <c r="S768" t="s">
        <v>8317</v>
      </c>
      <c r="T768" t="s">
        <v>8336</v>
      </c>
    </row>
    <row r="769" spans="1:20" x14ac:dyDescent="0.2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v>42145.143634259264</v>
      </c>
      <c r="K769">
        <v>1429586810</v>
      </c>
      <c r="L769" s="10"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v>3.5400000000000001E-2</v>
      </c>
      <c r="R769">
        <v>59</v>
      </c>
      <c r="S769" t="s">
        <v>8317</v>
      </c>
      <c r="T769" t="s">
        <v>8336</v>
      </c>
    </row>
    <row r="770" spans="1:20" x14ac:dyDescent="0.2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v>41624.207060185188</v>
      </c>
      <c r="K770">
        <v>1384577890</v>
      </c>
      <c r="L770" s="10"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v>0</v>
      </c>
      <c r="R770" t="e">
        <v>#DIV/0!</v>
      </c>
      <c r="S770" t="s">
        <v>8317</v>
      </c>
      <c r="T770" t="s">
        <v>8336</v>
      </c>
    </row>
    <row r="771" spans="1:20" x14ac:dyDescent="0.2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v>41634.996458333335</v>
      </c>
      <c r="K771">
        <v>1385510094</v>
      </c>
      <c r="L771" s="10"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v>0.41399999999999998</v>
      </c>
      <c r="R771">
        <v>31.846153846153847</v>
      </c>
      <c r="S771" t="s">
        <v>8317</v>
      </c>
      <c r="T771" t="s">
        <v>8336</v>
      </c>
    </row>
    <row r="772" spans="1:20" x14ac:dyDescent="0.2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v>41329.999641203707</v>
      </c>
      <c r="K772">
        <v>1358294369</v>
      </c>
      <c r="L772" s="10"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v>0</v>
      </c>
      <c r="R772" t="e">
        <v>#DIV/0!</v>
      </c>
      <c r="S772" t="s">
        <v>8317</v>
      </c>
      <c r="T772" t="s">
        <v>8336</v>
      </c>
    </row>
    <row r="773" spans="1:20" x14ac:dyDescent="0.2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v>42399.824097222227</v>
      </c>
      <c r="K773">
        <v>1449863202</v>
      </c>
      <c r="L773" s="10"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v>2.631578947368421E-4</v>
      </c>
      <c r="R773">
        <v>10</v>
      </c>
      <c r="S773" t="s">
        <v>8317</v>
      </c>
      <c r="T773" t="s">
        <v>8336</v>
      </c>
    </row>
    <row r="774" spans="1:20" x14ac:dyDescent="0.2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v>40118.165972222225</v>
      </c>
      <c r="K774">
        <v>1252718519</v>
      </c>
      <c r="L774" s="10"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v>3.3333333333333333E-2</v>
      </c>
      <c r="R774">
        <v>50</v>
      </c>
      <c r="S774" t="s">
        <v>8317</v>
      </c>
      <c r="T774" t="s">
        <v>8336</v>
      </c>
    </row>
    <row r="775" spans="1:20" x14ac:dyDescent="0.2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v>42134.959027777775</v>
      </c>
      <c r="K775">
        <v>1428341985</v>
      </c>
      <c r="L775" s="10"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v>8.5129023676509714E-3</v>
      </c>
      <c r="R775">
        <v>16</v>
      </c>
      <c r="S775" t="s">
        <v>8317</v>
      </c>
      <c r="T775" t="s">
        <v>8336</v>
      </c>
    </row>
    <row r="776" spans="1:20" x14ac:dyDescent="0.2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v>41693.780300925922</v>
      </c>
      <c r="K776">
        <v>1390589018</v>
      </c>
      <c r="L776" s="10"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v>0.70199999999999996</v>
      </c>
      <c r="R776">
        <v>39</v>
      </c>
      <c r="S776" t="s">
        <v>8317</v>
      </c>
      <c r="T776" t="s">
        <v>8336</v>
      </c>
    </row>
    <row r="777" spans="1:20" x14ac:dyDescent="0.2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v>40893.060127314813</v>
      </c>
      <c r="K777">
        <v>1321406795</v>
      </c>
      <c r="L777" s="10"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v>1.7000000000000001E-2</v>
      </c>
      <c r="R777">
        <v>34</v>
      </c>
      <c r="S777" t="s">
        <v>8317</v>
      </c>
      <c r="T777" t="s">
        <v>8336</v>
      </c>
    </row>
    <row r="778" spans="1:20" x14ac:dyDescent="0.2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v>42288.208333333328</v>
      </c>
      <c r="K778">
        <v>1441297645</v>
      </c>
      <c r="L778" s="10"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v>0.51400000000000001</v>
      </c>
      <c r="R778">
        <v>63.122807017543863</v>
      </c>
      <c r="S778" t="s">
        <v>8317</v>
      </c>
      <c r="T778" t="s">
        <v>8336</v>
      </c>
    </row>
    <row r="779" spans="1:20" x14ac:dyDescent="0.2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v>41486.981215277774</v>
      </c>
      <c r="K779">
        <v>1372721577</v>
      </c>
      <c r="L779" s="10"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v>7.0000000000000001E-3</v>
      </c>
      <c r="R779">
        <v>7</v>
      </c>
      <c r="S779" t="s">
        <v>8317</v>
      </c>
      <c r="T779" t="s">
        <v>8336</v>
      </c>
    </row>
    <row r="780" spans="1:20" x14ac:dyDescent="0.2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v>41759.702314814815</v>
      </c>
      <c r="K780">
        <v>1396284680</v>
      </c>
      <c r="L780" s="10"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v>4.0000000000000001E-3</v>
      </c>
      <c r="R780">
        <v>2</v>
      </c>
      <c r="S780" t="s">
        <v>8317</v>
      </c>
      <c r="T780" t="s">
        <v>8336</v>
      </c>
    </row>
    <row r="781" spans="1:20" x14ac:dyDescent="0.2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v>40466.166666666664</v>
      </c>
      <c r="K781">
        <v>1284567905</v>
      </c>
      <c r="L781" s="10"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v>2.6666666666666668E-2</v>
      </c>
      <c r="R781">
        <v>66.666666666666671</v>
      </c>
      <c r="S781" t="s">
        <v>8317</v>
      </c>
      <c r="T781" t="s">
        <v>8336</v>
      </c>
    </row>
    <row r="782" spans="1:20" x14ac:dyDescent="0.2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v>40666.673900462964</v>
      </c>
      <c r="K782">
        <v>1301847025</v>
      </c>
      <c r="L782" s="10"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v>1.04</v>
      </c>
      <c r="R782">
        <v>38.518518518518519</v>
      </c>
      <c r="S782" t="s">
        <v>8315</v>
      </c>
      <c r="T782" t="s">
        <v>8354</v>
      </c>
    </row>
    <row r="783" spans="1:20" x14ac:dyDescent="0.2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v>41433.000856481485</v>
      </c>
      <c r="K783">
        <v>1368057674</v>
      </c>
      <c r="L783" s="10"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v>1.3315375</v>
      </c>
      <c r="R783">
        <v>42.609200000000001</v>
      </c>
      <c r="S783" t="s">
        <v>8315</v>
      </c>
      <c r="T783" t="s">
        <v>8354</v>
      </c>
    </row>
    <row r="784" spans="1:20" x14ac:dyDescent="0.2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v>41146.758125</v>
      </c>
      <c r="K784">
        <v>1343326302</v>
      </c>
      <c r="L784" s="10">
        <v>41116.758125</v>
      </c>
      <c r="M784" t="b">
        <v>0</v>
      </c>
      <c r="N784">
        <v>14</v>
      </c>
      <c r="O784" t="b">
        <v>1</v>
      </c>
      <c r="P784" t="s">
        <v>8276</v>
      </c>
      <c r="Q784">
        <v>1</v>
      </c>
      <c r="R784">
        <v>50</v>
      </c>
      <c r="S784" t="s">
        <v>8315</v>
      </c>
      <c r="T784" t="s">
        <v>8354</v>
      </c>
    </row>
    <row r="785" spans="1:20" x14ac:dyDescent="0.2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v>41026.916666666664</v>
      </c>
      <c r="K785">
        <v>1332182049</v>
      </c>
      <c r="L785" s="10"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v>1.4813333333333334</v>
      </c>
      <c r="R785">
        <v>63.485714285714288</v>
      </c>
      <c r="S785" t="s">
        <v>8315</v>
      </c>
      <c r="T785" t="s">
        <v>8354</v>
      </c>
    </row>
    <row r="786" spans="1:20" x14ac:dyDescent="0.2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v>41715.107858796298</v>
      </c>
      <c r="K786">
        <v>1391571319</v>
      </c>
      <c r="L786" s="10"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v>1.0249999999999999</v>
      </c>
      <c r="R786">
        <v>102.5</v>
      </c>
      <c r="S786" t="s">
        <v>8315</v>
      </c>
      <c r="T786" t="s">
        <v>8354</v>
      </c>
    </row>
    <row r="787" spans="1:20" x14ac:dyDescent="0.2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v>41333.593923611108</v>
      </c>
      <c r="K787">
        <v>1359468915</v>
      </c>
      <c r="L787" s="10"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v>1.8062799999999999</v>
      </c>
      <c r="R787">
        <v>31.142758620689655</v>
      </c>
      <c r="S787" t="s">
        <v>8315</v>
      </c>
      <c r="T787" t="s">
        <v>8354</v>
      </c>
    </row>
    <row r="788" spans="1:20" x14ac:dyDescent="0.2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v>41040.657638888886</v>
      </c>
      <c r="K788">
        <v>1331774434</v>
      </c>
      <c r="L788" s="10"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v>1.4279999999999999</v>
      </c>
      <c r="R788">
        <v>162.27272727272728</v>
      </c>
      <c r="S788" t="s">
        <v>8315</v>
      </c>
      <c r="T788" t="s">
        <v>8354</v>
      </c>
    </row>
    <row r="789" spans="1:20" x14ac:dyDescent="0.2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v>41579.627615740741</v>
      </c>
      <c r="K789">
        <v>1380726226</v>
      </c>
      <c r="L789" s="10"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v>1.1416666666666666</v>
      </c>
      <c r="R789">
        <v>80.588235294117652</v>
      </c>
      <c r="S789" t="s">
        <v>8315</v>
      </c>
      <c r="T789" t="s">
        <v>8354</v>
      </c>
    </row>
    <row r="790" spans="1:20" x14ac:dyDescent="0.2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v>41097.165972222225</v>
      </c>
      <c r="K790">
        <v>1338336588</v>
      </c>
      <c r="L790" s="10"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v>2.03505</v>
      </c>
      <c r="R790">
        <v>59.85441176470588</v>
      </c>
      <c r="S790" t="s">
        <v>8315</v>
      </c>
      <c r="T790" t="s">
        <v>8354</v>
      </c>
    </row>
    <row r="791" spans="1:20" x14ac:dyDescent="0.2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v>41295.332638888889</v>
      </c>
      <c r="K791">
        <v>1357187280</v>
      </c>
      <c r="L791" s="10"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v>1.0941176470588236</v>
      </c>
      <c r="R791">
        <v>132.85714285714286</v>
      </c>
      <c r="S791" t="s">
        <v>8315</v>
      </c>
      <c r="T791" t="s">
        <v>8354</v>
      </c>
    </row>
    <row r="792" spans="1:20" x14ac:dyDescent="0.2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v>41306.047905092593</v>
      </c>
      <c r="K792">
        <v>1357088939</v>
      </c>
      <c r="L792" s="10"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v>1.443746</v>
      </c>
      <c r="R792">
        <v>92.547820512820508</v>
      </c>
      <c r="S792" t="s">
        <v>8315</v>
      </c>
      <c r="T792" t="s">
        <v>8354</v>
      </c>
    </row>
    <row r="793" spans="1:20" x14ac:dyDescent="0.2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v>41591.249305555553</v>
      </c>
      <c r="K793">
        <v>1381430646</v>
      </c>
      <c r="L793" s="10"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v>1.0386666666666666</v>
      </c>
      <c r="R793">
        <v>60.859375</v>
      </c>
      <c r="S793" t="s">
        <v>8315</v>
      </c>
      <c r="T793" t="s">
        <v>8354</v>
      </c>
    </row>
    <row r="794" spans="1:20" x14ac:dyDescent="0.2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v>41585.915312500001</v>
      </c>
      <c r="K794">
        <v>1381265883</v>
      </c>
      <c r="L794" s="10"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v>1.0044440000000001</v>
      </c>
      <c r="R794">
        <v>41.851833333333339</v>
      </c>
      <c r="S794" t="s">
        <v>8315</v>
      </c>
      <c r="T794" t="s">
        <v>8354</v>
      </c>
    </row>
    <row r="795" spans="1:20" x14ac:dyDescent="0.2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v>41458.207638888889</v>
      </c>
      <c r="K795">
        <v>1371491244</v>
      </c>
      <c r="L795" s="10"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v>1.0277927272727272</v>
      </c>
      <c r="R795">
        <v>88.325937499999995</v>
      </c>
      <c r="S795" t="s">
        <v>8315</v>
      </c>
      <c r="T795" t="s">
        <v>8354</v>
      </c>
    </row>
    <row r="796" spans="1:20" x14ac:dyDescent="0.2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v>40791.712500000001</v>
      </c>
      <c r="K796">
        <v>1310438737</v>
      </c>
      <c r="L796" s="10"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v>1.0531250000000001</v>
      </c>
      <c r="R796">
        <v>158.96226415094338</v>
      </c>
      <c r="S796" t="s">
        <v>8315</v>
      </c>
      <c r="T796" t="s">
        <v>8354</v>
      </c>
    </row>
    <row r="797" spans="1:20" x14ac:dyDescent="0.2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v>41006.207638888889</v>
      </c>
      <c r="K797">
        <v>1330094566</v>
      </c>
      <c r="L797" s="10"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v>1.1178571428571429</v>
      </c>
      <c r="R797">
        <v>85.054347826086953</v>
      </c>
      <c r="S797" t="s">
        <v>8315</v>
      </c>
      <c r="T797" t="s">
        <v>8354</v>
      </c>
    </row>
    <row r="798" spans="1:20" x14ac:dyDescent="0.2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v>41532.881944444445</v>
      </c>
      <c r="K798">
        <v>1376687485</v>
      </c>
      <c r="L798" s="10"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v>1.0135000000000001</v>
      </c>
      <c r="R798">
        <v>112.61111111111111</v>
      </c>
      <c r="S798" t="s">
        <v>8315</v>
      </c>
      <c r="T798" t="s">
        <v>8354</v>
      </c>
    </row>
    <row r="799" spans="1:20" x14ac:dyDescent="0.2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v>41028.166666666664</v>
      </c>
      <c r="K799">
        <v>1332978688</v>
      </c>
      <c r="L799" s="10"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v>1.0753333333333333</v>
      </c>
      <c r="R799">
        <v>45.436619718309856</v>
      </c>
      <c r="S799" t="s">
        <v>8315</v>
      </c>
      <c r="T799" t="s">
        <v>8354</v>
      </c>
    </row>
    <row r="800" spans="1:20" x14ac:dyDescent="0.2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v>41912.590127314819</v>
      </c>
      <c r="K800">
        <v>1409494187</v>
      </c>
      <c r="L800" s="10"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v>1.1488571428571428</v>
      </c>
      <c r="R800">
        <v>46.218390804597703</v>
      </c>
      <c r="S800" t="s">
        <v>8315</v>
      </c>
      <c r="T800" t="s">
        <v>8354</v>
      </c>
    </row>
    <row r="801" spans="1:20" x14ac:dyDescent="0.2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v>41026.667199074072</v>
      </c>
      <c r="K801">
        <v>1332950446</v>
      </c>
      <c r="L801" s="10"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v>1.0002</v>
      </c>
      <c r="R801">
        <v>178.60714285714286</v>
      </c>
      <c r="S801" t="s">
        <v>8315</v>
      </c>
      <c r="T801" t="s">
        <v>8354</v>
      </c>
    </row>
    <row r="802" spans="1:20" x14ac:dyDescent="0.2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v>41893.433495370373</v>
      </c>
      <c r="K802">
        <v>1407839054</v>
      </c>
      <c r="L802" s="10"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v>1.5213333333333334</v>
      </c>
      <c r="R802">
        <v>40.75</v>
      </c>
      <c r="S802" t="s">
        <v>8315</v>
      </c>
      <c r="T802" t="s">
        <v>8354</v>
      </c>
    </row>
    <row r="803" spans="1:20" x14ac:dyDescent="0.2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v>40725.795370370368</v>
      </c>
      <c r="K803">
        <v>1306955120</v>
      </c>
      <c r="L803" s="10"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v>1.1152149999999998</v>
      </c>
      <c r="R803">
        <v>43.733921568627444</v>
      </c>
      <c r="S803" t="s">
        <v>8315</v>
      </c>
      <c r="T803" t="s">
        <v>8354</v>
      </c>
    </row>
    <row r="804" spans="1:20" x14ac:dyDescent="0.2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v>41169.170138888891</v>
      </c>
      <c r="K804">
        <v>1343867524</v>
      </c>
      <c r="L804" s="10"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v>1.0133333333333334</v>
      </c>
      <c r="R804">
        <v>81.066666666666663</v>
      </c>
      <c r="S804" t="s">
        <v>8315</v>
      </c>
      <c r="T804" t="s">
        <v>8354</v>
      </c>
    </row>
    <row r="805" spans="1:20" x14ac:dyDescent="0.2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v>40692.041666666664</v>
      </c>
      <c r="K805">
        <v>1304376478</v>
      </c>
      <c r="L805" s="10"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v>1.232608695652174</v>
      </c>
      <c r="R805">
        <v>74.60526315789474</v>
      </c>
      <c r="S805" t="s">
        <v>8315</v>
      </c>
      <c r="T805" t="s">
        <v>8354</v>
      </c>
    </row>
    <row r="806" spans="1:20" x14ac:dyDescent="0.2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v>40747.165972222225</v>
      </c>
      <c r="K806">
        <v>1309919526</v>
      </c>
      <c r="L806" s="10"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v>1</v>
      </c>
      <c r="R806">
        <v>305.55555555555554</v>
      </c>
      <c r="S806" t="s">
        <v>8315</v>
      </c>
      <c r="T806" t="s">
        <v>8354</v>
      </c>
    </row>
    <row r="807" spans="1:20" x14ac:dyDescent="0.2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v>40740.958333333336</v>
      </c>
      <c r="K807">
        <v>1306525512</v>
      </c>
      <c r="L807" s="10"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v>1.05</v>
      </c>
      <c r="R807">
        <v>58.333333333333336</v>
      </c>
      <c r="S807" t="s">
        <v>8315</v>
      </c>
      <c r="T807" t="s">
        <v>8354</v>
      </c>
    </row>
    <row r="808" spans="1:20" x14ac:dyDescent="0.2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v>40793.691423611112</v>
      </c>
      <c r="K808">
        <v>1312821339</v>
      </c>
      <c r="L808" s="10"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v>1.0443750000000001</v>
      </c>
      <c r="R808">
        <v>117.67605633802818</v>
      </c>
      <c r="S808" t="s">
        <v>8315</v>
      </c>
      <c r="T808" t="s">
        <v>8354</v>
      </c>
    </row>
    <row r="809" spans="1:20" x14ac:dyDescent="0.2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v>42795.083333333328</v>
      </c>
      <c r="K809">
        <v>1485270311</v>
      </c>
      <c r="L809" s="10"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v>1.05125</v>
      </c>
      <c r="R809">
        <v>73.771929824561397</v>
      </c>
      <c r="S809" t="s">
        <v>8315</v>
      </c>
      <c r="T809" t="s">
        <v>8354</v>
      </c>
    </row>
    <row r="810" spans="1:20" x14ac:dyDescent="0.2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v>41995.207638888889</v>
      </c>
      <c r="K810">
        <v>1416363886</v>
      </c>
      <c r="L810" s="10"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v>1</v>
      </c>
      <c r="R810">
        <v>104.65116279069767</v>
      </c>
      <c r="S810" t="s">
        <v>8315</v>
      </c>
      <c r="T810" t="s">
        <v>8354</v>
      </c>
    </row>
    <row r="811" spans="1:20" x14ac:dyDescent="0.2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v>41658.833680555559</v>
      </c>
      <c r="K811">
        <v>1387569630</v>
      </c>
      <c r="L811" s="10"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v>1.03775</v>
      </c>
      <c r="R811">
        <v>79.82692307692308</v>
      </c>
      <c r="S811" t="s">
        <v>8315</v>
      </c>
      <c r="T811" t="s">
        <v>8354</v>
      </c>
    </row>
    <row r="812" spans="1:20" x14ac:dyDescent="0.2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v>41153.056273148148</v>
      </c>
      <c r="K812">
        <v>1343870462</v>
      </c>
      <c r="L812" s="10"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v>1.05</v>
      </c>
      <c r="R812">
        <v>58.333333333333336</v>
      </c>
      <c r="S812" t="s">
        <v>8315</v>
      </c>
      <c r="T812" t="s">
        <v>8354</v>
      </c>
    </row>
    <row r="813" spans="1:20" x14ac:dyDescent="0.2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v>41465.702777777777</v>
      </c>
      <c r="K813">
        <v>1371569202</v>
      </c>
      <c r="L813" s="10"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v>1.04</v>
      </c>
      <c r="R813">
        <v>86.666666666666671</v>
      </c>
      <c r="S813" t="s">
        <v>8315</v>
      </c>
      <c r="T813" t="s">
        <v>8354</v>
      </c>
    </row>
    <row r="814" spans="1:20" x14ac:dyDescent="0.2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v>41334.581944444442</v>
      </c>
      <c r="K814">
        <v>1357604752</v>
      </c>
      <c r="L814" s="10"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v>1.5183333333333333</v>
      </c>
      <c r="R814">
        <v>27.606060606060606</v>
      </c>
      <c r="S814" t="s">
        <v>8315</v>
      </c>
      <c r="T814" t="s">
        <v>8354</v>
      </c>
    </row>
    <row r="815" spans="1:20" x14ac:dyDescent="0.2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v>41110.960243055553</v>
      </c>
      <c r="K815">
        <v>1340233365</v>
      </c>
      <c r="L815" s="10"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v>1.59996</v>
      </c>
      <c r="R815">
        <v>24.999375000000001</v>
      </c>
      <c r="S815" t="s">
        <v>8315</v>
      </c>
      <c r="T815" t="s">
        <v>8354</v>
      </c>
    </row>
    <row r="816" spans="1:20" x14ac:dyDescent="0.2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v>40694.75277777778</v>
      </c>
      <c r="K816">
        <v>1305568201</v>
      </c>
      <c r="L816" s="10"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v>1.2729999999999999</v>
      </c>
      <c r="R816">
        <v>45.464285714285715</v>
      </c>
      <c r="S816" t="s">
        <v>8315</v>
      </c>
      <c r="T816" t="s">
        <v>8354</v>
      </c>
    </row>
    <row r="817" spans="1:20" x14ac:dyDescent="0.2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v>41944.917858796296</v>
      </c>
      <c r="K817">
        <v>1412287303</v>
      </c>
      <c r="L817" s="10"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v>1.07</v>
      </c>
      <c r="R817">
        <v>99.534883720930239</v>
      </c>
      <c r="S817" t="s">
        <v>8315</v>
      </c>
      <c r="T817" t="s">
        <v>8354</v>
      </c>
    </row>
    <row r="818" spans="1:20" x14ac:dyDescent="0.2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v>41373.270833333336</v>
      </c>
      <c r="K818">
        <v>1362776043</v>
      </c>
      <c r="L818" s="10"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v>1.1512214285714286</v>
      </c>
      <c r="R818">
        <v>39.31</v>
      </c>
      <c r="S818" t="s">
        <v>8315</v>
      </c>
      <c r="T818" t="s">
        <v>8354</v>
      </c>
    </row>
    <row r="819" spans="1:20" x14ac:dyDescent="0.2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v>40979.207638888889</v>
      </c>
      <c r="K819">
        <v>1326810211</v>
      </c>
      <c r="L819" s="10"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v>1.3711066666666665</v>
      </c>
      <c r="R819">
        <v>89.419999999999987</v>
      </c>
      <c r="S819" t="s">
        <v>8315</v>
      </c>
      <c r="T819" t="s">
        <v>8354</v>
      </c>
    </row>
    <row r="820" spans="1:20" x14ac:dyDescent="0.2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v>41128.709027777775</v>
      </c>
      <c r="K820">
        <v>1343682681</v>
      </c>
      <c r="L820" s="10"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v>1.5571428571428572</v>
      </c>
      <c r="R820">
        <v>28.684210526315791</v>
      </c>
      <c r="S820" t="s">
        <v>8315</v>
      </c>
      <c r="T820" t="s">
        <v>8354</v>
      </c>
    </row>
    <row r="821" spans="1:20" x14ac:dyDescent="0.2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v>41629.197222222225</v>
      </c>
      <c r="K821">
        <v>1386806254</v>
      </c>
      <c r="L821" s="10"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v>1.0874999999999999</v>
      </c>
      <c r="R821">
        <v>31.071428571428573</v>
      </c>
      <c r="S821" t="s">
        <v>8315</v>
      </c>
      <c r="T821" t="s">
        <v>8354</v>
      </c>
    </row>
    <row r="822" spans="1:20" x14ac:dyDescent="0.2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v>41799.208333333336</v>
      </c>
      <c r="K822">
        <v>1399666342</v>
      </c>
      <c r="L822" s="10"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v>1.3405</v>
      </c>
      <c r="R822">
        <v>70.55263157894737</v>
      </c>
      <c r="S822" t="s">
        <v>8315</v>
      </c>
      <c r="T822" t="s">
        <v>8354</v>
      </c>
    </row>
    <row r="823" spans="1:20" x14ac:dyDescent="0.2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v>42128.167361111111</v>
      </c>
      <c r="K823">
        <v>1427753265</v>
      </c>
      <c r="L823" s="10"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v>1</v>
      </c>
      <c r="R823">
        <v>224.12820512820514</v>
      </c>
      <c r="S823" t="s">
        <v>8315</v>
      </c>
      <c r="T823" t="s">
        <v>8354</v>
      </c>
    </row>
    <row r="824" spans="1:20" x14ac:dyDescent="0.2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v>41187.947337962964</v>
      </c>
      <c r="K824">
        <v>1346885050</v>
      </c>
      <c r="L824" s="10"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v>1.1916666666666667</v>
      </c>
      <c r="R824">
        <v>51.811594202898547</v>
      </c>
      <c r="S824" t="s">
        <v>8315</v>
      </c>
      <c r="T824" t="s">
        <v>8354</v>
      </c>
    </row>
    <row r="825" spans="1:20" x14ac:dyDescent="0.2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v>42085.931157407409</v>
      </c>
      <c r="K825">
        <v>1424474452</v>
      </c>
      <c r="L825" s="10"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v>1.7949999999999999</v>
      </c>
      <c r="R825">
        <v>43.515151515151516</v>
      </c>
      <c r="S825" t="s">
        <v>8315</v>
      </c>
      <c r="T825" t="s">
        <v>8354</v>
      </c>
    </row>
    <row r="826" spans="1:20" x14ac:dyDescent="0.2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v>40286.290972222225</v>
      </c>
      <c r="K826">
        <v>1268459318</v>
      </c>
      <c r="L826" s="10"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v>1.3438124999999999</v>
      </c>
      <c r="R826">
        <v>39.816666666666663</v>
      </c>
      <c r="S826" t="s">
        <v>8315</v>
      </c>
      <c r="T826" t="s">
        <v>8354</v>
      </c>
    </row>
    <row r="827" spans="1:20" x14ac:dyDescent="0.2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v>41211.306527777779</v>
      </c>
      <c r="K827">
        <v>1349335284</v>
      </c>
      <c r="L827" s="10"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v>1.0043200000000001</v>
      </c>
      <c r="R827">
        <v>126.8080808080808</v>
      </c>
      <c r="S827" t="s">
        <v>8315</v>
      </c>
      <c r="T827" t="s">
        <v>8354</v>
      </c>
    </row>
    <row r="828" spans="1:20" x14ac:dyDescent="0.2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v>40993.996874999997</v>
      </c>
      <c r="K828">
        <v>1330908930</v>
      </c>
      <c r="L828" s="10"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v>1.0145454545454546</v>
      </c>
      <c r="R828">
        <v>113.87755102040816</v>
      </c>
      <c r="S828" t="s">
        <v>8315</v>
      </c>
      <c r="T828" t="s">
        <v>8354</v>
      </c>
    </row>
    <row r="829" spans="1:20" x14ac:dyDescent="0.2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v>40953.825694444444</v>
      </c>
      <c r="K829">
        <v>1326972107</v>
      </c>
      <c r="L829" s="10"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v>1.0333333333333334</v>
      </c>
      <c r="R829">
        <v>28.181818181818183</v>
      </c>
      <c r="S829" t="s">
        <v>8315</v>
      </c>
      <c r="T829" t="s">
        <v>8354</v>
      </c>
    </row>
    <row r="830" spans="1:20" x14ac:dyDescent="0.2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v>41085.683333333334</v>
      </c>
      <c r="K830">
        <v>1339549982</v>
      </c>
      <c r="L830" s="10"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v>1.07</v>
      </c>
      <c r="R830">
        <v>36.60526315789474</v>
      </c>
      <c r="S830" t="s">
        <v>8315</v>
      </c>
      <c r="T830" t="s">
        <v>8354</v>
      </c>
    </row>
    <row r="831" spans="1:20" x14ac:dyDescent="0.2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v>42564.801388888889</v>
      </c>
      <c r="K831">
        <v>1463253240</v>
      </c>
      <c r="L831" s="10"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v>1.04</v>
      </c>
      <c r="R831">
        <v>32.5</v>
      </c>
      <c r="S831" t="s">
        <v>8315</v>
      </c>
      <c r="T831" t="s">
        <v>8354</v>
      </c>
    </row>
    <row r="832" spans="1:20" x14ac:dyDescent="0.2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v>41355.484085648146</v>
      </c>
      <c r="K832">
        <v>1361363825</v>
      </c>
      <c r="L832" s="10"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v>1.0783333333333334</v>
      </c>
      <c r="R832">
        <v>60.65625</v>
      </c>
      <c r="S832" t="s">
        <v>8315</v>
      </c>
      <c r="T832" t="s">
        <v>8354</v>
      </c>
    </row>
    <row r="833" spans="1:20" x14ac:dyDescent="0.2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v>41026.646921296298</v>
      </c>
      <c r="K833">
        <v>1332948694</v>
      </c>
      <c r="L833" s="10"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v>2.3333333333333335</v>
      </c>
      <c r="R833">
        <v>175</v>
      </c>
      <c r="S833" t="s">
        <v>8315</v>
      </c>
      <c r="T833" t="s">
        <v>8354</v>
      </c>
    </row>
    <row r="834" spans="1:20" x14ac:dyDescent="0.2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v>40929.342361111114</v>
      </c>
      <c r="K834">
        <v>1321978335</v>
      </c>
      <c r="L834" s="10"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v>1.0060706666666666</v>
      </c>
      <c r="R834">
        <v>97.993896103896105</v>
      </c>
      <c r="S834" t="s">
        <v>8315</v>
      </c>
      <c r="T834" t="s">
        <v>8354</v>
      </c>
    </row>
    <row r="835" spans="1:20" x14ac:dyDescent="0.2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v>41748.878182870372</v>
      </c>
      <c r="K835">
        <v>1395349475</v>
      </c>
      <c r="L835" s="10"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v>1.0166666666666666</v>
      </c>
      <c r="R835">
        <v>148.78048780487805</v>
      </c>
      <c r="S835" t="s">
        <v>8315</v>
      </c>
      <c r="T835" t="s">
        <v>8354</v>
      </c>
    </row>
    <row r="836" spans="1:20" x14ac:dyDescent="0.2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v>41456.165972222225</v>
      </c>
      <c r="K836">
        <v>1369770292</v>
      </c>
      <c r="L836" s="10"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v>1.3101818181818181</v>
      </c>
      <c r="R836">
        <v>96.08</v>
      </c>
      <c r="S836" t="s">
        <v>8315</v>
      </c>
      <c r="T836" t="s">
        <v>8354</v>
      </c>
    </row>
    <row r="837" spans="1:20" x14ac:dyDescent="0.2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v>41048.125</v>
      </c>
      <c r="K837">
        <v>1333709958</v>
      </c>
      <c r="L837" s="10"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v>1.1725000000000001</v>
      </c>
      <c r="R837">
        <v>58.625</v>
      </c>
      <c r="S837" t="s">
        <v>8315</v>
      </c>
      <c r="T837" t="s">
        <v>8354</v>
      </c>
    </row>
    <row r="838" spans="1:20" x14ac:dyDescent="0.2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v>41554.056921296295</v>
      </c>
      <c r="K838">
        <v>1378516918</v>
      </c>
      <c r="L838" s="10"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v>1.009304</v>
      </c>
      <c r="R838">
        <v>109.70695652173914</v>
      </c>
      <c r="S838" t="s">
        <v>8315</v>
      </c>
      <c r="T838" t="s">
        <v>8354</v>
      </c>
    </row>
    <row r="839" spans="1:20" x14ac:dyDescent="0.2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v>41760.998402777775</v>
      </c>
      <c r="K839">
        <v>1396396662</v>
      </c>
      <c r="L839" s="10"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v>1.218</v>
      </c>
      <c r="R839">
        <v>49.112903225806448</v>
      </c>
      <c r="S839" t="s">
        <v>8315</v>
      </c>
      <c r="T839" t="s">
        <v>8354</v>
      </c>
    </row>
    <row r="840" spans="1:20" x14ac:dyDescent="0.2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v>40925.897974537038</v>
      </c>
      <c r="K840">
        <v>1324243985</v>
      </c>
      <c r="L840" s="10"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v>1.454</v>
      </c>
      <c r="R840">
        <v>47.672131147540981</v>
      </c>
      <c r="S840" t="s">
        <v>8315</v>
      </c>
      <c r="T840" t="s">
        <v>8354</v>
      </c>
    </row>
    <row r="841" spans="1:20" x14ac:dyDescent="0.2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v>41174.763379629629</v>
      </c>
      <c r="K841">
        <v>1345745956</v>
      </c>
      <c r="L841" s="10"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v>1.166166</v>
      </c>
      <c r="R841">
        <v>60.737812499999997</v>
      </c>
      <c r="S841" t="s">
        <v>8315</v>
      </c>
      <c r="T841" t="s">
        <v>8354</v>
      </c>
    </row>
    <row r="842" spans="1:20" x14ac:dyDescent="0.2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v>42637.226701388892</v>
      </c>
      <c r="K842">
        <v>1472102787</v>
      </c>
      <c r="L842" s="10"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v>1.2041660000000001</v>
      </c>
      <c r="R842">
        <v>63.37715789473684</v>
      </c>
      <c r="S842" t="s">
        <v>8315</v>
      </c>
      <c r="T842" t="s">
        <v>8343</v>
      </c>
    </row>
    <row r="843" spans="1:20" x14ac:dyDescent="0.2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v>41953.88035879629</v>
      </c>
      <c r="K843">
        <v>1413058063</v>
      </c>
      <c r="L843" s="10"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v>1.0132000000000001</v>
      </c>
      <c r="R843">
        <v>53.893617021276597</v>
      </c>
      <c r="S843" t="s">
        <v>8315</v>
      </c>
      <c r="T843" t="s">
        <v>8343</v>
      </c>
    </row>
    <row r="844" spans="1:20" x14ac:dyDescent="0.2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v>41561.165972222225</v>
      </c>
      <c r="K844">
        <v>1378735983</v>
      </c>
      <c r="L844" s="10"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v>1.0431999999999999</v>
      </c>
      <c r="R844">
        <v>66.871794871794876</v>
      </c>
      <c r="S844" t="s">
        <v>8315</v>
      </c>
      <c r="T844" t="s">
        <v>8343</v>
      </c>
    </row>
    <row r="845" spans="1:20" x14ac:dyDescent="0.2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v>42712.333333333328</v>
      </c>
      <c r="K845">
        <v>1479708680</v>
      </c>
      <c r="L845" s="10"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v>2.6713333333333331</v>
      </c>
      <c r="R845">
        <v>63.102362204724407</v>
      </c>
      <c r="S845" t="s">
        <v>8315</v>
      </c>
      <c r="T845" t="s">
        <v>8343</v>
      </c>
    </row>
    <row r="846" spans="1:20" x14ac:dyDescent="0.2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v>41944.207638888889</v>
      </c>
      <c r="K846">
        <v>1411489552</v>
      </c>
      <c r="L846" s="10"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v>1.9413333333333334</v>
      </c>
      <c r="R846">
        <v>36.628930817610062</v>
      </c>
      <c r="S846" t="s">
        <v>8315</v>
      </c>
      <c r="T846" t="s">
        <v>8343</v>
      </c>
    </row>
    <row r="847" spans="1:20" x14ac:dyDescent="0.2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v>42618.165972222225</v>
      </c>
      <c r="K847">
        <v>1469595396</v>
      </c>
      <c r="L847" s="10"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v>1.203802</v>
      </c>
      <c r="R847">
        <v>34.005706214689269</v>
      </c>
      <c r="S847" t="s">
        <v>8315</v>
      </c>
      <c r="T847" t="s">
        <v>8343</v>
      </c>
    </row>
    <row r="848" spans="1:20" x14ac:dyDescent="0.2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v>41708.583333333336</v>
      </c>
      <c r="K848">
        <v>1393233855</v>
      </c>
      <c r="L848" s="10"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v>1.2200090909090908</v>
      </c>
      <c r="R848">
        <v>28.553404255319148</v>
      </c>
      <c r="S848" t="s">
        <v>8315</v>
      </c>
      <c r="T848" t="s">
        <v>8343</v>
      </c>
    </row>
    <row r="849" spans="1:20" x14ac:dyDescent="0.2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v>42195.79833333334</v>
      </c>
      <c r="K849">
        <v>1433963376</v>
      </c>
      <c r="L849" s="10"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v>1</v>
      </c>
      <c r="R849">
        <v>10</v>
      </c>
      <c r="S849" t="s">
        <v>8315</v>
      </c>
      <c r="T849" t="s">
        <v>8343</v>
      </c>
    </row>
    <row r="850" spans="1:20" x14ac:dyDescent="0.2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v>42108.792048611111</v>
      </c>
      <c r="K850">
        <v>1426446033</v>
      </c>
      <c r="L850" s="10"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v>1</v>
      </c>
      <c r="R850">
        <v>18.75</v>
      </c>
      <c r="S850" t="s">
        <v>8315</v>
      </c>
      <c r="T850" t="s">
        <v>8343</v>
      </c>
    </row>
    <row r="851" spans="1:20" x14ac:dyDescent="0.2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v>42079.107222222221</v>
      </c>
      <c r="K851">
        <v>1424057664</v>
      </c>
      <c r="L851" s="10"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v>1.1990000000000001</v>
      </c>
      <c r="R851">
        <v>41.704347826086959</v>
      </c>
      <c r="S851" t="s">
        <v>8315</v>
      </c>
      <c r="T851" t="s">
        <v>8343</v>
      </c>
    </row>
    <row r="852" spans="1:20" x14ac:dyDescent="0.2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v>42485.207638888889</v>
      </c>
      <c r="K852">
        <v>1458762717</v>
      </c>
      <c r="L852" s="10"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v>1.55175</v>
      </c>
      <c r="R852">
        <v>46.669172932330824</v>
      </c>
      <c r="S852" t="s">
        <v>8315</v>
      </c>
      <c r="T852" t="s">
        <v>8343</v>
      </c>
    </row>
    <row r="853" spans="1:20" x14ac:dyDescent="0.2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v>42582.822916666672</v>
      </c>
      <c r="K853">
        <v>1464815253</v>
      </c>
      <c r="L853" s="10"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v>1.3045</v>
      </c>
      <c r="R853">
        <v>37.271428571428572</v>
      </c>
      <c r="S853" t="s">
        <v>8315</v>
      </c>
      <c r="T853" t="s">
        <v>8343</v>
      </c>
    </row>
    <row r="854" spans="1:20" x14ac:dyDescent="0.2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v>42667.875</v>
      </c>
      <c r="K854">
        <v>1476386395</v>
      </c>
      <c r="L854" s="10"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v>1.0497142857142858</v>
      </c>
      <c r="R854">
        <v>59.258064516129032</v>
      </c>
      <c r="S854" t="s">
        <v>8315</v>
      </c>
      <c r="T854" t="s">
        <v>8343</v>
      </c>
    </row>
    <row r="855" spans="1:20" x14ac:dyDescent="0.2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v>42051.832280092596</v>
      </c>
      <c r="K855">
        <v>1421524709</v>
      </c>
      <c r="L855" s="10"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v>1</v>
      </c>
      <c r="R855">
        <v>30</v>
      </c>
      <c r="S855" t="s">
        <v>8315</v>
      </c>
      <c r="T855" t="s">
        <v>8343</v>
      </c>
    </row>
    <row r="856" spans="1:20" x14ac:dyDescent="0.2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v>42732.212337962963</v>
      </c>
      <c r="K856">
        <v>1480309546</v>
      </c>
      <c r="L856" s="10"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v>1.1822050359712231</v>
      </c>
      <c r="R856">
        <v>65.8623246492986</v>
      </c>
      <c r="S856" t="s">
        <v>8315</v>
      </c>
      <c r="T856" t="s">
        <v>8343</v>
      </c>
    </row>
    <row r="857" spans="1:20" x14ac:dyDescent="0.2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v>42575.125196759262</v>
      </c>
      <c r="K857">
        <v>1466737217</v>
      </c>
      <c r="L857" s="10"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v>1.0344827586206897</v>
      </c>
      <c r="R857">
        <v>31.914893617021278</v>
      </c>
      <c r="S857" t="s">
        <v>8315</v>
      </c>
      <c r="T857" t="s">
        <v>8343</v>
      </c>
    </row>
    <row r="858" spans="1:20" x14ac:dyDescent="0.2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v>42668.791666666672</v>
      </c>
      <c r="K858">
        <v>1472282956</v>
      </c>
      <c r="L858" s="10"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v>2.1800000000000002</v>
      </c>
      <c r="R858">
        <v>19.464285714285715</v>
      </c>
      <c r="S858" t="s">
        <v>8315</v>
      </c>
      <c r="T858" t="s">
        <v>8343</v>
      </c>
    </row>
    <row r="859" spans="1:20" x14ac:dyDescent="0.2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v>42333.623043981483</v>
      </c>
      <c r="K859">
        <v>1444831031</v>
      </c>
      <c r="L859" s="10"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v>1</v>
      </c>
      <c r="R859">
        <v>50</v>
      </c>
      <c r="S859" t="s">
        <v>8315</v>
      </c>
      <c r="T859" t="s">
        <v>8343</v>
      </c>
    </row>
    <row r="860" spans="1:20" x14ac:dyDescent="0.2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v>42109.957638888889</v>
      </c>
      <c r="K860">
        <v>1426528418</v>
      </c>
      <c r="L860" s="10"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v>1.4400583333333332</v>
      </c>
      <c r="R860">
        <v>22.737763157894737</v>
      </c>
      <c r="S860" t="s">
        <v>8315</v>
      </c>
      <c r="T860" t="s">
        <v>8343</v>
      </c>
    </row>
    <row r="861" spans="1:20" x14ac:dyDescent="0.2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v>42159</v>
      </c>
      <c r="K861">
        <v>1430768468</v>
      </c>
      <c r="L861" s="10"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v>1.0467500000000001</v>
      </c>
      <c r="R861">
        <v>42.724489795918366</v>
      </c>
      <c r="S861" t="s">
        <v>8315</v>
      </c>
      <c r="T861" t="s">
        <v>8343</v>
      </c>
    </row>
    <row r="862" spans="1:20" x14ac:dyDescent="0.2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v>41600.524456018517</v>
      </c>
      <c r="K862">
        <v>1382528113</v>
      </c>
      <c r="L862" s="10"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v>0.18142857142857144</v>
      </c>
      <c r="R862">
        <v>52.916666666666664</v>
      </c>
      <c r="S862" t="s">
        <v>8315</v>
      </c>
      <c r="T862" t="s">
        <v>8341</v>
      </c>
    </row>
    <row r="863" spans="1:20" x14ac:dyDescent="0.2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v>42629.965324074074</v>
      </c>
      <c r="K863">
        <v>1471475404</v>
      </c>
      <c r="L863" s="10"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v>2.2444444444444444E-2</v>
      </c>
      <c r="R863">
        <v>50.5</v>
      </c>
      <c r="S863" t="s">
        <v>8315</v>
      </c>
      <c r="T863" t="s">
        <v>8341</v>
      </c>
    </row>
    <row r="864" spans="1:20" x14ac:dyDescent="0.2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v>41589.596620370372</v>
      </c>
      <c r="K864">
        <v>1381583948</v>
      </c>
      <c r="L864" s="10"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v>3.3999999999999998E-3</v>
      </c>
      <c r="R864">
        <v>42.5</v>
      </c>
      <c r="S864" t="s">
        <v>8315</v>
      </c>
      <c r="T864" t="s">
        <v>8341</v>
      </c>
    </row>
    <row r="865" spans="1:20" x14ac:dyDescent="0.2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v>40951.117662037039</v>
      </c>
      <c r="K865">
        <v>1326422966</v>
      </c>
      <c r="L865" s="10"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v>4.4999999999999998E-2</v>
      </c>
      <c r="R865">
        <v>18</v>
      </c>
      <c r="S865" t="s">
        <v>8315</v>
      </c>
      <c r="T865" t="s">
        <v>8341</v>
      </c>
    </row>
    <row r="866" spans="1:20" x14ac:dyDescent="0.2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v>41563.415972222225</v>
      </c>
      <c r="K866">
        <v>1379990038</v>
      </c>
      <c r="L866" s="10"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v>0.41538461538461541</v>
      </c>
      <c r="R866">
        <v>34.177215189873415</v>
      </c>
      <c r="S866" t="s">
        <v>8315</v>
      </c>
      <c r="T866" t="s">
        <v>8341</v>
      </c>
    </row>
    <row r="867" spans="1:20" x14ac:dyDescent="0.2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v>41290.77311342593</v>
      </c>
      <c r="K867">
        <v>1353177197</v>
      </c>
      <c r="L867" s="10"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v>2.0454545454545454E-2</v>
      </c>
      <c r="R867">
        <v>22.5</v>
      </c>
      <c r="S867" t="s">
        <v>8315</v>
      </c>
      <c r="T867" t="s">
        <v>8341</v>
      </c>
    </row>
    <row r="868" spans="1:20" x14ac:dyDescent="0.2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v>42063.631944444445</v>
      </c>
      <c r="K868">
        <v>1421853518</v>
      </c>
      <c r="L868" s="10"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v>0.18285714285714286</v>
      </c>
      <c r="R868">
        <v>58.18181818181818</v>
      </c>
      <c r="S868" t="s">
        <v>8315</v>
      </c>
      <c r="T868" t="s">
        <v>8341</v>
      </c>
    </row>
    <row r="869" spans="1:20" x14ac:dyDescent="0.2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v>40148.207638888889</v>
      </c>
      <c r="K869">
        <v>1254450706</v>
      </c>
      <c r="L869" s="10"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v>0.2402</v>
      </c>
      <c r="R869">
        <v>109.18181818181819</v>
      </c>
      <c r="S869" t="s">
        <v>8315</v>
      </c>
      <c r="T869" t="s">
        <v>8341</v>
      </c>
    </row>
    <row r="870" spans="1:20" x14ac:dyDescent="0.2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v>41646.027754629627</v>
      </c>
      <c r="K870">
        <v>1386463198</v>
      </c>
      <c r="L870" s="10"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v>1.1111111111111111E-3</v>
      </c>
      <c r="R870">
        <v>50</v>
      </c>
      <c r="S870" t="s">
        <v>8315</v>
      </c>
      <c r="T870" t="s">
        <v>8341</v>
      </c>
    </row>
    <row r="871" spans="1:20" x14ac:dyDescent="0.2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v>41372.803900462961</v>
      </c>
      <c r="K871">
        <v>1362860257</v>
      </c>
      <c r="L871" s="10"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v>0.11818181818181818</v>
      </c>
      <c r="R871">
        <v>346.66666666666669</v>
      </c>
      <c r="S871" t="s">
        <v>8315</v>
      </c>
      <c r="T871" t="s">
        <v>8341</v>
      </c>
    </row>
    <row r="872" spans="1:20" x14ac:dyDescent="0.2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v>41518.022256944445</v>
      </c>
      <c r="K872">
        <v>1375403523</v>
      </c>
      <c r="L872" s="10"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v>3.0999999999999999E-3</v>
      </c>
      <c r="R872">
        <v>12.4</v>
      </c>
      <c r="S872" t="s">
        <v>8315</v>
      </c>
      <c r="T872" t="s">
        <v>8341</v>
      </c>
    </row>
    <row r="873" spans="1:20" x14ac:dyDescent="0.2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v>41607.602951388886</v>
      </c>
      <c r="K873">
        <v>1383139695</v>
      </c>
      <c r="L873" s="10"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v>5.4166666666666669E-2</v>
      </c>
      <c r="R873">
        <v>27.083333333333332</v>
      </c>
      <c r="S873" t="s">
        <v>8315</v>
      </c>
      <c r="T873" t="s">
        <v>8341</v>
      </c>
    </row>
    <row r="874" spans="1:20" x14ac:dyDescent="0.2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v>40612.825543981482</v>
      </c>
      <c r="K874">
        <v>1295898527</v>
      </c>
      <c r="L874" s="10"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v>8.1250000000000003E-3</v>
      </c>
      <c r="R874">
        <v>32.5</v>
      </c>
      <c r="S874" t="s">
        <v>8315</v>
      </c>
      <c r="T874" t="s">
        <v>8341</v>
      </c>
    </row>
    <row r="875" spans="1:20" x14ac:dyDescent="0.2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v>41224.208796296298</v>
      </c>
      <c r="K875">
        <v>1349150440</v>
      </c>
      <c r="L875" s="10"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v>1.2857142857142857E-2</v>
      </c>
      <c r="R875">
        <v>9</v>
      </c>
      <c r="S875" t="s">
        <v>8315</v>
      </c>
      <c r="T875" t="s">
        <v>8341</v>
      </c>
    </row>
    <row r="876" spans="1:20" x14ac:dyDescent="0.2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v>41398.583726851852</v>
      </c>
      <c r="K876">
        <v>1365084034</v>
      </c>
      <c r="L876" s="10"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v>0.24333333333333335</v>
      </c>
      <c r="R876">
        <v>34.761904761904759</v>
      </c>
      <c r="S876" t="s">
        <v>8315</v>
      </c>
      <c r="T876" t="s">
        <v>8341</v>
      </c>
    </row>
    <row r="877" spans="1:20" x14ac:dyDescent="0.2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v>42268.723738425921</v>
      </c>
      <c r="K877">
        <v>1441128131</v>
      </c>
      <c r="L877" s="10"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v>0</v>
      </c>
      <c r="R877" t="e">
        <v>#DIV/0!</v>
      </c>
      <c r="S877" t="s">
        <v>8315</v>
      </c>
      <c r="T877" t="s">
        <v>8341</v>
      </c>
    </row>
    <row r="878" spans="1:20" x14ac:dyDescent="0.2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v>41309.496840277774</v>
      </c>
      <c r="K878">
        <v>1357127727</v>
      </c>
      <c r="L878" s="10"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v>0.40799492385786801</v>
      </c>
      <c r="R878">
        <v>28.577777777777779</v>
      </c>
      <c r="S878" t="s">
        <v>8315</v>
      </c>
      <c r="T878" t="s">
        <v>8341</v>
      </c>
    </row>
    <row r="879" spans="1:20" x14ac:dyDescent="0.2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v>41627.788888888892</v>
      </c>
      <c r="K879">
        <v>1384887360</v>
      </c>
      <c r="L879" s="10"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v>0.67549999999999999</v>
      </c>
      <c r="R879">
        <v>46.586206896551722</v>
      </c>
      <c r="S879" t="s">
        <v>8315</v>
      </c>
      <c r="T879" t="s">
        <v>8341</v>
      </c>
    </row>
    <row r="880" spans="1:20" x14ac:dyDescent="0.2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v>40535.232916666668</v>
      </c>
      <c r="K880">
        <v>1290490524</v>
      </c>
      <c r="L880" s="10"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v>1.2999999999999999E-2</v>
      </c>
      <c r="R880">
        <v>32.5</v>
      </c>
      <c r="S880" t="s">
        <v>8315</v>
      </c>
      <c r="T880" t="s">
        <v>8341</v>
      </c>
    </row>
    <row r="881" spans="1:20" x14ac:dyDescent="0.2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v>41058.829918981479</v>
      </c>
      <c r="K881">
        <v>1336506905</v>
      </c>
      <c r="L881" s="10"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v>0.30666666666666664</v>
      </c>
      <c r="R881">
        <v>21.466666666666665</v>
      </c>
      <c r="S881" t="s">
        <v>8315</v>
      </c>
      <c r="T881" t="s">
        <v>8341</v>
      </c>
    </row>
    <row r="882" spans="1:20" x14ac:dyDescent="0.2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v>41212.32104166667</v>
      </c>
      <c r="K882">
        <v>1348731738</v>
      </c>
      <c r="L882" s="10"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v>2.9894179894179893E-2</v>
      </c>
      <c r="R882">
        <v>14.125</v>
      </c>
      <c r="S882" t="s">
        <v>8315</v>
      </c>
      <c r="T882" t="s">
        <v>8340</v>
      </c>
    </row>
    <row r="883" spans="1:20" x14ac:dyDescent="0.2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v>40922.25099537037</v>
      </c>
      <c r="K883">
        <v>1322632886</v>
      </c>
      <c r="L883" s="10"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v>8.0000000000000002E-3</v>
      </c>
      <c r="R883">
        <v>30</v>
      </c>
      <c r="S883" t="s">
        <v>8315</v>
      </c>
      <c r="T883" t="s">
        <v>8340</v>
      </c>
    </row>
    <row r="884" spans="1:20" x14ac:dyDescent="0.2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v>40792.860532407409</v>
      </c>
      <c r="K884">
        <v>1312490350</v>
      </c>
      <c r="L884" s="10"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v>0.20133333333333334</v>
      </c>
      <c r="R884">
        <v>21.571428571428573</v>
      </c>
      <c r="S884" t="s">
        <v>8315</v>
      </c>
      <c r="T884" t="s">
        <v>8340</v>
      </c>
    </row>
    <row r="885" spans="1:20" x14ac:dyDescent="0.2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v>42431.935590277775</v>
      </c>
      <c r="K885">
        <v>1451773635</v>
      </c>
      <c r="L885" s="10"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v>0.4002</v>
      </c>
      <c r="R885">
        <v>83.375</v>
      </c>
      <c r="S885" t="s">
        <v>8315</v>
      </c>
      <c r="T885" t="s">
        <v>8340</v>
      </c>
    </row>
    <row r="886" spans="1:20" x14ac:dyDescent="0.2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v>41041.104861111111</v>
      </c>
      <c r="K886">
        <v>1331666146</v>
      </c>
      <c r="L886" s="10"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v>0.01</v>
      </c>
      <c r="R886">
        <v>10</v>
      </c>
      <c r="S886" t="s">
        <v>8315</v>
      </c>
      <c r="T886" t="s">
        <v>8340</v>
      </c>
    </row>
    <row r="887" spans="1:20" x14ac:dyDescent="0.2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v>42734.941099537042</v>
      </c>
      <c r="K887">
        <v>1481322911</v>
      </c>
      <c r="L887" s="10"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v>0.75</v>
      </c>
      <c r="R887">
        <v>35.714285714285715</v>
      </c>
      <c r="S887" t="s">
        <v>8315</v>
      </c>
      <c r="T887" t="s">
        <v>8340</v>
      </c>
    </row>
    <row r="888" spans="1:20" x14ac:dyDescent="0.2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v>42628.870520833334</v>
      </c>
      <c r="K888">
        <v>1471812813</v>
      </c>
      <c r="L888" s="10"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v>0.41</v>
      </c>
      <c r="R888">
        <v>29.285714285714285</v>
      </c>
      <c r="S888" t="s">
        <v>8315</v>
      </c>
      <c r="T888" t="s">
        <v>8340</v>
      </c>
    </row>
    <row r="889" spans="1:20" x14ac:dyDescent="0.2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v>41056.958969907406</v>
      </c>
      <c r="K889">
        <v>1335567655</v>
      </c>
      <c r="L889" s="10"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v>0</v>
      </c>
      <c r="R889" t="e">
        <v>#DIV/0!</v>
      </c>
      <c r="S889" t="s">
        <v>8315</v>
      </c>
      <c r="T889" t="s">
        <v>8340</v>
      </c>
    </row>
    <row r="890" spans="1:20" x14ac:dyDescent="0.2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v>40787.25</v>
      </c>
      <c r="K890">
        <v>1311789885</v>
      </c>
      <c r="L890" s="10"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v>7.1999999999999995E-2</v>
      </c>
      <c r="R890">
        <v>18</v>
      </c>
      <c r="S890" t="s">
        <v>8315</v>
      </c>
      <c r="T890" t="s">
        <v>8340</v>
      </c>
    </row>
    <row r="891" spans="1:20" x14ac:dyDescent="0.2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v>41917.784062500003</v>
      </c>
      <c r="K891">
        <v>1409942943</v>
      </c>
      <c r="L891" s="10"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v>9.4412800000000005E-2</v>
      </c>
      <c r="R891">
        <v>73.760000000000005</v>
      </c>
      <c r="S891" t="s">
        <v>8315</v>
      </c>
      <c r="T891" t="s">
        <v>8340</v>
      </c>
    </row>
    <row r="892" spans="1:20" x14ac:dyDescent="0.2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v>41599.740497685183</v>
      </c>
      <c r="K892">
        <v>1382460379</v>
      </c>
      <c r="L892" s="10"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v>4.1666666666666664E-2</v>
      </c>
      <c r="R892">
        <v>31.25</v>
      </c>
      <c r="S892" t="s">
        <v>8315</v>
      </c>
      <c r="T892" t="s">
        <v>8340</v>
      </c>
    </row>
    <row r="893" spans="1:20" x14ac:dyDescent="0.2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v>41872.031597222223</v>
      </c>
      <c r="K893">
        <v>1405989930</v>
      </c>
      <c r="L893" s="10"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v>3.2500000000000001E-2</v>
      </c>
      <c r="R893">
        <v>28.888888888888889</v>
      </c>
      <c r="S893" t="s">
        <v>8315</v>
      </c>
      <c r="T893" t="s">
        <v>8340</v>
      </c>
    </row>
    <row r="894" spans="1:20" x14ac:dyDescent="0.2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v>40391.166666666664</v>
      </c>
      <c r="K894">
        <v>1273121283</v>
      </c>
      <c r="L894" s="10"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v>0.40749999999999997</v>
      </c>
      <c r="R894">
        <v>143.8235294117647</v>
      </c>
      <c r="S894" t="s">
        <v>8315</v>
      </c>
      <c r="T894" t="s">
        <v>8340</v>
      </c>
    </row>
    <row r="895" spans="1:20" x14ac:dyDescent="0.2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v>42095.856053240743</v>
      </c>
      <c r="K895">
        <v>1425331963</v>
      </c>
      <c r="L895" s="10"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v>0.1</v>
      </c>
      <c r="R895">
        <v>40</v>
      </c>
      <c r="S895" t="s">
        <v>8315</v>
      </c>
      <c r="T895" t="s">
        <v>8340</v>
      </c>
    </row>
    <row r="896" spans="1:20" x14ac:dyDescent="0.2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v>42526.981597222228</v>
      </c>
      <c r="K896">
        <v>1462577610</v>
      </c>
      <c r="L896" s="10"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v>0.39169999999999999</v>
      </c>
      <c r="R896">
        <v>147.81132075471697</v>
      </c>
      <c r="S896" t="s">
        <v>8315</v>
      </c>
      <c r="T896" t="s">
        <v>8340</v>
      </c>
    </row>
    <row r="897" spans="1:20" x14ac:dyDescent="0.2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v>40476.127650462964</v>
      </c>
      <c r="K897">
        <v>1284087829</v>
      </c>
      <c r="L897" s="10"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v>2.4375000000000001E-2</v>
      </c>
      <c r="R897">
        <v>27.857142857142858</v>
      </c>
      <c r="S897" t="s">
        <v>8315</v>
      </c>
      <c r="T897" t="s">
        <v>8340</v>
      </c>
    </row>
    <row r="898" spans="1:20" x14ac:dyDescent="0.2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v>42244.166666666672</v>
      </c>
      <c r="K898">
        <v>1438549026</v>
      </c>
      <c r="L898" s="10"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v>0.4</v>
      </c>
      <c r="R898">
        <v>44.444444444444443</v>
      </c>
      <c r="S898" t="s">
        <v>8315</v>
      </c>
      <c r="T898" t="s">
        <v>8340</v>
      </c>
    </row>
    <row r="899" spans="1:20" x14ac:dyDescent="0.2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v>41241.730416666665</v>
      </c>
      <c r="K899">
        <v>1351528308</v>
      </c>
      <c r="L899" s="10"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v>0</v>
      </c>
      <c r="R899" t="e">
        <v>#DIV/0!</v>
      </c>
      <c r="S899" t="s">
        <v>8315</v>
      </c>
      <c r="T899" t="s">
        <v>8340</v>
      </c>
    </row>
    <row r="900" spans="1:20" x14ac:dyDescent="0.2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v>40923.758217592593</v>
      </c>
      <c r="K900">
        <v>1322763110</v>
      </c>
      <c r="L900" s="10"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v>2.8000000000000001E-2</v>
      </c>
      <c r="R900">
        <v>35</v>
      </c>
      <c r="S900" t="s">
        <v>8315</v>
      </c>
      <c r="T900" t="s">
        <v>8340</v>
      </c>
    </row>
    <row r="901" spans="1:20" x14ac:dyDescent="0.2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v>40691.099097222221</v>
      </c>
      <c r="K901">
        <v>1302661362</v>
      </c>
      <c r="L901" s="10"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v>0.37333333333333335</v>
      </c>
      <c r="R901">
        <v>35</v>
      </c>
      <c r="S901" t="s">
        <v>8315</v>
      </c>
      <c r="T901" t="s">
        <v>8340</v>
      </c>
    </row>
    <row r="902" spans="1:20" x14ac:dyDescent="0.2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v>42459.807893518519</v>
      </c>
      <c r="K902">
        <v>1456777402</v>
      </c>
      <c r="L902" s="10"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v>4.1999999999999997E-3</v>
      </c>
      <c r="R902">
        <v>10.5</v>
      </c>
      <c r="S902" t="s">
        <v>8315</v>
      </c>
      <c r="T902" t="s">
        <v>8341</v>
      </c>
    </row>
    <row r="903" spans="1:20" x14ac:dyDescent="0.2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v>40337.799305555556</v>
      </c>
      <c r="K903">
        <v>1272050914</v>
      </c>
      <c r="L903" s="10"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v>0</v>
      </c>
      <c r="R903" t="e">
        <v>#DIV/0!</v>
      </c>
      <c r="S903" t="s">
        <v>8315</v>
      </c>
      <c r="T903" t="s">
        <v>8341</v>
      </c>
    </row>
    <row r="904" spans="1:20" x14ac:dyDescent="0.2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v>41881.645833333336</v>
      </c>
      <c r="K904">
        <v>1404947422</v>
      </c>
      <c r="L904" s="10"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v>3.0000000000000001E-3</v>
      </c>
      <c r="R904">
        <v>30</v>
      </c>
      <c r="S904" t="s">
        <v>8315</v>
      </c>
      <c r="T904" t="s">
        <v>8341</v>
      </c>
    </row>
    <row r="905" spans="1:20" x14ac:dyDescent="0.2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v>41175.100694444445</v>
      </c>
      <c r="K905">
        <v>1346180780</v>
      </c>
      <c r="L905" s="10"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v>3.2000000000000001E-2</v>
      </c>
      <c r="R905">
        <v>40</v>
      </c>
      <c r="S905" t="s">
        <v>8315</v>
      </c>
      <c r="T905" t="s">
        <v>8341</v>
      </c>
    </row>
    <row r="906" spans="1:20" x14ac:dyDescent="0.2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v>42372.080289351856</v>
      </c>
      <c r="K906">
        <v>1449194137</v>
      </c>
      <c r="L906" s="10"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v>3.0200000000000001E-3</v>
      </c>
      <c r="R906">
        <v>50.333333333333336</v>
      </c>
      <c r="S906" t="s">
        <v>8315</v>
      </c>
      <c r="T906" t="s">
        <v>8341</v>
      </c>
    </row>
    <row r="907" spans="1:20" x14ac:dyDescent="0.2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v>40567.239884259259</v>
      </c>
      <c r="K907">
        <v>1290663926</v>
      </c>
      <c r="L907" s="10"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v>3.0153846153846153E-2</v>
      </c>
      <c r="R907">
        <v>32.666666666666664</v>
      </c>
      <c r="S907" t="s">
        <v>8315</v>
      </c>
      <c r="T907" t="s">
        <v>8341</v>
      </c>
    </row>
    <row r="908" spans="1:20" x14ac:dyDescent="0.2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v>41711.148032407407</v>
      </c>
      <c r="K908">
        <v>1392093190</v>
      </c>
      <c r="L908" s="10"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v>0</v>
      </c>
      <c r="R908" t="e">
        <v>#DIV/0!</v>
      </c>
      <c r="S908" t="s">
        <v>8315</v>
      </c>
      <c r="T908" t="s">
        <v>8341</v>
      </c>
    </row>
    <row r="909" spans="1:20" x14ac:dyDescent="0.2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v>40797.192395833335</v>
      </c>
      <c r="K909">
        <v>1313123823</v>
      </c>
      <c r="L909" s="10"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v>0</v>
      </c>
      <c r="R909" t="e">
        <v>#DIV/0!</v>
      </c>
      <c r="S909" t="s">
        <v>8315</v>
      </c>
      <c r="T909" t="s">
        <v>8341</v>
      </c>
    </row>
    <row r="910" spans="1:20" x14ac:dyDescent="0.2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v>40386.207638888889</v>
      </c>
      <c r="K910">
        <v>1276283655</v>
      </c>
      <c r="L910" s="10"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v>0</v>
      </c>
      <c r="R910" t="e">
        <v>#DIV/0!</v>
      </c>
      <c r="S910" t="s">
        <v>8315</v>
      </c>
      <c r="T910" t="s">
        <v>8341</v>
      </c>
    </row>
    <row r="911" spans="1:20" x14ac:dyDescent="0.2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v>41113.166666666664</v>
      </c>
      <c r="K911">
        <v>1340296440</v>
      </c>
      <c r="L911" s="10"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v>3.2500000000000001E-2</v>
      </c>
      <c r="R911">
        <v>65</v>
      </c>
      <c r="S911" t="s">
        <v>8315</v>
      </c>
      <c r="T911" t="s">
        <v>8341</v>
      </c>
    </row>
    <row r="912" spans="1:20" x14ac:dyDescent="0.2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v>42797.545358796298</v>
      </c>
      <c r="K912">
        <v>1483362319</v>
      </c>
      <c r="L912" s="10"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v>0.22363636363636363</v>
      </c>
      <c r="R912">
        <v>24.6</v>
      </c>
      <c r="S912" t="s">
        <v>8315</v>
      </c>
      <c r="T912" t="s">
        <v>8341</v>
      </c>
    </row>
    <row r="913" spans="1:20" x14ac:dyDescent="0.2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v>41663.005150462966</v>
      </c>
      <c r="K913">
        <v>1388707645</v>
      </c>
      <c r="L913" s="10"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v>0</v>
      </c>
      <c r="R913" t="e">
        <v>#DIV/0!</v>
      </c>
      <c r="S913" t="s">
        <v>8315</v>
      </c>
      <c r="T913" t="s">
        <v>8341</v>
      </c>
    </row>
    <row r="914" spans="1:20" x14ac:dyDescent="0.2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v>41254.151006944441</v>
      </c>
      <c r="K914">
        <v>1350009447</v>
      </c>
      <c r="L914" s="10"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v>8.5714285714285719E-3</v>
      </c>
      <c r="R914">
        <v>15</v>
      </c>
      <c r="S914" t="s">
        <v>8315</v>
      </c>
      <c r="T914" t="s">
        <v>8341</v>
      </c>
    </row>
    <row r="915" spans="1:20" x14ac:dyDescent="0.2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v>41034.139108796298</v>
      </c>
      <c r="K915">
        <v>1333596019</v>
      </c>
      <c r="L915" s="10"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v>6.6066666666666662E-2</v>
      </c>
      <c r="R915">
        <v>82.583333333333329</v>
      </c>
      <c r="S915" t="s">
        <v>8315</v>
      </c>
      <c r="T915" t="s">
        <v>8341</v>
      </c>
    </row>
    <row r="916" spans="1:20" x14ac:dyDescent="0.2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v>41146.763275462967</v>
      </c>
      <c r="K916">
        <v>1343326747</v>
      </c>
      <c r="L916" s="10"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v>0</v>
      </c>
      <c r="R916" t="e">
        <v>#DIV/0!</v>
      </c>
      <c r="S916" t="s">
        <v>8315</v>
      </c>
      <c r="T916" t="s">
        <v>8341</v>
      </c>
    </row>
    <row r="917" spans="1:20" x14ac:dyDescent="0.2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v>40969.207638888889</v>
      </c>
      <c r="K917">
        <v>1327853914</v>
      </c>
      <c r="L917" s="10"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v>5.7692307692307696E-2</v>
      </c>
      <c r="R917">
        <v>41.666666666666664</v>
      </c>
      <c r="S917" t="s">
        <v>8315</v>
      </c>
      <c r="T917" t="s">
        <v>8341</v>
      </c>
    </row>
    <row r="918" spans="1:20" x14ac:dyDescent="0.2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v>40473.208333333336</v>
      </c>
      <c r="K918">
        <v>1284409734</v>
      </c>
      <c r="L918" s="10"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v>0</v>
      </c>
      <c r="R918" t="e">
        <v>#DIV/0!</v>
      </c>
      <c r="S918" t="s">
        <v>8315</v>
      </c>
      <c r="T918" t="s">
        <v>8341</v>
      </c>
    </row>
    <row r="919" spans="1:20" x14ac:dyDescent="0.2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v>41834.104166666664</v>
      </c>
      <c r="K919">
        <v>1402612730</v>
      </c>
      <c r="L919" s="10"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v>6.0000000000000001E-3</v>
      </c>
      <c r="R919">
        <v>30</v>
      </c>
      <c r="S919" t="s">
        <v>8315</v>
      </c>
      <c r="T919" t="s">
        <v>8341</v>
      </c>
    </row>
    <row r="920" spans="1:20" x14ac:dyDescent="0.2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v>41974.957881944443</v>
      </c>
      <c r="K920">
        <v>1414879161</v>
      </c>
      <c r="L920" s="10"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v>5.0256410256410255E-2</v>
      </c>
      <c r="R920">
        <v>19.600000000000001</v>
      </c>
      <c r="S920" t="s">
        <v>8315</v>
      </c>
      <c r="T920" t="s">
        <v>8341</v>
      </c>
    </row>
    <row r="921" spans="1:20" x14ac:dyDescent="0.2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v>41262.641724537039</v>
      </c>
      <c r="K921">
        <v>1352906645</v>
      </c>
      <c r="L921" s="10"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v>5.0000000000000001E-3</v>
      </c>
      <c r="R921">
        <v>100</v>
      </c>
      <c r="S921" t="s">
        <v>8315</v>
      </c>
      <c r="T921" t="s">
        <v>8341</v>
      </c>
    </row>
    <row r="922" spans="1:20" x14ac:dyDescent="0.2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v>41592.713217592594</v>
      </c>
      <c r="K922">
        <v>1381853222</v>
      </c>
      <c r="L922" s="10"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v>0</v>
      </c>
      <c r="R922" t="e">
        <v>#DIV/0!</v>
      </c>
      <c r="S922" t="s">
        <v>8315</v>
      </c>
      <c r="T922" t="s">
        <v>8341</v>
      </c>
    </row>
    <row r="923" spans="1:20" x14ac:dyDescent="0.2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v>40889.212685185186</v>
      </c>
      <c r="K923">
        <v>1320033976</v>
      </c>
      <c r="L923" s="10"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v>0.309</v>
      </c>
      <c r="R923">
        <v>231.75</v>
      </c>
      <c r="S923" t="s">
        <v>8315</v>
      </c>
      <c r="T923" t="s">
        <v>8341</v>
      </c>
    </row>
    <row r="924" spans="1:20" x14ac:dyDescent="0.2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v>41913.530011574076</v>
      </c>
      <c r="K924">
        <v>1409143393</v>
      </c>
      <c r="L924" s="10"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v>0.21037037037037037</v>
      </c>
      <c r="R924">
        <v>189.33333333333334</v>
      </c>
      <c r="S924" t="s">
        <v>8315</v>
      </c>
      <c r="T924" t="s">
        <v>8341</v>
      </c>
    </row>
    <row r="925" spans="1:20" x14ac:dyDescent="0.2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v>41965.001423611116</v>
      </c>
      <c r="K925">
        <v>1414018923</v>
      </c>
      <c r="L925" s="10"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v>2.1999999999999999E-2</v>
      </c>
      <c r="R925">
        <v>55</v>
      </c>
      <c r="S925" t="s">
        <v>8315</v>
      </c>
      <c r="T925" t="s">
        <v>8341</v>
      </c>
    </row>
    <row r="926" spans="1:20" x14ac:dyDescent="0.2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v>41318.942928240744</v>
      </c>
      <c r="K926">
        <v>1358203069</v>
      </c>
      <c r="L926" s="10"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v>0.109</v>
      </c>
      <c r="R926">
        <v>21.8</v>
      </c>
      <c r="S926" t="s">
        <v>8315</v>
      </c>
      <c r="T926" t="s">
        <v>8341</v>
      </c>
    </row>
    <row r="927" spans="1:20" x14ac:dyDescent="0.2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v>41605.922581018516</v>
      </c>
      <c r="K927">
        <v>1382994511</v>
      </c>
      <c r="L927" s="10"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v>2.6666666666666668E-2</v>
      </c>
      <c r="R927">
        <v>32</v>
      </c>
      <c r="S927" t="s">
        <v>8315</v>
      </c>
      <c r="T927" t="s">
        <v>8341</v>
      </c>
    </row>
    <row r="928" spans="1:20" x14ac:dyDescent="0.2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v>40367.944444444445</v>
      </c>
      <c r="K928">
        <v>1276043330</v>
      </c>
      <c r="L928" s="10"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v>0</v>
      </c>
      <c r="R928" t="e">
        <v>#DIV/0!</v>
      </c>
      <c r="S928" t="s">
        <v>8315</v>
      </c>
      <c r="T928" t="s">
        <v>8341</v>
      </c>
    </row>
    <row r="929" spans="1:20" x14ac:dyDescent="0.2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v>41043.822858796295</v>
      </c>
      <c r="K929">
        <v>1334432695</v>
      </c>
      <c r="L929" s="10"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v>0</v>
      </c>
      <c r="R929" t="e">
        <v>#DIV/0!</v>
      </c>
      <c r="S929" t="s">
        <v>8315</v>
      </c>
      <c r="T929" t="s">
        <v>8341</v>
      </c>
    </row>
    <row r="930" spans="1:20" x14ac:dyDescent="0.2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v>41231</v>
      </c>
      <c r="K930">
        <v>1348864913</v>
      </c>
      <c r="L930" s="10"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v>0.10862068965517241</v>
      </c>
      <c r="R930">
        <v>56.25</v>
      </c>
      <c r="S930" t="s">
        <v>8315</v>
      </c>
      <c r="T930" t="s">
        <v>8341</v>
      </c>
    </row>
    <row r="931" spans="1:20" x14ac:dyDescent="0.2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v>41008.196400462963</v>
      </c>
      <c r="K931">
        <v>1331358169</v>
      </c>
      <c r="L931" s="10"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v>0</v>
      </c>
      <c r="R931" t="e">
        <v>#DIV/0!</v>
      </c>
      <c r="S931" t="s">
        <v>8315</v>
      </c>
      <c r="T931" t="s">
        <v>8341</v>
      </c>
    </row>
    <row r="932" spans="1:20" x14ac:dyDescent="0.2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v>40354.897222222222</v>
      </c>
      <c r="K932">
        <v>1273874306</v>
      </c>
      <c r="L932" s="10"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v>0.38333333333333336</v>
      </c>
      <c r="R932">
        <v>69</v>
      </c>
      <c r="S932" t="s">
        <v>8315</v>
      </c>
      <c r="T932" t="s">
        <v>8341</v>
      </c>
    </row>
    <row r="933" spans="1:20" x14ac:dyDescent="0.2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v>41714.916666666664</v>
      </c>
      <c r="K933">
        <v>1392021502</v>
      </c>
      <c r="L933" s="10"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v>6.5500000000000003E-2</v>
      </c>
      <c r="R933">
        <v>18.714285714285715</v>
      </c>
      <c r="S933" t="s">
        <v>8315</v>
      </c>
      <c r="T933" t="s">
        <v>8341</v>
      </c>
    </row>
    <row r="934" spans="1:20" x14ac:dyDescent="0.2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v>41355.927604166667</v>
      </c>
      <c r="K934">
        <v>1360106145</v>
      </c>
      <c r="L934" s="10"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v>0.14536842105263159</v>
      </c>
      <c r="R934">
        <v>46.033333333333331</v>
      </c>
      <c r="S934" t="s">
        <v>8315</v>
      </c>
      <c r="T934" t="s">
        <v>8341</v>
      </c>
    </row>
    <row r="935" spans="1:20" x14ac:dyDescent="0.2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v>41771.169085648151</v>
      </c>
      <c r="K935">
        <v>1394683409</v>
      </c>
      <c r="L935" s="10"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v>0.06</v>
      </c>
      <c r="R935">
        <v>60</v>
      </c>
      <c r="S935" t="s">
        <v>8315</v>
      </c>
      <c r="T935" t="s">
        <v>8341</v>
      </c>
    </row>
    <row r="936" spans="1:20" x14ac:dyDescent="0.2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v>41763.25</v>
      </c>
      <c r="K936">
        <v>1396633284</v>
      </c>
      <c r="L936" s="10"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v>0.30399999999999999</v>
      </c>
      <c r="R936">
        <v>50.666666666666664</v>
      </c>
      <c r="S936" t="s">
        <v>8315</v>
      </c>
      <c r="T936" t="s">
        <v>8341</v>
      </c>
    </row>
    <row r="937" spans="1:20" x14ac:dyDescent="0.2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v>42398.333668981482</v>
      </c>
      <c r="K937">
        <v>1451462429</v>
      </c>
      <c r="L937" s="10"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v>1.4285714285714285E-2</v>
      </c>
      <c r="R937">
        <v>25</v>
      </c>
      <c r="S937" t="s">
        <v>8315</v>
      </c>
      <c r="T937" t="s">
        <v>8341</v>
      </c>
    </row>
    <row r="938" spans="1:20" x14ac:dyDescent="0.2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v>40926.833333333336</v>
      </c>
      <c r="K938">
        <v>1323131689</v>
      </c>
      <c r="L938" s="10"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v>0</v>
      </c>
      <c r="R938" t="e">
        <v>#DIV/0!</v>
      </c>
      <c r="S938" t="s">
        <v>8315</v>
      </c>
      <c r="T938" t="s">
        <v>8341</v>
      </c>
    </row>
    <row r="939" spans="1:20" x14ac:dyDescent="0.2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v>41581.839780092596</v>
      </c>
      <c r="K939">
        <v>1380913757</v>
      </c>
      <c r="L939" s="10"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v>1.1428571428571429E-2</v>
      </c>
      <c r="R939">
        <v>20</v>
      </c>
      <c r="S939" t="s">
        <v>8315</v>
      </c>
      <c r="T939" t="s">
        <v>8341</v>
      </c>
    </row>
    <row r="940" spans="1:20" x14ac:dyDescent="0.2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v>41154.479722222226</v>
      </c>
      <c r="K940">
        <v>1343993448</v>
      </c>
      <c r="L940" s="10"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v>3.5714285714285713E-3</v>
      </c>
      <c r="R940">
        <v>25</v>
      </c>
      <c r="S940" t="s">
        <v>8315</v>
      </c>
      <c r="T940" t="s">
        <v>8341</v>
      </c>
    </row>
    <row r="941" spans="1:20" x14ac:dyDescent="0.2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v>41455.831944444442</v>
      </c>
      <c r="K941">
        <v>1369246738</v>
      </c>
      <c r="L941" s="10"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v>1.4545454545454545E-2</v>
      </c>
      <c r="R941">
        <v>20</v>
      </c>
      <c r="S941" t="s">
        <v>8315</v>
      </c>
      <c r="T941" t="s">
        <v>8341</v>
      </c>
    </row>
    <row r="942" spans="1:20" x14ac:dyDescent="0.2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v>42227.008402777778</v>
      </c>
      <c r="K942">
        <v>1435363926</v>
      </c>
      <c r="L942" s="10"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v>0.17155555555555554</v>
      </c>
      <c r="R942">
        <v>110.28571428571429</v>
      </c>
      <c r="S942" t="s">
        <v>8318</v>
      </c>
      <c r="T942" t="s">
        <v>8362</v>
      </c>
    </row>
    <row r="943" spans="1:20" x14ac:dyDescent="0.2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v>42776.096585648149</v>
      </c>
      <c r="K943">
        <v>1484101145</v>
      </c>
      <c r="L943" s="10"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v>2.3220000000000001E-2</v>
      </c>
      <c r="R943">
        <v>37.451612903225808</v>
      </c>
      <c r="S943" t="s">
        <v>8318</v>
      </c>
      <c r="T943" t="s">
        <v>8362</v>
      </c>
    </row>
    <row r="944" spans="1:20" x14ac:dyDescent="0.2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v>42418.843287037031</v>
      </c>
      <c r="K944">
        <v>1452716060</v>
      </c>
      <c r="L944" s="10"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v>8.9066666666666669E-2</v>
      </c>
      <c r="R944">
        <v>41.75</v>
      </c>
      <c r="S944" t="s">
        <v>8318</v>
      </c>
      <c r="T944" t="s">
        <v>8362</v>
      </c>
    </row>
    <row r="945" spans="1:20" x14ac:dyDescent="0.2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v>42703.709548611107</v>
      </c>
      <c r="K945">
        <v>1477843305</v>
      </c>
      <c r="L945" s="10"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v>9.633333333333334E-2</v>
      </c>
      <c r="R945">
        <v>24.083333333333332</v>
      </c>
      <c r="S945" t="s">
        <v>8318</v>
      </c>
      <c r="T945" t="s">
        <v>8362</v>
      </c>
    </row>
    <row r="946" spans="1:20" x14ac:dyDescent="0.2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v>42478.583333333328</v>
      </c>
      <c r="K946">
        <v>1458050450</v>
      </c>
      <c r="L946" s="10"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v>0.13325999999999999</v>
      </c>
      <c r="R946">
        <v>69.40625</v>
      </c>
      <c r="S946" t="s">
        <v>8318</v>
      </c>
      <c r="T946" t="s">
        <v>8362</v>
      </c>
    </row>
    <row r="947" spans="1:20" x14ac:dyDescent="0.2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v>42784.999305555553</v>
      </c>
      <c r="K947">
        <v>1482958626</v>
      </c>
      <c r="L947" s="10"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v>2.4840000000000001E-2</v>
      </c>
      <c r="R947">
        <v>155.25</v>
      </c>
      <c r="S947" t="s">
        <v>8318</v>
      </c>
      <c r="T947" t="s">
        <v>8362</v>
      </c>
    </row>
    <row r="948" spans="1:20" x14ac:dyDescent="0.2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v>42622.750555555554</v>
      </c>
      <c r="K948">
        <v>1470852048</v>
      </c>
      <c r="L948" s="10"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v>1.9066666666666666E-2</v>
      </c>
      <c r="R948">
        <v>57.2</v>
      </c>
      <c r="S948" t="s">
        <v>8318</v>
      </c>
      <c r="T948" t="s">
        <v>8362</v>
      </c>
    </row>
    <row r="949" spans="1:20" x14ac:dyDescent="0.2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v>42551.781319444446</v>
      </c>
      <c r="K949">
        <v>1462128306</v>
      </c>
      <c r="L949" s="10"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v>0</v>
      </c>
      <c r="R949" t="e">
        <v>#DIV/0!</v>
      </c>
      <c r="S949" t="s">
        <v>8318</v>
      </c>
      <c r="T949" t="s">
        <v>8362</v>
      </c>
    </row>
    <row r="950" spans="1:20" x14ac:dyDescent="0.2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v>42441.828287037039</v>
      </c>
      <c r="K950">
        <v>1455220364</v>
      </c>
      <c r="L950" s="10"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v>0.12</v>
      </c>
      <c r="R950">
        <v>60</v>
      </c>
      <c r="S950" t="s">
        <v>8318</v>
      </c>
      <c r="T950" t="s">
        <v>8362</v>
      </c>
    </row>
    <row r="951" spans="1:20" x14ac:dyDescent="0.2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v>42421.043703703705</v>
      </c>
      <c r="K951">
        <v>1450832576</v>
      </c>
      <c r="L951" s="10"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v>1.3650000000000001E-2</v>
      </c>
      <c r="R951">
        <v>39</v>
      </c>
      <c r="S951" t="s">
        <v>8318</v>
      </c>
      <c r="T951" t="s">
        <v>8362</v>
      </c>
    </row>
    <row r="952" spans="1:20" x14ac:dyDescent="0.2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v>42386.750706018516</v>
      </c>
      <c r="K952">
        <v>1450461661</v>
      </c>
      <c r="L952" s="10"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v>0.28039999999999998</v>
      </c>
      <c r="R952">
        <v>58.416666666666664</v>
      </c>
      <c r="S952" t="s">
        <v>8318</v>
      </c>
      <c r="T952" t="s">
        <v>8362</v>
      </c>
    </row>
    <row r="953" spans="1:20" x14ac:dyDescent="0.2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v>42525.653611111105</v>
      </c>
      <c r="K953">
        <v>1461166872</v>
      </c>
      <c r="L953" s="10"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v>0.38390000000000002</v>
      </c>
      <c r="R953">
        <v>158.63636363636363</v>
      </c>
      <c r="S953" t="s">
        <v>8318</v>
      </c>
      <c r="T953" t="s">
        <v>8362</v>
      </c>
    </row>
    <row r="954" spans="1:20" x14ac:dyDescent="0.2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v>42692.655231481483</v>
      </c>
      <c r="K954">
        <v>1476888212</v>
      </c>
      <c r="L954" s="10"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v>0.39942857142857141</v>
      </c>
      <c r="R954">
        <v>99.857142857142861</v>
      </c>
      <c r="S954" t="s">
        <v>8318</v>
      </c>
      <c r="T954" t="s">
        <v>8362</v>
      </c>
    </row>
    <row r="955" spans="1:20" x14ac:dyDescent="0.2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v>42029.164340277777</v>
      </c>
      <c r="K955">
        <v>1419566199</v>
      </c>
      <c r="L955" s="10"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v>8.3999999999999995E-3</v>
      </c>
      <c r="R955">
        <v>25.2</v>
      </c>
      <c r="S955" t="s">
        <v>8318</v>
      </c>
      <c r="T955" t="s">
        <v>8362</v>
      </c>
    </row>
    <row r="956" spans="1:20" x14ac:dyDescent="0.2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v>42236.833784722221</v>
      </c>
      <c r="K956">
        <v>1436472039</v>
      </c>
      <c r="L956" s="10"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v>0.43406666666666666</v>
      </c>
      <c r="R956">
        <v>89.191780821917803</v>
      </c>
      <c r="S956" t="s">
        <v>8318</v>
      </c>
      <c r="T956" t="s">
        <v>8362</v>
      </c>
    </row>
    <row r="957" spans="1:20" x14ac:dyDescent="0.2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v>42626.295138888891</v>
      </c>
      <c r="K957">
        <v>1470294300</v>
      </c>
      <c r="L957" s="10"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v>5.6613333333333335E-2</v>
      </c>
      <c r="R957">
        <v>182.6236559139785</v>
      </c>
      <c r="S957" t="s">
        <v>8318</v>
      </c>
      <c r="T957" t="s">
        <v>8362</v>
      </c>
    </row>
    <row r="958" spans="1:20" x14ac:dyDescent="0.2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v>42120.872210648144</v>
      </c>
      <c r="K958">
        <v>1424901359</v>
      </c>
      <c r="L958" s="10"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v>1.7219999999999999E-2</v>
      </c>
      <c r="R958">
        <v>50.647058823529413</v>
      </c>
      <c r="S958" t="s">
        <v>8318</v>
      </c>
      <c r="T958" t="s">
        <v>8362</v>
      </c>
    </row>
    <row r="959" spans="1:20" x14ac:dyDescent="0.2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v>42691.594131944439</v>
      </c>
      <c r="K959">
        <v>1476710133</v>
      </c>
      <c r="L959" s="10"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v>1.9416666666666665E-2</v>
      </c>
      <c r="R959">
        <v>33.285714285714285</v>
      </c>
      <c r="S959" t="s">
        <v>8318</v>
      </c>
      <c r="T959" t="s">
        <v>8362</v>
      </c>
    </row>
    <row r="960" spans="1:20" x14ac:dyDescent="0.2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v>42104.207638888889</v>
      </c>
      <c r="K960">
        <v>1426792563</v>
      </c>
      <c r="L960" s="10"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v>0.11328275684711328</v>
      </c>
      <c r="R960">
        <v>51.823529411764703</v>
      </c>
      <c r="S960" t="s">
        <v>8318</v>
      </c>
      <c r="T960" t="s">
        <v>8362</v>
      </c>
    </row>
    <row r="961" spans="1:20" x14ac:dyDescent="0.2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v>42023.174363425926</v>
      </c>
      <c r="K961">
        <v>1419048665</v>
      </c>
      <c r="L961" s="10"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v>0.3886</v>
      </c>
      <c r="R961">
        <v>113.62573099415205</v>
      </c>
      <c r="S961" t="s">
        <v>8318</v>
      </c>
      <c r="T961" t="s">
        <v>8362</v>
      </c>
    </row>
    <row r="962" spans="1:20" x14ac:dyDescent="0.2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v>42808.585127314815</v>
      </c>
      <c r="K962">
        <v>1485874955</v>
      </c>
      <c r="L962" s="10"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v>0.46100628930817611</v>
      </c>
      <c r="R962">
        <v>136.46276595744681</v>
      </c>
      <c r="S962" t="s">
        <v>8318</v>
      </c>
      <c r="T962" t="s">
        <v>8362</v>
      </c>
    </row>
    <row r="963" spans="1:20" x14ac:dyDescent="0.2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v>42786.791666666672</v>
      </c>
      <c r="K963">
        <v>1483634335</v>
      </c>
      <c r="L963" s="10"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v>0.42188421052631581</v>
      </c>
      <c r="R963">
        <v>364.35454545454547</v>
      </c>
      <c r="S963" t="s">
        <v>8318</v>
      </c>
      <c r="T963" t="s">
        <v>8362</v>
      </c>
    </row>
    <row r="964" spans="1:20" x14ac:dyDescent="0.2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v>42411.712418981479</v>
      </c>
      <c r="K964">
        <v>1451927153</v>
      </c>
      <c r="L964" s="10"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v>0.2848</v>
      </c>
      <c r="R964">
        <v>19.243243243243242</v>
      </c>
      <c r="S964" t="s">
        <v>8318</v>
      </c>
      <c r="T964" t="s">
        <v>8362</v>
      </c>
    </row>
    <row r="965" spans="1:20" x14ac:dyDescent="0.2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v>42660.635636574079</v>
      </c>
      <c r="K965">
        <v>1473693319</v>
      </c>
      <c r="L965" s="10"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v>1.0771428571428571E-2</v>
      </c>
      <c r="R965">
        <v>41.888888888888886</v>
      </c>
      <c r="S965" t="s">
        <v>8318</v>
      </c>
      <c r="T965" t="s">
        <v>8362</v>
      </c>
    </row>
    <row r="966" spans="1:20" x14ac:dyDescent="0.2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v>42248.628692129627</v>
      </c>
      <c r="K966">
        <v>1437663919</v>
      </c>
      <c r="L966" s="10"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v>7.9909090909090902E-3</v>
      </c>
      <c r="R966">
        <v>30.310344827586206</v>
      </c>
      <c r="S966" t="s">
        <v>8318</v>
      </c>
      <c r="T966" t="s">
        <v>8362</v>
      </c>
    </row>
    <row r="967" spans="1:20" x14ac:dyDescent="0.2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v>42669.165972222225</v>
      </c>
      <c r="K967">
        <v>1474676646</v>
      </c>
      <c r="L967" s="10"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v>1.192E-2</v>
      </c>
      <c r="R967">
        <v>49.666666666666664</v>
      </c>
      <c r="S967" t="s">
        <v>8318</v>
      </c>
      <c r="T967" t="s">
        <v>8362</v>
      </c>
    </row>
    <row r="968" spans="1:20" x14ac:dyDescent="0.2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v>42649.635787037041</v>
      </c>
      <c r="K968">
        <v>1473174932</v>
      </c>
      <c r="L968" s="10"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v>0.14799999999999999</v>
      </c>
      <c r="R968">
        <v>59.2</v>
      </c>
      <c r="S968" t="s">
        <v>8318</v>
      </c>
      <c r="T968" t="s">
        <v>8362</v>
      </c>
    </row>
    <row r="969" spans="1:20" x14ac:dyDescent="0.2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v>42482.21266203704</v>
      </c>
      <c r="K969">
        <v>1456121174</v>
      </c>
      <c r="L969" s="10"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v>0.17810000000000001</v>
      </c>
      <c r="R969">
        <v>43.97530864197531</v>
      </c>
      <c r="S969" t="s">
        <v>8318</v>
      </c>
      <c r="T969" t="s">
        <v>8362</v>
      </c>
    </row>
    <row r="970" spans="1:20" x14ac:dyDescent="0.2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v>41866.847615740742</v>
      </c>
      <c r="K970">
        <v>1405542034</v>
      </c>
      <c r="L970" s="10"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v>1.325E-2</v>
      </c>
      <c r="R970">
        <v>26.5</v>
      </c>
      <c r="S970" t="s">
        <v>8318</v>
      </c>
      <c r="T970" t="s">
        <v>8362</v>
      </c>
    </row>
    <row r="971" spans="1:20" x14ac:dyDescent="0.2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v>42775.30332175926</v>
      </c>
      <c r="K971">
        <v>1483773407</v>
      </c>
      <c r="L971" s="10"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v>0.46666666666666667</v>
      </c>
      <c r="R971">
        <v>1272.7272727272727</v>
      </c>
      <c r="S971" t="s">
        <v>8318</v>
      </c>
      <c r="T971" t="s">
        <v>8362</v>
      </c>
    </row>
    <row r="972" spans="1:20" x14ac:dyDescent="0.2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v>42758.207638888889</v>
      </c>
      <c r="K972">
        <v>1481951853</v>
      </c>
      <c r="L972" s="10"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v>0.4592</v>
      </c>
      <c r="R972">
        <v>164</v>
      </c>
      <c r="S972" t="s">
        <v>8318</v>
      </c>
      <c r="T972" t="s">
        <v>8362</v>
      </c>
    </row>
    <row r="973" spans="1:20" x14ac:dyDescent="0.2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v>42156.709027777775</v>
      </c>
      <c r="K973">
        <v>1429290060</v>
      </c>
      <c r="L973" s="10"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v>2.2599999999999999E-3</v>
      </c>
      <c r="R973">
        <v>45.2</v>
      </c>
      <c r="S973" t="s">
        <v>8318</v>
      </c>
      <c r="T973" t="s">
        <v>8362</v>
      </c>
    </row>
    <row r="974" spans="1:20" x14ac:dyDescent="0.2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v>41886.290972222225</v>
      </c>
      <c r="K974">
        <v>1407271598</v>
      </c>
      <c r="L974" s="10"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v>0.34625</v>
      </c>
      <c r="R974">
        <v>153.88888888888889</v>
      </c>
      <c r="S974" t="s">
        <v>8318</v>
      </c>
      <c r="T974" t="s">
        <v>8362</v>
      </c>
    </row>
    <row r="975" spans="1:20" x14ac:dyDescent="0.2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v>42317.056631944448</v>
      </c>
      <c r="K975">
        <v>1441844493</v>
      </c>
      <c r="L975" s="10"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v>2.0549999999999999E-2</v>
      </c>
      <c r="R975">
        <v>51.375</v>
      </c>
      <c r="S975" t="s">
        <v>8318</v>
      </c>
      <c r="T975" t="s">
        <v>8362</v>
      </c>
    </row>
    <row r="976" spans="1:20" x14ac:dyDescent="0.2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v>42454.707824074074</v>
      </c>
      <c r="K976">
        <v>1456336756</v>
      </c>
      <c r="L976" s="10"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v>5.5999999999999999E-3</v>
      </c>
      <c r="R976">
        <v>93.333333333333329</v>
      </c>
      <c r="S976" t="s">
        <v>8318</v>
      </c>
      <c r="T976" t="s">
        <v>8362</v>
      </c>
    </row>
    <row r="977" spans="1:20" x14ac:dyDescent="0.2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v>42549.696585648147</v>
      </c>
      <c r="K977">
        <v>1461948185</v>
      </c>
      <c r="L977" s="10"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v>2.6069999999999999E-2</v>
      </c>
      <c r="R977">
        <v>108.625</v>
      </c>
      <c r="S977" t="s">
        <v>8318</v>
      </c>
      <c r="T977" t="s">
        <v>8362</v>
      </c>
    </row>
    <row r="978" spans="1:20" x14ac:dyDescent="0.2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v>42230.058993055558</v>
      </c>
      <c r="K978">
        <v>1435627497</v>
      </c>
      <c r="L978" s="10"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v>1.9259999999999999E-2</v>
      </c>
      <c r="R978">
        <v>160.5</v>
      </c>
      <c r="S978" t="s">
        <v>8318</v>
      </c>
      <c r="T978" t="s">
        <v>8362</v>
      </c>
    </row>
    <row r="979" spans="1:20" x14ac:dyDescent="0.2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v>42421.942094907412</v>
      </c>
      <c r="K979">
        <v>1453502197</v>
      </c>
      <c r="L979" s="10"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v>0.33666666666666667</v>
      </c>
      <c r="R979">
        <v>75.75</v>
      </c>
      <c r="S979" t="s">
        <v>8318</v>
      </c>
      <c r="T979" t="s">
        <v>8362</v>
      </c>
    </row>
    <row r="980" spans="1:20" x14ac:dyDescent="0.2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v>42425.309039351851</v>
      </c>
      <c r="K980">
        <v>1453793101</v>
      </c>
      <c r="L980" s="10"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v>0.5626326718299024</v>
      </c>
      <c r="R980">
        <v>790.83739837398377</v>
      </c>
      <c r="S980" t="s">
        <v>8318</v>
      </c>
      <c r="T980" t="s">
        <v>8362</v>
      </c>
    </row>
    <row r="981" spans="1:20" x14ac:dyDescent="0.2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v>42541.790972222225</v>
      </c>
      <c r="K981">
        <v>1463392828</v>
      </c>
      <c r="L981" s="10"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v>0.82817600000000002</v>
      </c>
      <c r="R981">
        <v>301.93916666666667</v>
      </c>
      <c r="S981" t="s">
        <v>8318</v>
      </c>
      <c r="T981" t="s">
        <v>8362</v>
      </c>
    </row>
    <row r="982" spans="1:20" x14ac:dyDescent="0.2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v>41973.945856481485</v>
      </c>
      <c r="K982">
        <v>1413495722</v>
      </c>
      <c r="L982" s="10"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v>0.14860000000000001</v>
      </c>
      <c r="R982">
        <v>47.935483870967744</v>
      </c>
      <c r="S982" t="s">
        <v>8318</v>
      </c>
      <c r="T982" t="s">
        <v>8362</v>
      </c>
    </row>
    <row r="983" spans="1:20" x14ac:dyDescent="0.2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v>41860.947013888886</v>
      </c>
      <c r="K983">
        <v>1405032222</v>
      </c>
      <c r="L983" s="10"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v>1.2375123751237513E-4</v>
      </c>
      <c r="R983">
        <v>2.75</v>
      </c>
      <c r="S983" t="s">
        <v>8318</v>
      </c>
      <c r="T983" t="s">
        <v>8362</v>
      </c>
    </row>
    <row r="984" spans="1:20" x14ac:dyDescent="0.2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v>42645.753310185188</v>
      </c>
      <c r="K984">
        <v>1472839486</v>
      </c>
      <c r="L984" s="10"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v>1.7142857142857143E-4</v>
      </c>
      <c r="R984">
        <v>1</v>
      </c>
      <c r="S984" t="s">
        <v>8318</v>
      </c>
      <c r="T984" t="s">
        <v>8362</v>
      </c>
    </row>
    <row r="985" spans="1:20" x14ac:dyDescent="0.2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v>42605.870833333334</v>
      </c>
      <c r="K985">
        <v>1469289685</v>
      </c>
      <c r="L985" s="10"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v>0.2950613611721471</v>
      </c>
      <c r="R985">
        <v>171.79329608938548</v>
      </c>
      <c r="S985" t="s">
        <v>8318</v>
      </c>
      <c r="T985" t="s">
        <v>8362</v>
      </c>
    </row>
    <row r="986" spans="1:20" x14ac:dyDescent="0.2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v>42091.074166666673</v>
      </c>
      <c r="K986">
        <v>1424918808</v>
      </c>
      <c r="L986" s="10"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v>1.06E-2</v>
      </c>
      <c r="R986">
        <v>35.333333333333336</v>
      </c>
      <c r="S986" t="s">
        <v>8318</v>
      </c>
      <c r="T986" t="s">
        <v>8362</v>
      </c>
    </row>
    <row r="987" spans="1:20" x14ac:dyDescent="0.2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v>42369.958333333328</v>
      </c>
      <c r="K987">
        <v>1449011610</v>
      </c>
      <c r="L987" s="10"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v>6.2933333333333327E-2</v>
      </c>
      <c r="R987">
        <v>82.086956521739125</v>
      </c>
      <c r="S987" t="s">
        <v>8318</v>
      </c>
      <c r="T987" t="s">
        <v>8362</v>
      </c>
    </row>
    <row r="988" spans="1:20" x14ac:dyDescent="0.2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v>42379</v>
      </c>
      <c r="K988">
        <v>1447698300</v>
      </c>
      <c r="L988" s="10"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v>0.1275</v>
      </c>
      <c r="R988">
        <v>110.8695652173913</v>
      </c>
      <c r="S988" t="s">
        <v>8318</v>
      </c>
      <c r="T988" t="s">
        <v>8362</v>
      </c>
    </row>
    <row r="989" spans="1:20" x14ac:dyDescent="0.2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v>41813.294560185182</v>
      </c>
      <c r="K989">
        <v>1400051050</v>
      </c>
      <c r="L989" s="10"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v>0.13220000000000001</v>
      </c>
      <c r="R989">
        <v>161.21951219512195</v>
      </c>
      <c r="S989" t="s">
        <v>8318</v>
      </c>
      <c r="T989" t="s">
        <v>8362</v>
      </c>
    </row>
    <row r="990" spans="1:20" x14ac:dyDescent="0.2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v>42644.356770833328</v>
      </c>
      <c r="K990">
        <v>1472718825</v>
      </c>
      <c r="L990" s="10"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v>0</v>
      </c>
      <c r="R990" t="e">
        <v>#DIV/0!</v>
      </c>
      <c r="S990" t="s">
        <v>8318</v>
      </c>
      <c r="T990" t="s">
        <v>8362</v>
      </c>
    </row>
    <row r="991" spans="1:20" x14ac:dyDescent="0.2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v>42641.933969907404</v>
      </c>
      <c r="K991">
        <v>1472509495</v>
      </c>
      <c r="L991" s="10"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v>0.16769999999999999</v>
      </c>
      <c r="R991">
        <v>52.40625</v>
      </c>
      <c r="S991" t="s">
        <v>8318</v>
      </c>
      <c r="T991" t="s">
        <v>8362</v>
      </c>
    </row>
    <row r="992" spans="1:20" x14ac:dyDescent="0.2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v>41885.784305555557</v>
      </c>
      <c r="K992">
        <v>1407178164</v>
      </c>
      <c r="L992" s="10"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v>1.0399999999999999E-3</v>
      </c>
      <c r="R992">
        <v>13</v>
      </c>
      <c r="S992" t="s">
        <v>8318</v>
      </c>
      <c r="T992" t="s">
        <v>8362</v>
      </c>
    </row>
    <row r="993" spans="1:20" x14ac:dyDescent="0.2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v>42563.785416666666</v>
      </c>
      <c r="K993">
        <v>1466186988</v>
      </c>
      <c r="L993" s="10"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v>4.24E-2</v>
      </c>
      <c r="R993">
        <v>30.285714285714285</v>
      </c>
      <c r="S993" t="s">
        <v>8318</v>
      </c>
      <c r="T993" t="s">
        <v>8362</v>
      </c>
    </row>
    <row r="994" spans="1:20" x14ac:dyDescent="0.2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v>42497.883321759262</v>
      </c>
      <c r="K994">
        <v>1457475119</v>
      </c>
      <c r="L994" s="10"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v>4.6699999999999997E-3</v>
      </c>
      <c r="R994">
        <v>116.75</v>
      </c>
      <c r="S994" t="s">
        <v>8318</v>
      </c>
      <c r="T994" t="s">
        <v>8362</v>
      </c>
    </row>
    <row r="995" spans="1:20" x14ac:dyDescent="0.2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v>42686.208333333328</v>
      </c>
      <c r="K995">
        <v>1476054568</v>
      </c>
      <c r="L995" s="10"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v>0.25087142857142858</v>
      </c>
      <c r="R995">
        <v>89.59693877551021</v>
      </c>
      <c r="S995" t="s">
        <v>8318</v>
      </c>
      <c r="T995" t="s">
        <v>8362</v>
      </c>
    </row>
    <row r="996" spans="1:20" x14ac:dyDescent="0.2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v>41973.957638888889</v>
      </c>
      <c r="K996">
        <v>1412835530</v>
      </c>
      <c r="L996" s="10"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v>2.3345000000000001E-2</v>
      </c>
      <c r="R996">
        <v>424.45454545454544</v>
      </c>
      <c r="S996" t="s">
        <v>8318</v>
      </c>
      <c r="T996" t="s">
        <v>8362</v>
      </c>
    </row>
    <row r="997" spans="1:20" x14ac:dyDescent="0.2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v>41972.666666666672</v>
      </c>
      <c r="K997">
        <v>1415140480</v>
      </c>
      <c r="L997" s="10"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v>7.2599999999999998E-2</v>
      </c>
      <c r="R997">
        <v>80.666666666666671</v>
      </c>
      <c r="S997" t="s">
        <v>8318</v>
      </c>
      <c r="T997" t="s">
        <v>8362</v>
      </c>
    </row>
    <row r="998" spans="1:20" x14ac:dyDescent="0.2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v>41847.643750000003</v>
      </c>
      <c r="K998">
        <v>1403902060</v>
      </c>
      <c r="L998" s="10"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v>1.6250000000000001E-2</v>
      </c>
      <c r="R998">
        <v>13</v>
      </c>
      <c r="S998" t="s">
        <v>8318</v>
      </c>
      <c r="T998" t="s">
        <v>8362</v>
      </c>
    </row>
    <row r="999" spans="1:20" x14ac:dyDescent="0.2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v>41971.144641203704</v>
      </c>
      <c r="K999">
        <v>1414549697</v>
      </c>
      <c r="L999" s="10"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v>1.2999999999999999E-2</v>
      </c>
      <c r="R999">
        <v>8.125</v>
      </c>
      <c r="S999" t="s">
        <v>8318</v>
      </c>
      <c r="T999" t="s">
        <v>8362</v>
      </c>
    </row>
    <row r="1000" spans="1:20" x14ac:dyDescent="0.2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v>42327.210659722223</v>
      </c>
      <c r="K1000">
        <v>1444017801</v>
      </c>
      <c r="L1000" s="10"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v>0.58558333333333334</v>
      </c>
      <c r="R1000">
        <v>153.42794759825327</v>
      </c>
      <c r="S1000" t="s">
        <v>8318</v>
      </c>
      <c r="T1000" t="s">
        <v>8362</v>
      </c>
    </row>
    <row r="1001" spans="1:20" x14ac:dyDescent="0.2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v>41956.334722222222</v>
      </c>
      <c r="K1001">
        <v>1413270690</v>
      </c>
      <c r="L1001" s="10"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v>7.7886666666666673E-2</v>
      </c>
      <c r="R1001">
        <v>292.07499999999999</v>
      </c>
      <c r="S1001" t="s">
        <v>8318</v>
      </c>
      <c r="T1001" t="s">
        <v>8362</v>
      </c>
    </row>
    <row r="1002" spans="1:20" x14ac:dyDescent="0.2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v>42809.018055555556</v>
      </c>
      <c r="K1002">
        <v>1484357160</v>
      </c>
      <c r="L1002" s="10"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v>2.2157147647256063E-2</v>
      </c>
      <c r="R1002">
        <v>3304</v>
      </c>
      <c r="S1002" t="s">
        <v>8318</v>
      </c>
      <c r="T1002" t="s">
        <v>8362</v>
      </c>
    </row>
    <row r="1003" spans="1:20" x14ac:dyDescent="0.2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v>42765.720057870371</v>
      </c>
      <c r="K1003">
        <v>1481908613</v>
      </c>
      <c r="L1003" s="10"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v>1.04</v>
      </c>
      <c r="R1003">
        <v>1300</v>
      </c>
      <c r="S1003" t="s">
        <v>8318</v>
      </c>
      <c r="T1003" t="s">
        <v>8362</v>
      </c>
    </row>
    <row r="1004" spans="1:20" x14ac:dyDescent="0.2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v>42355.249305555553</v>
      </c>
      <c r="K1004">
        <v>1447777514</v>
      </c>
      <c r="L1004" s="10"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v>0.29602960296029601</v>
      </c>
      <c r="R1004">
        <v>134.54545454545453</v>
      </c>
      <c r="S1004" t="s">
        <v>8318</v>
      </c>
      <c r="T1004" t="s">
        <v>8362</v>
      </c>
    </row>
    <row r="1005" spans="1:20" x14ac:dyDescent="0.2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v>42810.667372685188</v>
      </c>
      <c r="K1005">
        <v>1487091661</v>
      </c>
      <c r="L1005" s="10"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v>0.16055</v>
      </c>
      <c r="R1005">
        <v>214.06666666666666</v>
      </c>
      <c r="S1005" t="s">
        <v>8318</v>
      </c>
      <c r="T1005" t="s">
        <v>8362</v>
      </c>
    </row>
    <row r="1006" spans="1:20" x14ac:dyDescent="0.2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v>42418.708645833336</v>
      </c>
      <c r="K1006">
        <v>1453222827</v>
      </c>
      <c r="L1006" s="10"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v>0.82208000000000003</v>
      </c>
      <c r="R1006">
        <v>216.33684210526314</v>
      </c>
      <c r="S1006" t="s">
        <v>8318</v>
      </c>
      <c r="T1006" t="s">
        <v>8362</v>
      </c>
    </row>
    <row r="1007" spans="1:20" x14ac:dyDescent="0.2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v>42307.624803240738</v>
      </c>
      <c r="K1007">
        <v>1443538783</v>
      </c>
      <c r="L1007" s="10"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v>0.75051000000000001</v>
      </c>
      <c r="R1007">
        <v>932.31055900621118</v>
      </c>
      <c r="S1007" t="s">
        <v>8318</v>
      </c>
      <c r="T1007" t="s">
        <v>8362</v>
      </c>
    </row>
    <row r="1008" spans="1:20" x14ac:dyDescent="0.2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v>41985.299305555556</v>
      </c>
      <c r="K1008">
        <v>1417654672</v>
      </c>
      <c r="L1008" s="10"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v>5.8500000000000003E-2</v>
      </c>
      <c r="R1008">
        <v>29.25</v>
      </c>
      <c r="S1008" t="s">
        <v>8318</v>
      </c>
      <c r="T1008" t="s">
        <v>8362</v>
      </c>
    </row>
    <row r="1009" spans="1:20" x14ac:dyDescent="0.2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v>42718.6252662037</v>
      </c>
      <c r="K1009">
        <v>1478095223</v>
      </c>
      <c r="L1009" s="10"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v>0.44319999999999998</v>
      </c>
      <c r="R1009">
        <v>174.94736842105263</v>
      </c>
      <c r="S1009" t="s">
        <v>8318</v>
      </c>
      <c r="T1009" t="s">
        <v>8362</v>
      </c>
    </row>
    <row r="1010" spans="1:20" x14ac:dyDescent="0.2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v>42732.809201388889</v>
      </c>
      <c r="K1010">
        <v>1480361115</v>
      </c>
      <c r="L1010" s="10"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v>2.6737967914438501E-3</v>
      </c>
      <c r="R1010">
        <v>250</v>
      </c>
      <c r="S1010" t="s">
        <v>8318</v>
      </c>
      <c r="T1010" t="s">
        <v>8362</v>
      </c>
    </row>
    <row r="1011" spans="1:20" x14ac:dyDescent="0.2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v>42540.604699074072</v>
      </c>
      <c r="K1011">
        <v>1463754646</v>
      </c>
      <c r="L1011" s="10"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v>0.1313</v>
      </c>
      <c r="R1011">
        <v>65</v>
      </c>
      <c r="S1011" t="s">
        <v>8318</v>
      </c>
      <c r="T1011" t="s">
        <v>8362</v>
      </c>
    </row>
    <row r="1012" spans="1:20" x14ac:dyDescent="0.2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v>42618.124305555553</v>
      </c>
      <c r="K1012">
        <v>1468180462</v>
      </c>
      <c r="L1012" s="10"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v>1.9088937093275488E-3</v>
      </c>
      <c r="R1012">
        <v>55</v>
      </c>
      <c r="S1012" t="s">
        <v>8318</v>
      </c>
      <c r="T1012" t="s">
        <v>8362</v>
      </c>
    </row>
    <row r="1013" spans="1:20" x14ac:dyDescent="0.2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v>41991.898090277777</v>
      </c>
      <c r="K1013">
        <v>1415050395</v>
      </c>
      <c r="L1013" s="10"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v>3.7499999999999999E-3</v>
      </c>
      <c r="R1013">
        <v>75</v>
      </c>
      <c r="S1013" t="s">
        <v>8318</v>
      </c>
      <c r="T1013" t="s">
        <v>8362</v>
      </c>
    </row>
    <row r="1014" spans="1:20" x14ac:dyDescent="0.2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v>42759.440416666665</v>
      </c>
      <c r="K1014">
        <v>1481366052</v>
      </c>
      <c r="L1014" s="10"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v>215.35021</v>
      </c>
      <c r="R1014">
        <v>1389.3561935483872</v>
      </c>
      <c r="S1014" t="s">
        <v>8318</v>
      </c>
      <c r="T1014" t="s">
        <v>8362</v>
      </c>
    </row>
    <row r="1015" spans="1:20" x14ac:dyDescent="0.2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v>42367.833333333328</v>
      </c>
      <c r="K1015">
        <v>1449000056</v>
      </c>
      <c r="L1015" s="10"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v>0.34527999999999998</v>
      </c>
      <c r="R1015">
        <v>95.911111111111111</v>
      </c>
      <c r="S1015" t="s">
        <v>8318</v>
      </c>
      <c r="T1015" t="s">
        <v>8362</v>
      </c>
    </row>
    <row r="1016" spans="1:20" x14ac:dyDescent="0.2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v>42005.002488425926</v>
      </c>
      <c r="K1016">
        <v>1415750615</v>
      </c>
      <c r="L1016" s="10"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v>0.30599999999999999</v>
      </c>
      <c r="R1016">
        <v>191.25</v>
      </c>
      <c r="S1016" t="s">
        <v>8318</v>
      </c>
      <c r="T1016" t="s">
        <v>8362</v>
      </c>
    </row>
    <row r="1017" spans="1:20" x14ac:dyDescent="0.2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v>42333.920081018514</v>
      </c>
      <c r="K1017">
        <v>1445893495</v>
      </c>
      <c r="L1017" s="10"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v>2.6666666666666668E-2</v>
      </c>
      <c r="R1017">
        <v>40</v>
      </c>
      <c r="S1017" t="s">
        <v>8318</v>
      </c>
      <c r="T1017" t="s">
        <v>8362</v>
      </c>
    </row>
    <row r="1018" spans="1:20" x14ac:dyDescent="0.2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v>42467.065462962957</v>
      </c>
      <c r="K1018">
        <v>1456108456</v>
      </c>
      <c r="L1018" s="10"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v>2.8420000000000001E-2</v>
      </c>
      <c r="R1018">
        <v>74.78947368421052</v>
      </c>
      <c r="S1018" t="s">
        <v>8318</v>
      </c>
      <c r="T1018" t="s">
        <v>8362</v>
      </c>
    </row>
    <row r="1019" spans="1:20" x14ac:dyDescent="0.2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v>42329.716840277775</v>
      </c>
      <c r="K1019">
        <v>1444666335</v>
      </c>
      <c r="L1019" s="10"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v>0.22878799999999999</v>
      </c>
      <c r="R1019">
        <v>161.11830985915492</v>
      </c>
      <c r="S1019" t="s">
        <v>8318</v>
      </c>
      <c r="T1019" t="s">
        <v>8362</v>
      </c>
    </row>
    <row r="1020" spans="1:20" x14ac:dyDescent="0.2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v>42565.492280092592</v>
      </c>
      <c r="K1020">
        <v>1465904933</v>
      </c>
      <c r="L1020" s="10"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v>3.1050000000000001E-2</v>
      </c>
      <c r="R1020">
        <v>88.714285714285708</v>
      </c>
      <c r="S1020" t="s">
        <v>8318</v>
      </c>
      <c r="T1020" t="s">
        <v>8362</v>
      </c>
    </row>
    <row r="1021" spans="1:20" x14ac:dyDescent="0.2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v>42039.973946759259</v>
      </c>
      <c r="K1021">
        <v>1420500149</v>
      </c>
      <c r="L1021" s="10"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v>0.47333333333333333</v>
      </c>
      <c r="R1021">
        <v>53.25</v>
      </c>
      <c r="S1021" t="s">
        <v>8318</v>
      </c>
      <c r="T1021" t="s">
        <v>8362</v>
      </c>
    </row>
    <row r="1022" spans="1:20" x14ac:dyDescent="0.2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v>42157.032638888893</v>
      </c>
      <c r="K1022">
        <v>1430617209</v>
      </c>
      <c r="L1022" s="10"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v>2.0554838709677421</v>
      </c>
      <c r="R1022">
        <v>106.2</v>
      </c>
      <c r="S1022" t="s">
        <v>8315</v>
      </c>
      <c r="T1022" t="s">
        <v>8334</v>
      </c>
    </row>
    <row r="1023" spans="1:20" x14ac:dyDescent="0.2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v>42294.166666666672</v>
      </c>
      <c r="K1023">
        <v>1443074571</v>
      </c>
      <c r="L1023" s="10"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v>3.5180366666666667</v>
      </c>
      <c r="R1023">
        <v>22.079728033472804</v>
      </c>
      <c r="S1023" t="s">
        <v>8315</v>
      </c>
      <c r="T1023" t="s">
        <v>8334</v>
      </c>
    </row>
    <row r="1024" spans="1:20" x14ac:dyDescent="0.2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v>42141.646724537044</v>
      </c>
      <c r="K1024">
        <v>1429284677</v>
      </c>
      <c r="L1024" s="10"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v>1.149</v>
      </c>
      <c r="R1024">
        <v>31.054054054054053</v>
      </c>
      <c r="S1024" t="s">
        <v>8315</v>
      </c>
      <c r="T1024" t="s">
        <v>8334</v>
      </c>
    </row>
    <row r="1025" spans="1:20" x14ac:dyDescent="0.2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v>42175.919687500005</v>
      </c>
      <c r="K1025">
        <v>1432245861</v>
      </c>
      <c r="L1025" s="10"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v>2.3715000000000002</v>
      </c>
      <c r="R1025">
        <v>36.206106870229007</v>
      </c>
      <c r="S1025" t="s">
        <v>8315</v>
      </c>
      <c r="T1025" t="s">
        <v>8334</v>
      </c>
    </row>
    <row r="1026" spans="1:20" x14ac:dyDescent="0.2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v>42400.580590277779</v>
      </c>
      <c r="K1026">
        <v>1451656563</v>
      </c>
      <c r="L1026" s="10"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v>1.1863774999999999</v>
      </c>
      <c r="R1026">
        <v>388.9762295081967</v>
      </c>
      <c r="S1026" t="s">
        <v>8315</v>
      </c>
      <c r="T1026" t="s">
        <v>8334</v>
      </c>
    </row>
    <row r="1027" spans="1:20" x14ac:dyDescent="0.2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v>42079.792094907403</v>
      </c>
      <c r="K1027">
        <v>1423944037</v>
      </c>
      <c r="L1027" s="10"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v>1.099283142857143</v>
      </c>
      <c r="R1027">
        <v>71.848571428571432</v>
      </c>
      <c r="S1027" t="s">
        <v>8315</v>
      </c>
      <c r="T1027" t="s">
        <v>8334</v>
      </c>
    </row>
    <row r="1028" spans="1:20" x14ac:dyDescent="0.2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v>42460.365925925929</v>
      </c>
      <c r="K1028">
        <v>1456480016</v>
      </c>
      <c r="L1028" s="10"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v>1.0000828571428571</v>
      </c>
      <c r="R1028">
        <v>57.381803278688523</v>
      </c>
      <c r="S1028" t="s">
        <v>8315</v>
      </c>
      <c r="T1028" t="s">
        <v>8334</v>
      </c>
    </row>
    <row r="1029" spans="1:20" x14ac:dyDescent="0.2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v>41935.034108796295</v>
      </c>
      <c r="K1029">
        <v>1411433347</v>
      </c>
      <c r="L1029" s="10"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v>1.0309292094387414</v>
      </c>
      <c r="R1029">
        <v>69.666666666666671</v>
      </c>
      <c r="S1029" t="s">
        <v>8315</v>
      </c>
      <c r="T1029" t="s">
        <v>8334</v>
      </c>
    </row>
    <row r="1030" spans="1:20" x14ac:dyDescent="0.2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v>42800.833333333328</v>
      </c>
      <c r="K1030">
        <v>1484924605</v>
      </c>
      <c r="L1030" s="10"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v>1.1727000000000001</v>
      </c>
      <c r="R1030">
        <v>45.988235294117644</v>
      </c>
      <c r="S1030" t="s">
        <v>8315</v>
      </c>
      <c r="T1030" t="s">
        <v>8334</v>
      </c>
    </row>
    <row r="1031" spans="1:20" x14ac:dyDescent="0.2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v>42098.915972222225</v>
      </c>
      <c r="K1031">
        <v>1423501507</v>
      </c>
      <c r="L1031" s="10"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v>1.1175999999999999</v>
      </c>
      <c r="R1031">
        <v>79.262411347517727</v>
      </c>
      <c r="S1031" t="s">
        <v>8315</v>
      </c>
      <c r="T1031" t="s">
        <v>8334</v>
      </c>
    </row>
    <row r="1032" spans="1:20" x14ac:dyDescent="0.2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v>42625.483206018514</v>
      </c>
      <c r="K1032">
        <v>1472470549</v>
      </c>
      <c r="L1032" s="10"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v>3.4209999999999998</v>
      </c>
      <c r="R1032">
        <v>43.031446540880502</v>
      </c>
      <c r="S1032" t="s">
        <v>8315</v>
      </c>
      <c r="T1032" t="s">
        <v>8334</v>
      </c>
    </row>
    <row r="1033" spans="1:20" x14ac:dyDescent="0.2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v>42354.764004629629</v>
      </c>
      <c r="K1033">
        <v>1447698010</v>
      </c>
      <c r="L1033" s="10"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v>1.0740000000000001</v>
      </c>
      <c r="R1033">
        <v>108.48484848484848</v>
      </c>
      <c r="S1033" t="s">
        <v>8315</v>
      </c>
      <c r="T1033" t="s">
        <v>8334</v>
      </c>
    </row>
    <row r="1034" spans="1:20" x14ac:dyDescent="0.2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v>42544.666956018518</v>
      </c>
      <c r="K1034">
        <v>1464105625</v>
      </c>
      <c r="L1034" s="10"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v>1.0849703703703704</v>
      </c>
      <c r="R1034">
        <v>61.029583333333335</v>
      </c>
      <c r="S1034" t="s">
        <v>8315</v>
      </c>
      <c r="T1034" t="s">
        <v>8334</v>
      </c>
    </row>
    <row r="1035" spans="1:20" x14ac:dyDescent="0.2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v>42716.732407407413</v>
      </c>
      <c r="K1035">
        <v>1479144880</v>
      </c>
      <c r="L1035" s="10"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v>1.0286144578313252</v>
      </c>
      <c r="R1035">
        <v>50.592592592592595</v>
      </c>
      <c r="S1035" t="s">
        <v>8315</v>
      </c>
      <c r="T1035" t="s">
        <v>8334</v>
      </c>
    </row>
    <row r="1036" spans="1:20" x14ac:dyDescent="0.2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v>42587.165972222225</v>
      </c>
      <c r="K1036">
        <v>1467604804</v>
      </c>
      <c r="L1036" s="10"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v>1.3000180000000001</v>
      </c>
      <c r="R1036">
        <v>39.157168674698795</v>
      </c>
      <c r="S1036" t="s">
        <v>8315</v>
      </c>
      <c r="T1036" t="s">
        <v>8334</v>
      </c>
    </row>
    <row r="1037" spans="1:20" x14ac:dyDescent="0.2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v>42046.641435185185</v>
      </c>
      <c r="K1037">
        <v>1421076220</v>
      </c>
      <c r="L1037" s="10"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v>1.0765217391304347</v>
      </c>
      <c r="R1037">
        <v>65.15789473684211</v>
      </c>
      <c r="S1037" t="s">
        <v>8315</v>
      </c>
      <c r="T1037" t="s">
        <v>8334</v>
      </c>
    </row>
    <row r="1038" spans="1:20" x14ac:dyDescent="0.2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v>41281.333333333336</v>
      </c>
      <c r="K1038">
        <v>1354790790</v>
      </c>
      <c r="L1038" s="10"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v>1.1236044444444444</v>
      </c>
      <c r="R1038">
        <v>23.963127962085309</v>
      </c>
      <c r="S1038" t="s">
        <v>8315</v>
      </c>
      <c r="T1038" t="s">
        <v>8334</v>
      </c>
    </row>
    <row r="1039" spans="1:20" x14ac:dyDescent="0.2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v>42142.208333333328</v>
      </c>
      <c r="K1039">
        <v>1429991062</v>
      </c>
      <c r="L1039" s="10"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v>1.0209999999999999</v>
      </c>
      <c r="R1039">
        <v>48.61904761904762</v>
      </c>
      <c r="S1039" t="s">
        <v>8315</v>
      </c>
      <c r="T1039" t="s">
        <v>8334</v>
      </c>
    </row>
    <row r="1040" spans="1:20" x14ac:dyDescent="0.2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v>42448.190081018518</v>
      </c>
      <c r="K1040">
        <v>1455773623</v>
      </c>
      <c r="L1040" s="10"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v>1.4533333333333334</v>
      </c>
      <c r="R1040">
        <v>35.73770491803279</v>
      </c>
      <c r="S1040" t="s">
        <v>8315</v>
      </c>
      <c r="T1040" t="s">
        <v>8334</v>
      </c>
    </row>
    <row r="1041" spans="1:20" x14ac:dyDescent="0.2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v>42717.332638888889</v>
      </c>
      <c r="K1041">
        <v>1479436646</v>
      </c>
      <c r="L1041" s="10"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v>1.282</v>
      </c>
      <c r="R1041">
        <v>21.366666666666667</v>
      </c>
      <c r="S1041" t="s">
        <v>8315</v>
      </c>
      <c r="T1041" t="s">
        <v>8334</v>
      </c>
    </row>
    <row r="1042" spans="1:20" x14ac:dyDescent="0.2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v>42609.708437499998</v>
      </c>
      <c r="K1042">
        <v>1469725209</v>
      </c>
      <c r="L1042" s="10"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v>2.9411764705882353E-3</v>
      </c>
      <c r="R1042">
        <v>250</v>
      </c>
      <c r="S1042" t="s">
        <v>8314</v>
      </c>
      <c r="T1042" t="s">
        <v>8329</v>
      </c>
    </row>
    <row r="1043" spans="1:20" x14ac:dyDescent="0.2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v>41851.060092592597</v>
      </c>
      <c r="K1043">
        <v>1405041992</v>
      </c>
      <c r="L1043" s="10"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v>0</v>
      </c>
      <c r="R1043" t="e">
        <v>#DIV/0!</v>
      </c>
      <c r="S1043" t="s">
        <v>8314</v>
      </c>
      <c r="T1043" t="s">
        <v>8329</v>
      </c>
    </row>
    <row r="1044" spans="1:20" x14ac:dyDescent="0.2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v>41894.416666666664</v>
      </c>
      <c r="K1044">
        <v>1406824948</v>
      </c>
      <c r="L1044" s="10"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v>1.5384615384615385E-2</v>
      </c>
      <c r="R1044">
        <v>10</v>
      </c>
      <c r="S1044" t="s">
        <v>8314</v>
      </c>
      <c r="T1044" t="s">
        <v>8329</v>
      </c>
    </row>
    <row r="1045" spans="1:20" x14ac:dyDescent="0.2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v>42144.252951388888</v>
      </c>
      <c r="K1045">
        <v>1429509855</v>
      </c>
      <c r="L1045" s="10"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v>8.5370000000000001E-2</v>
      </c>
      <c r="R1045">
        <v>29.236301369863014</v>
      </c>
      <c r="S1045" t="s">
        <v>8314</v>
      </c>
      <c r="T1045" t="s">
        <v>8329</v>
      </c>
    </row>
    <row r="1046" spans="1:20" x14ac:dyDescent="0.2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v>42068.852083333331</v>
      </c>
      <c r="K1046">
        <v>1420668801</v>
      </c>
      <c r="L1046" s="10"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v>8.571428571428571E-4</v>
      </c>
      <c r="R1046">
        <v>3</v>
      </c>
      <c r="S1046" t="s">
        <v>8314</v>
      </c>
      <c r="T1046" t="s">
        <v>8329</v>
      </c>
    </row>
    <row r="1047" spans="1:20" x14ac:dyDescent="0.2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v>41874.874421296299</v>
      </c>
      <c r="K1047">
        <v>1406235550</v>
      </c>
      <c r="L1047" s="10"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v>2.6599999999999999E-2</v>
      </c>
      <c r="R1047">
        <v>33.25</v>
      </c>
      <c r="S1047" t="s">
        <v>8314</v>
      </c>
      <c r="T1047" t="s">
        <v>8329</v>
      </c>
    </row>
    <row r="1048" spans="1:20" x14ac:dyDescent="0.2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v>42364.851388888885</v>
      </c>
      <c r="K1048">
        <v>1447273560</v>
      </c>
      <c r="L1048" s="10"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v>0</v>
      </c>
      <c r="R1048" t="e">
        <v>#DIV/0!</v>
      </c>
      <c r="S1048" t="s">
        <v>8314</v>
      </c>
      <c r="T1048" t="s">
        <v>8329</v>
      </c>
    </row>
    <row r="1049" spans="1:20" x14ac:dyDescent="0.2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v>41948.860127314816</v>
      </c>
      <c r="K1049">
        <v>1412624315</v>
      </c>
      <c r="L1049" s="10"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v>5.0000000000000001E-4</v>
      </c>
      <c r="R1049">
        <v>1</v>
      </c>
      <c r="S1049" t="s">
        <v>8314</v>
      </c>
      <c r="T1049" t="s">
        <v>8329</v>
      </c>
    </row>
    <row r="1050" spans="1:20" x14ac:dyDescent="0.2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v>42638.053113425922</v>
      </c>
      <c r="K1050">
        <v>1471310189</v>
      </c>
      <c r="L1050" s="10"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v>1.4133333333333333E-2</v>
      </c>
      <c r="R1050">
        <v>53</v>
      </c>
      <c r="S1050" t="s">
        <v>8314</v>
      </c>
      <c r="T1050" t="s">
        <v>8329</v>
      </c>
    </row>
    <row r="1051" spans="1:20" x14ac:dyDescent="0.2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v>42412.431076388893</v>
      </c>
      <c r="K1051">
        <v>1452680445</v>
      </c>
      <c r="L1051" s="10"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v>0</v>
      </c>
      <c r="R1051" t="e">
        <v>#DIV/0!</v>
      </c>
      <c r="S1051" t="s">
        <v>8314</v>
      </c>
      <c r="T1051" t="s">
        <v>8329</v>
      </c>
    </row>
    <row r="1052" spans="1:20" x14ac:dyDescent="0.2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v>42261.7971875</v>
      </c>
      <c r="K1052">
        <v>1439665677</v>
      </c>
      <c r="L1052" s="10"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v>0</v>
      </c>
      <c r="R1052" t="e">
        <v>#DIV/0!</v>
      </c>
      <c r="S1052" t="s">
        <v>8314</v>
      </c>
      <c r="T1052" t="s">
        <v>8329</v>
      </c>
    </row>
    <row r="1053" spans="1:20" x14ac:dyDescent="0.2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v>41878.014178240745</v>
      </c>
      <c r="K1053">
        <v>1406679625</v>
      </c>
      <c r="L1053" s="10"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v>0</v>
      </c>
      <c r="R1053" t="e">
        <v>#DIV/0!</v>
      </c>
      <c r="S1053" t="s">
        <v>8314</v>
      </c>
      <c r="T1053" t="s">
        <v>8329</v>
      </c>
    </row>
    <row r="1054" spans="1:20" x14ac:dyDescent="0.2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v>42527.839583333334</v>
      </c>
      <c r="K1054">
        <v>1461438495</v>
      </c>
      <c r="L1054" s="10"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v>0</v>
      </c>
      <c r="R1054" t="e">
        <v>#DIV/0!</v>
      </c>
      <c r="S1054" t="s">
        <v>8314</v>
      </c>
      <c r="T1054" t="s">
        <v>8329</v>
      </c>
    </row>
    <row r="1055" spans="1:20" x14ac:dyDescent="0.2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v>42800.172824074078</v>
      </c>
      <c r="K1055">
        <v>1486613332</v>
      </c>
      <c r="L1055" s="10"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v>0.01</v>
      </c>
      <c r="R1055">
        <v>15</v>
      </c>
      <c r="S1055" t="s">
        <v>8314</v>
      </c>
      <c r="T1055" t="s">
        <v>8329</v>
      </c>
    </row>
    <row r="1056" spans="1:20" x14ac:dyDescent="0.2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v>41861.916666666664</v>
      </c>
      <c r="K1056">
        <v>1405110399</v>
      </c>
      <c r="L1056" s="10"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v>0</v>
      </c>
      <c r="R1056" t="e">
        <v>#DIV/0!</v>
      </c>
      <c r="S1056" t="s">
        <v>8314</v>
      </c>
      <c r="T1056" t="s">
        <v>8329</v>
      </c>
    </row>
    <row r="1057" spans="1:20" x14ac:dyDescent="0.2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v>42436.992418981477</v>
      </c>
      <c r="K1057">
        <v>1454802545</v>
      </c>
      <c r="L1057" s="10"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v>0</v>
      </c>
      <c r="R1057" t="e">
        <v>#DIV/0!</v>
      </c>
      <c r="S1057" t="s">
        <v>8314</v>
      </c>
      <c r="T1057" t="s">
        <v>8329</v>
      </c>
    </row>
    <row r="1058" spans="1:20" x14ac:dyDescent="0.2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v>42118.677974537044</v>
      </c>
      <c r="K1058">
        <v>1424711777</v>
      </c>
      <c r="L1058" s="10"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v>0</v>
      </c>
      <c r="R1058" t="e">
        <v>#DIV/0!</v>
      </c>
      <c r="S1058" t="s">
        <v>8314</v>
      </c>
      <c r="T1058" t="s">
        <v>8329</v>
      </c>
    </row>
    <row r="1059" spans="1:20" x14ac:dyDescent="0.2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v>42708.912997685184</v>
      </c>
      <c r="K1059">
        <v>1478292883</v>
      </c>
      <c r="L1059" s="10"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v>0</v>
      </c>
      <c r="R1059" t="e">
        <v>#DIV/0!</v>
      </c>
      <c r="S1059" t="s">
        <v>8314</v>
      </c>
      <c r="T1059" t="s">
        <v>8329</v>
      </c>
    </row>
    <row r="1060" spans="1:20" x14ac:dyDescent="0.2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v>42089</v>
      </c>
      <c r="K1060">
        <v>1423777043</v>
      </c>
      <c r="L1060" s="10"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v>0</v>
      </c>
      <c r="R1060" t="e">
        <v>#DIV/0!</v>
      </c>
      <c r="S1060" t="s">
        <v>8314</v>
      </c>
      <c r="T1060" t="s">
        <v>8329</v>
      </c>
    </row>
    <row r="1061" spans="1:20" x14ac:dyDescent="0.2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v>42076.748333333337</v>
      </c>
      <c r="K1061">
        <v>1423681056</v>
      </c>
      <c r="L1061" s="10">
        <v>42046.79</v>
      </c>
      <c r="M1061" t="b">
        <v>0</v>
      </c>
      <c r="N1061">
        <v>0</v>
      </c>
      <c r="O1061" t="b">
        <v>0</v>
      </c>
      <c r="P1061" t="s">
        <v>8281</v>
      </c>
      <c r="Q1061">
        <v>0</v>
      </c>
      <c r="R1061" t="e">
        <v>#DIV/0!</v>
      </c>
      <c r="S1061" t="s">
        <v>8314</v>
      </c>
      <c r="T1061" t="s">
        <v>8329</v>
      </c>
    </row>
    <row r="1062" spans="1:20" x14ac:dyDescent="0.2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v>42109.913113425922</v>
      </c>
      <c r="K1062">
        <v>1426542893</v>
      </c>
      <c r="L1062" s="10"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v>0.01</v>
      </c>
      <c r="R1062">
        <v>50</v>
      </c>
      <c r="S1062" t="s">
        <v>8314</v>
      </c>
      <c r="T1062" t="s">
        <v>8329</v>
      </c>
    </row>
    <row r="1063" spans="1:20" x14ac:dyDescent="0.2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v>42492.041666666672</v>
      </c>
      <c r="K1063">
        <v>1456987108</v>
      </c>
      <c r="L1063" s="10"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v>0</v>
      </c>
      <c r="R1063" t="e">
        <v>#DIV/0!</v>
      </c>
      <c r="S1063" t="s">
        <v>8314</v>
      </c>
      <c r="T1063" t="s">
        <v>8329</v>
      </c>
    </row>
    <row r="1064" spans="1:20" x14ac:dyDescent="0.2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v>42563.807187500002</v>
      </c>
      <c r="K1064">
        <v>1467746541</v>
      </c>
      <c r="L1064" s="10"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v>0.95477386934673369</v>
      </c>
      <c r="R1064">
        <v>47.5</v>
      </c>
      <c r="S1064" t="s">
        <v>8314</v>
      </c>
      <c r="T1064" t="s">
        <v>8329</v>
      </c>
    </row>
    <row r="1065" spans="1:20" x14ac:dyDescent="0.2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v>42613.030810185184</v>
      </c>
      <c r="K1065">
        <v>1470012262</v>
      </c>
      <c r="L1065" s="10"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v>0</v>
      </c>
      <c r="R1065" t="e">
        <v>#DIV/0!</v>
      </c>
      <c r="S1065" t="s">
        <v>8314</v>
      </c>
      <c r="T1065" t="s">
        <v>8329</v>
      </c>
    </row>
    <row r="1066" spans="1:20" x14ac:dyDescent="0.2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v>41462.228043981479</v>
      </c>
      <c r="K1066">
        <v>1369286903</v>
      </c>
      <c r="L1066" s="10"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v>8.9744444444444446E-2</v>
      </c>
      <c r="R1066">
        <v>65.666666666666671</v>
      </c>
      <c r="S1066" t="s">
        <v>8313</v>
      </c>
      <c r="T1066" t="s">
        <v>8325</v>
      </c>
    </row>
    <row r="1067" spans="1:20" x14ac:dyDescent="0.2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v>41689.381041666667</v>
      </c>
      <c r="K1067">
        <v>1390381722</v>
      </c>
      <c r="L1067" s="10"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v>2.7E-2</v>
      </c>
      <c r="R1067">
        <v>16.2</v>
      </c>
      <c r="S1067" t="s">
        <v>8313</v>
      </c>
      <c r="T1067" t="s">
        <v>8325</v>
      </c>
    </row>
    <row r="1068" spans="1:20" x14ac:dyDescent="0.2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v>41490.962754629632</v>
      </c>
      <c r="K1068">
        <v>1371769582</v>
      </c>
      <c r="L1068" s="10"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v>3.3673333333333333E-2</v>
      </c>
      <c r="R1068">
        <v>34.128378378378379</v>
      </c>
      <c r="S1068" t="s">
        <v>8313</v>
      </c>
      <c r="T1068" t="s">
        <v>8325</v>
      </c>
    </row>
    <row r="1069" spans="1:20" x14ac:dyDescent="0.2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v>41629.855682870373</v>
      </c>
      <c r="K1069">
        <v>1385065931</v>
      </c>
      <c r="L1069" s="10"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v>0.26</v>
      </c>
      <c r="R1069">
        <v>13</v>
      </c>
      <c r="S1069" t="s">
        <v>8313</v>
      </c>
      <c r="T1069" t="s">
        <v>8325</v>
      </c>
    </row>
    <row r="1070" spans="1:20" x14ac:dyDescent="0.2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v>42470.329444444447</v>
      </c>
      <c r="K1070">
        <v>1457686464</v>
      </c>
      <c r="L1070" s="10"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v>1.5E-3</v>
      </c>
      <c r="R1070">
        <v>11.25</v>
      </c>
      <c r="S1070" t="s">
        <v>8313</v>
      </c>
      <c r="T1070" t="s">
        <v>8325</v>
      </c>
    </row>
    <row r="1071" spans="1:20" x14ac:dyDescent="0.2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v>41604.271516203706</v>
      </c>
      <c r="K1071">
        <v>1382679059</v>
      </c>
      <c r="L1071" s="10"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v>0.38636363636363635</v>
      </c>
      <c r="R1071">
        <v>40.476190476190474</v>
      </c>
      <c r="S1071" t="s">
        <v>8313</v>
      </c>
      <c r="T1071" t="s">
        <v>8325</v>
      </c>
    </row>
    <row r="1072" spans="1:20" x14ac:dyDescent="0.2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v>41183.011828703704</v>
      </c>
      <c r="K1072">
        <v>1347322622</v>
      </c>
      <c r="L1072" s="10"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v>7.0000000000000001E-3</v>
      </c>
      <c r="R1072">
        <v>35</v>
      </c>
      <c r="S1072" t="s">
        <v>8313</v>
      </c>
      <c r="T1072" t="s">
        <v>8325</v>
      </c>
    </row>
    <row r="1073" spans="1:20" x14ac:dyDescent="0.2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v>42325.795057870375</v>
      </c>
      <c r="K1073">
        <v>1445191493</v>
      </c>
      <c r="L1073" s="10"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v>0</v>
      </c>
      <c r="R1073" t="e">
        <v>#DIV/0!</v>
      </c>
      <c r="S1073" t="s">
        <v>8313</v>
      </c>
      <c r="T1073" t="s">
        <v>8325</v>
      </c>
    </row>
    <row r="1074" spans="1:20" x14ac:dyDescent="0.2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v>41675.832141203704</v>
      </c>
      <c r="K1074">
        <v>1389038297</v>
      </c>
      <c r="L1074" s="10"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v>6.8000000000000005E-4</v>
      </c>
      <c r="R1074">
        <v>12.75</v>
      </c>
      <c r="S1074" t="s">
        <v>8313</v>
      </c>
      <c r="T1074" t="s">
        <v>8325</v>
      </c>
    </row>
    <row r="1075" spans="1:20" x14ac:dyDescent="0.2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v>40832.964594907404</v>
      </c>
      <c r="K1075">
        <v>1316214541</v>
      </c>
      <c r="L1075" s="10"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v>1.3333333333333334E-2</v>
      </c>
      <c r="R1075">
        <v>10</v>
      </c>
      <c r="S1075" t="s">
        <v>8313</v>
      </c>
      <c r="T1075" t="s">
        <v>8325</v>
      </c>
    </row>
    <row r="1076" spans="1:20" x14ac:dyDescent="0.2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v>41643.172974537039</v>
      </c>
      <c r="K1076">
        <v>1386216545</v>
      </c>
      <c r="L1076" s="10"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v>6.3092592592592589E-2</v>
      </c>
      <c r="R1076">
        <v>113.56666666666666</v>
      </c>
      <c r="S1076" t="s">
        <v>8313</v>
      </c>
      <c r="T1076" t="s">
        <v>8325</v>
      </c>
    </row>
    <row r="1077" spans="1:20" x14ac:dyDescent="0.2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v>41035.904120370367</v>
      </c>
      <c r="K1077">
        <v>1333748516</v>
      </c>
      <c r="L1077" s="10"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v>4.4999999999999998E-2</v>
      </c>
      <c r="R1077">
        <v>15</v>
      </c>
      <c r="S1077" t="s">
        <v>8313</v>
      </c>
      <c r="T1077" t="s">
        <v>8325</v>
      </c>
    </row>
    <row r="1078" spans="1:20" x14ac:dyDescent="0.2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v>41893.377893518518</v>
      </c>
      <c r="K1078">
        <v>1405674250</v>
      </c>
      <c r="L1078" s="10"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v>0.62765333333333329</v>
      </c>
      <c r="R1078">
        <v>48.281025641025643</v>
      </c>
      <c r="S1078" t="s">
        <v>8313</v>
      </c>
      <c r="T1078" t="s">
        <v>8325</v>
      </c>
    </row>
    <row r="1079" spans="1:20" x14ac:dyDescent="0.2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v>42383.16679398148</v>
      </c>
      <c r="K1079">
        <v>1450152011</v>
      </c>
      <c r="L1079" s="10"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v>0.29376000000000002</v>
      </c>
      <c r="R1079">
        <v>43.976047904191617</v>
      </c>
      <c r="S1079" t="s">
        <v>8313</v>
      </c>
      <c r="T1079" t="s">
        <v>8325</v>
      </c>
    </row>
    <row r="1080" spans="1:20" x14ac:dyDescent="0.2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v>40746.195844907408</v>
      </c>
      <c r="K1080">
        <v>1307421721</v>
      </c>
      <c r="L1080" s="10"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v>7.4999999999999997E-2</v>
      </c>
      <c r="R1080">
        <v>9</v>
      </c>
      <c r="S1080" t="s">
        <v>8313</v>
      </c>
      <c r="T1080" t="s">
        <v>8325</v>
      </c>
    </row>
    <row r="1081" spans="1:20" x14ac:dyDescent="0.2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v>42504.566388888896</v>
      </c>
      <c r="K1081">
        <v>1461072936</v>
      </c>
      <c r="L1081" s="10"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v>2.6076923076923077E-2</v>
      </c>
      <c r="R1081">
        <v>37.666666666666664</v>
      </c>
      <c r="S1081" t="s">
        <v>8313</v>
      </c>
      <c r="T1081" t="s">
        <v>8325</v>
      </c>
    </row>
    <row r="1082" spans="1:20" x14ac:dyDescent="0.2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v>41770.138113425928</v>
      </c>
      <c r="K1082">
        <v>1397186333</v>
      </c>
      <c r="L1082" s="10"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v>9.1050000000000006E-2</v>
      </c>
      <c r="R1082">
        <v>18.581632653061224</v>
      </c>
      <c r="S1082" t="s">
        <v>8313</v>
      </c>
      <c r="T1082" t="s">
        <v>8325</v>
      </c>
    </row>
    <row r="1083" spans="1:20" x14ac:dyDescent="0.2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v>42032.926990740743</v>
      </c>
      <c r="K1083">
        <v>1419891292</v>
      </c>
      <c r="L1083" s="10"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v>1.7647058823529413E-4</v>
      </c>
      <c r="R1083">
        <v>3</v>
      </c>
      <c r="S1083" t="s">
        <v>8313</v>
      </c>
      <c r="T1083" t="s">
        <v>8325</v>
      </c>
    </row>
    <row r="1084" spans="1:20" x14ac:dyDescent="0.2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v>41131.906111111115</v>
      </c>
      <c r="K1084">
        <v>1342043088</v>
      </c>
      <c r="L1084" s="10"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v>5.5999999999999999E-3</v>
      </c>
      <c r="R1084">
        <v>18.666666666666668</v>
      </c>
      <c r="S1084" t="s">
        <v>8313</v>
      </c>
      <c r="T1084" t="s">
        <v>8325</v>
      </c>
    </row>
    <row r="1085" spans="1:20" x14ac:dyDescent="0.2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v>41853.659525462965</v>
      </c>
      <c r="K1085">
        <v>1401810583</v>
      </c>
      <c r="L1085" s="10"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v>8.2000000000000007E-3</v>
      </c>
      <c r="R1085">
        <v>410</v>
      </c>
      <c r="S1085" t="s">
        <v>8313</v>
      </c>
      <c r="T1085" t="s">
        <v>8325</v>
      </c>
    </row>
    <row r="1086" spans="1:20" x14ac:dyDescent="0.2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v>41859.912083333329</v>
      </c>
      <c r="K1086">
        <v>1404942804</v>
      </c>
      <c r="L1086" s="10"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v>0</v>
      </c>
      <c r="R1086" t="e">
        <v>#DIV/0!</v>
      </c>
      <c r="S1086" t="s">
        <v>8313</v>
      </c>
      <c r="T1086" t="s">
        <v>8325</v>
      </c>
    </row>
    <row r="1087" spans="1:20" x14ac:dyDescent="0.2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v>42443.629340277781</v>
      </c>
      <c r="K1087">
        <v>1455379575</v>
      </c>
      <c r="L1087" s="10"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v>3.4200000000000001E-2</v>
      </c>
      <c r="R1087">
        <v>114</v>
      </c>
      <c r="S1087" t="s">
        <v>8313</v>
      </c>
      <c r="T1087" t="s">
        <v>8325</v>
      </c>
    </row>
    <row r="1088" spans="1:20" x14ac:dyDescent="0.2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v>41875.866793981484</v>
      </c>
      <c r="K1088">
        <v>1406321291</v>
      </c>
      <c r="L1088" s="10"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v>8.3333333333333339E-4</v>
      </c>
      <c r="R1088">
        <v>7.5</v>
      </c>
      <c r="S1088" t="s">
        <v>8313</v>
      </c>
      <c r="T1088" t="s">
        <v>8325</v>
      </c>
    </row>
    <row r="1089" spans="1:20" x14ac:dyDescent="0.2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v>41805.713969907411</v>
      </c>
      <c r="K1089">
        <v>1400260087</v>
      </c>
      <c r="L1089" s="10"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v>0</v>
      </c>
      <c r="R1089" t="e">
        <v>#DIV/0!</v>
      </c>
      <c r="S1089" t="s">
        <v>8313</v>
      </c>
      <c r="T1089" t="s">
        <v>8325</v>
      </c>
    </row>
    <row r="1090" spans="1:20" x14ac:dyDescent="0.2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v>41753.799386574072</v>
      </c>
      <c r="K1090">
        <v>1395774667</v>
      </c>
      <c r="L1090" s="10"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v>0.14182977777777778</v>
      </c>
      <c r="R1090">
        <v>43.41727891156463</v>
      </c>
      <c r="S1090" t="s">
        <v>8313</v>
      </c>
      <c r="T1090" t="s">
        <v>8325</v>
      </c>
    </row>
    <row r="1091" spans="1:20" x14ac:dyDescent="0.2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v>42181.189525462964</v>
      </c>
      <c r="K1091">
        <v>1432701175</v>
      </c>
      <c r="L1091" s="10"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v>7.8266666666666665E-2</v>
      </c>
      <c r="R1091">
        <v>23.959183673469386</v>
      </c>
      <c r="S1091" t="s">
        <v>8313</v>
      </c>
      <c r="T1091" t="s">
        <v>8325</v>
      </c>
    </row>
    <row r="1092" spans="1:20" x14ac:dyDescent="0.2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v>42153.185798611114</v>
      </c>
      <c r="K1092">
        <v>1430281653</v>
      </c>
      <c r="L1092" s="10"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v>3.8464497269020693E-4</v>
      </c>
      <c r="R1092">
        <v>5</v>
      </c>
      <c r="S1092" t="s">
        <v>8313</v>
      </c>
      <c r="T1092" t="s">
        <v>8325</v>
      </c>
    </row>
    <row r="1093" spans="1:20" x14ac:dyDescent="0.2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v>42470.778611111105</v>
      </c>
      <c r="K1093">
        <v>1457725272</v>
      </c>
      <c r="L1093" s="10"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v>0.125</v>
      </c>
      <c r="R1093">
        <v>12.5</v>
      </c>
      <c r="S1093" t="s">
        <v>8313</v>
      </c>
      <c r="T1093" t="s">
        <v>8325</v>
      </c>
    </row>
    <row r="1094" spans="1:20" x14ac:dyDescent="0.2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v>41280.025902777779</v>
      </c>
      <c r="K1094">
        <v>1354840638</v>
      </c>
      <c r="L1094" s="10"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v>1.0500000000000001E-2</v>
      </c>
      <c r="R1094">
        <v>3</v>
      </c>
      <c r="S1094" t="s">
        <v>8313</v>
      </c>
      <c r="T1094" t="s">
        <v>8325</v>
      </c>
    </row>
    <row r="1095" spans="1:20" x14ac:dyDescent="0.2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v>42411.973807870367</v>
      </c>
      <c r="K1095">
        <v>1453936937</v>
      </c>
      <c r="L1095" s="10"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v>0.14083333333333334</v>
      </c>
      <c r="R1095">
        <v>10.5625</v>
      </c>
      <c r="S1095" t="s">
        <v>8313</v>
      </c>
      <c r="T1095" t="s">
        <v>8325</v>
      </c>
    </row>
    <row r="1096" spans="1:20" x14ac:dyDescent="0.2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v>40825.713344907403</v>
      </c>
      <c r="K1096">
        <v>1315588033</v>
      </c>
      <c r="L1096" s="10"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v>0.18300055555555556</v>
      </c>
      <c r="R1096">
        <v>122.00037037037038</v>
      </c>
      <c r="S1096" t="s">
        <v>8313</v>
      </c>
      <c r="T1096" t="s">
        <v>8325</v>
      </c>
    </row>
    <row r="1097" spans="1:20" x14ac:dyDescent="0.2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v>41516.537268518521</v>
      </c>
      <c r="K1097">
        <v>1375275220</v>
      </c>
      <c r="L1097" s="10"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v>5.0347999999999997E-2</v>
      </c>
      <c r="R1097">
        <v>267.80851063829789</v>
      </c>
      <c r="S1097" t="s">
        <v>8313</v>
      </c>
      <c r="T1097" t="s">
        <v>8325</v>
      </c>
    </row>
    <row r="1098" spans="1:20" x14ac:dyDescent="0.2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v>41916.145833333336</v>
      </c>
      <c r="K1098">
        <v>1409747154</v>
      </c>
      <c r="L1098" s="10"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v>0.17933333333333334</v>
      </c>
      <c r="R1098">
        <v>74.206896551724142</v>
      </c>
      <c r="S1098" t="s">
        <v>8313</v>
      </c>
      <c r="T1098" t="s">
        <v>8325</v>
      </c>
    </row>
    <row r="1099" spans="1:20" x14ac:dyDescent="0.2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v>41700.792557870373</v>
      </c>
      <c r="K1099">
        <v>1390330877</v>
      </c>
      <c r="L1099" s="10"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v>4.6999999999999999E-4</v>
      </c>
      <c r="R1099">
        <v>6.7142857142857144</v>
      </c>
      <c r="S1099" t="s">
        <v>8313</v>
      </c>
      <c r="T1099" t="s">
        <v>8325</v>
      </c>
    </row>
    <row r="1100" spans="1:20" x14ac:dyDescent="0.2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v>41742.762673611112</v>
      </c>
      <c r="K1100">
        <v>1394821095</v>
      </c>
      <c r="L1100" s="10"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v>7.2120000000000004E-2</v>
      </c>
      <c r="R1100">
        <v>81.954545454545453</v>
      </c>
      <c r="S1100" t="s">
        <v>8313</v>
      </c>
      <c r="T1100" t="s">
        <v>8325</v>
      </c>
    </row>
    <row r="1101" spans="1:20" x14ac:dyDescent="0.2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v>42137.836435185185</v>
      </c>
      <c r="K1101">
        <v>1428955468</v>
      </c>
      <c r="L1101" s="10"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v>5.0000000000000001E-3</v>
      </c>
      <c r="R1101">
        <v>25</v>
      </c>
      <c r="S1101" t="s">
        <v>8313</v>
      </c>
      <c r="T1101" t="s">
        <v>8325</v>
      </c>
    </row>
    <row r="1102" spans="1:20" x14ac:dyDescent="0.2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v>42414.110775462963</v>
      </c>
      <c r="K1102">
        <v>1452825571</v>
      </c>
      <c r="L1102" s="10"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v>2.5000000000000001E-2</v>
      </c>
      <c r="R1102">
        <v>10</v>
      </c>
      <c r="S1102" t="s">
        <v>8313</v>
      </c>
      <c r="T1102" t="s">
        <v>8325</v>
      </c>
    </row>
    <row r="1103" spans="1:20" x14ac:dyDescent="0.2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v>42565.758333333331</v>
      </c>
      <c r="K1103">
        <v>1466188338</v>
      </c>
      <c r="L1103" s="10"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v>4.0999999999999999E-4</v>
      </c>
      <c r="R1103">
        <v>6.833333333333333</v>
      </c>
      <c r="S1103" t="s">
        <v>8313</v>
      </c>
      <c r="T1103" t="s">
        <v>8325</v>
      </c>
    </row>
    <row r="1104" spans="1:20" x14ac:dyDescent="0.2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v>41617.249305555553</v>
      </c>
      <c r="K1104">
        <v>1383095125</v>
      </c>
      <c r="L1104" s="10"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v>5.3124999999999999E-2</v>
      </c>
      <c r="R1104">
        <v>17.708333333333332</v>
      </c>
      <c r="S1104" t="s">
        <v>8313</v>
      </c>
      <c r="T1104" t="s">
        <v>8325</v>
      </c>
    </row>
    <row r="1105" spans="1:20" x14ac:dyDescent="0.2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v>42539.22210648148</v>
      </c>
      <c r="K1105">
        <v>1461043190</v>
      </c>
      <c r="L1105" s="10"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v>1.6199999999999999E-2</v>
      </c>
      <c r="R1105">
        <v>16.2</v>
      </c>
      <c r="S1105" t="s">
        <v>8313</v>
      </c>
      <c r="T1105" t="s">
        <v>8325</v>
      </c>
    </row>
    <row r="1106" spans="1:20" x14ac:dyDescent="0.2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v>41801.40996527778</v>
      </c>
      <c r="K1106">
        <v>1399888221</v>
      </c>
      <c r="L1106" s="10"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v>4.9516666666666667E-2</v>
      </c>
      <c r="R1106">
        <v>80.297297297297291</v>
      </c>
      <c r="S1106" t="s">
        <v>8313</v>
      </c>
      <c r="T1106" t="s">
        <v>8325</v>
      </c>
    </row>
    <row r="1107" spans="1:20" x14ac:dyDescent="0.2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v>41722.0940625</v>
      </c>
      <c r="K1107">
        <v>1393038927</v>
      </c>
      <c r="L1107" s="10"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v>1.5900000000000001E-3</v>
      </c>
      <c r="R1107">
        <v>71.55</v>
      </c>
      <c r="S1107" t="s">
        <v>8313</v>
      </c>
      <c r="T1107" t="s">
        <v>8325</v>
      </c>
    </row>
    <row r="1108" spans="1:20" x14ac:dyDescent="0.2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v>41003.698784722219</v>
      </c>
      <c r="K1108">
        <v>1330969575</v>
      </c>
      <c r="L1108" s="10"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v>0.41249999999999998</v>
      </c>
      <c r="R1108">
        <v>23.571428571428573</v>
      </c>
      <c r="S1108" t="s">
        <v>8313</v>
      </c>
      <c r="T1108" t="s">
        <v>8325</v>
      </c>
    </row>
    <row r="1109" spans="1:20" x14ac:dyDescent="0.2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v>41843.861388888887</v>
      </c>
      <c r="K1109">
        <v>1403556024</v>
      </c>
      <c r="L1109" s="10"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v>0</v>
      </c>
      <c r="R1109" t="e">
        <v>#DIV/0!</v>
      </c>
      <c r="S1109" t="s">
        <v>8313</v>
      </c>
      <c r="T1109" t="s">
        <v>8325</v>
      </c>
    </row>
    <row r="1110" spans="1:20" x14ac:dyDescent="0.2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v>41012.595312500001</v>
      </c>
      <c r="K1110">
        <v>1329146235</v>
      </c>
      <c r="L1110" s="10"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v>2.93E-2</v>
      </c>
      <c r="R1110">
        <v>34.88095238095238</v>
      </c>
      <c r="S1110" t="s">
        <v>8313</v>
      </c>
      <c r="T1110" t="s">
        <v>8325</v>
      </c>
    </row>
    <row r="1111" spans="1:20" x14ac:dyDescent="0.2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v>42692.793865740736</v>
      </c>
      <c r="K1111">
        <v>1476900190</v>
      </c>
      <c r="L1111" s="10"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v>4.4999999999999997E-3</v>
      </c>
      <c r="R1111">
        <v>15</v>
      </c>
      <c r="S1111" t="s">
        <v>8313</v>
      </c>
      <c r="T1111" t="s">
        <v>8325</v>
      </c>
    </row>
    <row r="1112" spans="1:20" x14ac:dyDescent="0.2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v>41250.933124999996</v>
      </c>
      <c r="K1112">
        <v>1352327022</v>
      </c>
      <c r="L1112" s="10"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v>5.1000000000000004E-3</v>
      </c>
      <c r="R1112">
        <v>23.181818181818183</v>
      </c>
      <c r="S1112" t="s">
        <v>8313</v>
      </c>
      <c r="T1112" t="s">
        <v>8325</v>
      </c>
    </row>
    <row r="1113" spans="1:20" x14ac:dyDescent="0.2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v>42377.203587962969</v>
      </c>
      <c r="K1113">
        <v>1449636790</v>
      </c>
      <c r="L1113" s="10"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v>4.0000000000000002E-4</v>
      </c>
      <c r="R1113">
        <v>1</v>
      </c>
      <c r="S1113" t="s">
        <v>8313</v>
      </c>
      <c r="T1113" t="s">
        <v>8325</v>
      </c>
    </row>
    <row r="1114" spans="1:20" x14ac:dyDescent="0.2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v>42023.354166666672</v>
      </c>
      <c r="K1114">
        <v>1416507211</v>
      </c>
      <c r="L1114" s="10"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v>0.35537409090909089</v>
      </c>
      <c r="R1114">
        <v>100.23371794871794</v>
      </c>
      <c r="S1114" t="s">
        <v>8313</v>
      </c>
      <c r="T1114" t="s">
        <v>8325</v>
      </c>
    </row>
    <row r="1115" spans="1:20" x14ac:dyDescent="0.2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v>41865.977083333331</v>
      </c>
      <c r="K1115">
        <v>1405466820</v>
      </c>
      <c r="L1115" s="10"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v>5.0000000000000001E-3</v>
      </c>
      <c r="R1115">
        <v>5</v>
      </c>
      <c r="S1115" t="s">
        <v>8313</v>
      </c>
      <c r="T1115" t="s">
        <v>8325</v>
      </c>
    </row>
    <row r="1116" spans="1:20" x14ac:dyDescent="0.2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v>41556.345914351856</v>
      </c>
      <c r="K1116">
        <v>1378714687</v>
      </c>
      <c r="L1116" s="10"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v>1.6666666666666668E-3</v>
      </c>
      <c r="R1116">
        <v>3.3333333333333335</v>
      </c>
      <c r="S1116" t="s">
        <v>8313</v>
      </c>
      <c r="T1116" t="s">
        <v>8325</v>
      </c>
    </row>
    <row r="1117" spans="1:20" x14ac:dyDescent="0.2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v>42459.653877314813</v>
      </c>
      <c r="K1117">
        <v>1456764095</v>
      </c>
      <c r="L1117" s="10"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v>1.325E-3</v>
      </c>
      <c r="R1117">
        <v>13.25</v>
      </c>
      <c r="S1117" t="s">
        <v>8313</v>
      </c>
      <c r="T1117" t="s">
        <v>8325</v>
      </c>
    </row>
    <row r="1118" spans="1:20" x14ac:dyDescent="0.2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v>41069.847314814811</v>
      </c>
      <c r="K1118">
        <v>1334089208</v>
      </c>
      <c r="L1118" s="10"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v>3.5704000000000004E-4</v>
      </c>
      <c r="R1118">
        <v>17.852</v>
      </c>
      <c r="S1118" t="s">
        <v>8313</v>
      </c>
      <c r="T1118" t="s">
        <v>8325</v>
      </c>
    </row>
    <row r="1119" spans="1:20" x14ac:dyDescent="0.2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v>42363.598530092597</v>
      </c>
      <c r="K1119">
        <v>1448461313</v>
      </c>
      <c r="L1119" s="10"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v>8.3000000000000004E-2</v>
      </c>
      <c r="R1119">
        <v>10.375</v>
      </c>
      <c r="S1119" t="s">
        <v>8313</v>
      </c>
      <c r="T1119" t="s">
        <v>8325</v>
      </c>
    </row>
    <row r="1120" spans="1:20" x14ac:dyDescent="0.2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v>41734.124756944446</v>
      </c>
      <c r="K1120">
        <v>1394078379</v>
      </c>
      <c r="L1120" s="10"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v>2.4222222222222221E-2</v>
      </c>
      <c r="R1120">
        <v>36.333333333333336</v>
      </c>
      <c r="S1120" t="s">
        <v>8313</v>
      </c>
      <c r="T1120" t="s">
        <v>8325</v>
      </c>
    </row>
    <row r="1121" spans="1:20" x14ac:dyDescent="0.2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v>41735.792407407411</v>
      </c>
      <c r="K1121">
        <v>1395687664</v>
      </c>
      <c r="L1121" s="10"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v>2.3809523809523812E-3</v>
      </c>
      <c r="R1121">
        <v>5</v>
      </c>
      <c r="S1121" t="s">
        <v>8313</v>
      </c>
      <c r="T1121" t="s">
        <v>8325</v>
      </c>
    </row>
    <row r="1122" spans="1:20" x14ac:dyDescent="0.2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v>40844.872685185182</v>
      </c>
      <c r="K1122">
        <v>1315947400</v>
      </c>
      <c r="L1122" s="10"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v>0</v>
      </c>
      <c r="R1122" t="e">
        <v>#DIV/0!</v>
      </c>
      <c r="S1122" t="s">
        <v>8313</v>
      </c>
      <c r="T1122" t="s">
        <v>8325</v>
      </c>
    </row>
    <row r="1123" spans="1:20" x14ac:dyDescent="0.2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v>42442.892546296294</v>
      </c>
      <c r="K1123">
        <v>1455315916</v>
      </c>
      <c r="L1123" s="10"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v>1.16E-4</v>
      </c>
      <c r="R1123">
        <v>5.8</v>
      </c>
      <c r="S1123" t="s">
        <v>8313</v>
      </c>
      <c r="T1123" t="s">
        <v>8325</v>
      </c>
    </row>
    <row r="1124" spans="1:20" x14ac:dyDescent="0.2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v>41424.703993055555</v>
      </c>
      <c r="K1124">
        <v>1368723225</v>
      </c>
      <c r="L1124" s="10"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v>0</v>
      </c>
      <c r="R1124" t="e">
        <v>#DIV/0!</v>
      </c>
      <c r="S1124" t="s">
        <v>8313</v>
      </c>
      <c r="T1124" t="s">
        <v>8325</v>
      </c>
    </row>
    <row r="1125" spans="1:20" x14ac:dyDescent="0.2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v>41748.5237037037</v>
      </c>
      <c r="K1125">
        <v>1395318848</v>
      </c>
      <c r="L1125" s="10"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v>2.2000000000000001E-3</v>
      </c>
      <c r="R1125">
        <v>3.6666666666666665</v>
      </c>
      <c r="S1125" t="s">
        <v>8313</v>
      </c>
      <c r="T1125" t="s">
        <v>8325</v>
      </c>
    </row>
    <row r="1126" spans="1:20" x14ac:dyDescent="0.2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v>42124.667256944449</v>
      </c>
      <c r="K1126">
        <v>1427817651</v>
      </c>
      <c r="L1126" s="10"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v>4.7222222222222223E-3</v>
      </c>
      <c r="R1126">
        <v>60.714285714285715</v>
      </c>
      <c r="S1126" t="s">
        <v>8313</v>
      </c>
      <c r="T1126" t="s">
        <v>8326</v>
      </c>
    </row>
    <row r="1127" spans="1:20" x14ac:dyDescent="0.2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v>42272.624189814815</v>
      </c>
      <c r="K1127">
        <v>1438009130</v>
      </c>
      <c r="L1127" s="10"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v>0</v>
      </c>
      <c r="R1127" t="e">
        <v>#DIV/0!</v>
      </c>
      <c r="S1127" t="s">
        <v>8313</v>
      </c>
      <c r="T1127" t="s">
        <v>8326</v>
      </c>
    </row>
    <row r="1128" spans="1:20" x14ac:dyDescent="0.2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v>42565.327476851846</v>
      </c>
      <c r="K1128">
        <v>1465890694</v>
      </c>
      <c r="L1128" s="10"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v>5.0000000000000001E-3</v>
      </c>
      <c r="R1128">
        <v>5</v>
      </c>
      <c r="S1128" t="s">
        <v>8313</v>
      </c>
      <c r="T1128" t="s">
        <v>8326</v>
      </c>
    </row>
    <row r="1129" spans="1:20" x14ac:dyDescent="0.2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v>41957.895833333328</v>
      </c>
      <c r="K1129">
        <v>1413318600</v>
      </c>
      <c r="L1129" s="10"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v>1.6714285714285713E-2</v>
      </c>
      <c r="R1129">
        <v>25.434782608695652</v>
      </c>
      <c r="S1129" t="s">
        <v>8313</v>
      </c>
      <c r="T1129" t="s">
        <v>8326</v>
      </c>
    </row>
    <row r="1130" spans="1:20" x14ac:dyDescent="0.2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v>41858.649502314816</v>
      </c>
      <c r="K1130">
        <v>1404833717</v>
      </c>
      <c r="L1130" s="10"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v>1E-3</v>
      </c>
      <c r="R1130">
        <v>1</v>
      </c>
      <c r="S1130" t="s">
        <v>8313</v>
      </c>
      <c r="T1130" t="s">
        <v>8326</v>
      </c>
    </row>
    <row r="1131" spans="1:20" x14ac:dyDescent="0.2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v>42526.264965277776</v>
      </c>
      <c r="K1131">
        <v>1462515693</v>
      </c>
      <c r="L1131" s="10"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v>1.0499999999999999E-3</v>
      </c>
      <c r="R1131">
        <v>10.5</v>
      </c>
      <c r="S1131" t="s">
        <v>8313</v>
      </c>
      <c r="T1131" t="s">
        <v>8326</v>
      </c>
    </row>
    <row r="1132" spans="1:20" x14ac:dyDescent="0.2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v>41969.038194444445</v>
      </c>
      <c r="K1132">
        <v>1411775700</v>
      </c>
      <c r="L1132" s="10"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v>2.2000000000000001E-3</v>
      </c>
      <c r="R1132">
        <v>3.6666666666666665</v>
      </c>
      <c r="S1132" t="s">
        <v>8313</v>
      </c>
      <c r="T1132" t="s">
        <v>8326</v>
      </c>
    </row>
    <row r="1133" spans="1:20" x14ac:dyDescent="0.2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v>42362.908194444448</v>
      </c>
      <c r="K1133">
        <v>1448401668</v>
      </c>
      <c r="L1133" s="10"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v>0</v>
      </c>
      <c r="R1133" t="e">
        <v>#DIV/0!</v>
      </c>
      <c r="S1133" t="s">
        <v>8313</v>
      </c>
      <c r="T1133" t="s">
        <v>8326</v>
      </c>
    </row>
    <row r="1134" spans="1:20" x14ac:dyDescent="0.2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v>42736.115405092598</v>
      </c>
      <c r="K1134">
        <v>1480646771</v>
      </c>
      <c r="L1134" s="10"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v>0.14380000000000001</v>
      </c>
      <c r="R1134">
        <v>110.61538461538461</v>
      </c>
      <c r="S1134" t="s">
        <v>8313</v>
      </c>
      <c r="T1134" t="s">
        <v>8326</v>
      </c>
    </row>
    <row r="1135" spans="1:20" x14ac:dyDescent="0.2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v>41851.407187500001</v>
      </c>
      <c r="K1135">
        <v>1404207981</v>
      </c>
      <c r="L1135" s="10"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v>6.6666666666666671E-3</v>
      </c>
      <c r="R1135">
        <v>20</v>
      </c>
      <c r="S1135" t="s">
        <v>8313</v>
      </c>
      <c r="T1135" t="s">
        <v>8326</v>
      </c>
    </row>
    <row r="1136" spans="1:20" x14ac:dyDescent="0.2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v>41972.189583333333</v>
      </c>
      <c r="K1136">
        <v>1416034228</v>
      </c>
      <c r="L1136" s="10"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v>4.0000000000000003E-5</v>
      </c>
      <c r="R1136">
        <v>1</v>
      </c>
      <c r="S1136" t="s">
        <v>8313</v>
      </c>
      <c r="T1136" t="s">
        <v>8326</v>
      </c>
    </row>
    <row r="1137" spans="1:20" x14ac:dyDescent="0.2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v>42588.989513888882</v>
      </c>
      <c r="K1137">
        <v>1467935094</v>
      </c>
      <c r="L1137" s="10"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v>0.05</v>
      </c>
      <c r="R1137">
        <v>50</v>
      </c>
      <c r="S1137" t="s">
        <v>8313</v>
      </c>
      <c r="T1137" t="s">
        <v>8326</v>
      </c>
    </row>
    <row r="1138" spans="1:20" x14ac:dyDescent="0.2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v>42357.671631944439</v>
      </c>
      <c r="K1138">
        <v>1447949229</v>
      </c>
      <c r="L1138" s="10"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v>6.4439140811455853E-2</v>
      </c>
      <c r="R1138">
        <v>45</v>
      </c>
      <c r="S1138" t="s">
        <v>8313</v>
      </c>
      <c r="T1138" t="s">
        <v>8326</v>
      </c>
    </row>
    <row r="1139" spans="1:20" x14ac:dyDescent="0.2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v>42483.819687499999</v>
      </c>
      <c r="K1139">
        <v>1458848421</v>
      </c>
      <c r="L1139" s="10"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v>0.39500000000000002</v>
      </c>
      <c r="R1139">
        <v>253.2051282051282</v>
      </c>
      <c r="S1139" t="s">
        <v>8313</v>
      </c>
      <c r="T1139" t="s">
        <v>8326</v>
      </c>
    </row>
    <row r="1140" spans="1:20" x14ac:dyDescent="0.2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v>42756.9066087963</v>
      </c>
      <c r="K1140">
        <v>1483307131</v>
      </c>
      <c r="L1140" s="10"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v>3.5714285714285713E-3</v>
      </c>
      <c r="R1140">
        <v>31.25</v>
      </c>
      <c r="S1140" t="s">
        <v>8313</v>
      </c>
      <c r="T1140" t="s">
        <v>8326</v>
      </c>
    </row>
    <row r="1141" spans="1:20" x14ac:dyDescent="0.2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v>42005.347523148142</v>
      </c>
      <c r="K1141">
        <v>1417508426</v>
      </c>
      <c r="L1141" s="10"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v>6.2500000000000001E-4</v>
      </c>
      <c r="R1141">
        <v>5</v>
      </c>
      <c r="S1141" t="s">
        <v>8313</v>
      </c>
      <c r="T1141" t="s">
        <v>8326</v>
      </c>
    </row>
    <row r="1142" spans="1:20" x14ac:dyDescent="0.2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v>42222.462048611109</v>
      </c>
      <c r="K1142">
        <v>1436267121</v>
      </c>
      <c r="L1142" s="10"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v>0</v>
      </c>
      <c r="R1142" t="e">
        <v>#DIV/0!</v>
      </c>
      <c r="S1142" t="s">
        <v>8313</v>
      </c>
      <c r="T1142" t="s">
        <v>8326</v>
      </c>
    </row>
    <row r="1143" spans="1:20" x14ac:dyDescent="0.2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v>42194.699652777781</v>
      </c>
      <c r="K1143">
        <v>1433868450</v>
      </c>
      <c r="L1143" s="10"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v>0</v>
      </c>
      <c r="R1143" t="e">
        <v>#DIV/0!</v>
      </c>
      <c r="S1143" t="s">
        <v>8313</v>
      </c>
      <c r="T1143" t="s">
        <v>8326</v>
      </c>
    </row>
    <row r="1144" spans="1:20" x14ac:dyDescent="0.2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v>42052.006099537044</v>
      </c>
      <c r="K1144">
        <v>1421539727</v>
      </c>
      <c r="L1144" s="10"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v>0</v>
      </c>
      <c r="R1144" t="e">
        <v>#DIV/0!</v>
      </c>
      <c r="S1144" t="s">
        <v>8313</v>
      </c>
      <c r="T1144" t="s">
        <v>8326</v>
      </c>
    </row>
    <row r="1145" spans="1:20" x14ac:dyDescent="0.2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v>42355.19358796296</v>
      </c>
      <c r="K1145">
        <v>1447735126</v>
      </c>
      <c r="L1145" s="10"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v>4.1333333333333335E-3</v>
      </c>
      <c r="R1145">
        <v>23.25</v>
      </c>
      <c r="S1145" t="s">
        <v>8313</v>
      </c>
      <c r="T1145" t="s">
        <v>8326</v>
      </c>
    </row>
    <row r="1146" spans="1:20" x14ac:dyDescent="0.2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v>42123.181944444441</v>
      </c>
      <c r="K1146">
        <v>1427689320</v>
      </c>
      <c r="L1146" s="10"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v>0</v>
      </c>
      <c r="R1146" t="e">
        <v>#DIV/0!</v>
      </c>
      <c r="S1146" t="s">
        <v>8312</v>
      </c>
      <c r="T1146" t="s">
        <v>8337</v>
      </c>
    </row>
    <row r="1147" spans="1:20" x14ac:dyDescent="0.2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v>41914.747592592597</v>
      </c>
      <c r="K1147">
        <v>1407088592</v>
      </c>
      <c r="L1147" s="10"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v>1.25E-3</v>
      </c>
      <c r="R1147">
        <v>100</v>
      </c>
      <c r="S1147" t="s">
        <v>8312</v>
      </c>
      <c r="T1147" t="s">
        <v>8337</v>
      </c>
    </row>
    <row r="1148" spans="1:20" x14ac:dyDescent="0.2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v>41761.9533912037</v>
      </c>
      <c r="K1148">
        <v>1395787973</v>
      </c>
      <c r="L1148" s="10"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v>8.8333333333333333E-2</v>
      </c>
      <c r="R1148">
        <v>44.166666666666664</v>
      </c>
      <c r="S1148" t="s">
        <v>8312</v>
      </c>
      <c r="T1148" t="s">
        <v>8337</v>
      </c>
    </row>
    <row r="1149" spans="1:20" x14ac:dyDescent="0.2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v>41931.972025462965</v>
      </c>
      <c r="K1149">
        <v>1408576783</v>
      </c>
      <c r="L1149" s="10"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v>0</v>
      </c>
      <c r="R1149" t="e">
        <v>#DIV/0!</v>
      </c>
      <c r="S1149" t="s">
        <v>8312</v>
      </c>
      <c r="T1149" t="s">
        <v>8337</v>
      </c>
    </row>
    <row r="1150" spans="1:20" x14ac:dyDescent="0.2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v>42705.212743055556</v>
      </c>
      <c r="K1150">
        <v>1477973181</v>
      </c>
      <c r="L1150" s="10"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v>4.8666666666666667E-3</v>
      </c>
      <c r="R1150">
        <v>24.333333333333332</v>
      </c>
      <c r="S1150" t="s">
        <v>8312</v>
      </c>
      <c r="T1150" t="s">
        <v>8337</v>
      </c>
    </row>
    <row r="1151" spans="1:20" x14ac:dyDescent="0.2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v>42537.71025462963</v>
      </c>
      <c r="K1151">
        <v>1463504566</v>
      </c>
      <c r="L1151" s="10"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v>1.5E-3</v>
      </c>
      <c r="R1151">
        <v>37.5</v>
      </c>
      <c r="S1151" t="s">
        <v>8312</v>
      </c>
      <c r="T1151" t="s">
        <v>8337</v>
      </c>
    </row>
    <row r="1152" spans="1:20" x14ac:dyDescent="0.2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v>42377.954571759255</v>
      </c>
      <c r="K1152">
        <v>1447109675</v>
      </c>
      <c r="L1152" s="10"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v>0.1008</v>
      </c>
      <c r="R1152">
        <v>42</v>
      </c>
      <c r="S1152" t="s">
        <v>8312</v>
      </c>
      <c r="T1152" t="s">
        <v>8337</v>
      </c>
    </row>
    <row r="1153" spans="1:20" x14ac:dyDescent="0.2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v>42254.102581018517</v>
      </c>
      <c r="K1153">
        <v>1439000863</v>
      </c>
      <c r="L1153" s="10"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v>0</v>
      </c>
      <c r="R1153" t="e">
        <v>#DIV/0!</v>
      </c>
      <c r="S1153" t="s">
        <v>8312</v>
      </c>
      <c r="T1153" t="s">
        <v>8337</v>
      </c>
    </row>
    <row r="1154" spans="1:20" x14ac:dyDescent="0.2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v>42139.709629629629</v>
      </c>
      <c r="K1154">
        <v>1429117312</v>
      </c>
      <c r="L1154" s="10"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v>5.6937500000000002E-2</v>
      </c>
      <c r="R1154">
        <v>60.733333333333334</v>
      </c>
      <c r="S1154" t="s">
        <v>8312</v>
      </c>
      <c r="T1154" t="s">
        <v>8337</v>
      </c>
    </row>
    <row r="1155" spans="1:20" x14ac:dyDescent="0.2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v>42173.714178240742</v>
      </c>
      <c r="K1155">
        <v>1432055305</v>
      </c>
      <c r="L1155" s="10"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v>6.2500000000000003E-3</v>
      </c>
      <c r="R1155">
        <v>50</v>
      </c>
      <c r="S1155" t="s">
        <v>8312</v>
      </c>
      <c r="T1155" t="s">
        <v>8337</v>
      </c>
    </row>
    <row r="1156" spans="1:20" x14ac:dyDescent="0.2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v>42253.108865740738</v>
      </c>
      <c r="K1156">
        <v>1438915006</v>
      </c>
      <c r="L1156" s="10"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v>6.5000000000000002E-2</v>
      </c>
      <c r="R1156">
        <v>108.33333333333333</v>
      </c>
      <c r="S1156" t="s">
        <v>8312</v>
      </c>
      <c r="T1156" t="s">
        <v>8337</v>
      </c>
    </row>
    <row r="1157" spans="1:20" x14ac:dyDescent="0.2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v>41865.763981481483</v>
      </c>
      <c r="K1157">
        <v>1405448408</v>
      </c>
      <c r="L1157" s="10"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v>7.5199999999999998E-3</v>
      </c>
      <c r="R1157">
        <v>23.5</v>
      </c>
      <c r="S1157" t="s">
        <v>8312</v>
      </c>
      <c r="T1157" t="s">
        <v>8337</v>
      </c>
    </row>
    <row r="1158" spans="1:20" x14ac:dyDescent="0.2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v>42059.07131944444</v>
      </c>
      <c r="K1158">
        <v>1422150162</v>
      </c>
      <c r="L1158" s="10"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v>0</v>
      </c>
      <c r="R1158" t="e">
        <v>#DIV/0!</v>
      </c>
      <c r="S1158" t="s">
        <v>8312</v>
      </c>
      <c r="T1158" t="s">
        <v>8337</v>
      </c>
    </row>
    <row r="1159" spans="1:20" x14ac:dyDescent="0.2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v>41978.669907407413</v>
      </c>
      <c r="K1159">
        <v>1412607880</v>
      </c>
      <c r="L1159" s="10"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v>1.5100000000000001E-2</v>
      </c>
      <c r="R1159">
        <v>50.333333333333336</v>
      </c>
      <c r="S1159" t="s">
        <v>8312</v>
      </c>
      <c r="T1159" t="s">
        <v>8337</v>
      </c>
    </row>
    <row r="1160" spans="1:20" x14ac:dyDescent="0.2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v>41982.09175925926</v>
      </c>
      <c r="K1160">
        <v>1415499128</v>
      </c>
      <c r="L1160" s="10"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v>4.6666666666666671E-3</v>
      </c>
      <c r="R1160">
        <v>11.666666666666666</v>
      </c>
      <c r="S1160" t="s">
        <v>8312</v>
      </c>
      <c r="T1160" t="s">
        <v>8337</v>
      </c>
    </row>
    <row r="1161" spans="1:20" x14ac:dyDescent="0.2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v>42185.65625</v>
      </c>
      <c r="K1161">
        <v>1433006765</v>
      </c>
      <c r="L1161" s="10"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v>0</v>
      </c>
      <c r="R1161" t="e">
        <v>#DIV/0!</v>
      </c>
      <c r="S1161" t="s">
        <v>8312</v>
      </c>
      <c r="T1161" t="s">
        <v>8337</v>
      </c>
    </row>
    <row r="1162" spans="1:20" x14ac:dyDescent="0.2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v>42091.113263888896</v>
      </c>
      <c r="K1162">
        <v>1424922186</v>
      </c>
      <c r="L1162" s="10"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v>3.85E-2</v>
      </c>
      <c r="R1162">
        <v>60.789473684210527</v>
      </c>
      <c r="S1162" t="s">
        <v>8312</v>
      </c>
      <c r="T1162" t="s">
        <v>8337</v>
      </c>
    </row>
    <row r="1163" spans="1:20" x14ac:dyDescent="0.2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v>42143.629502314812</v>
      </c>
      <c r="K1163">
        <v>1430233589</v>
      </c>
      <c r="L1163" s="10"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v>0</v>
      </c>
      <c r="R1163" t="e">
        <v>#DIV/0!</v>
      </c>
      <c r="S1163" t="s">
        <v>8312</v>
      </c>
      <c r="T1163" t="s">
        <v>8337</v>
      </c>
    </row>
    <row r="1164" spans="1:20" x14ac:dyDescent="0.2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v>41907.683611111112</v>
      </c>
      <c r="K1164">
        <v>1408983864</v>
      </c>
      <c r="L1164" s="10"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v>5.8333333333333338E-4</v>
      </c>
      <c r="R1164">
        <v>17.5</v>
      </c>
      <c r="S1164" t="s">
        <v>8312</v>
      </c>
      <c r="T1164" t="s">
        <v>8337</v>
      </c>
    </row>
    <row r="1165" spans="1:20" x14ac:dyDescent="0.2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v>41860.723611111112</v>
      </c>
      <c r="K1165">
        <v>1405012920</v>
      </c>
      <c r="L1165" s="10"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v>0</v>
      </c>
      <c r="R1165" t="e">
        <v>#DIV/0!</v>
      </c>
      <c r="S1165" t="s">
        <v>8312</v>
      </c>
      <c r="T1165" t="s">
        <v>8337</v>
      </c>
    </row>
    <row r="1166" spans="1:20" x14ac:dyDescent="0.2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v>42539.724328703705</v>
      </c>
      <c r="K1166">
        <v>1463678582</v>
      </c>
      <c r="L1166" s="10"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v>0</v>
      </c>
      <c r="R1166" t="e">
        <v>#DIV/0!</v>
      </c>
      <c r="S1166" t="s">
        <v>8312</v>
      </c>
      <c r="T1166" t="s">
        <v>8337</v>
      </c>
    </row>
    <row r="1167" spans="1:20" x14ac:dyDescent="0.2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v>41826.214467592588</v>
      </c>
      <c r="K1167">
        <v>1401685730</v>
      </c>
      <c r="L1167" s="10"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v>0.20705000000000001</v>
      </c>
      <c r="R1167">
        <v>82.82</v>
      </c>
      <c r="S1167" t="s">
        <v>8312</v>
      </c>
      <c r="T1167" t="s">
        <v>8337</v>
      </c>
    </row>
    <row r="1168" spans="1:20" x14ac:dyDescent="0.2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v>42181.166666666672</v>
      </c>
      <c r="K1168">
        <v>1432640342</v>
      </c>
      <c r="L1168" s="10"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v>0.19139999999999999</v>
      </c>
      <c r="R1168">
        <v>358.875</v>
      </c>
      <c r="S1168" t="s">
        <v>8312</v>
      </c>
      <c r="T1168" t="s">
        <v>8337</v>
      </c>
    </row>
    <row r="1169" spans="1:20" x14ac:dyDescent="0.2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v>41894.734895833331</v>
      </c>
      <c r="K1169">
        <v>1407865095</v>
      </c>
      <c r="L1169" s="10"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v>1.6316666666666667E-2</v>
      </c>
      <c r="R1169">
        <v>61.1875</v>
      </c>
      <c r="S1169" t="s">
        <v>8312</v>
      </c>
      <c r="T1169" t="s">
        <v>8337</v>
      </c>
    </row>
    <row r="1170" spans="1:20" x14ac:dyDescent="0.2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v>42635.053993055553</v>
      </c>
      <c r="K1170">
        <v>1471915065</v>
      </c>
      <c r="L1170" s="10"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v>5.6666666666666664E-2</v>
      </c>
      <c r="R1170">
        <v>340</v>
      </c>
      <c r="S1170" t="s">
        <v>8312</v>
      </c>
      <c r="T1170" t="s">
        <v>8337</v>
      </c>
    </row>
    <row r="1171" spans="1:20" x14ac:dyDescent="0.2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v>42057.353738425925</v>
      </c>
      <c r="K1171">
        <v>1422001763</v>
      </c>
      <c r="L1171" s="10"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v>1.6999999999999999E-3</v>
      </c>
      <c r="R1171">
        <v>5.666666666666667</v>
      </c>
      <c r="S1171" t="s">
        <v>8312</v>
      </c>
      <c r="T1171" t="s">
        <v>8337</v>
      </c>
    </row>
    <row r="1172" spans="1:20" x14ac:dyDescent="0.2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v>42154.893182870372</v>
      </c>
      <c r="K1172">
        <v>1430429171</v>
      </c>
      <c r="L1172" s="10"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v>4.0000000000000001E-3</v>
      </c>
      <c r="R1172">
        <v>50</v>
      </c>
      <c r="S1172" t="s">
        <v>8312</v>
      </c>
      <c r="T1172" t="s">
        <v>8337</v>
      </c>
    </row>
    <row r="1173" spans="1:20" x14ac:dyDescent="0.2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v>41956.846377314811</v>
      </c>
      <c r="K1173">
        <v>1414351127</v>
      </c>
      <c r="L1173" s="10"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v>1E-3</v>
      </c>
      <c r="R1173">
        <v>25</v>
      </c>
      <c r="S1173" t="s">
        <v>8312</v>
      </c>
      <c r="T1173" t="s">
        <v>8337</v>
      </c>
    </row>
    <row r="1174" spans="1:20" x14ac:dyDescent="0.2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v>41871.682314814818</v>
      </c>
      <c r="K1174">
        <v>1405959752</v>
      </c>
      <c r="L1174" s="10"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v>0</v>
      </c>
      <c r="R1174" t="e">
        <v>#DIV/0!</v>
      </c>
      <c r="S1174" t="s">
        <v>8312</v>
      </c>
      <c r="T1174" t="s">
        <v>8337</v>
      </c>
    </row>
    <row r="1175" spans="1:20" x14ac:dyDescent="0.2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v>42219.185844907406</v>
      </c>
      <c r="K1175">
        <v>1435552057</v>
      </c>
      <c r="L1175" s="10"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v>2.4000000000000001E-4</v>
      </c>
      <c r="R1175">
        <v>30</v>
      </c>
      <c r="S1175" t="s">
        <v>8312</v>
      </c>
      <c r="T1175" t="s">
        <v>8337</v>
      </c>
    </row>
    <row r="1176" spans="1:20" x14ac:dyDescent="0.2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v>42498.84174768519</v>
      </c>
      <c r="K1176">
        <v>1460146327</v>
      </c>
      <c r="L1176" s="10"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v>5.906666666666667E-2</v>
      </c>
      <c r="R1176">
        <v>46.631578947368418</v>
      </c>
      <c r="S1176" t="s">
        <v>8312</v>
      </c>
      <c r="T1176" t="s">
        <v>8337</v>
      </c>
    </row>
    <row r="1177" spans="1:20" x14ac:dyDescent="0.2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v>42200.728460648148</v>
      </c>
      <c r="K1177">
        <v>1434389339</v>
      </c>
      <c r="L1177" s="10"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v>2.9250000000000002E-2</v>
      </c>
      <c r="R1177">
        <v>65</v>
      </c>
      <c r="S1177" t="s">
        <v>8312</v>
      </c>
      <c r="T1177" t="s">
        <v>8337</v>
      </c>
    </row>
    <row r="1178" spans="1:20" x14ac:dyDescent="0.2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v>42800.541666666672</v>
      </c>
      <c r="K1178">
        <v>1484094498</v>
      </c>
      <c r="L1178" s="10"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v>5.7142857142857142E-5</v>
      </c>
      <c r="R1178">
        <v>10</v>
      </c>
      <c r="S1178" t="s">
        <v>8312</v>
      </c>
      <c r="T1178" t="s">
        <v>8337</v>
      </c>
    </row>
    <row r="1179" spans="1:20" x14ac:dyDescent="0.2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v>41927.660833333335</v>
      </c>
      <c r="K1179">
        <v>1410796296</v>
      </c>
      <c r="L1179" s="10"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v>0</v>
      </c>
      <c r="R1179" t="e">
        <v>#DIV/0!</v>
      </c>
      <c r="S1179" t="s">
        <v>8312</v>
      </c>
      <c r="T1179" t="s">
        <v>8337</v>
      </c>
    </row>
    <row r="1180" spans="1:20" x14ac:dyDescent="0.2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v>41867.905694444446</v>
      </c>
      <c r="K1180">
        <v>1405633452</v>
      </c>
      <c r="L1180" s="10"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v>6.666666666666667E-5</v>
      </c>
      <c r="R1180">
        <v>5</v>
      </c>
      <c r="S1180" t="s">
        <v>8312</v>
      </c>
      <c r="T1180" t="s">
        <v>8337</v>
      </c>
    </row>
    <row r="1181" spans="1:20" x14ac:dyDescent="0.2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v>42305.720219907409</v>
      </c>
      <c r="K1181">
        <v>1443460627</v>
      </c>
      <c r="L1181" s="10"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v>5.3333333333333337E-2</v>
      </c>
      <c r="R1181">
        <v>640</v>
      </c>
      <c r="S1181" t="s">
        <v>8312</v>
      </c>
      <c r="T1181" t="s">
        <v>8337</v>
      </c>
    </row>
    <row r="1182" spans="1:20" x14ac:dyDescent="0.2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v>41818.806875000002</v>
      </c>
      <c r="K1182">
        <v>1400786514</v>
      </c>
      <c r="L1182" s="10"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v>0.11749999999999999</v>
      </c>
      <c r="R1182">
        <v>69.117647058823536</v>
      </c>
      <c r="S1182" t="s">
        <v>8312</v>
      </c>
      <c r="T1182" t="s">
        <v>8337</v>
      </c>
    </row>
    <row r="1183" spans="1:20" x14ac:dyDescent="0.2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v>42064.339363425926</v>
      </c>
      <c r="K1183">
        <v>1422605321</v>
      </c>
      <c r="L1183" s="10"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v>8.0000000000000007E-5</v>
      </c>
      <c r="R1183">
        <v>1.3333333333333333</v>
      </c>
      <c r="S1183" t="s">
        <v>8312</v>
      </c>
      <c r="T1183" t="s">
        <v>8337</v>
      </c>
    </row>
    <row r="1184" spans="1:20" x14ac:dyDescent="0.2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v>42747.695833333331</v>
      </c>
      <c r="K1184">
        <v>1482609088</v>
      </c>
      <c r="L1184" s="10"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v>4.2000000000000003E-2</v>
      </c>
      <c r="R1184">
        <v>10.5</v>
      </c>
      <c r="S1184" t="s">
        <v>8312</v>
      </c>
      <c r="T1184" t="s">
        <v>8337</v>
      </c>
    </row>
    <row r="1185" spans="1:20" x14ac:dyDescent="0.2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v>42676.165972222225</v>
      </c>
      <c r="K1185">
        <v>1476391223</v>
      </c>
      <c r="L1185" s="10"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v>0.04</v>
      </c>
      <c r="R1185">
        <v>33.333333333333336</v>
      </c>
      <c r="S1185" t="s">
        <v>8312</v>
      </c>
      <c r="T1185" t="s">
        <v>8337</v>
      </c>
    </row>
    <row r="1186" spans="1:20" x14ac:dyDescent="0.2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v>42772.599664351852</v>
      </c>
      <c r="K1186">
        <v>1483712611</v>
      </c>
      <c r="L1186" s="10"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v>1.0493636363636363</v>
      </c>
      <c r="R1186">
        <v>61.562666666666665</v>
      </c>
      <c r="S1186" t="s">
        <v>8316</v>
      </c>
      <c r="T1186" t="s">
        <v>8348</v>
      </c>
    </row>
    <row r="1187" spans="1:20" x14ac:dyDescent="0.2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v>42163.166666666672</v>
      </c>
      <c r="K1187">
        <v>1430945149</v>
      </c>
      <c r="L1187" s="10"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v>1.0544</v>
      </c>
      <c r="R1187">
        <v>118.73873873873873</v>
      </c>
      <c r="S1187" t="s">
        <v>8316</v>
      </c>
      <c r="T1187" t="s">
        <v>8348</v>
      </c>
    </row>
    <row r="1188" spans="1:20" x14ac:dyDescent="0.2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v>42156.945833333331</v>
      </c>
      <c r="K1188">
        <v>1430340195</v>
      </c>
      <c r="L1188" s="10"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v>1.0673333333333332</v>
      </c>
      <c r="R1188">
        <v>65.081300813008127</v>
      </c>
      <c r="S1188" t="s">
        <v>8316</v>
      </c>
      <c r="T1188" t="s">
        <v>8348</v>
      </c>
    </row>
    <row r="1189" spans="1:20" x14ac:dyDescent="0.2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v>42141.75</v>
      </c>
      <c r="K1189">
        <v>1429133323</v>
      </c>
      <c r="L1189" s="10"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v>1.0412571428571429</v>
      </c>
      <c r="R1189">
        <v>130.15714285714284</v>
      </c>
      <c r="S1189" t="s">
        <v>8316</v>
      </c>
      <c r="T1189" t="s">
        <v>8348</v>
      </c>
    </row>
    <row r="1190" spans="1:20" x14ac:dyDescent="0.2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v>42732.700694444444</v>
      </c>
      <c r="K1190">
        <v>1481129340</v>
      </c>
      <c r="L1190" s="10"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v>1.6054999999999999</v>
      </c>
      <c r="R1190">
        <v>37.776470588235291</v>
      </c>
      <c r="S1190" t="s">
        <v>8316</v>
      </c>
      <c r="T1190" t="s">
        <v>8348</v>
      </c>
    </row>
    <row r="1191" spans="1:20" x14ac:dyDescent="0.2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v>42550.979108796295</v>
      </c>
      <c r="K1191">
        <v>1465428595</v>
      </c>
      <c r="L1191" s="10"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v>1.0777777777777777</v>
      </c>
      <c r="R1191">
        <v>112.79069767441861</v>
      </c>
      <c r="S1191" t="s">
        <v>8316</v>
      </c>
      <c r="T1191" t="s">
        <v>8348</v>
      </c>
    </row>
    <row r="1192" spans="1:20" x14ac:dyDescent="0.2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v>41882.665798611109</v>
      </c>
      <c r="K1192">
        <v>1406908725</v>
      </c>
      <c r="L1192" s="10"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v>1.35</v>
      </c>
      <c r="R1192">
        <v>51.92307692307692</v>
      </c>
      <c r="S1192" t="s">
        <v>8316</v>
      </c>
      <c r="T1192" t="s">
        <v>8348</v>
      </c>
    </row>
    <row r="1193" spans="1:20" x14ac:dyDescent="0.2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v>42449.562037037031</v>
      </c>
      <c r="K1193">
        <v>1455892160</v>
      </c>
      <c r="L1193" s="10"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v>1.0907407407407408</v>
      </c>
      <c r="R1193">
        <v>89.242424242424249</v>
      </c>
      <c r="S1193" t="s">
        <v>8316</v>
      </c>
      <c r="T1193" t="s">
        <v>8348</v>
      </c>
    </row>
    <row r="1194" spans="1:20" x14ac:dyDescent="0.2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v>42777.506689814814</v>
      </c>
      <c r="K1194">
        <v>1484222978</v>
      </c>
      <c r="L1194" s="10"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v>2.9</v>
      </c>
      <c r="R1194">
        <v>19.333333333333332</v>
      </c>
      <c r="S1194" t="s">
        <v>8316</v>
      </c>
      <c r="T1194" t="s">
        <v>8348</v>
      </c>
    </row>
    <row r="1195" spans="1:20" x14ac:dyDescent="0.2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v>42469.734409722223</v>
      </c>
      <c r="K1195">
        <v>1455043053</v>
      </c>
      <c r="L1195" s="10"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v>1.0395714285714286</v>
      </c>
      <c r="R1195">
        <v>79.967032967032964</v>
      </c>
      <c r="S1195" t="s">
        <v>8316</v>
      </c>
      <c r="T1195" t="s">
        <v>8348</v>
      </c>
    </row>
    <row r="1196" spans="1:20" x14ac:dyDescent="0.2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v>42102.488182870366</v>
      </c>
      <c r="K1196">
        <v>1425901379</v>
      </c>
      <c r="L1196" s="10"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v>3.2223999999999999</v>
      </c>
      <c r="R1196">
        <v>56.414565826330531</v>
      </c>
      <c r="S1196" t="s">
        <v>8316</v>
      </c>
      <c r="T1196" t="s">
        <v>8348</v>
      </c>
    </row>
    <row r="1197" spans="1:20" x14ac:dyDescent="0.2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v>42358.375</v>
      </c>
      <c r="K1197">
        <v>1445415653</v>
      </c>
      <c r="L1197" s="10"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v>1.35</v>
      </c>
      <c r="R1197">
        <v>79.411764705882348</v>
      </c>
      <c r="S1197" t="s">
        <v>8316</v>
      </c>
      <c r="T1197" t="s">
        <v>8348</v>
      </c>
    </row>
    <row r="1198" spans="1:20" x14ac:dyDescent="0.2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v>42356.818738425922</v>
      </c>
      <c r="K1198">
        <v>1447875539</v>
      </c>
      <c r="L1198" s="10"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v>2.6991034482758622</v>
      </c>
      <c r="R1198">
        <v>76.439453125</v>
      </c>
      <c r="S1198" t="s">
        <v>8316</v>
      </c>
      <c r="T1198" t="s">
        <v>8348</v>
      </c>
    </row>
    <row r="1199" spans="1:20" x14ac:dyDescent="0.2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v>42534.249305555553</v>
      </c>
      <c r="K1199">
        <v>1463155034</v>
      </c>
      <c r="L1199" s="10"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v>2.5329333333333333</v>
      </c>
      <c r="R1199">
        <v>121</v>
      </c>
      <c r="S1199" t="s">
        <v>8316</v>
      </c>
      <c r="T1199" t="s">
        <v>8348</v>
      </c>
    </row>
    <row r="1200" spans="1:20" x14ac:dyDescent="0.2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v>42369.125</v>
      </c>
      <c r="K1200">
        <v>1448463086</v>
      </c>
      <c r="L1200" s="10"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v>2.6059999999999999</v>
      </c>
      <c r="R1200">
        <v>54.616766467065865</v>
      </c>
      <c r="S1200" t="s">
        <v>8316</v>
      </c>
      <c r="T1200" t="s">
        <v>8348</v>
      </c>
    </row>
    <row r="1201" spans="1:20" x14ac:dyDescent="0.2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v>42193.770833333328</v>
      </c>
      <c r="K1201">
        <v>1433615400</v>
      </c>
      <c r="L1201" s="10"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v>1.0131677953348381</v>
      </c>
      <c r="R1201">
        <v>299.22222222222223</v>
      </c>
      <c r="S1201" t="s">
        <v>8316</v>
      </c>
      <c r="T1201" t="s">
        <v>8348</v>
      </c>
    </row>
    <row r="1202" spans="1:20" x14ac:dyDescent="0.2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v>42110.477500000001</v>
      </c>
      <c r="K1202">
        <v>1427369256</v>
      </c>
      <c r="L1202" s="10"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v>1.2560416666666667</v>
      </c>
      <c r="R1202">
        <v>58.533980582524272</v>
      </c>
      <c r="S1202" t="s">
        <v>8316</v>
      </c>
      <c r="T1202" t="s">
        <v>8348</v>
      </c>
    </row>
    <row r="1203" spans="1:20" x14ac:dyDescent="0.2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v>42566.60701388889</v>
      </c>
      <c r="K1203">
        <v>1466001246</v>
      </c>
      <c r="L1203" s="10"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v>1.0243783333333334</v>
      </c>
      <c r="R1203">
        <v>55.371801801801809</v>
      </c>
      <c r="S1203" t="s">
        <v>8316</v>
      </c>
      <c r="T1203" t="s">
        <v>8348</v>
      </c>
    </row>
    <row r="1204" spans="1:20" x14ac:dyDescent="0.2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v>42182.288819444439</v>
      </c>
      <c r="K1204">
        <v>1432796154</v>
      </c>
      <c r="L1204" s="10"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v>1.99244</v>
      </c>
      <c r="R1204">
        <v>183.80442804428046</v>
      </c>
      <c r="S1204" t="s">
        <v>8316</v>
      </c>
      <c r="T1204" t="s">
        <v>8348</v>
      </c>
    </row>
    <row r="1205" spans="1:20" x14ac:dyDescent="0.2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v>42155.614895833336</v>
      </c>
      <c r="K1205">
        <v>1430491527</v>
      </c>
      <c r="L1205" s="10"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v>1.0245398773006136</v>
      </c>
      <c r="R1205">
        <v>165.34653465346534</v>
      </c>
      <c r="S1205" t="s">
        <v>8316</v>
      </c>
      <c r="T1205" t="s">
        <v>8348</v>
      </c>
    </row>
    <row r="1206" spans="1:20" x14ac:dyDescent="0.2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v>42342.208333333328</v>
      </c>
      <c r="K1206">
        <v>1445363833</v>
      </c>
      <c r="L1206" s="10"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v>1.0294615384615384</v>
      </c>
      <c r="R1206">
        <v>234.78947368421052</v>
      </c>
      <c r="S1206" t="s">
        <v>8316</v>
      </c>
      <c r="T1206" t="s">
        <v>8348</v>
      </c>
    </row>
    <row r="1207" spans="1:20" x14ac:dyDescent="0.2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v>42168.506377314814</v>
      </c>
      <c r="K1207">
        <v>1431605351</v>
      </c>
      <c r="L1207" s="10"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v>1.0086153846153847</v>
      </c>
      <c r="R1207">
        <v>211.48387096774192</v>
      </c>
      <c r="S1207" t="s">
        <v>8316</v>
      </c>
      <c r="T1207" t="s">
        <v>8348</v>
      </c>
    </row>
    <row r="1208" spans="1:20" x14ac:dyDescent="0.2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v>42805.561805555553</v>
      </c>
      <c r="K1208">
        <v>1486406253</v>
      </c>
      <c r="L1208" s="10"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v>1.1499999999999999</v>
      </c>
      <c r="R1208">
        <v>32.34375</v>
      </c>
      <c r="S1208" t="s">
        <v>8316</v>
      </c>
      <c r="T1208" t="s">
        <v>8348</v>
      </c>
    </row>
    <row r="1209" spans="1:20" x14ac:dyDescent="0.2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v>42460.416666666672</v>
      </c>
      <c r="K1209">
        <v>1456827573</v>
      </c>
      <c r="L1209" s="10"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v>1.0416766467065868</v>
      </c>
      <c r="R1209">
        <v>123.37588652482269</v>
      </c>
      <c r="S1209" t="s">
        <v>8316</v>
      </c>
      <c r="T1209" t="s">
        <v>8348</v>
      </c>
    </row>
    <row r="1210" spans="1:20" x14ac:dyDescent="0.2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v>42453.667407407411</v>
      </c>
      <c r="K1210">
        <v>1456246864</v>
      </c>
      <c r="L1210" s="10"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v>1.5529999999999999</v>
      </c>
      <c r="R1210">
        <v>207.06666666666666</v>
      </c>
      <c r="S1210" t="s">
        <v>8316</v>
      </c>
      <c r="T1210" t="s">
        <v>8348</v>
      </c>
    </row>
    <row r="1211" spans="1:20" x14ac:dyDescent="0.2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v>42791.846122685187</v>
      </c>
      <c r="K1211">
        <v>1485461905</v>
      </c>
      <c r="L1211" s="10"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v>1.06</v>
      </c>
      <c r="R1211">
        <v>138.2608695652174</v>
      </c>
      <c r="S1211" t="s">
        <v>8316</v>
      </c>
      <c r="T1211" t="s">
        <v>8348</v>
      </c>
    </row>
    <row r="1212" spans="1:20" x14ac:dyDescent="0.2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v>42155.875</v>
      </c>
      <c r="K1212">
        <v>1431124572</v>
      </c>
      <c r="L1212" s="10"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v>2.5431499999999998</v>
      </c>
      <c r="R1212">
        <v>493.81553398058253</v>
      </c>
      <c r="S1212" t="s">
        <v>8316</v>
      </c>
      <c r="T1212" t="s">
        <v>8348</v>
      </c>
    </row>
    <row r="1213" spans="1:20" x14ac:dyDescent="0.2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v>42530.866446759261</v>
      </c>
      <c r="K1213">
        <v>1464209261</v>
      </c>
      <c r="L1213" s="10"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v>1.0109999999999999</v>
      </c>
      <c r="R1213">
        <v>168.5</v>
      </c>
      <c r="S1213" t="s">
        <v>8316</v>
      </c>
      <c r="T1213" t="s">
        <v>8348</v>
      </c>
    </row>
    <row r="1214" spans="1:20" x14ac:dyDescent="0.2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v>42335.041666666672</v>
      </c>
      <c r="K1214">
        <v>1447195695</v>
      </c>
      <c r="L1214" s="10"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v>1.2904</v>
      </c>
      <c r="R1214">
        <v>38.867469879518069</v>
      </c>
      <c r="S1214" t="s">
        <v>8316</v>
      </c>
      <c r="T1214" t="s">
        <v>8348</v>
      </c>
    </row>
    <row r="1215" spans="1:20" x14ac:dyDescent="0.2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v>42766.755787037036</v>
      </c>
      <c r="K1215">
        <v>1482862100</v>
      </c>
      <c r="L1215" s="10"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v>1.0223076923076924</v>
      </c>
      <c r="R1215">
        <v>61.527777777777779</v>
      </c>
      <c r="S1215" t="s">
        <v>8316</v>
      </c>
      <c r="T1215" t="s">
        <v>8348</v>
      </c>
    </row>
    <row r="1216" spans="1:20" x14ac:dyDescent="0.2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v>42164.840335648143</v>
      </c>
      <c r="K1216">
        <v>1428696605</v>
      </c>
      <c r="L1216" s="10"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v>1.3180000000000001</v>
      </c>
      <c r="R1216">
        <v>105.44</v>
      </c>
      <c r="S1216" t="s">
        <v>8316</v>
      </c>
      <c r="T1216" t="s">
        <v>8348</v>
      </c>
    </row>
    <row r="1217" spans="1:20" x14ac:dyDescent="0.2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v>41789.923101851848</v>
      </c>
      <c r="K1217">
        <v>1398895756</v>
      </c>
      <c r="L1217" s="10"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v>7.8608020000000005</v>
      </c>
      <c r="R1217">
        <v>71.592003642987251</v>
      </c>
      <c r="S1217" t="s">
        <v>8316</v>
      </c>
      <c r="T1217" t="s">
        <v>8348</v>
      </c>
    </row>
    <row r="1218" spans="1:20" x14ac:dyDescent="0.2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v>42279.960416666669</v>
      </c>
      <c r="K1218">
        <v>1441032457</v>
      </c>
      <c r="L1218" s="10"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v>1.4570000000000001</v>
      </c>
      <c r="R1218">
        <v>91.882882882882882</v>
      </c>
      <c r="S1218" t="s">
        <v>8316</v>
      </c>
      <c r="T1218" t="s">
        <v>8348</v>
      </c>
    </row>
    <row r="1219" spans="1:20" x14ac:dyDescent="0.2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v>42565.809490740736</v>
      </c>
      <c r="K1219">
        <v>1465932340</v>
      </c>
      <c r="L1219" s="10"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v>1.026</v>
      </c>
      <c r="R1219">
        <v>148.57377049180329</v>
      </c>
      <c r="S1219" t="s">
        <v>8316</v>
      </c>
      <c r="T1219" t="s">
        <v>8348</v>
      </c>
    </row>
    <row r="1220" spans="1:20" x14ac:dyDescent="0.2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v>42309.125</v>
      </c>
      <c r="K1220">
        <v>1443714800</v>
      </c>
      <c r="L1220" s="10"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v>1.7227777777777777</v>
      </c>
      <c r="R1220">
        <v>174.2134831460674</v>
      </c>
      <c r="S1220" t="s">
        <v>8316</v>
      </c>
      <c r="T1220" t="s">
        <v>8348</v>
      </c>
    </row>
    <row r="1221" spans="1:20" x14ac:dyDescent="0.2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v>42663.461956018517</v>
      </c>
      <c r="K1221">
        <v>1474369513</v>
      </c>
      <c r="L1221" s="10"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v>1.5916819571865444</v>
      </c>
      <c r="R1221">
        <v>102.86166007905139</v>
      </c>
      <c r="S1221" t="s">
        <v>8316</v>
      </c>
      <c r="T1221" t="s">
        <v>8348</v>
      </c>
    </row>
    <row r="1222" spans="1:20" x14ac:dyDescent="0.2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v>42241.628611111111</v>
      </c>
      <c r="K1222">
        <v>1437923112</v>
      </c>
      <c r="L1222" s="10"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v>1.0376666666666667</v>
      </c>
      <c r="R1222">
        <v>111.17857142857143</v>
      </c>
      <c r="S1222" t="s">
        <v>8316</v>
      </c>
      <c r="T1222" t="s">
        <v>8348</v>
      </c>
    </row>
    <row r="1223" spans="1:20" x14ac:dyDescent="0.2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v>42708</v>
      </c>
      <c r="K1223">
        <v>1478431488</v>
      </c>
      <c r="L1223" s="10"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v>1.1140954545454547</v>
      </c>
      <c r="R1223">
        <v>23.796213592233013</v>
      </c>
      <c r="S1223" t="s">
        <v>8316</v>
      </c>
      <c r="T1223" t="s">
        <v>8348</v>
      </c>
    </row>
    <row r="1224" spans="1:20" x14ac:dyDescent="0.2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v>42461.166666666672</v>
      </c>
      <c r="K1224">
        <v>1456852647</v>
      </c>
      <c r="L1224" s="10"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v>2.80375</v>
      </c>
      <c r="R1224">
        <v>81.268115942028984</v>
      </c>
      <c r="S1224" t="s">
        <v>8316</v>
      </c>
      <c r="T1224" t="s">
        <v>8348</v>
      </c>
    </row>
    <row r="1225" spans="1:20" x14ac:dyDescent="0.2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v>42684.218854166669</v>
      </c>
      <c r="K1225">
        <v>1476159309</v>
      </c>
      <c r="L1225" s="10"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v>1.1210606060606061</v>
      </c>
      <c r="R1225">
        <v>116.21465968586388</v>
      </c>
      <c r="S1225" t="s">
        <v>8316</v>
      </c>
      <c r="T1225" t="s">
        <v>8348</v>
      </c>
    </row>
    <row r="1226" spans="1:20" x14ac:dyDescent="0.2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v>41796.549791666665</v>
      </c>
      <c r="K1226">
        <v>1396876302</v>
      </c>
      <c r="L1226" s="10"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v>7.0666666666666669E-2</v>
      </c>
      <c r="R1226">
        <v>58.888888888888886</v>
      </c>
      <c r="S1226" t="s">
        <v>8315</v>
      </c>
      <c r="T1226" t="s">
        <v>8364</v>
      </c>
    </row>
    <row r="1227" spans="1:20" x14ac:dyDescent="0.2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v>41569.905995370369</v>
      </c>
      <c r="K1227">
        <v>1377294278</v>
      </c>
      <c r="L1227" s="10"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v>4.3999999999999997E-2</v>
      </c>
      <c r="R1227">
        <v>44</v>
      </c>
      <c r="S1227" t="s">
        <v>8315</v>
      </c>
      <c r="T1227" t="s">
        <v>8364</v>
      </c>
    </row>
    <row r="1228" spans="1:20" x14ac:dyDescent="0.2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v>41750.041666666664</v>
      </c>
      <c r="K1228">
        <v>1395089981</v>
      </c>
      <c r="L1228" s="10"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v>3.8739999999999997E-2</v>
      </c>
      <c r="R1228">
        <v>48.424999999999997</v>
      </c>
      <c r="S1228" t="s">
        <v>8315</v>
      </c>
      <c r="T1228" t="s">
        <v>8364</v>
      </c>
    </row>
    <row r="1229" spans="1:20" x14ac:dyDescent="0.2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v>41858.291666666664</v>
      </c>
      <c r="K1229">
        <v>1404770616</v>
      </c>
      <c r="L1229" s="10"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v>0</v>
      </c>
      <c r="R1229" t="e">
        <v>#DIV/0!</v>
      </c>
      <c r="S1229" t="s">
        <v>8315</v>
      </c>
      <c r="T1229" t="s">
        <v>8364</v>
      </c>
    </row>
    <row r="1230" spans="1:20" x14ac:dyDescent="0.2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v>40814.729259259257</v>
      </c>
      <c r="K1230">
        <v>1312047008</v>
      </c>
      <c r="L1230" s="10"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v>0.29299999999999998</v>
      </c>
      <c r="R1230">
        <v>61.041666666666664</v>
      </c>
      <c r="S1230" t="s">
        <v>8315</v>
      </c>
      <c r="T1230" t="s">
        <v>8364</v>
      </c>
    </row>
    <row r="1231" spans="1:20" x14ac:dyDescent="0.2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v>41015.666666666664</v>
      </c>
      <c r="K1231">
        <v>1331982127</v>
      </c>
      <c r="L1231" s="10"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v>9.0909090909090905E-3</v>
      </c>
      <c r="R1231">
        <v>25</v>
      </c>
      <c r="S1231" t="s">
        <v>8315</v>
      </c>
      <c r="T1231" t="s">
        <v>8364</v>
      </c>
    </row>
    <row r="1232" spans="1:20" x14ac:dyDescent="0.2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v>40598.972569444442</v>
      </c>
      <c r="K1232">
        <v>1295997630</v>
      </c>
      <c r="L1232" s="10"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v>0</v>
      </c>
      <c r="R1232" t="e">
        <v>#DIV/0!</v>
      </c>
      <c r="S1232" t="s">
        <v>8315</v>
      </c>
      <c r="T1232" t="s">
        <v>8364</v>
      </c>
    </row>
    <row r="1233" spans="1:20" x14ac:dyDescent="0.2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v>42244.041666666672</v>
      </c>
      <c r="K1233">
        <v>1436394968</v>
      </c>
      <c r="L1233" s="10"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v>0</v>
      </c>
      <c r="R1233" t="e">
        <v>#DIV/0!</v>
      </c>
      <c r="S1233" t="s">
        <v>8315</v>
      </c>
      <c r="T1233" t="s">
        <v>8364</v>
      </c>
    </row>
    <row r="1234" spans="1:20" x14ac:dyDescent="0.2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v>41553.848032407412</v>
      </c>
      <c r="K1234">
        <v>1377030070</v>
      </c>
      <c r="L1234" s="10"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v>8.0000000000000002E-3</v>
      </c>
      <c r="R1234">
        <v>40</v>
      </c>
      <c r="S1234" t="s">
        <v>8315</v>
      </c>
      <c r="T1234" t="s">
        <v>8364</v>
      </c>
    </row>
    <row r="1235" spans="1:20" x14ac:dyDescent="0.2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v>40960.948773148149</v>
      </c>
      <c r="K1235">
        <v>1328049974</v>
      </c>
      <c r="L1235" s="10"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v>0.11600000000000001</v>
      </c>
      <c r="R1235">
        <v>19.333333333333332</v>
      </c>
      <c r="S1235" t="s">
        <v>8315</v>
      </c>
      <c r="T1235" t="s">
        <v>8364</v>
      </c>
    </row>
    <row r="1236" spans="1:20" x14ac:dyDescent="0.2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v>42037.788680555561</v>
      </c>
      <c r="K1236">
        <v>1420311342</v>
      </c>
      <c r="L1236" s="10"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v>0</v>
      </c>
      <c r="R1236" t="e">
        <v>#DIV/0!</v>
      </c>
      <c r="S1236" t="s">
        <v>8315</v>
      </c>
      <c r="T1236" t="s">
        <v>8364</v>
      </c>
    </row>
    <row r="1237" spans="1:20" x14ac:dyDescent="0.2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v>41623.135405092595</v>
      </c>
      <c r="K1237">
        <v>1383621299</v>
      </c>
      <c r="L1237" s="10"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v>2.787363950092912E-2</v>
      </c>
      <c r="R1237">
        <v>35</v>
      </c>
      <c r="S1237" t="s">
        <v>8315</v>
      </c>
      <c r="T1237" t="s">
        <v>8364</v>
      </c>
    </row>
    <row r="1238" spans="1:20" x14ac:dyDescent="0.2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v>41118.666666666664</v>
      </c>
      <c r="K1238">
        <v>1342801164</v>
      </c>
      <c r="L1238" s="10"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v>0</v>
      </c>
      <c r="R1238" t="e">
        <v>#DIV/0!</v>
      </c>
      <c r="S1238" t="s">
        <v>8315</v>
      </c>
      <c r="T1238" t="s">
        <v>8364</v>
      </c>
    </row>
    <row r="1239" spans="1:20" x14ac:dyDescent="0.2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v>41145.283159722225</v>
      </c>
      <c r="K1239">
        <v>1344062865</v>
      </c>
      <c r="L1239" s="10"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v>0</v>
      </c>
      <c r="R1239" t="e">
        <v>#DIV/0!</v>
      </c>
      <c r="S1239" t="s">
        <v>8315</v>
      </c>
      <c r="T1239" t="s">
        <v>8364</v>
      </c>
    </row>
    <row r="1240" spans="1:20" x14ac:dyDescent="0.2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v>40761.61037037037</v>
      </c>
      <c r="K1240">
        <v>1310049536</v>
      </c>
      <c r="L1240" s="10"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v>0.17799999999999999</v>
      </c>
      <c r="R1240">
        <v>59.333333333333336</v>
      </c>
      <c r="S1240" t="s">
        <v>8315</v>
      </c>
      <c r="T1240" t="s">
        <v>8364</v>
      </c>
    </row>
    <row r="1241" spans="1:20" x14ac:dyDescent="0.2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v>40913.962581018517</v>
      </c>
      <c r="K1241">
        <v>1323212767</v>
      </c>
      <c r="L1241" s="10"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v>0</v>
      </c>
      <c r="R1241" t="e">
        <v>#DIV/0!</v>
      </c>
      <c r="S1241" t="s">
        <v>8315</v>
      </c>
      <c r="T1241" t="s">
        <v>8364</v>
      </c>
    </row>
    <row r="1242" spans="1:20" x14ac:dyDescent="0.2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v>41467.910416666666</v>
      </c>
      <c r="K1242">
        <v>1368579457</v>
      </c>
      <c r="L1242" s="10"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v>3.0124999999999999E-2</v>
      </c>
      <c r="R1242">
        <v>30.125</v>
      </c>
      <c r="S1242" t="s">
        <v>8315</v>
      </c>
      <c r="T1242" t="s">
        <v>8364</v>
      </c>
    </row>
    <row r="1243" spans="1:20" x14ac:dyDescent="0.2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v>41946.249305555553</v>
      </c>
      <c r="K1243">
        <v>1413057980</v>
      </c>
      <c r="L1243" s="10"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v>0.50739999999999996</v>
      </c>
      <c r="R1243">
        <v>74.617647058823536</v>
      </c>
      <c r="S1243" t="s">
        <v>8315</v>
      </c>
      <c r="T1243" t="s">
        <v>8364</v>
      </c>
    </row>
    <row r="1244" spans="1:20" x14ac:dyDescent="0.2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v>40797.554166666669</v>
      </c>
      <c r="K1244">
        <v>1314417502</v>
      </c>
      <c r="L1244" s="10"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v>5.4884742041712408E-3</v>
      </c>
      <c r="R1244">
        <v>5</v>
      </c>
      <c r="S1244" t="s">
        <v>8315</v>
      </c>
      <c r="T1244" t="s">
        <v>8364</v>
      </c>
    </row>
    <row r="1245" spans="1:20" x14ac:dyDescent="0.2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v>40732.875</v>
      </c>
      <c r="K1245">
        <v>1304888771</v>
      </c>
      <c r="L1245" s="10"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v>0.14091666666666666</v>
      </c>
      <c r="R1245">
        <v>44.5</v>
      </c>
      <c r="S1245" t="s">
        <v>8315</v>
      </c>
      <c r="T1245" t="s">
        <v>8364</v>
      </c>
    </row>
    <row r="1246" spans="1:20" x14ac:dyDescent="0.2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v>41386.875</v>
      </c>
      <c r="K1246">
        <v>1363981723</v>
      </c>
      <c r="L1246" s="10"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v>1.038</v>
      </c>
      <c r="R1246">
        <v>46.133333333333333</v>
      </c>
      <c r="S1246" t="s">
        <v>8315</v>
      </c>
      <c r="T1246" t="s">
        <v>8354</v>
      </c>
    </row>
    <row r="1247" spans="1:20" x14ac:dyDescent="0.2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v>41804.599930555552</v>
      </c>
      <c r="K1247">
        <v>1400163834</v>
      </c>
      <c r="L1247" s="10"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v>1.2024999999999999</v>
      </c>
      <c r="R1247">
        <v>141.47058823529412</v>
      </c>
      <c r="S1247" t="s">
        <v>8315</v>
      </c>
      <c r="T1247" t="s">
        <v>8354</v>
      </c>
    </row>
    <row r="1248" spans="1:20" x14ac:dyDescent="0.2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v>40883.085057870368</v>
      </c>
      <c r="K1248">
        <v>1319245349</v>
      </c>
      <c r="L1248" s="10"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v>1.17</v>
      </c>
      <c r="R1248">
        <v>75.483870967741936</v>
      </c>
      <c r="S1248" t="s">
        <v>8315</v>
      </c>
      <c r="T1248" t="s">
        <v>8354</v>
      </c>
    </row>
    <row r="1249" spans="1:20" x14ac:dyDescent="0.2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v>41400.292303240742</v>
      </c>
      <c r="K1249">
        <v>1365231655</v>
      </c>
      <c r="L1249" s="10"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v>1.2214285714285715</v>
      </c>
      <c r="R1249">
        <v>85.5</v>
      </c>
      <c r="S1249" t="s">
        <v>8315</v>
      </c>
      <c r="T1249" t="s">
        <v>8354</v>
      </c>
    </row>
    <row r="1250" spans="1:20" x14ac:dyDescent="0.2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v>41803.290972222225</v>
      </c>
      <c r="K1250">
        <v>1399563953</v>
      </c>
      <c r="L1250" s="10"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v>1.5164</v>
      </c>
      <c r="R1250">
        <v>64.254237288135599</v>
      </c>
      <c r="S1250" t="s">
        <v>8315</v>
      </c>
      <c r="T1250" t="s">
        <v>8354</v>
      </c>
    </row>
    <row r="1251" spans="1:20" x14ac:dyDescent="0.2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v>41097.74086805556</v>
      </c>
      <c r="K1251">
        <v>1339091211</v>
      </c>
      <c r="L1251" s="10"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v>1.0444</v>
      </c>
      <c r="R1251">
        <v>64.46913580246914</v>
      </c>
      <c r="S1251" t="s">
        <v>8315</v>
      </c>
      <c r="T1251" t="s">
        <v>8354</v>
      </c>
    </row>
    <row r="1252" spans="1:20" x14ac:dyDescent="0.2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v>41888.64271990741</v>
      </c>
      <c r="K1252">
        <v>1406129131</v>
      </c>
      <c r="L1252" s="10"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v>2.0015333333333332</v>
      </c>
      <c r="R1252">
        <v>118.2007874015748</v>
      </c>
      <c r="S1252" t="s">
        <v>8315</v>
      </c>
      <c r="T1252" t="s">
        <v>8354</v>
      </c>
    </row>
    <row r="1253" spans="1:20" x14ac:dyDescent="0.2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v>40811.814432870371</v>
      </c>
      <c r="K1253">
        <v>1311795167</v>
      </c>
      <c r="L1253" s="10"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v>1.018</v>
      </c>
      <c r="R1253">
        <v>82.540540540540547</v>
      </c>
      <c r="S1253" t="s">
        <v>8315</v>
      </c>
      <c r="T1253" t="s">
        <v>8354</v>
      </c>
    </row>
    <row r="1254" spans="1:20" x14ac:dyDescent="0.2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v>41571.988067129627</v>
      </c>
      <c r="K1254">
        <v>1380238969</v>
      </c>
      <c r="L1254" s="10"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v>1.3765714285714286</v>
      </c>
      <c r="R1254">
        <v>34.170212765957444</v>
      </c>
      <c r="S1254" t="s">
        <v>8315</v>
      </c>
      <c r="T1254" t="s">
        <v>8354</v>
      </c>
    </row>
    <row r="1255" spans="1:20" x14ac:dyDescent="0.2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v>41885.783645833333</v>
      </c>
      <c r="K1255">
        <v>1407178107</v>
      </c>
      <c r="L1255" s="10"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v>3038.3319999999999</v>
      </c>
      <c r="R1255">
        <v>42.73322081575246</v>
      </c>
      <c r="S1255" t="s">
        <v>8315</v>
      </c>
      <c r="T1255" t="s">
        <v>8354</v>
      </c>
    </row>
    <row r="1256" spans="1:20" x14ac:dyDescent="0.2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v>40544.207638888889</v>
      </c>
      <c r="K1256">
        <v>1288968886</v>
      </c>
      <c r="L1256" s="10"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v>1.9885074626865671</v>
      </c>
      <c r="R1256">
        <v>94.489361702127653</v>
      </c>
      <c r="S1256" t="s">
        <v>8315</v>
      </c>
      <c r="T1256" t="s">
        <v>8354</v>
      </c>
    </row>
    <row r="1257" spans="1:20" x14ac:dyDescent="0.2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v>41609.887175925927</v>
      </c>
      <c r="K1257">
        <v>1383337052</v>
      </c>
      <c r="L1257" s="10"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v>2.0236666666666667</v>
      </c>
      <c r="R1257">
        <v>55.697247706422019</v>
      </c>
      <c r="S1257" t="s">
        <v>8315</v>
      </c>
      <c r="T1257" t="s">
        <v>8354</v>
      </c>
    </row>
    <row r="1258" spans="1:20" x14ac:dyDescent="0.2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v>40951.919340277782</v>
      </c>
      <c r="K1258">
        <v>1326492231</v>
      </c>
      <c r="L1258" s="10"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v>1.1796376666666666</v>
      </c>
      <c r="R1258">
        <v>98.030831024930734</v>
      </c>
      <c r="S1258" t="s">
        <v>8315</v>
      </c>
      <c r="T1258" t="s">
        <v>8354</v>
      </c>
    </row>
    <row r="1259" spans="1:20" x14ac:dyDescent="0.2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v>40636.043865740743</v>
      </c>
      <c r="K1259">
        <v>1297562590</v>
      </c>
      <c r="L1259" s="10"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v>2.9472727272727273</v>
      </c>
      <c r="R1259">
        <v>92.102272727272734</v>
      </c>
      <c r="S1259" t="s">
        <v>8315</v>
      </c>
      <c r="T1259" t="s">
        <v>8354</v>
      </c>
    </row>
    <row r="1260" spans="1:20" x14ac:dyDescent="0.2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v>41517.611250000002</v>
      </c>
      <c r="K1260">
        <v>1375368012</v>
      </c>
      <c r="L1260" s="10"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v>2.1314633333333335</v>
      </c>
      <c r="R1260">
        <v>38.175462686567165</v>
      </c>
      <c r="S1260" t="s">
        <v>8315</v>
      </c>
      <c r="T1260" t="s">
        <v>8354</v>
      </c>
    </row>
    <row r="1261" spans="1:20" x14ac:dyDescent="0.2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v>41799.165972222225</v>
      </c>
      <c r="K1261">
        <v>1399504664</v>
      </c>
      <c r="L1261" s="10"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v>1.0424</v>
      </c>
      <c r="R1261">
        <v>27.145833333333332</v>
      </c>
      <c r="S1261" t="s">
        <v>8315</v>
      </c>
      <c r="T1261" t="s">
        <v>8354</v>
      </c>
    </row>
    <row r="1262" spans="1:20" x14ac:dyDescent="0.2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v>41696.842824074076</v>
      </c>
      <c r="K1262">
        <v>1390853620</v>
      </c>
      <c r="L1262" s="10"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v>1.1366666666666667</v>
      </c>
      <c r="R1262">
        <v>50.689189189189186</v>
      </c>
      <c r="S1262" t="s">
        <v>8315</v>
      </c>
      <c r="T1262" t="s">
        <v>8354</v>
      </c>
    </row>
    <row r="1263" spans="1:20" x14ac:dyDescent="0.2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v>41668.342905092592</v>
      </c>
      <c r="K1263">
        <v>1388391227</v>
      </c>
      <c r="L1263" s="10"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v>1.0125</v>
      </c>
      <c r="R1263">
        <v>38.942307692307693</v>
      </c>
      <c r="S1263" t="s">
        <v>8315</v>
      </c>
      <c r="T1263" t="s">
        <v>8354</v>
      </c>
    </row>
    <row r="1264" spans="1:20" x14ac:dyDescent="0.2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v>41686.762638888889</v>
      </c>
      <c r="K1264">
        <v>1389982692</v>
      </c>
      <c r="L1264" s="10"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v>1.2541538461538462</v>
      </c>
      <c r="R1264">
        <v>77.638095238095232</v>
      </c>
      <c r="S1264" t="s">
        <v>8315</v>
      </c>
      <c r="T1264" t="s">
        <v>8354</v>
      </c>
    </row>
    <row r="1265" spans="1:20" x14ac:dyDescent="0.2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v>41727.041666666664</v>
      </c>
      <c r="K1265">
        <v>1393034470</v>
      </c>
      <c r="L1265" s="10"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v>1.19</v>
      </c>
      <c r="R1265">
        <v>43.536585365853661</v>
      </c>
      <c r="S1265" t="s">
        <v>8315</v>
      </c>
      <c r="T1265" t="s">
        <v>8354</v>
      </c>
    </row>
    <row r="1266" spans="1:20" x14ac:dyDescent="0.2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v>41576.662997685184</v>
      </c>
      <c r="K1266">
        <v>1380556483</v>
      </c>
      <c r="L1266" s="10"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v>1.6646153846153846</v>
      </c>
      <c r="R1266">
        <v>31.823529411764707</v>
      </c>
      <c r="S1266" t="s">
        <v>8315</v>
      </c>
      <c r="T1266" t="s">
        <v>8354</v>
      </c>
    </row>
    <row r="1267" spans="1:20" x14ac:dyDescent="0.2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v>40512.655266203699</v>
      </c>
      <c r="K1267">
        <v>1287071015</v>
      </c>
      <c r="L1267" s="10"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v>1.1914771428571429</v>
      </c>
      <c r="R1267">
        <v>63.184393939393942</v>
      </c>
      <c r="S1267" t="s">
        <v>8315</v>
      </c>
      <c r="T1267" t="s">
        <v>8354</v>
      </c>
    </row>
    <row r="1268" spans="1:20" x14ac:dyDescent="0.2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v>41650.87667824074</v>
      </c>
      <c r="K1268">
        <v>1386882145</v>
      </c>
      <c r="L1268" s="10"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v>1.0047368421052632</v>
      </c>
      <c r="R1268">
        <v>190.9</v>
      </c>
      <c r="S1268" t="s">
        <v>8315</v>
      </c>
      <c r="T1268" t="s">
        <v>8354</v>
      </c>
    </row>
    <row r="1269" spans="1:20" x14ac:dyDescent="0.2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v>41479.585162037038</v>
      </c>
      <c r="K1269">
        <v>1372082558</v>
      </c>
      <c r="L1269" s="10"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v>1.018</v>
      </c>
      <c r="R1269">
        <v>140.85534591194968</v>
      </c>
      <c r="S1269" t="s">
        <v>8315</v>
      </c>
      <c r="T1269" t="s">
        <v>8354</v>
      </c>
    </row>
    <row r="1270" spans="1:20" x14ac:dyDescent="0.2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v>41537.845451388886</v>
      </c>
      <c r="K1270">
        <v>1377116247</v>
      </c>
      <c r="L1270" s="10"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v>1.1666666666666667</v>
      </c>
      <c r="R1270">
        <v>76.92307692307692</v>
      </c>
      <c r="S1270" t="s">
        <v>8315</v>
      </c>
      <c r="T1270" t="s">
        <v>8354</v>
      </c>
    </row>
    <row r="1271" spans="1:20" x14ac:dyDescent="0.2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v>42476</v>
      </c>
      <c r="K1271">
        <v>1458157512</v>
      </c>
      <c r="L1271" s="10"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v>1.0864893617021276</v>
      </c>
      <c r="R1271">
        <v>99.15533980582525</v>
      </c>
      <c r="S1271" t="s">
        <v>8315</v>
      </c>
      <c r="T1271" t="s">
        <v>8354</v>
      </c>
    </row>
    <row r="1272" spans="1:20" x14ac:dyDescent="0.2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v>40993.815300925926</v>
      </c>
      <c r="K1272">
        <v>1327523642</v>
      </c>
      <c r="L1272" s="10"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v>1.1472</v>
      </c>
      <c r="R1272">
        <v>67.881656804733723</v>
      </c>
      <c r="S1272" t="s">
        <v>8315</v>
      </c>
      <c r="T1272" t="s">
        <v>8354</v>
      </c>
    </row>
    <row r="1273" spans="1:20" x14ac:dyDescent="0.2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v>41591.725219907406</v>
      </c>
      <c r="K1273">
        <v>1381767859</v>
      </c>
      <c r="L1273" s="10"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v>1.018</v>
      </c>
      <c r="R1273">
        <v>246.29032258064515</v>
      </c>
      <c r="S1273" t="s">
        <v>8315</v>
      </c>
      <c r="T1273" t="s">
        <v>8354</v>
      </c>
    </row>
    <row r="1274" spans="1:20" x14ac:dyDescent="0.2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v>40344.166666666664</v>
      </c>
      <c r="K1274">
        <v>1270576379</v>
      </c>
      <c r="L1274" s="10"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v>1.06</v>
      </c>
      <c r="R1274">
        <v>189.28571428571428</v>
      </c>
      <c r="S1274" t="s">
        <v>8315</v>
      </c>
      <c r="T1274" t="s">
        <v>8354</v>
      </c>
    </row>
    <row r="1275" spans="1:20" x14ac:dyDescent="0.2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v>41882.730219907404</v>
      </c>
      <c r="K1275">
        <v>1406914291</v>
      </c>
      <c r="L1275" s="10"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v>1.0349999999999999</v>
      </c>
      <c r="R1275">
        <v>76.666666666666671</v>
      </c>
      <c r="S1275" t="s">
        <v>8315</v>
      </c>
      <c r="T1275" t="s">
        <v>8354</v>
      </c>
    </row>
    <row r="1276" spans="1:20" x14ac:dyDescent="0.2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v>41151.690104166664</v>
      </c>
      <c r="K1276">
        <v>1343320425</v>
      </c>
      <c r="L1276" s="10"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v>1.5497535999999998</v>
      </c>
      <c r="R1276">
        <v>82.963254817987149</v>
      </c>
      <c r="S1276" t="s">
        <v>8315</v>
      </c>
      <c r="T1276" t="s">
        <v>8354</v>
      </c>
    </row>
    <row r="1277" spans="1:20" x14ac:dyDescent="0.2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v>41493.867905092593</v>
      </c>
      <c r="K1277">
        <v>1372884587</v>
      </c>
      <c r="L1277" s="10"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v>1.6214066666666667</v>
      </c>
      <c r="R1277">
        <v>62.522107969151669</v>
      </c>
      <c r="S1277" t="s">
        <v>8315</v>
      </c>
      <c r="T1277" t="s">
        <v>8354</v>
      </c>
    </row>
    <row r="1278" spans="1:20" x14ac:dyDescent="0.2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v>40057.166666666664</v>
      </c>
      <c r="K1278">
        <v>1247504047</v>
      </c>
      <c r="L1278" s="10"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v>1.0442100000000001</v>
      </c>
      <c r="R1278">
        <v>46.06808823529412</v>
      </c>
      <c r="S1278" t="s">
        <v>8315</v>
      </c>
      <c r="T1278" t="s">
        <v>8354</v>
      </c>
    </row>
    <row r="1279" spans="1:20" x14ac:dyDescent="0.2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v>41156.561886574076</v>
      </c>
      <c r="K1279">
        <v>1343741347</v>
      </c>
      <c r="L1279" s="10"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v>1.0612433333333333</v>
      </c>
      <c r="R1279">
        <v>38.543946731234868</v>
      </c>
      <c r="S1279" t="s">
        <v>8315</v>
      </c>
      <c r="T1279" t="s">
        <v>8354</v>
      </c>
    </row>
    <row r="1280" spans="1:20" x14ac:dyDescent="0.2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v>41815.083333333336</v>
      </c>
      <c r="K1280">
        <v>1401196766</v>
      </c>
      <c r="L1280" s="10"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v>1.5493846153846154</v>
      </c>
      <c r="R1280">
        <v>53.005263157894738</v>
      </c>
      <c r="S1280" t="s">
        <v>8315</v>
      </c>
      <c r="T1280" t="s">
        <v>8354</v>
      </c>
    </row>
    <row r="1281" spans="1:20" x14ac:dyDescent="0.2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v>41722.057523148149</v>
      </c>
      <c r="K1281">
        <v>1392171770</v>
      </c>
      <c r="L1281" s="10"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v>1.1077157238734421</v>
      </c>
      <c r="R1281">
        <v>73.355396825396824</v>
      </c>
      <c r="S1281" t="s">
        <v>8315</v>
      </c>
      <c r="T1281" t="s">
        <v>8354</v>
      </c>
    </row>
    <row r="1282" spans="1:20" x14ac:dyDescent="0.2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v>40603.757569444446</v>
      </c>
      <c r="K1282">
        <v>1291227054</v>
      </c>
      <c r="L1282" s="10"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v>1.1091186666666666</v>
      </c>
      <c r="R1282">
        <v>127.97523076923076</v>
      </c>
      <c r="S1282" t="s">
        <v>8315</v>
      </c>
      <c r="T1282" t="s">
        <v>8354</v>
      </c>
    </row>
    <row r="1283" spans="1:20" x14ac:dyDescent="0.2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v>41483.743472222224</v>
      </c>
      <c r="K1283">
        <v>1373305836</v>
      </c>
      <c r="L1283" s="10"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v>1.1071428571428572</v>
      </c>
      <c r="R1283">
        <v>104.72972972972973</v>
      </c>
      <c r="S1283" t="s">
        <v>8315</v>
      </c>
      <c r="T1283" t="s">
        <v>8354</v>
      </c>
    </row>
    <row r="1284" spans="1:20" x14ac:dyDescent="0.2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v>41617.207638888889</v>
      </c>
      <c r="K1284">
        <v>1383909855</v>
      </c>
      <c r="L1284" s="10"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v>1.2361333333333333</v>
      </c>
      <c r="R1284">
        <v>67.671532846715323</v>
      </c>
      <c r="S1284" t="s">
        <v>8315</v>
      </c>
      <c r="T1284" t="s">
        <v>8354</v>
      </c>
    </row>
    <row r="1285" spans="1:20" x14ac:dyDescent="0.2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v>41344.166666666664</v>
      </c>
      <c r="K1285">
        <v>1360948389</v>
      </c>
      <c r="L1285" s="10"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v>2.1105</v>
      </c>
      <c r="R1285">
        <v>95.931818181818187</v>
      </c>
      <c r="S1285" t="s">
        <v>8315</v>
      </c>
      <c r="T1285" t="s">
        <v>8354</v>
      </c>
    </row>
    <row r="1286" spans="1:20" x14ac:dyDescent="0.2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v>42735.707638888889</v>
      </c>
      <c r="K1286">
        <v>1481175482</v>
      </c>
      <c r="L1286" s="10"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v>1.01</v>
      </c>
      <c r="R1286">
        <v>65.161290322580641</v>
      </c>
      <c r="S1286" t="s">
        <v>8319</v>
      </c>
      <c r="T1286" t="s">
        <v>8350</v>
      </c>
    </row>
    <row r="1287" spans="1:20" x14ac:dyDescent="0.2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v>42175.583043981482</v>
      </c>
      <c r="K1287">
        <v>1433512775</v>
      </c>
      <c r="L1287" s="10"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v>1.0165</v>
      </c>
      <c r="R1287">
        <v>32.269841269841272</v>
      </c>
      <c r="S1287" t="s">
        <v>8319</v>
      </c>
      <c r="T1287" t="s">
        <v>8350</v>
      </c>
    </row>
    <row r="1288" spans="1:20" x14ac:dyDescent="0.2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v>42052.583333333328</v>
      </c>
      <c r="K1288">
        <v>1423041227</v>
      </c>
      <c r="L1288" s="10"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v>1.0833333333333333</v>
      </c>
      <c r="R1288">
        <v>81.25</v>
      </c>
      <c r="S1288" t="s">
        <v>8319</v>
      </c>
      <c r="T1288" t="s">
        <v>8350</v>
      </c>
    </row>
    <row r="1289" spans="1:20" x14ac:dyDescent="0.2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v>42167.621018518519</v>
      </c>
      <c r="K1289">
        <v>1428936856</v>
      </c>
      <c r="L1289" s="10"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v>2.42</v>
      </c>
      <c r="R1289">
        <v>24.2</v>
      </c>
      <c r="S1289" t="s">
        <v>8319</v>
      </c>
      <c r="T1289" t="s">
        <v>8350</v>
      </c>
    </row>
    <row r="1290" spans="1:20" x14ac:dyDescent="0.2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v>42592.166666666672</v>
      </c>
      <c r="K1290">
        <v>1468122163</v>
      </c>
      <c r="L1290" s="10"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v>1.0044999999999999</v>
      </c>
      <c r="R1290">
        <v>65.868852459016395</v>
      </c>
      <c r="S1290" t="s">
        <v>8319</v>
      </c>
      <c r="T1290" t="s">
        <v>8350</v>
      </c>
    </row>
    <row r="1291" spans="1:20" x14ac:dyDescent="0.2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v>42739.134780092587</v>
      </c>
      <c r="K1291">
        <v>1480907645</v>
      </c>
      <c r="L1291" s="10"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v>1.2506666666666666</v>
      </c>
      <c r="R1291">
        <v>36.07692307692308</v>
      </c>
      <c r="S1291" t="s">
        <v>8319</v>
      </c>
      <c r="T1291" t="s">
        <v>8350</v>
      </c>
    </row>
    <row r="1292" spans="1:20" x14ac:dyDescent="0.2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v>42117.290972222225</v>
      </c>
      <c r="K1292">
        <v>1427121931</v>
      </c>
      <c r="L1292" s="10"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v>1.0857142857142856</v>
      </c>
      <c r="R1292">
        <v>44.186046511627907</v>
      </c>
      <c r="S1292" t="s">
        <v>8319</v>
      </c>
      <c r="T1292" t="s">
        <v>8350</v>
      </c>
    </row>
    <row r="1293" spans="1:20" x14ac:dyDescent="0.2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v>42101.291666666672</v>
      </c>
      <c r="K1293">
        <v>1425224391</v>
      </c>
      <c r="L1293" s="10"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v>1.4570000000000001</v>
      </c>
      <c r="R1293">
        <v>104.07142857142857</v>
      </c>
      <c r="S1293" t="s">
        <v>8319</v>
      </c>
      <c r="T1293" t="s">
        <v>8350</v>
      </c>
    </row>
    <row r="1294" spans="1:20" x14ac:dyDescent="0.2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v>42283.957638888889</v>
      </c>
      <c r="K1294">
        <v>1441822828</v>
      </c>
      <c r="L1294" s="10"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v>1.1000000000000001</v>
      </c>
      <c r="R1294">
        <v>35.96153846153846</v>
      </c>
      <c r="S1294" t="s">
        <v>8319</v>
      </c>
      <c r="T1294" t="s">
        <v>8350</v>
      </c>
    </row>
    <row r="1295" spans="1:20" x14ac:dyDescent="0.2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v>42322.742719907401</v>
      </c>
      <c r="K1295">
        <v>1444927771</v>
      </c>
      <c r="L1295" s="10"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v>1.0223333333333333</v>
      </c>
      <c r="R1295">
        <v>127.79166666666667</v>
      </c>
      <c r="S1295" t="s">
        <v>8319</v>
      </c>
      <c r="T1295" t="s">
        <v>8350</v>
      </c>
    </row>
    <row r="1296" spans="1:20" x14ac:dyDescent="0.2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v>42296.458333333328</v>
      </c>
      <c r="K1296">
        <v>1443696797</v>
      </c>
      <c r="L1296" s="10"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v>1.22</v>
      </c>
      <c r="R1296">
        <v>27.727272727272727</v>
      </c>
      <c r="S1296" t="s">
        <v>8319</v>
      </c>
      <c r="T1296" t="s">
        <v>8350</v>
      </c>
    </row>
    <row r="1297" spans="1:20" x14ac:dyDescent="0.2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v>42214.708333333328</v>
      </c>
      <c r="K1297">
        <v>1435585497</v>
      </c>
      <c r="L1297" s="10"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v>1.0196000000000001</v>
      </c>
      <c r="R1297">
        <v>39.828125</v>
      </c>
      <c r="S1297" t="s">
        <v>8319</v>
      </c>
      <c r="T1297" t="s">
        <v>8350</v>
      </c>
    </row>
    <row r="1298" spans="1:20" x14ac:dyDescent="0.2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v>42443.008946759262</v>
      </c>
      <c r="K1298">
        <v>1456189973</v>
      </c>
      <c r="L1298" s="10"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v>1.411764705882353</v>
      </c>
      <c r="R1298">
        <v>52.173913043478258</v>
      </c>
      <c r="S1298" t="s">
        <v>8319</v>
      </c>
      <c r="T1298" t="s">
        <v>8350</v>
      </c>
    </row>
    <row r="1299" spans="1:20" x14ac:dyDescent="0.2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v>42491.747199074074</v>
      </c>
      <c r="K1299">
        <v>1459533358</v>
      </c>
      <c r="L1299" s="10"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v>1.0952500000000001</v>
      </c>
      <c r="R1299">
        <v>92.037815126050418</v>
      </c>
      <c r="S1299" t="s">
        <v>8319</v>
      </c>
      <c r="T1299" t="s">
        <v>8350</v>
      </c>
    </row>
    <row r="1300" spans="1:20" x14ac:dyDescent="0.2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v>42488.680925925932</v>
      </c>
      <c r="K1300">
        <v>1459268432</v>
      </c>
      <c r="L1300" s="10"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v>1.0465</v>
      </c>
      <c r="R1300">
        <v>63.424242424242422</v>
      </c>
      <c r="S1300" t="s">
        <v>8319</v>
      </c>
      <c r="T1300" t="s">
        <v>8350</v>
      </c>
    </row>
    <row r="1301" spans="1:20" x14ac:dyDescent="0.2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v>42199.814340277779</v>
      </c>
      <c r="K1301">
        <v>1434310359</v>
      </c>
      <c r="L1301" s="10"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v>1.24</v>
      </c>
      <c r="R1301">
        <v>135.625</v>
      </c>
      <c r="S1301" t="s">
        <v>8319</v>
      </c>
      <c r="T1301" t="s">
        <v>8350</v>
      </c>
    </row>
    <row r="1302" spans="1:20" x14ac:dyDescent="0.2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v>42522.789583333331</v>
      </c>
      <c r="K1302">
        <v>1461427938</v>
      </c>
      <c r="L1302" s="10"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v>1.35</v>
      </c>
      <c r="R1302">
        <v>168.75</v>
      </c>
      <c r="S1302" t="s">
        <v>8319</v>
      </c>
      <c r="T1302" t="s">
        <v>8350</v>
      </c>
    </row>
    <row r="1303" spans="1:20" x14ac:dyDescent="0.2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v>42206.125</v>
      </c>
      <c r="K1303">
        <v>1436551178</v>
      </c>
      <c r="L1303" s="10"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v>1.0275000000000001</v>
      </c>
      <c r="R1303">
        <v>70.862068965517238</v>
      </c>
      <c r="S1303" t="s">
        <v>8319</v>
      </c>
      <c r="T1303" t="s">
        <v>8350</v>
      </c>
    </row>
    <row r="1304" spans="1:20" x14ac:dyDescent="0.2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v>42705.099664351852</v>
      </c>
      <c r="K1304">
        <v>1477963411</v>
      </c>
      <c r="L1304" s="10"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v>1</v>
      </c>
      <c r="R1304">
        <v>50</v>
      </c>
      <c r="S1304" t="s">
        <v>8319</v>
      </c>
      <c r="T1304" t="s">
        <v>8350</v>
      </c>
    </row>
    <row r="1305" spans="1:20" x14ac:dyDescent="0.2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v>42582.458333333328</v>
      </c>
      <c r="K1305">
        <v>1468578920</v>
      </c>
      <c r="L1305" s="10"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v>1.3026085714285716</v>
      </c>
      <c r="R1305">
        <v>42.214166666666671</v>
      </c>
      <c r="S1305" t="s">
        <v>8319</v>
      </c>
      <c r="T1305" t="s">
        <v>8350</v>
      </c>
    </row>
    <row r="1306" spans="1:20" x14ac:dyDescent="0.2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v>42807.152835648143</v>
      </c>
      <c r="K1306">
        <v>1484196005</v>
      </c>
      <c r="L1306" s="10"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v>0.39627499999999999</v>
      </c>
      <c r="R1306">
        <v>152.41346153846155</v>
      </c>
      <c r="S1306" t="s">
        <v>8318</v>
      </c>
      <c r="T1306" t="s">
        <v>8362</v>
      </c>
    </row>
    <row r="1307" spans="1:20" x14ac:dyDescent="0.2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v>42572.729166666672</v>
      </c>
      <c r="K1307">
        <v>1466611108</v>
      </c>
      <c r="L1307" s="10"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v>0.25976666666666665</v>
      </c>
      <c r="R1307">
        <v>90.616279069767444</v>
      </c>
      <c r="S1307" t="s">
        <v>8318</v>
      </c>
      <c r="T1307" t="s">
        <v>8362</v>
      </c>
    </row>
    <row r="1308" spans="1:20" x14ac:dyDescent="0.2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v>41977.457569444443</v>
      </c>
      <c r="K1308">
        <v>1415098734</v>
      </c>
      <c r="L1308" s="10"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v>0.65246363636363636</v>
      </c>
      <c r="R1308">
        <v>201.60393258426967</v>
      </c>
      <c r="S1308" t="s">
        <v>8318</v>
      </c>
      <c r="T1308" t="s">
        <v>8362</v>
      </c>
    </row>
    <row r="1309" spans="1:20" x14ac:dyDescent="0.2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v>42417.503229166665</v>
      </c>
      <c r="K1309">
        <v>1453118679</v>
      </c>
      <c r="L1309" s="10"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v>0.11514000000000001</v>
      </c>
      <c r="R1309">
        <v>127.93333333333334</v>
      </c>
      <c r="S1309" t="s">
        <v>8318</v>
      </c>
      <c r="T1309" t="s">
        <v>8362</v>
      </c>
    </row>
    <row r="1310" spans="1:20" x14ac:dyDescent="0.2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v>42651.613564814819</v>
      </c>
      <c r="K1310">
        <v>1472481812</v>
      </c>
      <c r="L1310" s="10"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v>0.11360000000000001</v>
      </c>
      <c r="R1310">
        <v>29.894736842105264</v>
      </c>
      <c r="S1310" t="s">
        <v>8318</v>
      </c>
      <c r="T1310" t="s">
        <v>8362</v>
      </c>
    </row>
    <row r="1311" spans="1:20" x14ac:dyDescent="0.2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v>42292.882731481484</v>
      </c>
      <c r="K1311">
        <v>1441919468</v>
      </c>
      <c r="L1311" s="10"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v>1.1199130434782609</v>
      </c>
      <c r="R1311">
        <v>367.97142857142859</v>
      </c>
      <c r="S1311" t="s">
        <v>8318</v>
      </c>
      <c r="T1311" t="s">
        <v>8362</v>
      </c>
    </row>
    <row r="1312" spans="1:20" x14ac:dyDescent="0.2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v>42601.667245370365</v>
      </c>
      <c r="K1312">
        <v>1467734450</v>
      </c>
      <c r="L1312" s="10"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v>0.155</v>
      </c>
      <c r="R1312">
        <v>129.16666666666666</v>
      </c>
      <c r="S1312" t="s">
        <v>8318</v>
      </c>
      <c r="T1312" t="s">
        <v>8362</v>
      </c>
    </row>
    <row r="1313" spans="1:20" x14ac:dyDescent="0.2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v>42704.843969907408</v>
      </c>
      <c r="K1313">
        <v>1477509319</v>
      </c>
      <c r="L1313" s="10"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v>0.32028000000000001</v>
      </c>
      <c r="R1313">
        <v>800.7</v>
      </c>
      <c r="S1313" t="s">
        <v>8318</v>
      </c>
      <c r="T1313" t="s">
        <v>8362</v>
      </c>
    </row>
    <row r="1314" spans="1:20" x14ac:dyDescent="0.2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v>42112.702800925923</v>
      </c>
      <c r="K1314">
        <v>1426783922</v>
      </c>
      <c r="L1314" s="10"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v>6.0869565217391303E-3</v>
      </c>
      <c r="R1314">
        <v>28</v>
      </c>
      <c r="S1314" t="s">
        <v>8318</v>
      </c>
      <c r="T1314" t="s">
        <v>8362</v>
      </c>
    </row>
    <row r="1315" spans="1:20" x14ac:dyDescent="0.2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v>42432.709652777776</v>
      </c>
      <c r="K1315">
        <v>1454432514</v>
      </c>
      <c r="L1315" s="10"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v>0.31114999999999998</v>
      </c>
      <c r="R1315">
        <v>102.01639344262296</v>
      </c>
      <c r="S1315" t="s">
        <v>8318</v>
      </c>
      <c r="T1315" t="s">
        <v>8362</v>
      </c>
    </row>
    <row r="1316" spans="1:20" x14ac:dyDescent="0.2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v>42664.669675925921</v>
      </c>
      <c r="K1316">
        <v>1471881860</v>
      </c>
      <c r="L1316" s="10"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v>1.1266666666666666E-2</v>
      </c>
      <c r="R1316">
        <v>184.36363636363637</v>
      </c>
      <c r="S1316" t="s">
        <v>8318</v>
      </c>
      <c r="T1316" t="s">
        <v>8362</v>
      </c>
    </row>
    <row r="1317" spans="1:20" x14ac:dyDescent="0.2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v>42314.041666666672</v>
      </c>
      <c r="K1317">
        <v>1443700648</v>
      </c>
      <c r="L1317" s="10"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v>0.40404000000000001</v>
      </c>
      <c r="R1317">
        <v>162.91935483870967</v>
      </c>
      <c r="S1317" t="s">
        <v>8318</v>
      </c>
      <c r="T1317" t="s">
        <v>8362</v>
      </c>
    </row>
    <row r="1318" spans="1:20" x14ac:dyDescent="0.2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v>42428.961909722217</v>
      </c>
      <c r="K1318">
        <v>1453676709</v>
      </c>
      <c r="L1318" s="10"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v>1.3333333333333333E-5</v>
      </c>
      <c r="R1318">
        <v>1</v>
      </c>
      <c r="S1318" t="s">
        <v>8318</v>
      </c>
      <c r="T1318" t="s">
        <v>8362</v>
      </c>
    </row>
    <row r="1319" spans="1:20" x14ac:dyDescent="0.2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v>42572.583333333328</v>
      </c>
      <c r="K1319">
        <v>1464586746</v>
      </c>
      <c r="L1319" s="10"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v>5.7334999999999997E-2</v>
      </c>
      <c r="R1319">
        <v>603.52631578947364</v>
      </c>
      <c r="S1319" t="s">
        <v>8318</v>
      </c>
      <c r="T1319" t="s">
        <v>8362</v>
      </c>
    </row>
    <row r="1320" spans="1:20" x14ac:dyDescent="0.2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v>42015.043657407412</v>
      </c>
      <c r="K1320">
        <v>1418346172</v>
      </c>
      <c r="L1320" s="10"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v>0.15325</v>
      </c>
      <c r="R1320">
        <v>45.407407407407405</v>
      </c>
      <c r="S1320" t="s">
        <v>8318</v>
      </c>
      <c r="T1320" t="s">
        <v>8362</v>
      </c>
    </row>
    <row r="1321" spans="1:20" x14ac:dyDescent="0.2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v>41831.666666666664</v>
      </c>
      <c r="K1321">
        <v>1403810965</v>
      </c>
      <c r="L1321" s="10"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v>0.15103448275862069</v>
      </c>
      <c r="R1321">
        <v>97.333333333333329</v>
      </c>
      <c r="S1321" t="s">
        <v>8318</v>
      </c>
      <c r="T1321" t="s">
        <v>8362</v>
      </c>
    </row>
    <row r="1322" spans="1:20" x14ac:dyDescent="0.2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v>42734.958333333328</v>
      </c>
      <c r="K1322">
        <v>1480610046</v>
      </c>
      <c r="L1322" s="10"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v>5.0299999999999997E-3</v>
      </c>
      <c r="R1322">
        <v>167.66666666666666</v>
      </c>
      <c r="S1322" t="s">
        <v>8318</v>
      </c>
      <c r="T1322" t="s">
        <v>8362</v>
      </c>
    </row>
    <row r="1323" spans="1:20" x14ac:dyDescent="0.2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v>42727.74927083333</v>
      </c>
      <c r="K1323">
        <v>1479923937</v>
      </c>
      <c r="L1323" s="10"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v>1.3028138528138528E-2</v>
      </c>
      <c r="R1323">
        <v>859.85714285714289</v>
      </c>
      <c r="S1323" t="s">
        <v>8318</v>
      </c>
      <c r="T1323" t="s">
        <v>8362</v>
      </c>
    </row>
    <row r="1324" spans="1:20" x14ac:dyDescent="0.2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v>42145.656539351854</v>
      </c>
      <c r="K1324">
        <v>1429631125</v>
      </c>
      <c r="L1324" s="10"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v>3.0285714285714286E-3</v>
      </c>
      <c r="R1324">
        <v>26.5</v>
      </c>
      <c r="S1324" t="s">
        <v>8318</v>
      </c>
      <c r="T1324" t="s">
        <v>8362</v>
      </c>
    </row>
    <row r="1325" spans="1:20" x14ac:dyDescent="0.2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v>42486.288194444445</v>
      </c>
      <c r="K1325">
        <v>1458665146</v>
      </c>
      <c r="L1325" s="10"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v>8.8800000000000004E-2</v>
      </c>
      <c r="R1325">
        <v>30.272727272727273</v>
      </c>
      <c r="S1325" t="s">
        <v>8318</v>
      </c>
      <c r="T1325" t="s">
        <v>8362</v>
      </c>
    </row>
    <row r="1326" spans="1:20" x14ac:dyDescent="0.2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v>42656.633703703701</v>
      </c>
      <c r="K1326">
        <v>1473779552</v>
      </c>
      <c r="L1326" s="10"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v>9.8400000000000001E-2</v>
      </c>
      <c r="R1326">
        <v>54.666666666666664</v>
      </c>
      <c r="S1326" t="s">
        <v>8318</v>
      </c>
      <c r="T1326" t="s">
        <v>8362</v>
      </c>
    </row>
    <row r="1327" spans="1:20" x14ac:dyDescent="0.2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v>42734.086053240739</v>
      </c>
      <c r="K1327">
        <v>1480471435</v>
      </c>
      <c r="L1327" s="10"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v>2.4299999999999999E-2</v>
      </c>
      <c r="R1327">
        <v>60.75</v>
      </c>
      <c r="S1327" t="s">
        <v>8318</v>
      </c>
      <c r="T1327" t="s">
        <v>8362</v>
      </c>
    </row>
    <row r="1328" spans="1:20" x14ac:dyDescent="0.2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v>42019.791990740734</v>
      </c>
      <c r="K1328">
        <v>1417460428</v>
      </c>
      <c r="L1328" s="10"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v>1.1299999999999999E-2</v>
      </c>
      <c r="R1328">
        <v>102.72727272727273</v>
      </c>
      <c r="S1328" t="s">
        <v>8318</v>
      </c>
      <c r="T1328" t="s">
        <v>8362</v>
      </c>
    </row>
    <row r="1329" spans="1:20" x14ac:dyDescent="0.2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v>42153.678645833337</v>
      </c>
      <c r="K1329">
        <v>1430324235</v>
      </c>
      <c r="L1329" s="10"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v>3.5520833333333335E-2</v>
      </c>
      <c r="R1329">
        <v>41.585365853658537</v>
      </c>
      <c r="S1329" t="s">
        <v>8318</v>
      </c>
      <c r="T1329" t="s">
        <v>8362</v>
      </c>
    </row>
    <row r="1330" spans="1:20" x14ac:dyDescent="0.2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v>42657.642754629633</v>
      </c>
      <c r="K1330">
        <v>1472570734</v>
      </c>
      <c r="L1330" s="10"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v>2.3306666666666667E-2</v>
      </c>
      <c r="R1330">
        <v>116.53333333333333</v>
      </c>
      <c r="S1330" t="s">
        <v>8318</v>
      </c>
      <c r="T1330" t="s">
        <v>8362</v>
      </c>
    </row>
    <row r="1331" spans="1:20" x14ac:dyDescent="0.2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v>41975.263252314813</v>
      </c>
      <c r="K1331">
        <v>1414041545</v>
      </c>
      <c r="L1331" s="10"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v>8.1600000000000006E-3</v>
      </c>
      <c r="R1331">
        <v>45.333333333333336</v>
      </c>
      <c r="S1331" t="s">
        <v>8318</v>
      </c>
      <c r="T1331" t="s">
        <v>8362</v>
      </c>
    </row>
    <row r="1332" spans="1:20" x14ac:dyDescent="0.2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v>42553.166666666672</v>
      </c>
      <c r="K1332">
        <v>1464763109</v>
      </c>
      <c r="L1332" s="10"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v>0.22494285714285714</v>
      </c>
      <c r="R1332">
        <v>157.46</v>
      </c>
      <c r="S1332" t="s">
        <v>8318</v>
      </c>
      <c r="T1332" t="s">
        <v>8362</v>
      </c>
    </row>
    <row r="1333" spans="1:20" x14ac:dyDescent="0.2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v>42599.50409722222</v>
      </c>
      <c r="K1333">
        <v>1468843554</v>
      </c>
      <c r="L1333" s="10"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v>1.3668E-2</v>
      </c>
      <c r="R1333">
        <v>100.5</v>
      </c>
      <c r="S1333" t="s">
        <v>8318</v>
      </c>
      <c r="T1333" t="s">
        <v>8362</v>
      </c>
    </row>
    <row r="1334" spans="1:20" x14ac:dyDescent="0.2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v>42762.060277777782</v>
      </c>
      <c r="K1334">
        <v>1482888408</v>
      </c>
      <c r="L1334" s="10"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v>0</v>
      </c>
      <c r="R1334" t="e">
        <v>#DIV/0!</v>
      </c>
      <c r="S1334" t="s">
        <v>8318</v>
      </c>
      <c r="T1334" t="s">
        <v>8362</v>
      </c>
    </row>
    <row r="1335" spans="1:20" x14ac:dyDescent="0.2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v>41836.106770833336</v>
      </c>
      <c r="K1335">
        <v>1402886025</v>
      </c>
      <c r="L1335" s="10"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v>0</v>
      </c>
      <c r="R1335" t="e">
        <v>#DIV/0!</v>
      </c>
      <c r="S1335" t="s">
        <v>8318</v>
      </c>
      <c r="T1335" t="s">
        <v>8362</v>
      </c>
    </row>
    <row r="1336" spans="1:20" x14ac:dyDescent="0.2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v>42440.774155092593</v>
      </c>
      <c r="K1336">
        <v>1455129287</v>
      </c>
      <c r="L1336" s="10"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v>0.10754135338345865</v>
      </c>
      <c r="R1336">
        <v>51.822463768115945</v>
      </c>
      <c r="S1336" t="s">
        <v>8318</v>
      </c>
      <c r="T1336" t="s">
        <v>8362</v>
      </c>
    </row>
    <row r="1337" spans="1:20" x14ac:dyDescent="0.2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v>42343.936365740738</v>
      </c>
      <c r="K1337">
        <v>1446762502</v>
      </c>
      <c r="L1337" s="10"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v>0.1976</v>
      </c>
      <c r="R1337">
        <v>308.75</v>
      </c>
      <c r="S1337" t="s">
        <v>8318</v>
      </c>
      <c r="T1337" t="s">
        <v>8362</v>
      </c>
    </row>
    <row r="1338" spans="1:20" x14ac:dyDescent="0.2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v>41990.863750000004</v>
      </c>
      <c r="K1338">
        <v>1415825028</v>
      </c>
      <c r="L1338" s="10"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v>0.84946999999999995</v>
      </c>
      <c r="R1338">
        <v>379.22767857142856</v>
      </c>
      <c r="S1338" t="s">
        <v>8318</v>
      </c>
      <c r="T1338" t="s">
        <v>8362</v>
      </c>
    </row>
    <row r="1339" spans="1:20" x14ac:dyDescent="0.2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v>42797.577303240745</v>
      </c>
      <c r="K1339">
        <v>1485957079</v>
      </c>
      <c r="L1339" s="10"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v>0.49381999999999998</v>
      </c>
      <c r="R1339">
        <v>176.36428571428573</v>
      </c>
      <c r="S1339" t="s">
        <v>8318</v>
      </c>
      <c r="T1339" t="s">
        <v>8362</v>
      </c>
    </row>
    <row r="1340" spans="1:20" x14ac:dyDescent="0.2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v>42218.803622685184</v>
      </c>
      <c r="K1340">
        <v>1435951033</v>
      </c>
      <c r="L1340" s="10"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v>3.3033333333333331E-2</v>
      </c>
      <c r="R1340">
        <v>66.066666666666663</v>
      </c>
      <c r="S1340" t="s">
        <v>8318</v>
      </c>
      <c r="T1340" t="s">
        <v>8362</v>
      </c>
    </row>
    <row r="1341" spans="1:20" x14ac:dyDescent="0.2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v>41981.688831018517</v>
      </c>
      <c r="K1341">
        <v>1414164715</v>
      </c>
      <c r="L1341" s="10"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v>6.6339999999999996E-2</v>
      </c>
      <c r="R1341">
        <v>89.648648648648646</v>
      </c>
      <c r="S1341" t="s">
        <v>8318</v>
      </c>
      <c r="T1341" t="s">
        <v>8362</v>
      </c>
    </row>
    <row r="1342" spans="1:20" x14ac:dyDescent="0.2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v>41866.595520833333</v>
      </c>
      <c r="K1342">
        <v>1405520253</v>
      </c>
      <c r="L1342" s="10"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v>0</v>
      </c>
      <c r="R1342" t="e">
        <v>#DIV/0!</v>
      </c>
      <c r="S1342" t="s">
        <v>8318</v>
      </c>
      <c r="T1342" t="s">
        <v>8362</v>
      </c>
    </row>
    <row r="1343" spans="1:20" x14ac:dyDescent="0.2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v>42644.624039351853</v>
      </c>
      <c r="K1343">
        <v>1472569117</v>
      </c>
      <c r="L1343" s="10"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v>0.7036</v>
      </c>
      <c r="R1343">
        <v>382.39130434782606</v>
      </c>
      <c r="S1343" t="s">
        <v>8318</v>
      </c>
      <c r="T1343" t="s">
        <v>8362</v>
      </c>
    </row>
    <row r="1344" spans="1:20" x14ac:dyDescent="0.2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v>42202.816423611104</v>
      </c>
      <c r="K1344">
        <v>1434569739</v>
      </c>
      <c r="L1344" s="10"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v>2E-3</v>
      </c>
      <c r="R1344">
        <v>100</v>
      </c>
      <c r="S1344" t="s">
        <v>8318</v>
      </c>
      <c r="T1344" t="s">
        <v>8362</v>
      </c>
    </row>
    <row r="1345" spans="1:20" x14ac:dyDescent="0.2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v>42601.165972222225</v>
      </c>
      <c r="K1345">
        <v>1466512683</v>
      </c>
      <c r="L1345" s="10"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v>1.02298</v>
      </c>
      <c r="R1345">
        <v>158.35603715170279</v>
      </c>
      <c r="S1345" t="s">
        <v>8318</v>
      </c>
      <c r="T1345" t="s">
        <v>8362</v>
      </c>
    </row>
    <row r="1346" spans="1:20" x14ac:dyDescent="0.2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v>42551.789803240739</v>
      </c>
      <c r="K1346">
        <v>1464807439</v>
      </c>
      <c r="L1346" s="10"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v>3.7773333333333334</v>
      </c>
      <c r="R1346">
        <v>40.762589928057551</v>
      </c>
      <c r="S1346" t="s">
        <v>8317</v>
      </c>
      <c r="T1346" t="s">
        <v>8346</v>
      </c>
    </row>
    <row r="1347" spans="1:20" x14ac:dyDescent="0.2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v>41834.814340277779</v>
      </c>
      <c r="K1347">
        <v>1402342359</v>
      </c>
      <c r="L1347" s="10"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v>1.25</v>
      </c>
      <c r="R1347">
        <v>53.571428571428569</v>
      </c>
      <c r="S1347" t="s">
        <v>8317</v>
      </c>
      <c r="T1347" t="s">
        <v>8346</v>
      </c>
    </row>
    <row r="1348" spans="1:20" x14ac:dyDescent="0.2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v>41452.075821759259</v>
      </c>
      <c r="K1348">
        <v>1369705751</v>
      </c>
      <c r="L1348" s="10"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v>1.473265306122449</v>
      </c>
      <c r="R1348">
        <v>48.449664429530202</v>
      </c>
      <c r="S1348" t="s">
        <v>8317</v>
      </c>
      <c r="T1348" t="s">
        <v>8346</v>
      </c>
    </row>
    <row r="1349" spans="1:20" x14ac:dyDescent="0.2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v>42070.638020833328</v>
      </c>
      <c r="K1349">
        <v>1423149525</v>
      </c>
      <c r="L1349" s="10"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v>1.022</v>
      </c>
      <c r="R1349">
        <v>82.41935483870968</v>
      </c>
      <c r="S1349" t="s">
        <v>8317</v>
      </c>
      <c r="T1349" t="s">
        <v>8346</v>
      </c>
    </row>
    <row r="1350" spans="1:20" x14ac:dyDescent="0.2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v>41991.506168981476</v>
      </c>
      <c r="K1350">
        <v>1416485333</v>
      </c>
      <c r="L1350" s="10"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v>1.018723404255319</v>
      </c>
      <c r="R1350">
        <v>230.19230769230768</v>
      </c>
      <c r="S1350" t="s">
        <v>8317</v>
      </c>
      <c r="T1350" t="s">
        <v>8346</v>
      </c>
    </row>
    <row r="1351" spans="1:20" x14ac:dyDescent="0.2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v>42354.290972222225</v>
      </c>
      <c r="K1351">
        <v>1447055935</v>
      </c>
      <c r="L1351" s="10"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v>2.0419999999999998</v>
      </c>
      <c r="R1351">
        <v>59.360465116279073</v>
      </c>
      <c r="S1351" t="s">
        <v>8317</v>
      </c>
      <c r="T1351" t="s">
        <v>8346</v>
      </c>
    </row>
    <row r="1352" spans="1:20" x14ac:dyDescent="0.2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v>42364.013124999998</v>
      </c>
      <c r="K1352">
        <v>1448497134</v>
      </c>
      <c r="L1352" s="10"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v>1.0405</v>
      </c>
      <c r="R1352">
        <v>66.698717948717942</v>
      </c>
      <c r="S1352" t="s">
        <v>8317</v>
      </c>
      <c r="T1352" t="s">
        <v>8346</v>
      </c>
    </row>
    <row r="1353" spans="1:20" x14ac:dyDescent="0.2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v>42412.74009259259</v>
      </c>
      <c r="K1353">
        <v>1452707144</v>
      </c>
      <c r="L1353" s="10"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v>1.0126500000000001</v>
      </c>
      <c r="R1353">
        <v>168.77500000000001</v>
      </c>
      <c r="S1353" t="s">
        <v>8317</v>
      </c>
      <c r="T1353" t="s">
        <v>8346</v>
      </c>
    </row>
    <row r="1354" spans="1:20" x14ac:dyDescent="0.2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v>42252.165972222225</v>
      </c>
      <c r="K1354">
        <v>1436968366</v>
      </c>
      <c r="L1354" s="10"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v>1.3613999999999999</v>
      </c>
      <c r="R1354">
        <v>59.973568281938327</v>
      </c>
      <c r="S1354" t="s">
        <v>8317</v>
      </c>
      <c r="T1354" t="s">
        <v>8346</v>
      </c>
    </row>
    <row r="1355" spans="1:20" x14ac:dyDescent="0.2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v>41344</v>
      </c>
      <c r="K1355">
        <v>1359946188</v>
      </c>
      <c r="L1355" s="10"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v>1.3360000000000001</v>
      </c>
      <c r="R1355">
        <v>31.80952380952381</v>
      </c>
      <c r="S1355" t="s">
        <v>8317</v>
      </c>
      <c r="T1355" t="s">
        <v>8346</v>
      </c>
    </row>
    <row r="1356" spans="1:20" x14ac:dyDescent="0.2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v>42532.807627314818</v>
      </c>
      <c r="K1356">
        <v>1463080979</v>
      </c>
      <c r="L1356" s="10"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v>1.3025</v>
      </c>
      <c r="R1356">
        <v>24.421875</v>
      </c>
      <c r="S1356" t="s">
        <v>8317</v>
      </c>
      <c r="T1356" t="s">
        <v>8346</v>
      </c>
    </row>
    <row r="1357" spans="1:20" x14ac:dyDescent="0.2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v>41243.416666666664</v>
      </c>
      <c r="K1357">
        <v>1351663605</v>
      </c>
      <c r="L1357" s="10"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v>1.2267999999999999</v>
      </c>
      <c r="R1357">
        <v>25.347107438016529</v>
      </c>
      <c r="S1357" t="s">
        <v>8317</v>
      </c>
      <c r="T1357" t="s">
        <v>8346</v>
      </c>
    </row>
    <row r="1358" spans="1:20" x14ac:dyDescent="0.2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v>41460.038888888892</v>
      </c>
      <c r="K1358">
        <v>1370393760</v>
      </c>
      <c r="L1358" s="10"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v>1.8281058823529412</v>
      </c>
      <c r="R1358">
        <v>71.443218390804603</v>
      </c>
      <c r="S1358" t="s">
        <v>8317</v>
      </c>
      <c r="T1358" t="s">
        <v>8346</v>
      </c>
    </row>
    <row r="1359" spans="1:20" x14ac:dyDescent="0.2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v>41334.249305555553</v>
      </c>
      <c r="K1359">
        <v>1359587137</v>
      </c>
      <c r="L1359" s="10"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v>1.2529999999999999</v>
      </c>
      <c r="R1359">
        <v>38.553846153846152</v>
      </c>
      <c r="S1359" t="s">
        <v>8317</v>
      </c>
      <c r="T1359" t="s">
        <v>8346</v>
      </c>
    </row>
    <row r="1360" spans="1:20" x14ac:dyDescent="0.2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v>40719.570868055554</v>
      </c>
      <c r="K1360">
        <v>1306417323</v>
      </c>
      <c r="L1360" s="10"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v>1.1166666666666667</v>
      </c>
      <c r="R1360">
        <v>68.367346938775512</v>
      </c>
      <c r="S1360" t="s">
        <v>8317</v>
      </c>
      <c r="T1360" t="s">
        <v>8346</v>
      </c>
    </row>
    <row r="1361" spans="1:20" x14ac:dyDescent="0.2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v>40730.814699074072</v>
      </c>
      <c r="K1361">
        <v>1304623990</v>
      </c>
      <c r="L1361" s="10"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v>1.1575757575757575</v>
      </c>
      <c r="R1361">
        <v>40.210526315789473</v>
      </c>
      <c r="S1361" t="s">
        <v>8317</v>
      </c>
      <c r="T1361" t="s">
        <v>8346</v>
      </c>
    </row>
    <row r="1362" spans="1:20" x14ac:dyDescent="0.2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v>41123.900694444441</v>
      </c>
      <c r="K1362">
        <v>1341524220</v>
      </c>
      <c r="L1362" s="10"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v>1.732</v>
      </c>
      <c r="R1362">
        <v>32.074074074074076</v>
      </c>
      <c r="S1362" t="s">
        <v>8317</v>
      </c>
      <c r="T1362" t="s">
        <v>8346</v>
      </c>
    </row>
    <row r="1363" spans="1:20" x14ac:dyDescent="0.2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v>41811.717268518521</v>
      </c>
      <c r="K1363">
        <v>1400778772</v>
      </c>
      <c r="L1363" s="10"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v>1.2598333333333334</v>
      </c>
      <c r="R1363">
        <v>28.632575757575758</v>
      </c>
      <c r="S1363" t="s">
        <v>8317</v>
      </c>
      <c r="T1363" t="s">
        <v>8346</v>
      </c>
    </row>
    <row r="1364" spans="1:20" x14ac:dyDescent="0.2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v>41524.934386574074</v>
      </c>
      <c r="K1364">
        <v>1373408731</v>
      </c>
      <c r="L1364" s="10"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v>1.091</v>
      </c>
      <c r="R1364">
        <v>43.64</v>
      </c>
      <c r="S1364" t="s">
        <v>8317</v>
      </c>
      <c r="T1364" t="s">
        <v>8346</v>
      </c>
    </row>
    <row r="1365" spans="1:20" x14ac:dyDescent="0.2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v>42415.332638888889</v>
      </c>
      <c r="K1365">
        <v>1453925727</v>
      </c>
      <c r="L1365" s="10"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v>1</v>
      </c>
      <c r="R1365">
        <v>40</v>
      </c>
      <c r="S1365" t="s">
        <v>8317</v>
      </c>
      <c r="T1365" t="s">
        <v>8346</v>
      </c>
    </row>
    <row r="1366" spans="1:20" x14ac:dyDescent="0.2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v>42011.6956712963</v>
      </c>
      <c r="K1366">
        <v>1415464906</v>
      </c>
      <c r="L1366" s="10"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v>1.1864285714285714</v>
      </c>
      <c r="R1366">
        <v>346.04166666666669</v>
      </c>
      <c r="S1366" t="s">
        <v>8315</v>
      </c>
      <c r="T1366" t="s">
        <v>8354</v>
      </c>
    </row>
    <row r="1367" spans="1:20" x14ac:dyDescent="0.2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v>42079.691574074073</v>
      </c>
      <c r="K1367">
        <v>1423935352</v>
      </c>
      <c r="L1367" s="10"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v>1.0026666666666666</v>
      </c>
      <c r="R1367">
        <v>81.739130434782609</v>
      </c>
      <c r="S1367" t="s">
        <v>8315</v>
      </c>
      <c r="T1367" t="s">
        <v>8354</v>
      </c>
    </row>
    <row r="1368" spans="1:20" x14ac:dyDescent="0.2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v>41970.037766203706</v>
      </c>
      <c r="K1368">
        <v>1413158063</v>
      </c>
      <c r="L1368" s="10"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v>1.2648920000000001</v>
      </c>
      <c r="R1368">
        <v>64.535306122448986</v>
      </c>
      <c r="S1368" t="s">
        <v>8315</v>
      </c>
      <c r="T1368" t="s">
        <v>8354</v>
      </c>
    </row>
    <row r="1369" spans="1:20" x14ac:dyDescent="0.2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v>42322.044560185182</v>
      </c>
      <c r="K1369">
        <v>1444867450</v>
      </c>
      <c r="L1369" s="10"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v>1.1426000000000001</v>
      </c>
      <c r="R1369">
        <v>63.477777777777774</v>
      </c>
      <c r="S1369" t="s">
        <v>8315</v>
      </c>
      <c r="T1369" t="s">
        <v>8354</v>
      </c>
    </row>
    <row r="1370" spans="1:20" x14ac:dyDescent="0.2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v>42170.190902777773</v>
      </c>
      <c r="K1370">
        <v>1432269294</v>
      </c>
      <c r="L1370" s="10"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v>1.107</v>
      </c>
      <c r="R1370">
        <v>63.620689655172413</v>
      </c>
      <c r="S1370" t="s">
        <v>8315</v>
      </c>
      <c r="T1370" t="s">
        <v>8354</v>
      </c>
    </row>
    <row r="1371" spans="1:20" x14ac:dyDescent="0.2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v>41740.594282407408</v>
      </c>
      <c r="K1371">
        <v>1394633746</v>
      </c>
      <c r="L1371" s="10"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v>1.0534805315203954</v>
      </c>
      <c r="R1371">
        <v>83.967068965517228</v>
      </c>
      <c r="S1371" t="s">
        <v>8315</v>
      </c>
      <c r="T1371" t="s">
        <v>8354</v>
      </c>
    </row>
    <row r="1372" spans="1:20" x14ac:dyDescent="0.2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v>41563.00335648148</v>
      </c>
      <c r="K1372">
        <v>1380585890</v>
      </c>
      <c r="L1372" s="10"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v>1.0366666666666666</v>
      </c>
      <c r="R1372">
        <v>77.75</v>
      </c>
      <c r="S1372" t="s">
        <v>8315</v>
      </c>
      <c r="T1372" t="s">
        <v>8354</v>
      </c>
    </row>
    <row r="1373" spans="1:20" x14ac:dyDescent="0.2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v>42131.758587962962</v>
      </c>
      <c r="K1373">
        <v>1428430342</v>
      </c>
      <c r="L1373" s="10"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v>1.0708672667523933</v>
      </c>
      <c r="R1373">
        <v>107.07142857142857</v>
      </c>
      <c r="S1373" t="s">
        <v>8315</v>
      </c>
      <c r="T1373" t="s">
        <v>8354</v>
      </c>
    </row>
    <row r="1374" spans="1:20" x14ac:dyDescent="0.2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v>41102.739953703705</v>
      </c>
      <c r="K1374">
        <v>1339523132</v>
      </c>
      <c r="L1374" s="10"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v>1.24</v>
      </c>
      <c r="R1374">
        <v>38.75</v>
      </c>
      <c r="S1374" t="s">
        <v>8315</v>
      </c>
      <c r="T1374" t="s">
        <v>8354</v>
      </c>
    </row>
    <row r="1375" spans="1:20" x14ac:dyDescent="0.2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v>42734.95177083333</v>
      </c>
      <c r="K1375">
        <v>1480546233</v>
      </c>
      <c r="L1375" s="10"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v>1.0501</v>
      </c>
      <c r="R1375">
        <v>201.94230769230768</v>
      </c>
      <c r="S1375" t="s">
        <v>8315</v>
      </c>
      <c r="T1375" t="s">
        <v>8354</v>
      </c>
    </row>
    <row r="1376" spans="1:20" x14ac:dyDescent="0.2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v>42454.12023148148</v>
      </c>
      <c r="K1376">
        <v>1456285988</v>
      </c>
      <c r="L1376" s="10"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v>1.8946666666666667</v>
      </c>
      <c r="R1376">
        <v>43.060606060606062</v>
      </c>
      <c r="S1376" t="s">
        <v>8315</v>
      </c>
      <c r="T1376" t="s">
        <v>8354</v>
      </c>
    </row>
    <row r="1377" spans="1:20" x14ac:dyDescent="0.2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v>42750.066192129627</v>
      </c>
      <c r="K1377">
        <v>1481852119</v>
      </c>
      <c r="L1377" s="10"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v>1.7132499999999999</v>
      </c>
      <c r="R1377">
        <v>62.871559633027523</v>
      </c>
      <c r="S1377" t="s">
        <v>8315</v>
      </c>
      <c r="T1377" t="s">
        <v>8354</v>
      </c>
    </row>
    <row r="1378" spans="1:20" x14ac:dyDescent="0.2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v>42707.710717592592</v>
      </c>
      <c r="K1378">
        <v>1478189006</v>
      </c>
      <c r="L1378" s="10"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v>2.5248648648648651</v>
      </c>
      <c r="R1378">
        <v>55.607142857142854</v>
      </c>
      <c r="S1378" t="s">
        <v>8315</v>
      </c>
      <c r="T1378" t="s">
        <v>8354</v>
      </c>
    </row>
    <row r="1379" spans="1:20" x14ac:dyDescent="0.2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v>42769.174305555556</v>
      </c>
      <c r="K1379">
        <v>1484198170</v>
      </c>
      <c r="L1379" s="10"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v>1.1615384615384616</v>
      </c>
      <c r="R1379">
        <v>48.70967741935484</v>
      </c>
      <c r="S1379" t="s">
        <v>8315</v>
      </c>
      <c r="T1379" t="s">
        <v>8354</v>
      </c>
    </row>
    <row r="1380" spans="1:20" x14ac:dyDescent="0.2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v>42583.759374999994</v>
      </c>
      <c r="K1380">
        <v>1468779210</v>
      </c>
      <c r="L1380" s="10"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v>2.0335000000000001</v>
      </c>
      <c r="R1380">
        <v>30.578947368421051</v>
      </c>
      <c r="S1380" t="s">
        <v>8315</v>
      </c>
      <c r="T1380" t="s">
        <v>8354</v>
      </c>
    </row>
    <row r="1381" spans="1:20" x14ac:dyDescent="0.2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v>42160.491620370376</v>
      </c>
      <c r="K1381">
        <v>1430912876</v>
      </c>
      <c r="L1381" s="10"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v>1.1160000000000001</v>
      </c>
      <c r="R1381">
        <v>73.907284768211923</v>
      </c>
      <c r="S1381" t="s">
        <v>8315</v>
      </c>
      <c r="T1381" t="s">
        <v>8354</v>
      </c>
    </row>
    <row r="1382" spans="1:20" x14ac:dyDescent="0.2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v>42164.083333333328</v>
      </c>
      <c r="K1382">
        <v>1431886706</v>
      </c>
      <c r="L1382" s="10"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v>4.24</v>
      </c>
      <c r="R1382">
        <v>21.2</v>
      </c>
      <c r="S1382" t="s">
        <v>8315</v>
      </c>
      <c r="T1382" t="s">
        <v>8354</v>
      </c>
    </row>
    <row r="1383" spans="1:20" x14ac:dyDescent="0.2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v>42733.214409722219</v>
      </c>
      <c r="K1383">
        <v>1480396125</v>
      </c>
      <c r="L1383" s="10"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v>1.071</v>
      </c>
      <c r="R1383">
        <v>73.356164383561648</v>
      </c>
      <c r="S1383" t="s">
        <v>8315</v>
      </c>
      <c r="T1383" t="s">
        <v>8354</v>
      </c>
    </row>
    <row r="1384" spans="1:20" x14ac:dyDescent="0.2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v>41400.800185185188</v>
      </c>
      <c r="K1384">
        <v>1365275536</v>
      </c>
      <c r="L1384" s="10"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v>1.043625</v>
      </c>
      <c r="R1384">
        <v>56.412162162162161</v>
      </c>
      <c r="S1384" t="s">
        <v>8315</v>
      </c>
      <c r="T1384" t="s">
        <v>8354</v>
      </c>
    </row>
    <row r="1385" spans="1:20" x14ac:dyDescent="0.2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v>42727.074976851851</v>
      </c>
      <c r="K1385">
        <v>1480729678</v>
      </c>
      <c r="L1385" s="10"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v>2.124090909090909</v>
      </c>
      <c r="R1385">
        <v>50.247311827956992</v>
      </c>
      <c r="S1385" t="s">
        <v>8315</v>
      </c>
      <c r="T1385" t="s">
        <v>8354</v>
      </c>
    </row>
    <row r="1386" spans="1:20" x14ac:dyDescent="0.2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v>42190.735208333332</v>
      </c>
      <c r="K1386">
        <v>1433525922</v>
      </c>
      <c r="L1386" s="10"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v>1.2408571428571429</v>
      </c>
      <c r="R1386">
        <v>68.936507936507937</v>
      </c>
      <c r="S1386" t="s">
        <v>8315</v>
      </c>
      <c r="T1386" t="s">
        <v>8354</v>
      </c>
    </row>
    <row r="1387" spans="1:20" x14ac:dyDescent="0.2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v>42489.507638888885</v>
      </c>
      <c r="K1387">
        <v>1457109121</v>
      </c>
      <c r="L1387" s="10"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v>1.10406125</v>
      </c>
      <c r="R1387">
        <v>65.914104477611943</v>
      </c>
      <c r="S1387" t="s">
        <v>8315</v>
      </c>
      <c r="T1387" t="s">
        <v>8354</v>
      </c>
    </row>
    <row r="1388" spans="1:20" x14ac:dyDescent="0.2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v>42214.646863425922</v>
      </c>
      <c r="K1388">
        <v>1435591889</v>
      </c>
      <c r="L1388" s="10"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v>2.1875</v>
      </c>
      <c r="R1388">
        <v>62.5</v>
      </c>
      <c r="S1388" t="s">
        <v>8315</v>
      </c>
      <c r="T1388" t="s">
        <v>8354</v>
      </c>
    </row>
    <row r="1389" spans="1:20" x14ac:dyDescent="0.2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v>42158.1875</v>
      </c>
      <c r="K1389">
        <v>1430604395</v>
      </c>
      <c r="L1389" s="10"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v>1.36625</v>
      </c>
      <c r="R1389">
        <v>70.064102564102569</v>
      </c>
      <c r="S1389" t="s">
        <v>8315</v>
      </c>
      <c r="T1389" t="s">
        <v>8354</v>
      </c>
    </row>
    <row r="1390" spans="1:20" x14ac:dyDescent="0.2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v>42660.676388888889</v>
      </c>
      <c r="K1390">
        <v>1474469117</v>
      </c>
      <c r="L1390" s="10"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v>1.348074</v>
      </c>
      <c r="R1390">
        <v>60.181874999999998</v>
      </c>
      <c r="S1390" t="s">
        <v>8315</v>
      </c>
      <c r="T1390" t="s">
        <v>8354</v>
      </c>
    </row>
    <row r="1391" spans="1:20" x14ac:dyDescent="0.2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v>42595.480983796297</v>
      </c>
      <c r="K1391">
        <v>1468495957</v>
      </c>
      <c r="L1391" s="10"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v>1.454</v>
      </c>
      <c r="R1391">
        <v>21.382352941176471</v>
      </c>
      <c r="S1391" t="s">
        <v>8315</v>
      </c>
      <c r="T1391" t="s">
        <v>8354</v>
      </c>
    </row>
    <row r="1392" spans="1:20" x14ac:dyDescent="0.2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v>42121.716666666667</v>
      </c>
      <c r="K1392">
        <v>1427224606</v>
      </c>
      <c r="L1392" s="10"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v>1.0910714285714285</v>
      </c>
      <c r="R1392">
        <v>160.78947368421052</v>
      </c>
      <c r="S1392" t="s">
        <v>8315</v>
      </c>
      <c r="T1392" t="s">
        <v>8354</v>
      </c>
    </row>
    <row r="1393" spans="1:20" x14ac:dyDescent="0.2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v>42238.207638888889</v>
      </c>
      <c r="K1393">
        <v>1436369818</v>
      </c>
      <c r="L1393" s="10"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v>1.1020000000000001</v>
      </c>
      <c r="R1393">
        <v>42.384615384615387</v>
      </c>
      <c r="S1393" t="s">
        <v>8315</v>
      </c>
      <c r="T1393" t="s">
        <v>8354</v>
      </c>
    </row>
    <row r="1394" spans="1:20" x14ac:dyDescent="0.2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v>42432.154930555553</v>
      </c>
      <c r="K1394">
        <v>1454298186</v>
      </c>
      <c r="L1394" s="10"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v>1.1364000000000001</v>
      </c>
      <c r="R1394">
        <v>27.317307692307693</v>
      </c>
      <c r="S1394" t="s">
        <v>8315</v>
      </c>
      <c r="T1394" t="s">
        <v>8354</v>
      </c>
    </row>
    <row r="1395" spans="1:20" x14ac:dyDescent="0.2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v>42583.681979166664</v>
      </c>
      <c r="K1395">
        <v>1467476523</v>
      </c>
      <c r="L1395" s="10"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v>1.0235000000000001</v>
      </c>
      <c r="R1395">
        <v>196.82692307692307</v>
      </c>
      <c r="S1395" t="s">
        <v>8315</v>
      </c>
      <c r="T1395" t="s">
        <v>8354</v>
      </c>
    </row>
    <row r="1396" spans="1:20" x14ac:dyDescent="0.2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v>42795.125</v>
      </c>
      <c r="K1396">
        <v>1484623726</v>
      </c>
      <c r="L1396" s="10"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v>1.2213333333333334</v>
      </c>
      <c r="R1396">
        <v>53.882352941176471</v>
      </c>
      <c r="S1396" t="s">
        <v>8315</v>
      </c>
      <c r="T1396" t="s">
        <v>8354</v>
      </c>
    </row>
    <row r="1397" spans="1:20" x14ac:dyDescent="0.2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v>42749.90834490741</v>
      </c>
      <c r="K1397">
        <v>1481838481</v>
      </c>
      <c r="L1397" s="10"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v>1.1188571428571428</v>
      </c>
      <c r="R1397">
        <v>47.756097560975611</v>
      </c>
      <c r="S1397" t="s">
        <v>8315</v>
      </c>
      <c r="T1397" t="s">
        <v>8354</v>
      </c>
    </row>
    <row r="1398" spans="1:20" x14ac:dyDescent="0.2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v>42048.99863425926</v>
      </c>
      <c r="K1398">
        <v>1421279882</v>
      </c>
      <c r="L1398" s="10"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v>1.073</v>
      </c>
      <c r="R1398">
        <v>88.191780821917803</v>
      </c>
      <c r="S1398" t="s">
        <v>8315</v>
      </c>
      <c r="T1398" t="s">
        <v>8354</v>
      </c>
    </row>
    <row r="1399" spans="1:20" x14ac:dyDescent="0.2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v>42670.888194444444</v>
      </c>
      <c r="K1399">
        <v>1475013710</v>
      </c>
      <c r="L1399" s="10"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v>1.1385000000000001</v>
      </c>
      <c r="R1399">
        <v>72.056962025316452</v>
      </c>
      <c r="S1399" t="s">
        <v>8315</v>
      </c>
      <c r="T1399" t="s">
        <v>8354</v>
      </c>
    </row>
    <row r="1400" spans="1:20" x14ac:dyDescent="0.2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v>42556.874236111107</v>
      </c>
      <c r="K1400">
        <v>1465160334</v>
      </c>
      <c r="L1400" s="10"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v>1.0968181818181819</v>
      </c>
      <c r="R1400">
        <v>74.246153846153845</v>
      </c>
      <c r="S1400" t="s">
        <v>8315</v>
      </c>
      <c r="T1400" t="s">
        <v>8354</v>
      </c>
    </row>
    <row r="1401" spans="1:20" x14ac:dyDescent="0.2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v>41919.004317129627</v>
      </c>
      <c r="K1401">
        <v>1410048373</v>
      </c>
      <c r="L1401" s="10"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v>1.2614444444444444</v>
      </c>
      <c r="R1401">
        <v>61.701086956521742</v>
      </c>
      <c r="S1401" t="s">
        <v>8315</v>
      </c>
      <c r="T1401" t="s">
        <v>8354</v>
      </c>
    </row>
    <row r="1402" spans="1:20" x14ac:dyDescent="0.2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v>42533.229166666672</v>
      </c>
      <c r="K1402">
        <v>1462695073</v>
      </c>
      <c r="L1402" s="10"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v>1.6742857142857144</v>
      </c>
      <c r="R1402">
        <v>17.235294117647058</v>
      </c>
      <c r="S1402" t="s">
        <v>8315</v>
      </c>
      <c r="T1402" t="s">
        <v>8354</v>
      </c>
    </row>
    <row r="1403" spans="1:20" x14ac:dyDescent="0.2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v>41420.99622685185</v>
      </c>
      <c r="K1403">
        <v>1367798074</v>
      </c>
      <c r="L1403" s="10"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v>4.9652000000000003</v>
      </c>
      <c r="R1403">
        <v>51.720833333333331</v>
      </c>
      <c r="S1403" t="s">
        <v>8315</v>
      </c>
      <c r="T1403" t="s">
        <v>8354</v>
      </c>
    </row>
    <row r="1404" spans="1:20" x14ac:dyDescent="0.2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v>42125.011701388896</v>
      </c>
      <c r="K1404">
        <v>1425259011</v>
      </c>
      <c r="L1404" s="10"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v>1.0915999999999999</v>
      </c>
      <c r="R1404">
        <v>24.150442477876105</v>
      </c>
      <c r="S1404" t="s">
        <v>8315</v>
      </c>
      <c r="T1404" t="s">
        <v>8354</v>
      </c>
    </row>
    <row r="1405" spans="1:20" x14ac:dyDescent="0.2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v>41481.062905092593</v>
      </c>
      <c r="K1405">
        <v>1372210235</v>
      </c>
      <c r="L1405" s="10"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v>1.0257499999999999</v>
      </c>
      <c r="R1405">
        <v>62.166666666666664</v>
      </c>
      <c r="S1405" t="s">
        <v>8315</v>
      </c>
      <c r="T1405" t="s">
        <v>8354</v>
      </c>
    </row>
    <row r="1406" spans="1:20" x14ac:dyDescent="0.2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v>42057.510243055556</v>
      </c>
      <c r="K1406">
        <v>1422447285</v>
      </c>
      <c r="L1406" s="10"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v>1.6620689655172414E-2</v>
      </c>
      <c r="R1406">
        <v>48.2</v>
      </c>
      <c r="S1406" t="s">
        <v>8317</v>
      </c>
      <c r="T1406" t="s">
        <v>8361</v>
      </c>
    </row>
    <row r="1407" spans="1:20" x14ac:dyDescent="0.2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v>41971.722233796296</v>
      </c>
      <c r="K1407">
        <v>1414599601</v>
      </c>
      <c r="L1407" s="10"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v>4.1999999999999997E-3</v>
      </c>
      <c r="R1407">
        <v>6.1764705882352944</v>
      </c>
      <c r="S1407" t="s">
        <v>8317</v>
      </c>
      <c r="T1407" t="s">
        <v>8361</v>
      </c>
    </row>
    <row r="1408" spans="1:20" x14ac:dyDescent="0.2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v>42350.416666666672</v>
      </c>
      <c r="K1408">
        <v>1445336607</v>
      </c>
      <c r="L1408" s="10"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v>1.25E-3</v>
      </c>
      <c r="R1408">
        <v>5</v>
      </c>
      <c r="S1408" t="s">
        <v>8317</v>
      </c>
      <c r="T1408" t="s">
        <v>8361</v>
      </c>
    </row>
    <row r="1409" spans="1:20" x14ac:dyDescent="0.2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v>41863.536782407406</v>
      </c>
      <c r="K1409">
        <v>1405687978</v>
      </c>
      <c r="L1409" s="10"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v>5.0000000000000001E-3</v>
      </c>
      <c r="R1409">
        <v>7.5</v>
      </c>
      <c r="S1409" t="s">
        <v>8317</v>
      </c>
      <c r="T1409" t="s">
        <v>8361</v>
      </c>
    </row>
    <row r="1410" spans="1:20" x14ac:dyDescent="0.2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v>42321.913842592592</v>
      </c>
      <c r="K1410">
        <v>1444856156</v>
      </c>
      <c r="L1410" s="10"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v>7.1999999999999995E-2</v>
      </c>
      <c r="R1410">
        <v>12</v>
      </c>
      <c r="S1410" t="s">
        <v>8317</v>
      </c>
      <c r="T1410" t="s">
        <v>8361</v>
      </c>
    </row>
    <row r="1411" spans="1:20" x14ac:dyDescent="0.2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v>42005.175173611111</v>
      </c>
      <c r="K1411">
        <v>1414897935</v>
      </c>
      <c r="L1411" s="10"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v>0</v>
      </c>
      <c r="R1411" t="e">
        <v>#DIV/0!</v>
      </c>
      <c r="S1411" t="s">
        <v>8317</v>
      </c>
      <c r="T1411" t="s">
        <v>8361</v>
      </c>
    </row>
    <row r="1412" spans="1:20" x14ac:dyDescent="0.2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v>42524.318518518514</v>
      </c>
      <c r="K1412">
        <v>1461051520</v>
      </c>
      <c r="L1412" s="10"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v>1.6666666666666666E-4</v>
      </c>
      <c r="R1412">
        <v>1</v>
      </c>
      <c r="S1412" t="s">
        <v>8317</v>
      </c>
      <c r="T1412" t="s">
        <v>8361</v>
      </c>
    </row>
    <row r="1413" spans="1:20" x14ac:dyDescent="0.2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v>42041.059027777781</v>
      </c>
      <c r="K1413">
        <v>1420766700</v>
      </c>
      <c r="L1413" s="10"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v>2.3333333333333335E-3</v>
      </c>
      <c r="R1413">
        <v>2.3333333333333335</v>
      </c>
      <c r="S1413" t="s">
        <v>8317</v>
      </c>
      <c r="T1413" t="s">
        <v>8361</v>
      </c>
    </row>
    <row r="1414" spans="1:20" x14ac:dyDescent="0.2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v>41977.063645833332</v>
      </c>
      <c r="K1414">
        <v>1415064699</v>
      </c>
      <c r="L1414" s="10"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v>4.5714285714285714E-2</v>
      </c>
      <c r="R1414">
        <v>24.615384615384617</v>
      </c>
      <c r="S1414" t="s">
        <v>8317</v>
      </c>
      <c r="T1414" t="s">
        <v>8361</v>
      </c>
    </row>
    <row r="1415" spans="1:20" x14ac:dyDescent="0.2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v>42420.437152777777</v>
      </c>
      <c r="K1415">
        <v>1450780170</v>
      </c>
      <c r="L1415" s="10"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v>0.05</v>
      </c>
      <c r="R1415">
        <v>100</v>
      </c>
      <c r="S1415" t="s">
        <v>8317</v>
      </c>
      <c r="T1415" t="s">
        <v>8361</v>
      </c>
    </row>
    <row r="1416" spans="1:20" x14ac:dyDescent="0.2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v>42738.25309027778</v>
      </c>
      <c r="K1416">
        <v>1480831467</v>
      </c>
      <c r="L1416" s="10"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v>2E-3</v>
      </c>
      <c r="R1416">
        <v>1</v>
      </c>
      <c r="S1416" t="s">
        <v>8317</v>
      </c>
      <c r="T1416" t="s">
        <v>8361</v>
      </c>
    </row>
    <row r="1417" spans="1:20" x14ac:dyDescent="0.2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v>42232.675821759258</v>
      </c>
      <c r="K1417">
        <v>1436285591</v>
      </c>
      <c r="L1417" s="10"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v>0.18181818181818182</v>
      </c>
      <c r="R1417">
        <v>88.888888888888886</v>
      </c>
      <c r="S1417" t="s">
        <v>8317</v>
      </c>
      <c r="T1417" t="s">
        <v>8361</v>
      </c>
    </row>
    <row r="1418" spans="1:20" x14ac:dyDescent="0.2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v>42329.967812499999</v>
      </c>
      <c r="K1418">
        <v>1445552019</v>
      </c>
      <c r="L1418" s="10"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v>0</v>
      </c>
      <c r="R1418" t="e">
        <v>#DIV/0!</v>
      </c>
      <c r="S1418" t="s">
        <v>8317</v>
      </c>
      <c r="T1418" t="s">
        <v>8361</v>
      </c>
    </row>
    <row r="1419" spans="1:20" x14ac:dyDescent="0.2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v>42262.465972222228</v>
      </c>
      <c r="K1419">
        <v>1439696174</v>
      </c>
      <c r="L1419" s="10"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v>1.2222222222222223E-2</v>
      </c>
      <c r="R1419">
        <v>27.5</v>
      </c>
      <c r="S1419" t="s">
        <v>8317</v>
      </c>
      <c r="T1419" t="s">
        <v>8361</v>
      </c>
    </row>
    <row r="1420" spans="1:20" x14ac:dyDescent="0.2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v>42425.456412037034</v>
      </c>
      <c r="K1420">
        <v>1453805834</v>
      </c>
      <c r="L1420" s="10"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v>2E-3</v>
      </c>
      <c r="R1420">
        <v>6</v>
      </c>
      <c r="S1420" t="s">
        <v>8317</v>
      </c>
      <c r="T1420" t="s">
        <v>8361</v>
      </c>
    </row>
    <row r="1421" spans="1:20" x14ac:dyDescent="0.2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v>42652.456238425926</v>
      </c>
      <c r="K1421">
        <v>1473418619</v>
      </c>
      <c r="L1421" s="10"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v>7.0634920634920634E-2</v>
      </c>
      <c r="R1421">
        <v>44.5</v>
      </c>
      <c r="S1421" t="s">
        <v>8317</v>
      </c>
      <c r="T1421" t="s">
        <v>8361</v>
      </c>
    </row>
    <row r="1422" spans="1:20" x14ac:dyDescent="0.2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v>42549.667662037042</v>
      </c>
      <c r="K1422">
        <v>1464969686</v>
      </c>
      <c r="L1422" s="10"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v>2.7272727272727271E-2</v>
      </c>
      <c r="R1422">
        <v>1</v>
      </c>
      <c r="S1422" t="s">
        <v>8317</v>
      </c>
      <c r="T1422" t="s">
        <v>8361</v>
      </c>
    </row>
    <row r="1423" spans="1:20" x14ac:dyDescent="0.2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v>42043.915613425925</v>
      </c>
      <c r="K1423">
        <v>1420840709</v>
      </c>
      <c r="L1423" s="10"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v>1E-3</v>
      </c>
      <c r="R1423">
        <v>100</v>
      </c>
      <c r="S1423" t="s">
        <v>8317</v>
      </c>
      <c r="T1423" t="s">
        <v>8361</v>
      </c>
    </row>
    <row r="1424" spans="1:20" x14ac:dyDescent="0.2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v>42634.239629629628</v>
      </c>
      <c r="K1424">
        <v>1471844704</v>
      </c>
      <c r="L1424" s="10"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v>1.0399999999999999E-3</v>
      </c>
      <c r="R1424">
        <v>13</v>
      </c>
      <c r="S1424" t="s">
        <v>8317</v>
      </c>
      <c r="T1424" t="s">
        <v>8361</v>
      </c>
    </row>
    <row r="1425" spans="1:20" x14ac:dyDescent="0.2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v>42370.360312500001</v>
      </c>
      <c r="K1425">
        <v>1449045531</v>
      </c>
      <c r="L1425" s="10"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v>3.3333333333333335E-3</v>
      </c>
      <c r="R1425">
        <v>100</v>
      </c>
      <c r="S1425" t="s">
        <v>8317</v>
      </c>
      <c r="T1425" t="s">
        <v>8361</v>
      </c>
    </row>
    <row r="1426" spans="1:20" x14ac:dyDescent="0.2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v>42689.759282407409</v>
      </c>
      <c r="K1426">
        <v>1478106802</v>
      </c>
      <c r="L1426" s="10"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v>0.2036</v>
      </c>
      <c r="R1426">
        <v>109.07142857142857</v>
      </c>
      <c r="S1426" t="s">
        <v>8317</v>
      </c>
      <c r="T1426" t="s">
        <v>8361</v>
      </c>
    </row>
    <row r="1427" spans="1:20" x14ac:dyDescent="0.2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v>42123.131469907406</v>
      </c>
      <c r="K1427">
        <v>1427684959</v>
      </c>
      <c r="L1427" s="10"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v>0</v>
      </c>
      <c r="R1427" t="e">
        <v>#DIV/0!</v>
      </c>
      <c r="S1427" t="s">
        <v>8317</v>
      </c>
      <c r="T1427" t="s">
        <v>8361</v>
      </c>
    </row>
    <row r="1428" spans="1:20" x14ac:dyDescent="0.2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v>42240.390277777777</v>
      </c>
      <c r="K1428">
        <v>1435224120</v>
      </c>
      <c r="L1428" s="10"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v>0</v>
      </c>
      <c r="R1428" t="e">
        <v>#DIV/0!</v>
      </c>
      <c r="S1428" t="s">
        <v>8317</v>
      </c>
      <c r="T1428" t="s">
        <v>8361</v>
      </c>
    </row>
    <row r="1429" spans="1:20" x14ac:dyDescent="0.2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v>42631.851678240739</v>
      </c>
      <c r="K1429">
        <v>1471638385</v>
      </c>
      <c r="L1429" s="10"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v>8.3799999999999999E-2</v>
      </c>
      <c r="R1429">
        <v>104.75</v>
      </c>
      <c r="S1429" t="s">
        <v>8317</v>
      </c>
      <c r="T1429" t="s">
        <v>8361</v>
      </c>
    </row>
    <row r="1430" spans="1:20" x14ac:dyDescent="0.2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v>42462.338159722218</v>
      </c>
      <c r="K1430">
        <v>1456996017</v>
      </c>
      <c r="L1430" s="10"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v>4.4999999999999998E-2</v>
      </c>
      <c r="R1430">
        <v>15</v>
      </c>
      <c r="S1430" t="s">
        <v>8317</v>
      </c>
      <c r="T1430" t="s">
        <v>8361</v>
      </c>
    </row>
    <row r="1431" spans="1:20" x14ac:dyDescent="0.2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v>42104.060671296291</v>
      </c>
      <c r="K1431">
        <v>1426037242</v>
      </c>
      <c r="L1431" s="10"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v>0</v>
      </c>
      <c r="R1431" t="e">
        <v>#DIV/0!</v>
      </c>
      <c r="S1431" t="s">
        <v>8317</v>
      </c>
      <c r="T1431" t="s">
        <v>8361</v>
      </c>
    </row>
    <row r="1432" spans="1:20" x14ac:dyDescent="0.2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v>41992.813518518517</v>
      </c>
      <c r="K1432">
        <v>1416339088</v>
      </c>
      <c r="L1432" s="10"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v>8.0600000000000005E-2</v>
      </c>
      <c r="R1432">
        <v>80.599999999999994</v>
      </c>
      <c r="S1432" t="s">
        <v>8317</v>
      </c>
      <c r="T1432" t="s">
        <v>8361</v>
      </c>
    </row>
    <row r="1433" spans="1:20" x14ac:dyDescent="0.2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v>42334.252500000002</v>
      </c>
      <c r="K1433">
        <v>1445922216</v>
      </c>
      <c r="L1433" s="10"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v>0.31947058823529412</v>
      </c>
      <c r="R1433">
        <v>115.55319148936171</v>
      </c>
      <c r="S1433" t="s">
        <v>8317</v>
      </c>
      <c r="T1433" t="s">
        <v>8361</v>
      </c>
    </row>
    <row r="1434" spans="1:20" x14ac:dyDescent="0.2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v>42205.780416666668</v>
      </c>
      <c r="K1434">
        <v>1434825828</v>
      </c>
      <c r="L1434" s="10"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v>0</v>
      </c>
      <c r="R1434" t="e">
        <v>#DIV/0!</v>
      </c>
      <c r="S1434" t="s">
        <v>8317</v>
      </c>
      <c r="T1434" t="s">
        <v>8361</v>
      </c>
    </row>
    <row r="1435" spans="1:20" x14ac:dyDescent="0.2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v>42714.458333333328</v>
      </c>
      <c r="K1435">
        <v>1477839675</v>
      </c>
      <c r="L1435" s="10"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v>6.7083333333333328E-2</v>
      </c>
      <c r="R1435">
        <v>80.5</v>
      </c>
      <c r="S1435" t="s">
        <v>8317</v>
      </c>
      <c r="T1435" t="s">
        <v>8361</v>
      </c>
    </row>
    <row r="1436" spans="1:20" x14ac:dyDescent="0.2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v>42163.625</v>
      </c>
      <c r="K1436">
        <v>1431973478</v>
      </c>
      <c r="L1436" s="10"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v>9.987804878048781E-2</v>
      </c>
      <c r="R1436">
        <v>744.5454545454545</v>
      </c>
      <c r="S1436" t="s">
        <v>8317</v>
      </c>
      <c r="T1436" t="s">
        <v>8361</v>
      </c>
    </row>
    <row r="1437" spans="1:20" x14ac:dyDescent="0.2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v>42288.780324074076</v>
      </c>
      <c r="K1437">
        <v>1441997020</v>
      </c>
      <c r="L1437" s="10"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v>1E-3</v>
      </c>
      <c r="R1437">
        <v>7.5</v>
      </c>
      <c r="S1437" t="s">
        <v>8317</v>
      </c>
      <c r="T1437" t="s">
        <v>8361</v>
      </c>
    </row>
    <row r="1438" spans="1:20" x14ac:dyDescent="0.2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v>42421.35019675926</v>
      </c>
      <c r="K1438">
        <v>1453451057</v>
      </c>
      <c r="L1438" s="10"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v>7.7000000000000002E-3</v>
      </c>
      <c r="R1438">
        <v>38.5</v>
      </c>
      <c r="S1438" t="s">
        <v>8317</v>
      </c>
      <c r="T1438" t="s">
        <v>8361</v>
      </c>
    </row>
    <row r="1439" spans="1:20" x14ac:dyDescent="0.2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v>41833.207638888889</v>
      </c>
      <c r="K1439">
        <v>1402058739</v>
      </c>
      <c r="L1439" s="10"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v>0.26900000000000002</v>
      </c>
      <c r="R1439">
        <v>36.68181818181818</v>
      </c>
      <c r="S1439" t="s">
        <v>8317</v>
      </c>
      <c r="T1439" t="s">
        <v>8361</v>
      </c>
    </row>
    <row r="1440" spans="1:20" x14ac:dyDescent="0.2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v>42487.579861111109</v>
      </c>
      <c r="K1440">
        <v>1459198499</v>
      </c>
      <c r="L1440" s="10"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v>0.03</v>
      </c>
      <c r="R1440">
        <v>75</v>
      </c>
      <c r="S1440" t="s">
        <v>8317</v>
      </c>
      <c r="T1440" t="s">
        <v>8361</v>
      </c>
    </row>
    <row r="1441" spans="1:20" x14ac:dyDescent="0.2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v>42070.829872685179</v>
      </c>
      <c r="K1441">
        <v>1423166101</v>
      </c>
      <c r="L1441" s="10"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v>6.6055045871559637E-2</v>
      </c>
      <c r="R1441">
        <v>30</v>
      </c>
      <c r="S1441" t="s">
        <v>8317</v>
      </c>
      <c r="T1441" t="s">
        <v>8361</v>
      </c>
    </row>
    <row r="1442" spans="1:20" x14ac:dyDescent="0.2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v>42516.748414351852</v>
      </c>
      <c r="K1442">
        <v>1461693463</v>
      </c>
      <c r="L1442" s="10"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v>7.6923076923076926E-5</v>
      </c>
      <c r="R1442">
        <v>1</v>
      </c>
      <c r="S1442" t="s">
        <v>8317</v>
      </c>
      <c r="T1442" t="s">
        <v>8361</v>
      </c>
    </row>
    <row r="1443" spans="1:20" x14ac:dyDescent="0.2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v>42258.765844907408</v>
      </c>
      <c r="K1443">
        <v>1436811769</v>
      </c>
      <c r="L1443" s="10"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v>1.1222222222222222E-2</v>
      </c>
      <c r="R1443">
        <v>673.33333333333337</v>
      </c>
      <c r="S1443" t="s">
        <v>8317</v>
      </c>
      <c r="T1443" t="s">
        <v>8361</v>
      </c>
    </row>
    <row r="1444" spans="1:20" x14ac:dyDescent="0.2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v>42515.64534722222</v>
      </c>
      <c r="K1444">
        <v>1461598158</v>
      </c>
      <c r="L1444" s="10"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v>0</v>
      </c>
      <c r="R1444" t="e">
        <v>#DIV/0!</v>
      </c>
      <c r="S1444" t="s">
        <v>8317</v>
      </c>
      <c r="T1444" t="s">
        <v>8361</v>
      </c>
    </row>
    <row r="1445" spans="1:20" x14ac:dyDescent="0.2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v>42737.926030092596</v>
      </c>
      <c r="K1445">
        <v>1480803209</v>
      </c>
      <c r="L1445" s="10"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v>0</v>
      </c>
      <c r="R1445" t="e">
        <v>#DIV/0!</v>
      </c>
      <c r="S1445" t="s">
        <v>8317</v>
      </c>
      <c r="T1445" t="s">
        <v>8361</v>
      </c>
    </row>
    <row r="1446" spans="1:20" x14ac:dyDescent="0.2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v>42259.873402777783</v>
      </c>
      <c r="K1446">
        <v>1436907462</v>
      </c>
      <c r="L1446" s="10"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v>0</v>
      </c>
      <c r="R1446" t="e">
        <v>#DIV/0!</v>
      </c>
      <c r="S1446" t="s">
        <v>8317</v>
      </c>
      <c r="T1446" t="s">
        <v>8361</v>
      </c>
    </row>
    <row r="1447" spans="1:20" x14ac:dyDescent="0.2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v>42169.542303240742</v>
      </c>
      <c r="K1447">
        <v>1431694855</v>
      </c>
      <c r="L1447" s="10"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v>0</v>
      </c>
      <c r="R1447" t="e">
        <v>#DIV/0!</v>
      </c>
      <c r="S1447" t="s">
        <v>8317</v>
      </c>
      <c r="T1447" t="s">
        <v>8361</v>
      </c>
    </row>
    <row r="1448" spans="1:20" x14ac:dyDescent="0.2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v>42481.447662037041</v>
      </c>
      <c r="K1448">
        <v>1459507478</v>
      </c>
      <c r="L1448" s="10"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v>0</v>
      </c>
      <c r="R1448" t="e">
        <v>#DIV/0!</v>
      </c>
      <c r="S1448" t="s">
        <v>8317</v>
      </c>
      <c r="T1448" t="s">
        <v>8361</v>
      </c>
    </row>
    <row r="1449" spans="1:20" x14ac:dyDescent="0.2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v>42559.730717592596</v>
      </c>
      <c r="K1449">
        <v>1465407134</v>
      </c>
      <c r="L1449" s="10"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v>1.4999999999999999E-4</v>
      </c>
      <c r="R1449">
        <v>25</v>
      </c>
      <c r="S1449" t="s">
        <v>8317</v>
      </c>
      <c r="T1449" t="s">
        <v>8361</v>
      </c>
    </row>
    <row r="1450" spans="1:20" x14ac:dyDescent="0.2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v>42146.225694444445</v>
      </c>
      <c r="K1450">
        <v>1429655318</v>
      </c>
      <c r="L1450" s="10"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v>0</v>
      </c>
      <c r="R1450" t="e">
        <v>#DIV/0!</v>
      </c>
      <c r="S1450" t="s">
        <v>8317</v>
      </c>
      <c r="T1450" t="s">
        <v>8361</v>
      </c>
    </row>
    <row r="1451" spans="1:20" x14ac:dyDescent="0.2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v>42134.811400462961</v>
      </c>
      <c r="K1451">
        <v>1427138905</v>
      </c>
      <c r="L1451" s="10"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v>0</v>
      </c>
      <c r="R1451" t="e">
        <v>#DIV/0!</v>
      </c>
      <c r="S1451" t="s">
        <v>8317</v>
      </c>
      <c r="T1451" t="s">
        <v>8361</v>
      </c>
    </row>
    <row r="1452" spans="1:20" x14ac:dyDescent="0.2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v>42420.171261574069</v>
      </c>
      <c r="K1452">
        <v>1453349197</v>
      </c>
      <c r="L1452" s="10"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v>1.0000000000000001E-5</v>
      </c>
      <c r="R1452">
        <v>1</v>
      </c>
      <c r="S1452" t="s">
        <v>8317</v>
      </c>
      <c r="T1452" t="s">
        <v>8361</v>
      </c>
    </row>
    <row r="1453" spans="1:20" x14ac:dyDescent="0.2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v>41962.00068287037</v>
      </c>
      <c r="K1453">
        <v>1413759659</v>
      </c>
      <c r="L1453" s="10"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v>1.0554089709762533E-4</v>
      </c>
      <c r="R1453">
        <v>1</v>
      </c>
      <c r="S1453" t="s">
        <v>8317</v>
      </c>
      <c r="T1453" t="s">
        <v>8361</v>
      </c>
    </row>
    <row r="1454" spans="1:20" x14ac:dyDescent="0.2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v>41848.703275462962</v>
      </c>
      <c r="K1454">
        <v>1403974363</v>
      </c>
      <c r="L1454" s="10"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v>0</v>
      </c>
      <c r="R1454" t="e">
        <v>#DIV/0!</v>
      </c>
      <c r="S1454" t="s">
        <v>8317</v>
      </c>
      <c r="T1454" t="s">
        <v>8361</v>
      </c>
    </row>
    <row r="1455" spans="1:20" x14ac:dyDescent="0.2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v>42840.654479166667</v>
      </c>
      <c r="K1455">
        <v>1488386547</v>
      </c>
      <c r="L1455" s="10"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v>0</v>
      </c>
      <c r="R1455" t="e">
        <v>#DIV/0!</v>
      </c>
      <c r="S1455" t="s">
        <v>8317</v>
      </c>
      <c r="T1455" t="s">
        <v>8361</v>
      </c>
    </row>
    <row r="1456" spans="1:20" x14ac:dyDescent="0.2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v>42484.915972222225</v>
      </c>
      <c r="K1456">
        <v>1459716480</v>
      </c>
      <c r="L1456" s="10"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v>8.5714285714285719E-3</v>
      </c>
      <c r="R1456">
        <v>15</v>
      </c>
      <c r="S1456" t="s">
        <v>8317</v>
      </c>
      <c r="T1456" t="s">
        <v>8361</v>
      </c>
    </row>
    <row r="1457" spans="1:20" x14ac:dyDescent="0.2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v>41887.568749999999</v>
      </c>
      <c r="K1457">
        <v>1405181320</v>
      </c>
      <c r="L1457" s="10"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v>0.105</v>
      </c>
      <c r="R1457">
        <v>225</v>
      </c>
      <c r="S1457" t="s">
        <v>8317</v>
      </c>
      <c r="T1457" t="s">
        <v>8361</v>
      </c>
    </row>
    <row r="1458" spans="1:20" x14ac:dyDescent="0.2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v>42738.668576388889</v>
      </c>
      <c r="K1458">
        <v>1480867365</v>
      </c>
      <c r="L1458" s="10"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v>2.9000000000000001E-2</v>
      </c>
      <c r="R1458">
        <v>48.333333333333336</v>
      </c>
      <c r="S1458" t="s">
        <v>8317</v>
      </c>
      <c r="T1458" t="s">
        <v>8361</v>
      </c>
    </row>
    <row r="1459" spans="1:20" x14ac:dyDescent="0.2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v>42319.938009259262</v>
      </c>
      <c r="K1459">
        <v>1444685444</v>
      </c>
      <c r="L1459" s="10"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v>0</v>
      </c>
      <c r="R1459" t="e">
        <v>#DIV/0!</v>
      </c>
      <c r="S1459" t="s">
        <v>8317</v>
      </c>
      <c r="T1459" t="s">
        <v>8361</v>
      </c>
    </row>
    <row r="1460" spans="1:20" x14ac:dyDescent="0.2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v>41862.166666666664</v>
      </c>
      <c r="K1460">
        <v>1405097760</v>
      </c>
      <c r="L1460" s="10"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v>0</v>
      </c>
      <c r="R1460" t="e">
        <v>#DIV/0!</v>
      </c>
      <c r="S1460" t="s">
        <v>8317</v>
      </c>
      <c r="T1460" t="s">
        <v>8361</v>
      </c>
    </row>
    <row r="1461" spans="1:20" x14ac:dyDescent="0.2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v>42340.725694444445</v>
      </c>
      <c r="K1461">
        <v>1446612896</v>
      </c>
      <c r="L1461" s="10"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v>0</v>
      </c>
      <c r="R1461" t="e">
        <v>#DIV/0!</v>
      </c>
      <c r="S1461" t="s">
        <v>8317</v>
      </c>
      <c r="T1461" t="s">
        <v>8361</v>
      </c>
    </row>
    <row r="1462" spans="1:20" x14ac:dyDescent="0.2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v>41973.989583333328</v>
      </c>
      <c r="K1462">
        <v>1412371898</v>
      </c>
      <c r="L1462" s="10"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v>0</v>
      </c>
      <c r="R1462" t="e">
        <v>#DIV/0!</v>
      </c>
      <c r="S1462" t="s">
        <v>8317</v>
      </c>
      <c r="T1462" t="s">
        <v>8361</v>
      </c>
    </row>
    <row r="1463" spans="1:20" x14ac:dyDescent="0.2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v>41933</v>
      </c>
      <c r="K1463">
        <v>1410967754</v>
      </c>
      <c r="L1463" s="10"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v>1.012446</v>
      </c>
      <c r="R1463">
        <v>44.66673529411765</v>
      </c>
      <c r="S1463" t="s">
        <v>8317</v>
      </c>
      <c r="T1463" t="s">
        <v>8352</v>
      </c>
    </row>
    <row r="1464" spans="1:20" x14ac:dyDescent="0.2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v>41374.662858796299</v>
      </c>
      <c r="K1464">
        <v>1363017271</v>
      </c>
      <c r="L1464" s="10"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v>1.085175</v>
      </c>
      <c r="R1464">
        <v>28.937999999999999</v>
      </c>
      <c r="S1464" t="s">
        <v>8317</v>
      </c>
      <c r="T1464" t="s">
        <v>8352</v>
      </c>
    </row>
    <row r="1465" spans="1:20" x14ac:dyDescent="0.2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v>41371.869652777779</v>
      </c>
      <c r="K1465">
        <v>1361483538</v>
      </c>
      <c r="L1465" s="10"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v>1.4766666666666666</v>
      </c>
      <c r="R1465">
        <v>35.44</v>
      </c>
      <c r="S1465" t="s">
        <v>8317</v>
      </c>
      <c r="T1465" t="s">
        <v>8352</v>
      </c>
    </row>
    <row r="1466" spans="1:20" x14ac:dyDescent="0.2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v>41321.661550925928</v>
      </c>
      <c r="K1466">
        <v>1358437958</v>
      </c>
      <c r="L1466" s="10"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v>1.6319999999999999</v>
      </c>
      <c r="R1466">
        <v>34.871794871794869</v>
      </c>
      <c r="S1466" t="s">
        <v>8317</v>
      </c>
      <c r="T1466" t="s">
        <v>8352</v>
      </c>
    </row>
    <row r="1467" spans="1:20" x14ac:dyDescent="0.2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v>40990.125</v>
      </c>
      <c r="K1467">
        <v>1329759452</v>
      </c>
      <c r="L1467" s="10"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v>4.5641449999999999</v>
      </c>
      <c r="R1467">
        <v>52.622732513451197</v>
      </c>
      <c r="S1467" t="s">
        <v>8317</v>
      </c>
      <c r="T1467" t="s">
        <v>8352</v>
      </c>
    </row>
    <row r="1468" spans="1:20" x14ac:dyDescent="0.2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v>42381.208333333328</v>
      </c>
      <c r="K1468">
        <v>1449029266</v>
      </c>
      <c r="L1468" s="10"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v>1.0787731249999999</v>
      </c>
      <c r="R1468">
        <v>69.598266129032254</v>
      </c>
      <c r="S1468" t="s">
        <v>8317</v>
      </c>
      <c r="T1468" t="s">
        <v>8352</v>
      </c>
    </row>
    <row r="1469" spans="1:20" x14ac:dyDescent="0.2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v>40993.760243055556</v>
      </c>
      <c r="K1469">
        <v>1327518885</v>
      </c>
      <c r="L1469" s="10"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v>1.1508</v>
      </c>
      <c r="R1469">
        <v>76.72</v>
      </c>
      <c r="S1469" t="s">
        <v>8317</v>
      </c>
      <c r="T1469" t="s">
        <v>8352</v>
      </c>
    </row>
    <row r="1470" spans="1:20" x14ac:dyDescent="0.2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v>40706.014456018522</v>
      </c>
      <c r="K1470">
        <v>1302654049</v>
      </c>
      <c r="L1470" s="10"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v>1.0236842105263158</v>
      </c>
      <c r="R1470">
        <v>33.191126279863482</v>
      </c>
      <c r="S1470" t="s">
        <v>8317</v>
      </c>
      <c r="T1470" t="s">
        <v>8352</v>
      </c>
    </row>
    <row r="1471" spans="1:20" x14ac:dyDescent="0.2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v>41320.598483796297</v>
      </c>
      <c r="K1471">
        <v>1358346109</v>
      </c>
      <c r="L1471" s="10"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v>1.0842485875706214</v>
      </c>
      <c r="R1471">
        <v>149.46417445482865</v>
      </c>
      <c r="S1471" t="s">
        <v>8317</v>
      </c>
      <c r="T1471" t="s">
        <v>8352</v>
      </c>
    </row>
    <row r="1472" spans="1:20" x14ac:dyDescent="0.2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v>41271.827118055553</v>
      </c>
      <c r="K1472">
        <v>1354909863</v>
      </c>
      <c r="L1472" s="10"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v>1.2513333333333334</v>
      </c>
      <c r="R1472">
        <v>23.172839506172838</v>
      </c>
      <c r="S1472" t="s">
        <v>8317</v>
      </c>
      <c r="T1472" t="s">
        <v>8352</v>
      </c>
    </row>
    <row r="1473" spans="1:20" x14ac:dyDescent="0.2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v>42103.957569444443</v>
      </c>
      <c r="K1473">
        <v>1426028334</v>
      </c>
      <c r="L1473" s="10"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v>1.03840625</v>
      </c>
      <c r="R1473">
        <v>96.877551020408163</v>
      </c>
      <c r="S1473" t="s">
        <v>8317</v>
      </c>
      <c r="T1473" t="s">
        <v>8352</v>
      </c>
    </row>
    <row r="1474" spans="1:20" x14ac:dyDescent="0.2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v>41563.542858796296</v>
      </c>
      <c r="K1474">
        <v>1379336503</v>
      </c>
      <c r="L1474" s="10"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v>1.3870400000000001</v>
      </c>
      <c r="R1474">
        <v>103.20238095238095</v>
      </c>
      <c r="S1474" t="s">
        <v>8317</v>
      </c>
      <c r="T1474" t="s">
        <v>8352</v>
      </c>
    </row>
    <row r="1475" spans="1:20" x14ac:dyDescent="0.2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v>40969.979618055557</v>
      </c>
      <c r="K1475">
        <v>1328052639</v>
      </c>
      <c r="L1475" s="10"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v>1.20516</v>
      </c>
      <c r="R1475">
        <v>38.462553191489363</v>
      </c>
      <c r="S1475" t="s">
        <v>8317</v>
      </c>
      <c r="T1475" t="s">
        <v>8352</v>
      </c>
    </row>
    <row r="1476" spans="1:20" x14ac:dyDescent="0.2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v>41530.727916666663</v>
      </c>
      <c r="K1476">
        <v>1376501292</v>
      </c>
      <c r="L1476" s="10"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v>1.1226666666666667</v>
      </c>
      <c r="R1476">
        <v>44.315789473684212</v>
      </c>
      <c r="S1476" t="s">
        <v>8317</v>
      </c>
      <c r="T1476" t="s">
        <v>8352</v>
      </c>
    </row>
    <row r="1477" spans="1:20" x14ac:dyDescent="0.2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v>41993.207638888889</v>
      </c>
      <c r="K1477">
        <v>1416244863</v>
      </c>
      <c r="L1477" s="10"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v>1.8866966666666667</v>
      </c>
      <c r="R1477">
        <v>64.173356009070289</v>
      </c>
      <c r="S1477" t="s">
        <v>8317</v>
      </c>
      <c r="T1477" t="s">
        <v>8352</v>
      </c>
    </row>
    <row r="1478" spans="1:20" x14ac:dyDescent="0.2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v>40796.041921296295</v>
      </c>
      <c r="K1478">
        <v>1313024422</v>
      </c>
      <c r="L1478" s="10"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v>6.6155466666666669</v>
      </c>
      <c r="R1478">
        <v>43.333275109170302</v>
      </c>
      <c r="S1478" t="s">
        <v>8317</v>
      </c>
      <c r="T1478" t="s">
        <v>8352</v>
      </c>
    </row>
    <row r="1479" spans="1:20" x14ac:dyDescent="0.2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v>40900.125</v>
      </c>
      <c r="K1479">
        <v>1319467604</v>
      </c>
      <c r="L1479" s="10"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v>1.1131</v>
      </c>
      <c r="R1479">
        <v>90.495934959349597</v>
      </c>
      <c r="S1479" t="s">
        <v>8317</v>
      </c>
      <c r="T1479" t="s">
        <v>8352</v>
      </c>
    </row>
    <row r="1480" spans="1:20" x14ac:dyDescent="0.2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v>41408.871678240743</v>
      </c>
      <c r="K1480">
        <v>1367355313</v>
      </c>
      <c r="L1480" s="10"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v>11.8161422</v>
      </c>
      <c r="R1480">
        <v>29.187190495010373</v>
      </c>
      <c r="S1480" t="s">
        <v>8317</v>
      </c>
      <c r="T1480" t="s">
        <v>8352</v>
      </c>
    </row>
    <row r="1481" spans="1:20" x14ac:dyDescent="0.2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v>41769.165972222225</v>
      </c>
      <c r="K1481">
        <v>1398448389</v>
      </c>
      <c r="L1481" s="10"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v>1.37375</v>
      </c>
      <c r="R1481">
        <v>30.95774647887324</v>
      </c>
      <c r="S1481" t="s">
        <v>8317</v>
      </c>
      <c r="T1481" t="s">
        <v>8352</v>
      </c>
    </row>
    <row r="1482" spans="1:20" x14ac:dyDescent="0.2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v>41481.708333333336</v>
      </c>
      <c r="K1482">
        <v>1373408699</v>
      </c>
      <c r="L1482" s="10"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v>1.170404</v>
      </c>
      <c r="R1482">
        <v>92.157795275590544</v>
      </c>
      <c r="S1482" t="s">
        <v>8317</v>
      </c>
      <c r="T1482" t="s">
        <v>8352</v>
      </c>
    </row>
    <row r="1483" spans="1:20" x14ac:dyDescent="0.2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v>41580.922974537039</v>
      </c>
      <c r="K1483">
        <v>1380838145</v>
      </c>
      <c r="L1483" s="10"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v>2.1000000000000001E-2</v>
      </c>
      <c r="R1483">
        <v>17.5</v>
      </c>
      <c r="S1483" t="s">
        <v>8317</v>
      </c>
      <c r="T1483" t="s">
        <v>8336</v>
      </c>
    </row>
    <row r="1484" spans="1:20" x14ac:dyDescent="0.2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v>41159.32708333333</v>
      </c>
      <c r="K1484">
        <v>1345062936</v>
      </c>
      <c r="L1484" s="10"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v>1E-3</v>
      </c>
      <c r="R1484">
        <v>5</v>
      </c>
      <c r="S1484" t="s">
        <v>8317</v>
      </c>
      <c r="T1484" t="s">
        <v>8336</v>
      </c>
    </row>
    <row r="1485" spans="1:20" x14ac:dyDescent="0.2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v>42573.192997685182</v>
      </c>
      <c r="K1485">
        <v>1467002275</v>
      </c>
      <c r="L1485" s="10"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v>7.1428571428571426E-3</v>
      </c>
      <c r="R1485">
        <v>25</v>
      </c>
      <c r="S1485" t="s">
        <v>8317</v>
      </c>
      <c r="T1485" t="s">
        <v>8336</v>
      </c>
    </row>
    <row r="1486" spans="1:20" x14ac:dyDescent="0.2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v>41111.618750000001</v>
      </c>
      <c r="K1486">
        <v>1337834963</v>
      </c>
      <c r="L1486" s="10"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v>0</v>
      </c>
      <c r="R1486" t="e">
        <v>#DIV/0!</v>
      </c>
      <c r="S1486" t="s">
        <v>8317</v>
      </c>
      <c r="T1486" t="s">
        <v>8336</v>
      </c>
    </row>
    <row r="1487" spans="1:20" x14ac:dyDescent="0.2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v>42175.795983796299</v>
      </c>
      <c r="K1487">
        <v>1430939173</v>
      </c>
      <c r="L1487" s="10"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v>2.2388059701492536E-2</v>
      </c>
      <c r="R1487">
        <v>50</v>
      </c>
      <c r="S1487" t="s">
        <v>8317</v>
      </c>
      <c r="T1487" t="s">
        <v>8336</v>
      </c>
    </row>
    <row r="1488" spans="1:20" x14ac:dyDescent="0.2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v>42062.168530092589</v>
      </c>
      <c r="K1488">
        <v>1422417761</v>
      </c>
      <c r="L1488" s="10"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v>2.3999999999999998E-3</v>
      </c>
      <c r="R1488">
        <v>16</v>
      </c>
      <c r="S1488" t="s">
        <v>8317</v>
      </c>
      <c r="T1488" t="s">
        <v>8336</v>
      </c>
    </row>
    <row r="1489" spans="1:20" x14ac:dyDescent="0.2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v>42584.917488425926</v>
      </c>
      <c r="K1489">
        <v>1467583271</v>
      </c>
      <c r="L1489" s="10"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v>0</v>
      </c>
      <c r="R1489" t="e">
        <v>#DIV/0!</v>
      </c>
      <c r="S1489" t="s">
        <v>8317</v>
      </c>
      <c r="T1489" t="s">
        <v>8336</v>
      </c>
    </row>
    <row r="1490" spans="1:20" x14ac:dyDescent="0.2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v>41644.563194444447</v>
      </c>
      <c r="K1490">
        <v>1386336660</v>
      </c>
      <c r="L1490" s="10"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v>2.4E-2</v>
      </c>
      <c r="R1490">
        <v>60</v>
      </c>
      <c r="S1490" t="s">
        <v>8317</v>
      </c>
      <c r="T1490" t="s">
        <v>8336</v>
      </c>
    </row>
    <row r="1491" spans="1:20" x14ac:dyDescent="0.2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v>41228.653379629628</v>
      </c>
      <c r="K1491">
        <v>1350398452</v>
      </c>
      <c r="L1491" s="10"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v>0</v>
      </c>
      <c r="R1491" t="e">
        <v>#DIV/0!</v>
      </c>
      <c r="S1491" t="s">
        <v>8317</v>
      </c>
      <c r="T1491" t="s">
        <v>8336</v>
      </c>
    </row>
    <row r="1492" spans="1:20" x14ac:dyDescent="0.2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v>41549.561041666668</v>
      </c>
      <c r="K1492">
        <v>1378214874</v>
      </c>
      <c r="L1492" s="10"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v>0.30862068965517242</v>
      </c>
      <c r="R1492">
        <v>47.10526315789474</v>
      </c>
      <c r="S1492" t="s">
        <v>8317</v>
      </c>
      <c r="T1492" t="s">
        <v>8336</v>
      </c>
    </row>
    <row r="1493" spans="1:20" x14ac:dyDescent="0.2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v>42050.651388888888</v>
      </c>
      <c r="K1493">
        <v>1418922443</v>
      </c>
      <c r="L1493" s="10"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v>8.3333333333333329E-2</v>
      </c>
      <c r="R1493">
        <v>100</v>
      </c>
      <c r="S1493" t="s">
        <v>8317</v>
      </c>
      <c r="T1493" t="s">
        <v>8336</v>
      </c>
    </row>
    <row r="1494" spans="1:20" x14ac:dyDescent="0.2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v>40712.884791666671</v>
      </c>
      <c r="K1494">
        <v>1305839646</v>
      </c>
      <c r="L1494" s="10"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v>7.4999999999999997E-3</v>
      </c>
      <c r="R1494">
        <v>15</v>
      </c>
      <c r="S1494" t="s">
        <v>8317</v>
      </c>
      <c r="T1494" t="s">
        <v>8336</v>
      </c>
    </row>
    <row r="1495" spans="1:20" x14ac:dyDescent="0.2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v>41441.866608796299</v>
      </c>
      <c r="K1495">
        <v>1368823675</v>
      </c>
      <c r="L1495" s="10"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v>0</v>
      </c>
      <c r="R1495" t="e">
        <v>#DIV/0!</v>
      </c>
      <c r="S1495" t="s">
        <v>8317</v>
      </c>
      <c r="T1495" t="s">
        <v>8336</v>
      </c>
    </row>
    <row r="1496" spans="1:20" x14ac:dyDescent="0.2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v>42097.651388888888</v>
      </c>
      <c r="K1496">
        <v>1425489613</v>
      </c>
      <c r="L1496" s="10"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v>8.8999999999999996E-2</v>
      </c>
      <c r="R1496">
        <v>40.454545454545453</v>
      </c>
      <c r="S1496" t="s">
        <v>8317</v>
      </c>
      <c r="T1496" t="s">
        <v>8336</v>
      </c>
    </row>
    <row r="1497" spans="1:20" x14ac:dyDescent="0.2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v>40782.789710648147</v>
      </c>
      <c r="K1497">
        <v>1311879431</v>
      </c>
      <c r="L1497" s="10"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v>0</v>
      </c>
      <c r="R1497" t="e">
        <v>#DIV/0!</v>
      </c>
      <c r="S1497" t="s">
        <v>8317</v>
      </c>
      <c r="T1497" t="s">
        <v>8336</v>
      </c>
    </row>
    <row r="1498" spans="1:20" x14ac:dyDescent="0.2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v>41898.475219907406</v>
      </c>
      <c r="K1498">
        <v>1405682659</v>
      </c>
      <c r="L1498" s="10"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v>0</v>
      </c>
      <c r="R1498" t="e">
        <v>#DIV/0!</v>
      </c>
      <c r="S1498" t="s">
        <v>8317</v>
      </c>
      <c r="T1498" t="s">
        <v>8336</v>
      </c>
    </row>
    <row r="1499" spans="1:20" x14ac:dyDescent="0.2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v>41486.821527777778</v>
      </c>
      <c r="K1499">
        <v>1371655522</v>
      </c>
      <c r="L1499" s="10"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v>6.666666666666667E-5</v>
      </c>
      <c r="R1499">
        <v>1</v>
      </c>
      <c r="S1499" t="s">
        <v>8317</v>
      </c>
      <c r="T1499" t="s">
        <v>8336</v>
      </c>
    </row>
    <row r="1500" spans="1:20" x14ac:dyDescent="0.2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v>41885.983541666668</v>
      </c>
      <c r="K1500">
        <v>1405899378</v>
      </c>
      <c r="L1500" s="10"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v>1.9E-2</v>
      </c>
      <c r="R1500">
        <v>19</v>
      </c>
      <c r="S1500" t="s">
        <v>8317</v>
      </c>
      <c r="T1500" t="s">
        <v>8336</v>
      </c>
    </row>
    <row r="1501" spans="1:20" x14ac:dyDescent="0.2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v>42587.007326388892</v>
      </c>
      <c r="K1501">
        <v>1465171833</v>
      </c>
      <c r="L1501" s="10"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v>2.5000000000000001E-3</v>
      </c>
      <c r="R1501">
        <v>5</v>
      </c>
      <c r="S1501" t="s">
        <v>8317</v>
      </c>
      <c r="T1501" t="s">
        <v>8336</v>
      </c>
    </row>
    <row r="1502" spans="1:20" x14ac:dyDescent="0.2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v>41395.904594907406</v>
      </c>
      <c r="K1502">
        <v>1364852557</v>
      </c>
      <c r="L1502" s="10"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v>0.25035714285714283</v>
      </c>
      <c r="R1502">
        <v>46.733333333333334</v>
      </c>
      <c r="S1502" t="s">
        <v>8317</v>
      </c>
      <c r="T1502" t="s">
        <v>8336</v>
      </c>
    </row>
    <row r="1503" spans="1:20" x14ac:dyDescent="0.2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v>42193.583599537036</v>
      </c>
      <c r="K1503">
        <v>1433772023</v>
      </c>
      <c r="L1503" s="10"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v>1.6633076923076924</v>
      </c>
      <c r="R1503">
        <v>97.731073446327684</v>
      </c>
      <c r="S1503" t="s">
        <v>8316</v>
      </c>
      <c r="T1503" t="s">
        <v>8348</v>
      </c>
    </row>
    <row r="1504" spans="1:20" x14ac:dyDescent="0.2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v>42454.916666666672</v>
      </c>
      <c r="K1504">
        <v>1456491680</v>
      </c>
      <c r="L1504" s="10"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v>1.0144545454545455</v>
      </c>
      <c r="R1504">
        <v>67.835866261398181</v>
      </c>
      <c r="S1504" t="s">
        <v>8316</v>
      </c>
      <c r="T1504" t="s">
        <v>8348</v>
      </c>
    </row>
    <row r="1505" spans="1:20" x14ac:dyDescent="0.2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v>42666.347233796296</v>
      </c>
      <c r="K1505">
        <v>1472026801</v>
      </c>
      <c r="L1505" s="10"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v>1.0789146666666667</v>
      </c>
      <c r="R1505">
        <v>56.98492957746479</v>
      </c>
      <c r="S1505" t="s">
        <v>8316</v>
      </c>
      <c r="T1505" t="s">
        <v>8348</v>
      </c>
    </row>
    <row r="1506" spans="1:20" x14ac:dyDescent="0.2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v>41800.356249999997</v>
      </c>
      <c r="K1506">
        <v>1399996024</v>
      </c>
      <c r="L1506" s="10"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v>2.7793846153846156</v>
      </c>
      <c r="R1506">
        <v>67.159851301115239</v>
      </c>
      <c r="S1506" t="s">
        <v>8316</v>
      </c>
      <c r="T1506" t="s">
        <v>8348</v>
      </c>
    </row>
    <row r="1507" spans="1:20" x14ac:dyDescent="0.2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v>42451.834027777775</v>
      </c>
      <c r="K1507">
        <v>1455446303</v>
      </c>
      <c r="L1507" s="10"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v>1.0358125</v>
      </c>
      <c r="R1507">
        <v>48.037681159420288</v>
      </c>
      <c r="S1507" t="s">
        <v>8316</v>
      </c>
      <c r="T1507" t="s">
        <v>8348</v>
      </c>
    </row>
    <row r="1508" spans="1:20" x14ac:dyDescent="0.2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v>41844.785925925928</v>
      </c>
      <c r="K1508">
        <v>1403635904</v>
      </c>
      <c r="L1508" s="10"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v>1.1140000000000001</v>
      </c>
      <c r="R1508">
        <v>38.860465116279073</v>
      </c>
      <c r="S1508" t="s">
        <v>8316</v>
      </c>
      <c r="T1508" t="s">
        <v>8348</v>
      </c>
    </row>
    <row r="1509" spans="1:20" x14ac:dyDescent="0.2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v>40313.340277777781</v>
      </c>
      <c r="K1509">
        <v>1268822909</v>
      </c>
      <c r="L1509" s="10"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v>2.15</v>
      </c>
      <c r="R1509">
        <v>78.181818181818187</v>
      </c>
      <c r="S1509" t="s">
        <v>8316</v>
      </c>
      <c r="T1509" t="s">
        <v>8348</v>
      </c>
    </row>
    <row r="1510" spans="1:20" x14ac:dyDescent="0.2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v>41817.614363425928</v>
      </c>
      <c r="K1510">
        <v>1401201881</v>
      </c>
      <c r="L1510" s="10"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v>1.1076216216216217</v>
      </c>
      <c r="R1510">
        <v>97.113744075829388</v>
      </c>
      <c r="S1510" t="s">
        <v>8316</v>
      </c>
      <c r="T1510" t="s">
        <v>8348</v>
      </c>
    </row>
    <row r="1511" spans="1:20" x14ac:dyDescent="0.2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v>42780.957638888889</v>
      </c>
      <c r="K1511">
        <v>1484570885</v>
      </c>
      <c r="L1511" s="10"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v>1.2364125714285714</v>
      </c>
      <c r="R1511">
        <v>110.39397959183674</v>
      </c>
      <c r="S1511" t="s">
        <v>8316</v>
      </c>
      <c r="T1511" t="s">
        <v>8348</v>
      </c>
    </row>
    <row r="1512" spans="1:20" x14ac:dyDescent="0.2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v>41839.385162037033</v>
      </c>
      <c r="K1512">
        <v>1403169278</v>
      </c>
      <c r="L1512" s="10"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v>1.0103500000000001</v>
      </c>
      <c r="R1512">
        <v>39.91506172839506</v>
      </c>
      <c r="S1512" t="s">
        <v>8316</v>
      </c>
      <c r="T1512" t="s">
        <v>8348</v>
      </c>
    </row>
    <row r="1513" spans="1:20" x14ac:dyDescent="0.2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v>42326.625046296293</v>
      </c>
      <c r="K1513">
        <v>1445263204</v>
      </c>
      <c r="L1513" s="10"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v>1.1179285714285714</v>
      </c>
      <c r="R1513">
        <v>75.975728155339809</v>
      </c>
      <c r="S1513" t="s">
        <v>8316</v>
      </c>
      <c r="T1513" t="s">
        <v>8348</v>
      </c>
    </row>
    <row r="1514" spans="1:20" x14ac:dyDescent="0.2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v>42771.684479166666</v>
      </c>
      <c r="K1514">
        <v>1483719939</v>
      </c>
      <c r="L1514" s="10"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v>5.5877142857142861</v>
      </c>
      <c r="R1514">
        <v>58.379104477611939</v>
      </c>
      <c r="S1514" t="s">
        <v>8316</v>
      </c>
      <c r="T1514" t="s">
        <v>8348</v>
      </c>
    </row>
    <row r="1515" spans="1:20" x14ac:dyDescent="0.2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v>41836.637337962966</v>
      </c>
      <c r="K1515">
        <v>1402931866</v>
      </c>
      <c r="L1515" s="10"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v>1.5001875</v>
      </c>
      <c r="R1515">
        <v>55.82093023255814</v>
      </c>
      <c r="S1515" t="s">
        <v>8316</v>
      </c>
      <c r="T1515" t="s">
        <v>8348</v>
      </c>
    </row>
    <row r="1516" spans="1:20" x14ac:dyDescent="0.2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v>42274.597685185188</v>
      </c>
      <c r="K1516">
        <v>1439907640</v>
      </c>
      <c r="L1516" s="10"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v>1.0647599999999999</v>
      </c>
      <c r="R1516">
        <v>151.24431818181819</v>
      </c>
      <c r="S1516" t="s">
        <v>8316</v>
      </c>
      <c r="T1516" t="s">
        <v>8348</v>
      </c>
    </row>
    <row r="1517" spans="1:20" x14ac:dyDescent="0.2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v>42445.211770833332</v>
      </c>
      <c r="K1517">
        <v>1455516297</v>
      </c>
      <c r="L1517" s="10"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v>1.57189</v>
      </c>
      <c r="R1517">
        <v>849.67027027027029</v>
      </c>
      <c r="S1517" t="s">
        <v>8316</v>
      </c>
      <c r="T1517" t="s">
        <v>8348</v>
      </c>
    </row>
    <row r="1518" spans="1:20" x14ac:dyDescent="0.2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v>42649.583333333328</v>
      </c>
      <c r="K1518">
        <v>1473160292</v>
      </c>
      <c r="L1518" s="10"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v>1.0865882352941176</v>
      </c>
      <c r="R1518">
        <v>159.24137931034483</v>
      </c>
      <c r="S1518" t="s">
        <v>8316</v>
      </c>
      <c r="T1518" t="s">
        <v>8348</v>
      </c>
    </row>
    <row r="1519" spans="1:20" x14ac:dyDescent="0.2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v>41979.25</v>
      </c>
      <c r="K1519">
        <v>1415194553</v>
      </c>
      <c r="L1519" s="10"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v>1.6197999999999999</v>
      </c>
      <c r="R1519">
        <v>39.507317073170732</v>
      </c>
      <c r="S1519" t="s">
        <v>8316</v>
      </c>
      <c r="T1519" t="s">
        <v>8348</v>
      </c>
    </row>
    <row r="1520" spans="1:20" x14ac:dyDescent="0.2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v>41790.8200462963</v>
      </c>
      <c r="K1520">
        <v>1398973252</v>
      </c>
      <c r="L1520" s="10"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v>2.0536666666666665</v>
      </c>
      <c r="R1520">
        <v>130.52966101694915</v>
      </c>
      <c r="S1520" t="s">
        <v>8316</v>
      </c>
      <c r="T1520" t="s">
        <v>8348</v>
      </c>
    </row>
    <row r="1521" spans="1:20" x14ac:dyDescent="0.2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v>41810.915972222225</v>
      </c>
      <c r="K1521">
        <v>1400867283</v>
      </c>
      <c r="L1521" s="10"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v>1.033638888888889</v>
      </c>
      <c r="R1521">
        <v>64.156896551724131</v>
      </c>
      <c r="S1521" t="s">
        <v>8316</v>
      </c>
      <c r="T1521" t="s">
        <v>8348</v>
      </c>
    </row>
    <row r="1522" spans="1:20" x14ac:dyDescent="0.2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v>41992.166666666672</v>
      </c>
      <c r="K1522">
        <v>1415824513</v>
      </c>
      <c r="L1522" s="10"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v>1.0347222222222223</v>
      </c>
      <c r="R1522">
        <v>111.52694610778443</v>
      </c>
      <c r="S1522" t="s">
        <v>8316</v>
      </c>
      <c r="T1522" t="s">
        <v>8348</v>
      </c>
    </row>
    <row r="1523" spans="1:20" x14ac:dyDescent="0.2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v>42528.167719907404</v>
      </c>
      <c r="K1523">
        <v>1462248091</v>
      </c>
      <c r="L1523" s="10"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v>1.0681333333333334</v>
      </c>
      <c r="R1523">
        <v>170.44680851063831</v>
      </c>
      <c r="S1523" t="s">
        <v>8316</v>
      </c>
      <c r="T1523" t="s">
        <v>8348</v>
      </c>
    </row>
    <row r="1524" spans="1:20" x14ac:dyDescent="0.2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v>41929.830312500002</v>
      </c>
      <c r="K1524">
        <v>1410983739</v>
      </c>
      <c r="L1524" s="10"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v>1.3896574712643677</v>
      </c>
      <c r="R1524">
        <v>133.7391592920354</v>
      </c>
      <c r="S1524" t="s">
        <v>8316</v>
      </c>
      <c r="T1524" t="s">
        <v>8348</v>
      </c>
    </row>
    <row r="1525" spans="1:20" x14ac:dyDescent="0.2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v>41996</v>
      </c>
      <c r="K1525">
        <v>1416592916</v>
      </c>
      <c r="L1525" s="10"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v>1.2484324324324325</v>
      </c>
      <c r="R1525">
        <v>95.834024896265561</v>
      </c>
      <c r="S1525" t="s">
        <v>8316</v>
      </c>
      <c r="T1525" t="s">
        <v>8348</v>
      </c>
    </row>
    <row r="1526" spans="1:20" x14ac:dyDescent="0.2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v>42786.501041666663</v>
      </c>
      <c r="K1526">
        <v>1485000090</v>
      </c>
      <c r="L1526" s="10"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v>2.0699999999999998</v>
      </c>
      <c r="R1526">
        <v>221.78571428571428</v>
      </c>
      <c r="S1526" t="s">
        <v>8316</v>
      </c>
      <c r="T1526" t="s">
        <v>8348</v>
      </c>
    </row>
    <row r="1527" spans="1:20" x14ac:dyDescent="0.2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v>42600.702986111108</v>
      </c>
      <c r="K1527">
        <v>1468947138</v>
      </c>
      <c r="L1527" s="10"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v>1.7400576923076922</v>
      </c>
      <c r="R1527">
        <v>32.315357142857138</v>
      </c>
      <c r="S1527" t="s">
        <v>8316</v>
      </c>
      <c r="T1527" t="s">
        <v>8348</v>
      </c>
    </row>
    <row r="1528" spans="1:20" x14ac:dyDescent="0.2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v>42388.276006944448</v>
      </c>
      <c r="K1528">
        <v>1448951847</v>
      </c>
      <c r="L1528" s="10"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v>1.2032608695652174</v>
      </c>
      <c r="R1528">
        <v>98.839285714285708</v>
      </c>
      <c r="S1528" t="s">
        <v>8316</v>
      </c>
      <c r="T1528" t="s">
        <v>8348</v>
      </c>
    </row>
    <row r="1529" spans="1:20" x14ac:dyDescent="0.2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v>42808.558865740735</v>
      </c>
      <c r="K1529">
        <v>1487082286</v>
      </c>
      <c r="L1529" s="10"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v>1.1044428571428573</v>
      </c>
      <c r="R1529">
        <v>55.222142857142863</v>
      </c>
      <c r="S1529" t="s">
        <v>8316</v>
      </c>
      <c r="T1529" t="s">
        <v>8348</v>
      </c>
    </row>
    <row r="1530" spans="1:20" x14ac:dyDescent="0.2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v>42767</v>
      </c>
      <c r="K1530">
        <v>1483292122</v>
      </c>
      <c r="L1530" s="10"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v>2.8156666666666665</v>
      </c>
      <c r="R1530">
        <v>52.793750000000003</v>
      </c>
      <c r="S1530" t="s">
        <v>8316</v>
      </c>
      <c r="T1530" t="s">
        <v>8348</v>
      </c>
    </row>
    <row r="1531" spans="1:20" x14ac:dyDescent="0.2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v>42082.587037037039</v>
      </c>
      <c r="K1531">
        <v>1424185520</v>
      </c>
      <c r="L1531" s="10"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v>1.0067894736842105</v>
      </c>
      <c r="R1531">
        <v>135.66666666666666</v>
      </c>
      <c r="S1531" t="s">
        <v>8316</v>
      </c>
      <c r="T1531" t="s">
        <v>8348</v>
      </c>
    </row>
    <row r="1532" spans="1:20" x14ac:dyDescent="0.2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v>42300.767303240747</v>
      </c>
      <c r="K1532">
        <v>1443464695</v>
      </c>
      <c r="L1532" s="10"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v>1.3482571428571428</v>
      </c>
      <c r="R1532">
        <v>53.991990846681922</v>
      </c>
      <c r="S1532" t="s">
        <v>8316</v>
      </c>
      <c r="T1532" t="s">
        <v>8348</v>
      </c>
    </row>
    <row r="1533" spans="1:20" x14ac:dyDescent="0.2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v>41974.125</v>
      </c>
      <c r="K1533">
        <v>1414610126</v>
      </c>
      <c r="L1533" s="10"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v>1.7595744680851064</v>
      </c>
      <c r="R1533">
        <v>56.643835616438359</v>
      </c>
      <c r="S1533" t="s">
        <v>8316</v>
      </c>
      <c r="T1533" t="s">
        <v>8348</v>
      </c>
    </row>
    <row r="1534" spans="1:20" x14ac:dyDescent="0.2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v>42415.625</v>
      </c>
      <c r="K1534">
        <v>1453461865</v>
      </c>
      <c r="L1534" s="10"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v>4.8402000000000003</v>
      </c>
      <c r="R1534">
        <v>82.316326530612244</v>
      </c>
      <c r="S1534" t="s">
        <v>8316</v>
      </c>
      <c r="T1534" t="s">
        <v>8348</v>
      </c>
    </row>
    <row r="1535" spans="1:20" x14ac:dyDescent="0.2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v>42492.165972222225</v>
      </c>
      <c r="K1535">
        <v>1457913777</v>
      </c>
      <c r="L1535" s="10"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v>1.4514</v>
      </c>
      <c r="R1535">
        <v>88.26081081081081</v>
      </c>
      <c r="S1535" t="s">
        <v>8316</v>
      </c>
      <c r="T1535" t="s">
        <v>8348</v>
      </c>
    </row>
    <row r="1536" spans="1:20" x14ac:dyDescent="0.2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v>42251.67432870371</v>
      </c>
      <c r="K1536">
        <v>1438791062</v>
      </c>
      <c r="L1536" s="10"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v>4.1773333333333333</v>
      </c>
      <c r="R1536">
        <v>84.905149051490511</v>
      </c>
      <c r="S1536" t="s">
        <v>8316</v>
      </c>
      <c r="T1536" t="s">
        <v>8348</v>
      </c>
    </row>
    <row r="1537" spans="1:20" x14ac:dyDescent="0.2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v>42513.916666666672</v>
      </c>
      <c r="K1537">
        <v>1461527631</v>
      </c>
      <c r="L1537" s="10"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v>1.3242499999999999</v>
      </c>
      <c r="R1537">
        <v>48.154545454545456</v>
      </c>
      <c r="S1537" t="s">
        <v>8316</v>
      </c>
      <c r="T1537" t="s">
        <v>8348</v>
      </c>
    </row>
    <row r="1538" spans="1:20" x14ac:dyDescent="0.2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v>42243.802199074074</v>
      </c>
      <c r="K1538">
        <v>1438110910</v>
      </c>
      <c r="L1538" s="10"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v>2.5030841666666666</v>
      </c>
      <c r="R1538">
        <v>66.015406593406595</v>
      </c>
      <c r="S1538" t="s">
        <v>8316</v>
      </c>
      <c r="T1538" t="s">
        <v>8348</v>
      </c>
    </row>
    <row r="1539" spans="1:20" x14ac:dyDescent="0.2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v>42588.75</v>
      </c>
      <c r="K1539">
        <v>1467358427</v>
      </c>
      <c r="L1539" s="10"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v>1.7989999999999999</v>
      </c>
      <c r="R1539">
        <v>96.375</v>
      </c>
      <c r="S1539" t="s">
        <v>8316</v>
      </c>
      <c r="T1539" t="s">
        <v>8348</v>
      </c>
    </row>
    <row r="1540" spans="1:20" x14ac:dyDescent="0.2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v>42026.782060185185</v>
      </c>
      <c r="K1540">
        <v>1418064370</v>
      </c>
      <c r="L1540" s="10"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v>1.0262857142857142</v>
      </c>
      <c r="R1540">
        <v>156.17391304347825</v>
      </c>
      <c r="S1540" t="s">
        <v>8316</v>
      </c>
      <c r="T1540" t="s">
        <v>8348</v>
      </c>
    </row>
    <row r="1541" spans="1:20" x14ac:dyDescent="0.2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v>42738.919201388882</v>
      </c>
      <c r="K1541">
        <v>1480629819</v>
      </c>
      <c r="L1541" s="10"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v>1.359861</v>
      </c>
      <c r="R1541">
        <v>95.764859154929582</v>
      </c>
      <c r="S1541" t="s">
        <v>8316</v>
      </c>
      <c r="T1541" t="s">
        <v>8348</v>
      </c>
    </row>
    <row r="1542" spans="1:20" x14ac:dyDescent="0.2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v>41969.052083333328</v>
      </c>
      <c r="K1542">
        <v>1414368616</v>
      </c>
      <c r="L1542" s="10"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v>1.1786666666666668</v>
      </c>
      <c r="R1542">
        <v>180.40816326530611</v>
      </c>
      <c r="S1542" t="s">
        <v>8316</v>
      </c>
      <c r="T1542" t="s">
        <v>8348</v>
      </c>
    </row>
    <row r="1543" spans="1:20" x14ac:dyDescent="0.2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v>42004.712245370371</v>
      </c>
      <c r="K1543">
        <v>1417453538</v>
      </c>
      <c r="L1543" s="10"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v>3.3333333333333332E-4</v>
      </c>
      <c r="R1543">
        <v>3</v>
      </c>
      <c r="S1543" t="s">
        <v>8316</v>
      </c>
      <c r="T1543" t="s">
        <v>8345</v>
      </c>
    </row>
    <row r="1544" spans="1:20" x14ac:dyDescent="0.2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v>42185.996527777781</v>
      </c>
      <c r="K1544">
        <v>1434412500</v>
      </c>
      <c r="L1544" s="10"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v>0.04</v>
      </c>
      <c r="R1544">
        <v>20</v>
      </c>
      <c r="S1544" t="s">
        <v>8316</v>
      </c>
      <c r="T1544" t="s">
        <v>8345</v>
      </c>
    </row>
    <row r="1545" spans="1:20" x14ac:dyDescent="0.2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v>41965.551319444443</v>
      </c>
      <c r="K1545">
        <v>1414066434</v>
      </c>
      <c r="L1545" s="10"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v>4.4444444444444444E-3</v>
      </c>
      <c r="R1545">
        <v>10</v>
      </c>
      <c r="S1545" t="s">
        <v>8316</v>
      </c>
      <c r="T1545" t="s">
        <v>8345</v>
      </c>
    </row>
    <row r="1546" spans="1:20" x14ac:dyDescent="0.2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v>42095.012499999997</v>
      </c>
      <c r="K1546">
        <v>1424222024</v>
      </c>
      <c r="L1546" s="10"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v>0</v>
      </c>
      <c r="R1546" t="e">
        <v>#DIV/0!</v>
      </c>
      <c r="S1546" t="s">
        <v>8316</v>
      </c>
      <c r="T1546" t="s">
        <v>8345</v>
      </c>
    </row>
    <row r="1547" spans="1:20" x14ac:dyDescent="0.2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v>42065.886111111111</v>
      </c>
      <c r="K1547">
        <v>1422393234</v>
      </c>
      <c r="L1547" s="10"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v>3.3333333333333332E-4</v>
      </c>
      <c r="R1547">
        <v>1</v>
      </c>
      <c r="S1547" t="s">
        <v>8316</v>
      </c>
      <c r="T1547" t="s">
        <v>8345</v>
      </c>
    </row>
    <row r="1548" spans="1:20" x14ac:dyDescent="0.2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v>41899.212951388887</v>
      </c>
      <c r="K1548">
        <v>1405746399</v>
      </c>
      <c r="L1548" s="10"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v>0.28899999999999998</v>
      </c>
      <c r="R1548">
        <v>26.272727272727273</v>
      </c>
      <c r="S1548" t="s">
        <v>8316</v>
      </c>
      <c r="T1548" t="s">
        <v>8345</v>
      </c>
    </row>
    <row r="1549" spans="1:20" x14ac:dyDescent="0.2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v>42789.426875000005</v>
      </c>
      <c r="K1549">
        <v>1487240082</v>
      </c>
      <c r="L1549" s="10"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v>0</v>
      </c>
      <c r="R1549" t="e">
        <v>#DIV/0!</v>
      </c>
      <c r="S1549" t="s">
        <v>8316</v>
      </c>
      <c r="T1549" t="s">
        <v>8345</v>
      </c>
    </row>
    <row r="1550" spans="1:20" x14ac:dyDescent="0.2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v>42316.923842592587</v>
      </c>
      <c r="K1550">
        <v>1444425020</v>
      </c>
      <c r="L1550" s="10"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v>8.5714285714285715E-2</v>
      </c>
      <c r="R1550">
        <v>60</v>
      </c>
      <c r="S1550" t="s">
        <v>8316</v>
      </c>
      <c r="T1550" t="s">
        <v>8345</v>
      </c>
    </row>
    <row r="1551" spans="1:20" x14ac:dyDescent="0.2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v>42311.177766203706</v>
      </c>
      <c r="K1551">
        <v>1443928559</v>
      </c>
      <c r="L1551" s="10"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v>0.34</v>
      </c>
      <c r="R1551">
        <v>28.333333333333332</v>
      </c>
      <c r="S1551" t="s">
        <v>8316</v>
      </c>
      <c r="T1551" t="s">
        <v>8345</v>
      </c>
    </row>
    <row r="1552" spans="1:20" x14ac:dyDescent="0.2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v>42502.449467592596</v>
      </c>
      <c r="K1552">
        <v>1460458034</v>
      </c>
      <c r="L1552" s="10"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v>0.13466666666666666</v>
      </c>
      <c r="R1552">
        <v>14.428571428571429</v>
      </c>
      <c r="S1552" t="s">
        <v>8316</v>
      </c>
      <c r="T1552" t="s">
        <v>8345</v>
      </c>
    </row>
    <row r="1553" spans="1:20" x14ac:dyDescent="0.2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v>42151.824525462958</v>
      </c>
      <c r="K1553">
        <v>1430164039</v>
      </c>
      <c r="L1553" s="10"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v>0</v>
      </c>
      <c r="R1553" t="e">
        <v>#DIV/0!</v>
      </c>
      <c r="S1553" t="s">
        <v>8316</v>
      </c>
      <c r="T1553" t="s">
        <v>8345</v>
      </c>
    </row>
    <row r="1554" spans="1:20" x14ac:dyDescent="0.2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v>41913.165972222225</v>
      </c>
      <c r="K1554">
        <v>1410366708</v>
      </c>
      <c r="L1554" s="10"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v>0.49186046511627907</v>
      </c>
      <c r="R1554">
        <v>132.1875</v>
      </c>
      <c r="S1554" t="s">
        <v>8316</v>
      </c>
      <c r="T1554" t="s">
        <v>8345</v>
      </c>
    </row>
    <row r="1555" spans="1:20" x14ac:dyDescent="0.2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v>42249.282951388886</v>
      </c>
      <c r="K1555">
        <v>1438584447</v>
      </c>
      <c r="L1555" s="10"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v>0</v>
      </c>
      <c r="R1555" t="e">
        <v>#DIV/0!</v>
      </c>
      <c r="S1555" t="s">
        <v>8316</v>
      </c>
      <c r="T1555" t="s">
        <v>8345</v>
      </c>
    </row>
    <row r="1556" spans="1:20" x14ac:dyDescent="0.2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v>42218.252199074079</v>
      </c>
      <c r="K1556">
        <v>1435903390</v>
      </c>
      <c r="L1556" s="10"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v>0</v>
      </c>
      <c r="R1556" t="e">
        <v>#DIV/0!</v>
      </c>
      <c r="S1556" t="s">
        <v>8316</v>
      </c>
      <c r="T1556" t="s">
        <v>8345</v>
      </c>
    </row>
    <row r="1557" spans="1:20" x14ac:dyDescent="0.2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v>42264.708333333328</v>
      </c>
      <c r="K1557">
        <v>1440513832</v>
      </c>
      <c r="L1557" s="10"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v>0</v>
      </c>
      <c r="R1557" t="e">
        <v>#DIV/0!</v>
      </c>
      <c r="S1557" t="s">
        <v>8316</v>
      </c>
      <c r="T1557" t="s">
        <v>8345</v>
      </c>
    </row>
    <row r="1558" spans="1:20" x14ac:dyDescent="0.2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v>42555.153055555551</v>
      </c>
      <c r="K1558">
        <v>1465011624</v>
      </c>
      <c r="L1558" s="10"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v>0.45133333333333331</v>
      </c>
      <c r="R1558">
        <v>56.416666666666664</v>
      </c>
      <c r="S1558" t="s">
        <v>8316</v>
      </c>
      <c r="T1558" t="s">
        <v>8345</v>
      </c>
    </row>
    <row r="1559" spans="1:20" x14ac:dyDescent="0.2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v>41902.65315972222</v>
      </c>
      <c r="K1559">
        <v>1408549233</v>
      </c>
      <c r="L1559" s="10"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v>0.04</v>
      </c>
      <c r="R1559">
        <v>100</v>
      </c>
      <c r="S1559" t="s">
        <v>8316</v>
      </c>
      <c r="T1559" t="s">
        <v>8345</v>
      </c>
    </row>
    <row r="1560" spans="1:20" x14ac:dyDescent="0.2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v>42244.508333333331</v>
      </c>
      <c r="K1560">
        <v>1435656759</v>
      </c>
      <c r="L1560" s="10"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v>4.6666666666666669E-2</v>
      </c>
      <c r="R1560">
        <v>11.666666666666666</v>
      </c>
      <c r="S1560" t="s">
        <v>8316</v>
      </c>
      <c r="T1560" t="s">
        <v>8345</v>
      </c>
    </row>
    <row r="1561" spans="1:20" x14ac:dyDescent="0.2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v>42123.05322916666</v>
      </c>
      <c r="K1561">
        <v>1428974199</v>
      </c>
      <c r="L1561" s="10"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v>3.3333333333333335E-3</v>
      </c>
      <c r="R1561">
        <v>50</v>
      </c>
      <c r="S1561" t="s">
        <v>8316</v>
      </c>
      <c r="T1561" t="s">
        <v>8345</v>
      </c>
    </row>
    <row r="1562" spans="1:20" x14ac:dyDescent="0.2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v>41956.062418981484</v>
      </c>
      <c r="K1562">
        <v>1414110593</v>
      </c>
      <c r="L1562" s="10"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v>3.7600000000000001E-2</v>
      </c>
      <c r="R1562">
        <v>23.5</v>
      </c>
      <c r="S1562" t="s">
        <v>8316</v>
      </c>
      <c r="T1562" t="s">
        <v>8345</v>
      </c>
    </row>
    <row r="1563" spans="1:20" x14ac:dyDescent="0.2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v>41585.083368055559</v>
      </c>
      <c r="K1563">
        <v>1381194003</v>
      </c>
      <c r="L1563" s="10"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v>6.7000000000000002E-3</v>
      </c>
      <c r="R1563">
        <v>67</v>
      </c>
      <c r="S1563" t="s">
        <v>8317</v>
      </c>
      <c r="T1563" t="s">
        <v>8328</v>
      </c>
    </row>
    <row r="1564" spans="1:20" x14ac:dyDescent="0.2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v>40149.034722222219</v>
      </c>
      <c r="K1564">
        <v>1253712916</v>
      </c>
      <c r="L1564" s="10"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v>0</v>
      </c>
      <c r="R1564" t="e">
        <v>#DIV/0!</v>
      </c>
      <c r="S1564" t="s">
        <v>8317</v>
      </c>
      <c r="T1564" t="s">
        <v>8328</v>
      </c>
    </row>
    <row r="1565" spans="1:20" x14ac:dyDescent="0.2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v>41712.700821759259</v>
      </c>
      <c r="K1565">
        <v>1389635351</v>
      </c>
      <c r="L1565" s="10"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v>1.4166666666666666E-2</v>
      </c>
      <c r="R1565">
        <v>42.5</v>
      </c>
      <c r="S1565" t="s">
        <v>8317</v>
      </c>
      <c r="T1565" t="s">
        <v>8328</v>
      </c>
    </row>
    <row r="1566" spans="1:20" x14ac:dyDescent="0.2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v>42152.836805555555</v>
      </c>
      <c r="K1566">
        <v>1430124509</v>
      </c>
      <c r="L1566" s="10"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v>1E-3</v>
      </c>
      <c r="R1566">
        <v>10</v>
      </c>
      <c r="S1566" t="s">
        <v>8317</v>
      </c>
      <c r="T1566" t="s">
        <v>8328</v>
      </c>
    </row>
    <row r="1567" spans="1:20" x14ac:dyDescent="0.2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v>40702.729872685188</v>
      </c>
      <c r="K1567">
        <v>1304962261</v>
      </c>
      <c r="L1567" s="10"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v>2.5000000000000001E-2</v>
      </c>
      <c r="R1567">
        <v>100</v>
      </c>
      <c r="S1567" t="s">
        <v>8317</v>
      </c>
      <c r="T1567" t="s">
        <v>8328</v>
      </c>
    </row>
    <row r="1568" spans="1:20" x14ac:dyDescent="0.2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v>42578.916666666672</v>
      </c>
      <c r="K1568">
        <v>1467151204</v>
      </c>
      <c r="L1568" s="10"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v>0.21249999999999999</v>
      </c>
      <c r="R1568">
        <v>108.05084745762711</v>
      </c>
      <c r="S1568" t="s">
        <v>8317</v>
      </c>
      <c r="T1568" t="s">
        <v>8328</v>
      </c>
    </row>
    <row r="1569" spans="1:20" x14ac:dyDescent="0.2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v>41687</v>
      </c>
      <c r="K1569">
        <v>1391293745</v>
      </c>
      <c r="L1569" s="10"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v>4.1176470588235294E-2</v>
      </c>
      <c r="R1569">
        <v>26.923076923076923</v>
      </c>
      <c r="S1569" t="s">
        <v>8317</v>
      </c>
      <c r="T1569" t="s">
        <v>8328</v>
      </c>
    </row>
    <row r="1570" spans="1:20" x14ac:dyDescent="0.2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v>41997.062326388885</v>
      </c>
      <c r="K1570">
        <v>1416360585</v>
      </c>
      <c r="L1570" s="10"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v>0.13639999999999999</v>
      </c>
      <c r="R1570">
        <v>155</v>
      </c>
      <c r="S1570" t="s">
        <v>8317</v>
      </c>
      <c r="T1570" t="s">
        <v>8328</v>
      </c>
    </row>
    <row r="1571" spans="1:20" x14ac:dyDescent="0.2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v>41419.679560185185</v>
      </c>
      <c r="K1571">
        <v>1366906714</v>
      </c>
      <c r="L1571" s="10"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v>0</v>
      </c>
      <c r="R1571" t="e">
        <v>#DIV/0!</v>
      </c>
      <c r="S1571" t="s">
        <v>8317</v>
      </c>
      <c r="T1571" t="s">
        <v>8328</v>
      </c>
    </row>
    <row r="1572" spans="1:20" x14ac:dyDescent="0.2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v>42468.771782407406</v>
      </c>
      <c r="K1572">
        <v>1457551882</v>
      </c>
      <c r="L1572" s="10"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v>0.41399999999999998</v>
      </c>
      <c r="R1572">
        <v>47.769230769230766</v>
      </c>
      <c r="S1572" t="s">
        <v>8317</v>
      </c>
      <c r="T1572" t="s">
        <v>8328</v>
      </c>
    </row>
    <row r="1573" spans="1:20" x14ac:dyDescent="0.2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v>42174.769479166673</v>
      </c>
      <c r="K1573">
        <v>1432146483</v>
      </c>
      <c r="L1573" s="10"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v>6.6115702479338841E-3</v>
      </c>
      <c r="R1573">
        <v>20</v>
      </c>
      <c r="S1573" t="s">
        <v>8317</v>
      </c>
      <c r="T1573" t="s">
        <v>8328</v>
      </c>
    </row>
    <row r="1574" spans="1:20" x14ac:dyDescent="0.2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v>42428.999305555553</v>
      </c>
      <c r="K1574">
        <v>1454546859</v>
      </c>
      <c r="L1574" s="10"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v>0.05</v>
      </c>
      <c r="R1574">
        <v>41.666666666666664</v>
      </c>
      <c r="S1574" t="s">
        <v>8317</v>
      </c>
      <c r="T1574" t="s">
        <v>8328</v>
      </c>
    </row>
    <row r="1575" spans="1:20" x14ac:dyDescent="0.2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v>42826.165972222225</v>
      </c>
      <c r="K1575">
        <v>1487548802</v>
      </c>
      <c r="L1575" s="10"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v>2.4777777777777777E-2</v>
      </c>
      <c r="R1575">
        <v>74.333333333333329</v>
      </c>
      <c r="S1575" t="s">
        <v>8317</v>
      </c>
      <c r="T1575" t="s">
        <v>8328</v>
      </c>
    </row>
    <row r="1576" spans="1:20" x14ac:dyDescent="0.2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v>42052.927418981482</v>
      </c>
      <c r="K1576">
        <v>1421187329</v>
      </c>
      <c r="L1576" s="10"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v>5.0599999999999999E-2</v>
      </c>
      <c r="R1576">
        <v>84.333333333333329</v>
      </c>
      <c r="S1576" t="s">
        <v>8317</v>
      </c>
      <c r="T1576" t="s">
        <v>8328</v>
      </c>
    </row>
    <row r="1577" spans="1:20" x14ac:dyDescent="0.2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v>41829.524259259262</v>
      </c>
      <c r="K1577">
        <v>1402317296</v>
      </c>
      <c r="L1577" s="10"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v>0.2291</v>
      </c>
      <c r="R1577">
        <v>65.457142857142856</v>
      </c>
      <c r="S1577" t="s">
        <v>8317</v>
      </c>
      <c r="T1577" t="s">
        <v>8328</v>
      </c>
    </row>
    <row r="1578" spans="1:20" x14ac:dyDescent="0.2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v>42185.879259259258</v>
      </c>
      <c r="K1578">
        <v>1431810368</v>
      </c>
      <c r="L1578" s="10"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v>0.13</v>
      </c>
      <c r="R1578">
        <v>65</v>
      </c>
      <c r="S1578" t="s">
        <v>8317</v>
      </c>
      <c r="T1578" t="s">
        <v>8328</v>
      </c>
    </row>
    <row r="1579" spans="1:20" x14ac:dyDescent="0.2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v>41114.847777777781</v>
      </c>
      <c r="K1579">
        <v>1337977248</v>
      </c>
      <c r="L1579" s="10"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v>5.4999999999999997E-3</v>
      </c>
      <c r="R1579">
        <v>27.5</v>
      </c>
      <c r="S1579" t="s">
        <v>8317</v>
      </c>
      <c r="T1579" t="s">
        <v>8328</v>
      </c>
    </row>
    <row r="1580" spans="1:20" x14ac:dyDescent="0.2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v>40423.083333333336</v>
      </c>
      <c r="K1580">
        <v>1281317691</v>
      </c>
      <c r="L1580" s="10"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v>0.10806536636794939</v>
      </c>
      <c r="R1580">
        <v>51.25</v>
      </c>
      <c r="S1580" t="s">
        <v>8317</v>
      </c>
      <c r="T1580" t="s">
        <v>8328</v>
      </c>
    </row>
    <row r="1581" spans="1:20" x14ac:dyDescent="0.2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v>41514.996423611112</v>
      </c>
      <c r="K1581">
        <v>1374882891</v>
      </c>
      <c r="L1581" s="10"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v>8.4008400840084006E-3</v>
      </c>
      <c r="R1581">
        <v>14</v>
      </c>
      <c r="S1581" t="s">
        <v>8317</v>
      </c>
      <c r="T1581" t="s">
        <v>8328</v>
      </c>
    </row>
    <row r="1582" spans="1:20" x14ac:dyDescent="0.2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v>41050.050069444449</v>
      </c>
      <c r="K1582">
        <v>1332378726</v>
      </c>
      <c r="L1582" s="10"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v>0</v>
      </c>
      <c r="R1582" t="e">
        <v>#DIV/0!</v>
      </c>
      <c r="S1582" t="s">
        <v>8317</v>
      </c>
      <c r="T1582" t="s">
        <v>8328</v>
      </c>
    </row>
    <row r="1583" spans="1:20" x14ac:dyDescent="0.2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v>42357.448958333334</v>
      </c>
      <c r="K1583">
        <v>1447757190</v>
      </c>
      <c r="L1583" s="10"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v>5.0000000000000001E-3</v>
      </c>
      <c r="R1583">
        <v>5</v>
      </c>
      <c r="S1583" t="s">
        <v>8316</v>
      </c>
      <c r="T1583" t="s">
        <v>8349</v>
      </c>
    </row>
    <row r="1584" spans="1:20" x14ac:dyDescent="0.2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v>42303.888888888891</v>
      </c>
      <c r="K1584">
        <v>1440961053</v>
      </c>
      <c r="L1584" s="10"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v>9.2999999999999999E-2</v>
      </c>
      <c r="R1584">
        <v>31</v>
      </c>
      <c r="S1584" t="s">
        <v>8316</v>
      </c>
      <c r="T1584" t="s">
        <v>8349</v>
      </c>
    </row>
    <row r="1585" spans="1:20" x14ac:dyDescent="0.2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v>41907.904988425929</v>
      </c>
      <c r="K1585">
        <v>1409089391</v>
      </c>
      <c r="L1585" s="10"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v>7.5000000000000002E-4</v>
      </c>
      <c r="R1585">
        <v>15</v>
      </c>
      <c r="S1585" t="s">
        <v>8316</v>
      </c>
      <c r="T1585" t="s">
        <v>8349</v>
      </c>
    </row>
    <row r="1586" spans="1:20" x14ac:dyDescent="0.2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v>41789.649317129632</v>
      </c>
      <c r="K1586">
        <v>1400600101</v>
      </c>
      <c r="L1586" s="10"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v>0</v>
      </c>
      <c r="R1586" t="e">
        <v>#DIV/0!</v>
      </c>
      <c r="S1586" t="s">
        <v>8316</v>
      </c>
      <c r="T1586" t="s">
        <v>8349</v>
      </c>
    </row>
    <row r="1587" spans="1:20" x14ac:dyDescent="0.2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v>42729.458333333328</v>
      </c>
      <c r="K1587">
        <v>1480800568</v>
      </c>
      <c r="L1587" s="10"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v>0.79</v>
      </c>
      <c r="R1587">
        <v>131.66666666666666</v>
      </c>
      <c r="S1587" t="s">
        <v>8316</v>
      </c>
      <c r="T1587" t="s">
        <v>8349</v>
      </c>
    </row>
    <row r="1588" spans="1:20" x14ac:dyDescent="0.2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v>42099.062754629631</v>
      </c>
      <c r="K1588">
        <v>1425609022</v>
      </c>
      <c r="L1588" s="10"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v>0</v>
      </c>
      <c r="R1588" t="e">
        <v>#DIV/0!</v>
      </c>
      <c r="S1588" t="s">
        <v>8316</v>
      </c>
      <c r="T1588" t="s">
        <v>8349</v>
      </c>
    </row>
    <row r="1589" spans="1:20" x14ac:dyDescent="0.2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v>41986.950983796298</v>
      </c>
      <c r="K1589">
        <v>1415918965</v>
      </c>
      <c r="L1589" s="10"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v>1.3333333333333334E-4</v>
      </c>
      <c r="R1589">
        <v>1</v>
      </c>
      <c r="S1589" t="s">
        <v>8316</v>
      </c>
      <c r="T1589" t="s">
        <v>8349</v>
      </c>
    </row>
    <row r="1590" spans="1:20" x14ac:dyDescent="0.2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v>42035.841666666667</v>
      </c>
      <c r="K1590">
        <v>1420091999</v>
      </c>
      <c r="L1590" s="10"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v>0</v>
      </c>
      <c r="R1590" t="e">
        <v>#DIV/0!</v>
      </c>
      <c r="S1590" t="s">
        <v>8316</v>
      </c>
      <c r="T1590" t="s">
        <v>8349</v>
      </c>
    </row>
    <row r="1591" spans="1:20" x14ac:dyDescent="0.2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v>42286.984791666662</v>
      </c>
      <c r="K1591">
        <v>1441841886</v>
      </c>
      <c r="L1591" s="10"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v>0</v>
      </c>
      <c r="R1591" t="e">
        <v>#DIV/0!</v>
      </c>
      <c r="S1591" t="s">
        <v>8316</v>
      </c>
      <c r="T1591" t="s">
        <v>8349</v>
      </c>
    </row>
    <row r="1592" spans="1:20" x14ac:dyDescent="0.2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v>42270.857222222221</v>
      </c>
      <c r="K1592">
        <v>1440448464</v>
      </c>
      <c r="L1592" s="10"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v>1.7000000000000001E-2</v>
      </c>
      <c r="R1592">
        <v>510</v>
      </c>
      <c r="S1592" t="s">
        <v>8316</v>
      </c>
      <c r="T1592" t="s">
        <v>8349</v>
      </c>
    </row>
    <row r="1593" spans="1:20" x14ac:dyDescent="0.2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v>42463.68450231482</v>
      </c>
      <c r="K1593">
        <v>1457112341</v>
      </c>
      <c r="L1593" s="10"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v>0.29228571428571426</v>
      </c>
      <c r="R1593">
        <v>44.478260869565219</v>
      </c>
      <c r="S1593" t="s">
        <v>8316</v>
      </c>
      <c r="T1593" t="s">
        <v>8349</v>
      </c>
    </row>
    <row r="1594" spans="1:20" x14ac:dyDescent="0.2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v>42091.031076388885</v>
      </c>
      <c r="K1594">
        <v>1423619085</v>
      </c>
      <c r="L1594" s="10"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v>0</v>
      </c>
      <c r="R1594" t="e">
        <v>#DIV/0!</v>
      </c>
      <c r="S1594" t="s">
        <v>8316</v>
      </c>
      <c r="T1594" t="s">
        <v>8349</v>
      </c>
    </row>
    <row r="1595" spans="1:20" x14ac:dyDescent="0.2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v>42063.845543981486</v>
      </c>
      <c r="K1595">
        <v>1422562655</v>
      </c>
      <c r="L1595" s="10"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v>1.3636363636363637E-4</v>
      </c>
      <c r="R1595">
        <v>1</v>
      </c>
      <c r="S1595" t="s">
        <v>8316</v>
      </c>
      <c r="T1595" t="s">
        <v>8349</v>
      </c>
    </row>
    <row r="1596" spans="1:20" x14ac:dyDescent="0.2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v>42505.681249999994</v>
      </c>
      <c r="K1596">
        <v>1458147982</v>
      </c>
      <c r="L1596" s="10"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v>0.20499999999999999</v>
      </c>
      <c r="R1596">
        <v>20.5</v>
      </c>
      <c r="S1596" t="s">
        <v>8316</v>
      </c>
      <c r="T1596" t="s">
        <v>8349</v>
      </c>
    </row>
    <row r="1597" spans="1:20" x14ac:dyDescent="0.2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v>41808.842361111114</v>
      </c>
      <c r="K1597">
        <v>1400634728</v>
      </c>
      <c r="L1597" s="10"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v>2.8E-3</v>
      </c>
      <c r="R1597">
        <v>40</v>
      </c>
      <c r="S1597" t="s">
        <v>8316</v>
      </c>
      <c r="T1597" t="s">
        <v>8349</v>
      </c>
    </row>
    <row r="1598" spans="1:20" x14ac:dyDescent="0.2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v>41986.471863425926</v>
      </c>
      <c r="K1598">
        <v>1414577969</v>
      </c>
      <c r="L1598" s="10"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v>2.3076923076923078E-2</v>
      </c>
      <c r="R1598">
        <v>25</v>
      </c>
      <c r="S1598" t="s">
        <v>8316</v>
      </c>
      <c r="T1598" t="s">
        <v>8349</v>
      </c>
    </row>
    <row r="1599" spans="1:20" x14ac:dyDescent="0.2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v>42633.354131944448</v>
      </c>
      <c r="K1599">
        <v>1471768197</v>
      </c>
      <c r="L1599" s="10"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v>0</v>
      </c>
      <c r="R1599" t="e">
        <v>#DIV/0!</v>
      </c>
      <c r="S1599" t="s">
        <v>8316</v>
      </c>
      <c r="T1599" t="s">
        <v>8349</v>
      </c>
    </row>
    <row r="1600" spans="1:20" x14ac:dyDescent="0.2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v>42211.667337962965</v>
      </c>
      <c r="K1600">
        <v>1432742458</v>
      </c>
      <c r="L1600" s="10"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v>1.25E-3</v>
      </c>
      <c r="R1600">
        <v>1</v>
      </c>
      <c r="S1600" t="s">
        <v>8316</v>
      </c>
      <c r="T1600" t="s">
        <v>8349</v>
      </c>
    </row>
    <row r="1601" spans="1:20" x14ac:dyDescent="0.2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v>42468.497407407413</v>
      </c>
      <c r="K1601">
        <v>1457528176</v>
      </c>
      <c r="L1601" s="10"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v>0</v>
      </c>
      <c r="R1601" t="e">
        <v>#DIV/0!</v>
      </c>
      <c r="S1601" t="s">
        <v>8316</v>
      </c>
      <c r="T1601" t="s">
        <v>8349</v>
      </c>
    </row>
    <row r="1602" spans="1:20" x14ac:dyDescent="0.2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v>41835.21597222222</v>
      </c>
      <c r="K1602">
        <v>1401585752</v>
      </c>
      <c r="L1602" s="10"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v>7.3400000000000007E-2</v>
      </c>
      <c r="R1602">
        <v>40.777777777777779</v>
      </c>
      <c r="S1602" t="s">
        <v>8316</v>
      </c>
      <c r="T1602" t="s">
        <v>8349</v>
      </c>
    </row>
    <row r="1603" spans="1:20" x14ac:dyDescent="0.2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v>40668.092974537038</v>
      </c>
      <c r="K1603">
        <v>1301969633</v>
      </c>
      <c r="L1603" s="10"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v>1.082492</v>
      </c>
      <c r="R1603">
        <v>48.325535714285714</v>
      </c>
      <c r="S1603" t="s">
        <v>8315</v>
      </c>
      <c r="T1603" t="s">
        <v>8354</v>
      </c>
    </row>
    <row r="1604" spans="1:20" x14ac:dyDescent="0.2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v>40830.958333333336</v>
      </c>
      <c r="K1604">
        <v>1314947317</v>
      </c>
      <c r="L1604" s="10"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v>1.0016666666666667</v>
      </c>
      <c r="R1604">
        <v>46.953125</v>
      </c>
      <c r="S1604" t="s">
        <v>8315</v>
      </c>
      <c r="T1604" t="s">
        <v>8354</v>
      </c>
    </row>
    <row r="1605" spans="1:20" x14ac:dyDescent="0.2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v>40936.169664351852</v>
      </c>
      <c r="K1605">
        <v>1322539459</v>
      </c>
      <c r="L1605" s="10"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v>1.0003299999999999</v>
      </c>
      <c r="R1605">
        <v>66.688666666666663</v>
      </c>
      <c r="S1605" t="s">
        <v>8315</v>
      </c>
      <c r="T1605" t="s">
        <v>8354</v>
      </c>
    </row>
    <row r="1606" spans="1:20" x14ac:dyDescent="0.2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v>40985.80364583333</v>
      </c>
      <c r="K1606">
        <v>1328559435</v>
      </c>
      <c r="L1606" s="10"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v>1.2210714285714286</v>
      </c>
      <c r="R1606">
        <v>48.842857142857142</v>
      </c>
      <c r="S1606" t="s">
        <v>8315</v>
      </c>
      <c r="T1606" t="s">
        <v>8354</v>
      </c>
    </row>
    <row r="1607" spans="1:20" x14ac:dyDescent="0.2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v>40756.291666666664</v>
      </c>
      <c r="K1607">
        <v>1311380313</v>
      </c>
      <c r="L1607" s="10"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v>1.0069333333333335</v>
      </c>
      <c r="R1607">
        <v>137.30909090909091</v>
      </c>
      <c r="S1607" t="s">
        <v>8315</v>
      </c>
      <c r="T1607" t="s">
        <v>8354</v>
      </c>
    </row>
    <row r="1608" spans="1:20" x14ac:dyDescent="0.2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v>40626.069884259261</v>
      </c>
      <c r="K1608">
        <v>1293158438</v>
      </c>
      <c r="L1608" s="10"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v>1.01004125</v>
      </c>
      <c r="R1608">
        <v>87.829673913043479</v>
      </c>
      <c r="S1608" t="s">
        <v>8315</v>
      </c>
      <c r="T1608" t="s">
        <v>8354</v>
      </c>
    </row>
    <row r="1609" spans="1:20" x14ac:dyDescent="0.2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v>41074.80846064815</v>
      </c>
      <c r="K1609">
        <v>1337887451</v>
      </c>
      <c r="L1609" s="10"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v>1.4511000000000001</v>
      </c>
      <c r="R1609">
        <v>70.785365853658533</v>
      </c>
      <c r="S1609" t="s">
        <v>8315</v>
      </c>
      <c r="T1609" t="s">
        <v>8354</v>
      </c>
    </row>
    <row r="1610" spans="1:20" x14ac:dyDescent="0.2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v>41640.226388888892</v>
      </c>
      <c r="K1610">
        <v>1385754986</v>
      </c>
      <c r="L1610" s="10"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v>1.0125</v>
      </c>
      <c r="R1610">
        <v>52.826086956521742</v>
      </c>
      <c r="S1610" t="s">
        <v>8315</v>
      </c>
      <c r="T1610" t="s">
        <v>8354</v>
      </c>
    </row>
    <row r="1611" spans="1:20" x14ac:dyDescent="0.2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v>40849.333333333336</v>
      </c>
      <c r="K1611">
        <v>1315612909</v>
      </c>
      <c r="L1611" s="10"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v>1.1833333333333333</v>
      </c>
      <c r="R1611">
        <v>443.75</v>
      </c>
      <c r="S1611" t="s">
        <v>8315</v>
      </c>
      <c r="T1611" t="s">
        <v>8354</v>
      </c>
    </row>
    <row r="1612" spans="1:20" x14ac:dyDescent="0.2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v>41258.924884259257</v>
      </c>
      <c r="K1612">
        <v>1353017510</v>
      </c>
      <c r="L1612" s="10"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v>2.7185000000000001</v>
      </c>
      <c r="R1612">
        <v>48.544642857142854</v>
      </c>
      <c r="S1612" t="s">
        <v>8315</v>
      </c>
      <c r="T1612" t="s">
        <v>8354</v>
      </c>
    </row>
    <row r="1613" spans="1:20" x14ac:dyDescent="0.2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v>41430.00037037037</v>
      </c>
      <c r="K1613">
        <v>1368576032</v>
      </c>
      <c r="L1613" s="10"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v>1.25125</v>
      </c>
      <c r="R1613">
        <v>37.074074074074076</v>
      </c>
      <c r="S1613" t="s">
        <v>8315</v>
      </c>
      <c r="T1613" t="s">
        <v>8354</v>
      </c>
    </row>
    <row r="1614" spans="1:20" x14ac:dyDescent="0.2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v>41276.874814814815</v>
      </c>
      <c r="K1614">
        <v>1354568384</v>
      </c>
      <c r="L1614" s="10"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v>1.1000000000000001</v>
      </c>
      <c r="R1614">
        <v>50</v>
      </c>
      <c r="S1614" t="s">
        <v>8315</v>
      </c>
      <c r="T1614" t="s">
        <v>8354</v>
      </c>
    </row>
    <row r="1615" spans="1:20" x14ac:dyDescent="0.2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v>41112.069467592592</v>
      </c>
      <c r="K1615">
        <v>1340329202</v>
      </c>
      <c r="L1615" s="10"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v>1.0149999999999999</v>
      </c>
      <c r="R1615">
        <v>39.03846153846154</v>
      </c>
      <c r="S1615" t="s">
        <v>8315</v>
      </c>
      <c r="T1615" t="s">
        <v>8354</v>
      </c>
    </row>
    <row r="1616" spans="1:20" x14ac:dyDescent="0.2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v>41854.708333333336</v>
      </c>
      <c r="K1616">
        <v>1401924769</v>
      </c>
      <c r="L1616" s="10"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v>1.0269999999999999</v>
      </c>
      <c r="R1616">
        <v>66.688311688311686</v>
      </c>
      <c r="S1616" t="s">
        <v>8315</v>
      </c>
      <c r="T1616" t="s">
        <v>8354</v>
      </c>
    </row>
    <row r="1617" spans="1:20" x14ac:dyDescent="0.2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v>40890.092546296299</v>
      </c>
      <c r="K1617">
        <v>1319850796</v>
      </c>
      <c r="L1617" s="10"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v>1.1412500000000001</v>
      </c>
      <c r="R1617">
        <v>67.132352941176464</v>
      </c>
      <c r="S1617" t="s">
        <v>8315</v>
      </c>
      <c r="T1617" t="s">
        <v>8354</v>
      </c>
    </row>
    <row r="1618" spans="1:20" x14ac:dyDescent="0.2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v>41235.916666666664</v>
      </c>
      <c r="K1618">
        <v>1350061821</v>
      </c>
      <c r="L1618" s="10"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v>1.042</v>
      </c>
      <c r="R1618">
        <v>66.369426751592357</v>
      </c>
      <c r="S1618" t="s">
        <v>8315</v>
      </c>
      <c r="T1618" t="s">
        <v>8354</v>
      </c>
    </row>
    <row r="1619" spans="1:20" x14ac:dyDescent="0.2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v>41579.791666666664</v>
      </c>
      <c r="K1619">
        <v>1380470188</v>
      </c>
      <c r="L1619" s="10"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v>1.4585714285714286</v>
      </c>
      <c r="R1619">
        <v>64.620253164556956</v>
      </c>
      <c r="S1619" t="s">
        <v>8315</v>
      </c>
      <c r="T1619" t="s">
        <v>8354</v>
      </c>
    </row>
    <row r="1620" spans="1:20" x14ac:dyDescent="0.2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v>41341.654340277775</v>
      </c>
      <c r="K1620">
        <v>1359301335</v>
      </c>
      <c r="L1620" s="10"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v>1.0506666666666666</v>
      </c>
      <c r="R1620">
        <v>58.370370370370374</v>
      </c>
      <c r="S1620" t="s">
        <v>8315</v>
      </c>
      <c r="T1620" t="s">
        <v>8354</v>
      </c>
    </row>
    <row r="1621" spans="1:20" x14ac:dyDescent="0.2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v>41897.18618055556</v>
      </c>
      <c r="K1621">
        <v>1408940886</v>
      </c>
      <c r="L1621" s="10"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v>1.3333333333333333</v>
      </c>
      <c r="R1621">
        <v>86.956521739130437</v>
      </c>
      <c r="S1621" t="s">
        <v>8315</v>
      </c>
      <c r="T1621" t="s">
        <v>8354</v>
      </c>
    </row>
    <row r="1622" spans="1:20" x14ac:dyDescent="0.2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v>41328.339583333334</v>
      </c>
      <c r="K1622">
        <v>1361002140</v>
      </c>
      <c r="L1622" s="10"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v>1.1299999999999999</v>
      </c>
      <c r="R1622">
        <v>66.470588235294116</v>
      </c>
      <c r="S1622" t="s">
        <v>8315</v>
      </c>
      <c r="T1622" t="s">
        <v>8354</v>
      </c>
    </row>
    <row r="1623" spans="1:20" x14ac:dyDescent="0.2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v>41057.165972222225</v>
      </c>
      <c r="K1623">
        <v>1333550015</v>
      </c>
      <c r="L1623" s="10"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v>1.212</v>
      </c>
      <c r="R1623">
        <v>163.78378378378378</v>
      </c>
      <c r="S1623" t="s">
        <v>8315</v>
      </c>
      <c r="T1623" t="s">
        <v>8354</v>
      </c>
    </row>
    <row r="1624" spans="1:20" x14ac:dyDescent="0.2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v>41990.332638888889</v>
      </c>
      <c r="K1624">
        <v>1415343874</v>
      </c>
      <c r="L1624" s="10"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v>1.0172463768115942</v>
      </c>
      <c r="R1624">
        <v>107.98461538461538</v>
      </c>
      <c r="S1624" t="s">
        <v>8315</v>
      </c>
      <c r="T1624" t="s">
        <v>8354</v>
      </c>
    </row>
    <row r="1625" spans="1:20" x14ac:dyDescent="0.2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v>41513.688530092593</v>
      </c>
      <c r="K1625">
        <v>1372437089</v>
      </c>
      <c r="L1625" s="10"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v>1.0106666666666666</v>
      </c>
      <c r="R1625">
        <v>42.111111111111114</v>
      </c>
      <c r="S1625" t="s">
        <v>8315</v>
      </c>
      <c r="T1625" t="s">
        <v>8354</v>
      </c>
    </row>
    <row r="1626" spans="1:20" x14ac:dyDescent="0.2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v>41283.367303240739</v>
      </c>
      <c r="K1626">
        <v>1354265335</v>
      </c>
      <c r="L1626" s="10"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v>1.18</v>
      </c>
      <c r="R1626">
        <v>47.2</v>
      </c>
      <c r="S1626" t="s">
        <v>8315</v>
      </c>
      <c r="T1626" t="s">
        <v>8354</v>
      </c>
    </row>
    <row r="1627" spans="1:20" x14ac:dyDescent="0.2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v>41163.699687500004</v>
      </c>
      <c r="K1627">
        <v>1344962853</v>
      </c>
      <c r="L1627" s="10"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v>1.5533333333333332</v>
      </c>
      <c r="R1627">
        <v>112.01923076923077</v>
      </c>
      <c r="S1627" t="s">
        <v>8315</v>
      </c>
      <c r="T1627" t="s">
        <v>8354</v>
      </c>
    </row>
    <row r="1628" spans="1:20" x14ac:dyDescent="0.2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v>41609.889664351853</v>
      </c>
      <c r="K1628">
        <v>1383337267</v>
      </c>
      <c r="L1628" s="10"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v>1.0118750000000001</v>
      </c>
      <c r="R1628">
        <v>74.953703703703709</v>
      </c>
      <c r="S1628" t="s">
        <v>8315</v>
      </c>
      <c r="T1628" t="s">
        <v>8354</v>
      </c>
    </row>
    <row r="1629" spans="1:20" x14ac:dyDescent="0.2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v>41239.207638888889</v>
      </c>
      <c r="K1629">
        <v>1351011489</v>
      </c>
      <c r="L1629" s="10"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v>1.17</v>
      </c>
      <c r="R1629">
        <v>61.578947368421055</v>
      </c>
      <c r="S1629" t="s">
        <v>8315</v>
      </c>
      <c r="T1629" t="s">
        <v>8354</v>
      </c>
    </row>
    <row r="1630" spans="1:20" x14ac:dyDescent="0.2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v>41807.737060185187</v>
      </c>
      <c r="K1630">
        <v>1400175682</v>
      </c>
      <c r="L1630" s="10"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v>1.00925</v>
      </c>
      <c r="R1630">
        <v>45.875</v>
      </c>
      <c r="S1630" t="s">
        <v>8315</v>
      </c>
      <c r="T1630" t="s">
        <v>8354</v>
      </c>
    </row>
    <row r="1631" spans="1:20" x14ac:dyDescent="0.2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v>41690.867280092592</v>
      </c>
      <c r="K1631">
        <v>1389041333</v>
      </c>
      <c r="L1631" s="10"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v>1.0366666666666666</v>
      </c>
      <c r="R1631">
        <v>75.853658536585371</v>
      </c>
      <c r="S1631" t="s">
        <v>8315</v>
      </c>
      <c r="T1631" t="s">
        <v>8354</v>
      </c>
    </row>
    <row r="1632" spans="1:20" x14ac:dyDescent="0.2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v>40970.290972222225</v>
      </c>
      <c r="K1632">
        <v>1328040375</v>
      </c>
      <c r="L1632" s="10"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v>2.6524999999999999</v>
      </c>
      <c r="R1632">
        <v>84.206349206349202</v>
      </c>
      <c r="S1632" t="s">
        <v>8315</v>
      </c>
      <c r="T1632" t="s">
        <v>8354</v>
      </c>
    </row>
    <row r="1633" spans="1:20" x14ac:dyDescent="0.2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v>41194.859502314815</v>
      </c>
      <c r="K1633">
        <v>1347482261</v>
      </c>
      <c r="L1633" s="10"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v>1.5590999999999999</v>
      </c>
      <c r="R1633">
        <v>117.22556390977444</v>
      </c>
      <c r="S1633" t="s">
        <v>8315</v>
      </c>
      <c r="T1633" t="s">
        <v>8354</v>
      </c>
    </row>
    <row r="1634" spans="1:20" x14ac:dyDescent="0.2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v>40810.340902777774</v>
      </c>
      <c r="K1634">
        <v>1311667854</v>
      </c>
      <c r="L1634" s="10"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v>1.0162500000000001</v>
      </c>
      <c r="R1634">
        <v>86.489361702127653</v>
      </c>
      <c r="S1634" t="s">
        <v>8315</v>
      </c>
      <c r="T1634" t="s">
        <v>8354</v>
      </c>
    </row>
    <row r="1635" spans="1:20" x14ac:dyDescent="0.2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v>40924.208333333336</v>
      </c>
      <c r="K1635">
        <v>1324329156</v>
      </c>
      <c r="L1635" s="10"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v>1</v>
      </c>
      <c r="R1635">
        <v>172.41379310344828</v>
      </c>
      <c r="S1635" t="s">
        <v>8315</v>
      </c>
      <c r="T1635" t="s">
        <v>8354</v>
      </c>
    </row>
    <row r="1636" spans="1:20" x14ac:dyDescent="0.2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v>40696.249305555553</v>
      </c>
      <c r="K1636">
        <v>1303706001</v>
      </c>
      <c r="L1636" s="10"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v>1.0049999999999999</v>
      </c>
      <c r="R1636">
        <v>62.8125</v>
      </c>
      <c r="S1636" t="s">
        <v>8315</v>
      </c>
      <c r="T1636" t="s">
        <v>8354</v>
      </c>
    </row>
    <row r="1637" spans="1:20" x14ac:dyDescent="0.2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v>42562.868761574078</v>
      </c>
      <c r="K1637">
        <v>1463086261</v>
      </c>
      <c r="L1637" s="10"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v>1.2529999999999999</v>
      </c>
      <c r="R1637">
        <v>67.729729729729726</v>
      </c>
      <c r="S1637" t="s">
        <v>8315</v>
      </c>
      <c r="T1637" t="s">
        <v>8354</v>
      </c>
    </row>
    <row r="1638" spans="1:20" x14ac:dyDescent="0.2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v>40706.166666666664</v>
      </c>
      <c r="K1638">
        <v>1304129088</v>
      </c>
      <c r="L1638" s="10"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v>1.0355555555555556</v>
      </c>
      <c r="R1638">
        <v>53.5632183908046</v>
      </c>
      <c r="S1638" t="s">
        <v>8315</v>
      </c>
      <c r="T1638" t="s">
        <v>8354</v>
      </c>
    </row>
    <row r="1639" spans="1:20" x14ac:dyDescent="0.2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v>40178.98541666667</v>
      </c>
      <c r="K1639">
        <v>1257444140</v>
      </c>
      <c r="L1639" s="10"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v>1.038</v>
      </c>
      <c r="R1639">
        <v>34.6</v>
      </c>
      <c r="S1639" t="s">
        <v>8315</v>
      </c>
      <c r="T1639" t="s">
        <v>8354</v>
      </c>
    </row>
    <row r="1640" spans="1:20" x14ac:dyDescent="0.2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v>41333.892361111109</v>
      </c>
      <c r="K1640">
        <v>1358180968</v>
      </c>
      <c r="L1640" s="10"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v>1.05</v>
      </c>
      <c r="R1640">
        <v>38.888888888888886</v>
      </c>
      <c r="S1640" t="s">
        <v>8315</v>
      </c>
      <c r="T1640" t="s">
        <v>8354</v>
      </c>
    </row>
    <row r="1641" spans="1:20" x14ac:dyDescent="0.2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v>40971.652372685188</v>
      </c>
      <c r="K1641">
        <v>1328197165</v>
      </c>
      <c r="L1641" s="10"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v>1</v>
      </c>
      <c r="R1641">
        <v>94.736842105263165</v>
      </c>
      <c r="S1641" t="s">
        <v>8315</v>
      </c>
      <c r="T1641" t="s">
        <v>8354</v>
      </c>
    </row>
    <row r="1642" spans="1:20" x14ac:dyDescent="0.2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v>40393.082638888889</v>
      </c>
      <c r="K1642">
        <v>1279603955</v>
      </c>
      <c r="L1642" s="10"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v>1.6986000000000001</v>
      </c>
      <c r="R1642">
        <v>39.967058823529413</v>
      </c>
      <c r="S1642" t="s">
        <v>8315</v>
      </c>
      <c r="T1642" t="s">
        <v>8354</v>
      </c>
    </row>
    <row r="1643" spans="1:20" x14ac:dyDescent="0.2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v>41992.596574074079</v>
      </c>
      <c r="K1643">
        <v>1416406744</v>
      </c>
      <c r="L1643" s="10"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v>1.014</v>
      </c>
      <c r="R1643">
        <v>97.5</v>
      </c>
      <c r="S1643" t="s">
        <v>8315</v>
      </c>
      <c r="T1643" t="s">
        <v>8351</v>
      </c>
    </row>
    <row r="1644" spans="1:20" x14ac:dyDescent="0.2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v>40708.024618055555</v>
      </c>
      <c r="K1644">
        <v>1306283727</v>
      </c>
      <c r="L1644" s="10"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v>1</v>
      </c>
      <c r="R1644">
        <v>42.857142857142854</v>
      </c>
      <c r="S1644" t="s">
        <v>8315</v>
      </c>
      <c r="T1644" t="s">
        <v>8351</v>
      </c>
    </row>
    <row r="1645" spans="1:20" x14ac:dyDescent="0.2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v>41176.824212962965</v>
      </c>
      <c r="K1645">
        <v>1345924012</v>
      </c>
      <c r="L1645" s="10"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v>1.2470000000000001</v>
      </c>
      <c r="R1645">
        <v>168.51351351351352</v>
      </c>
      <c r="S1645" t="s">
        <v>8315</v>
      </c>
      <c r="T1645" t="s">
        <v>8351</v>
      </c>
    </row>
    <row r="1646" spans="1:20" x14ac:dyDescent="0.2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v>41235.101388888892</v>
      </c>
      <c r="K1646">
        <v>1348363560</v>
      </c>
      <c r="L1646" s="10"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v>1.095</v>
      </c>
      <c r="R1646">
        <v>85.546875</v>
      </c>
      <c r="S1646" t="s">
        <v>8315</v>
      </c>
      <c r="T1646" t="s">
        <v>8351</v>
      </c>
    </row>
    <row r="1647" spans="1:20" x14ac:dyDescent="0.2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v>41535.617361111108</v>
      </c>
      <c r="K1647">
        <v>1378306140</v>
      </c>
      <c r="L1647" s="10"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v>1.1080000000000001</v>
      </c>
      <c r="R1647">
        <v>554</v>
      </c>
      <c r="S1647" t="s">
        <v>8315</v>
      </c>
      <c r="T1647" t="s">
        <v>8351</v>
      </c>
    </row>
    <row r="1648" spans="1:20" x14ac:dyDescent="0.2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v>41865.757638888892</v>
      </c>
      <c r="K1648">
        <v>1405248503</v>
      </c>
      <c r="L1648" s="10"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v>1.1020000000000001</v>
      </c>
      <c r="R1648">
        <v>26.554216867469879</v>
      </c>
      <c r="S1648" t="s">
        <v>8315</v>
      </c>
      <c r="T1648" t="s">
        <v>8351</v>
      </c>
    </row>
    <row r="1649" spans="1:20" x14ac:dyDescent="0.2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v>41069.409456018519</v>
      </c>
      <c r="K1649">
        <v>1336643377</v>
      </c>
      <c r="L1649" s="10"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v>1.0471999999999999</v>
      </c>
      <c r="R1649">
        <v>113.82608695652173</v>
      </c>
      <c r="S1649" t="s">
        <v>8315</v>
      </c>
      <c r="T1649" t="s">
        <v>8351</v>
      </c>
    </row>
    <row r="1650" spans="1:20" x14ac:dyDescent="0.2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v>40622.662986111114</v>
      </c>
      <c r="K1650">
        <v>1298048082</v>
      </c>
      <c r="L1650" s="10"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v>1.2526086956521738</v>
      </c>
      <c r="R1650">
        <v>32.011111111111113</v>
      </c>
      <c r="S1650" t="s">
        <v>8315</v>
      </c>
      <c r="T1650" t="s">
        <v>8351</v>
      </c>
    </row>
    <row r="1651" spans="1:20" x14ac:dyDescent="0.2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v>41782.684664351851</v>
      </c>
      <c r="K1651">
        <v>1396974355</v>
      </c>
      <c r="L1651" s="10"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v>1.0058763157894737</v>
      </c>
      <c r="R1651">
        <v>47.189259259259259</v>
      </c>
      <c r="S1651" t="s">
        <v>8315</v>
      </c>
      <c r="T1651" t="s">
        <v>8351</v>
      </c>
    </row>
    <row r="1652" spans="1:20" x14ac:dyDescent="0.2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v>41556.435613425929</v>
      </c>
      <c r="K1652">
        <v>1378722437</v>
      </c>
      <c r="L1652" s="10"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v>1.4155</v>
      </c>
      <c r="R1652">
        <v>88.46875</v>
      </c>
      <c r="S1652" t="s">
        <v>8315</v>
      </c>
      <c r="T1652" t="s">
        <v>8351</v>
      </c>
    </row>
    <row r="1653" spans="1:20" x14ac:dyDescent="0.2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v>40659.290972222225</v>
      </c>
      <c r="K1653">
        <v>1300916220</v>
      </c>
      <c r="L1653" s="10"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v>1.0075000000000001</v>
      </c>
      <c r="R1653">
        <v>100.75</v>
      </c>
      <c r="S1653" t="s">
        <v>8315</v>
      </c>
      <c r="T1653" t="s">
        <v>8351</v>
      </c>
    </row>
    <row r="1654" spans="1:20" x14ac:dyDescent="0.2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v>41602.534641203703</v>
      </c>
      <c r="K1654">
        <v>1382701793</v>
      </c>
      <c r="L1654" s="10"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v>1.0066666666666666</v>
      </c>
      <c r="R1654">
        <v>64.714285714285708</v>
      </c>
      <c r="S1654" t="s">
        <v>8315</v>
      </c>
      <c r="T1654" t="s">
        <v>8351</v>
      </c>
    </row>
    <row r="1655" spans="1:20" x14ac:dyDescent="0.2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v>40657.834444444445</v>
      </c>
      <c r="K1655">
        <v>1300996896</v>
      </c>
      <c r="L1655" s="10"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v>1.7423040000000001</v>
      </c>
      <c r="R1655">
        <v>51.854285714285716</v>
      </c>
      <c r="S1655" t="s">
        <v>8315</v>
      </c>
      <c r="T1655" t="s">
        <v>8351</v>
      </c>
    </row>
    <row r="1656" spans="1:20" x14ac:dyDescent="0.2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v>41017.890740740739</v>
      </c>
      <c r="K1656">
        <v>1332192160</v>
      </c>
      <c r="L1656" s="10"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v>1.199090909090909</v>
      </c>
      <c r="R1656">
        <v>38.794117647058826</v>
      </c>
      <c r="S1656" t="s">
        <v>8315</v>
      </c>
      <c r="T1656" t="s">
        <v>8351</v>
      </c>
    </row>
    <row r="1657" spans="1:20" x14ac:dyDescent="0.2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v>41004.750231481477</v>
      </c>
      <c r="K1657">
        <v>1331060420</v>
      </c>
      <c r="L1657" s="10"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v>1.4286666666666668</v>
      </c>
      <c r="R1657">
        <v>44.645833333333336</v>
      </c>
      <c r="S1657" t="s">
        <v>8315</v>
      </c>
      <c r="T1657" t="s">
        <v>8351</v>
      </c>
    </row>
    <row r="1658" spans="1:20" x14ac:dyDescent="0.2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v>41256.928842592592</v>
      </c>
      <c r="K1658">
        <v>1352845052</v>
      </c>
      <c r="L1658" s="10"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v>1.0033493333333334</v>
      </c>
      <c r="R1658">
        <v>156.77333333333334</v>
      </c>
      <c r="S1658" t="s">
        <v>8315</v>
      </c>
      <c r="T1658" t="s">
        <v>8351</v>
      </c>
    </row>
    <row r="1659" spans="1:20" x14ac:dyDescent="0.2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v>41053.782037037039</v>
      </c>
      <c r="K1659">
        <v>1335293168</v>
      </c>
      <c r="L1659" s="10"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v>1.0493380000000001</v>
      </c>
      <c r="R1659">
        <v>118.70339366515837</v>
      </c>
      <c r="S1659" t="s">
        <v>8315</v>
      </c>
      <c r="T1659" t="s">
        <v>8351</v>
      </c>
    </row>
    <row r="1660" spans="1:20" x14ac:dyDescent="0.2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v>41261.597222222219</v>
      </c>
      <c r="K1660">
        <v>1352524767</v>
      </c>
      <c r="L1660" s="10"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v>1.3223333333333334</v>
      </c>
      <c r="R1660">
        <v>74.149532710280369</v>
      </c>
      <c r="S1660" t="s">
        <v>8315</v>
      </c>
      <c r="T1660" t="s">
        <v>8351</v>
      </c>
    </row>
    <row r="1661" spans="1:20" x14ac:dyDescent="0.2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v>41625.5</v>
      </c>
      <c r="K1661">
        <v>1384811721</v>
      </c>
      <c r="L1661" s="10"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v>1.1279999999999999</v>
      </c>
      <c r="R1661">
        <v>12.533333333333333</v>
      </c>
      <c r="S1661" t="s">
        <v>8315</v>
      </c>
      <c r="T1661" t="s">
        <v>8351</v>
      </c>
    </row>
    <row r="1662" spans="1:20" x14ac:dyDescent="0.2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v>42490.915972222225</v>
      </c>
      <c r="K1662">
        <v>1459355950</v>
      </c>
      <c r="L1662" s="10"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v>12.5375</v>
      </c>
      <c r="R1662">
        <v>27.861111111111111</v>
      </c>
      <c r="S1662" t="s">
        <v>8315</v>
      </c>
      <c r="T1662" t="s">
        <v>8351</v>
      </c>
    </row>
    <row r="1663" spans="1:20" x14ac:dyDescent="0.2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v>42386.875</v>
      </c>
      <c r="K1663">
        <v>1449359831</v>
      </c>
      <c r="L1663" s="10"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v>1.0250632911392406</v>
      </c>
      <c r="R1663">
        <v>80.178217821782184</v>
      </c>
      <c r="S1663" t="s">
        <v>8315</v>
      </c>
      <c r="T1663" t="s">
        <v>8351</v>
      </c>
    </row>
    <row r="1664" spans="1:20" x14ac:dyDescent="0.2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v>40908.239999999998</v>
      </c>
      <c r="K1664">
        <v>1320122736</v>
      </c>
      <c r="L1664" s="10"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v>1.026375</v>
      </c>
      <c r="R1664">
        <v>132.43548387096774</v>
      </c>
      <c r="S1664" t="s">
        <v>8315</v>
      </c>
      <c r="T1664" t="s">
        <v>8351</v>
      </c>
    </row>
    <row r="1665" spans="1:20" x14ac:dyDescent="0.2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v>42036.02207175926</v>
      </c>
      <c r="K1665">
        <v>1420158707</v>
      </c>
      <c r="L1665" s="10"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v>1.08</v>
      </c>
      <c r="R1665">
        <v>33.75</v>
      </c>
      <c r="S1665" t="s">
        <v>8315</v>
      </c>
      <c r="T1665" t="s">
        <v>8351</v>
      </c>
    </row>
    <row r="1666" spans="1:20" x14ac:dyDescent="0.2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v>40984.165972222225</v>
      </c>
      <c r="K1666">
        <v>1328033818</v>
      </c>
      <c r="L1666" s="10"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v>1.2240879999999998</v>
      </c>
      <c r="R1666">
        <v>34.384494382022467</v>
      </c>
      <c r="S1666" t="s">
        <v>8315</v>
      </c>
      <c r="T1666" t="s">
        <v>8351</v>
      </c>
    </row>
    <row r="1667" spans="1:20" x14ac:dyDescent="0.2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v>40596.125</v>
      </c>
      <c r="K1667">
        <v>1295624113</v>
      </c>
      <c r="L1667" s="10"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v>1.1945714285714286</v>
      </c>
      <c r="R1667">
        <v>44.956989247311824</v>
      </c>
      <c r="S1667" t="s">
        <v>8315</v>
      </c>
      <c r="T1667" t="s">
        <v>8351</v>
      </c>
    </row>
    <row r="1668" spans="1:20" x14ac:dyDescent="0.2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v>41361.211493055554</v>
      </c>
      <c r="K1668">
        <v>1361858673</v>
      </c>
      <c r="L1668" s="10"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v>1.6088</v>
      </c>
      <c r="R1668">
        <v>41.04081632653061</v>
      </c>
      <c r="S1668" t="s">
        <v>8315</v>
      </c>
      <c r="T1668" t="s">
        <v>8351</v>
      </c>
    </row>
    <row r="1669" spans="1:20" x14ac:dyDescent="0.2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v>41709.290972222225</v>
      </c>
      <c r="K1669">
        <v>1392169298</v>
      </c>
      <c r="L1669" s="10"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v>1.2685294117647059</v>
      </c>
      <c r="R1669">
        <v>52.597560975609753</v>
      </c>
      <c r="S1669" t="s">
        <v>8315</v>
      </c>
      <c r="T1669" t="s">
        <v>8351</v>
      </c>
    </row>
    <row r="1670" spans="1:20" x14ac:dyDescent="0.2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v>40875.191423611112</v>
      </c>
      <c r="K1670">
        <v>1319859339</v>
      </c>
      <c r="L1670" s="10"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v>1.026375</v>
      </c>
      <c r="R1670">
        <v>70.784482758620683</v>
      </c>
      <c r="S1670" t="s">
        <v>8315</v>
      </c>
      <c r="T1670" t="s">
        <v>8351</v>
      </c>
    </row>
    <row r="1671" spans="1:20" x14ac:dyDescent="0.2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v>42521.885138888887</v>
      </c>
      <c r="K1671">
        <v>1459545276</v>
      </c>
      <c r="L1671" s="10"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v>1.3975</v>
      </c>
      <c r="R1671">
        <v>53.75</v>
      </c>
      <c r="S1671" t="s">
        <v>8315</v>
      </c>
      <c r="T1671" t="s">
        <v>8351</v>
      </c>
    </row>
    <row r="1672" spans="1:20" x14ac:dyDescent="0.2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v>40364.166666666664</v>
      </c>
      <c r="K1672">
        <v>1273961999</v>
      </c>
      <c r="L1672" s="10"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v>1.026</v>
      </c>
      <c r="R1672">
        <v>44.608695652173914</v>
      </c>
      <c r="S1672" t="s">
        <v>8315</v>
      </c>
      <c r="T1672" t="s">
        <v>8351</v>
      </c>
    </row>
    <row r="1673" spans="1:20" x14ac:dyDescent="0.2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v>42583.54414351852</v>
      </c>
      <c r="K1673">
        <v>1467464614</v>
      </c>
      <c r="L1673" s="10"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v>1.0067349999999999</v>
      </c>
      <c r="R1673">
        <v>26.148961038961041</v>
      </c>
      <c r="S1673" t="s">
        <v>8315</v>
      </c>
      <c r="T1673" t="s">
        <v>8351</v>
      </c>
    </row>
    <row r="1674" spans="1:20" x14ac:dyDescent="0.2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v>41064.656597222223</v>
      </c>
      <c r="K1674">
        <v>1336232730</v>
      </c>
      <c r="L1674" s="10"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v>1.1294117647058823</v>
      </c>
      <c r="R1674">
        <v>39.183673469387756</v>
      </c>
      <c r="S1674" t="s">
        <v>8315</v>
      </c>
      <c r="T1674" t="s">
        <v>8351</v>
      </c>
    </row>
    <row r="1675" spans="1:20" x14ac:dyDescent="0.2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v>42069.878379629634</v>
      </c>
      <c r="K1675">
        <v>1423083892</v>
      </c>
      <c r="L1675" s="10"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v>1.2809523809523808</v>
      </c>
      <c r="R1675">
        <v>45.593220338983052</v>
      </c>
      <c r="S1675" t="s">
        <v>8315</v>
      </c>
      <c r="T1675" t="s">
        <v>8351</v>
      </c>
    </row>
    <row r="1676" spans="1:20" x14ac:dyDescent="0.2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v>42600.290972222225</v>
      </c>
      <c r="K1676">
        <v>1468852306</v>
      </c>
      <c r="L1676" s="10"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v>2.0169999999999999</v>
      </c>
      <c r="R1676">
        <v>89.247787610619469</v>
      </c>
      <c r="S1676" t="s">
        <v>8315</v>
      </c>
      <c r="T1676" t="s">
        <v>8351</v>
      </c>
    </row>
    <row r="1677" spans="1:20" x14ac:dyDescent="0.2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v>40832.918749999997</v>
      </c>
      <c r="K1677">
        <v>1316194540</v>
      </c>
      <c r="L1677" s="10"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v>1.37416</v>
      </c>
      <c r="R1677">
        <v>40.416470588235299</v>
      </c>
      <c r="S1677" t="s">
        <v>8315</v>
      </c>
      <c r="T1677" t="s">
        <v>8351</v>
      </c>
    </row>
    <row r="1678" spans="1:20" x14ac:dyDescent="0.2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v>41020.165972222225</v>
      </c>
      <c r="K1678">
        <v>1330968347</v>
      </c>
      <c r="L1678" s="10"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v>1.1533333333333333</v>
      </c>
      <c r="R1678">
        <v>82.38095238095238</v>
      </c>
      <c r="S1678" t="s">
        <v>8315</v>
      </c>
      <c r="T1678" t="s">
        <v>8351</v>
      </c>
    </row>
    <row r="1679" spans="1:20" x14ac:dyDescent="0.2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v>42476.249305555553</v>
      </c>
      <c r="K1679">
        <v>1455615976</v>
      </c>
      <c r="L1679" s="10"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v>1.1166666666666667</v>
      </c>
      <c r="R1679">
        <v>159.52380952380952</v>
      </c>
      <c r="S1679" t="s">
        <v>8315</v>
      </c>
      <c r="T1679" t="s">
        <v>8351</v>
      </c>
    </row>
    <row r="1680" spans="1:20" x14ac:dyDescent="0.2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v>41676.854988425926</v>
      </c>
      <c r="K1680">
        <v>1390509071</v>
      </c>
      <c r="L1680" s="10"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v>1.1839999999999999</v>
      </c>
      <c r="R1680">
        <v>36.244897959183675</v>
      </c>
      <c r="S1680" t="s">
        <v>8315</v>
      </c>
      <c r="T1680" t="s">
        <v>8351</v>
      </c>
    </row>
    <row r="1681" spans="1:20" x14ac:dyDescent="0.2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v>40746.068807870368</v>
      </c>
      <c r="K1681">
        <v>1309311545</v>
      </c>
      <c r="L1681" s="10"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v>1.75</v>
      </c>
      <c r="R1681">
        <v>62.5</v>
      </c>
      <c r="S1681" t="s">
        <v>8315</v>
      </c>
      <c r="T1681" t="s">
        <v>8351</v>
      </c>
    </row>
    <row r="1682" spans="1:20" x14ac:dyDescent="0.2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v>41832.757719907408</v>
      </c>
      <c r="K1682">
        <v>1402596667</v>
      </c>
      <c r="L1682" s="10"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v>1.175</v>
      </c>
      <c r="R1682">
        <v>47</v>
      </c>
      <c r="S1682" t="s">
        <v>8315</v>
      </c>
      <c r="T1682" t="s">
        <v>8351</v>
      </c>
    </row>
    <row r="1683" spans="1:20" x14ac:dyDescent="0.2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v>42823.083333333328</v>
      </c>
      <c r="K1683">
        <v>1486522484</v>
      </c>
      <c r="L1683" s="10"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v>1.0142212307692309</v>
      </c>
      <c r="R1683">
        <v>74.575090497737563</v>
      </c>
      <c r="S1683" t="s">
        <v>8315</v>
      </c>
      <c r="T1683" t="s">
        <v>8335</v>
      </c>
    </row>
    <row r="1684" spans="1:20" x14ac:dyDescent="0.2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v>42839.171990740739</v>
      </c>
      <c r="K1684">
        <v>1486962460</v>
      </c>
      <c r="L1684" s="10"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v>0</v>
      </c>
      <c r="R1684" t="e">
        <v>#DIV/0!</v>
      </c>
      <c r="S1684" t="s">
        <v>8315</v>
      </c>
      <c r="T1684" t="s">
        <v>8335</v>
      </c>
    </row>
    <row r="1685" spans="1:20" x14ac:dyDescent="0.2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v>42832.781689814816</v>
      </c>
      <c r="K1685">
        <v>1489517138</v>
      </c>
      <c r="L1685" s="10"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v>0.21714285714285714</v>
      </c>
      <c r="R1685">
        <v>76</v>
      </c>
      <c r="S1685" t="s">
        <v>8315</v>
      </c>
      <c r="T1685" t="s">
        <v>8335</v>
      </c>
    </row>
    <row r="1686" spans="1:20" x14ac:dyDescent="0.2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v>42811.773622685185</v>
      </c>
      <c r="K1686">
        <v>1487360041</v>
      </c>
      <c r="L1686" s="10"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v>1.0912500000000001</v>
      </c>
      <c r="R1686">
        <v>86.43564356435644</v>
      </c>
      <c r="S1686" t="s">
        <v>8315</v>
      </c>
      <c r="T1686" t="s">
        <v>8335</v>
      </c>
    </row>
    <row r="1687" spans="1:20" x14ac:dyDescent="0.2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v>42818.208599537036</v>
      </c>
      <c r="K1687">
        <v>1487743223</v>
      </c>
      <c r="L1687" s="10"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v>1.0285714285714285</v>
      </c>
      <c r="R1687">
        <v>24</v>
      </c>
      <c r="S1687" t="s">
        <v>8315</v>
      </c>
      <c r="T1687" t="s">
        <v>8335</v>
      </c>
    </row>
    <row r="1688" spans="1:20" x14ac:dyDescent="0.2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v>42852.802303240736</v>
      </c>
      <c r="K1688">
        <v>1488140119</v>
      </c>
      <c r="L1688" s="10"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v>3.5999999999999999E-3</v>
      </c>
      <c r="R1688">
        <v>18</v>
      </c>
      <c r="S1688" t="s">
        <v>8315</v>
      </c>
      <c r="T1688" t="s">
        <v>8335</v>
      </c>
    </row>
    <row r="1689" spans="1:20" x14ac:dyDescent="0.2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v>42835.84375</v>
      </c>
      <c r="K1689">
        <v>1488935245</v>
      </c>
      <c r="L1689" s="10"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v>0.3125</v>
      </c>
      <c r="R1689">
        <v>80.128205128205124</v>
      </c>
      <c r="S1689" t="s">
        <v>8315</v>
      </c>
      <c r="T1689" t="s">
        <v>8335</v>
      </c>
    </row>
    <row r="1690" spans="1:20" x14ac:dyDescent="0.2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v>42834.492986111116</v>
      </c>
      <c r="K1690">
        <v>1489150194</v>
      </c>
      <c r="L1690" s="10"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v>0.443</v>
      </c>
      <c r="R1690">
        <v>253.14285714285714</v>
      </c>
      <c r="S1690" t="s">
        <v>8315</v>
      </c>
      <c r="T1690" t="s">
        <v>8335</v>
      </c>
    </row>
    <row r="1691" spans="1:20" x14ac:dyDescent="0.2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v>42810.900810185187</v>
      </c>
      <c r="K1691">
        <v>1487111830</v>
      </c>
      <c r="L1691" s="10"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v>1</v>
      </c>
      <c r="R1691">
        <v>171.42857142857142</v>
      </c>
      <c r="S1691" t="s">
        <v>8315</v>
      </c>
      <c r="T1691" t="s">
        <v>8335</v>
      </c>
    </row>
    <row r="1692" spans="1:20" x14ac:dyDescent="0.2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v>42831.389374999999</v>
      </c>
      <c r="K1692">
        <v>1488882042</v>
      </c>
      <c r="L1692" s="10"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v>0.254</v>
      </c>
      <c r="R1692">
        <v>57.727272727272727</v>
      </c>
      <c r="S1692" t="s">
        <v>8315</v>
      </c>
      <c r="T1692" t="s">
        <v>8335</v>
      </c>
    </row>
    <row r="1693" spans="1:20" x14ac:dyDescent="0.2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v>42828.041666666672</v>
      </c>
      <c r="K1693">
        <v>1488387008</v>
      </c>
      <c r="L1693" s="10"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v>0.33473333333333333</v>
      </c>
      <c r="R1693">
        <v>264.26315789473682</v>
      </c>
      <c r="S1693" t="s">
        <v>8315</v>
      </c>
      <c r="T1693" t="s">
        <v>8335</v>
      </c>
    </row>
    <row r="1694" spans="1:20" x14ac:dyDescent="0.2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v>42820.999305555553</v>
      </c>
      <c r="K1694">
        <v>1487734667</v>
      </c>
      <c r="L1694" s="10"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v>0.47799999999999998</v>
      </c>
      <c r="R1694">
        <v>159.33333333333334</v>
      </c>
      <c r="S1694" t="s">
        <v>8315</v>
      </c>
      <c r="T1694" t="s">
        <v>8335</v>
      </c>
    </row>
    <row r="1695" spans="1:20" x14ac:dyDescent="0.2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v>42834.833333333328</v>
      </c>
      <c r="K1695">
        <v>1489097112</v>
      </c>
      <c r="L1695" s="10"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v>9.3333333333333338E-2</v>
      </c>
      <c r="R1695">
        <v>35</v>
      </c>
      <c r="S1695" t="s">
        <v>8315</v>
      </c>
      <c r="T1695" t="s">
        <v>8335</v>
      </c>
    </row>
    <row r="1696" spans="1:20" x14ac:dyDescent="0.2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v>42821.191666666666</v>
      </c>
      <c r="K1696">
        <v>1488038674</v>
      </c>
      <c r="L1696" s="10"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v>5.0000000000000001E-4</v>
      </c>
      <c r="R1696">
        <v>5</v>
      </c>
      <c r="S1696" t="s">
        <v>8315</v>
      </c>
      <c r="T1696" t="s">
        <v>8335</v>
      </c>
    </row>
    <row r="1697" spans="1:20" x14ac:dyDescent="0.2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v>42835.041666666672</v>
      </c>
      <c r="K1697">
        <v>1488847514</v>
      </c>
      <c r="L1697" s="10"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v>0.11708333333333333</v>
      </c>
      <c r="R1697">
        <v>61.086956521739133</v>
      </c>
      <c r="S1697" t="s">
        <v>8315</v>
      </c>
      <c r="T1697" t="s">
        <v>8335</v>
      </c>
    </row>
    <row r="1698" spans="1:20" x14ac:dyDescent="0.2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v>42826.027905092589</v>
      </c>
      <c r="K1698">
        <v>1488418811</v>
      </c>
      <c r="L1698" s="10"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v>0</v>
      </c>
      <c r="R1698" t="e">
        <v>#DIV/0!</v>
      </c>
      <c r="S1698" t="s">
        <v>8315</v>
      </c>
      <c r="T1698" t="s">
        <v>8335</v>
      </c>
    </row>
    <row r="1699" spans="1:20" x14ac:dyDescent="0.2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v>42834.991296296299</v>
      </c>
      <c r="K1699">
        <v>1489193248</v>
      </c>
      <c r="L1699" s="10"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v>0.20208000000000001</v>
      </c>
      <c r="R1699">
        <v>114.81818181818181</v>
      </c>
      <c r="S1699" t="s">
        <v>8315</v>
      </c>
      <c r="T1699" t="s">
        <v>8335</v>
      </c>
    </row>
    <row r="1700" spans="1:20" x14ac:dyDescent="0.2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v>42820.147916666669</v>
      </c>
      <c r="K1700">
        <v>1488430760</v>
      </c>
      <c r="L1700" s="10"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v>0</v>
      </c>
      <c r="R1700" t="e">
        <v>#DIV/0!</v>
      </c>
      <c r="S1700" t="s">
        <v>8315</v>
      </c>
      <c r="T1700" t="s">
        <v>8335</v>
      </c>
    </row>
    <row r="1701" spans="1:20" x14ac:dyDescent="0.2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v>42836.863946759258</v>
      </c>
      <c r="K1701">
        <v>1489351445</v>
      </c>
      <c r="L1701" s="10"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v>4.2311459353574929E-2</v>
      </c>
      <c r="R1701">
        <v>54</v>
      </c>
      <c r="S1701" t="s">
        <v>8315</v>
      </c>
      <c r="T1701" t="s">
        <v>8335</v>
      </c>
    </row>
    <row r="1702" spans="1:20" x14ac:dyDescent="0.2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v>42826.166666666672</v>
      </c>
      <c r="K1702">
        <v>1488418990</v>
      </c>
      <c r="L1702" s="10"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v>0.2606</v>
      </c>
      <c r="R1702">
        <v>65.974683544303801</v>
      </c>
      <c r="S1702" t="s">
        <v>8315</v>
      </c>
      <c r="T1702" t="s">
        <v>8335</v>
      </c>
    </row>
    <row r="1703" spans="1:20" x14ac:dyDescent="0.2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v>42019.664409722223</v>
      </c>
      <c r="K1703">
        <v>1418745405</v>
      </c>
      <c r="L1703" s="10"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v>1.9801980198019802E-3</v>
      </c>
      <c r="R1703">
        <v>5</v>
      </c>
      <c r="S1703" t="s">
        <v>8315</v>
      </c>
      <c r="T1703" t="s">
        <v>8335</v>
      </c>
    </row>
    <row r="1704" spans="1:20" x14ac:dyDescent="0.2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v>42093.828125</v>
      </c>
      <c r="K1704">
        <v>1425156750</v>
      </c>
      <c r="L1704" s="10"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v>6.0606060606060605E-5</v>
      </c>
      <c r="R1704">
        <v>1</v>
      </c>
      <c r="S1704" t="s">
        <v>8315</v>
      </c>
      <c r="T1704" t="s">
        <v>8335</v>
      </c>
    </row>
    <row r="1705" spans="1:20" x14ac:dyDescent="0.2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v>42247.281678240746</v>
      </c>
      <c r="K1705">
        <v>1435819537</v>
      </c>
      <c r="L1705" s="10"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v>1.0200000000000001E-2</v>
      </c>
      <c r="R1705">
        <v>25.5</v>
      </c>
      <c r="S1705" t="s">
        <v>8315</v>
      </c>
      <c r="T1705" t="s">
        <v>8335</v>
      </c>
    </row>
    <row r="1706" spans="1:20" x14ac:dyDescent="0.2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v>42051.139733796299</v>
      </c>
      <c r="K1706">
        <v>1421464873</v>
      </c>
      <c r="L1706" s="10"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v>0.65100000000000002</v>
      </c>
      <c r="R1706">
        <v>118.36363636363636</v>
      </c>
      <c r="S1706" t="s">
        <v>8315</v>
      </c>
      <c r="T1706" t="s">
        <v>8335</v>
      </c>
    </row>
    <row r="1707" spans="1:20" x14ac:dyDescent="0.2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v>42256.666666666672</v>
      </c>
      <c r="K1707">
        <v>1440807846</v>
      </c>
      <c r="L1707" s="10"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v>0</v>
      </c>
      <c r="R1707" t="e">
        <v>#DIV/0!</v>
      </c>
      <c r="S1707" t="s">
        <v>8315</v>
      </c>
      <c r="T1707" t="s">
        <v>8335</v>
      </c>
    </row>
    <row r="1708" spans="1:20" x14ac:dyDescent="0.2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v>42239.306388888886</v>
      </c>
      <c r="K1708">
        <v>1435130472</v>
      </c>
      <c r="L1708" s="10"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v>0</v>
      </c>
      <c r="R1708" t="e">
        <v>#DIV/0!</v>
      </c>
      <c r="S1708" t="s">
        <v>8315</v>
      </c>
      <c r="T1708" t="s">
        <v>8335</v>
      </c>
    </row>
    <row r="1709" spans="1:20" x14ac:dyDescent="0.2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v>42457.679340277777</v>
      </c>
      <c r="K1709">
        <v>1456593495</v>
      </c>
      <c r="L1709" s="10"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v>9.74E-2</v>
      </c>
      <c r="R1709">
        <v>54.111111111111114</v>
      </c>
      <c r="S1709" t="s">
        <v>8315</v>
      </c>
      <c r="T1709" t="s">
        <v>8335</v>
      </c>
    </row>
    <row r="1710" spans="1:20" x14ac:dyDescent="0.2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v>42491.866967592592</v>
      </c>
      <c r="K1710">
        <v>1458679706</v>
      </c>
      <c r="L1710" s="10"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v>0</v>
      </c>
      <c r="R1710" t="e">
        <v>#DIV/0!</v>
      </c>
      <c r="S1710" t="s">
        <v>8315</v>
      </c>
      <c r="T1710" t="s">
        <v>8335</v>
      </c>
    </row>
    <row r="1711" spans="1:20" x14ac:dyDescent="0.2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v>41882.818749999999</v>
      </c>
      <c r="K1711">
        <v>1405949514</v>
      </c>
      <c r="L1711" s="10"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v>4.8571428571428571E-2</v>
      </c>
      <c r="R1711">
        <v>21.25</v>
      </c>
      <c r="S1711" t="s">
        <v>8315</v>
      </c>
      <c r="T1711" t="s">
        <v>8335</v>
      </c>
    </row>
    <row r="1712" spans="1:20" x14ac:dyDescent="0.2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v>42387.541666666672</v>
      </c>
      <c r="K1712">
        <v>1449151888</v>
      </c>
      <c r="L1712" s="10"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v>6.7999999999999996E-3</v>
      </c>
      <c r="R1712">
        <v>34</v>
      </c>
      <c r="S1712" t="s">
        <v>8315</v>
      </c>
      <c r="T1712" t="s">
        <v>8335</v>
      </c>
    </row>
    <row r="1713" spans="1:20" x14ac:dyDescent="0.2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v>41883.646226851852</v>
      </c>
      <c r="K1713">
        <v>1406907034</v>
      </c>
      <c r="L1713" s="10"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v>0.105</v>
      </c>
      <c r="R1713">
        <v>525</v>
      </c>
      <c r="S1713" t="s">
        <v>8315</v>
      </c>
      <c r="T1713" t="s">
        <v>8335</v>
      </c>
    </row>
    <row r="1714" spans="1:20" x14ac:dyDescent="0.2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v>42185.913807870369</v>
      </c>
      <c r="K1714">
        <v>1430517353</v>
      </c>
      <c r="L1714" s="10"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v>0</v>
      </c>
      <c r="R1714" t="e">
        <v>#DIV/0!</v>
      </c>
      <c r="S1714" t="s">
        <v>8315</v>
      </c>
      <c r="T1714" t="s">
        <v>8335</v>
      </c>
    </row>
    <row r="1715" spans="1:20" x14ac:dyDescent="0.2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v>41917.801064814819</v>
      </c>
      <c r="K1715">
        <v>1409944412</v>
      </c>
      <c r="L1715" s="10"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v>1.6666666666666666E-2</v>
      </c>
      <c r="R1715">
        <v>50</v>
      </c>
      <c r="S1715" t="s">
        <v>8315</v>
      </c>
      <c r="T1715" t="s">
        <v>8335</v>
      </c>
    </row>
    <row r="1716" spans="1:20" x14ac:dyDescent="0.2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v>42125.918530092589</v>
      </c>
      <c r="K1716">
        <v>1427925761</v>
      </c>
      <c r="L1716" s="10"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v>7.868E-2</v>
      </c>
      <c r="R1716">
        <v>115.70588235294117</v>
      </c>
      <c r="S1716" t="s">
        <v>8315</v>
      </c>
      <c r="T1716" t="s">
        <v>8335</v>
      </c>
    </row>
    <row r="1717" spans="1:20" x14ac:dyDescent="0.2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v>42094.140277777777</v>
      </c>
      <c r="K1717">
        <v>1425186785</v>
      </c>
      <c r="L1717" s="10"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v>2.2000000000000001E-3</v>
      </c>
      <c r="R1717">
        <v>5.5</v>
      </c>
      <c r="S1717" t="s">
        <v>8315</v>
      </c>
      <c r="T1717" t="s">
        <v>8335</v>
      </c>
    </row>
    <row r="1718" spans="1:20" x14ac:dyDescent="0.2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v>42713.619201388887</v>
      </c>
      <c r="K1718">
        <v>1477835499</v>
      </c>
      <c r="L1718" s="10"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v>7.4999999999999997E-2</v>
      </c>
      <c r="R1718">
        <v>50</v>
      </c>
      <c r="S1718" t="s">
        <v>8315</v>
      </c>
      <c r="T1718" t="s">
        <v>8335</v>
      </c>
    </row>
    <row r="1719" spans="1:20" x14ac:dyDescent="0.2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v>42481.166666666672</v>
      </c>
      <c r="K1719">
        <v>1459467238</v>
      </c>
      <c r="L1719" s="10"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v>0.42725880551301687</v>
      </c>
      <c r="R1719">
        <v>34.024390243902438</v>
      </c>
      <c r="S1719" t="s">
        <v>8315</v>
      </c>
      <c r="T1719" t="s">
        <v>8335</v>
      </c>
    </row>
    <row r="1720" spans="1:20" x14ac:dyDescent="0.2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v>42504.207638888889</v>
      </c>
      <c r="K1720">
        <v>1459435149</v>
      </c>
      <c r="L1720" s="10"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v>2.142857142857143E-3</v>
      </c>
      <c r="R1720">
        <v>37.5</v>
      </c>
      <c r="S1720" t="s">
        <v>8315</v>
      </c>
      <c r="T1720" t="s">
        <v>8335</v>
      </c>
    </row>
    <row r="1721" spans="1:20" x14ac:dyDescent="0.2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v>41899.534618055557</v>
      </c>
      <c r="K1721">
        <v>1408366191</v>
      </c>
      <c r="L1721" s="10"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v>8.7500000000000008E-3</v>
      </c>
      <c r="R1721">
        <v>11.666666666666666</v>
      </c>
      <c r="S1721" t="s">
        <v>8315</v>
      </c>
      <c r="T1721" t="s">
        <v>8335</v>
      </c>
    </row>
    <row r="1722" spans="1:20" x14ac:dyDescent="0.2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v>41952.824895833335</v>
      </c>
      <c r="K1722">
        <v>1412966871</v>
      </c>
      <c r="L1722" s="10"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v>5.6250000000000001E-2</v>
      </c>
      <c r="R1722">
        <v>28.125</v>
      </c>
      <c r="S1722" t="s">
        <v>8315</v>
      </c>
      <c r="T1722" t="s">
        <v>8335</v>
      </c>
    </row>
    <row r="1723" spans="1:20" x14ac:dyDescent="0.2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v>42349.461377314816</v>
      </c>
      <c r="K1723">
        <v>1447239863</v>
      </c>
      <c r="L1723" s="10"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v>0</v>
      </c>
      <c r="R1723" t="e">
        <v>#DIV/0!</v>
      </c>
      <c r="S1723" t="s">
        <v>8315</v>
      </c>
      <c r="T1723" t="s">
        <v>8335</v>
      </c>
    </row>
    <row r="1724" spans="1:20" x14ac:dyDescent="0.2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v>42463.006944444445</v>
      </c>
      <c r="K1724">
        <v>1456441429</v>
      </c>
      <c r="L1724" s="10"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v>3.4722222222222224E-4</v>
      </c>
      <c r="R1724">
        <v>1</v>
      </c>
      <c r="S1724" t="s">
        <v>8315</v>
      </c>
      <c r="T1724" t="s">
        <v>8335</v>
      </c>
    </row>
    <row r="1725" spans="1:20" x14ac:dyDescent="0.2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v>42186.25</v>
      </c>
      <c r="K1725">
        <v>1430855315</v>
      </c>
      <c r="L1725" s="10"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v>6.5000000000000002E-2</v>
      </c>
      <c r="R1725">
        <v>216.66666666666666</v>
      </c>
      <c r="S1725" t="s">
        <v>8315</v>
      </c>
      <c r="T1725" t="s">
        <v>8335</v>
      </c>
    </row>
    <row r="1726" spans="1:20" x14ac:dyDescent="0.2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v>41942.932430555556</v>
      </c>
      <c r="K1726">
        <v>1412115762</v>
      </c>
      <c r="L1726" s="10"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v>5.8333333333333336E-3</v>
      </c>
      <c r="R1726">
        <v>8.75</v>
      </c>
      <c r="S1726" t="s">
        <v>8315</v>
      </c>
      <c r="T1726" t="s">
        <v>8335</v>
      </c>
    </row>
    <row r="1727" spans="1:20" x14ac:dyDescent="0.2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v>41875.968159722222</v>
      </c>
      <c r="K1727">
        <v>1406330049</v>
      </c>
      <c r="L1727" s="10"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v>0.10181818181818182</v>
      </c>
      <c r="R1727">
        <v>62.222222222222221</v>
      </c>
      <c r="S1727" t="s">
        <v>8315</v>
      </c>
      <c r="T1727" t="s">
        <v>8335</v>
      </c>
    </row>
    <row r="1728" spans="1:20" x14ac:dyDescent="0.2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v>41817.919722222221</v>
      </c>
      <c r="K1728">
        <v>1401401064</v>
      </c>
      <c r="L1728" s="10"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v>0.33784615384615385</v>
      </c>
      <c r="R1728">
        <v>137.25</v>
      </c>
      <c r="S1728" t="s">
        <v>8315</v>
      </c>
      <c r="T1728" t="s">
        <v>8335</v>
      </c>
    </row>
    <row r="1729" spans="1:20" x14ac:dyDescent="0.2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v>42099.458333333328</v>
      </c>
      <c r="K1729">
        <v>1423520177</v>
      </c>
      <c r="L1729" s="10"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v>3.3333333333333332E-4</v>
      </c>
      <c r="R1729">
        <v>1</v>
      </c>
      <c r="S1729" t="s">
        <v>8315</v>
      </c>
      <c r="T1729" t="s">
        <v>8335</v>
      </c>
    </row>
    <row r="1730" spans="1:20" x14ac:dyDescent="0.2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v>42298.625856481478</v>
      </c>
      <c r="K1730">
        <v>1442847674</v>
      </c>
      <c r="L1730" s="10"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v>0.68400000000000005</v>
      </c>
      <c r="R1730">
        <v>122.14285714285714</v>
      </c>
      <c r="S1730" t="s">
        <v>8315</v>
      </c>
      <c r="T1730" t="s">
        <v>8335</v>
      </c>
    </row>
    <row r="1731" spans="1:20" x14ac:dyDescent="0.2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v>42531.052152777775</v>
      </c>
      <c r="K1731">
        <v>1460337306</v>
      </c>
      <c r="L1731" s="10"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v>0</v>
      </c>
      <c r="R1731" t="e">
        <v>#DIV/0!</v>
      </c>
      <c r="S1731" t="s">
        <v>8315</v>
      </c>
      <c r="T1731" t="s">
        <v>8335</v>
      </c>
    </row>
    <row r="1732" spans="1:20" x14ac:dyDescent="0.2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v>42302.087766203709</v>
      </c>
      <c r="K1732">
        <v>1443146783</v>
      </c>
      <c r="L1732" s="10"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v>0</v>
      </c>
      <c r="R1732" t="e">
        <v>#DIV/0!</v>
      </c>
      <c r="S1732" t="s">
        <v>8315</v>
      </c>
      <c r="T1732" t="s">
        <v>8335</v>
      </c>
    </row>
    <row r="1733" spans="1:20" x14ac:dyDescent="0.2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v>42166.625</v>
      </c>
      <c r="K1733">
        <v>1432849552</v>
      </c>
      <c r="L1733" s="10"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v>0</v>
      </c>
      <c r="R1733" t="e">
        <v>#DIV/0!</v>
      </c>
      <c r="S1733" t="s">
        <v>8315</v>
      </c>
      <c r="T1733" t="s">
        <v>8335</v>
      </c>
    </row>
    <row r="1734" spans="1:20" x14ac:dyDescent="0.2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v>42385.208333333328</v>
      </c>
      <c r="K1734">
        <v>1447777481</v>
      </c>
      <c r="L1734" s="10"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v>0</v>
      </c>
      <c r="R1734" t="e">
        <v>#DIV/0!</v>
      </c>
      <c r="S1734" t="s">
        <v>8315</v>
      </c>
      <c r="T1734" t="s">
        <v>8335</v>
      </c>
    </row>
    <row r="1735" spans="1:20" x14ac:dyDescent="0.2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v>42626.895833333328</v>
      </c>
      <c r="K1735">
        <v>1472746374</v>
      </c>
      <c r="L1735" s="10"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v>0</v>
      </c>
      <c r="R1735" t="e">
        <v>#DIV/0!</v>
      </c>
      <c r="S1735" t="s">
        <v>8315</v>
      </c>
      <c r="T1735" t="s">
        <v>8335</v>
      </c>
    </row>
    <row r="1736" spans="1:20" x14ac:dyDescent="0.2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v>42132.036527777775</v>
      </c>
      <c r="K1736">
        <v>1428454356</v>
      </c>
      <c r="L1736" s="10"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v>2.2222222222222223E-4</v>
      </c>
      <c r="R1736">
        <v>1</v>
      </c>
      <c r="S1736" t="s">
        <v>8315</v>
      </c>
      <c r="T1736" t="s">
        <v>8335</v>
      </c>
    </row>
    <row r="1737" spans="1:20" x14ac:dyDescent="0.2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v>42589.814178240747</v>
      </c>
      <c r="K1737">
        <v>1468006345</v>
      </c>
      <c r="L1737" s="10"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v>0.11</v>
      </c>
      <c r="R1737">
        <v>55</v>
      </c>
      <c r="S1737" t="s">
        <v>8315</v>
      </c>
      <c r="T1737" t="s">
        <v>8335</v>
      </c>
    </row>
    <row r="1738" spans="1:20" x14ac:dyDescent="0.2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v>42316.90315972222</v>
      </c>
      <c r="K1738">
        <v>1444423233</v>
      </c>
      <c r="L1738" s="10"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v>7.3333333333333332E-3</v>
      </c>
      <c r="R1738">
        <v>22</v>
      </c>
      <c r="S1738" t="s">
        <v>8315</v>
      </c>
      <c r="T1738" t="s">
        <v>8335</v>
      </c>
    </row>
    <row r="1739" spans="1:20" x14ac:dyDescent="0.2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v>42205.948981481488</v>
      </c>
      <c r="K1739">
        <v>1434840392</v>
      </c>
      <c r="L1739" s="10"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v>0.21249999999999999</v>
      </c>
      <c r="R1739">
        <v>56.666666666666664</v>
      </c>
      <c r="S1739" t="s">
        <v>8315</v>
      </c>
      <c r="T1739" t="s">
        <v>8335</v>
      </c>
    </row>
    <row r="1740" spans="1:20" x14ac:dyDescent="0.2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v>41914.874328703707</v>
      </c>
      <c r="K1740">
        <v>1409691542</v>
      </c>
      <c r="L1740" s="10"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v>4.0000000000000001E-3</v>
      </c>
      <c r="R1740">
        <v>20</v>
      </c>
      <c r="S1740" t="s">
        <v>8315</v>
      </c>
      <c r="T1740" t="s">
        <v>8335</v>
      </c>
    </row>
    <row r="1741" spans="1:20" x14ac:dyDescent="0.2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v>42494.832546296297</v>
      </c>
      <c r="K1741">
        <v>1457297932</v>
      </c>
      <c r="L1741" s="10"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v>1E-3</v>
      </c>
      <c r="R1741">
        <v>1</v>
      </c>
      <c r="S1741" t="s">
        <v>8315</v>
      </c>
      <c r="T1741" t="s">
        <v>8335</v>
      </c>
    </row>
    <row r="1742" spans="1:20" x14ac:dyDescent="0.2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v>42201.817384259266</v>
      </c>
      <c r="K1742">
        <v>1434483422</v>
      </c>
      <c r="L1742" s="10"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v>0</v>
      </c>
      <c r="R1742" t="e">
        <v>#DIV/0!</v>
      </c>
      <c r="S1742" t="s">
        <v>8315</v>
      </c>
      <c r="T1742" t="s">
        <v>8335</v>
      </c>
    </row>
    <row r="1743" spans="1:20" x14ac:dyDescent="0.2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v>42165.628136574072</v>
      </c>
      <c r="K1743">
        <v>1430060671</v>
      </c>
      <c r="L1743" s="10"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v>1.1083333333333334</v>
      </c>
      <c r="R1743">
        <v>25.576923076923077</v>
      </c>
      <c r="S1743" t="s">
        <v>8316</v>
      </c>
      <c r="T1743" t="s">
        <v>8348</v>
      </c>
    </row>
    <row r="1744" spans="1:20" x14ac:dyDescent="0.2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v>42742.875</v>
      </c>
      <c r="K1744">
        <v>1481058170</v>
      </c>
      <c r="L1744" s="10"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v>1.0874999999999999</v>
      </c>
      <c r="R1744">
        <v>63.970588235294116</v>
      </c>
      <c r="S1744" t="s">
        <v>8316</v>
      </c>
      <c r="T1744" t="s">
        <v>8348</v>
      </c>
    </row>
    <row r="1745" spans="1:20" x14ac:dyDescent="0.2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v>42609.165972222225</v>
      </c>
      <c r="K1745">
        <v>1470348775</v>
      </c>
      <c r="L1745" s="10"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v>1.0041666666666667</v>
      </c>
      <c r="R1745">
        <v>89.925373134328353</v>
      </c>
      <c r="S1745" t="s">
        <v>8316</v>
      </c>
      <c r="T1745" t="s">
        <v>8348</v>
      </c>
    </row>
    <row r="1746" spans="1:20" x14ac:dyDescent="0.2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v>42071.563391203701</v>
      </c>
      <c r="K1746">
        <v>1421937077</v>
      </c>
      <c r="L1746" s="10"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v>1.1845454545454546</v>
      </c>
      <c r="R1746">
        <v>93.071428571428569</v>
      </c>
      <c r="S1746" t="s">
        <v>8316</v>
      </c>
      <c r="T1746" t="s">
        <v>8348</v>
      </c>
    </row>
    <row r="1747" spans="1:20" x14ac:dyDescent="0.2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v>42726.083333333328</v>
      </c>
      <c r="K1747">
        <v>1479276838</v>
      </c>
      <c r="L1747" s="10"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v>1.1401428571428571</v>
      </c>
      <c r="R1747">
        <v>89.674157303370791</v>
      </c>
      <c r="S1747" t="s">
        <v>8316</v>
      </c>
      <c r="T1747" t="s">
        <v>8348</v>
      </c>
    </row>
    <row r="1748" spans="1:20" x14ac:dyDescent="0.2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v>42698.083333333328</v>
      </c>
      <c r="K1748">
        <v>1477368867</v>
      </c>
      <c r="L1748" s="10"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v>1.4810000000000001</v>
      </c>
      <c r="R1748">
        <v>207.61682242990653</v>
      </c>
      <c r="S1748" t="s">
        <v>8316</v>
      </c>
      <c r="T1748" t="s">
        <v>8348</v>
      </c>
    </row>
    <row r="1749" spans="1:20" x14ac:dyDescent="0.2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v>42321.625</v>
      </c>
      <c r="K1749">
        <v>1444904830</v>
      </c>
      <c r="L1749" s="10"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v>1.0495555555555556</v>
      </c>
      <c r="R1749">
        <v>59.408805031446541</v>
      </c>
      <c r="S1749" t="s">
        <v>8316</v>
      </c>
      <c r="T1749" t="s">
        <v>8348</v>
      </c>
    </row>
    <row r="1750" spans="1:20" x14ac:dyDescent="0.2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v>42249.950729166667</v>
      </c>
      <c r="K1750">
        <v>1438642143</v>
      </c>
      <c r="L1750" s="10"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v>1.29948</v>
      </c>
      <c r="R1750">
        <v>358.97237569060775</v>
      </c>
      <c r="S1750" t="s">
        <v>8316</v>
      </c>
      <c r="T1750" t="s">
        <v>8348</v>
      </c>
    </row>
    <row r="1751" spans="1:20" x14ac:dyDescent="0.2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v>42795.791666666672</v>
      </c>
      <c r="K1751">
        <v>1485213921</v>
      </c>
      <c r="L1751" s="10"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v>1.2348756218905472</v>
      </c>
      <c r="R1751">
        <v>94.736641221374043</v>
      </c>
      <c r="S1751" t="s">
        <v>8316</v>
      </c>
      <c r="T1751" t="s">
        <v>8348</v>
      </c>
    </row>
    <row r="1752" spans="1:20" x14ac:dyDescent="0.2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v>42479.836851851855</v>
      </c>
      <c r="K1752">
        <v>1458936304</v>
      </c>
      <c r="L1752" s="10"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v>2.0162</v>
      </c>
      <c r="R1752">
        <v>80.647999999999996</v>
      </c>
      <c r="S1752" t="s">
        <v>8316</v>
      </c>
      <c r="T1752" t="s">
        <v>8348</v>
      </c>
    </row>
    <row r="1753" spans="1:20" x14ac:dyDescent="0.2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v>42082.739849537036</v>
      </c>
      <c r="K1753">
        <v>1424198723</v>
      </c>
      <c r="L1753" s="10"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v>1.0289999999999999</v>
      </c>
      <c r="R1753">
        <v>168.68852459016392</v>
      </c>
      <c r="S1753" t="s">
        <v>8316</v>
      </c>
      <c r="T1753" t="s">
        <v>8348</v>
      </c>
    </row>
    <row r="1754" spans="1:20" x14ac:dyDescent="0.2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v>42657.253263888888</v>
      </c>
      <c r="K1754">
        <v>1473833082</v>
      </c>
      <c r="L1754" s="10"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v>2.6016666666666666</v>
      </c>
      <c r="R1754">
        <v>34.68888888888889</v>
      </c>
      <c r="S1754" t="s">
        <v>8316</v>
      </c>
      <c r="T1754" t="s">
        <v>8348</v>
      </c>
    </row>
    <row r="1755" spans="1:20" x14ac:dyDescent="0.2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v>42450.707962962959</v>
      </c>
      <c r="K1755">
        <v>1455991168</v>
      </c>
      <c r="L1755" s="10"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v>1.08</v>
      </c>
      <c r="R1755">
        <v>462.85714285714283</v>
      </c>
      <c r="S1755" t="s">
        <v>8316</v>
      </c>
      <c r="T1755" t="s">
        <v>8348</v>
      </c>
    </row>
    <row r="1756" spans="1:20" x14ac:dyDescent="0.2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v>42097.835104166668</v>
      </c>
      <c r="K1756">
        <v>1425502953</v>
      </c>
      <c r="L1756" s="10"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v>1.1052941176470588</v>
      </c>
      <c r="R1756">
        <v>104.38888888888889</v>
      </c>
      <c r="S1756" t="s">
        <v>8316</v>
      </c>
      <c r="T1756" t="s">
        <v>8348</v>
      </c>
    </row>
    <row r="1757" spans="1:20" x14ac:dyDescent="0.2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v>42282.788900462961</v>
      </c>
      <c r="K1757">
        <v>1441479361</v>
      </c>
      <c r="L1757" s="10"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v>1.2</v>
      </c>
      <c r="R1757">
        <v>7.5</v>
      </c>
      <c r="S1757" t="s">
        <v>8316</v>
      </c>
      <c r="T1757" t="s">
        <v>8348</v>
      </c>
    </row>
    <row r="1758" spans="1:20" x14ac:dyDescent="0.2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v>42611.167465277773</v>
      </c>
      <c r="K1758">
        <v>1468987269</v>
      </c>
      <c r="L1758" s="10"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v>1.0282909090909091</v>
      </c>
      <c r="R1758">
        <v>47.13</v>
      </c>
      <c r="S1758" t="s">
        <v>8316</v>
      </c>
      <c r="T1758" t="s">
        <v>8348</v>
      </c>
    </row>
    <row r="1759" spans="1:20" x14ac:dyDescent="0.2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v>42763.811805555553</v>
      </c>
      <c r="K1759">
        <v>1483041083</v>
      </c>
      <c r="L1759" s="10"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v>1.1599999999999999</v>
      </c>
      <c r="R1759">
        <v>414.28571428571428</v>
      </c>
      <c r="S1759" t="s">
        <v>8316</v>
      </c>
      <c r="T1759" t="s">
        <v>8348</v>
      </c>
    </row>
    <row r="1760" spans="1:20" x14ac:dyDescent="0.2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v>42565.955925925926</v>
      </c>
      <c r="K1760">
        <v>1463352992</v>
      </c>
      <c r="L1760" s="10"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v>1.147</v>
      </c>
      <c r="R1760">
        <v>42.481481481481481</v>
      </c>
      <c r="S1760" t="s">
        <v>8316</v>
      </c>
      <c r="T1760" t="s">
        <v>8348</v>
      </c>
    </row>
    <row r="1761" spans="1:20" x14ac:dyDescent="0.2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v>42088.787372685183</v>
      </c>
      <c r="K1761">
        <v>1425585229</v>
      </c>
      <c r="L1761" s="10"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v>1.0660000000000001</v>
      </c>
      <c r="R1761">
        <v>108.77551020408163</v>
      </c>
      <c r="S1761" t="s">
        <v>8316</v>
      </c>
      <c r="T1761" t="s">
        <v>8348</v>
      </c>
    </row>
    <row r="1762" spans="1:20" x14ac:dyDescent="0.2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v>42425.67260416667</v>
      </c>
      <c r="K1762">
        <v>1454688513</v>
      </c>
      <c r="L1762" s="10"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v>1.6544000000000001</v>
      </c>
      <c r="R1762">
        <v>81.098039215686271</v>
      </c>
      <c r="S1762" t="s">
        <v>8316</v>
      </c>
      <c r="T1762" t="s">
        <v>8348</v>
      </c>
    </row>
    <row r="1763" spans="1:20" x14ac:dyDescent="0.2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v>42259.567824074074</v>
      </c>
      <c r="K1763">
        <v>1437745060</v>
      </c>
      <c r="L1763" s="10"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v>1.55</v>
      </c>
      <c r="R1763">
        <v>51.666666666666664</v>
      </c>
      <c r="S1763" t="s">
        <v>8316</v>
      </c>
      <c r="T1763" t="s">
        <v>8348</v>
      </c>
    </row>
    <row r="1764" spans="1:20" x14ac:dyDescent="0.2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v>42440.982002314813</v>
      </c>
      <c r="K1764">
        <v>1455147245</v>
      </c>
      <c r="L1764" s="10"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v>8.85</v>
      </c>
      <c r="R1764">
        <v>35.4</v>
      </c>
      <c r="S1764" t="s">
        <v>8316</v>
      </c>
      <c r="T1764" t="s">
        <v>8348</v>
      </c>
    </row>
    <row r="1765" spans="1:20" x14ac:dyDescent="0.2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v>42666.868518518517</v>
      </c>
      <c r="K1765">
        <v>1474663840</v>
      </c>
      <c r="L1765" s="10"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v>1.0190833333333333</v>
      </c>
      <c r="R1765">
        <v>103.63559322033899</v>
      </c>
      <c r="S1765" t="s">
        <v>8316</v>
      </c>
      <c r="T1765" t="s">
        <v>8348</v>
      </c>
    </row>
    <row r="1766" spans="1:20" x14ac:dyDescent="0.2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v>41854.485868055555</v>
      </c>
      <c r="K1766">
        <v>1404560379</v>
      </c>
      <c r="L1766" s="10"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v>0.19600000000000001</v>
      </c>
      <c r="R1766">
        <v>55.282051282051285</v>
      </c>
      <c r="S1766" t="s">
        <v>8316</v>
      </c>
      <c r="T1766" t="s">
        <v>8348</v>
      </c>
    </row>
    <row r="1767" spans="1:20" x14ac:dyDescent="0.2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v>41864.980462962965</v>
      </c>
      <c r="K1767">
        <v>1405380712</v>
      </c>
      <c r="L1767" s="10"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v>0.59467839999999994</v>
      </c>
      <c r="R1767">
        <v>72.16970873786407</v>
      </c>
      <c r="S1767" t="s">
        <v>8316</v>
      </c>
      <c r="T1767" t="s">
        <v>8348</v>
      </c>
    </row>
    <row r="1768" spans="1:20" x14ac:dyDescent="0.2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v>41876.859814814816</v>
      </c>
      <c r="K1768">
        <v>1407184688</v>
      </c>
      <c r="L1768" s="10"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v>0</v>
      </c>
      <c r="R1768" t="e">
        <v>#DIV/0!</v>
      </c>
      <c r="S1768" t="s">
        <v>8316</v>
      </c>
      <c r="T1768" t="s">
        <v>8348</v>
      </c>
    </row>
    <row r="1769" spans="1:20" x14ac:dyDescent="0.2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v>41854.658379629633</v>
      </c>
      <c r="K1769">
        <v>1404488884</v>
      </c>
      <c r="L1769" s="10"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v>0.4572</v>
      </c>
      <c r="R1769">
        <v>58.615384615384613</v>
      </c>
      <c r="S1769" t="s">
        <v>8316</v>
      </c>
      <c r="T1769" t="s">
        <v>8348</v>
      </c>
    </row>
    <row r="1770" spans="1:20" x14ac:dyDescent="0.2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v>41909.560694444444</v>
      </c>
      <c r="K1770">
        <v>1406640444</v>
      </c>
      <c r="L1770" s="10"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v>3.7400000000000003E-2</v>
      </c>
      <c r="R1770">
        <v>12.466666666666667</v>
      </c>
      <c r="S1770" t="s">
        <v>8316</v>
      </c>
      <c r="T1770" t="s">
        <v>8348</v>
      </c>
    </row>
    <row r="1771" spans="1:20" x14ac:dyDescent="0.2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v>42017.818969907406</v>
      </c>
      <c r="K1771">
        <v>1418585959</v>
      </c>
      <c r="L1771" s="10"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v>2.7025E-2</v>
      </c>
      <c r="R1771">
        <v>49.136363636363633</v>
      </c>
      <c r="S1771" t="s">
        <v>8316</v>
      </c>
      <c r="T1771" t="s">
        <v>8348</v>
      </c>
    </row>
    <row r="1772" spans="1:20" x14ac:dyDescent="0.2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v>41926.780023148152</v>
      </c>
      <c r="K1772">
        <v>1410288194</v>
      </c>
      <c r="L1772" s="10"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v>0.56514285714285717</v>
      </c>
      <c r="R1772">
        <v>150.5</v>
      </c>
      <c r="S1772" t="s">
        <v>8316</v>
      </c>
      <c r="T1772" t="s">
        <v>8348</v>
      </c>
    </row>
    <row r="1773" spans="1:20" x14ac:dyDescent="0.2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v>41935.979629629634</v>
      </c>
      <c r="K1773">
        <v>1411515040</v>
      </c>
      <c r="L1773" s="10"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v>0.21309523809523809</v>
      </c>
      <c r="R1773">
        <v>35.799999999999997</v>
      </c>
      <c r="S1773" t="s">
        <v>8316</v>
      </c>
      <c r="T1773" t="s">
        <v>8348</v>
      </c>
    </row>
    <row r="1774" spans="1:20" x14ac:dyDescent="0.2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v>41826.718009259261</v>
      </c>
      <c r="K1774">
        <v>1399482836</v>
      </c>
      <c r="L1774" s="10"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v>0.156</v>
      </c>
      <c r="R1774">
        <v>45.157894736842103</v>
      </c>
      <c r="S1774" t="s">
        <v>8316</v>
      </c>
      <c r="T1774" t="s">
        <v>8348</v>
      </c>
    </row>
    <row r="1775" spans="1:20" x14ac:dyDescent="0.2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v>42023.760393518518</v>
      </c>
      <c r="K1775">
        <v>1417803298</v>
      </c>
      <c r="L1775" s="10"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v>6.2566666666666673E-2</v>
      </c>
      <c r="R1775">
        <v>98.78947368421052</v>
      </c>
      <c r="S1775" t="s">
        <v>8316</v>
      </c>
      <c r="T1775" t="s">
        <v>8348</v>
      </c>
    </row>
    <row r="1776" spans="1:20" x14ac:dyDescent="0.2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v>41972.624305555553</v>
      </c>
      <c r="K1776">
        <v>1413609292</v>
      </c>
      <c r="L1776" s="10"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v>0.4592</v>
      </c>
      <c r="R1776">
        <v>88.307692307692307</v>
      </c>
      <c r="S1776" t="s">
        <v>8316</v>
      </c>
      <c r="T1776" t="s">
        <v>8348</v>
      </c>
    </row>
    <row r="1777" spans="1:20" x14ac:dyDescent="0.2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v>41936.976388888892</v>
      </c>
      <c r="K1777">
        <v>1410305160</v>
      </c>
      <c r="L1777" s="10"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v>0.65101538461538466</v>
      </c>
      <c r="R1777">
        <v>170.62903225806451</v>
      </c>
      <c r="S1777" t="s">
        <v>8316</v>
      </c>
      <c r="T1777" t="s">
        <v>8348</v>
      </c>
    </row>
    <row r="1778" spans="1:20" x14ac:dyDescent="0.2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v>41941.95684027778</v>
      </c>
      <c r="K1778">
        <v>1411513071</v>
      </c>
      <c r="L1778" s="10"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v>6.7000000000000004E-2</v>
      </c>
      <c r="R1778">
        <v>83.75</v>
      </c>
      <c r="S1778" t="s">
        <v>8316</v>
      </c>
      <c r="T1778" t="s">
        <v>8348</v>
      </c>
    </row>
    <row r="1779" spans="1:20" x14ac:dyDescent="0.2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v>42055.357094907406</v>
      </c>
      <c r="K1779">
        <v>1421829253</v>
      </c>
      <c r="L1779" s="10"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v>0.135625</v>
      </c>
      <c r="R1779">
        <v>65.099999999999994</v>
      </c>
      <c r="S1779" t="s">
        <v>8316</v>
      </c>
      <c r="T1779" t="s">
        <v>8348</v>
      </c>
    </row>
    <row r="1780" spans="1:20" x14ac:dyDescent="0.2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v>42090.821701388893</v>
      </c>
      <c r="K1780">
        <v>1423600995</v>
      </c>
      <c r="L1780" s="10"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v>1.9900000000000001E-2</v>
      </c>
      <c r="R1780">
        <v>66.333333333333329</v>
      </c>
      <c r="S1780" t="s">
        <v>8316</v>
      </c>
      <c r="T1780" t="s">
        <v>8348</v>
      </c>
    </row>
    <row r="1781" spans="1:20" x14ac:dyDescent="0.2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v>42615.691898148143</v>
      </c>
      <c r="K1781">
        <v>1470242180</v>
      </c>
      <c r="L1781" s="10"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v>0.36236363636363639</v>
      </c>
      <c r="R1781">
        <v>104.89473684210526</v>
      </c>
      <c r="S1781" t="s">
        <v>8316</v>
      </c>
      <c r="T1781" t="s">
        <v>8348</v>
      </c>
    </row>
    <row r="1782" spans="1:20" x14ac:dyDescent="0.2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v>42553.600810185191</v>
      </c>
      <c r="K1782">
        <v>1462285510</v>
      </c>
      <c r="L1782" s="10"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v>0.39743333333333336</v>
      </c>
      <c r="R1782">
        <v>78.440789473684205</v>
      </c>
      <c r="S1782" t="s">
        <v>8316</v>
      </c>
      <c r="T1782" t="s">
        <v>8348</v>
      </c>
    </row>
    <row r="1783" spans="1:20" x14ac:dyDescent="0.2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v>42628.617418981477</v>
      </c>
      <c r="K1783">
        <v>1471272545</v>
      </c>
      <c r="L1783" s="10"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v>0.25763636363636366</v>
      </c>
      <c r="R1783">
        <v>59.041666666666664</v>
      </c>
      <c r="S1783" t="s">
        <v>8316</v>
      </c>
      <c r="T1783" t="s">
        <v>8348</v>
      </c>
    </row>
    <row r="1784" spans="1:20" x14ac:dyDescent="0.2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v>42421.575104166666</v>
      </c>
      <c r="K1784">
        <v>1453211289</v>
      </c>
      <c r="L1784" s="10"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v>0.15491428571428573</v>
      </c>
      <c r="R1784">
        <v>71.34210526315789</v>
      </c>
      <c r="S1784" t="s">
        <v>8316</v>
      </c>
      <c r="T1784" t="s">
        <v>8348</v>
      </c>
    </row>
    <row r="1785" spans="1:20" x14ac:dyDescent="0.2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v>42145.949976851851</v>
      </c>
      <c r="K1785">
        <v>1429656478</v>
      </c>
      <c r="L1785" s="10"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v>0.236925</v>
      </c>
      <c r="R1785">
        <v>51.227027027027027</v>
      </c>
      <c r="S1785" t="s">
        <v>8316</v>
      </c>
      <c r="T1785" t="s">
        <v>8348</v>
      </c>
    </row>
    <row r="1786" spans="1:20" x14ac:dyDescent="0.2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v>42035.142361111109</v>
      </c>
      <c r="K1786">
        <v>1419954240</v>
      </c>
      <c r="L1786" s="10"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v>0.39760000000000001</v>
      </c>
      <c r="R1786">
        <v>60.242424242424242</v>
      </c>
      <c r="S1786" t="s">
        <v>8316</v>
      </c>
      <c r="T1786" t="s">
        <v>8348</v>
      </c>
    </row>
    <row r="1787" spans="1:20" x14ac:dyDescent="0.2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v>41928</v>
      </c>
      <c r="K1787">
        <v>1410750855</v>
      </c>
      <c r="L1787" s="10"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v>0.20220833333333332</v>
      </c>
      <c r="R1787">
        <v>44.935185185185183</v>
      </c>
      <c r="S1787" t="s">
        <v>8316</v>
      </c>
      <c r="T1787" t="s">
        <v>8348</v>
      </c>
    </row>
    <row r="1788" spans="1:20" x14ac:dyDescent="0.2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v>41988.550659722227</v>
      </c>
      <c r="K1788">
        <v>1416057177</v>
      </c>
      <c r="L1788" s="10"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v>0.47631578947368419</v>
      </c>
      <c r="R1788">
        <v>31.206896551724139</v>
      </c>
      <c r="S1788" t="s">
        <v>8316</v>
      </c>
      <c r="T1788" t="s">
        <v>8348</v>
      </c>
    </row>
    <row r="1789" spans="1:20" x14ac:dyDescent="0.2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v>42098.613854166666</v>
      </c>
      <c r="K1789">
        <v>1425570237</v>
      </c>
      <c r="L1789" s="10"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v>0.15329999999999999</v>
      </c>
      <c r="R1789">
        <v>63.875</v>
      </c>
      <c r="S1789" t="s">
        <v>8316</v>
      </c>
      <c r="T1789" t="s">
        <v>8348</v>
      </c>
    </row>
    <row r="1790" spans="1:20" x14ac:dyDescent="0.2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v>41943.94840277778</v>
      </c>
      <c r="K1790">
        <v>1412203542</v>
      </c>
      <c r="L1790" s="10"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v>1.3818181818181818E-2</v>
      </c>
      <c r="R1790">
        <v>19</v>
      </c>
      <c r="S1790" t="s">
        <v>8316</v>
      </c>
      <c r="T1790" t="s">
        <v>8348</v>
      </c>
    </row>
    <row r="1791" spans="1:20" x14ac:dyDescent="0.2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v>42016.250034722223</v>
      </c>
      <c r="K1791">
        <v>1415858403</v>
      </c>
      <c r="L1791" s="10"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v>5.0000000000000001E-3</v>
      </c>
      <c r="R1791">
        <v>10</v>
      </c>
      <c r="S1791" t="s">
        <v>8316</v>
      </c>
      <c r="T1791" t="s">
        <v>8348</v>
      </c>
    </row>
    <row r="1792" spans="1:20" x14ac:dyDescent="0.2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v>42040.674513888895</v>
      </c>
      <c r="K1792">
        <v>1420560678</v>
      </c>
      <c r="L1792" s="10"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v>4.9575757575757579E-2</v>
      </c>
      <c r="R1792">
        <v>109.06666666666666</v>
      </c>
      <c r="S1792" t="s">
        <v>8316</v>
      </c>
      <c r="T1792" t="s">
        <v>8348</v>
      </c>
    </row>
    <row r="1793" spans="1:20" x14ac:dyDescent="0.2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v>42033.740335648152</v>
      </c>
      <c r="K1793">
        <v>1417369565</v>
      </c>
      <c r="L1793" s="10"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v>3.5666666666666666E-2</v>
      </c>
      <c r="R1793">
        <v>26.75</v>
      </c>
      <c r="S1793" t="s">
        <v>8316</v>
      </c>
      <c r="T1793" t="s">
        <v>8348</v>
      </c>
    </row>
    <row r="1794" spans="1:20" x14ac:dyDescent="0.2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v>42226.290972222225</v>
      </c>
      <c r="K1794">
        <v>1435970682</v>
      </c>
      <c r="L1794" s="10"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v>0.61124000000000001</v>
      </c>
      <c r="R1794">
        <v>109.93525179856115</v>
      </c>
      <c r="S1794" t="s">
        <v>8316</v>
      </c>
      <c r="T1794" t="s">
        <v>8348</v>
      </c>
    </row>
    <row r="1795" spans="1:20" x14ac:dyDescent="0.2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v>41970.933333333334</v>
      </c>
      <c r="K1795">
        <v>1414531440</v>
      </c>
      <c r="L1795" s="10"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v>1.3333333333333334E-2</v>
      </c>
      <c r="R1795">
        <v>20</v>
      </c>
      <c r="S1795" t="s">
        <v>8316</v>
      </c>
      <c r="T1795" t="s">
        <v>8348</v>
      </c>
    </row>
    <row r="1796" spans="1:20" x14ac:dyDescent="0.2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v>42046.551180555558</v>
      </c>
      <c r="K1796">
        <v>1420636422</v>
      </c>
      <c r="L1796" s="10"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v>0.11077777777777778</v>
      </c>
      <c r="R1796">
        <v>55.388888888888886</v>
      </c>
      <c r="S1796" t="s">
        <v>8316</v>
      </c>
      <c r="T1796" t="s">
        <v>8348</v>
      </c>
    </row>
    <row r="1797" spans="1:20" x14ac:dyDescent="0.2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v>42657.666666666672</v>
      </c>
      <c r="K1797">
        <v>1473922541</v>
      </c>
      <c r="L1797" s="10"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v>0.38735714285714284</v>
      </c>
      <c r="R1797">
        <v>133.90123456790124</v>
      </c>
      <c r="S1797" t="s">
        <v>8316</v>
      </c>
      <c r="T1797" t="s">
        <v>8348</v>
      </c>
    </row>
    <row r="1798" spans="1:20" x14ac:dyDescent="0.2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v>42575.439421296294</v>
      </c>
      <c r="K1798">
        <v>1464172366</v>
      </c>
      <c r="L1798" s="10"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v>0.22052631578947368</v>
      </c>
      <c r="R1798">
        <v>48.720930232558139</v>
      </c>
      <c r="S1798" t="s">
        <v>8316</v>
      </c>
      <c r="T1798" t="s">
        <v>8348</v>
      </c>
    </row>
    <row r="1799" spans="1:20" x14ac:dyDescent="0.2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v>42719.56931712963</v>
      </c>
      <c r="K1799">
        <v>1479217189</v>
      </c>
      <c r="L1799" s="10"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v>0.67549999999999999</v>
      </c>
      <c r="R1799">
        <v>48.25</v>
      </c>
      <c r="S1799" t="s">
        <v>8316</v>
      </c>
      <c r="T1799" t="s">
        <v>8348</v>
      </c>
    </row>
    <row r="1800" spans="1:20" x14ac:dyDescent="0.2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v>42404.32677083333</v>
      </c>
      <c r="K1800">
        <v>1449388233</v>
      </c>
      <c r="L1800" s="10"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v>0.136375</v>
      </c>
      <c r="R1800">
        <v>58.972972972972975</v>
      </c>
      <c r="S1800" t="s">
        <v>8316</v>
      </c>
      <c r="T1800" t="s">
        <v>8348</v>
      </c>
    </row>
    <row r="1801" spans="1:20" x14ac:dyDescent="0.2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v>41954.884351851855</v>
      </c>
      <c r="K1801">
        <v>1414008808</v>
      </c>
      <c r="L1801" s="10"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v>1.7457500000000001E-2</v>
      </c>
      <c r="R1801">
        <v>11.638333333333334</v>
      </c>
      <c r="S1801" t="s">
        <v>8316</v>
      </c>
      <c r="T1801" t="s">
        <v>8348</v>
      </c>
    </row>
    <row r="1802" spans="1:20" x14ac:dyDescent="0.2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v>42653.606134259258</v>
      </c>
      <c r="K1802">
        <v>1473517970</v>
      </c>
      <c r="L1802" s="10"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v>0.20449632511889321</v>
      </c>
      <c r="R1802">
        <v>83.716814159292042</v>
      </c>
      <c r="S1802" t="s">
        <v>8316</v>
      </c>
      <c r="T1802" t="s">
        <v>8348</v>
      </c>
    </row>
    <row r="1803" spans="1:20" x14ac:dyDescent="0.2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v>42353.506944444445</v>
      </c>
      <c r="K1803">
        <v>1447429868</v>
      </c>
      <c r="L1803" s="10"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v>0.13852941176470587</v>
      </c>
      <c r="R1803">
        <v>63.648648648648646</v>
      </c>
      <c r="S1803" t="s">
        <v>8316</v>
      </c>
      <c r="T1803" t="s">
        <v>8348</v>
      </c>
    </row>
    <row r="1804" spans="1:20" x14ac:dyDescent="0.2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v>42182.915972222225</v>
      </c>
      <c r="K1804">
        <v>1433416830</v>
      </c>
      <c r="L1804" s="10"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v>0.48485714285714288</v>
      </c>
      <c r="R1804">
        <v>94.277777777777771</v>
      </c>
      <c r="S1804" t="s">
        <v>8316</v>
      </c>
      <c r="T1804" t="s">
        <v>8348</v>
      </c>
    </row>
    <row r="1805" spans="1:20" x14ac:dyDescent="0.2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v>42049.071550925932</v>
      </c>
      <c r="K1805">
        <v>1421199782</v>
      </c>
      <c r="L1805" s="10"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v>0.308</v>
      </c>
      <c r="R1805">
        <v>71.86666666666666</v>
      </c>
      <c r="S1805" t="s">
        <v>8316</v>
      </c>
      <c r="T1805" t="s">
        <v>8348</v>
      </c>
    </row>
    <row r="1806" spans="1:20" x14ac:dyDescent="0.2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v>42322.719953703709</v>
      </c>
      <c r="K1806">
        <v>1444061804</v>
      </c>
      <c r="L1806" s="10"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v>0.35174193548387095</v>
      </c>
      <c r="R1806">
        <v>104.84615384615384</v>
      </c>
      <c r="S1806" t="s">
        <v>8316</v>
      </c>
      <c r="T1806" t="s">
        <v>8348</v>
      </c>
    </row>
    <row r="1807" spans="1:20" x14ac:dyDescent="0.2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v>42279.75</v>
      </c>
      <c r="K1807">
        <v>1441048658</v>
      </c>
      <c r="L1807" s="10"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v>0.36404444444444445</v>
      </c>
      <c r="R1807">
        <v>67.139344262295083</v>
      </c>
      <c r="S1807" t="s">
        <v>8316</v>
      </c>
      <c r="T1807" t="s">
        <v>8348</v>
      </c>
    </row>
    <row r="1808" spans="1:20" x14ac:dyDescent="0.2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v>41912.638298611113</v>
      </c>
      <c r="K1808">
        <v>1409066349</v>
      </c>
      <c r="L1808" s="10"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v>2.955E-2</v>
      </c>
      <c r="R1808">
        <v>73.875</v>
      </c>
      <c r="S1808" t="s">
        <v>8316</v>
      </c>
      <c r="T1808" t="s">
        <v>8348</v>
      </c>
    </row>
    <row r="1809" spans="1:20" x14ac:dyDescent="0.2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v>41910.068437499998</v>
      </c>
      <c r="K1809">
        <v>1409276313</v>
      </c>
      <c r="L1809" s="10"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v>0.1106</v>
      </c>
      <c r="R1809">
        <v>69.125</v>
      </c>
      <c r="S1809" t="s">
        <v>8316</v>
      </c>
      <c r="T1809" t="s">
        <v>8348</v>
      </c>
    </row>
    <row r="1810" spans="1:20" x14ac:dyDescent="0.2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v>42777.680902777778</v>
      </c>
      <c r="K1810">
        <v>1483806030</v>
      </c>
      <c r="L1810" s="10"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v>0.41407142857142859</v>
      </c>
      <c r="R1810">
        <v>120.77083333333333</v>
      </c>
      <c r="S1810" t="s">
        <v>8316</v>
      </c>
      <c r="T1810" t="s">
        <v>8348</v>
      </c>
    </row>
    <row r="1811" spans="1:20" x14ac:dyDescent="0.2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v>42064.907858796301</v>
      </c>
      <c r="K1811">
        <v>1422222439</v>
      </c>
      <c r="L1811" s="10"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v>0.10857142857142857</v>
      </c>
      <c r="R1811">
        <v>42.222222222222221</v>
      </c>
      <c r="S1811" t="s">
        <v>8316</v>
      </c>
      <c r="T1811" t="s">
        <v>8348</v>
      </c>
    </row>
    <row r="1812" spans="1:20" x14ac:dyDescent="0.2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v>41872.91002314815</v>
      </c>
      <c r="K1812">
        <v>1407621026</v>
      </c>
      <c r="L1812" s="10"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v>3.3333333333333333E-2</v>
      </c>
      <c r="R1812">
        <v>7.5</v>
      </c>
      <c r="S1812" t="s">
        <v>8316</v>
      </c>
      <c r="T1812" t="s">
        <v>8348</v>
      </c>
    </row>
    <row r="1813" spans="1:20" x14ac:dyDescent="0.2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v>41936.166666666664</v>
      </c>
      <c r="K1813">
        <v>1408962270</v>
      </c>
      <c r="L1813" s="10"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v>7.407407407407407E-4</v>
      </c>
      <c r="R1813">
        <v>1.5384615384615385</v>
      </c>
      <c r="S1813" t="s">
        <v>8316</v>
      </c>
      <c r="T1813" t="s">
        <v>8348</v>
      </c>
    </row>
    <row r="1814" spans="1:20" x14ac:dyDescent="0.2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v>42554.318703703699</v>
      </c>
      <c r="K1814">
        <v>1464939536</v>
      </c>
      <c r="L1814" s="10"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v>0.13307692307692306</v>
      </c>
      <c r="R1814">
        <v>37.608695652173914</v>
      </c>
      <c r="S1814" t="s">
        <v>8316</v>
      </c>
      <c r="T1814" t="s">
        <v>8348</v>
      </c>
    </row>
    <row r="1815" spans="1:20" x14ac:dyDescent="0.2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v>41859.889027777775</v>
      </c>
      <c r="K1815">
        <v>1404940812</v>
      </c>
      <c r="L1815" s="10"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v>0</v>
      </c>
      <c r="R1815" t="e">
        <v>#DIV/0!</v>
      </c>
      <c r="S1815" t="s">
        <v>8316</v>
      </c>
      <c r="T1815" t="s">
        <v>8348</v>
      </c>
    </row>
    <row r="1816" spans="1:20" x14ac:dyDescent="0.2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v>42063.314074074078</v>
      </c>
      <c r="K1816">
        <v>1422516736</v>
      </c>
      <c r="L1816" s="10"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v>0.49183333333333334</v>
      </c>
      <c r="R1816">
        <v>42.157142857142858</v>
      </c>
      <c r="S1816" t="s">
        <v>8316</v>
      </c>
      <c r="T1816" t="s">
        <v>8348</v>
      </c>
    </row>
    <row r="1817" spans="1:20" x14ac:dyDescent="0.2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v>42186.906678240746</v>
      </c>
      <c r="K1817">
        <v>1434577537</v>
      </c>
      <c r="L1817" s="10"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v>0</v>
      </c>
      <c r="R1817" t="e">
        <v>#DIV/0!</v>
      </c>
      <c r="S1817" t="s">
        <v>8316</v>
      </c>
      <c r="T1817" t="s">
        <v>8348</v>
      </c>
    </row>
    <row r="1818" spans="1:20" x14ac:dyDescent="0.2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v>42576.791666666672</v>
      </c>
      <c r="K1818">
        <v>1467061303</v>
      </c>
      <c r="L1818" s="10"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v>2.036E-2</v>
      </c>
      <c r="R1818">
        <v>84.833333333333329</v>
      </c>
      <c r="S1818" t="s">
        <v>8316</v>
      </c>
      <c r="T1818" t="s">
        <v>8348</v>
      </c>
    </row>
    <row r="1819" spans="1:20" x14ac:dyDescent="0.2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v>42765.290972222225</v>
      </c>
      <c r="K1819">
        <v>1480607607</v>
      </c>
      <c r="L1819" s="10"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v>0.52327777777777773</v>
      </c>
      <c r="R1819">
        <v>94.19</v>
      </c>
      <c r="S1819" t="s">
        <v>8316</v>
      </c>
      <c r="T1819" t="s">
        <v>8348</v>
      </c>
    </row>
    <row r="1820" spans="1:20" x14ac:dyDescent="0.2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v>42097.192708333328</v>
      </c>
      <c r="K1820">
        <v>1425447450</v>
      </c>
      <c r="L1820" s="10"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v>0</v>
      </c>
      <c r="R1820" t="e">
        <v>#DIV/0!</v>
      </c>
      <c r="S1820" t="s">
        <v>8316</v>
      </c>
      <c r="T1820" t="s">
        <v>8348</v>
      </c>
    </row>
    <row r="1821" spans="1:20" x14ac:dyDescent="0.2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v>41850.752268518518</v>
      </c>
      <c r="K1821">
        <v>1404151396</v>
      </c>
      <c r="L1821" s="10"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v>2.0833333333333332E-2</v>
      </c>
      <c r="R1821">
        <v>6.25</v>
      </c>
      <c r="S1821" t="s">
        <v>8316</v>
      </c>
      <c r="T1821" t="s">
        <v>8348</v>
      </c>
    </row>
    <row r="1822" spans="1:20" x14ac:dyDescent="0.2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v>42095.042708333334</v>
      </c>
      <c r="K1822">
        <v>1425261690</v>
      </c>
      <c r="L1822" s="10"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v>6.565384615384616E-2</v>
      </c>
      <c r="R1822">
        <v>213.375</v>
      </c>
      <c r="S1822" t="s">
        <v>8316</v>
      </c>
      <c r="T1822" t="s">
        <v>8348</v>
      </c>
    </row>
    <row r="1823" spans="1:20" x14ac:dyDescent="0.2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v>40971.319062499999</v>
      </c>
      <c r="K1823">
        <v>1326872367</v>
      </c>
      <c r="L1823" s="10"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v>1.3489</v>
      </c>
      <c r="R1823">
        <v>59.162280701754383</v>
      </c>
      <c r="S1823" t="s">
        <v>8315</v>
      </c>
      <c r="T1823" t="s">
        <v>8354</v>
      </c>
    </row>
    <row r="1824" spans="1:20" x14ac:dyDescent="0.2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v>41670.792361111111</v>
      </c>
      <c r="K1824">
        <v>1388084862</v>
      </c>
      <c r="L1824" s="10"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v>1</v>
      </c>
      <c r="R1824">
        <v>27.272727272727273</v>
      </c>
      <c r="S1824" t="s">
        <v>8315</v>
      </c>
      <c r="T1824" t="s">
        <v>8354</v>
      </c>
    </row>
    <row r="1825" spans="1:20" x14ac:dyDescent="0.2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v>41206.684907407405</v>
      </c>
      <c r="K1825">
        <v>1348503976</v>
      </c>
      <c r="L1825" s="10"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v>1.1585714285714286</v>
      </c>
      <c r="R1825">
        <v>24.575757575757574</v>
      </c>
      <c r="S1825" t="s">
        <v>8315</v>
      </c>
      <c r="T1825" t="s">
        <v>8354</v>
      </c>
    </row>
    <row r="1826" spans="1:20" x14ac:dyDescent="0.2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v>41647.088888888888</v>
      </c>
      <c r="K1826">
        <v>1387403967</v>
      </c>
      <c r="L1826" s="10"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v>1.0006666666666666</v>
      </c>
      <c r="R1826">
        <v>75.05</v>
      </c>
      <c r="S1826" t="s">
        <v>8315</v>
      </c>
      <c r="T1826" t="s">
        <v>8354</v>
      </c>
    </row>
    <row r="1827" spans="1:20" x14ac:dyDescent="0.2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v>41466.83452546296</v>
      </c>
      <c r="K1827">
        <v>1371585703</v>
      </c>
      <c r="L1827" s="10"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v>1.0505</v>
      </c>
      <c r="R1827">
        <v>42.02</v>
      </c>
      <c r="S1827" t="s">
        <v>8315</v>
      </c>
      <c r="T1827" t="s">
        <v>8354</v>
      </c>
    </row>
    <row r="1828" spans="1:20" x14ac:dyDescent="0.2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v>41687.923807870371</v>
      </c>
      <c r="K1828">
        <v>1390083017</v>
      </c>
      <c r="L1828" s="10"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v>1.01</v>
      </c>
      <c r="R1828">
        <v>53.157894736842103</v>
      </c>
      <c r="S1828" t="s">
        <v>8315</v>
      </c>
      <c r="T1828" t="s">
        <v>8354</v>
      </c>
    </row>
    <row r="1829" spans="1:20" x14ac:dyDescent="0.2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v>40605.325937499998</v>
      </c>
      <c r="K1829">
        <v>1294818561</v>
      </c>
      <c r="L1829" s="10"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v>1.0066250000000001</v>
      </c>
      <c r="R1829">
        <v>83.885416666666671</v>
      </c>
      <c r="S1829" t="s">
        <v>8315</v>
      </c>
      <c r="T1829" t="s">
        <v>8354</v>
      </c>
    </row>
    <row r="1830" spans="1:20" x14ac:dyDescent="0.2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v>41768.916666666664</v>
      </c>
      <c r="K1830">
        <v>1396906530</v>
      </c>
      <c r="L1830" s="10"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v>1.0016</v>
      </c>
      <c r="R1830">
        <v>417.33333333333331</v>
      </c>
      <c r="S1830" t="s">
        <v>8315</v>
      </c>
      <c r="T1830" t="s">
        <v>8354</v>
      </c>
    </row>
    <row r="1831" spans="1:20" x14ac:dyDescent="0.2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v>40564.916666666664</v>
      </c>
      <c r="K1831">
        <v>1291428371</v>
      </c>
      <c r="L1831" s="10"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v>1.6668333333333334</v>
      </c>
      <c r="R1831">
        <v>75.765151515151516</v>
      </c>
      <c r="S1831" t="s">
        <v>8315</v>
      </c>
      <c r="T1831" t="s">
        <v>8354</v>
      </c>
    </row>
    <row r="1832" spans="1:20" x14ac:dyDescent="0.2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v>41694.684108796297</v>
      </c>
      <c r="K1832">
        <v>1390667107</v>
      </c>
      <c r="L1832" s="10"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v>1.0153333333333334</v>
      </c>
      <c r="R1832">
        <v>67.389380530973455</v>
      </c>
      <c r="S1832" t="s">
        <v>8315</v>
      </c>
      <c r="T1832" t="s">
        <v>8354</v>
      </c>
    </row>
    <row r="1833" spans="1:20" x14ac:dyDescent="0.2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v>41041.996099537035</v>
      </c>
      <c r="K1833">
        <v>1335570863</v>
      </c>
      <c r="L1833" s="10"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v>1.03</v>
      </c>
      <c r="R1833">
        <v>73.571428571428569</v>
      </c>
      <c r="S1833" t="s">
        <v>8315</v>
      </c>
      <c r="T1833" t="s">
        <v>8354</v>
      </c>
    </row>
    <row r="1834" spans="1:20" x14ac:dyDescent="0.2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v>40606.539664351854</v>
      </c>
      <c r="K1834">
        <v>1296651427</v>
      </c>
      <c r="L1834" s="10"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v>1.4285714285714286</v>
      </c>
      <c r="R1834">
        <v>25</v>
      </c>
      <c r="S1834" t="s">
        <v>8315</v>
      </c>
      <c r="T1834" t="s">
        <v>8354</v>
      </c>
    </row>
    <row r="1835" spans="1:20" x14ac:dyDescent="0.2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v>41335.332638888889</v>
      </c>
      <c r="K1835">
        <v>1359421403</v>
      </c>
      <c r="L1835" s="10"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v>2.625</v>
      </c>
      <c r="R1835">
        <v>42</v>
      </c>
      <c r="S1835" t="s">
        <v>8315</v>
      </c>
      <c r="T1835" t="s">
        <v>8354</v>
      </c>
    </row>
    <row r="1836" spans="1:20" x14ac:dyDescent="0.2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v>42028.964062500003</v>
      </c>
      <c r="K1836">
        <v>1418684895</v>
      </c>
      <c r="L1836" s="10"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v>1.1805000000000001</v>
      </c>
      <c r="R1836">
        <v>131.16666666666666</v>
      </c>
      <c r="S1836" t="s">
        <v>8315</v>
      </c>
      <c r="T1836" t="s">
        <v>8354</v>
      </c>
    </row>
    <row r="1837" spans="1:20" x14ac:dyDescent="0.2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v>42460.660543981481</v>
      </c>
      <c r="K1837">
        <v>1456851071</v>
      </c>
      <c r="L1837" s="10"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v>1.04</v>
      </c>
      <c r="R1837">
        <v>47.272727272727273</v>
      </c>
      <c r="S1837" t="s">
        <v>8315</v>
      </c>
      <c r="T1837" t="s">
        <v>8354</v>
      </c>
    </row>
    <row r="1838" spans="1:20" x14ac:dyDescent="0.2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v>41322.809363425928</v>
      </c>
      <c r="K1838">
        <v>1359660329</v>
      </c>
      <c r="L1838" s="10"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v>2.0034000000000001</v>
      </c>
      <c r="R1838">
        <v>182.12727272727273</v>
      </c>
      <c r="S1838" t="s">
        <v>8315</v>
      </c>
      <c r="T1838" t="s">
        <v>8354</v>
      </c>
    </row>
    <row r="1839" spans="1:20" x14ac:dyDescent="0.2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v>40986.006192129629</v>
      </c>
      <c r="K1839">
        <v>1326848935</v>
      </c>
      <c r="L1839" s="10"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v>3.0683333333333334</v>
      </c>
      <c r="R1839">
        <v>61.366666666666667</v>
      </c>
      <c r="S1839" t="s">
        <v>8315</v>
      </c>
      <c r="T1839" t="s">
        <v>8354</v>
      </c>
    </row>
    <row r="1840" spans="1:20" x14ac:dyDescent="0.2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v>40817.125</v>
      </c>
      <c r="K1840">
        <v>1314989557</v>
      </c>
      <c r="L1840" s="10"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v>1.00149</v>
      </c>
      <c r="R1840">
        <v>35.767499999999998</v>
      </c>
      <c r="S1840" t="s">
        <v>8315</v>
      </c>
      <c r="T1840" t="s">
        <v>8354</v>
      </c>
    </row>
    <row r="1841" spans="1:20" x14ac:dyDescent="0.2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v>42644.722013888888</v>
      </c>
      <c r="K1841">
        <v>1472750382</v>
      </c>
      <c r="L1841" s="10"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v>2.0529999999999999</v>
      </c>
      <c r="R1841">
        <v>45.62222222222222</v>
      </c>
      <c r="S1841" t="s">
        <v>8315</v>
      </c>
      <c r="T1841" t="s">
        <v>8354</v>
      </c>
    </row>
    <row r="1842" spans="1:20" x14ac:dyDescent="0.2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v>41401.207638888889</v>
      </c>
      <c r="K1842">
        <v>1366251510</v>
      </c>
      <c r="L1842" s="10"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v>1.0888888888888888</v>
      </c>
      <c r="R1842">
        <v>75.384615384615387</v>
      </c>
      <c r="S1842" t="s">
        <v>8315</v>
      </c>
      <c r="T1842" t="s">
        <v>8354</v>
      </c>
    </row>
    <row r="1843" spans="1:20" x14ac:dyDescent="0.2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v>41779.207638888889</v>
      </c>
      <c r="K1843">
        <v>1397679445</v>
      </c>
      <c r="L1843" s="10"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v>1.0175000000000001</v>
      </c>
      <c r="R1843">
        <v>50.875</v>
      </c>
      <c r="S1843" t="s">
        <v>8315</v>
      </c>
      <c r="T1843" t="s">
        <v>8354</v>
      </c>
    </row>
    <row r="1844" spans="1:20" x14ac:dyDescent="0.2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v>42065.249305555553</v>
      </c>
      <c r="K1844">
        <v>1422371381</v>
      </c>
      <c r="L1844" s="10"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v>1.2524999999999999</v>
      </c>
      <c r="R1844">
        <v>119.28571428571429</v>
      </c>
      <c r="S1844" t="s">
        <v>8315</v>
      </c>
      <c r="T1844" t="s">
        <v>8354</v>
      </c>
    </row>
    <row r="1845" spans="1:20" x14ac:dyDescent="0.2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v>40594.994837962964</v>
      </c>
      <c r="K1845">
        <v>1295653954</v>
      </c>
      <c r="L1845" s="10"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v>1.2400610000000001</v>
      </c>
      <c r="R1845">
        <v>92.541865671641801</v>
      </c>
      <c r="S1845" t="s">
        <v>8315</v>
      </c>
      <c r="T1845" t="s">
        <v>8354</v>
      </c>
    </row>
    <row r="1846" spans="1:20" x14ac:dyDescent="0.2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v>40705.125</v>
      </c>
      <c r="K1846">
        <v>1304464914</v>
      </c>
      <c r="L1846" s="10"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v>1.014</v>
      </c>
      <c r="R1846">
        <v>76.05</v>
      </c>
      <c r="S1846" t="s">
        <v>8315</v>
      </c>
      <c r="T1846" t="s">
        <v>8354</v>
      </c>
    </row>
    <row r="1847" spans="1:20" x14ac:dyDescent="0.2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v>42538.204861111109</v>
      </c>
      <c r="K1847">
        <v>1464854398</v>
      </c>
      <c r="L1847" s="10"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v>1</v>
      </c>
      <c r="R1847">
        <v>52.631578947368418</v>
      </c>
      <c r="S1847" t="s">
        <v>8315</v>
      </c>
      <c r="T1847" t="s">
        <v>8354</v>
      </c>
    </row>
    <row r="1848" spans="1:20" x14ac:dyDescent="0.2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v>41258.650196759263</v>
      </c>
      <c r="K1848">
        <v>1352993777</v>
      </c>
      <c r="L1848" s="10"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v>1.3792666666666666</v>
      </c>
      <c r="R1848">
        <v>98.990430622009569</v>
      </c>
      <c r="S1848" t="s">
        <v>8315</v>
      </c>
      <c r="T1848" t="s">
        <v>8354</v>
      </c>
    </row>
    <row r="1849" spans="1:20" x14ac:dyDescent="0.2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v>42115.236481481479</v>
      </c>
      <c r="K1849">
        <v>1427780432</v>
      </c>
      <c r="L1849" s="10"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v>1.2088000000000001</v>
      </c>
      <c r="R1849">
        <v>79.526315789473685</v>
      </c>
      <c r="S1849" t="s">
        <v>8315</v>
      </c>
      <c r="T1849" t="s">
        <v>8354</v>
      </c>
    </row>
    <row r="1850" spans="1:20" x14ac:dyDescent="0.2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v>40755.290972222225</v>
      </c>
      <c r="K1850">
        <v>1306608888</v>
      </c>
      <c r="L1850" s="10"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v>1.0736666666666668</v>
      </c>
      <c r="R1850">
        <v>134.20833333333334</v>
      </c>
      <c r="S1850" t="s">
        <v>8315</v>
      </c>
      <c r="T1850" t="s">
        <v>8354</v>
      </c>
    </row>
    <row r="1851" spans="1:20" x14ac:dyDescent="0.2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v>41199.845590277779</v>
      </c>
      <c r="K1851">
        <v>1347913059</v>
      </c>
      <c r="L1851" s="10"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v>1.0033333333333334</v>
      </c>
      <c r="R1851">
        <v>37.625</v>
      </c>
      <c r="S1851" t="s">
        <v>8315</v>
      </c>
      <c r="T1851" t="s">
        <v>8354</v>
      </c>
    </row>
    <row r="1852" spans="1:20" x14ac:dyDescent="0.2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v>41830.959490740745</v>
      </c>
      <c r="K1852">
        <v>1402441300</v>
      </c>
      <c r="L1852" s="10"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v>1.0152222222222222</v>
      </c>
      <c r="R1852">
        <v>51.044692737430168</v>
      </c>
      <c r="S1852" t="s">
        <v>8315</v>
      </c>
      <c r="T1852" t="s">
        <v>8354</v>
      </c>
    </row>
    <row r="1853" spans="1:20" x14ac:dyDescent="0.2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v>41848.041666666664</v>
      </c>
      <c r="K1853">
        <v>1404769538</v>
      </c>
      <c r="L1853" s="10"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v>1.0007692307692309</v>
      </c>
      <c r="R1853">
        <v>50.03846153846154</v>
      </c>
      <c r="S1853" t="s">
        <v>8315</v>
      </c>
      <c r="T1853" t="s">
        <v>8354</v>
      </c>
    </row>
    <row r="1854" spans="1:20" x14ac:dyDescent="0.2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v>42119</v>
      </c>
      <c r="K1854">
        <v>1426703452</v>
      </c>
      <c r="L1854" s="10"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v>1.1696666666666666</v>
      </c>
      <c r="R1854">
        <v>133.93129770992365</v>
      </c>
      <c r="S1854" t="s">
        <v>8315</v>
      </c>
      <c r="T1854" t="s">
        <v>8354</v>
      </c>
    </row>
    <row r="1855" spans="1:20" x14ac:dyDescent="0.2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v>41227.102048611108</v>
      </c>
      <c r="K1855">
        <v>1348536417</v>
      </c>
      <c r="L1855" s="10"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v>1.01875</v>
      </c>
      <c r="R1855">
        <v>58.214285714285715</v>
      </c>
      <c r="S1855" t="s">
        <v>8315</v>
      </c>
      <c r="T1855" t="s">
        <v>8354</v>
      </c>
    </row>
    <row r="1856" spans="1:20" x14ac:dyDescent="0.2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v>41418.021261574075</v>
      </c>
      <c r="K1856">
        <v>1366763437</v>
      </c>
      <c r="L1856" s="10"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v>1.0212366666666666</v>
      </c>
      <c r="R1856">
        <v>88.037643678160919</v>
      </c>
      <c r="S1856" t="s">
        <v>8315</v>
      </c>
      <c r="T1856" t="s">
        <v>8354</v>
      </c>
    </row>
    <row r="1857" spans="1:20" x14ac:dyDescent="0.2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v>41645.538657407407</v>
      </c>
      <c r="K1857">
        <v>1385124940</v>
      </c>
      <c r="L1857" s="10"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v>1.5405897142857143</v>
      </c>
      <c r="R1857">
        <v>70.576753926701571</v>
      </c>
      <c r="S1857" t="s">
        <v>8315</v>
      </c>
      <c r="T1857" t="s">
        <v>8354</v>
      </c>
    </row>
    <row r="1858" spans="1:20" x14ac:dyDescent="0.2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v>41838.854999999996</v>
      </c>
      <c r="K1858">
        <v>1403901072</v>
      </c>
      <c r="L1858" s="10"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v>1.0125</v>
      </c>
      <c r="R1858">
        <v>53.289473684210527</v>
      </c>
      <c r="S1858" t="s">
        <v>8315</v>
      </c>
      <c r="T1858" t="s">
        <v>8354</v>
      </c>
    </row>
    <row r="1859" spans="1:20" x14ac:dyDescent="0.2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v>41894.76866898148</v>
      </c>
      <c r="K1859">
        <v>1407954413</v>
      </c>
      <c r="L1859" s="10"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v>1</v>
      </c>
      <c r="R1859">
        <v>136.36363636363637</v>
      </c>
      <c r="S1859" t="s">
        <v>8315</v>
      </c>
      <c r="T1859" t="s">
        <v>8354</v>
      </c>
    </row>
    <row r="1860" spans="1:20" x14ac:dyDescent="0.2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v>40893.242141203707</v>
      </c>
      <c r="K1860">
        <v>1318826921</v>
      </c>
      <c r="L1860" s="10"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v>1.0874800874800874</v>
      </c>
      <c r="R1860">
        <v>40.547315436241611</v>
      </c>
      <c r="S1860" t="s">
        <v>8315</v>
      </c>
      <c r="T1860" t="s">
        <v>8354</v>
      </c>
    </row>
    <row r="1861" spans="1:20" x14ac:dyDescent="0.2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v>40808.770011574074</v>
      </c>
      <c r="K1861">
        <v>1314124129</v>
      </c>
      <c r="L1861" s="10"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v>1.3183333333333334</v>
      </c>
      <c r="R1861">
        <v>70.625</v>
      </c>
      <c r="S1861" t="s">
        <v>8315</v>
      </c>
      <c r="T1861" t="s">
        <v>8354</v>
      </c>
    </row>
    <row r="1862" spans="1:20" x14ac:dyDescent="0.2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v>41676.709305555552</v>
      </c>
      <c r="K1862">
        <v>1389891684</v>
      </c>
      <c r="L1862" s="10"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v>1.3346666666666667</v>
      </c>
      <c r="R1862">
        <v>52.684210526315788</v>
      </c>
      <c r="S1862" t="s">
        <v>8315</v>
      </c>
      <c r="T1862" t="s">
        <v>8354</v>
      </c>
    </row>
    <row r="1863" spans="1:20" x14ac:dyDescent="0.2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v>42030.300243055557</v>
      </c>
      <c r="K1863">
        <v>1419664341</v>
      </c>
      <c r="L1863" s="10"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v>0</v>
      </c>
      <c r="R1863" t="e">
        <v>#DIV/0!</v>
      </c>
      <c r="S1863" t="s">
        <v>8313</v>
      </c>
      <c r="T1863" t="s">
        <v>8326</v>
      </c>
    </row>
    <row r="1864" spans="1:20" x14ac:dyDescent="0.2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v>42802.3125</v>
      </c>
      <c r="K1864">
        <v>1484912974</v>
      </c>
      <c r="L1864" s="10"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v>8.0833333333333326E-2</v>
      </c>
      <c r="R1864">
        <v>90.9375</v>
      </c>
      <c r="S1864" t="s">
        <v>8313</v>
      </c>
      <c r="T1864" t="s">
        <v>8326</v>
      </c>
    </row>
    <row r="1865" spans="1:20" x14ac:dyDescent="0.2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v>41802.797280092593</v>
      </c>
      <c r="K1865">
        <v>1400008085</v>
      </c>
      <c r="L1865" s="10"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v>4.0000000000000001E-3</v>
      </c>
      <c r="R1865">
        <v>5</v>
      </c>
      <c r="S1865" t="s">
        <v>8313</v>
      </c>
      <c r="T1865" t="s">
        <v>8326</v>
      </c>
    </row>
    <row r="1866" spans="1:20" x14ac:dyDescent="0.2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v>41763.716435185182</v>
      </c>
      <c r="K1866">
        <v>1396631500</v>
      </c>
      <c r="L1866" s="10"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v>0.42892307692307691</v>
      </c>
      <c r="R1866">
        <v>58.083333333333336</v>
      </c>
      <c r="S1866" t="s">
        <v>8313</v>
      </c>
      <c r="T1866" t="s">
        <v>8326</v>
      </c>
    </row>
    <row r="1867" spans="1:20" x14ac:dyDescent="0.2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v>42680.409108796302</v>
      </c>
      <c r="K1867">
        <v>1475398147</v>
      </c>
      <c r="L1867" s="10"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v>3.6363636363636364E-5</v>
      </c>
      <c r="R1867">
        <v>2</v>
      </c>
      <c r="S1867" t="s">
        <v>8313</v>
      </c>
      <c r="T1867" t="s">
        <v>8326</v>
      </c>
    </row>
    <row r="1868" spans="1:20" x14ac:dyDescent="0.2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v>42795.166666666672</v>
      </c>
      <c r="K1868">
        <v>1483768497</v>
      </c>
      <c r="L1868" s="10"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v>5.0000000000000001E-3</v>
      </c>
      <c r="R1868">
        <v>62.5</v>
      </c>
      <c r="S1868" t="s">
        <v>8313</v>
      </c>
      <c r="T1868" t="s">
        <v>8326</v>
      </c>
    </row>
    <row r="1869" spans="1:20" x14ac:dyDescent="0.2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v>42679.924907407403</v>
      </c>
      <c r="K1869">
        <v>1475791912</v>
      </c>
      <c r="L1869" s="10"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v>5.0000000000000001E-4</v>
      </c>
      <c r="R1869">
        <v>10</v>
      </c>
      <c r="S1869" t="s">
        <v>8313</v>
      </c>
      <c r="T1869" t="s">
        <v>8326</v>
      </c>
    </row>
    <row r="1870" spans="1:20" x14ac:dyDescent="0.2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v>42353.332638888889</v>
      </c>
      <c r="K1870">
        <v>1448044925</v>
      </c>
      <c r="L1870" s="10"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v>4.8680000000000001E-2</v>
      </c>
      <c r="R1870">
        <v>71.588235294117652</v>
      </c>
      <c r="S1870" t="s">
        <v>8313</v>
      </c>
      <c r="T1870" t="s">
        <v>8326</v>
      </c>
    </row>
    <row r="1871" spans="1:20" x14ac:dyDescent="0.2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v>42739.002881944441</v>
      </c>
      <c r="K1871">
        <v>1480896249</v>
      </c>
      <c r="L1871" s="10"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v>0</v>
      </c>
      <c r="R1871" t="e">
        <v>#DIV/0!</v>
      </c>
      <c r="S1871" t="s">
        <v>8313</v>
      </c>
      <c r="T1871" t="s">
        <v>8326</v>
      </c>
    </row>
    <row r="1872" spans="1:20" x14ac:dyDescent="0.2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v>42400.178472222222</v>
      </c>
      <c r="K1872">
        <v>1451723535</v>
      </c>
      <c r="L1872" s="10"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v>0.10314285714285715</v>
      </c>
      <c r="R1872">
        <v>32.81818181818182</v>
      </c>
      <c r="S1872" t="s">
        <v>8313</v>
      </c>
      <c r="T1872" t="s">
        <v>8326</v>
      </c>
    </row>
    <row r="1873" spans="1:20" x14ac:dyDescent="0.2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v>41963.825243055559</v>
      </c>
      <c r="K1873">
        <v>1413053301</v>
      </c>
      <c r="L1873" s="10"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v>0.7178461538461538</v>
      </c>
      <c r="R1873">
        <v>49.11578947368421</v>
      </c>
      <c r="S1873" t="s">
        <v>8313</v>
      </c>
      <c r="T1873" t="s">
        <v>8326</v>
      </c>
    </row>
    <row r="1874" spans="1:20" x14ac:dyDescent="0.2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v>42185.129652777774</v>
      </c>
      <c r="K1874">
        <v>1433041602</v>
      </c>
      <c r="L1874" s="10"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v>1.06E-2</v>
      </c>
      <c r="R1874">
        <v>16.307692307692307</v>
      </c>
      <c r="S1874" t="s">
        <v>8313</v>
      </c>
      <c r="T1874" t="s">
        <v>8326</v>
      </c>
    </row>
    <row r="1875" spans="1:20" x14ac:dyDescent="0.2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v>42193.697916666672</v>
      </c>
      <c r="K1875">
        <v>1433861210</v>
      </c>
      <c r="L1875" s="10"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v>4.4999999999999997E-3</v>
      </c>
      <c r="R1875">
        <v>18</v>
      </c>
      <c r="S1875" t="s">
        <v>8313</v>
      </c>
      <c r="T1875" t="s">
        <v>8326</v>
      </c>
    </row>
    <row r="1876" spans="1:20" x14ac:dyDescent="0.2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v>42549.969131944439</v>
      </c>
      <c r="K1876">
        <v>1465427733</v>
      </c>
      <c r="L1876" s="10"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v>1.6249999999999999E-4</v>
      </c>
      <c r="R1876">
        <v>13</v>
      </c>
      <c r="S1876" t="s">
        <v>8313</v>
      </c>
      <c r="T1876" t="s">
        <v>8326</v>
      </c>
    </row>
    <row r="1877" spans="1:20" x14ac:dyDescent="0.2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v>42588.899398148147</v>
      </c>
      <c r="K1877">
        <v>1465335308</v>
      </c>
      <c r="L1877" s="10"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v>5.1000000000000004E-3</v>
      </c>
      <c r="R1877">
        <v>17</v>
      </c>
      <c r="S1877" t="s">
        <v>8313</v>
      </c>
      <c r="T1877" t="s">
        <v>8326</v>
      </c>
    </row>
    <row r="1878" spans="1:20" x14ac:dyDescent="0.2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v>41806.284780092588</v>
      </c>
      <c r="K1878">
        <v>1400309405</v>
      </c>
      <c r="L1878" s="10"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v>0</v>
      </c>
      <c r="R1878" t="e">
        <v>#DIV/0!</v>
      </c>
      <c r="S1878" t="s">
        <v>8313</v>
      </c>
      <c r="T1878" t="s">
        <v>8326</v>
      </c>
    </row>
    <row r="1879" spans="1:20" x14ac:dyDescent="0.2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v>42064.029224537036</v>
      </c>
      <c r="K1879">
        <v>1422664925</v>
      </c>
      <c r="L1879" s="10"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v>0</v>
      </c>
      <c r="R1879" t="e">
        <v>#DIV/0!</v>
      </c>
      <c r="S1879" t="s">
        <v>8313</v>
      </c>
      <c r="T1879" t="s">
        <v>8326</v>
      </c>
    </row>
    <row r="1880" spans="1:20" x14ac:dyDescent="0.2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v>41803.008738425924</v>
      </c>
      <c r="K1880">
        <v>1400026355</v>
      </c>
      <c r="L1880" s="10"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v>0</v>
      </c>
      <c r="R1880" t="e">
        <v>#DIV/0!</v>
      </c>
      <c r="S1880" t="s">
        <v>8313</v>
      </c>
      <c r="T1880" t="s">
        <v>8326</v>
      </c>
    </row>
    <row r="1881" spans="1:20" x14ac:dyDescent="0.2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v>42443.607974537037</v>
      </c>
      <c r="K1881">
        <v>1455377729</v>
      </c>
      <c r="L1881" s="10"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v>1.1999999999999999E-3</v>
      </c>
      <c r="R1881">
        <v>3</v>
      </c>
      <c r="S1881" t="s">
        <v>8313</v>
      </c>
      <c r="T1881" t="s">
        <v>8326</v>
      </c>
    </row>
    <row r="1882" spans="1:20" x14ac:dyDescent="0.2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v>42459.525231481486</v>
      </c>
      <c r="K1882">
        <v>1456839380</v>
      </c>
      <c r="L1882" s="10"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v>0.20080000000000001</v>
      </c>
      <c r="R1882">
        <v>41.833333333333336</v>
      </c>
      <c r="S1882" t="s">
        <v>8313</v>
      </c>
      <c r="T1882" t="s">
        <v>8326</v>
      </c>
    </row>
    <row r="1883" spans="1:20" x14ac:dyDescent="0.2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v>42073.110983796301</v>
      </c>
      <c r="K1883">
        <v>1423366789</v>
      </c>
      <c r="L1883" s="10"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v>1.726845</v>
      </c>
      <c r="R1883">
        <v>49.338428571428572</v>
      </c>
      <c r="S1883" t="s">
        <v>8315</v>
      </c>
      <c r="T1883" t="s">
        <v>8340</v>
      </c>
    </row>
    <row r="1884" spans="1:20" x14ac:dyDescent="0.2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v>41100.991666666669</v>
      </c>
      <c r="K1884">
        <v>1339109212</v>
      </c>
      <c r="L1884" s="10"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v>1.008955223880597</v>
      </c>
      <c r="R1884">
        <v>41.728395061728392</v>
      </c>
      <c r="S1884" t="s">
        <v>8315</v>
      </c>
      <c r="T1884" t="s">
        <v>8340</v>
      </c>
    </row>
    <row r="1885" spans="1:20" x14ac:dyDescent="0.2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v>41007.906342592592</v>
      </c>
      <c r="K1885">
        <v>1331333108</v>
      </c>
      <c r="L1885" s="10"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v>1.0480480480480481</v>
      </c>
      <c r="R1885">
        <v>32.71875</v>
      </c>
      <c r="S1885" t="s">
        <v>8315</v>
      </c>
      <c r="T1885" t="s">
        <v>8340</v>
      </c>
    </row>
    <row r="1886" spans="1:20" x14ac:dyDescent="0.2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v>41240.5</v>
      </c>
      <c r="K1886">
        <v>1350967535</v>
      </c>
      <c r="L1886" s="10"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v>1.351</v>
      </c>
      <c r="R1886">
        <v>51.96153846153846</v>
      </c>
      <c r="S1886" t="s">
        <v>8315</v>
      </c>
      <c r="T1886" t="s">
        <v>8340</v>
      </c>
    </row>
    <row r="1887" spans="1:20" x14ac:dyDescent="0.2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v>41131.916666666664</v>
      </c>
      <c r="K1887">
        <v>1341800110</v>
      </c>
      <c r="L1887" s="10"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v>1.1632786885245903</v>
      </c>
      <c r="R1887">
        <v>50.685714285714283</v>
      </c>
      <c r="S1887" t="s">
        <v>8315</v>
      </c>
      <c r="T1887" t="s">
        <v>8340</v>
      </c>
    </row>
    <row r="1888" spans="1:20" x14ac:dyDescent="0.2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v>41955.94835648148</v>
      </c>
      <c r="K1888">
        <v>1413236738</v>
      </c>
      <c r="L1888" s="10"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v>1.0208333333333333</v>
      </c>
      <c r="R1888">
        <v>42.241379310344826</v>
      </c>
      <c r="S1888" t="s">
        <v>8315</v>
      </c>
      <c r="T1888" t="s">
        <v>8340</v>
      </c>
    </row>
    <row r="1889" spans="1:20" x14ac:dyDescent="0.2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v>42341.895833333328</v>
      </c>
      <c r="K1889">
        <v>1447614732</v>
      </c>
      <c r="L1889" s="10"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v>1.1116666666666666</v>
      </c>
      <c r="R1889">
        <v>416.875</v>
      </c>
      <c r="S1889" t="s">
        <v>8315</v>
      </c>
      <c r="T1889" t="s">
        <v>8340</v>
      </c>
    </row>
    <row r="1890" spans="1:20" x14ac:dyDescent="0.2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v>40330.207638888889</v>
      </c>
      <c r="K1890">
        <v>1272692732</v>
      </c>
      <c r="L1890" s="10"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v>1.6608000000000001</v>
      </c>
      <c r="R1890">
        <v>46.651685393258425</v>
      </c>
      <c r="S1890" t="s">
        <v>8315</v>
      </c>
      <c r="T1890" t="s">
        <v>8340</v>
      </c>
    </row>
    <row r="1891" spans="1:20" x14ac:dyDescent="0.2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v>41344.751689814817</v>
      </c>
      <c r="K1891">
        <v>1359140546</v>
      </c>
      <c r="L1891" s="10"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v>1.0660000000000001</v>
      </c>
      <c r="R1891">
        <v>48.454545454545453</v>
      </c>
      <c r="S1891" t="s">
        <v>8315</v>
      </c>
      <c r="T1891" t="s">
        <v>8340</v>
      </c>
    </row>
    <row r="1892" spans="1:20" x14ac:dyDescent="0.2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v>41258.786203703705</v>
      </c>
      <c r="K1892">
        <v>1353005528</v>
      </c>
      <c r="L1892" s="10"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v>1.4458441666666668</v>
      </c>
      <c r="R1892">
        <v>70.5289837398374</v>
      </c>
      <c r="S1892" t="s">
        <v>8315</v>
      </c>
      <c r="T1892" t="s">
        <v>8340</v>
      </c>
    </row>
    <row r="1893" spans="1:20" x14ac:dyDescent="0.2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v>40381.25</v>
      </c>
      <c r="K1893">
        <v>1275851354</v>
      </c>
      <c r="L1893" s="10"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v>1.0555000000000001</v>
      </c>
      <c r="R1893">
        <v>87.958333333333329</v>
      </c>
      <c r="S1893" t="s">
        <v>8315</v>
      </c>
      <c r="T1893" t="s">
        <v>8340</v>
      </c>
    </row>
    <row r="1894" spans="1:20" x14ac:dyDescent="0.2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v>40701.637511574074</v>
      </c>
      <c r="K1894">
        <v>1304867881</v>
      </c>
      <c r="L1894" s="10"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v>1.3660000000000001</v>
      </c>
      <c r="R1894">
        <v>26.26923076923077</v>
      </c>
      <c r="S1894" t="s">
        <v>8315</v>
      </c>
      <c r="T1894" t="s">
        <v>8340</v>
      </c>
    </row>
    <row r="1895" spans="1:20" x14ac:dyDescent="0.2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v>40649.165972222225</v>
      </c>
      <c r="K1895">
        <v>1301524585</v>
      </c>
      <c r="L1895" s="10"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v>1.04</v>
      </c>
      <c r="R1895">
        <v>57.777777777777779</v>
      </c>
      <c r="S1895" t="s">
        <v>8315</v>
      </c>
      <c r="T1895" t="s">
        <v>8340</v>
      </c>
    </row>
    <row r="1896" spans="1:20" x14ac:dyDescent="0.2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v>40951.904895833337</v>
      </c>
      <c r="K1896">
        <v>1326404583</v>
      </c>
      <c r="L1896" s="10"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v>1.145</v>
      </c>
      <c r="R1896">
        <v>57.25</v>
      </c>
      <c r="S1896" t="s">
        <v>8315</v>
      </c>
      <c r="T1896" t="s">
        <v>8340</v>
      </c>
    </row>
    <row r="1897" spans="1:20" x14ac:dyDescent="0.2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v>42297.746782407412</v>
      </c>
      <c r="K1897">
        <v>1442771722</v>
      </c>
      <c r="L1897" s="10"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v>1.0171957671957672</v>
      </c>
      <c r="R1897">
        <v>196.34042553191489</v>
      </c>
      <c r="S1897" t="s">
        <v>8315</v>
      </c>
      <c r="T1897" t="s">
        <v>8340</v>
      </c>
    </row>
    <row r="1898" spans="1:20" x14ac:dyDescent="0.2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v>41011.710243055553</v>
      </c>
      <c r="K1898">
        <v>1331658165</v>
      </c>
      <c r="L1898" s="10"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v>1.2394678492239468</v>
      </c>
      <c r="R1898">
        <v>43</v>
      </c>
      <c r="S1898" t="s">
        <v>8315</v>
      </c>
      <c r="T1898" t="s">
        <v>8340</v>
      </c>
    </row>
    <row r="1899" spans="1:20" x14ac:dyDescent="0.2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v>41702.875</v>
      </c>
      <c r="K1899">
        <v>1392040806</v>
      </c>
      <c r="L1899" s="10"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v>1.0245669291338582</v>
      </c>
      <c r="R1899">
        <v>35.551912568306008</v>
      </c>
      <c r="S1899" t="s">
        <v>8315</v>
      </c>
      <c r="T1899" t="s">
        <v>8340</v>
      </c>
    </row>
    <row r="1900" spans="1:20" x14ac:dyDescent="0.2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v>42401.75</v>
      </c>
      <c r="K1900">
        <v>1451277473</v>
      </c>
      <c r="L1900" s="10"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v>1.4450000000000001</v>
      </c>
      <c r="R1900">
        <v>68.80952380952381</v>
      </c>
      <c r="S1900" t="s">
        <v>8315</v>
      </c>
      <c r="T1900" t="s">
        <v>8340</v>
      </c>
    </row>
    <row r="1901" spans="1:20" x14ac:dyDescent="0.2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v>42088.90006944444</v>
      </c>
      <c r="K1901">
        <v>1424730966</v>
      </c>
      <c r="L1901" s="10"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v>1.3333333333333333</v>
      </c>
      <c r="R1901">
        <v>28.571428571428573</v>
      </c>
      <c r="S1901" t="s">
        <v>8315</v>
      </c>
      <c r="T1901" t="s">
        <v>8340</v>
      </c>
    </row>
    <row r="1902" spans="1:20" x14ac:dyDescent="0.2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v>41188.415972222225</v>
      </c>
      <c r="K1902">
        <v>1347137731</v>
      </c>
      <c r="L1902" s="10"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v>1.0936440000000001</v>
      </c>
      <c r="R1902">
        <v>50.631666666666668</v>
      </c>
      <c r="S1902" t="s">
        <v>8315</v>
      </c>
      <c r="T1902" t="s">
        <v>8340</v>
      </c>
    </row>
    <row r="1903" spans="1:20" x14ac:dyDescent="0.2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v>42146.541666666672</v>
      </c>
      <c r="K1903">
        <v>1429707729</v>
      </c>
      <c r="L1903" s="10"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v>2.696969696969697E-2</v>
      </c>
      <c r="R1903">
        <v>106.8</v>
      </c>
      <c r="S1903" t="s">
        <v>8318</v>
      </c>
      <c r="T1903" t="s">
        <v>8338</v>
      </c>
    </row>
    <row r="1904" spans="1:20" x14ac:dyDescent="0.2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v>42067.789895833332</v>
      </c>
      <c r="K1904">
        <v>1422903447</v>
      </c>
      <c r="L1904" s="10"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v>1.2E-2</v>
      </c>
      <c r="R1904">
        <v>4</v>
      </c>
      <c r="S1904" t="s">
        <v>8318</v>
      </c>
      <c r="T1904" t="s">
        <v>8338</v>
      </c>
    </row>
    <row r="1905" spans="1:20" x14ac:dyDescent="0.2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v>42762.770729166667</v>
      </c>
      <c r="K1905">
        <v>1480357791</v>
      </c>
      <c r="L1905" s="10"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v>0.46600000000000003</v>
      </c>
      <c r="R1905">
        <v>34.097560975609753</v>
      </c>
      <c r="S1905" t="s">
        <v>8318</v>
      </c>
      <c r="T1905" t="s">
        <v>8338</v>
      </c>
    </row>
    <row r="1906" spans="1:20" x14ac:dyDescent="0.2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v>42371.685428240744</v>
      </c>
      <c r="K1906">
        <v>1447864021</v>
      </c>
      <c r="L1906" s="10"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v>1E-3</v>
      </c>
      <c r="R1906">
        <v>25</v>
      </c>
      <c r="S1906" t="s">
        <v>8318</v>
      </c>
      <c r="T1906" t="s">
        <v>8338</v>
      </c>
    </row>
    <row r="1907" spans="1:20" x14ac:dyDescent="0.2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v>41889.925856481481</v>
      </c>
      <c r="K1907">
        <v>1407535994</v>
      </c>
      <c r="L1907" s="10"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v>1.6800000000000001E-3</v>
      </c>
      <c r="R1907">
        <v>10.5</v>
      </c>
      <c r="S1907" t="s">
        <v>8318</v>
      </c>
      <c r="T1907" t="s">
        <v>8338</v>
      </c>
    </row>
    <row r="1908" spans="1:20" x14ac:dyDescent="0.2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v>42544.671099537038</v>
      </c>
      <c r="K1908">
        <v>1464105983</v>
      </c>
      <c r="L1908" s="10"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v>0.42759999999999998</v>
      </c>
      <c r="R1908">
        <v>215.95959595959596</v>
      </c>
      <c r="S1908" t="s">
        <v>8318</v>
      </c>
      <c r="T1908" t="s">
        <v>8338</v>
      </c>
    </row>
    <row r="1909" spans="1:20" x14ac:dyDescent="0.2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v>41782.587094907409</v>
      </c>
      <c r="K1909">
        <v>1399557925</v>
      </c>
      <c r="L1909" s="10"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v>2.8333333333333335E-3</v>
      </c>
      <c r="R1909">
        <v>21.25</v>
      </c>
      <c r="S1909" t="s">
        <v>8318</v>
      </c>
      <c r="T1909" t="s">
        <v>8338</v>
      </c>
    </row>
    <row r="1910" spans="1:20" x14ac:dyDescent="0.2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v>42733.917824074073</v>
      </c>
      <c r="K1910">
        <v>1480456900</v>
      </c>
      <c r="L1910" s="10"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v>1.7319999999999999E-2</v>
      </c>
      <c r="R1910">
        <v>108.25</v>
      </c>
      <c r="S1910" t="s">
        <v>8318</v>
      </c>
      <c r="T1910" t="s">
        <v>8338</v>
      </c>
    </row>
    <row r="1911" spans="1:20" x14ac:dyDescent="0.2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v>41935.429155092592</v>
      </c>
      <c r="K1911">
        <v>1411467479</v>
      </c>
      <c r="L1911" s="10"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v>0.14111428571428572</v>
      </c>
      <c r="R1911">
        <v>129.97368421052633</v>
      </c>
      <c r="S1911" t="s">
        <v>8318</v>
      </c>
      <c r="T1911" t="s">
        <v>8338</v>
      </c>
    </row>
    <row r="1912" spans="1:20" x14ac:dyDescent="0.2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v>42308.947916666672</v>
      </c>
      <c r="K1912">
        <v>1442531217</v>
      </c>
      <c r="L1912" s="10"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v>0.39395294117647056</v>
      </c>
      <c r="R1912">
        <v>117.49473684210527</v>
      </c>
      <c r="S1912" t="s">
        <v>8318</v>
      </c>
      <c r="T1912" t="s">
        <v>8338</v>
      </c>
    </row>
    <row r="1913" spans="1:20" x14ac:dyDescent="0.2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v>41860.033958333333</v>
      </c>
      <c r="K1913">
        <v>1404953334</v>
      </c>
      <c r="L1913" s="10"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v>2.3529411764705883E-4</v>
      </c>
      <c r="R1913">
        <v>10</v>
      </c>
      <c r="S1913" t="s">
        <v>8318</v>
      </c>
      <c r="T1913" t="s">
        <v>8338</v>
      </c>
    </row>
    <row r="1914" spans="1:20" x14ac:dyDescent="0.2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v>42159.226388888885</v>
      </c>
      <c r="K1914">
        <v>1430803560</v>
      </c>
      <c r="L1914" s="10"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v>0.59299999999999997</v>
      </c>
      <c r="R1914">
        <v>70.595238095238102</v>
      </c>
      <c r="S1914" t="s">
        <v>8318</v>
      </c>
      <c r="T1914" t="s">
        <v>8338</v>
      </c>
    </row>
    <row r="1915" spans="1:20" x14ac:dyDescent="0.2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v>41920.511319444442</v>
      </c>
      <c r="K1915">
        <v>1410178578</v>
      </c>
      <c r="L1915" s="10"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v>1.3270833333333334E-2</v>
      </c>
      <c r="R1915">
        <v>24.5</v>
      </c>
      <c r="S1915" t="s">
        <v>8318</v>
      </c>
      <c r="T1915" t="s">
        <v>8338</v>
      </c>
    </row>
    <row r="1916" spans="1:20" x14ac:dyDescent="0.2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v>41944.165972222225</v>
      </c>
      <c r="K1916">
        <v>1413519073</v>
      </c>
      <c r="L1916" s="10"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v>9.0090090090090086E-2</v>
      </c>
      <c r="R1916">
        <v>30</v>
      </c>
      <c r="S1916" t="s">
        <v>8318</v>
      </c>
      <c r="T1916" t="s">
        <v>8338</v>
      </c>
    </row>
    <row r="1917" spans="1:20" x14ac:dyDescent="0.2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v>41884.04886574074</v>
      </c>
      <c r="K1917">
        <v>1407892222</v>
      </c>
      <c r="L1917" s="10"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v>1.6E-2</v>
      </c>
      <c r="R1917">
        <v>2</v>
      </c>
      <c r="S1917" t="s">
        <v>8318</v>
      </c>
      <c r="T1917" t="s">
        <v>8338</v>
      </c>
    </row>
    <row r="1918" spans="1:20" x14ac:dyDescent="0.2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v>42681.758969907409</v>
      </c>
      <c r="K1918">
        <v>1476378775</v>
      </c>
      <c r="L1918" s="10"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v>5.1000000000000004E-3</v>
      </c>
      <c r="R1918">
        <v>17</v>
      </c>
      <c r="S1918" t="s">
        <v>8318</v>
      </c>
      <c r="T1918" t="s">
        <v>8338</v>
      </c>
    </row>
    <row r="1919" spans="1:20" x14ac:dyDescent="0.2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v>42776.270057870366</v>
      </c>
      <c r="K1919">
        <v>1484116133</v>
      </c>
      <c r="L1919" s="10"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v>0.52570512820512816</v>
      </c>
      <c r="R1919">
        <v>2928.9285714285716</v>
      </c>
      <c r="S1919" t="s">
        <v>8318</v>
      </c>
      <c r="T1919" t="s">
        <v>8338</v>
      </c>
    </row>
    <row r="1920" spans="1:20" x14ac:dyDescent="0.2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v>41863.789942129632</v>
      </c>
      <c r="K1920">
        <v>1404845851</v>
      </c>
      <c r="L1920" s="10"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v>1.04E-2</v>
      </c>
      <c r="R1920">
        <v>28.888888888888889</v>
      </c>
      <c r="S1920" t="s">
        <v>8318</v>
      </c>
      <c r="T1920" t="s">
        <v>8338</v>
      </c>
    </row>
    <row r="1921" spans="1:20" x14ac:dyDescent="0.2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v>42143.875567129624</v>
      </c>
      <c r="K1921">
        <v>1429477249</v>
      </c>
      <c r="L1921" s="10"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v>0.47399999999999998</v>
      </c>
      <c r="R1921">
        <v>29.625</v>
      </c>
      <c r="S1921" t="s">
        <v>8318</v>
      </c>
      <c r="T1921" t="s">
        <v>8338</v>
      </c>
    </row>
    <row r="1922" spans="1:20" x14ac:dyDescent="0.2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v>42298.958333333328</v>
      </c>
      <c r="K1922">
        <v>1443042061</v>
      </c>
      <c r="L1922" s="10"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v>0.43030000000000002</v>
      </c>
      <c r="R1922">
        <v>40.980952380952381</v>
      </c>
      <c r="S1922" t="s">
        <v>8318</v>
      </c>
      <c r="T1922" t="s">
        <v>8338</v>
      </c>
    </row>
    <row r="1923" spans="1:20" x14ac:dyDescent="0.2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v>41104.221562500003</v>
      </c>
      <c r="K1923">
        <v>1339651143</v>
      </c>
      <c r="L1923" s="10"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v>1.3680000000000001</v>
      </c>
      <c r="R1923">
        <v>54</v>
      </c>
      <c r="S1923" t="s">
        <v>8315</v>
      </c>
      <c r="T1923" t="s">
        <v>8340</v>
      </c>
    </row>
    <row r="1924" spans="1:20" x14ac:dyDescent="0.2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v>41620.255868055552</v>
      </c>
      <c r="K1924">
        <v>1384236507</v>
      </c>
      <c r="L1924" s="10"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v>1.1555</v>
      </c>
      <c r="R1924">
        <v>36.109375</v>
      </c>
      <c r="S1924" t="s">
        <v>8315</v>
      </c>
      <c r="T1924" t="s">
        <v>8340</v>
      </c>
    </row>
    <row r="1925" spans="1:20" x14ac:dyDescent="0.2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v>40813.207638888889</v>
      </c>
      <c r="K1925">
        <v>1313612532</v>
      </c>
      <c r="L1925" s="10"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v>2.4079999999999999</v>
      </c>
      <c r="R1925">
        <v>23.153846153846153</v>
      </c>
      <c r="S1925" t="s">
        <v>8315</v>
      </c>
      <c r="T1925" t="s">
        <v>8340</v>
      </c>
    </row>
    <row r="1926" spans="1:20" x14ac:dyDescent="0.2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v>41654.814583333333</v>
      </c>
      <c r="K1926">
        <v>1387390555</v>
      </c>
      <c r="L1926" s="10"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v>1.1439999999999999</v>
      </c>
      <c r="R1926">
        <v>104</v>
      </c>
      <c r="S1926" t="s">
        <v>8315</v>
      </c>
      <c r="T1926" t="s">
        <v>8340</v>
      </c>
    </row>
    <row r="1927" spans="1:20" x14ac:dyDescent="0.2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v>41558</v>
      </c>
      <c r="K1927">
        <v>1379540288</v>
      </c>
      <c r="L1927" s="10"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v>1.1033333333333333</v>
      </c>
      <c r="R1927">
        <v>31.826923076923077</v>
      </c>
      <c r="S1927" t="s">
        <v>8315</v>
      </c>
      <c r="T1927" t="s">
        <v>8340</v>
      </c>
    </row>
    <row r="1928" spans="1:20" x14ac:dyDescent="0.2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v>40484.018055555556</v>
      </c>
      <c r="K1928">
        <v>1286319256</v>
      </c>
      <c r="L1928" s="10"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v>1.9537933333333333</v>
      </c>
      <c r="R1928">
        <v>27.3896261682243</v>
      </c>
      <c r="S1928" t="s">
        <v>8315</v>
      </c>
      <c r="T1928" t="s">
        <v>8340</v>
      </c>
    </row>
    <row r="1929" spans="1:20" x14ac:dyDescent="0.2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v>40976.207638888889</v>
      </c>
      <c r="K1929">
        <v>1329856839</v>
      </c>
      <c r="L1929" s="10"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v>1.0333333333333334</v>
      </c>
      <c r="R1929">
        <v>56.363636363636367</v>
      </c>
      <c r="S1929" t="s">
        <v>8315</v>
      </c>
      <c r="T1929" t="s">
        <v>8340</v>
      </c>
    </row>
    <row r="1930" spans="1:20" x14ac:dyDescent="0.2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v>41401.648078703707</v>
      </c>
      <c r="K1930">
        <v>1365348794</v>
      </c>
      <c r="L1930" s="10"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v>1.031372549019608</v>
      </c>
      <c r="R1930">
        <v>77.352941176470594</v>
      </c>
      <c r="S1930" t="s">
        <v>8315</v>
      </c>
      <c r="T1930" t="s">
        <v>8340</v>
      </c>
    </row>
    <row r="1931" spans="1:20" x14ac:dyDescent="0.2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v>40729.021597222221</v>
      </c>
      <c r="K1931">
        <v>1306197066</v>
      </c>
      <c r="L1931" s="10"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v>1.003125</v>
      </c>
      <c r="R1931">
        <v>42.8</v>
      </c>
      <c r="S1931" t="s">
        <v>8315</v>
      </c>
      <c r="T1931" t="s">
        <v>8340</v>
      </c>
    </row>
    <row r="1932" spans="1:20" x14ac:dyDescent="0.2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v>41462.558819444443</v>
      </c>
      <c r="K1932">
        <v>1368019482</v>
      </c>
      <c r="L1932" s="10"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v>1.27</v>
      </c>
      <c r="R1932">
        <v>48.846153846153847</v>
      </c>
      <c r="S1932" t="s">
        <v>8315</v>
      </c>
      <c r="T1932" t="s">
        <v>8340</v>
      </c>
    </row>
    <row r="1933" spans="1:20" x14ac:dyDescent="0.2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v>41051.145833333336</v>
      </c>
      <c r="K1933">
        <v>1336512309</v>
      </c>
      <c r="L1933" s="10"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v>1.20601</v>
      </c>
      <c r="R1933">
        <v>48.240400000000001</v>
      </c>
      <c r="S1933" t="s">
        <v>8315</v>
      </c>
      <c r="T1933" t="s">
        <v>8340</v>
      </c>
    </row>
    <row r="1934" spans="1:20" x14ac:dyDescent="0.2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v>40932.809872685182</v>
      </c>
      <c r="K1934">
        <v>1325618773</v>
      </c>
      <c r="L1934" s="10"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v>1.0699047619047619</v>
      </c>
      <c r="R1934">
        <v>70.212500000000006</v>
      </c>
      <c r="S1934" t="s">
        <v>8315</v>
      </c>
      <c r="T1934" t="s">
        <v>8340</v>
      </c>
    </row>
    <row r="1935" spans="1:20" x14ac:dyDescent="0.2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v>41909.130868055552</v>
      </c>
      <c r="K1935">
        <v>1409195307</v>
      </c>
      <c r="L1935" s="10"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v>1.7243333333333333</v>
      </c>
      <c r="R1935">
        <v>94.054545454545448</v>
      </c>
      <c r="S1935" t="s">
        <v>8315</v>
      </c>
      <c r="T1935" t="s">
        <v>8340</v>
      </c>
    </row>
    <row r="1936" spans="1:20" x14ac:dyDescent="0.2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v>40902.208333333336</v>
      </c>
      <c r="K1936">
        <v>1321649321</v>
      </c>
      <c r="L1936" s="10"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v>1.2362</v>
      </c>
      <c r="R1936">
        <v>80.272727272727266</v>
      </c>
      <c r="S1936" t="s">
        <v>8315</v>
      </c>
      <c r="T1936" t="s">
        <v>8340</v>
      </c>
    </row>
    <row r="1937" spans="1:20" x14ac:dyDescent="0.2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v>41811.207638888889</v>
      </c>
      <c r="K1937">
        <v>1400106171</v>
      </c>
      <c r="L1937" s="10"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v>1.0840000000000001</v>
      </c>
      <c r="R1937">
        <v>54.2</v>
      </c>
      <c r="S1937" t="s">
        <v>8315</v>
      </c>
      <c r="T1937" t="s">
        <v>8340</v>
      </c>
    </row>
    <row r="1938" spans="1:20" x14ac:dyDescent="0.2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v>40883.249305555553</v>
      </c>
      <c r="K1938">
        <v>1320528070</v>
      </c>
      <c r="L1938" s="10"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v>1.1652013333333333</v>
      </c>
      <c r="R1938">
        <v>60.26903448275862</v>
      </c>
      <c r="S1938" t="s">
        <v>8315</v>
      </c>
      <c r="T1938" t="s">
        <v>8340</v>
      </c>
    </row>
    <row r="1939" spans="1:20" x14ac:dyDescent="0.2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v>41075.165972222225</v>
      </c>
      <c r="K1939">
        <v>1338346281</v>
      </c>
      <c r="L1939" s="10"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v>1.8724499999999999</v>
      </c>
      <c r="R1939">
        <v>38.740344827586206</v>
      </c>
      <c r="S1939" t="s">
        <v>8315</v>
      </c>
      <c r="T1939" t="s">
        <v>8340</v>
      </c>
    </row>
    <row r="1940" spans="1:20" x14ac:dyDescent="0.2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v>41457.208333333336</v>
      </c>
      <c r="K1940">
        <v>1370067231</v>
      </c>
      <c r="L1940" s="10"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v>1.1593333333333333</v>
      </c>
      <c r="R1940">
        <v>152.54385964912279</v>
      </c>
      <c r="S1940" t="s">
        <v>8315</v>
      </c>
      <c r="T1940" t="s">
        <v>8340</v>
      </c>
    </row>
    <row r="1941" spans="1:20" x14ac:dyDescent="0.2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v>41343.943379629629</v>
      </c>
      <c r="K1941">
        <v>1360366708</v>
      </c>
      <c r="L1941" s="10"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v>1.107</v>
      </c>
      <c r="R1941">
        <v>115.3125</v>
      </c>
      <c r="S1941" t="s">
        <v>8315</v>
      </c>
      <c r="T1941" t="s">
        <v>8340</v>
      </c>
    </row>
    <row r="1942" spans="1:20" x14ac:dyDescent="0.2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v>40709.165972222225</v>
      </c>
      <c r="K1942">
        <v>1304770233</v>
      </c>
      <c r="L1942" s="10"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v>1.7092307692307693</v>
      </c>
      <c r="R1942">
        <v>35.838709677419352</v>
      </c>
      <c r="S1942" t="s">
        <v>8315</v>
      </c>
      <c r="T1942" t="s">
        <v>8340</v>
      </c>
    </row>
    <row r="1943" spans="1:20" x14ac:dyDescent="0.2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v>41774.290868055556</v>
      </c>
      <c r="K1943">
        <v>1397545131</v>
      </c>
      <c r="L1943" s="10"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v>1.2611835600000001</v>
      </c>
      <c r="R1943">
        <v>64.570118779438872</v>
      </c>
      <c r="S1943" t="s">
        <v>8318</v>
      </c>
      <c r="T1943" t="s">
        <v>8339</v>
      </c>
    </row>
    <row r="1944" spans="1:20" x14ac:dyDescent="0.2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v>40728.828009259261</v>
      </c>
      <c r="K1944">
        <v>1302033140</v>
      </c>
      <c r="L1944" s="10"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v>1.3844033333333334</v>
      </c>
      <c r="R1944">
        <v>87.436000000000007</v>
      </c>
      <c r="S1944" t="s">
        <v>8318</v>
      </c>
      <c r="T1944" t="s">
        <v>8339</v>
      </c>
    </row>
    <row r="1945" spans="1:20" x14ac:dyDescent="0.2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v>42593.269861111112</v>
      </c>
      <c r="K1945">
        <v>1467008916</v>
      </c>
      <c r="L1945" s="10"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v>17.052499999999998</v>
      </c>
      <c r="R1945">
        <v>68.815577078288939</v>
      </c>
      <c r="S1945" t="s">
        <v>8318</v>
      </c>
      <c r="T1945" t="s">
        <v>8339</v>
      </c>
    </row>
    <row r="1946" spans="1:20" x14ac:dyDescent="0.2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v>41760.584374999999</v>
      </c>
      <c r="K1946">
        <v>1396360890</v>
      </c>
      <c r="L1946" s="10"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v>7.8805550000000002</v>
      </c>
      <c r="R1946">
        <v>176.200223588597</v>
      </c>
      <c r="S1946" t="s">
        <v>8318</v>
      </c>
      <c r="T1946" t="s">
        <v>8339</v>
      </c>
    </row>
    <row r="1947" spans="1:20" x14ac:dyDescent="0.2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v>42197.251828703709</v>
      </c>
      <c r="K1947">
        <v>1433224958</v>
      </c>
      <c r="L1947" s="10"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v>3.4801799999999998</v>
      </c>
      <c r="R1947">
        <v>511.79117647058825</v>
      </c>
      <c r="S1947" t="s">
        <v>8318</v>
      </c>
      <c r="T1947" t="s">
        <v>8339</v>
      </c>
    </row>
    <row r="1948" spans="1:20" x14ac:dyDescent="0.2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v>41749.108344907407</v>
      </c>
      <c r="K1948">
        <v>1392780961</v>
      </c>
      <c r="L1948" s="10"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v>1.4974666666666667</v>
      </c>
      <c r="R1948">
        <v>160.44285714285715</v>
      </c>
      <c r="S1948" t="s">
        <v>8318</v>
      </c>
      <c r="T1948" t="s">
        <v>8339</v>
      </c>
    </row>
    <row r="1949" spans="1:20" x14ac:dyDescent="0.2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v>40140.249305555553</v>
      </c>
      <c r="K1949">
        <v>1255730520</v>
      </c>
      <c r="L1949" s="10"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v>1.0063375000000001</v>
      </c>
      <c r="R1949">
        <v>35.003043478260871</v>
      </c>
      <c r="S1949" t="s">
        <v>8318</v>
      </c>
      <c r="T1949" t="s">
        <v>8339</v>
      </c>
    </row>
    <row r="1950" spans="1:20" x14ac:dyDescent="0.2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v>42527.709722222222</v>
      </c>
      <c r="K1950">
        <v>1460557809</v>
      </c>
      <c r="L1950" s="10"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v>8.0021100000000001</v>
      </c>
      <c r="R1950">
        <v>188.50671378091872</v>
      </c>
      <c r="S1950" t="s">
        <v>8318</v>
      </c>
      <c r="T1950" t="s">
        <v>8339</v>
      </c>
    </row>
    <row r="1951" spans="1:20" x14ac:dyDescent="0.2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v>41830.423043981478</v>
      </c>
      <c r="K1951">
        <v>1402394951</v>
      </c>
      <c r="L1951" s="10"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v>1.0600260000000001</v>
      </c>
      <c r="R1951">
        <v>56.204984093319197</v>
      </c>
      <c r="S1951" t="s">
        <v>8318</v>
      </c>
      <c r="T1951" t="s">
        <v>8339</v>
      </c>
    </row>
    <row r="1952" spans="1:20" x14ac:dyDescent="0.2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v>40655.181400462963</v>
      </c>
      <c r="K1952">
        <v>1300767673</v>
      </c>
      <c r="L1952" s="10"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v>2.0051866666666669</v>
      </c>
      <c r="R1952">
        <v>51.3054157782516</v>
      </c>
      <c r="S1952" t="s">
        <v>8318</v>
      </c>
      <c r="T1952" t="s">
        <v>8339</v>
      </c>
    </row>
    <row r="1953" spans="1:20" x14ac:dyDescent="0.2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v>42681.462233796294</v>
      </c>
      <c r="K1953">
        <v>1475921137</v>
      </c>
      <c r="L1953" s="10"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v>2.1244399999999999</v>
      </c>
      <c r="R1953">
        <v>127.36450839328538</v>
      </c>
      <c r="S1953" t="s">
        <v>8318</v>
      </c>
      <c r="T1953" t="s">
        <v>8339</v>
      </c>
    </row>
    <row r="1954" spans="1:20" x14ac:dyDescent="0.2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v>41563.60665509259</v>
      </c>
      <c r="K1954">
        <v>1378737215</v>
      </c>
      <c r="L1954" s="10"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v>1.9847237142857144</v>
      </c>
      <c r="R1954">
        <v>101.85532258064516</v>
      </c>
      <c r="S1954" t="s">
        <v>8318</v>
      </c>
      <c r="T1954" t="s">
        <v>8339</v>
      </c>
    </row>
    <row r="1955" spans="1:20" x14ac:dyDescent="0.2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v>40970.125</v>
      </c>
      <c r="K1955">
        <v>1328158065</v>
      </c>
      <c r="L1955" s="10"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v>2.2594666666666665</v>
      </c>
      <c r="R1955">
        <v>230.55782312925169</v>
      </c>
      <c r="S1955" t="s">
        <v>8318</v>
      </c>
      <c r="T1955" t="s">
        <v>8339</v>
      </c>
    </row>
    <row r="1956" spans="1:20" x14ac:dyDescent="0.2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v>42441.208333333328</v>
      </c>
      <c r="K1956">
        <v>1453730176</v>
      </c>
      <c r="L1956" s="10"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v>6.9894800000000004</v>
      </c>
      <c r="R1956">
        <v>842.10602409638557</v>
      </c>
      <c r="S1956" t="s">
        <v>8318</v>
      </c>
      <c r="T1956" t="s">
        <v>8339</v>
      </c>
    </row>
    <row r="1957" spans="1:20" x14ac:dyDescent="0.2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v>41052.791666666664</v>
      </c>
      <c r="K1957">
        <v>1334989881</v>
      </c>
      <c r="L1957" s="10"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v>3.9859528571428569</v>
      </c>
      <c r="R1957">
        <v>577.27593103448271</v>
      </c>
      <c r="S1957" t="s">
        <v>8318</v>
      </c>
      <c r="T1957" t="s">
        <v>8339</v>
      </c>
    </row>
    <row r="1958" spans="1:20" x14ac:dyDescent="0.2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v>42112.882002314815</v>
      </c>
      <c r="K1958">
        <v>1425507005</v>
      </c>
      <c r="L1958" s="10"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v>2.9403333333333332</v>
      </c>
      <c r="R1958">
        <v>483.34246575342468</v>
      </c>
      <c r="S1958" t="s">
        <v>8318</v>
      </c>
      <c r="T1958" t="s">
        <v>8339</v>
      </c>
    </row>
    <row r="1959" spans="1:20" x14ac:dyDescent="0.2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v>41209.098530092589</v>
      </c>
      <c r="K1959">
        <v>1348712513</v>
      </c>
      <c r="L1959" s="10"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v>1.6750470000000002</v>
      </c>
      <c r="R1959">
        <v>76.138500000000008</v>
      </c>
      <c r="S1959" t="s">
        <v>8318</v>
      </c>
      <c r="T1959" t="s">
        <v>8339</v>
      </c>
    </row>
    <row r="1960" spans="1:20" x14ac:dyDescent="0.2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v>41356.94630787037</v>
      </c>
      <c r="K1960">
        <v>1361490161</v>
      </c>
      <c r="L1960" s="10"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v>14.355717142857143</v>
      </c>
      <c r="R1960">
        <v>74.107684365781708</v>
      </c>
      <c r="S1960" t="s">
        <v>8318</v>
      </c>
      <c r="T1960" t="s">
        <v>8339</v>
      </c>
    </row>
    <row r="1961" spans="1:20" x14ac:dyDescent="0.2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v>41913</v>
      </c>
      <c r="K1961">
        <v>1408565860</v>
      </c>
      <c r="L1961" s="10"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v>1.5673440000000001</v>
      </c>
      <c r="R1961">
        <v>36.965660377358489</v>
      </c>
      <c r="S1961" t="s">
        <v>8318</v>
      </c>
      <c r="T1961" t="s">
        <v>8339</v>
      </c>
    </row>
    <row r="1962" spans="1:20" x14ac:dyDescent="0.2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v>41994.362743055557</v>
      </c>
      <c r="K1962">
        <v>1416559341</v>
      </c>
      <c r="L1962" s="10"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v>1.1790285714285715</v>
      </c>
      <c r="R1962">
        <v>2500.969696969697</v>
      </c>
      <c r="S1962" t="s">
        <v>8318</v>
      </c>
      <c r="T1962" t="s">
        <v>8339</v>
      </c>
    </row>
    <row r="1963" spans="1:20" x14ac:dyDescent="0.2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v>41188.165972222225</v>
      </c>
      <c r="K1963">
        <v>1346042417</v>
      </c>
      <c r="L1963" s="10"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v>11.053811999999999</v>
      </c>
      <c r="R1963">
        <v>67.690214329454989</v>
      </c>
      <c r="S1963" t="s">
        <v>8318</v>
      </c>
      <c r="T1963" t="s">
        <v>8339</v>
      </c>
    </row>
    <row r="1964" spans="1:20" x14ac:dyDescent="0.2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v>41772.780509259261</v>
      </c>
      <c r="K1964">
        <v>1397414636</v>
      </c>
      <c r="L1964" s="10"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v>1.9292499999999999</v>
      </c>
      <c r="R1964">
        <v>63.04738562091503</v>
      </c>
      <c r="S1964" t="s">
        <v>8318</v>
      </c>
      <c r="T1964" t="s">
        <v>8339</v>
      </c>
    </row>
    <row r="1965" spans="1:20" x14ac:dyDescent="0.2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v>41898.429791666669</v>
      </c>
      <c r="K1965">
        <v>1407838734</v>
      </c>
      <c r="L1965" s="10"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v>1.268842105263158</v>
      </c>
      <c r="R1965">
        <v>117.6</v>
      </c>
      <c r="S1965" t="s">
        <v>8318</v>
      </c>
      <c r="T1965" t="s">
        <v>8339</v>
      </c>
    </row>
    <row r="1966" spans="1:20" x14ac:dyDescent="0.2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v>42482.272824074069</v>
      </c>
      <c r="K1966">
        <v>1458714772</v>
      </c>
      <c r="L1966" s="10"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v>2.5957748878923765</v>
      </c>
      <c r="R1966">
        <v>180.75185011709601</v>
      </c>
      <c r="S1966" t="s">
        <v>8318</v>
      </c>
      <c r="T1966" t="s">
        <v>8339</v>
      </c>
    </row>
    <row r="1967" spans="1:20" x14ac:dyDescent="0.2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v>40920.041666666664</v>
      </c>
      <c r="K1967">
        <v>1324433310</v>
      </c>
      <c r="L1967" s="10"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v>2.6227999999999998</v>
      </c>
      <c r="R1967">
        <v>127.32038834951456</v>
      </c>
      <c r="S1967" t="s">
        <v>8318</v>
      </c>
      <c r="T1967" t="s">
        <v>8339</v>
      </c>
    </row>
    <row r="1968" spans="1:20" x14ac:dyDescent="0.2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v>41865.540486111109</v>
      </c>
      <c r="K1968">
        <v>1405429098</v>
      </c>
      <c r="L1968" s="10"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v>2.0674309000000002</v>
      </c>
      <c r="R1968">
        <v>136.6444745538665</v>
      </c>
      <c r="S1968" t="s">
        <v>8318</v>
      </c>
      <c r="T1968" t="s">
        <v>8339</v>
      </c>
    </row>
    <row r="1969" spans="1:20" x14ac:dyDescent="0.2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v>41760.663530092592</v>
      </c>
      <c r="K1969">
        <v>1396367729</v>
      </c>
      <c r="L1969" s="10"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v>3.7012999999999998</v>
      </c>
      <c r="R1969">
        <v>182.78024691358024</v>
      </c>
      <c r="S1969" t="s">
        <v>8318</v>
      </c>
      <c r="T1969" t="s">
        <v>8339</v>
      </c>
    </row>
    <row r="1970" spans="1:20" x14ac:dyDescent="0.2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v>42707.628645833334</v>
      </c>
      <c r="K1970">
        <v>1478095515</v>
      </c>
      <c r="L1970" s="10"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v>2.8496600000000001</v>
      </c>
      <c r="R1970">
        <v>279.37843137254902</v>
      </c>
      <c r="S1970" t="s">
        <v>8318</v>
      </c>
      <c r="T1970" t="s">
        <v>8339</v>
      </c>
    </row>
    <row r="1971" spans="1:20" x14ac:dyDescent="0.2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v>42587.792453703703</v>
      </c>
      <c r="K1971">
        <v>1467831668</v>
      </c>
      <c r="L1971" s="10"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v>5.7907999999999999</v>
      </c>
      <c r="R1971">
        <v>61.375728669846318</v>
      </c>
      <c r="S1971" t="s">
        <v>8318</v>
      </c>
      <c r="T1971" t="s">
        <v>8339</v>
      </c>
    </row>
    <row r="1972" spans="1:20" x14ac:dyDescent="0.2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v>41384.151631944449</v>
      </c>
      <c r="K1972">
        <v>1361248701</v>
      </c>
      <c r="L1972" s="10"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v>11.318</v>
      </c>
      <c r="R1972">
        <v>80.727532097004286</v>
      </c>
      <c r="S1972" t="s">
        <v>8318</v>
      </c>
      <c r="T1972" t="s">
        <v>8339</v>
      </c>
    </row>
    <row r="1973" spans="1:20" x14ac:dyDescent="0.2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v>41593.166666666664</v>
      </c>
      <c r="K1973">
        <v>1381752061</v>
      </c>
      <c r="L1973" s="10"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v>2.6302771750000002</v>
      </c>
      <c r="R1973">
        <v>272.35590732591254</v>
      </c>
      <c r="S1973" t="s">
        <v>8318</v>
      </c>
      <c r="T1973" t="s">
        <v>8339</v>
      </c>
    </row>
    <row r="1974" spans="1:20" x14ac:dyDescent="0.2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v>41231.053749999999</v>
      </c>
      <c r="K1974">
        <v>1350605844</v>
      </c>
      <c r="L1974" s="10"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v>6.7447999999999997</v>
      </c>
      <c r="R1974">
        <v>70.848739495798313</v>
      </c>
      <c r="S1974" t="s">
        <v>8318</v>
      </c>
      <c r="T1974" t="s">
        <v>8339</v>
      </c>
    </row>
    <row r="1975" spans="1:20" x14ac:dyDescent="0.2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v>42588.291666666672</v>
      </c>
      <c r="K1975">
        <v>1467134464</v>
      </c>
      <c r="L1975" s="10"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v>2.5683081313131315</v>
      </c>
      <c r="R1975">
        <v>247.94003412969283</v>
      </c>
      <c r="S1975" t="s">
        <v>8318</v>
      </c>
      <c r="T1975" t="s">
        <v>8339</v>
      </c>
    </row>
    <row r="1976" spans="1:20" x14ac:dyDescent="0.2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v>41505.334131944444</v>
      </c>
      <c r="K1976">
        <v>1371715269</v>
      </c>
      <c r="L1976" s="10"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v>3.7549600000000001</v>
      </c>
      <c r="R1976">
        <v>186.81393034825871</v>
      </c>
      <c r="S1976" t="s">
        <v>8318</v>
      </c>
      <c r="T1976" t="s">
        <v>8339</v>
      </c>
    </row>
    <row r="1977" spans="1:20" x14ac:dyDescent="0.2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v>41343.755219907405</v>
      </c>
      <c r="K1977">
        <v>1360346851</v>
      </c>
      <c r="L1977" s="10"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v>2.0870837499999997</v>
      </c>
      <c r="R1977">
        <v>131.98948616600788</v>
      </c>
      <c r="S1977" t="s">
        <v>8318</v>
      </c>
      <c r="T1977" t="s">
        <v>8339</v>
      </c>
    </row>
    <row r="1978" spans="1:20" x14ac:dyDescent="0.2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v>41468.899594907409</v>
      </c>
      <c r="K1978">
        <v>1371159325</v>
      </c>
      <c r="L1978" s="10"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v>3.4660000000000002</v>
      </c>
      <c r="R1978">
        <v>29.310782241014799</v>
      </c>
      <c r="S1978" t="s">
        <v>8318</v>
      </c>
      <c r="T1978" t="s">
        <v>8339</v>
      </c>
    </row>
    <row r="1979" spans="1:20" x14ac:dyDescent="0.2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v>42357.332638888889</v>
      </c>
      <c r="K1979">
        <v>1446527540</v>
      </c>
      <c r="L1979" s="10"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v>4.0232999999999999</v>
      </c>
      <c r="R1979">
        <v>245.02436053593178</v>
      </c>
      <c r="S1979" t="s">
        <v>8318</v>
      </c>
      <c r="T1979" t="s">
        <v>8339</v>
      </c>
    </row>
    <row r="1980" spans="1:20" x14ac:dyDescent="0.2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v>41072.291666666664</v>
      </c>
      <c r="K1980">
        <v>1336627492</v>
      </c>
      <c r="L1980" s="10"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v>10.2684514</v>
      </c>
      <c r="R1980">
        <v>1323.2540463917526</v>
      </c>
      <c r="S1980" t="s">
        <v>8318</v>
      </c>
      <c r="T1980" t="s">
        <v>8339</v>
      </c>
    </row>
    <row r="1981" spans="1:20" x14ac:dyDescent="0.2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v>42327.207638888889</v>
      </c>
      <c r="K1981">
        <v>1444734146</v>
      </c>
      <c r="L1981" s="10"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v>1.14901155</v>
      </c>
      <c r="R1981">
        <v>282.65966789667897</v>
      </c>
      <c r="S1981" t="s">
        <v>8318</v>
      </c>
      <c r="T1981" t="s">
        <v>8339</v>
      </c>
    </row>
    <row r="1982" spans="1:20" x14ac:dyDescent="0.2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v>42463.500717592593</v>
      </c>
      <c r="K1982">
        <v>1456232462</v>
      </c>
      <c r="L1982" s="10"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v>3.5482402000000004</v>
      </c>
      <c r="R1982">
        <v>91.214401028277635</v>
      </c>
      <c r="S1982" t="s">
        <v>8318</v>
      </c>
      <c r="T1982" t="s">
        <v>8339</v>
      </c>
    </row>
    <row r="1983" spans="1:20" x14ac:dyDescent="0.2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v>41829.725289351853</v>
      </c>
      <c r="K1983">
        <v>1402334665</v>
      </c>
      <c r="L1983" s="10"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v>5.0799999999999998E-2</v>
      </c>
      <c r="R1983">
        <v>31.75</v>
      </c>
      <c r="S1983" t="s">
        <v>8316</v>
      </c>
      <c r="T1983" t="s">
        <v>8347</v>
      </c>
    </row>
    <row r="1984" spans="1:20" x14ac:dyDescent="0.2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v>42708.628321759257</v>
      </c>
      <c r="K1984">
        <v>1478268287</v>
      </c>
      <c r="L1984" s="10"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v>0</v>
      </c>
      <c r="R1984" t="e">
        <v>#DIV/0!</v>
      </c>
      <c r="S1984" t="s">
        <v>8316</v>
      </c>
      <c r="T1984" t="s">
        <v>8347</v>
      </c>
    </row>
    <row r="1985" spans="1:20" x14ac:dyDescent="0.2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v>42615.291666666672</v>
      </c>
      <c r="K1985">
        <v>1470874618</v>
      </c>
      <c r="L1985" s="10"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v>4.2999999999999997E-2</v>
      </c>
      <c r="R1985">
        <v>88.6875</v>
      </c>
      <c r="S1985" t="s">
        <v>8316</v>
      </c>
      <c r="T1985" t="s">
        <v>8347</v>
      </c>
    </row>
    <row r="1986" spans="1:20" x14ac:dyDescent="0.2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v>41973.831956018519</v>
      </c>
      <c r="K1986">
        <v>1412189881</v>
      </c>
      <c r="L1986" s="10"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v>0.21146666666666666</v>
      </c>
      <c r="R1986">
        <v>453.14285714285717</v>
      </c>
      <c r="S1986" t="s">
        <v>8316</v>
      </c>
      <c r="T1986" t="s">
        <v>8347</v>
      </c>
    </row>
    <row r="1987" spans="1:20" x14ac:dyDescent="0.2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v>42584.958333333328</v>
      </c>
      <c r="K1987">
        <v>1467650771</v>
      </c>
      <c r="L1987" s="10"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v>3.1875000000000001E-2</v>
      </c>
      <c r="R1987">
        <v>12.75</v>
      </c>
      <c r="S1987" t="s">
        <v>8316</v>
      </c>
      <c r="T1987" t="s">
        <v>8347</v>
      </c>
    </row>
    <row r="1988" spans="1:20" x14ac:dyDescent="0.2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v>42443.392164351855</v>
      </c>
      <c r="K1988">
        <v>1455359083</v>
      </c>
      <c r="L1988" s="10"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v>5.0000000000000001E-4</v>
      </c>
      <c r="R1988">
        <v>1</v>
      </c>
      <c r="S1988" t="s">
        <v>8316</v>
      </c>
      <c r="T1988" t="s">
        <v>8347</v>
      </c>
    </row>
    <row r="1989" spans="1:20" x14ac:dyDescent="0.2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v>42064.639768518522</v>
      </c>
      <c r="K1989">
        <v>1422631276</v>
      </c>
      <c r="L1989" s="10"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v>0.42472727272727273</v>
      </c>
      <c r="R1989">
        <v>83.428571428571431</v>
      </c>
      <c r="S1989" t="s">
        <v>8316</v>
      </c>
      <c r="T1989" t="s">
        <v>8347</v>
      </c>
    </row>
    <row r="1990" spans="1:20" x14ac:dyDescent="0.2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v>42236.763217592597</v>
      </c>
      <c r="K1990">
        <v>1437502742</v>
      </c>
      <c r="L1990" s="10"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v>4.1666666666666666E-3</v>
      </c>
      <c r="R1990">
        <v>25</v>
      </c>
      <c r="S1990" t="s">
        <v>8316</v>
      </c>
      <c r="T1990" t="s">
        <v>8347</v>
      </c>
    </row>
    <row r="1991" spans="1:20" x14ac:dyDescent="0.2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v>42715.680648148147</v>
      </c>
      <c r="K1991">
        <v>1478881208</v>
      </c>
      <c r="L1991" s="10"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v>0.01</v>
      </c>
      <c r="R1991">
        <v>50</v>
      </c>
      <c r="S1991" t="s">
        <v>8316</v>
      </c>
      <c r="T1991" t="s">
        <v>8347</v>
      </c>
    </row>
    <row r="1992" spans="1:20" x14ac:dyDescent="0.2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v>42413.195972222224</v>
      </c>
      <c r="K1992">
        <v>1454042532</v>
      </c>
      <c r="L1992" s="10"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v>0.16966666666666666</v>
      </c>
      <c r="R1992">
        <v>101.8</v>
      </c>
      <c r="S1992" t="s">
        <v>8316</v>
      </c>
      <c r="T1992" t="s">
        <v>8347</v>
      </c>
    </row>
    <row r="1993" spans="1:20" x14ac:dyDescent="0.2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v>42188.89335648148</v>
      </c>
      <c r="K1993">
        <v>1434144386</v>
      </c>
      <c r="L1993" s="10"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v>7.0000000000000007E-2</v>
      </c>
      <c r="R1993">
        <v>46.666666666666664</v>
      </c>
      <c r="S1993" t="s">
        <v>8316</v>
      </c>
      <c r="T1993" t="s">
        <v>8347</v>
      </c>
    </row>
    <row r="1994" spans="1:20" x14ac:dyDescent="0.2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v>42053.143414351856</v>
      </c>
      <c r="K1994">
        <v>1421637991</v>
      </c>
      <c r="L1994" s="10"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v>1.3333333333333333E-3</v>
      </c>
      <c r="R1994">
        <v>1</v>
      </c>
      <c r="S1994" t="s">
        <v>8316</v>
      </c>
      <c r="T1994" t="s">
        <v>8347</v>
      </c>
    </row>
    <row r="1995" spans="1:20" x14ac:dyDescent="0.2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v>42359.58839120371</v>
      </c>
      <c r="K1995">
        <v>1448114837</v>
      </c>
      <c r="L1995" s="10"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v>0</v>
      </c>
      <c r="R1995" t="e">
        <v>#DIV/0!</v>
      </c>
      <c r="S1995" t="s">
        <v>8316</v>
      </c>
      <c r="T1995" t="s">
        <v>8347</v>
      </c>
    </row>
    <row r="1996" spans="1:20" x14ac:dyDescent="0.2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v>42711.047939814816</v>
      </c>
      <c r="K1996">
        <v>1475885342</v>
      </c>
      <c r="L1996" s="10"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v>0</v>
      </c>
      <c r="R1996" t="e">
        <v>#DIV/0!</v>
      </c>
      <c r="S1996" t="s">
        <v>8316</v>
      </c>
      <c r="T1996" t="s">
        <v>8347</v>
      </c>
    </row>
    <row r="1997" spans="1:20" x14ac:dyDescent="0.2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v>42201.902037037042</v>
      </c>
      <c r="K1997">
        <v>1435354736</v>
      </c>
      <c r="L1997" s="10"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v>7.8E-2</v>
      </c>
      <c r="R1997">
        <v>26</v>
      </c>
      <c r="S1997" t="s">
        <v>8316</v>
      </c>
      <c r="T1997" t="s">
        <v>8347</v>
      </c>
    </row>
    <row r="1998" spans="1:20" x14ac:dyDescent="0.2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v>41830.819571759261</v>
      </c>
      <c r="K1998">
        <v>1402429211</v>
      </c>
      <c r="L1998" s="10"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v>0</v>
      </c>
      <c r="R1998" t="e">
        <v>#DIV/0!</v>
      </c>
      <c r="S1998" t="s">
        <v>8316</v>
      </c>
      <c r="T1998" t="s">
        <v>8347</v>
      </c>
    </row>
    <row r="1999" spans="1:20" x14ac:dyDescent="0.2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v>41877.930694444447</v>
      </c>
      <c r="K1999">
        <v>1406499612</v>
      </c>
      <c r="L1999" s="10"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v>0</v>
      </c>
      <c r="R1999" t="e">
        <v>#DIV/0!</v>
      </c>
      <c r="S1999" t="s">
        <v>8316</v>
      </c>
      <c r="T1999" t="s">
        <v>8347</v>
      </c>
    </row>
    <row r="2000" spans="1:20" x14ac:dyDescent="0.2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v>41852.118495370371</v>
      </c>
      <c r="K2000">
        <v>1402973438</v>
      </c>
      <c r="L2000" s="10"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v>0.26200000000000001</v>
      </c>
      <c r="R2000">
        <v>218.33333333333334</v>
      </c>
      <c r="S2000" t="s">
        <v>8316</v>
      </c>
      <c r="T2000" t="s">
        <v>8347</v>
      </c>
    </row>
    <row r="2001" spans="1:20" x14ac:dyDescent="0.2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v>41956.524398148147</v>
      </c>
      <c r="K2001">
        <v>1413286508</v>
      </c>
      <c r="L2001" s="10"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v>7.6129032258064515E-3</v>
      </c>
      <c r="R2001">
        <v>33.714285714285715</v>
      </c>
      <c r="S2001" t="s">
        <v>8316</v>
      </c>
      <c r="T2001" t="s">
        <v>8347</v>
      </c>
    </row>
    <row r="2002" spans="1:20" x14ac:dyDescent="0.2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v>42375.951539351852</v>
      </c>
      <c r="K2002">
        <v>1449528613</v>
      </c>
      <c r="L2002" s="10"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v>0.125</v>
      </c>
      <c r="R2002">
        <v>25</v>
      </c>
      <c r="S2002" t="s">
        <v>8316</v>
      </c>
      <c r="T2002" t="s">
        <v>8347</v>
      </c>
    </row>
    <row r="2003" spans="1:20" x14ac:dyDescent="0.2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v>42167.833333333328</v>
      </c>
      <c r="K2003">
        <v>1431406916</v>
      </c>
      <c r="L2003" s="10"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v>3.8212909090909091</v>
      </c>
      <c r="R2003">
        <v>128.38790470372632</v>
      </c>
      <c r="S2003" t="s">
        <v>8318</v>
      </c>
      <c r="T2003" t="s">
        <v>8339</v>
      </c>
    </row>
    <row r="2004" spans="1:20" x14ac:dyDescent="0.2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v>42758.71230324074</v>
      </c>
      <c r="K2004">
        <v>1482599143</v>
      </c>
      <c r="L2004" s="10"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v>2.1679422000000002</v>
      </c>
      <c r="R2004">
        <v>78.834261818181815</v>
      </c>
      <c r="S2004" t="s">
        <v>8318</v>
      </c>
      <c r="T2004" t="s">
        <v>8339</v>
      </c>
    </row>
    <row r="2005" spans="1:20" x14ac:dyDescent="0.2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v>40361.958333333336</v>
      </c>
      <c r="K2005">
        <v>1276830052</v>
      </c>
      <c r="L2005" s="10"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v>3.12</v>
      </c>
      <c r="R2005">
        <v>91.764705882352942</v>
      </c>
      <c r="S2005" t="s">
        <v>8318</v>
      </c>
      <c r="T2005" t="s">
        <v>8339</v>
      </c>
    </row>
    <row r="2006" spans="1:20" x14ac:dyDescent="0.2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v>41830.604895833334</v>
      </c>
      <c r="K2006">
        <v>1402410663</v>
      </c>
      <c r="L2006" s="10"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v>2.3442048</v>
      </c>
      <c r="R2006">
        <v>331.10237288135596</v>
      </c>
      <c r="S2006" t="s">
        <v>8318</v>
      </c>
      <c r="T2006" t="s">
        <v>8339</v>
      </c>
    </row>
    <row r="2007" spans="1:20" x14ac:dyDescent="0.2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v>41563.165972222225</v>
      </c>
      <c r="K2007">
        <v>1379532618</v>
      </c>
      <c r="L2007" s="10"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v>1.236801</v>
      </c>
      <c r="R2007">
        <v>194.26193717277485</v>
      </c>
      <c r="S2007" t="s">
        <v>8318</v>
      </c>
      <c r="T2007" t="s">
        <v>8339</v>
      </c>
    </row>
    <row r="2008" spans="1:20" x14ac:dyDescent="0.2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v>41976.542187500003</v>
      </c>
      <c r="K2008">
        <v>1414584045</v>
      </c>
      <c r="L2008" s="10"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v>2.4784000000000002</v>
      </c>
      <c r="R2008">
        <v>408.97689768976898</v>
      </c>
      <c r="S2008" t="s">
        <v>8318</v>
      </c>
      <c r="T2008" t="s">
        <v>8339</v>
      </c>
    </row>
    <row r="2009" spans="1:20" x14ac:dyDescent="0.2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v>40414.166666666664</v>
      </c>
      <c r="K2009">
        <v>1276891586</v>
      </c>
      <c r="L2009" s="10"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v>1.157092</v>
      </c>
      <c r="R2009">
        <v>84.459270072992695</v>
      </c>
      <c r="S2009" t="s">
        <v>8318</v>
      </c>
      <c r="T2009" t="s">
        <v>8339</v>
      </c>
    </row>
    <row r="2010" spans="1:20" x14ac:dyDescent="0.2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v>40805.604421296295</v>
      </c>
      <c r="K2010">
        <v>1312641022</v>
      </c>
      <c r="L2010" s="10"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v>1.1707484768810599</v>
      </c>
      <c r="R2010">
        <v>44.853658536585364</v>
      </c>
      <c r="S2010" t="s">
        <v>8318</v>
      </c>
      <c r="T2010" t="s">
        <v>8339</v>
      </c>
    </row>
    <row r="2011" spans="1:20" x14ac:dyDescent="0.2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v>42697.365081018521</v>
      </c>
      <c r="K2011">
        <v>1476776743</v>
      </c>
      <c r="L2011" s="10"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v>3.05158</v>
      </c>
      <c r="R2011">
        <v>383.3643216080402</v>
      </c>
      <c r="S2011" t="s">
        <v>8318</v>
      </c>
      <c r="T2011" t="s">
        <v>8339</v>
      </c>
    </row>
    <row r="2012" spans="1:20" x14ac:dyDescent="0.2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v>42600.996423611112</v>
      </c>
      <c r="K2012">
        <v>1468972491</v>
      </c>
      <c r="L2012" s="10"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v>3.2005299999999997</v>
      </c>
      <c r="R2012">
        <v>55.276856649395505</v>
      </c>
      <c r="S2012" t="s">
        <v>8318</v>
      </c>
      <c r="T2012" t="s">
        <v>8339</v>
      </c>
    </row>
    <row r="2013" spans="1:20" x14ac:dyDescent="0.2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v>42380.958333333328</v>
      </c>
      <c r="K2013">
        <v>1449650173</v>
      </c>
      <c r="L2013" s="10"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v>8.1956399999999991</v>
      </c>
      <c r="R2013">
        <v>422.02059732234807</v>
      </c>
      <c r="S2013" t="s">
        <v>8318</v>
      </c>
      <c r="T2013" t="s">
        <v>8339</v>
      </c>
    </row>
    <row r="2014" spans="1:20" x14ac:dyDescent="0.2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v>42040.822233796294</v>
      </c>
      <c r="K2014">
        <v>1420573441</v>
      </c>
      <c r="L2014" s="10"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v>2.3490000000000002</v>
      </c>
      <c r="R2014">
        <v>64.180327868852459</v>
      </c>
      <c r="S2014" t="s">
        <v>8318</v>
      </c>
      <c r="T2014" t="s">
        <v>8339</v>
      </c>
    </row>
    <row r="2015" spans="1:20" x14ac:dyDescent="0.2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v>42559.960810185185</v>
      </c>
      <c r="K2015">
        <v>1462835014</v>
      </c>
      <c r="L2015" s="10"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v>4.9491375</v>
      </c>
      <c r="R2015">
        <v>173.57781674704077</v>
      </c>
      <c r="S2015" t="s">
        <v>8318</v>
      </c>
      <c r="T2015" t="s">
        <v>8339</v>
      </c>
    </row>
    <row r="2016" spans="1:20" x14ac:dyDescent="0.2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v>41358.172905092593</v>
      </c>
      <c r="K2016">
        <v>1361250539</v>
      </c>
      <c r="L2016" s="10"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v>78.137822333333332</v>
      </c>
      <c r="R2016">
        <v>88.601680840609291</v>
      </c>
      <c r="S2016" t="s">
        <v>8318</v>
      </c>
      <c r="T2016" t="s">
        <v>8339</v>
      </c>
    </row>
    <row r="2017" spans="1:20" x14ac:dyDescent="0.2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v>40795.876886574071</v>
      </c>
      <c r="K2017">
        <v>1313010163</v>
      </c>
      <c r="L2017" s="10"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v>1.1300013888888889</v>
      </c>
      <c r="R2017">
        <v>50.222283950617282</v>
      </c>
      <c r="S2017" t="s">
        <v>8318</v>
      </c>
      <c r="T2017" t="s">
        <v>8339</v>
      </c>
    </row>
    <row r="2018" spans="1:20" x14ac:dyDescent="0.2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v>41342.88077546296</v>
      </c>
      <c r="K2018">
        <v>1360271299</v>
      </c>
      <c r="L2018" s="10"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v>9.2154220000000002</v>
      </c>
      <c r="R2018">
        <v>192.38876826722338</v>
      </c>
      <c r="S2018" t="s">
        <v>8318</v>
      </c>
      <c r="T2018" t="s">
        <v>8339</v>
      </c>
    </row>
    <row r="2019" spans="1:20" x14ac:dyDescent="0.2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v>40992.166666666664</v>
      </c>
      <c r="K2019">
        <v>1329873755</v>
      </c>
      <c r="L2019" s="10"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v>1.2510239999999999</v>
      </c>
      <c r="R2019">
        <v>73.416901408450698</v>
      </c>
      <c r="S2019" t="s">
        <v>8318</v>
      </c>
      <c r="T2019" t="s">
        <v>8339</v>
      </c>
    </row>
    <row r="2020" spans="1:20" x14ac:dyDescent="0.2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v>42229.365844907406</v>
      </c>
      <c r="K2020">
        <v>1436863609</v>
      </c>
      <c r="L2020" s="10"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v>1.0224343076923077</v>
      </c>
      <c r="R2020">
        <v>147.68495555555555</v>
      </c>
      <c r="S2020" t="s">
        <v>8318</v>
      </c>
      <c r="T2020" t="s">
        <v>8339</v>
      </c>
    </row>
    <row r="2021" spans="1:20" x14ac:dyDescent="0.2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v>42635.70857638889</v>
      </c>
      <c r="K2021">
        <v>1471971621</v>
      </c>
      <c r="L2021" s="10"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v>4.8490975000000001</v>
      </c>
      <c r="R2021">
        <v>108.96848314606741</v>
      </c>
      <c r="S2021" t="s">
        <v>8318</v>
      </c>
      <c r="T2021" t="s">
        <v>8339</v>
      </c>
    </row>
    <row r="2022" spans="1:20" x14ac:dyDescent="0.2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v>41773.961111111108</v>
      </c>
      <c r="K2022">
        <v>1396923624</v>
      </c>
      <c r="L2022" s="10"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v>1.9233333333333333</v>
      </c>
      <c r="R2022">
        <v>23.647540983606557</v>
      </c>
      <c r="S2022" t="s">
        <v>8318</v>
      </c>
      <c r="T2022" t="s">
        <v>8339</v>
      </c>
    </row>
    <row r="2023" spans="1:20" x14ac:dyDescent="0.2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v>41906.070567129631</v>
      </c>
      <c r="K2023">
        <v>1407634897</v>
      </c>
      <c r="L2023" s="10"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v>2.8109999999999999</v>
      </c>
      <c r="R2023">
        <v>147.94736842105263</v>
      </c>
      <c r="S2023" t="s">
        <v>8318</v>
      </c>
      <c r="T2023" t="s">
        <v>8339</v>
      </c>
    </row>
    <row r="2024" spans="1:20" x14ac:dyDescent="0.2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v>42532.569120370375</v>
      </c>
      <c r="K2024">
        <v>1463060372</v>
      </c>
      <c r="L2024" s="10"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v>1.2513700000000001</v>
      </c>
      <c r="R2024">
        <v>385.03692307692307</v>
      </c>
      <c r="S2024" t="s">
        <v>8318</v>
      </c>
      <c r="T2024" t="s">
        <v>8339</v>
      </c>
    </row>
    <row r="2025" spans="1:20" x14ac:dyDescent="0.2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v>42166.420752314814</v>
      </c>
      <c r="K2025">
        <v>1431425153</v>
      </c>
      <c r="L2025" s="10"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v>1.61459</v>
      </c>
      <c r="R2025">
        <v>457.39093484419266</v>
      </c>
      <c r="S2025" t="s">
        <v>8318</v>
      </c>
      <c r="T2025" t="s">
        <v>8339</v>
      </c>
    </row>
    <row r="2026" spans="1:20" x14ac:dyDescent="0.2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v>41134.125</v>
      </c>
      <c r="K2026">
        <v>1341875544</v>
      </c>
      <c r="L2026" s="10"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v>5.8535000000000004</v>
      </c>
      <c r="R2026">
        <v>222.99047619047619</v>
      </c>
      <c r="S2026" t="s">
        <v>8318</v>
      </c>
      <c r="T2026" t="s">
        <v>8339</v>
      </c>
    </row>
    <row r="2027" spans="1:20" x14ac:dyDescent="0.2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v>42166.184560185182</v>
      </c>
      <c r="K2027">
        <v>1431404746</v>
      </c>
      <c r="L2027" s="10"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v>2.0114999999999998</v>
      </c>
      <c r="R2027">
        <v>220.74074074074073</v>
      </c>
      <c r="S2027" t="s">
        <v>8318</v>
      </c>
      <c r="T2027" t="s">
        <v>8339</v>
      </c>
    </row>
    <row r="2028" spans="1:20" x14ac:dyDescent="0.2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v>41750.165972222225</v>
      </c>
      <c r="K2028">
        <v>1394127585</v>
      </c>
      <c r="L2028" s="10"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v>1.3348307999999998</v>
      </c>
      <c r="R2028">
        <v>73.503898678414089</v>
      </c>
      <c r="S2028" t="s">
        <v>8318</v>
      </c>
      <c r="T2028" t="s">
        <v>8339</v>
      </c>
    </row>
    <row r="2029" spans="1:20" x14ac:dyDescent="0.2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v>42093.772210648152</v>
      </c>
      <c r="K2029">
        <v>1423855919</v>
      </c>
      <c r="L2029" s="10"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v>1.2024900000000001</v>
      </c>
      <c r="R2029">
        <v>223.09647495361781</v>
      </c>
      <c r="S2029" t="s">
        <v>8318</v>
      </c>
      <c r="T2029" t="s">
        <v>8339</v>
      </c>
    </row>
    <row r="2030" spans="1:20" x14ac:dyDescent="0.2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v>40252.913194444445</v>
      </c>
      <c r="K2030">
        <v>1265493806</v>
      </c>
      <c r="L2030" s="10"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v>1.2616666666666667</v>
      </c>
      <c r="R2030">
        <v>47.911392405063289</v>
      </c>
      <c r="S2030" t="s">
        <v>8318</v>
      </c>
      <c r="T2030" t="s">
        <v>8339</v>
      </c>
    </row>
    <row r="2031" spans="1:20" x14ac:dyDescent="0.2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v>41878.021770833337</v>
      </c>
      <c r="K2031">
        <v>1406507481</v>
      </c>
      <c r="L2031" s="10"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v>3.6120000000000001</v>
      </c>
      <c r="R2031">
        <v>96.063829787234042</v>
      </c>
      <c r="S2031" t="s">
        <v>8318</v>
      </c>
      <c r="T2031" t="s">
        <v>8339</v>
      </c>
    </row>
    <row r="2032" spans="1:20" x14ac:dyDescent="0.2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v>41242.996481481481</v>
      </c>
      <c r="K2032">
        <v>1351641296</v>
      </c>
      <c r="L2032" s="10"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v>2.26239013671875</v>
      </c>
      <c r="R2032">
        <v>118.6144</v>
      </c>
      <c r="S2032" t="s">
        <v>8318</v>
      </c>
      <c r="T2032" t="s">
        <v>8339</v>
      </c>
    </row>
    <row r="2033" spans="1:20" x14ac:dyDescent="0.2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v>42013.041666666672</v>
      </c>
      <c r="K2033">
        <v>1417506853</v>
      </c>
      <c r="L2033" s="10"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v>1.2035</v>
      </c>
      <c r="R2033">
        <v>118.45472440944881</v>
      </c>
      <c r="S2033" t="s">
        <v>8318</v>
      </c>
      <c r="T2033" t="s">
        <v>8339</v>
      </c>
    </row>
    <row r="2034" spans="1:20" x14ac:dyDescent="0.2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v>42719.208333333328</v>
      </c>
      <c r="K2034">
        <v>1479216874</v>
      </c>
      <c r="L2034" s="10"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v>3.0418799999999999</v>
      </c>
      <c r="R2034">
        <v>143.21468926553672</v>
      </c>
      <c r="S2034" t="s">
        <v>8318</v>
      </c>
      <c r="T2034" t="s">
        <v>8339</v>
      </c>
    </row>
    <row r="2035" spans="1:20" x14ac:dyDescent="0.2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v>41755.082384259258</v>
      </c>
      <c r="K2035">
        <v>1395885518</v>
      </c>
      <c r="L2035" s="10"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v>1.7867599999999999</v>
      </c>
      <c r="R2035">
        <v>282.71518987341773</v>
      </c>
      <c r="S2035" t="s">
        <v>8318</v>
      </c>
      <c r="T2035" t="s">
        <v>8339</v>
      </c>
    </row>
    <row r="2036" spans="1:20" x14ac:dyDescent="0.2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v>42131.290277777778</v>
      </c>
      <c r="K2036">
        <v>1426216033</v>
      </c>
      <c r="L2036" s="10"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v>3.868199871794872</v>
      </c>
      <c r="R2036">
        <v>593.93620078740162</v>
      </c>
      <c r="S2036" t="s">
        <v>8318</v>
      </c>
      <c r="T2036" t="s">
        <v>8339</v>
      </c>
    </row>
    <row r="2037" spans="1:20" x14ac:dyDescent="0.2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v>42357.041666666672</v>
      </c>
      <c r="K2037">
        <v>1446562807</v>
      </c>
      <c r="L2037" s="10"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v>2.1103642500000004</v>
      </c>
      <c r="R2037">
        <v>262.15704968944101</v>
      </c>
      <c r="S2037" t="s">
        <v>8318</v>
      </c>
      <c r="T2037" t="s">
        <v>8339</v>
      </c>
    </row>
    <row r="2038" spans="1:20" x14ac:dyDescent="0.2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v>41768.864803240744</v>
      </c>
      <c r="K2038">
        <v>1397076319</v>
      </c>
      <c r="L2038" s="10"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v>1.3166833333333334</v>
      </c>
      <c r="R2038">
        <v>46.580778301886795</v>
      </c>
      <c r="S2038" t="s">
        <v>8318</v>
      </c>
      <c r="T2038" t="s">
        <v>8339</v>
      </c>
    </row>
    <row r="2039" spans="1:20" x14ac:dyDescent="0.2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v>41638.251770833333</v>
      </c>
      <c r="K2039">
        <v>1383195753</v>
      </c>
      <c r="L2039" s="10"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v>3.0047639999999998</v>
      </c>
      <c r="R2039">
        <v>70.041118881118877</v>
      </c>
      <c r="S2039" t="s">
        <v>8318</v>
      </c>
      <c r="T2039" t="s">
        <v>8339</v>
      </c>
    </row>
    <row r="2040" spans="1:20" x14ac:dyDescent="0.2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v>41456.75</v>
      </c>
      <c r="K2040">
        <v>1369895421</v>
      </c>
      <c r="L2040" s="10"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v>4.2051249999999998</v>
      </c>
      <c r="R2040">
        <v>164.90686274509804</v>
      </c>
      <c r="S2040" t="s">
        <v>8318</v>
      </c>
      <c r="T2040" t="s">
        <v>8339</v>
      </c>
    </row>
    <row r="2041" spans="1:20" x14ac:dyDescent="0.2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v>42705.207638888889</v>
      </c>
      <c r="K2041">
        <v>1477996325</v>
      </c>
      <c r="L2041" s="10"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v>1.362168</v>
      </c>
      <c r="R2041">
        <v>449.26385224274406</v>
      </c>
      <c r="S2041" t="s">
        <v>8318</v>
      </c>
      <c r="T2041" t="s">
        <v>8339</v>
      </c>
    </row>
    <row r="2042" spans="1:20" x14ac:dyDescent="0.2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v>41593.968784722223</v>
      </c>
      <c r="K2042">
        <v>1383257703</v>
      </c>
      <c r="L2042" s="10"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v>2.4817133333333334</v>
      </c>
      <c r="R2042">
        <v>27.472841328413285</v>
      </c>
      <c r="S2042" t="s">
        <v>8318</v>
      </c>
      <c r="T2042" t="s">
        <v>8339</v>
      </c>
    </row>
    <row r="2043" spans="1:20" x14ac:dyDescent="0.2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v>42684.567442129628</v>
      </c>
      <c r="K2043">
        <v>1476189427</v>
      </c>
      <c r="L2043" s="10"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v>1.8186315789473684</v>
      </c>
      <c r="R2043">
        <v>143.97499999999999</v>
      </c>
      <c r="S2043" t="s">
        <v>8318</v>
      </c>
      <c r="T2043" t="s">
        <v>8339</v>
      </c>
    </row>
    <row r="2044" spans="1:20" x14ac:dyDescent="0.2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v>42391.708032407405</v>
      </c>
      <c r="K2044">
        <v>1448297974</v>
      </c>
      <c r="L2044" s="10"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v>1.2353000000000001</v>
      </c>
      <c r="R2044">
        <v>88.23571428571428</v>
      </c>
      <c r="S2044" t="s">
        <v>8318</v>
      </c>
      <c r="T2044" t="s">
        <v>8339</v>
      </c>
    </row>
    <row r="2045" spans="1:20" x14ac:dyDescent="0.2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v>42715.207638888889</v>
      </c>
      <c r="K2045">
        <v>1476764077</v>
      </c>
      <c r="L2045" s="10"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v>5.0620938628158845</v>
      </c>
      <c r="R2045">
        <v>36.326424870466319</v>
      </c>
      <c r="S2045" t="s">
        <v>8318</v>
      </c>
      <c r="T2045" t="s">
        <v>8339</v>
      </c>
    </row>
    <row r="2046" spans="1:20" x14ac:dyDescent="0.2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v>42168.684189814812</v>
      </c>
      <c r="K2046">
        <v>1431620714</v>
      </c>
      <c r="L2046" s="10"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v>1.0821333333333334</v>
      </c>
      <c r="R2046">
        <v>90.177777777777777</v>
      </c>
      <c r="S2046" t="s">
        <v>8318</v>
      </c>
      <c r="T2046" t="s">
        <v>8339</v>
      </c>
    </row>
    <row r="2047" spans="1:20" x14ac:dyDescent="0.2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v>41099.088506944441</v>
      </c>
      <c r="K2047">
        <v>1339207647</v>
      </c>
      <c r="L2047" s="10"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v>8.1918387755102042</v>
      </c>
      <c r="R2047">
        <v>152.62361216730039</v>
      </c>
      <c r="S2047" t="s">
        <v>8318</v>
      </c>
      <c r="T2047" t="s">
        <v>8339</v>
      </c>
    </row>
    <row r="2048" spans="1:20" x14ac:dyDescent="0.2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v>41417.171805555554</v>
      </c>
      <c r="K2048">
        <v>1366690044</v>
      </c>
      <c r="L2048" s="10"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v>1.2110000000000001</v>
      </c>
      <c r="R2048">
        <v>55.806451612903224</v>
      </c>
      <c r="S2048" t="s">
        <v>8318</v>
      </c>
      <c r="T2048" t="s">
        <v>8339</v>
      </c>
    </row>
    <row r="2049" spans="1:20" x14ac:dyDescent="0.2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v>42111</v>
      </c>
      <c r="K2049">
        <v>1426714870</v>
      </c>
      <c r="L2049" s="10"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v>1.0299897959183673</v>
      </c>
      <c r="R2049">
        <v>227.85327313769753</v>
      </c>
      <c r="S2049" t="s">
        <v>8318</v>
      </c>
      <c r="T2049" t="s">
        <v>8339</v>
      </c>
    </row>
    <row r="2050" spans="1:20" x14ac:dyDescent="0.2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v>41417.651516203703</v>
      </c>
      <c r="K2050">
        <v>1366731491</v>
      </c>
      <c r="L2050" s="10"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v>1.4833229411764706</v>
      </c>
      <c r="R2050">
        <v>91.82989803350327</v>
      </c>
      <c r="S2050" t="s">
        <v>8318</v>
      </c>
      <c r="T2050" t="s">
        <v>8339</v>
      </c>
    </row>
    <row r="2051" spans="1:20" x14ac:dyDescent="0.2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v>41610.957638888889</v>
      </c>
      <c r="K2051">
        <v>1382963963</v>
      </c>
      <c r="L2051" s="10"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v>1.2019070000000001</v>
      </c>
      <c r="R2051">
        <v>80.991037735849048</v>
      </c>
      <c r="S2051" t="s">
        <v>8318</v>
      </c>
      <c r="T2051" t="s">
        <v>8339</v>
      </c>
    </row>
    <row r="2052" spans="1:20" x14ac:dyDescent="0.2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v>42155.071504629625</v>
      </c>
      <c r="K2052">
        <v>1429580578</v>
      </c>
      <c r="L2052" s="10"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v>4.7327000000000004</v>
      </c>
      <c r="R2052">
        <v>278.39411764705881</v>
      </c>
      <c r="S2052" t="s">
        <v>8318</v>
      </c>
      <c r="T2052" t="s">
        <v>8339</v>
      </c>
    </row>
    <row r="2053" spans="1:20" x14ac:dyDescent="0.2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v>41634.022418981483</v>
      </c>
      <c r="K2053">
        <v>1385425937</v>
      </c>
      <c r="L2053" s="10"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v>1.303625</v>
      </c>
      <c r="R2053">
        <v>43.095041322314053</v>
      </c>
      <c r="S2053" t="s">
        <v>8318</v>
      </c>
      <c r="T2053" t="s">
        <v>8339</v>
      </c>
    </row>
    <row r="2054" spans="1:20" x14ac:dyDescent="0.2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v>42420.08394675926</v>
      </c>
      <c r="K2054">
        <v>1452045653</v>
      </c>
      <c r="L2054" s="10"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v>3.5304799999999998</v>
      </c>
      <c r="R2054">
        <v>326.29205175600737</v>
      </c>
      <c r="S2054" t="s">
        <v>8318</v>
      </c>
      <c r="T2054" t="s">
        <v>8339</v>
      </c>
    </row>
    <row r="2055" spans="1:20" x14ac:dyDescent="0.2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v>42333.659155092595</v>
      </c>
      <c r="K2055">
        <v>1445870951</v>
      </c>
      <c r="L2055" s="10"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v>1.0102</v>
      </c>
      <c r="R2055">
        <v>41.743801652892564</v>
      </c>
      <c r="S2055" t="s">
        <v>8318</v>
      </c>
      <c r="T2055" t="s">
        <v>8339</v>
      </c>
    </row>
    <row r="2056" spans="1:20" x14ac:dyDescent="0.2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v>41761.520949074074</v>
      </c>
      <c r="K2056">
        <v>1396441810</v>
      </c>
      <c r="L2056" s="10"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v>1.1359142857142857</v>
      </c>
      <c r="R2056">
        <v>64.020933977455712</v>
      </c>
      <c r="S2056" t="s">
        <v>8318</v>
      </c>
      <c r="T2056" t="s">
        <v>8339</v>
      </c>
    </row>
    <row r="2057" spans="1:20" x14ac:dyDescent="0.2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v>41976.166666666672</v>
      </c>
      <c r="K2057">
        <v>1415031043</v>
      </c>
      <c r="L2057" s="10"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v>1.6741666666666666</v>
      </c>
      <c r="R2057">
        <v>99.455445544554451</v>
      </c>
      <c r="S2057" t="s">
        <v>8318</v>
      </c>
      <c r="T2057" t="s">
        <v>8339</v>
      </c>
    </row>
    <row r="2058" spans="1:20" x14ac:dyDescent="0.2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v>41381.76090277778</v>
      </c>
      <c r="K2058">
        <v>1363630542</v>
      </c>
      <c r="L2058" s="10"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v>1.5345200000000001</v>
      </c>
      <c r="R2058">
        <v>138.49458483754512</v>
      </c>
      <c r="S2058" t="s">
        <v>8318</v>
      </c>
      <c r="T2058" t="s">
        <v>8339</v>
      </c>
    </row>
    <row r="2059" spans="1:20" x14ac:dyDescent="0.2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v>42426.494583333333</v>
      </c>
      <c r="K2059">
        <v>1453895532</v>
      </c>
      <c r="L2059" s="10"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v>2.022322</v>
      </c>
      <c r="R2059">
        <v>45.547792792792798</v>
      </c>
      <c r="S2059" t="s">
        <v>8318</v>
      </c>
      <c r="T2059" t="s">
        <v>8339</v>
      </c>
    </row>
    <row r="2060" spans="1:20" x14ac:dyDescent="0.2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v>42065.833333333328</v>
      </c>
      <c r="K2060">
        <v>1421916830</v>
      </c>
      <c r="L2060" s="10"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v>1.6828125</v>
      </c>
      <c r="R2060">
        <v>10.507317073170732</v>
      </c>
      <c r="S2060" t="s">
        <v>8318</v>
      </c>
      <c r="T2060" t="s">
        <v>8339</v>
      </c>
    </row>
    <row r="2061" spans="1:20" x14ac:dyDescent="0.2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v>42400.915972222225</v>
      </c>
      <c r="K2061">
        <v>1450880854</v>
      </c>
      <c r="L2061" s="10"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v>1.4345666666666668</v>
      </c>
      <c r="R2061">
        <v>114.76533333333333</v>
      </c>
      <c r="S2061" t="s">
        <v>8318</v>
      </c>
      <c r="T2061" t="s">
        <v>8339</v>
      </c>
    </row>
    <row r="2062" spans="1:20" x14ac:dyDescent="0.2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v>41843.642939814818</v>
      </c>
      <c r="K2062">
        <v>1400945150</v>
      </c>
      <c r="L2062" s="10"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v>1.964</v>
      </c>
      <c r="R2062">
        <v>35.997067448680355</v>
      </c>
      <c r="S2062" t="s">
        <v>8318</v>
      </c>
      <c r="T2062" t="s">
        <v>8339</v>
      </c>
    </row>
    <row r="2063" spans="1:20" x14ac:dyDescent="0.2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v>42735.764513888891</v>
      </c>
      <c r="K2063">
        <v>1480616454</v>
      </c>
      <c r="L2063" s="10"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v>1.0791999999999999</v>
      </c>
      <c r="R2063">
        <v>154.17142857142858</v>
      </c>
      <c r="S2063" t="s">
        <v>8318</v>
      </c>
      <c r="T2063" t="s">
        <v>8339</v>
      </c>
    </row>
    <row r="2064" spans="1:20" x14ac:dyDescent="0.2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v>42453.341412037036</v>
      </c>
      <c r="K2064">
        <v>1456218698</v>
      </c>
      <c r="L2064" s="10"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v>1.14977</v>
      </c>
      <c r="R2064">
        <v>566.38916256157631</v>
      </c>
      <c r="S2064" t="s">
        <v>8318</v>
      </c>
      <c r="T2064" t="s">
        <v>8339</v>
      </c>
    </row>
    <row r="2065" spans="1:20" x14ac:dyDescent="0.2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v>42505.73265046296</v>
      </c>
      <c r="K2065">
        <v>1460482501</v>
      </c>
      <c r="L2065" s="10"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v>1.4804999999999999</v>
      </c>
      <c r="R2065">
        <v>120.85714285714286</v>
      </c>
      <c r="S2065" t="s">
        <v>8318</v>
      </c>
      <c r="T2065" t="s">
        <v>8339</v>
      </c>
    </row>
    <row r="2066" spans="1:20" x14ac:dyDescent="0.2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v>41425.5</v>
      </c>
      <c r="K2066">
        <v>1366879523</v>
      </c>
      <c r="L2066" s="10"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v>1.9116676082790633</v>
      </c>
      <c r="R2066">
        <v>86.163845492085343</v>
      </c>
      <c r="S2066" t="s">
        <v>8318</v>
      </c>
      <c r="T2066" t="s">
        <v>8339</v>
      </c>
    </row>
    <row r="2067" spans="1:20" x14ac:dyDescent="0.2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v>41633.333668981482</v>
      </c>
      <c r="K2067">
        <v>1385366429</v>
      </c>
      <c r="L2067" s="10"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v>1.99215125</v>
      </c>
      <c r="R2067">
        <v>51.212114395886893</v>
      </c>
      <c r="S2067" t="s">
        <v>8318</v>
      </c>
      <c r="T2067" t="s">
        <v>8339</v>
      </c>
    </row>
    <row r="2068" spans="1:20" x14ac:dyDescent="0.2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v>41874.771793981483</v>
      </c>
      <c r="K2068">
        <v>1406226683</v>
      </c>
      <c r="L2068" s="10"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v>2.1859999999999999</v>
      </c>
      <c r="R2068">
        <v>67.261538461538464</v>
      </c>
      <c r="S2068" t="s">
        <v>8318</v>
      </c>
      <c r="T2068" t="s">
        <v>8339</v>
      </c>
    </row>
    <row r="2069" spans="1:20" x14ac:dyDescent="0.2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v>42148.853888888887</v>
      </c>
      <c r="K2069">
        <v>1429648176</v>
      </c>
      <c r="L2069" s="10"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v>1.2686868686868686</v>
      </c>
      <c r="R2069">
        <v>62.8</v>
      </c>
      <c r="S2069" t="s">
        <v>8318</v>
      </c>
      <c r="T2069" t="s">
        <v>8339</v>
      </c>
    </row>
    <row r="2070" spans="1:20" x14ac:dyDescent="0.2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v>42663.841608796298</v>
      </c>
      <c r="K2070">
        <v>1474402315</v>
      </c>
      <c r="L2070" s="10"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v>1.0522388</v>
      </c>
      <c r="R2070">
        <v>346.13118421052633</v>
      </c>
      <c r="S2070" t="s">
        <v>8318</v>
      </c>
      <c r="T2070" t="s">
        <v>8339</v>
      </c>
    </row>
    <row r="2071" spans="1:20" x14ac:dyDescent="0.2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v>42371.972118055557</v>
      </c>
      <c r="K2071">
        <v>1449098391</v>
      </c>
      <c r="L2071" s="10"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v>1.2840666000000001</v>
      </c>
      <c r="R2071">
        <v>244.11912547528519</v>
      </c>
      <c r="S2071" t="s">
        <v>8318</v>
      </c>
      <c r="T2071" t="s">
        <v>8339</v>
      </c>
    </row>
    <row r="2072" spans="1:20" x14ac:dyDescent="0.2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v>42549.6565162037</v>
      </c>
      <c r="K2072">
        <v>1464536723</v>
      </c>
      <c r="L2072" s="10"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v>3.1732719999999999</v>
      </c>
      <c r="R2072">
        <v>259.25424836601309</v>
      </c>
      <c r="S2072" t="s">
        <v>8318</v>
      </c>
      <c r="T2072" t="s">
        <v>8339</v>
      </c>
    </row>
    <row r="2073" spans="1:20" x14ac:dyDescent="0.2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v>42645.278749999998</v>
      </c>
      <c r="K2073">
        <v>1471502484</v>
      </c>
      <c r="L2073" s="10"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v>2.8073000000000001</v>
      </c>
      <c r="R2073">
        <v>201.96402877697841</v>
      </c>
      <c r="S2073" t="s">
        <v>8318</v>
      </c>
      <c r="T2073" t="s">
        <v>8339</v>
      </c>
    </row>
    <row r="2074" spans="1:20" x14ac:dyDescent="0.2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v>42497.581388888888</v>
      </c>
      <c r="K2074">
        <v>1460037432</v>
      </c>
      <c r="L2074" s="10"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v>1.1073146853146854</v>
      </c>
      <c r="R2074">
        <v>226.20857142857142</v>
      </c>
      <c r="S2074" t="s">
        <v>8318</v>
      </c>
      <c r="T2074" t="s">
        <v>8339</v>
      </c>
    </row>
    <row r="2075" spans="1:20" x14ac:dyDescent="0.2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v>42132.668032407411</v>
      </c>
      <c r="K2075">
        <v>1427212918</v>
      </c>
      <c r="L2075" s="10"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v>1.5260429999999998</v>
      </c>
      <c r="R2075">
        <v>324.69</v>
      </c>
      <c r="S2075" t="s">
        <v>8318</v>
      </c>
      <c r="T2075" t="s">
        <v>8339</v>
      </c>
    </row>
    <row r="2076" spans="1:20" x14ac:dyDescent="0.2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v>42496.826180555552</v>
      </c>
      <c r="K2076">
        <v>1459972182</v>
      </c>
      <c r="L2076" s="10"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v>1.0249999999999999</v>
      </c>
      <c r="R2076">
        <v>205</v>
      </c>
      <c r="S2076" t="s">
        <v>8318</v>
      </c>
      <c r="T2076" t="s">
        <v>8339</v>
      </c>
    </row>
    <row r="2077" spans="1:20" x14ac:dyDescent="0.2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v>41480.681574074071</v>
      </c>
      <c r="K2077">
        <v>1372177288</v>
      </c>
      <c r="L2077" s="10"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v>16.783738373837384</v>
      </c>
      <c r="R2077">
        <v>20.465926829268295</v>
      </c>
      <c r="S2077" t="s">
        <v>8318</v>
      </c>
      <c r="T2077" t="s">
        <v>8339</v>
      </c>
    </row>
    <row r="2078" spans="1:20" x14ac:dyDescent="0.2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v>41843.880659722221</v>
      </c>
      <c r="K2078">
        <v>1402693689</v>
      </c>
      <c r="L2078" s="10"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v>5.4334915642458101</v>
      </c>
      <c r="R2078">
        <v>116.35303146309367</v>
      </c>
      <c r="S2078" t="s">
        <v>8318</v>
      </c>
      <c r="T2078" t="s">
        <v>8339</v>
      </c>
    </row>
    <row r="2079" spans="1:20" x14ac:dyDescent="0.2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v>42160.875</v>
      </c>
      <c r="K2079">
        <v>1428541276</v>
      </c>
      <c r="L2079" s="10"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v>1.1550800000000001</v>
      </c>
      <c r="R2079">
        <v>307.20212765957444</v>
      </c>
      <c r="S2079" t="s">
        <v>8318</v>
      </c>
      <c r="T2079" t="s">
        <v>8339</v>
      </c>
    </row>
    <row r="2080" spans="1:20" x14ac:dyDescent="0.2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v>42722.771493055552</v>
      </c>
      <c r="K2080">
        <v>1479493857</v>
      </c>
      <c r="L2080" s="10"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v>1.3120499999999999</v>
      </c>
      <c r="R2080">
        <v>546.6875</v>
      </c>
      <c r="S2080" t="s">
        <v>8318</v>
      </c>
      <c r="T2080" t="s">
        <v>8339</v>
      </c>
    </row>
    <row r="2081" spans="1:20" x14ac:dyDescent="0.2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v>42180.791666666672</v>
      </c>
      <c r="K2081">
        <v>1432659793</v>
      </c>
      <c r="L2081" s="10"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v>2.8816999999999999</v>
      </c>
      <c r="R2081">
        <v>47.474464579901152</v>
      </c>
      <c r="S2081" t="s">
        <v>8318</v>
      </c>
      <c r="T2081" t="s">
        <v>8339</v>
      </c>
    </row>
    <row r="2082" spans="1:20" x14ac:dyDescent="0.2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v>42319.998842592591</v>
      </c>
      <c r="K2082">
        <v>1444690700</v>
      </c>
      <c r="L2082" s="10"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v>5.0780000000000003</v>
      </c>
      <c r="R2082">
        <v>101.56</v>
      </c>
      <c r="S2082" t="s">
        <v>8318</v>
      </c>
      <c r="T2082" t="s">
        <v>8339</v>
      </c>
    </row>
    <row r="2083" spans="1:20" x14ac:dyDescent="0.2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v>41045.207638888889</v>
      </c>
      <c r="K2083">
        <v>1333597555</v>
      </c>
      <c r="L2083" s="10"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v>1.1457142857142857</v>
      </c>
      <c r="R2083">
        <v>72.909090909090907</v>
      </c>
      <c r="S2083" t="s">
        <v>8315</v>
      </c>
      <c r="T2083" t="s">
        <v>8340</v>
      </c>
    </row>
    <row r="2084" spans="1:20" x14ac:dyDescent="0.2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v>40871.161990740737</v>
      </c>
      <c r="K2084">
        <v>1316919196</v>
      </c>
      <c r="L2084" s="10"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v>1.1073333333333333</v>
      </c>
      <c r="R2084">
        <v>43.710526315789473</v>
      </c>
      <c r="S2084" t="s">
        <v>8315</v>
      </c>
      <c r="T2084" t="s">
        <v>8340</v>
      </c>
    </row>
    <row r="2085" spans="1:20" x14ac:dyDescent="0.2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v>41064.72216435185</v>
      </c>
      <c r="K2085">
        <v>1336238395</v>
      </c>
      <c r="L2085" s="10"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v>1.1333333333333333</v>
      </c>
      <c r="R2085">
        <v>34</v>
      </c>
      <c r="S2085" t="s">
        <v>8315</v>
      </c>
      <c r="T2085" t="s">
        <v>8340</v>
      </c>
    </row>
    <row r="2086" spans="1:20" x14ac:dyDescent="0.2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v>41763.290972222225</v>
      </c>
      <c r="K2086">
        <v>1396468782</v>
      </c>
      <c r="L2086" s="10"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v>1.0833333333333333</v>
      </c>
      <c r="R2086">
        <v>70.652173913043484</v>
      </c>
      <c r="S2086" t="s">
        <v>8315</v>
      </c>
      <c r="T2086" t="s">
        <v>8340</v>
      </c>
    </row>
    <row r="2087" spans="1:20" x14ac:dyDescent="0.2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v>41105.835497685184</v>
      </c>
      <c r="K2087">
        <v>1339790587</v>
      </c>
      <c r="L2087" s="10"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v>1.2353333333333334</v>
      </c>
      <c r="R2087">
        <v>89.301204819277103</v>
      </c>
      <c r="S2087" t="s">
        <v>8315</v>
      </c>
      <c r="T2087" t="s">
        <v>8340</v>
      </c>
    </row>
    <row r="2088" spans="1:20" x14ac:dyDescent="0.2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v>40891.207638888889</v>
      </c>
      <c r="K2088">
        <v>1321200332</v>
      </c>
      <c r="L2088" s="10"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v>1.0069999999999999</v>
      </c>
      <c r="R2088">
        <v>115.08571428571429</v>
      </c>
      <c r="S2088" t="s">
        <v>8315</v>
      </c>
      <c r="T2088" t="s">
        <v>8340</v>
      </c>
    </row>
    <row r="2089" spans="1:20" x14ac:dyDescent="0.2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v>40794.204375000001</v>
      </c>
      <c r="K2089">
        <v>1312865658</v>
      </c>
      <c r="L2089" s="10"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v>1.0353333333333334</v>
      </c>
      <c r="R2089">
        <v>62.12</v>
      </c>
      <c r="S2089" t="s">
        <v>8315</v>
      </c>
      <c r="T2089" t="s">
        <v>8340</v>
      </c>
    </row>
    <row r="2090" spans="1:20" x14ac:dyDescent="0.2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v>40432.165972222225</v>
      </c>
      <c r="K2090">
        <v>1281028152</v>
      </c>
      <c r="L2090" s="10"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v>1.1551066666666667</v>
      </c>
      <c r="R2090">
        <v>46.204266666666669</v>
      </c>
      <c r="S2090" t="s">
        <v>8315</v>
      </c>
      <c r="T2090" t="s">
        <v>8340</v>
      </c>
    </row>
    <row r="2091" spans="1:20" x14ac:dyDescent="0.2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v>41488.076319444444</v>
      </c>
      <c r="K2091">
        <v>1372384194</v>
      </c>
      <c r="L2091" s="10"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v>1.2040040000000001</v>
      </c>
      <c r="R2091">
        <v>48.54854838709678</v>
      </c>
      <c r="S2091" t="s">
        <v>8315</v>
      </c>
      <c r="T2091" t="s">
        <v>8340</v>
      </c>
    </row>
    <row r="2092" spans="1:20" x14ac:dyDescent="0.2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v>41329.381423611114</v>
      </c>
      <c r="K2092">
        <v>1359104955</v>
      </c>
      <c r="L2092" s="10"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v>1.1504037499999999</v>
      </c>
      <c r="R2092">
        <v>57.520187499999999</v>
      </c>
      <c r="S2092" t="s">
        <v>8315</v>
      </c>
      <c r="T2092" t="s">
        <v>8340</v>
      </c>
    </row>
    <row r="2093" spans="1:20" x14ac:dyDescent="0.2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v>40603.833333333336</v>
      </c>
      <c r="K2093">
        <v>1294818278</v>
      </c>
      <c r="L2093" s="10"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v>1.2046777777777777</v>
      </c>
      <c r="R2093">
        <v>88.147154471544724</v>
      </c>
      <c r="S2093" t="s">
        <v>8315</v>
      </c>
      <c r="T2093" t="s">
        <v>8340</v>
      </c>
    </row>
    <row r="2094" spans="1:20" x14ac:dyDescent="0.2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v>40823.707546296297</v>
      </c>
      <c r="K2094">
        <v>1312822732</v>
      </c>
      <c r="L2094" s="10"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v>1.0128333333333333</v>
      </c>
      <c r="R2094">
        <v>110.49090909090908</v>
      </c>
      <c r="S2094" t="s">
        <v>8315</v>
      </c>
      <c r="T2094" t="s">
        <v>8340</v>
      </c>
    </row>
    <row r="2095" spans="1:20" x14ac:dyDescent="0.2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v>41265.896203703705</v>
      </c>
      <c r="K2095">
        <v>1351024232</v>
      </c>
      <c r="L2095" s="10"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v>1.0246666666666666</v>
      </c>
      <c r="R2095">
        <v>66.826086956521735</v>
      </c>
      <c r="S2095" t="s">
        <v>8315</v>
      </c>
      <c r="T2095" t="s">
        <v>8340</v>
      </c>
    </row>
    <row r="2096" spans="1:20" x14ac:dyDescent="0.2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v>40973.125</v>
      </c>
      <c r="K2096">
        <v>1327969730</v>
      </c>
      <c r="L2096" s="10"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v>1.2054285714285715</v>
      </c>
      <c r="R2096">
        <v>58.597222222222221</v>
      </c>
      <c r="S2096" t="s">
        <v>8315</v>
      </c>
      <c r="T2096" t="s">
        <v>8340</v>
      </c>
    </row>
    <row r="2097" spans="1:20" x14ac:dyDescent="0.2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v>40818.733483796292</v>
      </c>
      <c r="K2097">
        <v>1312392973</v>
      </c>
      <c r="L2097" s="10"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v>1</v>
      </c>
      <c r="R2097">
        <v>113.63636363636364</v>
      </c>
      <c r="S2097" t="s">
        <v>8315</v>
      </c>
      <c r="T2097" t="s">
        <v>8340</v>
      </c>
    </row>
    <row r="2098" spans="1:20" x14ac:dyDescent="0.2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v>41208.165972222225</v>
      </c>
      <c r="K2098">
        <v>1349892735</v>
      </c>
      <c r="L2098" s="10"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v>1.0166666666666666</v>
      </c>
      <c r="R2098">
        <v>43.571428571428569</v>
      </c>
      <c r="S2098" t="s">
        <v>8315</v>
      </c>
      <c r="T2098" t="s">
        <v>8340</v>
      </c>
    </row>
    <row r="2099" spans="1:20" x14ac:dyDescent="0.2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v>40878.626562500001</v>
      </c>
      <c r="K2099">
        <v>1317564135</v>
      </c>
      <c r="L2099" s="10"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v>1</v>
      </c>
      <c r="R2099">
        <v>78.94736842105263</v>
      </c>
      <c r="S2099" t="s">
        <v>8315</v>
      </c>
      <c r="T2099" t="s">
        <v>8340</v>
      </c>
    </row>
    <row r="2100" spans="1:20" x14ac:dyDescent="0.2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v>40976.11383101852</v>
      </c>
      <c r="K2100">
        <v>1328582635</v>
      </c>
      <c r="L2100" s="10"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v>1.0033333333333334</v>
      </c>
      <c r="R2100">
        <v>188.125</v>
      </c>
      <c r="S2100" t="s">
        <v>8315</v>
      </c>
      <c r="T2100" t="s">
        <v>8340</v>
      </c>
    </row>
    <row r="2101" spans="1:20" x14ac:dyDescent="0.2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v>42187.152777777781</v>
      </c>
      <c r="K2101">
        <v>1434650084</v>
      </c>
      <c r="L2101" s="10"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v>1.3236666666666668</v>
      </c>
      <c r="R2101">
        <v>63.031746031746032</v>
      </c>
      <c r="S2101" t="s">
        <v>8315</v>
      </c>
      <c r="T2101" t="s">
        <v>8340</v>
      </c>
    </row>
    <row r="2102" spans="1:20" x14ac:dyDescent="0.2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v>41090.165972222225</v>
      </c>
      <c r="K2102">
        <v>1339704141</v>
      </c>
      <c r="L2102" s="10"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v>1.3666666666666667</v>
      </c>
      <c r="R2102">
        <v>30.37037037037037</v>
      </c>
      <c r="S2102" t="s">
        <v>8315</v>
      </c>
      <c r="T2102" t="s">
        <v>8340</v>
      </c>
    </row>
    <row r="2103" spans="1:20" x14ac:dyDescent="0.2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v>40952.149467592593</v>
      </c>
      <c r="K2103">
        <v>1323920114</v>
      </c>
      <c r="L2103" s="10"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v>1.1325000000000001</v>
      </c>
      <c r="R2103">
        <v>51.477272727272727</v>
      </c>
      <c r="S2103" t="s">
        <v>8315</v>
      </c>
      <c r="T2103" t="s">
        <v>8340</v>
      </c>
    </row>
    <row r="2104" spans="1:20" x14ac:dyDescent="0.2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v>40668.868611111109</v>
      </c>
      <c r="K2104">
        <v>1302036648</v>
      </c>
      <c r="L2104" s="10"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v>1.36</v>
      </c>
      <c r="R2104">
        <v>35.789473684210527</v>
      </c>
      <c r="S2104" t="s">
        <v>8315</v>
      </c>
      <c r="T2104" t="s">
        <v>8340</v>
      </c>
    </row>
    <row r="2105" spans="1:20" x14ac:dyDescent="0.2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v>41222.7966087963</v>
      </c>
      <c r="K2105">
        <v>1349892427</v>
      </c>
      <c r="L2105" s="10"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v>1.4612318374694613</v>
      </c>
      <c r="R2105">
        <v>98.817391304347822</v>
      </c>
      <c r="S2105" t="s">
        <v>8315</v>
      </c>
      <c r="T2105" t="s">
        <v>8340</v>
      </c>
    </row>
    <row r="2106" spans="1:20" x14ac:dyDescent="0.2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v>41425</v>
      </c>
      <c r="K2106">
        <v>1367286434</v>
      </c>
      <c r="L2106" s="10"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v>1.2949999999999999</v>
      </c>
      <c r="R2106">
        <v>28</v>
      </c>
      <c r="S2106" t="s">
        <v>8315</v>
      </c>
      <c r="T2106" t="s">
        <v>8340</v>
      </c>
    </row>
    <row r="2107" spans="1:20" x14ac:dyDescent="0.2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v>41964.166666666672</v>
      </c>
      <c r="K2107">
        <v>1415472953</v>
      </c>
      <c r="L2107" s="10"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v>2.54</v>
      </c>
      <c r="R2107">
        <v>51.313131313131315</v>
      </c>
      <c r="S2107" t="s">
        <v>8315</v>
      </c>
      <c r="T2107" t="s">
        <v>8340</v>
      </c>
    </row>
    <row r="2108" spans="1:20" x14ac:dyDescent="0.2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v>41300.21497685185</v>
      </c>
      <c r="K2108">
        <v>1356584974</v>
      </c>
      <c r="L2108" s="10"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v>1.0704545454545455</v>
      </c>
      <c r="R2108">
        <v>53.522727272727273</v>
      </c>
      <c r="S2108" t="s">
        <v>8315</v>
      </c>
      <c r="T2108" t="s">
        <v>8340</v>
      </c>
    </row>
    <row r="2109" spans="1:20" x14ac:dyDescent="0.2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v>41955.752233796295</v>
      </c>
      <c r="K2109">
        <v>1413997393</v>
      </c>
      <c r="L2109" s="10"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v>1.0773299999999999</v>
      </c>
      <c r="R2109">
        <v>37.149310344827583</v>
      </c>
      <c r="S2109" t="s">
        <v>8315</v>
      </c>
      <c r="T2109" t="s">
        <v>8340</v>
      </c>
    </row>
    <row r="2110" spans="1:20" x14ac:dyDescent="0.2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v>41162.163194444445</v>
      </c>
      <c r="K2110">
        <v>1344917580</v>
      </c>
      <c r="L2110" s="10"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v>1.0731250000000001</v>
      </c>
      <c r="R2110">
        <v>89.895287958115176</v>
      </c>
      <c r="S2110" t="s">
        <v>8315</v>
      </c>
      <c r="T2110" t="s">
        <v>8340</v>
      </c>
    </row>
    <row r="2111" spans="1:20" x14ac:dyDescent="0.2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v>42190.708530092597</v>
      </c>
      <c r="K2111">
        <v>1433523617</v>
      </c>
      <c r="L2111" s="10"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v>1.06525</v>
      </c>
      <c r="R2111">
        <v>106.52500000000001</v>
      </c>
      <c r="S2111" t="s">
        <v>8315</v>
      </c>
      <c r="T2111" t="s">
        <v>8340</v>
      </c>
    </row>
    <row r="2112" spans="1:20" x14ac:dyDescent="0.2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v>41787.207638888889</v>
      </c>
      <c r="K2112">
        <v>1398873969</v>
      </c>
      <c r="L2112" s="10"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v>1.0035000000000001</v>
      </c>
      <c r="R2112">
        <v>52.815789473684212</v>
      </c>
      <c r="S2112" t="s">
        <v>8315</v>
      </c>
      <c r="T2112" t="s">
        <v>8340</v>
      </c>
    </row>
    <row r="2113" spans="1:20" x14ac:dyDescent="0.2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v>40770.041666666664</v>
      </c>
      <c r="K2113">
        <v>1307594625</v>
      </c>
      <c r="L2113" s="10"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v>1.0649999999999999</v>
      </c>
      <c r="R2113">
        <v>54.615384615384613</v>
      </c>
      <c r="S2113" t="s">
        <v>8315</v>
      </c>
      <c r="T2113" t="s">
        <v>8340</v>
      </c>
    </row>
    <row r="2114" spans="1:20" x14ac:dyDescent="0.2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v>41379.928159722222</v>
      </c>
      <c r="K2114">
        <v>1364854593</v>
      </c>
      <c r="L2114" s="10"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v>1</v>
      </c>
      <c r="R2114">
        <v>27.272727272727273</v>
      </c>
      <c r="S2114" t="s">
        <v>8315</v>
      </c>
      <c r="T2114" t="s">
        <v>8340</v>
      </c>
    </row>
    <row r="2115" spans="1:20" x14ac:dyDescent="0.2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v>41905.86546296296</v>
      </c>
      <c r="K2115">
        <v>1408481176</v>
      </c>
      <c r="L2115" s="10"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v>1.0485714285714285</v>
      </c>
      <c r="R2115">
        <v>68.598130841121488</v>
      </c>
      <c r="S2115" t="s">
        <v>8315</v>
      </c>
      <c r="T2115" t="s">
        <v>8340</v>
      </c>
    </row>
    <row r="2116" spans="1:20" x14ac:dyDescent="0.2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v>40521.207638888889</v>
      </c>
      <c r="K2116">
        <v>1286480070</v>
      </c>
      <c r="L2116" s="10"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v>1.0469999999999999</v>
      </c>
      <c r="R2116">
        <v>35.612244897959187</v>
      </c>
      <c r="S2116" t="s">
        <v>8315</v>
      </c>
      <c r="T2116" t="s">
        <v>8340</v>
      </c>
    </row>
    <row r="2117" spans="1:20" x14ac:dyDescent="0.2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v>40594.081030092595</v>
      </c>
      <c r="K2117">
        <v>1295575001</v>
      </c>
      <c r="L2117" s="10"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v>2.2566666666666668</v>
      </c>
      <c r="R2117">
        <v>94.027777777777771</v>
      </c>
      <c r="S2117" t="s">
        <v>8315</v>
      </c>
      <c r="T2117" t="s">
        <v>8340</v>
      </c>
    </row>
    <row r="2118" spans="1:20" x14ac:dyDescent="0.2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v>41184.777812500004</v>
      </c>
      <c r="K2118">
        <v>1345056003</v>
      </c>
      <c r="L2118" s="10"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v>1.0090416666666666</v>
      </c>
      <c r="R2118">
        <v>526.45652173913038</v>
      </c>
      <c r="S2118" t="s">
        <v>8315</v>
      </c>
      <c r="T2118" t="s">
        <v>8340</v>
      </c>
    </row>
    <row r="2119" spans="1:20" x14ac:dyDescent="0.2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v>42304.207638888889</v>
      </c>
      <c r="K2119">
        <v>1444699549</v>
      </c>
      <c r="L2119" s="10"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v>1.4775</v>
      </c>
      <c r="R2119">
        <v>50.657142857142858</v>
      </c>
      <c r="S2119" t="s">
        <v>8315</v>
      </c>
      <c r="T2119" t="s">
        <v>8340</v>
      </c>
    </row>
    <row r="2120" spans="1:20" x14ac:dyDescent="0.2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v>40748.839537037034</v>
      </c>
      <c r="K2120">
        <v>1308946136</v>
      </c>
      <c r="L2120" s="10"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v>1.3461099999999999</v>
      </c>
      <c r="R2120">
        <v>79.182941176470578</v>
      </c>
      <c r="S2120" t="s">
        <v>8315</v>
      </c>
      <c r="T2120" t="s">
        <v>8340</v>
      </c>
    </row>
    <row r="2121" spans="1:20" x14ac:dyDescent="0.2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v>41137.130150462966</v>
      </c>
      <c r="K2121">
        <v>1342494445</v>
      </c>
      <c r="L2121" s="10"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v>1.0075000000000001</v>
      </c>
      <c r="R2121">
        <v>91.590909090909093</v>
      </c>
      <c r="S2121" t="s">
        <v>8315</v>
      </c>
      <c r="T2121" t="s">
        <v>8340</v>
      </c>
    </row>
    <row r="2122" spans="1:20" x14ac:dyDescent="0.2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v>41640.964537037034</v>
      </c>
      <c r="K2122">
        <v>1384384136</v>
      </c>
      <c r="L2122" s="10"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v>1.00880375</v>
      </c>
      <c r="R2122">
        <v>116.96275362318841</v>
      </c>
      <c r="S2122" t="s">
        <v>8315</v>
      </c>
      <c r="T2122" t="s">
        <v>8340</v>
      </c>
    </row>
    <row r="2123" spans="1:20" x14ac:dyDescent="0.2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v>42746.7424537037</v>
      </c>
      <c r="K2123">
        <v>1481564948</v>
      </c>
      <c r="L2123" s="10"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v>5.6800000000000002E-3</v>
      </c>
      <c r="R2123">
        <v>28.4</v>
      </c>
      <c r="S2123" t="s">
        <v>8313</v>
      </c>
      <c r="T2123" t="s">
        <v>8325</v>
      </c>
    </row>
    <row r="2124" spans="1:20" x14ac:dyDescent="0.2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v>42742.300567129627</v>
      </c>
      <c r="K2124">
        <v>1481181169</v>
      </c>
      <c r="L2124" s="10"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v>3.875E-3</v>
      </c>
      <c r="R2124">
        <v>103.33333333333333</v>
      </c>
      <c r="S2124" t="s">
        <v>8313</v>
      </c>
      <c r="T2124" t="s">
        <v>8325</v>
      </c>
    </row>
    <row r="2125" spans="1:20" x14ac:dyDescent="0.2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v>40252.290972222225</v>
      </c>
      <c r="K2125">
        <v>1263982307</v>
      </c>
      <c r="L2125" s="10"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v>0.1</v>
      </c>
      <c r="R2125">
        <v>10</v>
      </c>
      <c r="S2125" t="s">
        <v>8313</v>
      </c>
      <c r="T2125" t="s">
        <v>8325</v>
      </c>
    </row>
    <row r="2126" spans="1:20" x14ac:dyDescent="0.2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v>40512.208333333336</v>
      </c>
      <c r="K2126">
        <v>1286930435</v>
      </c>
      <c r="L2126" s="10"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v>0.10454545454545454</v>
      </c>
      <c r="R2126">
        <v>23</v>
      </c>
      <c r="S2126" t="s">
        <v>8313</v>
      </c>
      <c r="T2126" t="s">
        <v>8325</v>
      </c>
    </row>
    <row r="2127" spans="1:20" x14ac:dyDescent="0.2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v>42221.023530092592</v>
      </c>
      <c r="K2127">
        <v>1436142833</v>
      </c>
      <c r="L2127" s="10"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v>1.4200000000000001E-2</v>
      </c>
      <c r="R2127">
        <v>31.555555555555557</v>
      </c>
      <c r="S2127" t="s">
        <v>8313</v>
      </c>
      <c r="T2127" t="s">
        <v>8325</v>
      </c>
    </row>
    <row r="2128" spans="1:20" x14ac:dyDescent="0.2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v>41981.973229166666</v>
      </c>
      <c r="K2128">
        <v>1415488887</v>
      </c>
      <c r="L2128" s="10"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v>5.0000000000000001E-4</v>
      </c>
      <c r="R2128">
        <v>5</v>
      </c>
      <c r="S2128" t="s">
        <v>8313</v>
      </c>
      <c r="T2128" t="s">
        <v>8325</v>
      </c>
    </row>
    <row r="2129" spans="1:20" x14ac:dyDescent="0.2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v>42075.463692129633</v>
      </c>
      <c r="K2129">
        <v>1423570063</v>
      </c>
      <c r="L2129" s="10"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v>0.28842857142857142</v>
      </c>
      <c r="R2129">
        <v>34.220338983050844</v>
      </c>
      <c r="S2129" t="s">
        <v>8313</v>
      </c>
      <c r="T2129" t="s">
        <v>8325</v>
      </c>
    </row>
    <row r="2130" spans="1:20" x14ac:dyDescent="0.2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v>41903.772789351853</v>
      </c>
      <c r="K2130">
        <v>1406140369</v>
      </c>
      <c r="L2130" s="10"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v>1.6666666666666668E-3</v>
      </c>
      <c r="R2130">
        <v>25</v>
      </c>
      <c r="S2130" t="s">
        <v>8313</v>
      </c>
      <c r="T2130" t="s">
        <v>8325</v>
      </c>
    </row>
    <row r="2131" spans="1:20" x14ac:dyDescent="0.2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v>42439.024305555555</v>
      </c>
      <c r="K2131">
        <v>1454978100</v>
      </c>
      <c r="L2131" s="10"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v>0.11799999999999999</v>
      </c>
      <c r="R2131">
        <v>19.666666666666668</v>
      </c>
      <c r="S2131" t="s">
        <v>8313</v>
      </c>
      <c r="T2131" t="s">
        <v>8325</v>
      </c>
    </row>
    <row r="2132" spans="1:20" x14ac:dyDescent="0.2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v>41867.086377314816</v>
      </c>
      <c r="K2132">
        <v>1405130663</v>
      </c>
      <c r="L2132" s="10"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v>2.0238095238095236E-3</v>
      </c>
      <c r="R2132">
        <v>21.25</v>
      </c>
      <c r="S2132" t="s">
        <v>8313</v>
      </c>
      <c r="T2132" t="s">
        <v>8325</v>
      </c>
    </row>
    <row r="2133" spans="1:20" x14ac:dyDescent="0.2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v>42197.207071759258</v>
      </c>
      <c r="K2133">
        <v>1434085091</v>
      </c>
      <c r="L2133" s="10"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v>0.05</v>
      </c>
      <c r="R2133">
        <v>8.3333333333333339</v>
      </c>
      <c r="S2133" t="s">
        <v>8313</v>
      </c>
      <c r="T2133" t="s">
        <v>8325</v>
      </c>
    </row>
    <row r="2134" spans="1:20" x14ac:dyDescent="0.2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v>41673.487175925926</v>
      </c>
      <c r="K2134">
        <v>1388835692</v>
      </c>
      <c r="L2134" s="10"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v>2.1129899999999997E-2</v>
      </c>
      <c r="R2134">
        <v>21.34333333333333</v>
      </c>
      <c r="S2134" t="s">
        <v>8313</v>
      </c>
      <c r="T2134" t="s">
        <v>8325</v>
      </c>
    </row>
    <row r="2135" spans="1:20" x14ac:dyDescent="0.2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v>40657.290972222225</v>
      </c>
      <c r="K2135">
        <v>1300328399</v>
      </c>
      <c r="L2135" s="10"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v>1.6E-2</v>
      </c>
      <c r="R2135">
        <v>5.333333333333333</v>
      </c>
      <c r="S2135" t="s">
        <v>8313</v>
      </c>
      <c r="T2135" t="s">
        <v>8325</v>
      </c>
    </row>
    <row r="2136" spans="1:20" x14ac:dyDescent="0.2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v>41391.886469907404</v>
      </c>
      <c r="K2136">
        <v>1364505391</v>
      </c>
      <c r="L2136" s="10"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v>1.7333333333333333E-2</v>
      </c>
      <c r="R2136">
        <v>34.666666666666664</v>
      </c>
      <c r="S2136" t="s">
        <v>8313</v>
      </c>
      <c r="T2136" t="s">
        <v>8325</v>
      </c>
    </row>
    <row r="2137" spans="1:20" x14ac:dyDescent="0.2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v>41186.963344907403</v>
      </c>
      <c r="K2137">
        <v>1346800033</v>
      </c>
      <c r="L2137" s="10"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v>9.5600000000000004E-2</v>
      </c>
      <c r="R2137">
        <v>21.727272727272727</v>
      </c>
      <c r="S2137" t="s">
        <v>8313</v>
      </c>
      <c r="T2137" t="s">
        <v>8325</v>
      </c>
    </row>
    <row r="2138" spans="1:20" x14ac:dyDescent="0.2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v>41566.509097222224</v>
      </c>
      <c r="K2138">
        <v>1379592786</v>
      </c>
      <c r="L2138" s="10"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v>5.9612499999999998E-4</v>
      </c>
      <c r="R2138">
        <v>11.922499999999999</v>
      </c>
      <c r="S2138" t="s">
        <v>8313</v>
      </c>
      <c r="T2138" t="s">
        <v>8325</v>
      </c>
    </row>
    <row r="2139" spans="1:20" x14ac:dyDescent="0.2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v>41978.771168981482</v>
      </c>
      <c r="K2139">
        <v>1415212229</v>
      </c>
      <c r="L2139" s="10"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v>0.28405999999999998</v>
      </c>
      <c r="R2139">
        <v>26.59737827715356</v>
      </c>
      <c r="S2139" t="s">
        <v>8313</v>
      </c>
      <c r="T2139" t="s">
        <v>8325</v>
      </c>
    </row>
    <row r="2140" spans="1:20" x14ac:dyDescent="0.2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v>41587.054849537039</v>
      </c>
      <c r="K2140">
        <v>1381364339</v>
      </c>
      <c r="L2140" s="10"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v>0.128</v>
      </c>
      <c r="R2140">
        <v>10.666666666666666</v>
      </c>
      <c r="S2140" t="s">
        <v>8313</v>
      </c>
      <c r="T2140" t="s">
        <v>8325</v>
      </c>
    </row>
    <row r="2141" spans="1:20" x14ac:dyDescent="0.2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v>42677.750092592592</v>
      </c>
      <c r="K2141">
        <v>1475604008</v>
      </c>
      <c r="L2141" s="10"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v>5.4199999999999998E-2</v>
      </c>
      <c r="R2141">
        <v>29.035714285714285</v>
      </c>
      <c r="S2141" t="s">
        <v>8313</v>
      </c>
      <c r="T2141" t="s">
        <v>8325</v>
      </c>
    </row>
    <row r="2142" spans="1:20" x14ac:dyDescent="0.2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v>41285.833611111113</v>
      </c>
      <c r="K2142">
        <v>1355342424</v>
      </c>
      <c r="L2142" s="10"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v>1.1199999999999999E-3</v>
      </c>
      <c r="R2142">
        <v>50.909090909090907</v>
      </c>
      <c r="S2142" t="s">
        <v>8313</v>
      </c>
      <c r="T2142" t="s">
        <v>8325</v>
      </c>
    </row>
    <row r="2143" spans="1:20" x14ac:dyDescent="0.2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v>41957.277303240742</v>
      </c>
      <c r="K2143">
        <v>1413351559</v>
      </c>
      <c r="L2143" s="10"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v>0</v>
      </c>
      <c r="R2143" t="e">
        <v>#DIV/0!</v>
      </c>
      <c r="S2143" t="s">
        <v>8313</v>
      </c>
      <c r="T2143" t="s">
        <v>8325</v>
      </c>
    </row>
    <row r="2144" spans="1:20" x14ac:dyDescent="0.2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v>42368.701504629629</v>
      </c>
      <c r="K2144">
        <v>1449075010</v>
      </c>
      <c r="L2144" s="10"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v>5.7238095238095241E-2</v>
      </c>
      <c r="R2144">
        <v>50.083333333333336</v>
      </c>
      <c r="S2144" t="s">
        <v>8313</v>
      </c>
      <c r="T2144" t="s">
        <v>8325</v>
      </c>
    </row>
    <row r="2145" spans="1:20" x14ac:dyDescent="0.2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v>40380.791666666664</v>
      </c>
      <c r="K2145">
        <v>1275599812</v>
      </c>
      <c r="L2145" s="10"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v>0.1125</v>
      </c>
      <c r="R2145">
        <v>45</v>
      </c>
      <c r="S2145" t="s">
        <v>8313</v>
      </c>
      <c r="T2145" t="s">
        <v>8325</v>
      </c>
    </row>
    <row r="2146" spans="1:20" x14ac:dyDescent="0.2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v>41531.546759259261</v>
      </c>
      <c r="K2146">
        <v>1376399240</v>
      </c>
      <c r="L2146" s="10"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v>1.7098591549295775E-2</v>
      </c>
      <c r="R2146">
        <v>25.291666666666668</v>
      </c>
      <c r="S2146" t="s">
        <v>8313</v>
      </c>
      <c r="T2146" t="s">
        <v>8325</v>
      </c>
    </row>
    <row r="2147" spans="1:20" x14ac:dyDescent="0.2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v>41605.279097222221</v>
      </c>
      <c r="K2147">
        <v>1382938914</v>
      </c>
      <c r="L2147" s="10"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v>0.30433333333333334</v>
      </c>
      <c r="R2147">
        <v>51.292134831460672</v>
      </c>
      <c r="S2147" t="s">
        <v>8313</v>
      </c>
      <c r="T2147" t="s">
        <v>8325</v>
      </c>
    </row>
    <row r="2148" spans="1:20" x14ac:dyDescent="0.2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v>42411.679513888885</v>
      </c>
      <c r="K2148">
        <v>1453997910</v>
      </c>
      <c r="L2148" s="10"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v>2.0000000000000001E-4</v>
      </c>
      <c r="R2148">
        <v>1</v>
      </c>
      <c r="S2148" t="s">
        <v>8313</v>
      </c>
      <c r="T2148" t="s">
        <v>8325</v>
      </c>
    </row>
    <row r="2149" spans="1:20" x14ac:dyDescent="0.2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v>41959.337361111116</v>
      </c>
      <c r="K2149">
        <v>1413356748</v>
      </c>
      <c r="L2149" s="10"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v>6.9641025641025639E-3</v>
      </c>
      <c r="R2149">
        <v>49.381818181818183</v>
      </c>
      <c r="S2149" t="s">
        <v>8313</v>
      </c>
      <c r="T2149" t="s">
        <v>8325</v>
      </c>
    </row>
    <row r="2150" spans="1:20" x14ac:dyDescent="0.2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v>42096.691921296297</v>
      </c>
      <c r="K2150">
        <v>1425404182</v>
      </c>
      <c r="L2150" s="10"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v>0.02</v>
      </c>
      <c r="R2150">
        <v>1</v>
      </c>
      <c r="S2150" t="s">
        <v>8313</v>
      </c>
      <c r="T2150" t="s">
        <v>8325</v>
      </c>
    </row>
    <row r="2151" spans="1:20" x14ac:dyDescent="0.2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v>40390</v>
      </c>
      <c r="K2151">
        <v>1277512556</v>
      </c>
      <c r="L2151" s="10"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v>0</v>
      </c>
      <c r="R2151" t="e">
        <v>#DIV/0!</v>
      </c>
      <c r="S2151" t="s">
        <v>8313</v>
      </c>
      <c r="T2151" t="s">
        <v>8325</v>
      </c>
    </row>
    <row r="2152" spans="1:20" x14ac:dyDescent="0.2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v>42564.284710648149</v>
      </c>
      <c r="K2152">
        <v>1465800599</v>
      </c>
      <c r="L2152" s="10"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v>8.0999999999999996E-3</v>
      </c>
      <c r="R2152">
        <v>101.25</v>
      </c>
      <c r="S2152" t="s">
        <v>8313</v>
      </c>
      <c r="T2152" t="s">
        <v>8325</v>
      </c>
    </row>
    <row r="2153" spans="1:20" x14ac:dyDescent="0.2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v>42550.847384259265</v>
      </c>
      <c r="K2153">
        <v>1464639614</v>
      </c>
      <c r="L2153" s="10"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v>2.6222222222222224E-3</v>
      </c>
      <c r="R2153">
        <v>19.666666666666668</v>
      </c>
      <c r="S2153" t="s">
        <v>8313</v>
      </c>
      <c r="T2153" t="s">
        <v>8325</v>
      </c>
    </row>
    <row r="2154" spans="1:20" x14ac:dyDescent="0.2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v>41713.790613425925</v>
      </c>
      <c r="K2154">
        <v>1392321509</v>
      </c>
      <c r="L2154" s="10"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v>1.6666666666666668E-3</v>
      </c>
      <c r="R2154">
        <v>12.5</v>
      </c>
      <c r="S2154" t="s">
        <v>8313</v>
      </c>
      <c r="T2154" t="s">
        <v>8325</v>
      </c>
    </row>
    <row r="2155" spans="1:20" x14ac:dyDescent="0.2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v>42014.332638888889</v>
      </c>
      <c r="K2155">
        <v>1417470718</v>
      </c>
      <c r="L2155" s="10"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v>9.1244548809124457E-5</v>
      </c>
      <c r="R2155">
        <v>8.5</v>
      </c>
      <c r="S2155" t="s">
        <v>8313</v>
      </c>
      <c r="T2155" t="s">
        <v>8325</v>
      </c>
    </row>
    <row r="2156" spans="1:20" x14ac:dyDescent="0.2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v>41667.632256944446</v>
      </c>
      <c r="K2156">
        <v>1389193827</v>
      </c>
      <c r="L2156" s="10"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v>8.0000000000000002E-3</v>
      </c>
      <c r="R2156">
        <v>1</v>
      </c>
      <c r="S2156" t="s">
        <v>8313</v>
      </c>
      <c r="T2156" t="s">
        <v>8325</v>
      </c>
    </row>
    <row r="2157" spans="1:20" x14ac:dyDescent="0.2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v>42460.70584490741</v>
      </c>
      <c r="K2157">
        <v>1456854985</v>
      </c>
      <c r="L2157" s="10"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v>2.3E-2</v>
      </c>
      <c r="R2157">
        <v>23</v>
      </c>
      <c r="S2157" t="s">
        <v>8313</v>
      </c>
      <c r="T2157" t="s">
        <v>8325</v>
      </c>
    </row>
    <row r="2158" spans="1:20" x14ac:dyDescent="0.2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v>41533.85423611111</v>
      </c>
      <c r="K2158">
        <v>1375475406</v>
      </c>
      <c r="L2158" s="10"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v>2.6660714285714284E-2</v>
      </c>
      <c r="R2158">
        <v>17.987951807228917</v>
      </c>
      <c r="S2158" t="s">
        <v>8313</v>
      </c>
      <c r="T2158" t="s">
        <v>8325</v>
      </c>
    </row>
    <row r="2159" spans="1:20" x14ac:dyDescent="0.2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v>42727.332638888889</v>
      </c>
      <c r="K2159">
        <v>1479684783</v>
      </c>
      <c r="L2159" s="10"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v>0.28192</v>
      </c>
      <c r="R2159">
        <v>370.94736842105266</v>
      </c>
      <c r="S2159" t="s">
        <v>8313</v>
      </c>
      <c r="T2159" t="s">
        <v>8325</v>
      </c>
    </row>
    <row r="2160" spans="1:20" x14ac:dyDescent="0.2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v>41309.853865740741</v>
      </c>
      <c r="K2160">
        <v>1356121774</v>
      </c>
      <c r="L2160" s="10"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v>6.5900366666666668E-2</v>
      </c>
      <c r="R2160">
        <v>63.569485530546629</v>
      </c>
      <c r="S2160" t="s">
        <v>8313</v>
      </c>
      <c r="T2160" t="s">
        <v>8325</v>
      </c>
    </row>
    <row r="2161" spans="1:20" x14ac:dyDescent="0.2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v>40740.731180555551</v>
      </c>
      <c r="K2161">
        <v>1308245574</v>
      </c>
      <c r="L2161" s="10"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v>7.2222222222222219E-3</v>
      </c>
      <c r="R2161">
        <v>13</v>
      </c>
      <c r="S2161" t="s">
        <v>8313</v>
      </c>
      <c r="T2161" t="s">
        <v>8325</v>
      </c>
    </row>
    <row r="2162" spans="1:20" x14ac:dyDescent="0.2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v>41048.711863425924</v>
      </c>
      <c r="K2162">
        <v>1334855105</v>
      </c>
      <c r="L2162" s="10"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v>8.5000000000000006E-3</v>
      </c>
      <c r="R2162">
        <v>5.3125</v>
      </c>
      <c r="S2162" t="s">
        <v>8313</v>
      </c>
      <c r="T2162" t="s">
        <v>8325</v>
      </c>
    </row>
    <row r="2163" spans="1:20" x14ac:dyDescent="0.2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v>42270.852534722217</v>
      </c>
      <c r="K2163">
        <v>1440448059</v>
      </c>
      <c r="L2163" s="10"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v>1.1575</v>
      </c>
      <c r="R2163">
        <v>35.615384615384613</v>
      </c>
      <c r="S2163" t="s">
        <v>8315</v>
      </c>
      <c r="T2163" t="s">
        <v>8354</v>
      </c>
    </row>
    <row r="2164" spans="1:20" x14ac:dyDescent="0.2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v>41844.766099537039</v>
      </c>
      <c r="K2164">
        <v>1403547791</v>
      </c>
      <c r="L2164" s="10"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v>1.1226666666666667</v>
      </c>
      <c r="R2164">
        <v>87.103448275862064</v>
      </c>
      <c r="S2164" t="s">
        <v>8315</v>
      </c>
      <c r="T2164" t="s">
        <v>8354</v>
      </c>
    </row>
    <row r="2165" spans="1:20" x14ac:dyDescent="0.2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v>42163.159722222219</v>
      </c>
      <c r="K2165">
        <v>1429306520</v>
      </c>
      <c r="L2165" s="10"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v>1.3220000000000001</v>
      </c>
      <c r="R2165">
        <v>75.11363636363636</v>
      </c>
      <c r="S2165" t="s">
        <v>8315</v>
      </c>
      <c r="T2165" t="s">
        <v>8354</v>
      </c>
    </row>
    <row r="2166" spans="1:20" x14ac:dyDescent="0.2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v>42546.165972222225</v>
      </c>
      <c r="K2166">
        <v>1464196414</v>
      </c>
      <c r="L2166" s="10"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v>1.0263636363636364</v>
      </c>
      <c r="R2166">
        <v>68.01204819277109</v>
      </c>
      <c r="S2166" t="s">
        <v>8315</v>
      </c>
      <c r="T2166" t="s">
        <v>8354</v>
      </c>
    </row>
    <row r="2167" spans="1:20" x14ac:dyDescent="0.2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v>42468.625405092593</v>
      </c>
      <c r="K2167">
        <v>1457539235</v>
      </c>
      <c r="L2167" s="10"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v>1.3864000000000001</v>
      </c>
      <c r="R2167">
        <v>29.623931623931625</v>
      </c>
      <c r="S2167" t="s">
        <v>8315</v>
      </c>
      <c r="T2167" t="s">
        <v>8354</v>
      </c>
    </row>
    <row r="2168" spans="1:20" x14ac:dyDescent="0.2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v>41978.879837962959</v>
      </c>
      <c r="K2168">
        <v>1413922018</v>
      </c>
      <c r="L2168" s="10"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v>1.466</v>
      </c>
      <c r="R2168">
        <v>91.625</v>
      </c>
      <c r="S2168" t="s">
        <v>8315</v>
      </c>
      <c r="T2168" t="s">
        <v>8354</v>
      </c>
    </row>
    <row r="2169" spans="1:20" x14ac:dyDescent="0.2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v>41167.066400462965</v>
      </c>
      <c r="K2169">
        <v>1346463337</v>
      </c>
      <c r="L2169" s="10"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v>1.2</v>
      </c>
      <c r="R2169">
        <v>22.5</v>
      </c>
      <c r="S2169" t="s">
        <v>8315</v>
      </c>
      <c r="T2169" t="s">
        <v>8354</v>
      </c>
    </row>
    <row r="2170" spans="1:20" x14ac:dyDescent="0.2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v>42776.208333333328</v>
      </c>
      <c r="K2170">
        <v>1484058261</v>
      </c>
      <c r="L2170" s="10"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v>1.215816111111111</v>
      </c>
      <c r="R2170">
        <v>64.366735294117646</v>
      </c>
      <c r="S2170" t="s">
        <v>8315</v>
      </c>
      <c r="T2170" t="s">
        <v>8354</v>
      </c>
    </row>
    <row r="2171" spans="1:20" x14ac:dyDescent="0.2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v>42796.700821759259</v>
      </c>
      <c r="K2171">
        <v>1488214151</v>
      </c>
      <c r="L2171" s="10"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v>1</v>
      </c>
      <c r="R2171">
        <v>21.857142857142858</v>
      </c>
      <c r="S2171" t="s">
        <v>8315</v>
      </c>
      <c r="T2171" t="s">
        <v>8354</v>
      </c>
    </row>
    <row r="2172" spans="1:20" x14ac:dyDescent="0.2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v>42238.750254629631</v>
      </c>
      <c r="K2172">
        <v>1436810422</v>
      </c>
      <c r="L2172" s="10"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v>1.8085714285714285</v>
      </c>
      <c r="R2172">
        <v>33.315789473684212</v>
      </c>
      <c r="S2172" t="s">
        <v>8315</v>
      </c>
      <c r="T2172" t="s">
        <v>8354</v>
      </c>
    </row>
    <row r="2173" spans="1:20" x14ac:dyDescent="0.2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v>42177.208333333328</v>
      </c>
      <c r="K2173">
        <v>1431903495</v>
      </c>
      <c r="L2173" s="10"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v>1.0607500000000001</v>
      </c>
      <c r="R2173">
        <v>90.276595744680847</v>
      </c>
      <c r="S2173" t="s">
        <v>8315</v>
      </c>
      <c r="T2173" t="s">
        <v>8354</v>
      </c>
    </row>
    <row r="2174" spans="1:20" x14ac:dyDescent="0.2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v>42112.580092592587</v>
      </c>
      <c r="K2174">
        <v>1426773320</v>
      </c>
      <c r="L2174" s="10"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v>1</v>
      </c>
      <c r="R2174">
        <v>76.92307692307692</v>
      </c>
      <c r="S2174" t="s">
        <v>8315</v>
      </c>
      <c r="T2174" t="s">
        <v>8354</v>
      </c>
    </row>
    <row r="2175" spans="1:20" x14ac:dyDescent="0.2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v>41527.165972222225</v>
      </c>
      <c r="K2175">
        <v>1376066243</v>
      </c>
      <c r="L2175" s="10"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v>1.2692857142857144</v>
      </c>
      <c r="R2175">
        <v>59.233333333333334</v>
      </c>
      <c r="S2175" t="s">
        <v>8315</v>
      </c>
      <c r="T2175" t="s">
        <v>8354</v>
      </c>
    </row>
    <row r="2176" spans="1:20" x14ac:dyDescent="0.2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v>42495.542905092589</v>
      </c>
      <c r="K2176">
        <v>1459861307</v>
      </c>
      <c r="L2176" s="10"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v>1.0297499999999999</v>
      </c>
      <c r="R2176">
        <v>65.38095238095238</v>
      </c>
      <c r="S2176" t="s">
        <v>8315</v>
      </c>
      <c r="T2176" t="s">
        <v>8354</v>
      </c>
    </row>
    <row r="2177" spans="1:20" x14ac:dyDescent="0.2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v>42572.009097222224</v>
      </c>
      <c r="K2177">
        <v>1468455186</v>
      </c>
      <c r="L2177" s="10"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v>2.5</v>
      </c>
      <c r="R2177">
        <v>67.307692307692307</v>
      </c>
      <c r="S2177" t="s">
        <v>8315</v>
      </c>
      <c r="T2177" t="s">
        <v>8354</v>
      </c>
    </row>
    <row r="2178" spans="1:20" x14ac:dyDescent="0.2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v>42126.633206018523</v>
      </c>
      <c r="K2178">
        <v>1427987509</v>
      </c>
      <c r="L2178" s="10"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v>1.2602</v>
      </c>
      <c r="R2178">
        <v>88.74647887323944</v>
      </c>
      <c r="S2178" t="s">
        <v>8315</v>
      </c>
      <c r="T2178" t="s">
        <v>8354</v>
      </c>
    </row>
    <row r="2179" spans="1:20" x14ac:dyDescent="0.2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v>42527.250775462962</v>
      </c>
      <c r="K2179">
        <v>1463032867</v>
      </c>
      <c r="L2179" s="10"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v>1.0012000000000001</v>
      </c>
      <c r="R2179">
        <v>65.868421052631575</v>
      </c>
      <c r="S2179" t="s">
        <v>8315</v>
      </c>
      <c r="T2179" t="s">
        <v>8354</v>
      </c>
    </row>
    <row r="2180" spans="1:20" x14ac:dyDescent="0.2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v>42753.63653935185</v>
      </c>
      <c r="K2180">
        <v>1482160597</v>
      </c>
      <c r="L2180" s="10"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v>1.3864000000000001</v>
      </c>
      <c r="R2180">
        <v>40.349243306169967</v>
      </c>
      <c r="S2180" t="s">
        <v>8315</v>
      </c>
      <c r="T2180" t="s">
        <v>8354</v>
      </c>
    </row>
    <row r="2181" spans="1:20" x14ac:dyDescent="0.2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v>42105.171203703707</v>
      </c>
      <c r="K2181">
        <v>1426133192</v>
      </c>
      <c r="L2181" s="10"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v>1.6140000000000001</v>
      </c>
      <c r="R2181">
        <v>76.857142857142861</v>
      </c>
      <c r="S2181" t="s">
        <v>8315</v>
      </c>
      <c r="T2181" t="s">
        <v>8354</v>
      </c>
    </row>
    <row r="2182" spans="1:20" x14ac:dyDescent="0.2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v>42321.711435185185</v>
      </c>
      <c r="K2182">
        <v>1443801868</v>
      </c>
      <c r="L2182" s="10"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v>1.071842</v>
      </c>
      <c r="R2182">
        <v>68.707820512820518</v>
      </c>
      <c r="S2182" t="s">
        <v>8315</v>
      </c>
      <c r="T2182" t="s">
        <v>8354</v>
      </c>
    </row>
    <row r="2183" spans="1:20" x14ac:dyDescent="0.2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v>42787.005243055552</v>
      </c>
      <c r="K2183">
        <v>1486426053</v>
      </c>
      <c r="L2183" s="10"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v>1.5309999999999999</v>
      </c>
      <c r="R2183">
        <v>57.773584905660378</v>
      </c>
      <c r="S2183" t="s">
        <v>8313</v>
      </c>
      <c r="T2183" t="s">
        <v>8324</v>
      </c>
    </row>
    <row r="2184" spans="1:20" x14ac:dyDescent="0.2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v>41914.900752314818</v>
      </c>
      <c r="K2184">
        <v>1409261825</v>
      </c>
      <c r="L2184" s="10"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v>5.2416666666666663</v>
      </c>
      <c r="R2184">
        <v>44.171348314606739</v>
      </c>
      <c r="S2184" t="s">
        <v>8313</v>
      </c>
      <c r="T2184" t="s">
        <v>8324</v>
      </c>
    </row>
    <row r="2185" spans="1:20" x14ac:dyDescent="0.2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v>42775.208333333328</v>
      </c>
      <c r="K2185">
        <v>1484037977</v>
      </c>
      <c r="L2185" s="10"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v>4.8927777777777779</v>
      </c>
      <c r="R2185">
        <v>31.566308243727597</v>
      </c>
      <c r="S2185" t="s">
        <v>8313</v>
      </c>
      <c r="T2185" t="s">
        <v>8324</v>
      </c>
    </row>
    <row r="2186" spans="1:20" x14ac:dyDescent="0.2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v>42394.666666666672</v>
      </c>
      <c r="K2186">
        <v>1452530041</v>
      </c>
      <c r="L2186" s="10"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v>2.8473999999999999</v>
      </c>
      <c r="R2186">
        <v>107.04511278195488</v>
      </c>
      <c r="S2186" t="s">
        <v>8313</v>
      </c>
      <c r="T2186" t="s">
        <v>8324</v>
      </c>
    </row>
    <row r="2187" spans="1:20" x14ac:dyDescent="0.2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v>41359.349988425929</v>
      </c>
      <c r="K2187">
        <v>1360830239</v>
      </c>
      <c r="L2187" s="10"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v>18.569700000000001</v>
      </c>
      <c r="R2187">
        <v>149.03451043338683</v>
      </c>
      <c r="S2187" t="s">
        <v>8313</v>
      </c>
      <c r="T2187" t="s">
        <v>8324</v>
      </c>
    </row>
    <row r="2188" spans="1:20" x14ac:dyDescent="0.2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v>42620.083333333328</v>
      </c>
      <c r="K2188">
        <v>1470062743</v>
      </c>
      <c r="L2188" s="10"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v>1.0967499999999999</v>
      </c>
      <c r="R2188">
        <v>55.956632653061227</v>
      </c>
      <c r="S2188" t="s">
        <v>8313</v>
      </c>
      <c r="T2188" t="s">
        <v>8324</v>
      </c>
    </row>
    <row r="2189" spans="1:20" x14ac:dyDescent="0.2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v>42097.165972222225</v>
      </c>
      <c r="K2189">
        <v>1425531666</v>
      </c>
      <c r="L2189" s="10"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v>10.146425000000001</v>
      </c>
      <c r="R2189">
        <v>56.970381807973048</v>
      </c>
      <c r="S2189" t="s">
        <v>8313</v>
      </c>
      <c r="T2189" t="s">
        <v>8324</v>
      </c>
    </row>
    <row r="2190" spans="1:20" x14ac:dyDescent="0.2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v>42668.708333333328</v>
      </c>
      <c r="K2190">
        <v>1474380241</v>
      </c>
      <c r="L2190" s="10"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v>4.1217692027666546</v>
      </c>
      <c r="R2190">
        <v>44.056420233463037</v>
      </c>
      <c r="S2190" t="s">
        <v>8313</v>
      </c>
      <c r="T2190" t="s">
        <v>8324</v>
      </c>
    </row>
    <row r="2191" spans="1:20" x14ac:dyDescent="0.2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v>42481.916666666672</v>
      </c>
      <c r="K2191">
        <v>1460055300</v>
      </c>
      <c r="L2191" s="10"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v>5.0324999999999998</v>
      </c>
      <c r="R2191">
        <v>68.625</v>
      </c>
      <c r="S2191" t="s">
        <v>8313</v>
      </c>
      <c r="T2191" t="s">
        <v>8324</v>
      </c>
    </row>
    <row r="2192" spans="1:20" x14ac:dyDescent="0.2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v>42452.290972222225</v>
      </c>
      <c r="K2192">
        <v>1455721204</v>
      </c>
      <c r="L2192" s="10"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v>1.8461052631578947</v>
      </c>
      <c r="R2192">
        <v>65.318435754189949</v>
      </c>
      <c r="S2192" t="s">
        <v>8313</v>
      </c>
      <c r="T2192" t="s">
        <v>8324</v>
      </c>
    </row>
    <row r="2193" spans="1:20" x14ac:dyDescent="0.2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v>42780.833645833336</v>
      </c>
      <c r="K2193">
        <v>1486065627</v>
      </c>
      <c r="L2193" s="10"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v>1.1973333333333334</v>
      </c>
      <c r="R2193">
        <v>35.92</v>
      </c>
      <c r="S2193" t="s">
        <v>8313</v>
      </c>
      <c r="T2193" t="s">
        <v>8324</v>
      </c>
    </row>
    <row r="2194" spans="1:20" x14ac:dyDescent="0.2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v>42719.958333333328</v>
      </c>
      <c r="K2194">
        <v>1479414344</v>
      </c>
      <c r="L2194" s="10"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v>10.812401666666668</v>
      </c>
      <c r="R2194">
        <v>40.070667078443485</v>
      </c>
      <c r="S2194" t="s">
        <v>8313</v>
      </c>
      <c r="T2194" t="s">
        <v>8324</v>
      </c>
    </row>
    <row r="2195" spans="1:20" x14ac:dyDescent="0.2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v>42695.207638888889</v>
      </c>
      <c r="K2195">
        <v>1477043072</v>
      </c>
      <c r="L2195" s="10"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v>4.5237333333333334</v>
      </c>
      <c r="R2195">
        <v>75.647714604236342</v>
      </c>
      <c r="S2195" t="s">
        <v>8313</v>
      </c>
      <c r="T2195" t="s">
        <v>8324</v>
      </c>
    </row>
    <row r="2196" spans="1:20" x14ac:dyDescent="0.2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v>42455.716319444444</v>
      </c>
      <c r="K2196">
        <v>1456423890</v>
      </c>
      <c r="L2196" s="10"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v>5.3737000000000004</v>
      </c>
      <c r="R2196">
        <v>61.203872437357631</v>
      </c>
      <c r="S2196" t="s">
        <v>8313</v>
      </c>
      <c r="T2196" t="s">
        <v>8324</v>
      </c>
    </row>
    <row r="2197" spans="1:20" x14ac:dyDescent="0.2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v>42227.771990740745</v>
      </c>
      <c r="K2197">
        <v>1436725900</v>
      </c>
      <c r="L2197" s="10"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v>1.2032608695652174</v>
      </c>
      <c r="R2197">
        <v>48.130434782608695</v>
      </c>
      <c r="S2197" t="s">
        <v>8313</v>
      </c>
      <c r="T2197" t="s">
        <v>8324</v>
      </c>
    </row>
    <row r="2198" spans="1:20" x14ac:dyDescent="0.2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v>42706.291666666672</v>
      </c>
      <c r="K2198">
        <v>1478000502</v>
      </c>
      <c r="L2198" s="10"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v>1.1383571428571428</v>
      </c>
      <c r="R2198">
        <v>68.106837606837601</v>
      </c>
      <c r="S2198" t="s">
        <v>8313</v>
      </c>
      <c r="T2198" t="s">
        <v>8324</v>
      </c>
    </row>
    <row r="2199" spans="1:20" x14ac:dyDescent="0.2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v>42063.584016203706</v>
      </c>
      <c r="K2199">
        <v>1422540059</v>
      </c>
      <c r="L2199" s="10"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v>9.5103109999999997</v>
      </c>
      <c r="R2199">
        <v>65.891300230946882</v>
      </c>
      <c r="S2199" t="s">
        <v>8313</v>
      </c>
      <c r="T2199" t="s">
        <v>8324</v>
      </c>
    </row>
    <row r="2200" spans="1:20" x14ac:dyDescent="0.2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v>42322.555555555555</v>
      </c>
      <c r="K2200">
        <v>1444911600</v>
      </c>
      <c r="L2200" s="10"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v>1.3289249999999999</v>
      </c>
      <c r="R2200">
        <v>81.654377880184327</v>
      </c>
      <c r="S2200" t="s">
        <v>8313</v>
      </c>
      <c r="T2200" t="s">
        <v>8324</v>
      </c>
    </row>
    <row r="2201" spans="1:20" x14ac:dyDescent="0.2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v>42292.416643518518</v>
      </c>
      <c r="K2201">
        <v>1442311198</v>
      </c>
      <c r="L2201" s="10"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v>1.4697777777777778</v>
      </c>
      <c r="R2201">
        <v>52.701195219123505</v>
      </c>
      <c r="S2201" t="s">
        <v>8313</v>
      </c>
      <c r="T2201" t="s">
        <v>8324</v>
      </c>
    </row>
    <row r="2202" spans="1:20" x14ac:dyDescent="0.2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v>42191.125</v>
      </c>
      <c r="K2202">
        <v>1433775668</v>
      </c>
      <c r="L2202" s="10"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v>5.4215</v>
      </c>
      <c r="R2202">
        <v>41.228136882129277</v>
      </c>
      <c r="S2202" t="s">
        <v>8313</v>
      </c>
      <c r="T2202" t="s">
        <v>8324</v>
      </c>
    </row>
    <row r="2203" spans="1:20" x14ac:dyDescent="0.2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v>41290.846817129634</v>
      </c>
      <c r="K2203">
        <v>1357157965</v>
      </c>
      <c r="L2203" s="10"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v>3.8271818181818182</v>
      </c>
      <c r="R2203">
        <v>15.035357142857142</v>
      </c>
      <c r="S2203" t="s">
        <v>8315</v>
      </c>
      <c r="T2203" t="s">
        <v>8334</v>
      </c>
    </row>
    <row r="2204" spans="1:20" x14ac:dyDescent="0.2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v>41214.849166666667</v>
      </c>
      <c r="K2204">
        <v>1349209368</v>
      </c>
      <c r="L2204" s="10"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v>7.0418124999999998</v>
      </c>
      <c r="R2204">
        <v>39.066920943134534</v>
      </c>
      <c r="S2204" t="s">
        <v>8315</v>
      </c>
      <c r="T2204" t="s">
        <v>8334</v>
      </c>
    </row>
    <row r="2205" spans="1:20" x14ac:dyDescent="0.2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v>42271.85974537037</v>
      </c>
      <c r="K2205">
        <v>1440535082</v>
      </c>
      <c r="L2205" s="10"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v>1.0954999999999999</v>
      </c>
      <c r="R2205">
        <v>43.82</v>
      </c>
      <c r="S2205" t="s">
        <v>8315</v>
      </c>
      <c r="T2205" t="s">
        <v>8334</v>
      </c>
    </row>
    <row r="2206" spans="1:20" x14ac:dyDescent="0.2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v>41342.311562499999</v>
      </c>
      <c r="K2206">
        <v>1360222119</v>
      </c>
      <c r="L2206" s="10"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v>1.3286666666666667</v>
      </c>
      <c r="R2206">
        <v>27.301369863013697</v>
      </c>
      <c r="S2206" t="s">
        <v>8315</v>
      </c>
      <c r="T2206" t="s">
        <v>8334</v>
      </c>
    </row>
    <row r="2207" spans="1:20" x14ac:dyDescent="0.2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v>41061.82163194444</v>
      </c>
      <c r="K2207">
        <v>1335987789</v>
      </c>
      <c r="L2207" s="10"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v>1.52</v>
      </c>
      <c r="R2207">
        <v>42.222222222222221</v>
      </c>
      <c r="S2207" t="s">
        <v>8315</v>
      </c>
      <c r="T2207" t="s">
        <v>8334</v>
      </c>
    </row>
    <row r="2208" spans="1:20" x14ac:dyDescent="0.2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v>41015.257222222222</v>
      </c>
      <c r="K2208">
        <v>1333001424</v>
      </c>
      <c r="L2208" s="10"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v>1.0272727272727273</v>
      </c>
      <c r="R2208">
        <v>33.235294117647058</v>
      </c>
      <c r="S2208" t="s">
        <v>8315</v>
      </c>
      <c r="T2208" t="s">
        <v>8334</v>
      </c>
    </row>
    <row r="2209" spans="1:20" x14ac:dyDescent="0.2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v>41594.235798611109</v>
      </c>
      <c r="K2209">
        <v>1381984773</v>
      </c>
      <c r="L2209" s="10"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v>1</v>
      </c>
      <c r="R2209">
        <v>285.71428571428572</v>
      </c>
      <c r="S2209" t="s">
        <v>8315</v>
      </c>
      <c r="T2209" t="s">
        <v>8334</v>
      </c>
    </row>
    <row r="2210" spans="1:20" x14ac:dyDescent="0.2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v>41006.166666666664</v>
      </c>
      <c r="K2210">
        <v>1328649026</v>
      </c>
      <c r="L2210" s="10"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v>1.016</v>
      </c>
      <c r="R2210">
        <v>42.333333333333336</v>
      </c>
      <c r="S2210" t="s">
        <v>8315</v>
      </c>
      <c r="T2210" t="s">
        <v>8334</v>
      </c>
    </row>
    <row r="2211" spans="1:20" x14ac:dyDescent="0.2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v>41743.958333333336</v>
      </c>
      <c r="K2211">
        <v>1396524644</v>
      </c>
      <c r="L2211" s="10"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v>1.508</v>
      </c>
      <c r="R2211">
        <v>50.266666666666666</v>
      </c>
      <c r="S2211" t="s">
        <v>8315</v>
      </c>
      <c r="T2211" t="s">
        <v>8334</v>
      </c>
    </row>
    <row r="2212" spans="1:20" x14ac:dyDescent="0.2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v>41013.73333333333</v>
      </c>
      <c r="K2212">
        <v>1329442510</v>
      </c>
      <c r="L2212" s="10"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v>1.11425</v>
      </c>
      <c r="R2212">
        <v>61.902777777777779</v>
      </c>
      <c r="S2212" t="s">
        <v>8315</v>
      </c>
      <c r="T2212" t="s">
        <v>8334</v>
      </c>
    </row>
    <row r="2213" spans="1:20" x14ac:dyDescent="0.2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v>41739.290972222225</v>
      </c>
      <c r="K2213">
        <v>1395168625</v>
      </c>
      <c r="L2213" s="10"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v>1.956</v>
      </c>
      <c r="R2213">
        <v>40.75</v>
      </c>
      <c r="S2213" t="s">
        <v>8315</v>
      </c>
      <c r="T2213" t="s">
        <v>8334</v>
      </c>
    </row>
    <row r="2214" spans="1:20" x14ac:dyDescent="0.2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v>41582.041666666664</v>
      </c>
      <c r="K2214">
        <v>1380650177</v>
      </c>
      <c r="L2214" s="10"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v>1.1438333333333333</v>
      </c>
      <c r="R2214">
        <v>55.796747967479675</v>
      </c>
      <c r="S2214" t="s">
        <v>8315</v>
      </c>
      <c r="T2214" t="s">
        <v>8334</v>
      </c>
    </row>
    <row r="2215" spans="1:20" x14ac:dyDescent="0.2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v>42139.826145833329</v>
      </c>
      <c r="K2215">
        <v>1429127379</v>
      </c>
      <c r="L2215" s="10"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v>2</v>
      </c>
      <c r="R2215">
        <v>10</v>
      </c>
      <c r="S2215" t="s">
        <v>8315</v>
      </c>
      <c r="T2215" t="s">
        <v>8334</v>
      </c>
    </row>
    <row r="2216" spans="1:20" x14ac:dyDescent="0.2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v>41676.792222222226</v>
      </c>
      <c r="K2216">
        <v>1389121248</v>
      </c>
      <c r="L2216" s="10"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v>2.9250166666666666</v>
      </c>
      <c r="R2216">
        <v>73.125416666666666</v>
      </c>
      <c r="S2216" t="s">
        <v>8315</v>
      </c>
      <c r="T2216" t="s">
        <v>8334</v>
      </c>
    </row>
    <row r="2217" spans="1:20" x14ac:dyDescent="0.2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v>40981.290972222225</v>
      </c>
      <c r="K2217">
        <v>1329671572</v>
      </c>
      <c r="L2217" s="10"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v>1.5636363636363637</v>
      </c>
      <c r="R2217">
        <v>26.060606060606062</v>
      </c>
      <c r="S2217" t="s">
        <v>8315</v>
      </c>
      <c r="T2217" t="s">
        <v>8334</v>
      </c>
    </row>
    <row r="2218" spans="1:20" x14ac:dyDescent="0.2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v>42208.751678240747</v>
      </c>
      <c r="K2218">
        <v>1436464945</v>
      </c>
      <c r="L2218" s="10"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v>1.0566666666666666</v>
      </c>
      <c r="R2218">
        <v>22.642857142857142</v>
      </c>
      <c r="S2218" t="s">
        <v>8315</v>
      </c>
      <c r="T2218" t="s">
        <v>8334</v>
      </c>
    </row>
    <row r="2219" spans="1:20" x14ac:dyDescent="0.2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v>42310.333333333328</v>
      </c>
      <c r="K2219">
        <v>1445539113</v>
      </c>
      <c r="L2219" s="10"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v>1.0119047619047619</v>
      </c>
      <c r="R2219">
        <v>47.222222222222221</v>
      </c>
      <c r="S2219" t="s">
        <v>8315</v>
      </c>
      <c r="T2219" t="s">
        <v>8334</v>
      </c>
    </row>
    <row r="2220" spans="1:20" x14ac:dyDescent="0.2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v>41150</v>
      </c>
      <c r="K2220">
        <v>1344281383</v>
      </c>
      <c r="L2220" s="10"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v>1.2283299999999999</v>
      </c>
      <c r="R2220">
        <v>32.324473684210524</v>
      </c>
      <c r="S2220" t="s">
        <v>8315</v>
      </c>
      <c r="T2220" t="s">
        <v>8334</v>
      </c>
    </row>
    <row r="2221" spans="1:20" x14ac:dyDescent="0.2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v>42235.718888888892</v>
      </c>
      <c r="K2221">
        <v>1437412512</v>
      </c>
      <c r="L2221" s="10"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v>1.0149999999999999</v>
      </c>
      <c r="R2221">
        <v>53.421052631578945</v>
      </c>
      <c r="S2221" t="s">
        <v>8315</v>
      </c>
      <c r="T2221" t="s">
        <v>8334</v>
      </c>
    </row>
    <row r="2222" spans="1:20" x14ac:dyDescent="0.2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v>41482.060601851852</v>
      </c>
      <c r="K2222">
        <v>1372296436</v>
      </c>
      <c r="L2222" s="10"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v>1.0114285714285713</v>
      </c>
      <c r="R2222">
        <v>51.304347826086953</v>
      </c>
      <c r="S2222" t="s">
        <v>8315</v>
      </c>
      <c r="T2222" t="s">
        <v>8334</v>
      </c>
    </row>
    <row r="2223" spans="1:20" x14ac:dyDescent="0.2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v>42483</v>
      </c>
      <c r="K2223">
        <v>1458748809</v>
      </c>
      <c r="L2223" s="10"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v>1.0811999999999999</v>
      </c>
      <c r="R2223">
        <v>37.197247706422019</v>
      </c>
      <c r="S2223" t="s">
        <v>8313</v>
      </c>
      <c r="T2223" t="s">
        <v>8324</v>
      </c>
    </row>
    <row r="2224" spans="1:20" x14ac:dyDescent="0.2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v>40936.787581018521</v>
      </c>
      <c r="K2224">
        <v>1325184847</v>
      </c>
      <c r="L2224" s="10"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v>1.6259999999999999</v>
      </c>
      <c r="R2224">
        <v>27.1</v>
      </c>
      <c r="S2224" t="s">
        <v>8313</v>
      </c>
      <c r="T2224" t="s">
        <v>8324</v>
      </c>
    </row>
    <row r="2225" spans="1:20" x14ac:dyDescent="0.2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v>42182.640833333338</v>
      </c>
      <c r="K2225">
        <v>1432826568</v>
      </c>
      <c r="L2225" s="10"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v>1.0580000000000001</v>
      </c>
      <c r="R2225">
        <v>206.31</v>
      </c>
      <c r="S2225" t="s">
        <v>8313</v>
      </c>
      <c r="T2225" t="s">
        <v>8324</v>
      </c>
    </row>
    <row r="2226" spans="1:20" x14ac:dyDescent="0.2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v>42672.791666666672</v>
      </c>
      <c r="K2226">
        <v>1475337675</v>
      </c>
      <c r="L2226" s="10"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v>2.4315000000000002</v>
      </c>
      <c r="R2226">
        <v>82.145270270270274</v>
      </c>
      <c r="S2226" t="s">
        <v>8313</v>
      </c>
      <c r="T2226" t="s">
        <v>8324</v>
      </c>
    </row>
    <row r="2227" spans="1:20" x14ac:dyDescent="0.2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v>41903.79184027778</v>
      </c>
      <c r="K2227">
        <v>1408734015</v>
      </c>
      <c r="L2227" s="10"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v>9.4483338095238096</v>
      </c>
      <c r="R2227">
        <v>164.79651993355483</v>
      </c>
      <c r="S2227" t="s">
        <v>8313</v>
      </c>
      <c r="T2227" t="s">
        <v>8324</v>
      </c>
    </row>
    <row r="2228" spans="1:20" x14ac:dyDescent="0.2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v>42412.207638888889</v>
      </c>
      <c r="K2228">
        <v>1452625822</v>
      </c>
      <c r="L2228" s="10"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v>1.0846283333333333</v>
      </c>
      <c r="R2228">
        <v>60.820280373831778</v>
      </c>
      <c r="S2228" t="s">
        <v>8313</v>
      </c>
      <c r="T2228" t="s">
        <v>8324</v>
      </c>
    </row>
    <row r="2229" spans="1:20" x14ac:dyDescent="0.2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v>41591.849016203705</v>
      </c>
      <c r="K2229">
        <v>1381778555</v>
      </c>
      <c r="L2229" s="10"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v>1.5737692307692308</v>
      </c>
      <c r="R2229">
        <v>67.970099667774093</v>
      </c>
      <c r="S2229" t="s">
        <v>8313</v>
      </c>
      <c r="T2229" t="s">
        <v>8324</v>
      </c>
    </row>
    <row r="2230" spans="1:20" x14ac:dyDescent="0.2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v>42232.278194444443</v>
      </c>
      <c r="K2230">
        <v>1437115236</v>
      </c>
      <c r="L2230" s="10"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v>11.744899999999999</v>
      </c>
      <c r="R2230">
        <v>81.561805555555551</v>
      </c>
      <c r="S2230" t="s">
        <v>8313</v>
      </c>
      <c r="T2230" t="s">
        <v>8324</v>
      </c>
    </row>
    <row r="2231" spans="1:20" x14ac:dyDescent="0.2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v>41520.166666666664</v>
      </c>
      <c r="K2231">
        <v>1375113391</v>
      </c>
      <c r="L2231" s="10"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v>1.7104755366949576</v>
      </c>
      <c r="R2231">
        <v>25.42547309833024</v>
      </c>
      <c r="S2231" t="s">
        <v>8313</v>
      </c>
      <c r="T2231" t="s">
        <v>8324</v>
      </c>
    </row>
    <row r="2232" spans="1:20" x14ac:dyDescent="0.2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v>41754.881099537037</v>
      </c>
      <c r="K2232">
        <v>1395868127</v>
      </c>
      <c r="L2232" s="10"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v>1.2595294117647058</v>
      </c>
      <c r="R2232">
        <v>21.497991967871485</v>
      </c>
      <c r="S2232" t="s">
        <v>8313</v>
      </c>
      <c r="T2232" t="s">
        <v>8324</v>
      </c>
    </row>
    <row r="2233" spans="1:20" x14ac:dyDescent="0.2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v>41450.208333333336</v>
      </c>
      <c r="K2233">
        <v>1369864301</v>
      </c>
      <c r="L2233" s="10"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v>12.121296000000001</v>
      </c>
      <c r="R2233">
        <v>27.226630727762803</v>
      </c>
      <c r="S2233" t="s">
        <v>8313</v>
      </c>
      <c r="T2233" t="s">
        <v>8324</v>
      </c>
    </row>
    <row r="2234" spans="1:20" x14ac:dyDescent="0.2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v>41839.125</v>
      </c>
      <c r="K2234">
        <v>1402945408</v>
      </c>
      <c r="L2234" s="10"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v>4.9580000000000002</v>
      </c>
      <c r="R2234">
        <v>25.091093117408906</v>
      </c>
      <c r="S2234" t="s">
        <v>8313</v>
      </c>
      <c r="T2234" t="s">
        <v>8324</v>
      </c>
    </row>
    <row r="2235" spans="1:20" x14ac:dyDescent="0.2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v>42352</v>
      </c>
      <c r="K2235">
        <v>1448269539</v>
      </c>
      <c r="L2235" s="10"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v>3.3203999999999998</v>
      </c>
      <c r="R2235">
        <v>21.230179028132991</v>
      </c>
      <c r="S2235" t="s">
        <v>8313</v>
      </c>
      <c r="T2235" t="s">
        <v>8324</v>
      </c>
    </row>
    <row r="2236" spans="1:20" x14ac:dyDescent="0.2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v>42740.824618055558</v>
      </c>
      <c r="K2236">
        <v>1481053647</v>
      </c>
      <c r="L2236" s="10"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v>11.65</v>
      </c>
      <c r="R2236">
        <v>41.607142857142854</v>
      </c>
      <c r="S2236" t="s">
        <v>8313</v>
      </c>
      <c r="T2236" t="s">
        <v>8324</v>
      </c>
    </row>
    <row r="2237" spans="1:20" x14ac:dyDescent="0.2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v>42091.980451388896</v>
      </c>
      <c r="K2237">
        <v>1424997111</v>
      </c>
      <c r="L2237" s="10"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v>1.5331538461538461</v>
      </c>
      <c r="R2237">
        <v>135.58503401360545</v>
      </c>
      <c r="S2237" t="s">
        <v>8313</v>
      </c>
      <c r="T2237" t="s">
        <v>8324</v>
      </c>
    </row>
    <row r="2238" spans="1:20" x14ac:dyDescent="0.2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v>42401.617164351846</v>
      </c>
      <c r="K2238">
        <v>1451746123</v>
      </c>
      <c r="L2238" s="10"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v>5.3710714285714287</v>
      </c>
      <c r="R2238">
        <v>22.116176470588236</v>
      </c>
      <c r="S2238" t="s">
        <v>8313</v>
      </c>
      <c r="T2238" t="s">
        <v>8324</v>
      </c>
    </row>
    <row r="2239" spans="1:20" x14ac:dyDescent="0.2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v>41955.332638888889</v>
      </c>
      <c r="K2239">
        <v>1412294683</v>
      </c>
      <c r="L2239" s="10"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v>3.5292777777777777</v>
      </c>
      <c r="R2239">
        <v>64.625635808748726</v>
      </c>
      <c r="S2239" t="s">
        <v>8313</v>
      </c>
      <c r="T2239" t="s">
        <v>8324</v>
      </c>
    </row>
    <row r="2240" spans="1:20" x14ac:dyDescent="0.2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v>42804.621712962966</v>
      </c>
      <c r="K2240">
        <v>1486565716</v>
      </c>
      <c r="L2240" s="10"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v>1.3740000000000001</v>
      </c>
      <c r="R2240">
        <v>69.569620253164558</v>
      </c>
      <c r="S2240" t="s">
        <v>8313</v>
      </c>
      <c r="T2240" t="s">
        <v>8324</v>
      </c>
    </row>
    <row r="2241" spans="1:20" x14ac:dyDescent="0.2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v>41609.168055555558</v>
      </c>
      <c r="K2241">
        <v>1382742014</v>
      </c>
      <c r="L2241" s="10"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v>1.2802667999999999</v>
      </c>
      <c r="R2241">
        <v>75.133028169014082</v>
      </c>
      <c r="S2241" t="s">
        <v>8313</v>
      </c>
      <c r="T2241" t="s">
        <v>8324</v>
      </c>
    </row>
    <row r="2242" spans="1:20" x14ac:dyDescent="0.2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v>42482.825740740736</v>
      </c>
      <c r="K2242">
        <v>1458762544</v>
      </c>
      <c r="L2242" s="10"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v>2.7067999999999999</v>
      </c>
      <c r="R2242">
        <v>140.97916666666666</v>
      </c>
      <c r="S2242" t="s">
        <v>8313</v>
      </c>
      <c r="T2242" t="s">
        <v>8324</v>
      </c>
    </row>
    <row r="2243" spans="1:20" x14ac:dyDescent="0.2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v>42796.827546296292</v>
      </c>
      <c r="K2243">
        <v>1485892300</v>
      </c>
      <c r="L2243" s="10"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v>8.0640000000000001</v>
      </c>
      <c r="R2243">
        <v>49.472392638036808</v>
      </c>
      <c r="S2243" t="s">
        <v>8313</v>
      </c>
      <c r="T2243" t="s">
        <v>8324</v>
      </c>
    </row>
    <row r="2244" spans="1:20" x14ac:dyDescent="0.2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v>41605.126388888886</v>
      </c>
      <c r="K2244">
        <v>1382449733</v>
      </c>
      <c r="L2244" s="10"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v>13.600976000000001</v>
      </c>
      <c r="R2244">
        <v>53.865251485148519</v>
      </c>
      <c r="S2244" t="s">
        <v>8313</v>
      </c>
      <c r="T2244" t="s">
        <v>8324</v>
      </c>
    </row>
    <row r="2245" spans="1:20" x14ac:dyDescent="0.2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v>42807.125</v>
      </c>
      <c r="K2245">
        <v>1488823290</v>
      </c>
      <c r="L2245" s="10"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v>9302.5</v>
      </c>
      <c r="R2245">
        <v>4.5712530712530715</v>
      </c>
      <c r="S2245" t="s">
        <v>8313</v>
      </c>
      <c r="T2245" t="s">
        <v>8324</v>
      </c>
    </row>
    <row r="2246" spans="1:20" x14ac:dyDescent="0.2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v>42659.854166666672</v>
      </c>
      <c r="K2246">
        <v>1475609946</v>
      </c>
      <c r="L2246" s="10"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v>3.7702</v>
      </c>
      <c r="R2246">
        <v>65.00344827586207</v>
      </c>
      <c r="S2246" t="s">
        <v>8313</v>
      </c>
      <c r="T2246" t="s">
        <v>8324</v>
      </c>
    </row>
    <row r="2247" spans="1:20" x14ac:dyDescent="0.2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v>41691.75</v>
      </c>
      <c r="K2247">
        <v>1390323617</v>
      </c>
      <c r="L2247" s="10"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v>26.47025</v>
      </c>
      <c r="R2247">
        <v>53.475252525252522</v>
      </c>
      <c r="S2247" t="s">
        <v>8313</v>
      </c>
      <c r="T2247" t="s">
        <v>8324</v>
      </c>
    </row>
    <row r="2248" spans="1:20" x14ac:dyDescent="0.2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v>42251.79178240741</v>
      </c>
      <c r="K2248">
        <v>1438801210</v>
      </c>
      <c r="L2248" s="10"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v>1.0012000000000001</v>
      </c>
      <c r="R2248">
        <v>43.912280701754383</v>
      </c>
      <c r="S2248" t="s">
        <v>8313</v>
      </c>
      <c r="T2248" t="s">
        <v>8324</v>
      </c>
    </row>
    <row r="2249" spans="1:20" x14ac:dyDescent="0.2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v>42214.666261574079</v>
      </c>
      <c r="K2249">
        <v>1436975965</v>
      </c>
      <c r="L2249" s="10"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v>1.0445405405405406</v>
      </c>
      <c r="R2249">
        <v>50.852631578947367</v>
      </c>
      <c r="S2249" t="s">
        <v>8313</v>
      </c>
      <c r="T2249" t="s">
        <v>8324</v>
      </c>
    </row>
    <row r="2250" spans="1:20" x14ac:dyDescent="0.2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v>42718.875902777778</v>
      </c>
      <c r="K2250">
        <v>1479157278</v>
      </c>
      <c r="L2250" s="10"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v>1.0721428571428571</v>
      </c>
      <c r="R2250">
        <v>58.6328125</v>
      </c>
      <c r="S2250" t="s">
        <v>8313</v>
      </c>
      <c r="T2250" t="s">
        <v>8324</v>
      </c>
    </row>
    <row r="2251" spans="1:20" x14ac:dyDescent="0.2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v>41366.661631944444</v>
      </c>
      <c r="K2251">
        <v>1362329565</v>
      </c>
      <c r="L2251" s="10"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v>1.6877142857142857</v>
      </c>
      <c r="R2251">
        <v>32.81666666666667</v>
      </c>
      <c r="S2251" t="s">
        <v>8313</v>
      </c>
      <c r="T2251" t="s">
        <v>8324</v>
      </c>
    </row>
    <row r="2252" spans="1:20" x14ac:dyDescent="0.2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v>42707.0471412037</v>
      </c>
      <c r="K2252">
        <v>1478131673</v>
      </c>
      <c r="L2252" s="10"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v>9.7511200000000002</v>
      </c>
      <c r="R2252">
        <v>426.93169877408059</v>
      </c>
      <c r="S2252" t="s">
        <v>8313</v>
      </c>
      <c r="T2252" t="s">
        <v>8324</v>
      </c>
    </row>
    <row r="2253" spans="1:20" x14ac:dyDescent="0.2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v>41867.34579861111</v>
      </c>
      <c r="K2253">
        <v>1406362677</v>
      </c>
      <c r="L2253" s="10"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v>1.3444929411764706</v>
      </c>
      <c r="R2253">
        <v>23.808729166666669</v>
      </c>
      <c r="S2253" t="s">
        <v>8313</v>
      </c>
      <c r="T2253" t="s">
        <v>8324</v>
      </c>
    </row>
    <row r="2254" spans="1:20" x14ac:dyDescent="0.2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v>42588.327986111108</v>
      </c>
      <c r="K2254">
        <v>1469173938</v>
      </c>
      <c r="L2254" s="10"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v>2.722777777777778</v>
      </c>
      <c r="R2254">
        <v>98.413654618473899</v>
      </c>
      <c r="S2254" t="s">
        <v>8313</v>
      </c>
      <c r="T2254" t="s">
        <v>8324</v>
      </c>
    </row>
    <row r="2255" spans="1:20" x14ac:dyDescent="0.2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v>42326.672997685186</v>
      </c>
      <c r="K2255">
        <v>1445267347</v>
      </c>
      <c r="L2255" s="10"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v>1.1268750000000001</v>
      </c>
      <c r="R2255">
        <v>107.32142857142857</v>
      </c>
      <c r="S2255" t="s">
        <v>8313</v>
      </c>
      <c r="T2255" t="s">
        <v>8324</v>
      </c>
    </row>
    <row r="2256" spans="1:20" x14ac:dyDescent="0.2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v>42759.647777777776</v>
      </c>
      <c r="K2256">
        <v>1484667168</v>
      </c>
      <c r="L2256" s="10"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v>4.5979999999999999</v>
      </c>
      <c r="R2256">
        <v>11.67005076142132</v>
      </c>
      <c r="S2256" t="s">
        <v>8313</v>
      </c>
      <c r="T2256" t="s">
        <v>8324</v>
      </c>
    </row>
    <row r="2257" spans="1:20" x14ac:dyDescent="0.2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v>42497.951979166668</v>
      </c>
      <c r="K2257">
        <v>1460069451</v>
      </c>
      <c r="L2257" s="10"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v>2.8665822784810127</v>
      </c>
      <c r="R2257">
        <v>41.782287822878232</v>
      </c>
      <c r="S2257" t="s">
        <v>8313</v>
      </c>
      <c r="T2257" t="s">
        <v>8324</v>
      </c>
    </row>
    <row r="2258" spans="1:20" x14ac:dyDescent="0.2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v>42696.451921296291</v>
      </c>
      <c r="K2258">
        <v>1478602246</v>
      </c>
      <c r="L2258" s="10"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v>2.2270833333333333</v>
      </c>
      <c r="R2258">
        <v>21.38</v>
      </c>
      <c r="S2258" t="s">
        <v>8313</v>
      </c>
      <c r="T2258" t="s">
        <v>8324</v>
      </c>
    </row>
    <row r="2259" spans="1:20" x14ac:dyDescent="0.2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v>42540.958333333328</v>
      </c>
      <c r="K2259">
        <v>1463351329</v>
      </c>
      <c r="L2259" s="10"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v>6.3613999999999997</v>
      </c>
      <c r="R2259">
        <v>94.103550295857985</v>
      </c>
      <c r="S2259" t="s">
        <v>8313</v>
      </c>
      <c r="T2259" t="s">
        <v>8324</v>
      </c>
    </row>
    <row r="2260" spans="1:20" x14ac:dyDescent="0.2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v>42166.75100694444</v>
      </c>
      <c r="K2260">
        <v>1431453687</v>
      </c>
      <c r="L2260" s="10"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v>1.4650000000000001</v>
      </c>
      <c r="R2260">
        <v>15.721951219512196</v>
      </c>
      <c r="S2260" t="s">
        <v>8313</v>
      </c>
      <c r="T2260" t="s">
        <v>8324</v>
      </c>
    </row>
    <row r="2261" spans="1:20" x14ac:dyDescent="0.2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v>42712.804814814815</v>
      </c>
      <c r="K2261">
        <v>1480360736</v>
      </c>
      <c r="L2261" s="10"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v>18.670999999999999</v>
      </c>
      <c r="R2261">
        <v>90.635922330097088</v>
      </c>
      <c r="S2261" t="s">
        <v>8313</v>
      </c>
      <c r="T2261" t="s">
        <v>8324</v>
      </c>
    </row>
    <row r="2262" spans="1:20" x14ac:dyDescent="0.2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v>41724.975115740745</v>
      </c>
      <c r="K2262">
        <v>1393287850</v>
      </c>
      <c r="L2262" s="10"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v>3.2692000000000001</v>
      </c>
      <c r="R2262">
        <v>97.297619047619051</v>
      </c>
      <c r="S2262" t="s">
        <v>8313</v>
      </c>
      <c r="T2262" t="s">
        <v>8324</v>
      </c>
    </row>
    <row r="2263" spans="1:20" x14ac:dyDescent="0.2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v>42780.724768518514</v>
      </c>
      <c r="K2263">
        <v>1485278620</v>
      </c>
      <c r="L2263" s="10"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v>7.7949999999999999</v>
      </c>
      <c r="R2263">
        <v>37.11904761904762</v>
      </c>
      <c r="S2263" t="s">
        <v>8313</v>
      </c>
      <c r="T2263" t="s">
        <v>8324</v>
      </c>
    </row>
    <row r="2264" spans="1:20" x14ac:dyDescent="0.2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v>41961</v>
      </c>
      <c r="K2264">
        <v>1413295358</v>
      </c>
      <c r="L2264" s="10"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v>1.5415151515151515</v>
      </c>
      <c r="R2264">
        <v>28.104972375690608</v>
      </c>
      <c r="S2264" t="s">
        <v>8313</v>
      </c>
      <c r="T2264" t="s">
        <v>8324</v>
      </c>
    </row>
    <row r="2265" spans="1:20" x14ac:dyDescent="0.2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v>42035.832326388889</v>
      </c>
      <c r="K2265">
        <v>1420919913</v>
      </c>
      <c r="L2265" s="10"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v>1.1554666666666666</v>
      </c>
      <c r="R2265">
        <v>144.43333333333334</v>
      </c>
      <c r="S2265" t="s">
        <v>8313</v>
      </c>
      <c r="T2265" t="s">
        <v>8324</v>
      </c>
    </row>
    <row r="2266" spans="1:20" x14ac:dyDescent="0.2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v>42513.125</v>
      </c>
      <c r="K2266">
        <v>1462543114</v>
      </c>
      <c r="L2266" s="10"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v>1.8003333333333333</v>
      </c>
      <c r="R2266">
        <v>24.274157303370785</v>
      </c>
      <c r="S2266" t="s">
        <v>8313</v>
      </c>
      <c r="T2266" t="s">
        <v>8324</v>
      </c>
    </row>
    <row r="2267" spans="1:20" x14ac:dyDescent="0.2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v>42696.853090277778</v>
      </c>
      <c r="K2267">
        <v>1479241707</v>
      </c>
      <c r="L2267" s="10"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v>2.9849999999999999</v>
      </c>
      <c r="R2267">
        <v>35.117647058823529</v>
      </c>
      <c r="S2267" t="s">
        <v>8313</v>
      </c>
      <c r="T2267" t="s">
        <v>8324</v>
      </c>
    </row>
    <row r="2268" spans="1:20" x14ac:dyDescent="0.2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v>42487.083333333328</v>
      </c>
      <c r="K2268">
        <v>1460235592</v>
      </c>
      <c r="L2268" s="10"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v>3.2026666666666666</v>
      </c>
      <c r="R2268">
        <v>24.762886597938145</v>
      </c>
      <c r="S2268" t="s">
        <v>8313</v>
      </c>
      <c r="T2268" t="s">
        <v>8324</v>
      </c>
    </row>
    <row r="2269" spans="1:20" x14ac:dyDescent="0.2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v>41994.041666666672</v>
      </c>
      <c r="K2269">
        <v>1416945297</v>
      </c>
      <c r="L2269" s="10"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v>3.80525</v>
      </c>
      <c r="R2269">
        <v>188.37871287128712</v>
      </c>
      <c r="S2269" t="s">
        <v>8313</v>
      </c>
      <c r="T2269" t="s">
        <v>8324</v>
      </c>
    </row>
    <row r="2270" spans="1:20" x14ac:dyDescent="0.2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v>42806.082349537035</v>
      </c>
      <c r="K2270">
        <v>1486691915</v>
      </c>
      <c r="L2270" s="10"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v>1.026</v>
      </c>
      <c r="R2270">
        <v>148.08247422680412</v>
      </c>
      <c r="S2270" t="s">
        <v>8313</v>
      </c>
      <c r="T2270" t="s">
        <v>8324</v>
      </c>
    </row>
    <row r="2271" spans="1:20" x14ac:dyDescent="0.2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v>42801.208333333328</v>
      </c>
      <c r="K2271">
        <v>1486745663</v>
      </c>
      <c r="L2271" s="10"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v>18.016400000000001</v>
      </c>
      <c r="R2271">
        <v>49.934589800443462</v>
      </c>
      <c r="S2271" t="s">
        <v>8313</v>
      </c>
      <c r="T2271" t="s">
        <v>8324</v>
      </c>
    </row>
    <row r="2272" spans="1:20" x14ac:dyDescent="0.2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v>42745.915972222225</v>
      </c>
      <c r="K2272">
        <v>1482353513</v>
      </c>
      <c r="L2272" s="10"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v>7.2024800000000004</v>
      </c>
      <c r="R2272">
        <v>107.82155688622754</v>
      </c>
      <c r="S2272" t="s">
        <v>8313</v>
      </c>
      <c r="T2272" t="s">
        <v>8324</v>
      </c>
    </row>
    <row r="2273" spans="1:20" x14ac:dyDescent="0.2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v>42714.000046296293</v>
      </c>
      <c r="K2273">
        <v>1478736004</v>
      </c>
      <c r="L2273" s="10"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v>2.8309000000000002</v>
      </c>
      <c r="R2273">
        <v>42.63403614457831</v>
      </c>
      <c r="S2273" t="s">
        <v>8313</v>
      </c>
      <c r="T2273" t="s">
        <v>8324</v>
      </c>
    </row>
    <row r="2274" spans="1:20" x14ac:dyDescent="0.2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v>42345.699490740735</v>
      </c>
      <c r="K2274">
        <v>1446914836</v>
      </c>
      <c r="L2274" s="10"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v>13.566000000000001</v>
      </c>
      <c r="R2274">
        <v>14.370762711864407</v>
      </c>
      <c r="S2274" t="s">
        <v>8313</v>
      </c>
      <c r="T2274" t="s">
        <v>8324</v>
      </c>
    </row>
    <row r="2275" spans="1:20" x14ac:dyDescent="0.2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v>42806.507430555561</v>
      </c>
      <c r="K2275">
        <v>1487164242</v>
      </c>
      <c r="L2275" s="10"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v>2.2035999999999998</v>
      </c>
      <c r="R2275">
        <v>37.476190476190474</v>
      </c>
      <c r="S2275" t="s">
        <v>8313</v>
      </c>
      <c r="T2275" t="s">
        <v>8324</v>
      </c>
    </row>
    <row r="2276" spans="1:20" x14ac:dyDescent="0.2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v>41693.500659722224</v>
      </c>
      <c r="K2276">
        <v>1390564857</v>
      </c>
      <c r="L2276" s="10"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v>1.196</v>
      </c>
      <c r="R2276">
        <v>30.202020202020201</v>
      </c>
      <c r="S2276" t="s">
        <v>8313</v>
      </c>
      <c r="T2276" t="s">
        <v>8324</v>
      </c>
    </row>
    <row r="2277" spans="1:20" x14ac:dyDescent="0.2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v>41995.616655092599</v>
      </c>
      <c r="K2277">
        <v>1416667679</v>
      </c>
      <c r="L2277" s="10"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v>4.0776923076923079</v>
      </c>
      <c r="R2277">
        <v>33.550632911392405</v>
      </c>
      <c r="S2277" t="s">
        <v>8313</v>
      </c>
      <c r="T2277" t="s">
        <v>8324</v>
      </c>
    </row>
    <row r="2278" spans="1:20" x14ac:dyDescent="0.2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v>41644.651493055557</v>
      </c>
      <c r="K2278">
        <v>1386344289</v>
      </c>
      <c r="L2278" s="10"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v>1.0581826105905425</v>
      </c>
      <c r="R2278">
        <v>64.74666666666667</v>
      </c>
      <c r="S2278" t="s">
        <v>8313</v>
      </c>
      <c r="T2278" t="s">
        <v>8324</v>
      </c>
    </row>
    <row r="2279" spans="1:20" x14ac:dyDescent="0.2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v>40966.678506944445</v>
      </c>
      <c r="K2279">
        <v>1327767423</v>
      </c>
      <c r="L2279" s="10"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v>1.4108235294117648</v>
      </c>
      <c r="R2279">
        <v>57.932367149758456</v>
      </c>
      <c r="S2279" t="s">
        <v>8313</v>
      </c>
      <c r="T2279" t="s">
        <v>8324</v>
      </c>
    </row>
    <row r="2280" spans="1:20" x14ac:dyDescent="0.2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v>42372.957638888889</v>
      </c>
      <c r="K2280">
        <v>1448902867</v>
      </c>
      <c r="L2280" s="10"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v>2.7069999999999999</v>
      </c>
      <c r="R2280">
        <v>53.078431372549019</v>
      </c>
      <c r="S2280" t="s">
        <v>8313</v>
      </c>
      <c r="T2280" t="s">
        <v>8324</v>
      </c>
    </row>
    <row r="2281" spans="1:20" x14ac:dyDescent="0.2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v>42039.166666666672</v>
      </c>
      <c r="K2281">
        <v>1421436099</v>
      </c>
      <c r="L2281" s="10"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v>1.538</v>
      </c>
      <c r="R2281">
        <v>48.0625</v>
      </c>
      <c r="S2281" t="s">
        <v>8313</v>
      </c>
      <c r="T2281" t="s">
        <v>8324</v>
      </c>
    </row>
    <row r="2282" spans="1:20" x14ac:dyDescent="0.2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v>42264.624895833331</v>
      </c>
      <c r="K2282">
        <v>1439909991</v>
      </c>
      <c r="L2282" s="10"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v>4.0357653061224488</v>
      </c>
      <c r="R2282">
        <v>82.396874999999994</v>
      </c>
      <c r="S2282" t="s">
        <v>8313</v>
      </c>
      <c r="T2282" t="s">
        <v>8324</v>
      </c>
    </row>
    <row r="2283" spans="1:20" x14ac:dyDescent="0.2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v>40749.284722222219</v>
      </c>
      <c r="K2283">
        <v>1306219897</v>
      </c>
      <c r="L2283" s="10"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v>1.85</v>
      </c>
      <c r="R2283">
        <v>50.454545454545453</v>
      </c>
      <c r="S2283" t="s">
        <v>8315</v>
      </c>
      <c r="T2283" t="s">
        <v>8354</v>
      </c>
    </row>
    <row r="2284" spans="1:20" x14ac:dyDescent="0.2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v>42383.17460648148</v>
      </c>
      <c r="K2284">
        <v>1447560686</v>
      </c>
      <c r="L2284" s="10"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v>1.8533333333333333</v>
      </c>
      <c r="R2284">
        <v>115.83333333333333</v>
      </c>
      <c r="S2284" t="s">
        <v>8315</v>
      </c>
      <c r="T2284" t="s">
        <v>8354</v>
      </c>
    </row>
    <row r="2285" spans="1:20" x14ac:dyDescent="0.2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v>41038.083379629628</v>
      </c>
      <c r="K2285">
        <v>1331348404</v>
      </c>
      <c r="L2285" s="10"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v>1.0085533333333332</v>
      </c>
      <c r="R2285">
        <v>63.03458333333333</v>
      </c>
      <c r="S2285" t="s">
        <v>8315</v>
      </c>
      <c r="T2285" t="s">
        <v>8354</v>
      </c>
    </row>
    <row r="2286" spans="1:20" x14ac:dyDescent="0.2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v>40614.166666666664</v>
      </c>
      <c r="K2286">
        <v>1297451245</v>
      </c>
      <c r="L2286" s="10"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v>1.0622116666666668</v>
      </c>
      <c r="R2286">
        <v>108.02152542372882</v>
      </c>
      <c r="S2286" t="s">
        <v>8315</v>
      </c>
      <c r="T2286" t="s">
        <v>8354</v>
      </c>
    </row>
    <row r="2287" spans="1:20" x14ac:dyDescent="0.2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v>41089.185682870368</v>
      </c>
      <c r="K2287">
        <v>1338352043</v>
      </c>
      <c r="L2287" s="10"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v>1.2136666666666667</v>
      </c>
      <c r="R2287">
        <v>46.088607594936711</v>
      </c>
      <c r="S2287" t="s">
        <v>8315</v>
      </c>
      <c r="T2287" t="s">
        <v>8354</v>
      </c>
    </row>
    <row r="2288" spans="1:20" x14ac:dyDescent="0.2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v>41523.165972222225</v>
      </c>
      <c r="K2288">
        <v>1376003254</v>
      </c>
      <c r="L2288" s="10"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v>1.0006666666666666</v>
      </c>
      <c r="R2288">
        <v>107.21428571428571</v>
      </c>
      <c r="S2288" t="s">
        <v>8315</v>
      </c>
      <c r="T2288" t="s">
        <v>8354</v>
      </c>
    </row>
    <row r="2289" spans="1:20" x14ac:dyDescent="0.2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v>41813.667361111111</v>
      </c>
      <c r="K2289">
        <v>1401724860</v>
      </c>
      <c r="L2289" s="10"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v>1.1997755555555556</v>
      </c>
      <c r="R2289">
        <v>50.9338679245283</v>
      </c>
      <c r="S2289" t="s">
        <v>8315</v>
      </c>
      <c r="T2289" t="s">
        <v>8354</v>
      </c>
    </row>
    <row r="2290" spans="1:20" x14ac:dyDescent="0.2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v>41086.75</v>
      </c>
      <c r="K2290">
        <v>1339098689</v>
      </c>
      <c r="L2290" s="10"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v>1.0009999999999999</v>
      </c>
      <c r="R2290">
        <v>40.04</v>
      </c>
      <c r="S2290" t="s">
        <v>8315</v>
      </c>
      <c r="T2290" t="s">
        <v>8354</v>
      </c>
    </row>
    <row r="2291" spans="1:20" x14ac:dyDescent="0.2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v>41614.973611111112</v>
      </c>
      <c r="K2291">
        <v>1382659060</v>
      </c>
      <c r="L2291" s="10"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v>1.0740000000000001</v>
      </c>
      <c r="R2291">
        <v>64.44</v>
      </c>
      <c r="S2291" t="s">
        <v>8315</v>
      </c>
      <c r="T2291" t="s">
        <v>8354</v>
      </c>
    </row>
    <row r="2292" spans="1:20" x14ac:dyDescent="0.2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v>40148.708333333336</v>
      </c>
      <c r="K2292">
        <v>1252908330</v>
      </c>
      <c r="L2292" s="10"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v>1.0406666666666666</v>
      </c>
      <c r="R2292">
        <v>53.827586206896555</v>
      </c>
      <c r="S2292" t="s">
        <v>8315</v>
      </c>
      <c r="T2292" t="s">
        <v>8354</v>
      </c>
    </row>
    <row r="2293" spans="1:20" x14ac:dyDescent="0.2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v>41022.166666666664</v>
      </c>
      <c r="K2293">
        <v>1332199618</v>
      </c>
      <c r="L2293" s="10"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v>1.728</v>
      </c>
      <c r="R2293">
        <v>100.46511627906976</v>
      </c>
      <c r="S2293" t="s">
        <v>8315</v>
      </c>
      <c r="T2293" t="s">
        <v>8354</v>
      </c>
    </row>
    <row r="2294" spans="1:20" x14ac:dyDescent="0.2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v>41017.697638888887</v>
      </c>
      <c r="K2294">
        <v>1332175476</v>
      </c>
      <c r="L2294" s="10"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v>1.072505</v>
      </c>
      <c r="R2294">
        <v>46.630652173913049</v>
      </c>
      <c r="S2294" t="s">
        <v>8315</v>
      </c>
      <c r="T2294" t="s">
        <v>8354</v>
      </c>
    </row>
    <row r="2295" spans="1:20" x14ac:dyDescent="0.2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v>41177.165972222225</v>
      </c>
      <c r="K2295">
        <v>1346345999</v>
      </c>
      <c r="L2295" s="10"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v>1.0823529411764705</v>
      </c>
      <c r="R2295">
        <v>34.074074074074076</v>
      </c>
      <c r="S2295" t="s">
        <v>8315</v>
      </c>
      <c r="T2295" t="s">
        <v>8354</v>
      </c>
    </row>
    <row r="2296" spans="1:20" x14ac:dyDescent="0.2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v>41294.72314814815</v>
      </c>
      <c r="K2296">
        <v>1356110480</v>
      </c>
      <c r="L2296" s="10"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v>1.4608079999999999</v>
      </c>
      <c r="R2296">
        <v>65.214642857142863</v>
      </c>
      <c r="S2296" t="s">
        <v>8315</v>
      </c>
      <c r="T2296" t="s">
        <v>8354</v>
      </c>
    </row>
    <row r="2297" spans="1:20" x14ac:dyDescent="0.2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v>41300.954351851848</v>
      </c>
      <c r="K2297">
        <v>1356648856</v>
      </c>
      <c r="L2297" s="10"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v>1.2524999999999999</v>
      </c>
      <c r="R2297">
        <v>44.205882352941174</v>
      </c>
      <c r="S2297" t="s">
        <v>8315</v>
      </c>
      <c r="T2297" t="s">
        <v>8354</v>
      </c>
    </row>
    <row r="2298" spans="1:20" x14ac:dyDescent="0.2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v>40962.731782407405</v>
      </c>
      <c r="K2298">
        <v>1326994426</v>
      </c>
      <c r="L2298" s="10"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v>1.4907142857142857</v>
      </c>
      <c r="R2298">
        <v>71.965517241379317</v>
      </c>
      <c r="S2298" t="s">
        <v>8315</v>
      </c>
      <c r="T2298" t="s">
        <v>8354</v>
      </c>
    </row>
    <row r="2299" spans="1:20" x14ac:dyDescent="0.2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v>40982.165972222225</v>
      </c>
      <c r="K2299">
        <v>1328749249</v>
      </c>
      <c r="L2299" s="10"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v>1.006</v>
      </c>
      <c r="R2299">
        <v>52.94736842105263</v>
      </c>
      <c r="S2299" t="s">
        <v>8315</v>
      </c>
      <c r="T2299" t="s">
        <v>8354</v>
      </c>
    </row>
    <row r="2300" spans="1:20" x14ac:dyDescent="0.2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v>41724.798993055556</v>
      </c>
      <c r="K2300">
        <v>1393272633</v>
      </c>
      <c r="L2300" s="10"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v>1.0507333333333333</v>
      </c>
      <c r="R2300">
        <v>109.45138888888889</v>
      </c>
      <c r="S2300" t="s">
        <v>8315</v>
      </c>
      <c r="T2300" t="s">
        <v>8354</v>
      </c>
    </row>
    <row r="2301" spans="1:20" x14ac:dyDescent="0.2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v>40580.032511574071</v>
      </c>
      <c r="K2301">
        <v>1295657209</v>
      </c>
      <c r="L2301" s="10"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v>3.5016666666666665</v>
      </c>
      <c r="R2301">
        <v>75.035714285714292</v>
      </c>
      <c r="S2301" t="s">
        <v>8315</v>
      </c>
      <c r="T2301" t="s">
        <v>8354</v>
      </c>
    </row>
    <row r="2302" spans="1:20" x14ac:dyDescent="0.2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v>41088.727037037039</v>
      </c>
      <c r="K2302">
        <v>1339694816</v>
      </c>
      <c r="L2302" s="10"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v>1.0125</v>
      </c>
      <c r="R2302">
        <v>115.71428571428571</v>
      </c>
      <c r="S2302" t="s">
        <v>8315</v>
      </c>
      <c r="T2302" t="s">
        <v>8354</v>
      </c>
    </row>
    <row r="2303" spans="1:20" x14ac:dyDescent="0.2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v>41446.146944444445</v>
      </c>
      <c r="K2303">
        <v>1369193496</v>
      </c>
      <c r="L2303" s="10"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v>1.336044</v>
      </c>
      <c r="R2303">
        <v>31.659810426540286</v>
      </c>
      <c r="S2303" t="s">
        <v>8315</v>
      </c>
      <c r="T2303" t="s">
        <v>8340</v>
      </c>
    </row>
    <row r="2304" spans="1:20" x14ac:dyDescent="0.2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v>41639.291666666664</v>
      </c>
      <c r="K2304">
        <v>1385585434</v>
      </c>
      <c r="L2304" s="10"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v>1.7065217391304348</v>
      </c>
      <c r="R2304">
        <v>46.176470588235297</v>
      </c>
      <c r="S2304" t="s">
        <v>8315</v>
      </c>
      <c r="T2304" t="s">
        <v>8340</v>
      </c>
    </row>
    <row r="2305" spans="1:20" x14ac:dyDescent="0.2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v>40890.152731481481</v>
      </c>
      <c r="K2305">
        <v>1320287996</v>
      </c>
      <c r="L2305" s="10"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v>1.0935829457364341</v>
      </c>
      <c r="R2305">
        <v>68.481650485436887</v>
      </c>
      <c r="S2305" t="s">
        <v>8315</v>
      </c>
      <c r="T2305" t="s">
        <v>8340</v>
      </c>
    </row>
    <row r="2306" spans="1:20" x14ac:dyDescent="0.2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v>40544.207638888889</v>
      </c>
      <c r="K2306">
        <v>1290281691</v>
      </c>
      <c r="L2306" s="10"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v>1.0070033333333335</v>
      </c>
      <c r="R2306">
        <v>53.469203539823013</v>
      </c>
      <c r="S2306" t="s">
        <v>8315</v>
      </c>
      <c r="T2306" t="s">
        <v>8340</v>
      </c>
    </row>
    <row r="2307" spans="1:20" x14ac:dyDescent="0.2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v>41859.75</v>
      </c>
      <c r="K2307">
        <v>1405356072</v>
      </c>
      <c r="L2307" s="10"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v>1.0122777777777778</v>
      </c>
      <c r="R2307">
        <v>109.10778443113773</v>
      </c>
      <c r="S2307" t="s">
        <v>8315</v>
      </c>
      <c r="T2307" t="s">
        <v>8340</v>
      </c>
    </row>
    <row r="2308" spans="1:20" x14ac:dyDescent="0.2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v>40978.16815972222</v>
      </c>
      <c r="K2308">
        <v>1328760129</v>
      </c>
      <c r="L2308" s="10"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v>1.0675857142857144</v>
      </c>
      <c r="R2308">
        <v>51.185616438356163</v>
      </c>
      <c r="S2308" t="s">
        <v>8315</v>
      </c>
      <c r="T2308" t="s">
        <v>8340</v>
      </c>
    </row>
    <row r="2309" spans="1:20" x14ac:dyDescent="0.2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v>41034.802407407406</v>
      </c>
      <c r="K2309">
        <v>1333653333</v>
      </c>
      <c r="L2309" s="10"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v>1.0665777537961894</v>
      </c>
      <c r="R2309">
        <v>27.936800000000002</v>
      </c>
      <c r="S2309" t="s">
        <v>8315</v>
      </c>
      <c r="T2309" t="s">
        <v>8340</v>
      </c>
    </row>
    <row r="2310" spans="1:20" x14ac:dyDescent="0.2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v>41880.041666666664</v>
      </c>
      <c r="K2310">
        <v>1406847996</v>
      </c>
      <c r="L2310" s="10"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v>1.0130622</v>
      </c>
      <c r="R2310">
        <v>82.496921824104234</v>
      </c>
      <c r="S2310" t="s">
        <v>8315</v>
      </c>
      <c r="T2310" t="s">
        <v>8340</v>
      </c>
    </row>
    <row r="2311" spans="1:20" x14ac:dyDescent="0.2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v>41342.987696759257</v>
      </c>
      <c r="K2311">
        <v>1359848537</v>
      </c>
      <c r="L2311" s="10"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v>1.0667450000000001</v>
      </c>
      <c r="R2311">
        <v>59.817476635514019</v>
      </c>
      <c r="S2311" t="s">
        <v>8315</v>
      </c>
      <c r="T2311" t="s">
        <v>8340</v>
      </c>
    </row>
    <row r="2312" spans="1:20" x14ac:dyDescent="0.2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v>41354.752488425926</v>
      </c>
      <c r="K2312">
        <v>1361300615</v>
      </c>
      <c r="L2312" s="10"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v>4.288397837837838</v>
      </c>
      <c r="R2312">
        <v>64.816470588235291</v>
      </c>
      <c r="S2312" t="s">
        <v>8315</v>
      </c>
      <c r="T2312" t="s">
        <v>8340</v>
      </c>
    </row>
    <row r="2313" spans="1:20" x14ac:dyDescent="0.2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v>41766.004502314812</v>
      </c>
      <c r="K2313">
        <v>1396829189</v>
      </c>
      <c r="L2313" s="10"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v>1.0411111111111111</v>
      </c>
      <c r="R2313">
        <v>90.09615384615384</v>
      </c>
      <c r="S2313" t="s">
        <v>8315</v>
      </c>
      <c r="T2313" t="s">
        <v>8340</v>
      </c>
    </row>
    <row r="2314" spans="1:20" x14ac:dyDescent="0.2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v>41747.958333333336</v>
      </c>
      <c r="K2314">
        <v>1395155478</v>
      </c>
      <c r="L2314" s="10"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v>1.0786666666666667</v>
      </c>
      <c r="R2314">
        <v>40.962025316455694</v>
      </c>
      <c r="S2314" t="s">
        <v>8315</v>
      </c>
      <c r="T2314" t="s">
        <v>8340</v>
      </c>
    </row>
    <row r="2315" spans="1:20" x14ac:dyDescent="0.2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v>41032.958634259259</v>
      </c>
      <c r="K2315">
        <v>1333494026</v>
      </c>
      <c r="L2315" s="10"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v>1.7584040000000001</v>
      </c>
      <c r="R2315">
        <v>56.000127388535034</v>
      </c>
      <c r="S2315" t="s">
        <v>8315</v>
      </c>
      <c r="T2315" t="s">
        <v>8340</v>
      </c>
    </row>
    <row r="2316" spans="1:20" x14ac:dyDescent="0.2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v>41067.551585648151</v>
      </c>
      <c r="K2316">
        <v>1336482857</v>
      </c>
      <c r="L2316" s="10"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v>1.5697000000000001</v>
      </c>
      <c r="R2316">
        <v>37.672800000000002</v>
      </c>
      <c r="S2316" t="s">
        <v>8315</v>
      </c>
      <c r="T2316" t="s">
        <v>8340</v>
      </c>
    </row>
    <row r="2317" spans="1:20" x14ac:dyDescent="0.2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v>41034.72619212963</v>
      </c>
      <c r="K2317">
        <v>1333646743</v>
      </c>
      <c r="L2317" s="10"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v>1.026</v>
      </c>
      <c r="R2317">
        <v>40.078125</v>
      </c>
      <c r="S2317" t="s">
        <v>8315</v>
      </c>
      <c r="T2317" t="s">
        <v>8340</v>
      </c>
    </row>
    <row r="2318" spans="1:20" x14ac:dyDescent="0.2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v>40156.76666666667</v>
      </c>
      <c r="K2318">
        <v>1253726650</v>
      </c>
      <c r="L2318" s="10"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v>1.0404266666666666</v>
      </c>
      <c r="R2318">
        <v>78.031999999999996</v>
      </c>
      <c r="S2318" t="s">
        <v>8315</v>
      </c>
      <c r="T2318" t="s">
        <v>8340</v>
      </c>
    </row>
    <row r="2319" spans="1:20" x14ac:dyDescent="0.2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v>40224.208333333336</v>
      </c>
      <c r="K2319">
        <v>1263474049</v>
      </c>
      <c r="L2319" s="10"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v>1.04</v>
      </c>
      <c r="R2319">
        <v>18.90909090909091</v>
      </c>
      <c r="S2319" t="s">
        <v>8315</v>
      </c>
      <c r="T2319" t="s">
        <v>8340</v>
      </c>
    </row>
    <row r="2320" spans="1:20" x14ac:dyDescent="0.2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v>40082.165972222225</v>
      </c>
      <c r="K2320">
        <v>1251214014</v>
      </c>
      <c r="L2320" s="10"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v>1.2105999999999999</v>
      </c>
      <c r="R2320">
        <v>37.134969325153371</v>
      </c>
      <c r="S2320" t="s">
        <v>8315</v>
      </c>
      <c r="T2320" t="s">
        <v>8340</v>
      </c>
    </row>
    <row r="2321" spans="1:20" x14ac:dyDescent="0.2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v>41623.082002314812</v>
      </c>
      <c r="K2321">
        <v>1384480685</v>
      </c>
      <c r="L2321" s="10"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v>1.077</v>
      </c>
      <c r="R2321">
        <v>41.961038961038959</v>
      </c>
      <c r="S2321" t="s">
        <v>8315</v>
      </c>
      <c r="T2321" t="s">
        <v>8340</v>
      </c>
    </row>
    <row r="2322" spans="1:20" x14ac:dyDescent="0.2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v>41731.775462962964</v>
      </c>
      <c r="K2322">
        <v>1393443400</v>
      </c>
      <c r="L2322" s="10"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v>1.0866</v>
      </c>
      <c r="R2322">
        <v>61.044943820224717</v>
      </c>
      <c r="S2322" t="s">
        <v>8315</v>
      </c>
      <c r="T2322" t="s">
        <v>8340</v>
      </c>
    </row>
    <row r="2323" spans="1:20" x14ac:dyDescent="0.2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v>42829.21876157407</v>
      </c>
      <c r="K2323">
        <v>1488694501</v>
      </c>
      <c r="L2323" s="10"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v>0.39120962394619685</v>
      </c>
      <c r="R2323">
        <v>64.53125</v>
      </c>
      <c r="S2323" t="s">
        <v>8312</v>
      </c>
      <c r="T2323" t="s">
        <v>8357</v>
      </c>
    </row>
    <row r="2324" spans="1:20" x14ac:dyDescent="0.2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v>42834.853807870371</v>
      </c>
      <c r="K2324">
        <v>1489181369</v>
      </c>
      <c r="L2324" s="10"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v>3.1481481481481478E-2</v>
      </c>
      <c r="R2324">
        <v>21.25</v>
      </c>
      <c r="S2324" t="s">
        <v>8312</v>
      </c>
      <c r="T2324" t="s">
        <v>8357</v>
      </c>
    </row>
    <row r="2325" spans="1:20" x14ac:dyDescent="0.2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v>42814.755173611105</v>
      </c>
      <c r="K2325">
        <v>1489428447</v>
      </c>
      <c r="L2325" s="10"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v>0.48</v>
      </c>
      <c r="R2325">
        <v>30</v>
      </c>
      <c r="S2325" t="s">
        <v>8312</v>
      </c>
      <c r="T2325" t="s">
        <v>8357</v>
      </c>
    </row>
    <row r="2326" spans="1:20" x14ac:dyDescent="0.2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v>42820.843576388885</v>
      </c>
      <c r="K2326">
        <v>1487970885</v>
      </c>
      <c r="L2326" s="10"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v>0.20733333333333334</v>
      </c>
      <c r="R2326">
        <v>25.491803278688526</v>
      </c>
      <c r="S2326" t="s">
        <v>8312</v>
      </c>
      <c r="T2326" t="s">
        <v>8357</v>
      </c>
    </row>
    <row r="2327" spans="1:20" x14ac:dyDescent="0.2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v>42823.980682870373</v>
      </c>
      <c r="K2327">
        <v>1488241931</v>
      </c>
      <c r="L2327" s="10"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v>0.08</v>
      </c>
      <c r="R2327">
        <v>11.428571428571429</v>
      </c>
      <c r="S2327" t="s">
        <v>8312</v>
      </c>
      <c r="T2327" t="s">
        <v>8357</v>
      </c>
    </row>
    <row r="2328" spans="1:20" x14ac:dyDescent="0.2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v>42855.708333333328</v>
      </c>
      <c r="K2328">
        <v>1489106948</v>
      </c>
      <c r="L2328" s="10"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v>7.1999999999999998E-3</v>
      </c>
      <c r="R2328">
        <v>108</v>
      </c>
      <c r="S2328" t="s">
        <v>8312</v>
      </c>
      <c r="T2328" t="s">
        <v>8357</v>
      </c>
    </row>
    <row r="2329" spans="1:20" x14ac:dyDescent="0.2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v>41877.917129629634</v>
      </c>
      <c r="K2329">
        <v>1406066440</v>
      </c>
      <c r="L2329" s="10"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v>5.2609431428571432</v>
      </c>
      <c r="R2329">
        <v>54.883162444113267</v>
      </c>
      <c r="S2329" t="s">
        <v>8312</v>
      </c>
      <c r="T2329" t="s">
        <v>8357</v>
      </c>
    </row>
    <row r="2330" spans="1:20" x14ac:dyDescent="0.2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v>42169.781678240746</v>
      </c>
      <c r="K2330">
        <v>1431715537</v>
      </c>
      <c r="L2330" s="10"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v>2.5445000000000002</v>
      </c>
      <c r="R2330">
        <v>47.383612662942269</v>
      </c>
      <c r="S2330" t="s">
        <v>8312</v>
      </c>
      <c r="T2330" t="s">
        <v>8357</v>
      </c>
    </row>
    <row r="2331" spans="1:20" x14ac:dyDescent="0.2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v>41837.624374999999</v>
      </c>
      <c r="K2331">
        <v>1403017146</v>
      </c>
      <c r="L2331" s="10"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v>1.0591999999999999</v>
      </c>
      <c r="R2331">
        <v>211.84</v>
      </c>
      <c r="S2331" t="s">
        <v>8312</v>
      </c>
      <c r="T2331" t="s">
        <v>8357</v>
      </c>
    </row>
    <row r="2332" spans="1:20" x14ac:dyDescent="0.2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v>42363</v>
      </c>
      <c r="K2332">
        <v>1448400943</v>
      </c>
      <c r="L2332" s="10"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v>1.0242285714285715</v>
      </c>
      <c r="R2332">
        <v>219.92638036809817</v>
      </c>
      <c r="S2332" t="s">
        <v>8312</v>
      </c>
      <c r="T2332" t="s">
        <v>8357</v>
      </c>
    </row>
    <row r="2333" spans="1:20" x14ac:dyDescent="0.2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v>41869.005671296298</v>
      </c>
      <c r="K2333">
        <v>1405728490</v>
      </c>
      <c r="L2333" s="10"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v>1.4431375</v>
      </c>
      <c r="R2333">
        <v>40.795406360424032</v>
      </c>
      <c r="S2333" t="s">
        <v>8312</v>
      </c>
      <c r="T2333" t="s">
        <v>8357</v>
      </c>
    </row>
    <row r="2334" spans="1:20" x14ac:dyDescent="0.2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v>42041.628136574072</v>
      </c>
      <c r="K2334">
        <v>1420643071</v>
      </c>
      <c r="L2334" s="10"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v>1.06308</v>
      </c>
      <c r="R2334">
        <v>75.502840909090907</v>
      </c>
      <c r="S2334" t="s">
        <v>8312</v>
      </c>
      <c r="T2334" t="s">
        <v>8357</v>
      </c>
    </row>
    <row r="2335" spans="1:20" x14ac:dyDescent="0.2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v>41788.743055555555</v>
      </c>
      <c r="K2335">
        <v>1399563390</v>
      </c>
      <c r="L2335" s="10"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v>2.1216666666666666</v>
      </c>
      <c r="R2335">
        <v>13.542553191489361</v>
      </c>
      <c r="S2335" t="s">
        <v>8312</v>
      </c>
      <c r="T2335" t="s">
        <v>8357</v>
      </c>
    </row>
    <row r="2336" spans="1:20" x14ac:dyDescent="0.2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v>41948.731944444444</v>
      </c>
      <c r="K2336">
        <v>1412611498</v>
      </c>
      <c r="L2336" s="10"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v>1.0195000000000001</v>
      </c>
      <c r="R2336">
        <v>60.865671641791046</v>
      </c>
      <c r="S2336" t="s">
        <v>8312</v>
      </c>
      <c r="T2336" t="s">
        <v>8357</v>
      </c>
    </row>
    <row r="2337" spans="1:20" x14ac:dyDescent="0.2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v>41801.572256944448</v>
      </c>
      <c r="K2337">
        <v>1399902243</v>
      </c>
      <c r="L2337" s="10"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v>1.0227200000000001</v>
      </c>
      <c r="R2337">
        <v>115.69230769230769</v>
      </c>
      <c r="S2337" t="s">
        <v>8312</v>
      </c>
      <c r="T2337" t="s">
        <v>8357</v>
      </c>
    </row>
    <row r="2338" spans="1:20" x14ac:dyDescent="0.2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v>41706.924710648149</v>
      </c>
      <c r="K2338">
        <v>1390860695</v>
      </c>
      <c r="L2338" s="10"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v>5.2073254999999996</v>
      </c>
      <c r="R2338">
        <v>48.104623556581984</v>
      </c>
      <c r="S2338" t="s">
        <v>8312</v>
      </c>
      <c r="T2338" t="s">
        <v>8357</v>
      </c>
    </row>
    <row r="2339" spans="1:20" x14ac:dyDescent="0.2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v>41816.640543981484</v>
      </c>
      <c r="K2339">
        <v>1401204143</v>
      </c>
      <c r="L2339" s="10"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v>1.1065833333333333</v>
      </c>
      <c r="R2339">
        <v>74.184357541899445</v>
      </c>
      <c r="S2339" t="s">
        <v>8312</v>
      </c>
      <c r="T2339" t="s">
        <v>8357</v>
      </c>
    </row>
    <row r="2340" spans="1:20" x14ac:dyDescent="0.2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v>41819.896805555552</v>
      </c>
      <c r="K2340">
        <v>1401485484</v>
      </c>
      <c r="L2340" s="10"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v>1.0114333333333334</v>
      </c>
      <c r="R2340">
        <v>123.34552845528455</v>
      </c>
      <c r="S2340" t="s">
        <v>8312</v>
      </c>
      <c r="T2340" t="s">
        <v>8357</v>
      </c>
    </row>
    <row r="2341" spans="1:20" x14ac:dyDescent="0.2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v>42723.332638888889</v>
      </c>
      <c r="K2341">
        <v>1479496309</v>
      </c>
      <c r="L2341" s="10"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v>2.9420799999999998</v>
      </c>
      <c r="R2341">
        <v>66.623188405797094</v>
      </c>
      <c r="S2341" t="s">
        <v>8312</v>
      </c>
      <c r="T2341" t="s">
        <v>8357</v>
      </c>
    </row>
    <row r="2342" spans="1:20" x14ac:dyDescent="0.2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v>42673.642800925925</v>
      </c>
      <c r="K2342">
        <v>1475249138</v>
      </c>
      <c r="L2342" s="10"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v>1.0577749999999999</v>
      </c>
      <c r="R2342">
        <v>104.99007444168734</v>
      </c>
      <c r="S2342" t="s">
        <v>8312</v>
      </c>
      <c r="T2342" t="s">
        <v>8357</v>
      </c>
    </row>
    <row r="2343" spans="1:20" x14ac:dyDescent="0.2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v>42197.813703703709</v>
      </c>
      <c r="K2343">
        <v>1434137504</v>
      </c>
      <c r="L2343" s="10"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v>0</v>
      </c>
      <c r="R2343" t="e">
        <v>#DIV/0!</v>
      </c>
      <c r="S2343" t="s">
        <v>8318</v>
      </c>
      <c r="T2343" t="s">
        <v>8363</v>
      </c>
    </row>
    <row r="2344" spans="1:20" x14ac:dyDescent="0.2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v>41918.208333333336</v>
      </c>
      <c r="K2344">
        <v>1410799870</v>
      </c>
      <c r="L2344" s="10"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v>0</v>
      </c>
      <c r="R2344" t="e">
        <v>#DIV/0!</v>
      </c>
      <c r="S2344" t="s">
        <v>8318</v>
      </c>
      <c r="T2344" t="s">
        <v>8363</v>
      </c>
    </row>
    <row r="2345" spans="1:20" x14ac:dyDescent="0.2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v>42377.82430555555</v>
      </c>
      <c r="K2345">
        <v>1447962505</v>
      </c>
      <c r="L2345" s="10"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v>0.03</v>
      </c>
      <c r="R2345">
        <v>300</v>
      </c>
      <c r="S2345" t="s">
        <v>8318</v>
      </c>
      <c r="T2345" t="s">
        <v>8363</v>
      </c>
    </row>
    <row r="2346" spans="1:20" x14ac:dyDescent="0.2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v>42545.727650462963</v>
      </c>
      <c r="K2346">
        <v>1464197269</v>
      </c>
      <c r="L2346" s="10"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v>1E-3</v>
      </c>
      <c r="R2346">
        <v>1</v>
      </c>
      <c r="S2346" t="s">
        <v>8318</v>
      </c>
      <c r="T2346" t="s">
        <v>8363</v>
      </c>
    </row>
    <row r="2347" spans="1:20" x14ac:dyDescent="0.2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v>42094.985416666663</v>
      </c>
      <c r="K2347">
        <v>1424822556</v>
      </c>
      <c r="L2347" s="10"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v>0</v>
      </c>
      <c r="R2347" t="e">
        <v>#DIV/0!</v>
      </c>
      <c r="S2347" t="s">
        <v>8318</v>
      </c>
      <c r="T2347" t="s">
        <v>8363</v>
      </c>
    </row>
    <row r="2348" spans="1:20" x14ac:dyDescent="0.2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v>42660.79896990741</v>
      </c>
      <c r="K2348">
        <v>1472843431</v>
      </c>
      <c r="L2348" s="10"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v>6.4999999999999997E-4</v>
      </c>
      <c r="R2348">
        <v>13</v>
      </c>
      <c r="S2348" t="s">
        <v>8318</v>
      </c>
      <c r="T2348" t="s">
        <v>8363</v>
      </c>
    </row>
    <row r="2349" spans="1:20" x14ac:dyDescent="0.2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v>42607.607361111113</v>
      </c>
      <c r="K2349">
        <v>1469543676</v>
      </c>
      <c r="L2349" s="10"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v>1.4999999999999999E-2</v>
      </c>
      <c r="R2349">
        <v>15</v>
      </c>
      <c r="S2349" t="s">
        <v>8318</v>
      </c>
      <c r="T2349" t="s">
        <v>8363</v>
      </c>
    </row>
    <row r="2350" spans="1:20" x14ac:dyDescent="0.2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v>42420.932152777779</v>
      </c>
      <c r="K2350">
        <v>1450822938</v>
      </c>
      <c r="L2350" s="10"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v>3.8571428571428572E-3</v>
      </c>
      <c r="R2350">
        <v>54</v>
      </c>
      <c r="S2350" t="s">
        <v>8318</v>
      </c>
      <c r="T2350" t="s">
        <v>8363</v>
      </c>
    </row>
    <row r="2351" spans="1:20" x14ac:dyDescent="0.2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v>42227.775787037041</v>
      </c>
      <c r="K2351">
        <v>1436812628</v>
      </c>
      <c r="L2351" s="10"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v>0</v>
      </c>
      <c r="R2351" t="e">
        <v>#DIV/0!</v>
      </c>
      <c r="S2351" t="s">
        <v>8318</v>
      </c>
      <c r="T2351" t="s">
        <v>8363</v>
      </c>
    </row>
    <row r="2352" spans="1:20" x14ac:dyDescent="0.2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v>42738.842245370368</v>
      </c>
      <c r="K2352">
        <v>1480882370</v>
      </c>
      <c r="L2352" s="10"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v>0</v>
      </c>
      <c r="R2352" t="e">
        <v>#DIV/0!</v>
      </c>
      <c r="S2352" t="s">
        <v>8318</v>
      </c>
      <c r="T2352" t="s">
        <v>8363</v>
      </c>
    </row>
    <row r="2353" spans="1:20" x14ac:dyDescent="0.2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v>42124.101145833338</v>
      </c>
      <c r="K2353">
        <v>1427768739</v>
      </c>
      <c r="L2353" s="10"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v>5.7142857142857143E-3</v>
      </c>
      <c r="R2353">
        <v>15.428571428571429</v>
      </c>
      <c r="S2353" t="s">
        <v>8318</v>
      </c>
      <c r="T2353" t="s">
        <v>8363</v>
      </c>
    </row>
    <row r="2354" spans="1:20" x14ac:dyDescent="0.2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v>42161.633703703701</v>
      </c>
      <c r="K2354">
        <v>1428419552</v>
      </c>
      <c r="L2354" s="10"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v>0</v>
      </c>
      <c r="R2354" t="e">
        <v>#DIV/0!</v>
      </c>
      <c r="S2354" t="s">
        <v>8318</v>
      </c>
      <c r="T2354" t="s">
        <v>8363</v>
      </c>
    </row>
    <row r="2355" spans="1:20" x14ac:dyDescent="0.2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v>42115.676180555558</v>
      </c>
      <c r="K2355">
        <v>1428596022</v>
      </c>
      <c r="L2355" s="10"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v>0</v>
      </c>
      <c r="R2355" t="e">
        <v>#DIV/0!</v>
      </c>
      <c r="S2355" t="s">
        <v>8318</v>
      </c>
      <c r="T2355" t="s">
        <v>8363</v>
      </c>
    </row>
    <row r="2356" spans="1:20" x14ac:dyDescent="0.2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v>42014.722916666666</v>
      </c>
      <c r="K2356">
        <v>1415726460</v>
      </c>
      <c r="L2356" s="10"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v>7.1428571428571429E-4</v>
      </c>
      <c r="R2356">
        <v>25</v>
      </c>
      <c r="S2356" t="s">
        <v>8318</v>
      </c>
      <c r="T2356" t="s">
        <v>8363</v>
      </c>
    </row>
    <row r="2357" spans="1:20" x14ac:dyDescent="0.2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v>42126.918240740735</v>
      </c>
      <c r="K2357">
        <v>1428012136</v>
      </c>
      <c r="L2357" s="10"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v>6.875E-3</v>
      </c>
      <c r="R2357">
        <v>27.5</v>
      </c>
      <c r="S2357" t="s">
        <v>8318</v>
      </c>
      <c r="T2357" t="s">
        <v>8363</v>
      </c>
    </row>
    <row r="2358" spans="1:20" x14ac:dyDescent="0.2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v>42160.78361111111</v>
      </c>
      <c r="K2358">
        <v>1430938104</v>
      </c>
      <c r="L2358" s="10"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v>0</v>
      </c>
      <c r="R2358" t="e">
        <v>#DIV/0!</v>
      </c>
      <c r="S2358" t="s">
        <v>8318</v>
      </c>
      <c r="T2358" t="s">
        <v>8363</v>
      </c>
    </row>
    <row r="2359" spans="1:20" x14ac:dyDescent="0.2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v>42294.620115740734</v>
      </c>
      <c r="K2359">
        <v>1442501578</v>
      </c>
      <c r="L2359" s="10"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v>0</v>
      </c>
      <c r="R2359" t="e">
        <v>#DIV/0!</v>
      </c>
      <c r="S2359" t="s">
        <v>8318</v>
      </c>
      <c r="T2359" t="s">
        <v>8363</v>
      </c>
    </row>
    <row r="2360" spans="1:20" x14ac:dyDescent="0.2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v>42035.027083333334</v>
      </c>
      <c r="K2360">
        <v>1417818036</v>
      </c>
      <c r="L2360" s="10"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v>0</v>
      </c>
      <c r="R2360" t="e">
        <v>#DIV/0!</v>
      </c>
      <c r="S2360" t="s">
        <v>8318</v>
      </c>
      <c r="T2360" t="s">
        <v>8363</v>
      </c>
    </row>
    <row r="2361" spans="1:20" x14ac:dyDescent="0.2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v>42219.649583333332</v>
      </c>
      <c r="K2361">
        <v>1433432124</v>
      </c>
      <c r="L2361" s="10"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v>0.14680000000000001</v>
      </c>
      <c r="R2361">
        <v>367</v>
      </c>
      <c r="S2361" t="s">
        <v>8318</v>
      </c>
      <c r="T2361" t="s">
        <v>8363</v>
      </c>
    </row>
    <row r="2362" spans="1:20" x14ac:dyDescent="0.2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v>42407.70694444445</v>
      </c>
      <c r="K2362">
        <v>1452272280</v>
      </c>
      <c r="L2362" s="10"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v>4.0000000000000002E-4</v>
      </c>
      <c r="R2362">
        <v>2</v>
      </c>
      <c r="S2362" t="s">
        <v>8318</v>
      </c>
      <c r="T2362" t="s">
        <v>8363</v>
      </c>
    </row>
    <row r="2363" spans="1:20" x14ac:dyDescent="0.2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v>42490.916666666672</v>
      </c>
      <c r="K2363">
        <v>1459975008</v>
      </c>
      <c r="L2363" s="10"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v>0</v>
      </c>
      <c r="R2363" t="e">
        <v>#DIV/0!</v>
      </c>
      <c r="S2363" t="s">
        <v>8318</v>
      </c>
      <c r="T2363" t="s">
        <v>8363</v>
      </c>
    </row>
    <row r="2364" spans="1:20" x14ac:dyDescent="0.2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v>41984.688310185185</v>
      </c>
      <c r="K2364">
        <v>1415723470</v>
      </c>
      <c r="L2364" s="10"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v>0.2857142857142857</v>
      </c>
      <c r="R2364">
        <v>60</v>
      </c>
      <c r="S2364" t="s">
        <v>8318</v>
      </c>
      <c r="T2364" t="s">
        <v>8363</v>
      </c>
    </row>
    <row r="2365" spans="1:20" x14ac:dyDescent="0.2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v>42367.011574074073</v>
      </c>
      <c r="K2365">
        <v>1447460200</v>
      </c>
      <c r="L2365" s="10"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v>0</v>
      </c>
      <c r="R2365" t="e">
        <v>#DIV/0!</v>
      </c>
      <c r="S2365" t="s">
        <v>8318</v>
      </c>
      <c r="T2365" t="s">
        <v>8363</v>
      </c>
    </row>
    <row r="2366" spans="1:20" x14ac:dyDescent="0.2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v>42303.934675925921</v>
      </c>
      <c r="K2366">
        <v>1441146356</v>
      </c>
      <c r="L2366" s="10"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v>0</v>
      </c>
      <c r="R2366" t="e">
        <v>#DIV/0!</v>
      </c>
      <c r="S2366" t="s">
        <v>8318</v>
      </c>
      <c r="T2366" t="s">
        <v>8363</v>
      </c>
    </row>
    <row r="2367" spans="1:20" x14ac:dyDescent="0.2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v>42386.958333333328</v>
      </c>
      <c r="K2367">
        <v>1449596425</v>
      </c>
      <c r="L2367" s="10"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v>0</v>
      </c>
      <c r="R2367" t="e">
        <v>#DIV/0!</v>
      </c>
      <c r="S2367" t="s">
        <v>8318</v>
      </c>
      <c r="T2367" t="s">
        <v>8363</v>
      </c>
    </row>
    <row r="2368" spans="1:20" x14ac:dyDescent="0.2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v>42298.531631944439</v>
      </c>
      <c r="K2368">
        <v>1442839533</v>
      </c>
      <c r="L2368" s="10"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v>0.1052</v>
      </c>
      <c r="R2368">
        <v>97.407407407407405</v>
      </c>
      <c r="S2368" t="s">
        <v>8318</v>
      </c>
      <c r="T2368" t="s">
        <v>8363</v>
      </c>
    </row>
    <row r="2369" spans="1:20" x14ac:dyDescent="0.2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v>42485.928425925929</v>
      </c>
      <c r="K2369">
        <v>1456442216</v>
      </c>
      <c r="L2369" s="10"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v>1.34E-2</v>
      </c>
      <c r="R2369">
        <v>47.857142857142854</v>
      </c>
      <c r="S2369" t="s">
        <v>8318</v>
      </c>
      <c r="T2369" t="s">
        <v>8363</v>
      </c>
    </row>
    <row r="2370" spans="1:20" x14ac:dyDescent="0.2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v>42108.680150462969</v>
      </c>
      <c r="K2370">
        <v>1425143965</v>
      </c>
      <c r="L2370" s="10"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v>2.5000000000000001E-3</v>
      </c>
      <c r="R2370">
        <v>50</v>
      </c>
      <c r="S2370" t="s">
        <v>8318</v>
      </c>
      <c r="T2370" t="s">
        <v>8363</v>
      </c>
    </row>
    <row r="2371" spans="1:20" x14ac:dyDescent="0.2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v>42410.812627314815</v>
      </c>
      <c r="K2371">
        <v>1452540611</v>
      </c>
      <c r="L2371" s="10"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v>0</v>
      </c>
      <c r="R2371" t="e">
        <v>#DIV/0!</v>
      </c>
      <c r="S2371" t="s">
        <v>8318</v>
      </c>
      <c r="T2371" t="s">
        <v>8363</v>
      </c>
    </row>
    <row r="2372" spans="1:20" x14ac:dyDescent="0.2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v>41991.18913194444</v>
      </c>
      <c r="K2372">
        <v>1416285141</v>
      </c>
      <c r="L2372" s="10"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v>3.2799999999999999E-3</v>
      </c>
      <c r="R2372">
        <v>20.5</v>
      </c>
      <c r="S2372" t="s">
        <v>8318</v>
      </c>
      <c r="T2372" t="s">
        <v>8363</v>
      </c>
    </row>
    <row r="2373" spans="1:20" x14ac:dyDescent="0.2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v>42180.777731481481</v>
      </c>
      <c r="K2373">
        <v>1432665596</v>
      </c>
      <c r="L2373" s="10"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v>0</v>
      </c>
      <c r="R2373" t="e">
        <v>#DIV/0!</v>
      </c>
      <c r="S2373" t="s">
        <v>8318</v>
      </c>
      <c r="T2373" t="s">
        <v>8363</v>
      </c>
    </row>
    <row r="2374" spans="1:20" x14ac:dyDescent="0.2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v>42118.069108796291</v>
      </c>
      <c r="K2374">
        <v>1427247571</v>
      </c>
      <c r="L2374" s="10"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v>3.272727272727273E-2</v>
      </c>
      <c r="R2374">
        <v>30</v>
      </c>
      <c r="S2374" t="s">
        <v>8318</v>
      </c>
      <c r="T2374" t="s">
        <v>8363</v>
      </c>
    </row>
    <row r="2375" spans="1:20" x14ac:dyDescent="0.2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v>42245.662314814821</v>
      </c>
      <c r="K2375">
        <v>1438271624</v>
      </c>
      <c r="L2375" s="10"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v>5.8823529411764708E-5</v>
      </c>
      <c r="R2375">
        <v>50</v>
      </c>
      <c r="S2375" t="s">
        <v>8318</v>
      </c>
      <c r="T2375" t="s">
        <v>8363</v>
      </c>
    </row>
    <row r="2376" spans="1:20" x14ac:dyDescent="0.2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v>42047.843287037031</v>
      </c>
      <c r="K2376">
        <v>1421180060</v>
      </c>
      <c r="L2376" s="10"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v>4.5454545454545455E-4</v>
      </c>
      <c r="R2376">
        <v>10</v>
      </c>
      <c r="S2376" t="s">
        <v>8318</v>
      </c>
      <c r="T2376" t="s">
        <v>8363</v>
      </c>
    </row>
    <row r="2377" spans="1:20" x14ac:dyDescent="0.2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v>42622.836076388892</v>
      </c>
      <c r="K2377">
        <v>1470859437</v>
      </c>
      <c r="L2377" s="10"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v>0</v>
      </c>
      <c r="R2377" t="e">
        <v>#DIV/0!</v>
      </c>
      <c r="S2377" t="s">
        <v>8318</v>
      </c>
      <c r="T2377" t="s">
        <v>8363</v>
      </c>
    </row>
    <row r="2378" spans="1:20" x14ac:dyDescent="0.2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v>42348.925532407404</v>
      </c>
      <c r="K2378">
        <v>1447193566</v>
      </c>
      <c r="L2378" s="10"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v>0.10877666666666666</v>
      </c>
      <c r="R2378">
        <v>81.582499999999996</v>
      </c>
      <c r="S2378" t="s">
        <v>8318</v>
      </c>
      <c r="T2378" t="s">
        <v>8363</v>
      </c>
    </row>
    <row r="2379" spans="1:20" x14ac:dyDescent="0.2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v>42699.911840277782</v>
      </c>
      <c r="K2379">
        <v>1477515183</v>
      </c>
      <c r="L2379" s="10"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v>0</v>
      </c>
      <c r="R2379" t="e">
        <v>#DIV/0!</v>
      </c>
      <c r="S2379" t="s">
        <v>8318</v>
      </c>
      <c r="T2379" t="s">
        <v>8363</v>
      </c>
    </row>
    <row r="2380" spans="1:20" x14ac:dyDescent="0.2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v>42242.013078703705</v>
      </c>
      <c r="K2380">
        <v>1438042730</v>
      </c>
      <c r="L2380" s="10"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v>0</v>
      </c>
      <c r="R2380" t="e">
        <v>#DIV/0!</v>
      </c>
      <c r="S2380" t="s">
        <v>8318</v>
      </c>
      <c r="T2380" t="s">
        <v>8363</v>
      </c>
    </row>
    <row r="2381" spans="1:20" x14ac:dyDescent="0.2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v>42282.016388888893</v>
      </c>
      <c r="K2381">
        <v>1440116616</v>
      </c>
      <c r="L2381" s="10"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v>0</v>
      </c>
      <c r="R2381" t="e">
        <v>#DIV/0!</v>
      </c>
      <c r="S2381" t="s">
        <v>8318</v>
      </c>
      <c r="T2381" t="s">
        <v>8363</v>
      </c>
    </row>
    <row r="2382" spans="1:20" x14ac:dyDescent="0.2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v>42278.793310185181</v>
      </c>
      <c r="K2382">
        <v>1441134142</v>
      </c>
      <c r="L2382" s="10"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v>3.6666666666666666E-3</v>
      </c>
      <c r="R2382">
        <v>18.333333333333332</v>
      </c>
      <c r="S2382" t="s">
        <v>8318</v>
      </c>
      <c r="T2382" t="s">
        <v>8363</v>
      </c>
    </row>
    <row r="2383" spans="1:20" x14ac:dyDescent="0.2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v>42104.935740740737</v>
      </c>
      <c r="K2383">
        <v>1426112848</v>
      </c>
      <c r="L2383" s="10"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v>1.8193398957730169E-2</v>
      </c>
      <c r="R2383">
        <v>224.42857142857142</v>
      </c>
      <c r="S2383" t="s">
        <v>8318</v>
      </c>
      <c r="T2383" t="s">
        <v>8363</v>
      </c>
    </row>
    <row r="2384" spans="1:20" x14ac:dyDescent="0.2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v>42220.187534722223</v>
      </c>
      <c r="K2384">
        <v>1436502603</v>
      </c>
      <c r="L2384" s="10"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v>2.5000000000000001E-2</v>
      </c>
      <c r="R2384">
        <v>37.5</v>
      </c>
      <c r="S2384" t="s">
        <v>8318</v>
      </c>
      <c r="T2384" t="s">
        <v>8363</v>
      </c>
    </row>
    <row r="2385" spans="1:20" x14ac:dyDescent="0.2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v>42057.056793981479</v>
      </c>
      <c r="K2385">
        <v>1421976107</v>
      </c>
      <c r="L2385" s="10"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v>4.3499999999999997E-2</v>
      </c>
      <c r="R2385">
        <v>145</v>
      </c>
      <c r="S2385" t="s">
        <v>8318</v>
      </c>
      <c r="T2385" t="s">
        <v>8363</v>
      </c>
    </row>
    <row r="2386" spans="1:20" x14ac:dyDescent="0.2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v>41957.109293981484</v>
      </c>
      <c r="K2386">
        <v>1413337043</v>
      </c>
      <c r="L2386" s="10"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v>8.0000000000000002E-3</v>
      </c>
      <c r="R2386">
        <v>1</v>
      </c>
      <c r="S2386" t="s">
        <v>8318</v>
      </c>
      <c r="T2386" t="s">
        <v>8363</v>
      </c>
    </row>
    <row r="2387" spans="1:20" x14ac:dyDescent="0.2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v>42221.70175925926</v>
      </c>
      <c r="K2387">
        <v>1436201432</v>
      </c>
      <c r="L2387" s="10"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v>1.2123076923076924E-2</v>
      </c>
      <c r="R2387">
        <v>112.57142857142857</v>
      </c>
      <c r="S2387" t="s">
        <v>8318</v>
      </c>
      <c r="T2387" t="s">
        <v>8363</v>
      </c>
    </row>
    <row r="2388" spans="1:20" x14ac:dyDescent="0.2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v>42014.838240740741</v>
      </c>
      <c r="K2388">
        <v>1415736424</v>
      </c>
      <c r="L2388" s="10"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v>0</v>
      </c>
      <c r="R2388" t="e">
        <v>#DIV/0!</v>
      </c>
      <c r="S2388" t="s">
        <v>8318</v>
      </c>
      <c r="T2388" t="s">
        <v>8363</v>
      </c>
    </row>
    <row r="2389" spans="1:20" x14ac:dyDescent="0.2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v>42573.626620370371</v>
      </c>
      <c r="K2389">
        <v>1465311740</v>
      </c>
      <c r="L2389" s="10"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v>6.8399999999999997E-3</v>
      </c>
      <c r="R2389">
        <v>342</v>
      </c>
      <c r="S2389" t="s">
        <v>8318</v>
      </c>
      <c r="T2389" t="s">
        <v>8363</v>
      </c>
    </row>
    <row r="2390" spans="1:20" x14ac:dyDescent="0.2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v>42019.811805555553</v>
      </c>
      <c r="K2390">
        <v>1418761759</v>
      </c>
      <c r="L2390" s="10"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v>1.2513513513513513E-2</v>
      </c>
      <c r="R2390">
        <v>57.875</v>
      </c>
      <c r="S2390" t="s">
        <v>8318</v>
      </c>
      <c r="T2390" t="s">
        <v>8363</v>
      </c>
    </row>
    <row r="2391" spans="1:20" x14ac:dyDescent="0.2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v>42210.915972222225</v>
      </c>
      <c r="K2391">
        <v>1435160452</v>
      </c>
      <c r="L2391" s="10"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v>1.8749999999999999E-3</v>
      </c>
      <c r="R2391">
        <v>30</v>
      </c>
      <c r="S2391" t="s">
        <v>8318</v>
      </c>
      <c r="T2391" t="s">
        <v>8363</v>
      </c>
    </row>
    <row r="2392" spans="1:20" x14ac:dyDescent="0.2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v>42008.262314814812</v>
      </c>
      <c r="K2392">
        <v>1416896264</v>
      </c>
      <c r="L2392" s="10"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v>0</v>
      </c>
      <c r="R2392" t="e">
        <v>#DIV/0!</v>
      </c>
      <c r="S2392" t="s">
        <v>8318</v>
      </c>
      <c r="T2392" t="s">
        <v>8363</v>
      </c>
    </row>
    <row r="2393" spans="1:20" x14ac:dyDescent="0.2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v>42094.752824074079</v>
      </c>
      <c r="K2393">
        <v>1425236644</v>
      </c>
      <c r="L2393" s="10"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v>1.25E-3</v>
      </c>
      <c r="R2393">
        <v>25</v>
      </c>
      <c r="S2393" t="s">
        <v>8318</v>
      </c>
      <c r="T2393" t="s">
        <v>8363</v>
      </c>
    </row>
    <row r="2394" spans="1:20" x14ac:dyDescent="0.2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v>42306.120636574073</v>
      </c>
      <c r="K2394">
        <v>1443495223</v>
      </c>
      <c r="L2394" s="10"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v>0</v>
      </c>
      <c r="R2394" t="e">
        <v>#DIV/0!</v>
      </c>
      <c r="S2394" t="s">
        <v>8318</v>
      </c>
      <c r="T2394" t="s">
        <v>8363</v>
      </c>
    </row>
    <row r="2395" spans="1:20" x14ac:dyDescent="0.2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v>42224.648344907408</v>
      </c>
      <c r="K2395">
        <v>1436456017</v>
      </c>
      <c r="L2395" s="10"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v>5.0000000000000001E-4</v>
      </c>
      <c r="R2395">
        <v>50</v>
      </c>
      <c r="S2395" t="s">
        <v>8318</v>
      </c>
      <c r="T2395" t="s">
        <v>8363</v>
      </c>
    </row>
    <row r="2396" spans="1:20" x14ac:dyDescent="0.2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v>42061.362187499995</v>
      </c>
      <c r="K2396">
        <v>1422348093</v>
      </c>
      <c r="L2396" s="10"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v>5.9999999999999995E-4</v>
      </c>
      <c r="R2396">
        <v>1.5</v>
      </c>
      <c r="S2396" t="s">
        <v>8318</v>
      </c>
      <c r="T2396" t="s">
        <v>8363</v>
      </c>
    </row>
    <row r="2397" spans="1:20" x14ac:dyDescent="0.2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v>42745.372916666667</v>
      </c>
      <c r="K2397">
        <v>1481597687</v>
      </c>
      <c r="L2397" s="10"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v>0</v>
      </c>
      <c r="R2397" t="e">
        <v>#DIV/0!</v>
      </c>
      <c r="S2397" t="s">
        <v>8318</v>
      </c>
      <c r="T2397" t="s">
        <v>8363</v>
      </c>
    </row>
    <row r="2398" spans="1:20" x14ac:dyDescent="0.2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v>42292.849050925928</v>
      </c>
      <c r="K2398">
        <v>1442348558</v>
      </c>
      <c r="L2398" s="10"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v>2E-3</v>
      </c>
      <c r="R2398">
        <v>10</v>
      </c>
      <c r="S2398" t="s">
        <v>8318</v>
      </c>
      <c r="T2398" t="s">
        <v>8363</v>
      </c>
    </row>
    <row r="2399" spans="1:20" x14ac:dyDescent="0.2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v>42006.88490740741</v>
      </c>
      <c r="K2399">
        <v>1417641256</v>
      </c>
      <c r="L2399" s="10"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v>0</v>
      </c>
      <c r="R2399" t="e">
        <v>#DIV/0!</v>
      </c>
      <c r="S2399" t="s">
        <v>8318</v>
      </c>
      <c r="T2399" t="s">
        <v>8363</v>
      </c>
    </row>
    <row r="2400" spans="1:20" x14ac:dyDescent="0.2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v>42187.916481481487</v>
      </c>
      <c r="K2400">
        <v>1433282384</v>
      </c>
      <c r="L2400" s="10"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v>0</v>
      </c>
      <c r="R2400" t="e">
        <v>#DIV/0!</v>
      </c>
      <c r="S2400" t="s">
        <v>8318</v>
      </c>
      <c r="T2400" t="s">
        <v>8363</v>
      </c>
    </row>
    <row r="2401" spans="1:20" x14ac:dyDescent="0.2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v>41991.853078703702</v>
      </c>
      <c r="K2401">
        <v>1415910506</v>
      </c>
      <c r="L2401" s="10"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v>0</v>
      </c>
      <c r="R2401" t="e">
        <v>#DIV/0!</v>
      </c>
      <c r="S2401" t="s">
        <v>8318</v>
      </c>
      <c r="T2401" t="s">
        <v>8363</v>
      </c>
    </row>
    <row r="2402" spans="1:20" x14ac:dyDescent="0.2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v>42474.268101851849</v>
      </c>
      <c r="K2402">
        <v>1458023164</v>
      </c>
      <c r="L2402" s="10"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v>0</v>
      </c>
      <c r="R2402" t="e">
        <v>#DIV/0!</v>
      </c>
      <c r="S2402" t="s">
        <v>8318</v>
      </c>
      <c r="T2402" t="s">
        <v>8363</v>
      </c>
    </row>
    <row r="2403" spans="1:20" x14ac:dyDescent="0.2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v>42434.822870370372</v>
      </c>
      <c r="K2403">
        <v>1452023096</v>
      </c>
      <c r="L2403" s="10"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v>7.1785714285714283E-3</v>
      </c>
      <c r="R2403">
        <v>22.333333333333332</v>
      </c>
      <c r="S2403" t="s">
        <v>8312</v>
      </c>
      <c r="T2403" t="s">
        <v>8337</v>
      </c>
    </row>
    <row r="2404" spans="1:20" x14ac:dyDescent="0.2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v>42137.679756944446</v>
      </c>
      <c r="K2404">
        <v>1428941931</v>
      </c>
      <c r="L2404" s="10"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v>4.3333333333333331E-3</v>
      </c>
      <c r="R2404">
        <v>52</v>
      </c>
      <c r="S2404" t="s">
        <v>8312</v>
      </c>
      <c r="T2404" t="s">
        <v>8337</v>
      </c>
    </row>
    <row r="2405" spans="1:20" x14ac:dyDescent="0.2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v>42459.840949074074</v>
      </c>
      <c r="K2405">
        <v>1454188258</v>
      </c>
      <c r="L2405" s="10"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v>0.16833333333333333</v>
      </c>
      <c r="R2405">
        <v>16.833333333333332</v>
      </c>
      <c r="S2405" t="s">
        <v>8312</v>
      </c>
      <c r="T2405" t="s">
        <v>8337</v>
      </c>
    </row>
    <row r="2406" spans="1:20" x14ac:dyDescent="0.2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v>42372.03943287037</v>
      </c>
      <c r="K2406">
        <v>1449190607</v>
      </c>
      <c r="L2406" s="10"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v>0</v>
      </c>
      <c r="R2406" t="e">
        <v>#DIV/0!</v>
      </c>
      <c r="S2406" t="s">
        <v>8312</v>
      </c>
      <c r="T2406" t="s">
        <v>8337</v>
      </c>
    </row>
    <row r="2407" spans="1:20" x14ac:dyDescent="0.2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v>42616.585358796292</v>
      </c>
      <c r="K2407">
        <v>1471096975</v>
      </c>
      <c r="L2407" s="10"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v>0.22520000000000001</v>
      </c>
      <c r="R2407">
        <v>56.3</v>
      </c>
      <c r="S2407" t="s">
        <v>8312</v>
      </c>
      <c r="T2407" t="s">
        <v>8337</v>
      </c>
    </row>
    <row r="2408" spans="1:20" x14ac:dyDescent="0.2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v>42023.110995370371</v>
      </c>
      <c r="K2408">
        <v>1418179190</v>
      </c>
      <c r="L2408" s="10"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v>0.41384615384615386</v>
      </c>
      <c r="R2408">
        <v>84.0625</v>
      </c>
      <c r="S2408" t="s">
        <v>8312</v>
      </c>
      <c r="T2408" t="s">
        <v>8337</v>
      </c>
    </row>
    <row r="2409" spans="1:20" x14ac:dyDescent="0.2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v>42105.25</v>
      </c>
      <c r="K2409">
        <v>1426772928</v>
      </c>
      <c r="L2409" s="10"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v>0.25259090909090909</v>
      </c>
      <c r="R2409">
        <v>168.39393939393941</v>
      </c>
      <c r="S2409" t="s">
        <v>8312</v>
      </c>
      <c r="T2409" t="s">
        <v>8337</v>
      </c>
    </row>
    <row r="2410" spans="1:20" x14ac:dyDescent="0.2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v>41949.182372685187</v>
      </c>
      <c r="K2410">
        <v>1412652157</v>
      </c>
      <c r="L2410" s="10"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v>2E-3</v>
      </c>
      <c r="R2410">
        <v>15</v>
      </c>
      <c r="S2410" t="s">
        <v>8312</v>
      </c>
      <c r="T2410" t="s">
        <v>8337</v>
      </c>
    </row>
    <row r="2411" spans="1:20" x14ac:dyDescent="0.2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v>42234.875868055555</v>
      </c>
      <c r="K2411">
        <v>1437339675</v>
      </c>
      <c r="L2411" s="10"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v>1.84E-2</v>
      </c>
      <c r="R2411">
        <v>76.666666666666671</v>
      </c>
      <c r="S2411" t="s">
        <v>8312</v>
      </c>
      <c r="T2411" t="s">
        <v>8337</v>
      </c>
    </row>
    <row r="2412" spans="1:20" x14ac:dyDescent="0.2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v>42254.408275462964</v>
      </c>
      <c r="K2412">
        <v>1439027275</v>
      </c>
      <c r="L2412" s="10"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v>0</v>
      </c>
      <c r="R2412" t="e">
        <v>#DIV/0!</v>
      </c>
      <c r="S2412" t="s">
        <v>8312</v>
      </c>
      <c r="T2412" t="s">
        <v>8337</v>
      </c>
    </row>
    <row r="2413" spans="1:20" x14ac:dyDescent="0.2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v>42241.732430555552</v>
      </c>
      <c r="K2413">
        <v>1437932082</v>
      </c>
      <c r="L2413" s="10"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v>6.0400000000000002E-3</v>
      </c>
      <c r="R2413">
        <v>50.333333333333336</v>
      </c>
      <c r="S2413" t="s">
        <v>8312</v>
      </c>
      <c r="T2413" t="s">
        <v>8337</v>
      </c>
    </row>
    <row r="2414" spans="1:20" x14ac:dyDescent="0.2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v>42700.778622685189</v>
      </c>
      <c r="K2414">
        <v>1476294073</v>
      </c>
      <c r="L2414" s="10"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v>0</v>
      </c>
      <c r="R2414" t="e">
        <v>#DIV/0!</v>
      </c>
      <c r="S2414" t="s">
        <v>8312</v>
      </c>
      <c r="T2414" t="s">
        <v>8337</v>
      </c>
    </row>
    <row r="2415" spans="1:20" x14ac:dyDescent="0.2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v>41790.979166666664</v>
      </c>
      <c r="K2415">
        <v>1398911882</v>
      </c>
      <c r="L2415" s="10"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v>8.3333333333333332E-3</v>
      </c>
      <c r="R2415">
        <v>8.3333333333333339</v>
      </c>
      <c r="S2415" t="s">
        <v>8312</v>
      </c>
      <c r="T2415" t="s">
        <v>8337</v>
      </c>
    </row>
    <row r="2416" spans="1:20" x14ac:dyDescent="0.2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v>42238.165972222225</v>
      </c>
      <c r="K2416">
        <v>1436805660</v>
      </c>
      <c r="L2416" s="10"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v>3.0666666666666665E-2</v>
      </c>
      <c r="R2416">
        <v>35.384615384615387</v>
      </c>
      <c r="S2416" t="s">
        <v>8312</v>
      </c>
      <c r="T2416" t="s">
        <v>8337</v>
      </c>
    </row>
    <row r="2417" spans="1:20" x14ac:dyDescent="0.2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v>42566.862800925926</v>
      </c>
      <c r="K2417">
        <v>1466023346</v>
      </c>
      <c r="L2417" s="10"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v>5.5833333333333334E-3</v>
      </c>
      <c r="R2417">
        <v>55.833333333333336</v>
      </c>
      <c r="S2417" t="s">
        <v>8312</v>
      </c>
      <c r="T2417" t="s">
        <v>8337</v>
      </c>
    </row>
    <row r="2418" spans="1:20" x14ac:dyDescent="0.2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v>42077.625</v>
      </c>
      <c r="K2418">
        <v>1421343743</v>
      </c>
      <c r="L2418" s="10"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v>2.5000000000000001E-4</v>
      </c>
      <c r="R2418">
        <v>5</v>
      </c>
      <c r="S2418" t="s">
        <v>8312</v>
      </c>
      <c r="T2418" t="s">
        <v>8337</v>
      </c>
    </row>
    <row r="2419" spans="1:20" x14ac:dyDescent="0.2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v>41861.884108796294</v>
      </c>
      <c r="K2419">
        <v>1405113187</v>
      </c>
      <c r="L2419" s="10"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v>0</v>
      </c>
      <c r="R2419" t="e">
        <v>#DIV/0!</v>
      </c>
      <c r="S2419" t="s">
        <v>8312</v>
      </c>
      <c r="T2419" t="s">
        <v>8337</v>
      </c>
    </row>
    <row r="2420" spans="1:20" x14ac:dyDescent="0.2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v>42087.815324074079</v>
      </c>
      <c r="K2420">
        <v>1422045244</v>
      </c>
      <c r="L2420" s="10"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v>2.0000000000000001E-4</v>
      </c>
      <c r="R2420">
        <v>1</v>
      </c>
      <c r="S2420" t="s">
        <v>8312</v>
      </c>
      <c r="T2420" t="s">
        <v>8337</v>
      </c>
    </row>
    <row r="2421" spans="1:20" x14ac:dyDescent="0.2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v>42053.738298611104</v>
      </c>
      <c r="K2421">
        <v>1419097389</v>
      </c>
      <c r="L2421" s="10"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v>0</v>
      </c>
      <c r="R2421" t="e">
        <v>#DIV/0!</v>
      </c>
      <c r="S2421" t="s">
        <v>8312</v>
      </c>
      <c r="T2421" t="s">
        <v>8337</v>
      </c>
    </row>
    <row r="2422" spans="1:20" x14ac:dyDescent="0.2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v>41953.070543981477</v>
      </c>
      <c r="K2422">
        <v>1410396095</v>
      </c>
      <c r="L2422" s="10"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v>0.14825133372851215</v>
      </c>
      <c r="R2422">
        <v>69.472222222222229</v>
      </c>
      <c r="S2422" t="s">
        <v>8312</v>
      </c>
      <c r="T2422" t="s">
        <v>8337</v>
      </c>
    </row>
    <row r="2423" spans="1:20" x14ac:dyDescent="0.2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v>42056.687453703707</v>
      </c>
      <c r="K2423">
        <v>1421944196</v>
      </c>
      <c r="L2423" s="10"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v>1.6666666666666666E-4</v>
      </c>
      <c r="R2423">
        <v>1</v>
      </c>
      <c r="S2423" t="s">
        <v>8312</v>
      </c>
      <c r="T2423" t="s">
        <v>8337</v>
      </c>
    </row>
    <row r="2424" spans="1:20" x14ac:dyDescent="0.2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v>42074.683287037042</v>
      </c>
      <c r="K2424">
        <v>1423502636</v>
      </c>
      <c r="L2424" s="10"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v>2E-3</v>
      </c>
      <c r="R2424">
        <v>1</v>
      </c>
      <c r="S2424" t="s">
        <v>8312</v>
      </c>
      <c r="T2424" t="s">
        <v>8337</v>
      </c>
    </row>
    <row r="2425" spans="1:20" x14ac:dyDescent="0.2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v>42004.704745370371</v>
      </c>
      <c r="K2425">
        <v>1417452890</v>
      </c>
      <c r="L2425" s="10"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v>1.3333333333333334E-4</v>
      </c>
      <c r="R2425">
        <v>8</v>
      </c>
      <c r="S2425" t="s">
        <v>8312</v>
      </c>
      <c r="T2425" t="s">
        <v>8337</v>
      </c>
    </row>
    <row r="2426" spans="1:20" x14ac:dyDescent="0.2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v>41939.892453703702</v>
      </c>
      <c r="K2426">
        <v>1411853108</v>
      </c>
      <c r="L2426" s="10"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v>1.24E-2</v>
      </c>
      <c r="R2426">
        <v>34.444444444444443</v>
      </c>
      <c r="S2426" t="s">
        <v>8312</v>
      </c>
      <c r="T2426" t="s">
        <v>8337</v>
      </c>
    </row>
    <row r="2427" spans="1:20" x14ac:dyDescent="0.2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v>42517.919444444444</v>
      </c>
      <c r="K2427">
        <v>1463090149</v>
      </c>
      <c r="L2427" s="10"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v>2.8571428571428574E-4</v>
      </c>
      <c r="R2427">
        <v>1</v>
      </c>
      <c r="S2427" t="s">
        <v>8312</v>
      </c>
      <c r="T2427" t="s">
        <v>8337</v>
      </c>
    </row>
    <row r="2428" spans="1:20" x14ac:dyDescent="0.2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v>42224.170046296291</v>
      </c>
      <c r="K2428">
        <v>1433822692</v>
      </c>
      <c r="L2428" s="10"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v>0</v>
      </c>
      <c r="R2428" t="e">
        <v>#DIV/0!</v>
      </c>
      <c r="S2428" t="s">
        <v>8312</v>
      </c>
      <c r="T2428" t="s">
        <v>8337</v>
      </c>
    </row>
    <row r="2429" spans="1:20" x14ac:dyDescent="0.2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v>42452.277002314819</v>
      </c>
      <c r="K2429">
        <v>1455262733</v>
      </c>
      <c r="L2429" s="10"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v>2.0000000000000002E-5</v>
      </c>
      <c r="R2429">
        <v>1</v>
      </c>
      <c r="S2429" t="s">
        <v>8312</v>
      </c>
      <c r="T2429" t="s">
        <v>8337</v>
      </c>
    </row>
    <row r="2430" spans="1:20" x14ac:dyDescent="0.2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v>42075.742488425924</v>
      </c>
      <c r="K2430">
        <v>1423594151</v>
      </c>
      <c r="L2430" s="10"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v>2.8571428571428571E-5</v>
      </c>
      <c r="R2430">
        <v>1</v>
      </c>
      <c r="S2430" t="s">
        <v>8312</v>
      </c>
      <c r="T2430" t="s">
        <v>8337</v>
      </c>
    </row>
    <row r="2431" spans="1:20" x14ac:dyDescent="0.2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v>42771.697222222225</v>
      </c>
      <c r="K2431">
        <v>1483131966</v>
      </c>
      <c r="L2431" s="10"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v>1.4321428571428572E-2</v>
      </c>
      <c r="R2431">
        <v>501.25</v>
      </c>
      <c r="S2431" t="s">
        <v>8312</v>
      </c>
      <c r="T2431" t="s">
        <v>8337</v>
      </c>
    </row>
    <row r="2432" spans="1:20" x14ac:dyDescent="0.2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v>42412.130833333329</v>
      </c>
      <c r="K2432">
        <v>1452654504</v>
      </c>
      <c r="L2432" s="10"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v>7.0000000000000001E-3</v>
      </c>
      <c r="R2432">
        <v>10.5</v>
      </c>
      <c r="S2432" t="s">
        <v>8312</v>
      </c>
      <c r="T2432" t="s">
        <v>8337</v>
      </c>
    </row>
    <row r="2433" spans="1:20" x14ac:dyDescent="0.2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v>42549.099687499998</v>
      </c>
      <c r="K2433">
        <v>1461896613</v>
      </c>
      <c r="L2433" s="10"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v>2.0000000000000002E-5</v>
      </c>
      <c r="R2433">
        <v>1</v>
      </c>
      <c r="S2433" t="s">
        <v>8312</v>
      </c>
      <c r="T2433" t="s">
        <v>8337</v>
      </c>
    </row>
    <row r="2434" spans="1:20" x14ac:dyDescent="0.2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v>42071.218715277777</v>
      </c>
      <c r="K2434">
        <v>1423199697</v>
      </c>
      <c r="L2434" s="10"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v>1.4285714285714287E-4</v>
      </c>
      <c r="R2434">
        <v>1</v>
      </c>
      <c r="S2434" t="s">
        <v>8312</v>
      </c>
      <c r="T2434" t="s">
        <v>8337</v>
      </c>
    </row>
    <row r="2435" spans="1:20" x14ac:dyDescent="0.2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v>42427.89980324074</v>
      </c>
      <c r="K2435">
        <v>1454016943</v>
      </c>
      <c r="L2435" s="10"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v>0</v>
      </c>
      <c r="R2435" t="e">
        <v>#DIV/0!</v>
      </c>
      <c r="S2435" t="s">
        <v>8312</v>
      </c>
      <c r="T2435" t="s">
        <v>8337</v>
      </c>
    </row>
    <row r="2436" spans="1:20" x14ac:dyDescent="0.2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v>42220.18604166666</v>
      </c>
      <c r="K2436">
        <v>1435206474</v>
      </c>
      <c r="L2436" s="10"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v>1.2999999999999999E-3</v>
      </c>
      <c r="R2436">
        <v>13</v>
      </c>
      <c r="S2436" t="s">
        <v>8312</v>
      </c>
      <c r="T2436" t="s">
        <v>8337</v>
      </c>
    </row>
    <row r="2437" spans="1:20" x14ac:dyDescent="0.2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v>42282.277615740735</v>
      </c>
      <c r="K2437">
        <v>1441435186</v>
      </c>
      <c r="L2437" s="10"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v>4.8960000000000002E-3</v>
      </c>
      <c r="R2437">
        <v>306</v>
      </c>
      <c r="S2437" t="s">
        <v>8312</v>
      </c>
      <c r="T2437" t="s">
        <v>8337</v>
      </c>
    </row>
    <row r="2438" spans="1:20" x14ac:dyDescent="0.2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v>42398.615393518514</v>
      </c>
      <c r="K2438">
        <v>1448894770</v>
      </c>
      <c r="L2438" s="10"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v>3.8461538461538462E-4</v>
      </c>
      <c r="R2438">
        <v>22.5</v>
      </c>
      <c r="S2438" t="s">
        <v>8312</v>
      </c>
      <c r="T2438" t="s">
        <v>8337</v>
      </c>
    </row>
    <row r="2439" spans="1:20" x14ac:dyDescent="0.2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v>42080.75</v>
      </c>
      <c r="K2439">
        <v>1422400188</v>
      </c>
      <c r="L2439" s="10"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v>0</v>
      </c>
      <c r="R2439" t="e">
        <v>#DIV/0!</v>
      </c>
      <c r="S2439" t="s">
        <v>8312</v>
      </c>
      <c r="T2439" t="s">
        <v>8337</v>
      </c>
    </row>
    <row r="2440" spans="1:20" x14ac:dyDescent="0.2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v>42345.956736111111</v>
      </c>
      <c r="K2440">
        <v>1444341462</v>
      </c>
      <c r="L2440" s="10"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v>3.3333333333333335E-3</v>
      </c>
      <c r="R2440">
        <v>50</v>
      </c>
      <c r="S2440" t="s">
        <v>8312</v>
      </c>
      <c r="T2440" t="s">
        <v>8337</v>
      </c>
    </row>
    <row r="2441" spans="1:20" x14ac:dyDescent="0.2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v>42295.818622685183</v>
      </c>
      <c r="K2441">
        <v>1442605129</v>
      </c>
      <c r="L2441" s="10"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v>0</v>
      </c>
      <c r="R2441" t="e">
        <v>#DIV/0!</v>
      </c>
      <c r="S2441" t="s">
        <v>8312</v>
      </c>
      <c r="T2441" t="s">
        <v>8337</v>
      </c>
    </row>
    <row r="2442" spans="1:20" x14ac:dyDescent="0.2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v>42413.899456018517</v>
      </c>
      <c r="K2442">
        <v>1452807313</v>
      </c>
      <c r="L2442" s="10"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v>2E-3</v>
      </c>
      <c r="R2442">
        <v>5</v>
      </c>
      <c r="S2442" t="s">
        <v>8312</v>
      </c>
      <c r="T2442" t="s">
        <v>8337</v>
      </c>
    </row>
    <row r="2443" spans="1:20" x14ac:dyDescent="0.2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v>42208.207638888889</v>
      </c>
      <c r="K2443">
        <v>1435806054</v>
      </c>
      <c r="L2443" s="10"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v>1.0788</v>
      </c>
      <c r="R2443">
        <v>74.22935779816514</v>
      </c>
      <c r="S2443" t="s">
        <v>8312</v>
      </c>
      <c r="T2443" t="s">
        <v>8357</v>
      </c>
    </row>
    <row r="2444" spans="1:20" x14ac:dyDescent="0.2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v>42082.625324074077</v>
      </c>
      <c r="K2444">
        <v>1424188828</v>
      </c>
      <c r="L2444" s="10"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v>1.2594166666666666</v>
      </c>
      <c r="R2444">
        <v>81.252688172043008</v>
      </c>
      <c r="S2444" t="s">
        <v>8312</v>
      </c>
      <c r="T2444" t="s">
        <v>8357</v>
      </c>
    </row>
    <row r="2445" spans="1:20" x14ac:dyDescent="0.2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v>41866.625254629631</v>
      </c>
      <c r="K2445">
        <v>1405522822</v>
      </c>
      <c r="L2445" s="10"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v>2.0251494999999999</v>
      </c>
      <c r="R2445">
        <v>130.23469453376205</v>
      </c>
      <c r="S2445" t="s">
        <v>8312</v>
      </c>
      <c r="T2445" t="s">
        <v>8357</v>
      </c>
    </row>
    <row r="2446" spans="1:20" x14ac:dyDescent="0.2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v>42515.754525462966</v>
      </c>
      <c r="K2446">
        <v>1461607591</v>
      </c>
      <c r="L2446" s="10"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v>1.0860000000000001</v>
      </c>
      <c r="R2446">
        <v>53.409836065573771</v>
      </c>
      <c r="S2446" t="s">
        <v>8312</v>
      </c>
      <c r="T2446" t="s">
        <v>8357</v>
      </c>
    </row>
    <row r="2447" spans="1:20" x14ac:dyDescent="0.2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v>42273.190057870372</v>
      </c>
      <c r="K2447">
        <v>1440650021</v>
      </c>
      <c r="L2447" s="10"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v>1.728</v>
      </c>
      <c r="R2447">
        <v>75.130434782608702</v>
      </c>
      <c r="S2447" t="s">
        <v>8312</v>
      </c>
      <c r="T2447" t="s">
        <v>8357</v>
      </c>
    </row>
    <row r="2448" spans="1:20" x14ac:dyDescent="0.2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v>42700.64434027778</v>
      </c>
      <c r="K2448">
        <v>1477578471</v>
      </c>
      <c r="L2448" s="10"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v>1.6798</v>
      </c>
      <c r="R2448">
        <v>75.666666666666671</v>
      </c>
      <c r="S2448" t="s">
        <v>8312</v>
      </c>
      <c r="T2448" t="s">
        <v>8357</v>
      </c>
    </row>
    <row r="2449" spans="1:20" x14ac:dyDescent="0.2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v>42686.166666666672</v>
      </c>
      <c r="K2449">
        <v>1476184593</v>
      </c>
      <c r="L2449" s="10"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v>4.2720000000000002</v>
      </c>
      <c r="R2449">
        <v>31.691394658753708</v>
      </c>
      <c r="S2449" t="s">
        <v>8312</v>
      </c>
      <c r="T2449" t="s">
        <v>8357</v>
      </c>
    </row>
    <row r="2450" spans="1:20" x14ac:dyDescent="0.2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v>42613.233333333337</v>
      </c>
      <c r="K2450">
        <v>1472110513</v>
      </c>
      <c r="L2450" s="10"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v>1.075</v>
      </c>
      <c r="R2450">
        <v>47.777777777777779</v>
      </c>
      <c r="S2450" t="s">
        <v>8312</v>
      </c>
      <c r="T2450" t="s">
        <v>8357</v>
      </c>
    </row>
    <row r="2451" spans="1:20" x14ac:dyDescent="0.2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v>41973.184201388889</v>
      </c>
      <c r="K2451">
        <v>1414725915</v>
      </c>
      <c r="L2451" s="10"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v>1.08</v>
      </c>
      <c r="R2451">
        <v>90</v>
      </c>
      <c r="S2451" t="s">
        <v>8312</v>
      </c>
      <c r="T2451" t="s">
        <v>8357</v>
      </c>
    </row>
    <row r="2452" spans="1:20" x14ac:dyDescent="0.2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v>41940.132638888892</v>
      </c>
      <c r="K2452">
        <v>1411177456</v>
      </c>
      <c r="L2452" s="10"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v>1.0153353333333335</v>
      </c>
      <c r="R2452">
        <v>149.31401960784314</v>
      </c>
      <c r="S2452" t="s">
        <v>8312</v>
      </c>
      <c r="T2452" t="s">
        <v>8357</v>
      </c>
    </row>
    <row r="2453" spans="1:20" x14ac:dyDescent="0.2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v>42799.908449074079</v>
      </c>
      <c r="K2453">
        <v>1487022490</v>
      </c>
      <c r="L2453" s="10"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v>1.1545000000000001</v>
      </c>
      <c r="R2453">
        <v>62.06989247311828</v>
      </c>
      <c r="S2453" t="s">
        <v>8312</v>
      </c>
      <c r="T2453" t="s">
        <v>8357</v>
      </c>
    </row>
    <row r="2454" spans="1:20" x14ac:dyDescent="0.2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v>42367.958333333328</v>
      </c>
      <c r="K2454">
        <v>1448914500</v>
      </c>
      <c r="L2454" s="10"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v>1.335</v>
      </c>
      <c r="R2454">
        <v>53.4</v>
      </c>
      <c r="S2454" t="s">
        <v>8312</v>
      </c>
      <c r="T2454" t="s">
        <v>8357</v>
      </c>
    </row>
    <row r="2455" spans="1:20" x14ac:dyDescent="0.2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v>42768.692233796297</v>
      </c>
      <c r="K2455">
        <v>1483461409</v>
      </c>
      <c r="L2455" s="10"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v>1.5469999999999999</v>
      </c>
      <c r="R2455">
        <v>69.268656716417908</v>
      </c>
      <c r="S2455" t="s">
        <v>8312</v>
      </c>
      <c r="T2455" t="s">
        <v>8357</v>
      </c>
    </row>
    <row r="2456" spans="1:20" x14ac:dyDescent="0.2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v>42805.201481481476</v>
      </c>
      <c r="K2456">
        <v>1486183808</v>
      </c>
      <c r="L2456" s="10"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v>1.0084571428571429</v>
      </c>
      <c r="R2456">
        <v>271.50769230769231</v>
      </c>
      <c r="S2456" t="s">
        <v>8312</v>
      </c>
      <c r="T2456" t="s">
        <v>8357</v>
      </c>
    </row>
    <row r="2457" spans="1:20" x14ac:dyDescent="0.2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v>42480.781828703708</v>
      </c>
      <c r="K2457">
        <v>1458758750</v>
      </c>
      <c r="L2457" s="10"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v>1.82</v>
      </c>
      <c r="R2457">
        <v>34.125</v>
      </c>
      <c r="S2457" t="s">
        <v>8312</v>
      </c>
      <c r="T2457" t="s">
        <v>8357</v>
      </c>
    </row>
    <row r="2458" spans="1:20" x14ac:dyDescent="0.2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v>42791.961099537039</v>
      </c>
      <c r="K2458">
        <v>1485471839</v>
      </c>
      <c r="L2458" s="10"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v>1.8086666666666666</v>
      </c>
      <c r="R2458">
        <v>40.492537313432834</v>
      </c>
      <c r="S2458" t="s">
        <v>8312</v>
      </c>
      <c r="T2458" t="s">
        <v>8357</v>
      </c>
    </row>
    <row r="2459" spans="1:20" x14ac:dyDescent="0.2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v>42453.560833333337</v>
      </c>
      <c r="K2459">
        <v>1456237656</v>
      </c>
      <c r="L2459" s="10"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v>1.0230434782608695</v>
      </c>
      <c r="R2459">
        <v>189.75806451612902</v>
      </c>
      <c r="S2459" t="s">
        <v>8312</v>
      </c>
      <c r="T2459" t="s">
        <v>8357</v>
      </c>
    </row>
    <row r="2460" spans="1:20" x14ac:dyDescent="0.2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v>42530.791666666672</v>
      </c>
      <c r="K2460">
        <v>1462481718</v>
      </c>
      <c r="L2460" s="10"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v>1.1017999999999999</v>
      </c>
      <c r="R2460">
        <v>68.862499999999997</v>
      </c>
      <c r="S2460" t="s">
        <v>8312</v>
      </c>
      <c r="T2460" t="s">
        <v>8357</v>
      </c>
    </row>
    <row r="2461" spans="1:20" x14ac:dyDescent="0.2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v>42452.595891203702</v>
      </c>
      <c r="K2461">
        <v>1454858285</v>
      </c>
      <c r="L2461" s="10"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v>1.0225</v>
      </c>
      <c r="R2461">
        <v>108.77659574468085</v>
      </c>
      <c r="S2461" t="s">
        <v>8312</v>
      </c>
      <c r="T2461" t="s">
        <v>8357</v>
      </c>
    </row>
    <row r="2462" spans="1:20" x14ac:dyDescent="0.2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v>42738.178472222222</v>
      </c>
      <c r="K2462">
        <v>1480480167</v>
      </c>
      <c r="L2462" s="10"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v>1.0078823529411765</v>
      </c>
      <c r="R2462">
        <v>125.98529411764706</v>
      </c>
      <c r="S2462" t="s">
        <v>8312</v>
      </c>
      <c r="T2462" t="s">
        <v>8357</v>
      </c>
    </row>
    <row r="2463" spans="1:20" x14ac:dyDescent="0.2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v>40817.125</v>
      </c>
      <c r="K2463">
        <v>1314577097</v>
      </c>
      <c r="L2463" s="10"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v>1.038</v>
      </c>
      <c r="R2463">
        <v>90.523255813953483</v>
      </c>
      <c r="S2463" t="s">
        <v>8315</v>
      </c>
      <c r="T2463" t="s">
        <v>8340</v>
      </c>
    </row>
    <row r="2464" spans="1:20" x14ac:dyDescent="0.2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v>41109.186296296299</v>
      </c>
      <c r="K2464">
        <v>1340944096</v>
      </c>
      <c r="L2464" s="10"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v>1.1070833333333334</v>
      </c>
      <c r="R2464">
        <v>28.880434782608695</v>
      </c>
      <c r="S2464" t="s">
        <v>8315</v>
      </c>
      <c r="T2464" t="s">
        <v>8340</v>
      </c>
    </row>
    <row r="2465" spans="1:20" x14ac:dyDescent="0.2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v>41380.791666666664</v>
      </c>
      <c r="K2465">
        <v>1362710425</v>
      </c>
      <c r="L2465" s="10"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v>1.1625000000000001</v>
      </c>
      <c r="R2465">
        <v>31</v>
      </c>
      <c r="S2465" t="s">
        <v>8315</v>
      </c>
      <c r="T2465" t="s">
        <v>8340</v>
      </c>
    </row>
    <row r="2466" spans="1:20" x14ac:dyDescent="0.2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v>42277.811805555553</v>
      </c>
      <c r="K2466">
        <v>1441143397</v>
      </c>
      <c r="L2466" s="10"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v>1.111</v>
      </c>
      <c r="R2466">
        <v>51.674418604651166</v>
      </c>
      <c r="S2466" t="s">
        <v>8315</v>
      </c>
      <c r="T2466" t="s">
        <v>8340</v>
      </c>
    </row>
    <row r="2467" spans="1:20" x14ac:dyDescent="0.2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v>41175.719305555554</v>
      </c>
      <c r="K2467">
        <v>1345828548</v>
      </c>
      <c r="L2467" s="10"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v>1.8014285714285714</v>
      </c>
      <c r="R2467">
        <v>26.270833333333332</v>
      </c>
      <c r="S2467" t="s">
        <v>8315</v>
      </c>
      <c r="T2467" t="s">
        <v>8340</v>
      </c>
    </row>
    <row r="2468" spans="1:20" x14ac:dyDescent="0.2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v>41403.102465277778</v>
      </c>
      <c r="K2468">
        <v>1365474453</v>
      </c>
      <c r="L2468" s="10"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v>1</v>
      </c>
      <c r="R2468">
        <v>48.07692307692308</v>
      </c>
      <c r="S2468" t="s">
        <v>8315</v>
      </c>
      <c r="T2468" t="s">
        <v>8340</v>
      </c>
    </row>
    <row r="2469" spans="1:20" x14ac:dyDescent="0.2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v>41039.708333333336</v>
      </c>
      <c r="K2469">
        <v>1335473931</v>
      </c>
      <c r="L2469" s="10"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v>1.1850000000000001</v>
      </c>
      <c r="R2469">
        <v>27.558139534883722</v>
      </c>
      <c r="S2469" t="s">
        <v>8315</v>
      </c>
      <c r="T2469" t="s">
        <v>8340</v>
      </c>
    </row>
    <row r="2470" spans="1:20" x14ac:dyDescent="0.2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v>41210.208333333336</v>
      </c>
      <c r="K2470">
        <v>1348285321</v>
      </c>
      <c r="L2470" s="10"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v>1.0721700000000001</v>
      </c>
      <c r="R2470">
        <v>36.97137931034483</v>
      </c>
      <c r="S2470" t="s">
        <v>8315</v>
      </c>
      <c r="T2470" t="s">
        <v>8340</v>
      </c>
    </row>
    <row r="2471" spans="1:20" x14ac:dyDescent="0.2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v>40582.429733796293</v>
      </c>
      <c r="K2471">
        <v>1295000329</v>
      </c>
      <c r="L2471" s="10"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v>1.1366666666666667</v>
      </c>
      <c r="R2471">
        <v>29.021276595744681</v>
      </c>
      <c r="S2471" t="s">
        <v>8315</v>
      </c>
      <c r="T2471" t="s">
        <v>8340</v>
      </c>
    </row>
    <row r="2472" spans="1:20" x14ac:dyDescent="0.2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v>41053.07471064815</v>
      </c>
      <c r="K2472">
        <v>1335232055</v>
      </c>
      <c r="L2472" s="10"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v>1.0316400000000001</v>
      </c>
      <c r="R2472">
        <v>28.65666666666667</v>
      </c>
      <c r="S2472" t="s">
        <v>8315</v>
      </c>
      <c r="T2472" t="s">
        <v>8340</v>
      </c>
    </row>
    <row r="2473" spans="1:20" x14ac:dyDescent="0.2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v>40933.992962962962</v>
      </c>
      <c r="K2473">
        <v>1324079392</v>
      </c>
      <c r="L2473" s="10"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v>1.28</v>
      </c>
      <c r="R2473">
        <v>37.647058823529413</v>
      </c>
      <c r="S2473" t="s">
        <v>8315</v>
      </c>
      <c r="T2473" t="s">
        <v>8340</v>
      </c>
    </row>
    <row r="2474" spans="1:20" x14ac:dyDescent="0.2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v>40425.043749999997</v>
      </c>
      <c r="K2474">
        <v>1277433980</v>
      </c>
      <c r="L2474" s="10"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v>1.3576026666666667</v>
      </c>
      <c r="R2474">
        <v>97.904038461538462</v>
      </c>
      <c r="S2474" t="s">
        <v>8315</v>
      </c>
      <c r="T2474" t="s">
        <v>8340</v>
      </c>
    </row>
    <row r="2475" spans="1:20" x14ac:dyDescent="0.2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v>41223.790150462963</v>
      </c>
      <c r="K2475">
        <v>1349978269</v>
      </c>
      <c r="L2475" s="10"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v>1</v>
      </c>
      <c r="R2475">
        <v>42.553191489361701</v>
      </c>
      <c r="S2475" t="s">
        <v>8315</v>
      </c>
      <c r="T2475" t="s">
        <v>8340</v>
      </c>
    </row>
    <row r="2476" spans="1:20" x14ac:dyDescent="0.2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v>40462.011296296296</v>
      </c>
      <c r="K2476">
        <v>1282868176</v>
      </c>
      <c r="L2476" s="10"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v>1.0000360000000001</v>
      </c>
      <c r="R2476">
        <v>131.58368421052631</v>
      </c>
      <c r="S2476" t="s">
        <v>8315</v>
      </c>
      <c r="T2476" t="s">
        <v>8340</v>
      </c>
    </row>
    <row r="2477" spans="1:20" x14ac:dyDescent="0.2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v>40369.916666666664</v>
      </c>
      <c r="K2477">
        <v>1273647255</v>
      </c>
      <c r="L2477" s="10"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v>1.0471999999999999</v>
      </c>
      <c r="R2477">
        <v>32.320987654320987</v>
      </c>
      <c r="S2477" t="s">
        <v>8315</v>
      </c>
      <c r="T2477" t="s">
        <v>8340</v>
      </c>
    </row>
    <row r="2478" spans="1:20" x14ac:dyDescent="0.2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v>41946.370023148149</v>
      </c>
      <c r="K2478">
        <v>1412149970</v>
      </c>
      <c r="L2478" s="10"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v>1.050225</v>
      </c>
      <c r="R2478">
        <v>61.103999999999999</v>
      </c>
      <c r="S2478" t="s">
        <v>8315</v>
      </c>
      <c r="T2478" t="s">
        <v>8340</v>
      </c>
    </row>
    <row r="2479" spans="1:20" x14ac:dyDescent="0.2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v>41133.691493055558</v>
      </c>
      <c r="K2479">
        <v>1340901345</v>
      </c>
      <c r="L2479" s="10"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v>1.7133333333333334</v>
      </c>
      <c r="R2479">
        <v>31.341463414634145</v>
      </c>
      <c r="S2479" t="s">
        <v>8315</v>
      </c>
      <c r="T2479" t="s">
        <v>8340</v>
      </c>
    </row>
    <row r="2480" spans="1:20" x14ac:dyDescent="0.2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v>41287.950381944444</v>
      </c>
      <c r="K2480">
        <v>1355525313</v>
      </c>
      <c r="L2480" s="10"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v>1.2749999999999999</v>
      </c>
      <c r="R2480">
        <v>129.1139240506329</v>
      </c>
      <c r="S2480" t="s">
        <v>8315</v>
      </c>
      <c r="T2480" t="s">
        <v>8340</v>
      </c>
    </row>
    <row r="2481" spans="1:20" x14ac:dyDescent="0.2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v>41118.083333333336</v>
      </c>
      <c r="K2481">
        <v>1342545994</v>
      </c>
      <c r="L2481" s="10"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v>1.3344333333333334</v>
      </c>
      <c r="R2481">
        <v>25.020624999999999</v>
      </c>
      <c r="S2481" t="s">
        <v>8315</v>
      </c>
      <c r="T2481" t="s">
        <v>8340</v>
      </c>
    </row>
    <row r="2482" spans="1:20" x14ac:dyDescent="0.2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v>42287.936157407406</v>
      </c>
      <c r="K2482">
        <v>1439332084</v>
      </c>
      <c r="L2482" s="10"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v>1</v>
      </c>
      <c r="R2482">
        <v>250</v>
      </c>
      <c r="S2482" t="s">
        <v>8315</v>
      </c>
      <c r="T2482" t="s">
        <v>8340</v>
      </c>
    </row>
    <row r="2483" spans="1:20" x14ac:dyDescent="0.2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v>41029.645925925928</v>
      </c>
      <c r="K2483">
        <v>1333207808</v>
      </c>
      <c r="L2483" s="10"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v>1.1291099999999998</v>
      </c>
      <c r="R2483">
        <v>47.541473684210523</v>
      </c>
      <c r="S2483" t="s">
        <v>8315</v>
      </c>
      <c r="T2483" t="s">
        <v>8340</v>
      </c>
    </row>
    <row r="2484" spans="1:20" x14ac:dyDescent="0.2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v>40756.782210648147</v>
      </c>
      <c r="K2484">
        <v>1308336383</v>
      </c>
      <c r="L2484" s="10"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v>1.0009999999999999</v>
      </c>
      <c r="R2484">
        <v>40.04</v>
      </c>
      <c r="S2484" t="s">
        <v>8315</v>
      </c>
      <c r="T2484" t="s">
        <v>8340</v>
      </c>
    </row>
    <row r="2485" spans="1:20" x14ac:dyDescent="0.2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v>41030.708368055559</v>
      </c>
      <c r="K2485">
        <v>1330711203</v>
      </c>
      <c r="L2485" s="10"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v>1.1372727272727272</v>
      </c>
      <c r="R2485">
        <v>65.84210526315789</v>
      </c>
      <c r="S2485" t="s">
        <v>8315</v>
      </c>
      <c r="T2485" t="s">
        <v>8340</v>
      </c>
    </row>
    <row r="2486" spans="1:20" x14ac:dyDescent="0.2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v>40801.916701388887</v>
      </c>
      <c r="K2486">
        <v>1313532003</v>
      </c>
      <c r="L2486" s="10"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v>1.1931742857142855</v>
      </c>
      <c r="R2486">
        <v>46.401222222222216</v>
      </c>
      <c r="S2486" t="s">
        <v>8315</v>
      </c>
      <c r="T2486" t="s">
        <v>8340</v>
      </c>
    </row>
    <row r="2487" spans="1:20" x14ac:dyDescent="0.2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v>40828.998599537037</v>
      </c>
      <c r="K2487">
        <v>1315439879</v>
      </c>
      <c r="L2487" s="10"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v>1.0325</v>
      </c>
      <c r="R2487">
        <v>50.365853658536587</v>
      </c>
      <c r="S2487" t="s">
        <v>8315</v>
      </c>
      <c r="T2487" t="s">
        <v>8340</v>
      </c>
    </row>
    <row r="2488" spans="1:20" x14ac:dyDescent="0.2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v>41021.708055555559</v>
      </c>
      <c r="K2488">
        <v>1332521976</v>
      </c>
      <c r="L2488" s="10"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v>2.6566666666666667</v>
      </c>
      <c r="R2488">
        <v>26.566666666666666</v>
      </c>
      <c r="S2488" t="s">
        <v>8315</v>
      </c>
      <c r="T2488" t="s">
        <v>8340</v>
      </c>
    </row>
    <row r="2489" spans="1:20" x14ac:dyDescent="0.2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v>41056.083298611113</v>
      </c>
      <c r="K2489">
        <v>1335491997</v>
      </c>
      <c r="L2489" s="10"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v>1.0005066666666667</v>
      </c>
      <c r="R2489">
        <v>39.493684210526318</v>
      </c>
      <c r="S2489" t="s">
        <v>8315</v>
      </c>
      <c r="T2489" t="s">
        <v>8340</v>
      </c>
    </row>
    <row r="2490" spans="1:20" x14ac:dyDescent="0.2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v>40863.674861111111</v>
      </c>
      <c r="K2490">
        <v>1318864308</v>
      </c>
      <c r="L2490" s="10"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v>1.0669999999999999</v>
      </c>
      <c r="R2490">
        <v>49.246153846153845</v>
      </c>
      <c r="S2490" t="s">
        <v>8315</v>
      </c>
      <c r="T2490" t="s">
        <v>8340</v>
      </c>
    </row>
    <row r="2491" spans="1:20" x14ac:dyDescent="0.2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v>41403.690266203703</v>
      </c>
      <c r="K2491">
        <v>1365525239</v>
      </c>
      <c r="L2491" s="10"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v>1.3367142857142857</v>
      </c>
      <c r="R2491">
        <v>62.38</v>
      </c>
      <c r="S2491" t="s">
        <v>8315</v>
      </c>
      <c r="T2491" t="s">
        <v>8340</v>
      </c>
    </row>
    <row r="2492" spans="1:20" x14ac:dyDescent="0.2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v>41083.227731481478</v>
      </c>
      <c r="K2492">
        <v>1335245276</v>
      </c>
      <c r="L2492" s="10"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v>1.214</v>
      </c>
      <c r="R2492">
        <v>37.9375</v>
      </c>
      <c r="S2492" t="s">
        <v>8315</v>
      </c>
      <c r="T2492" t="s">
        <v>8340</v>
      </c>
    </row>
    <row r="2493" spans="1:20" x14ac:dyDescent="0.2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v>40559.07708333333</v>
      </c>
      <c r="K2493">
        <v>1293739714</v>
      </c>
      <c r="L2493" s="10"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v>1.032</v>
      </c>
      <c r="R2493">
        <v>51.6</v>
      </c>
      <c r="S2493" t="s">
        <v>8315</v>
      </c>
      <c r="T2493" t="s">
        <v>8340</v>
      </c>
    </row>
    <row r="2494" spans="1:20" x14ac:dyDescent="0.2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v>41076.415972222225</v>
      </c>
      <c r="K2494">
        <v>1335397188</v>
      </c>
      <c r="L2494" s="10"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v>1.25</v>
      </c>
      <c r="R2494">
        <v>27.777777777777779</v>
      </c>
      <c r="S2494" t="s">
        <v>8315</v>
      </c>
      <c r="T2494" t="s">
        <v>8340</v>
      </c>
    </row>
    <row r="2495" spans="1:20" x14ac:dyDescent="0.2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v>41393.168287037035</v>
      </c>
      <c r="K2495">
        <v>1363320140</v>
      </c>
      <c r="L2495" s="10"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v>1.2869999999999999</v>
      </c>
      <c r="R2495">
        <v>99.382239382239376</v>
      </c>
      <c r="S2495" t="s">
        <v>8315</v>
      </c>
      <c r="T2495" t="s">
        <v>8340</v>
      </c>
    </row>
    <row r="2496" spans="1:20" x14ac:dyDescent="0.2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v>41052.645185185182</v>
      </c>
      <c r="K2496">
        <v>1335194944</v>
      </c>
      <c r="L2496" s="10"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v>1.0100533333333332</v>
      </c>
      <c r="R2496">
        <v>38.848205128205123</v>
      </c>
      <c r="S2496" t="s">
        <v>8315</v>
      </c>
      <c r="T2496" t="s">
        <v>8340</v>
      </c>
    </row>
    <row r="2497" spans="1:20" x14ac:dyDescent="0.2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v>41066.946469907409</v>
      </c>
      <c r="K2497">
        <v>1336430575</v>
      </c>
      <c r="L2497" s="10"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v>1.2753666666666665</v>
      </c>
      <c r="R2497">
        <v>45.548809523809524</v>
      </c>
      <c r="S2497" t="s">
        <v>8315</v>
      </c>
      <c r="T2497" t="s">
        <v>8340</v>
      </c>
    </row>
    <row r="2498" spans="1:20" x14ac:dyDescent="0.2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v>41362.954768518517</v>
      </c>
      <c r="K2498">
        <v>1361577292</v>
      </c>
      <c r="L2498" s="10"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v>1</v>
      </c>
      <c r="R2498">
        <v>600</v>
      </c>
      <c r="S2498" t="s">
        <v>8315</v>
      </c>
      <c r="T2498" t="s">
        <v>8340</v>
      </c>
    </row>
    <row r="2499" spans="1:20" x14ac:dyDescent="0.2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v>40760.878912037035</v>
      </c>
      <c r="K2499">
        <v>1309986338</v>
      </c>
      <c r="L2499" s="10"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v>1.127715</v>
      </c>
      <c r="R2499">
        <v>80.551071428571419</v>
      </c>
      <c r="S2499" t="s">
        <v>8315</v>
      </c>
      <c r="T2499" t="s">
        <v>8340</v>
      </c>
    </row>
    <row r="2500" spans="1:20" x14ac:dyDescent="0.2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v>42031.967442129629</v>
      </c>
      <c r="K2500">
        <v>1421190787</v>
      </c>
      <c r="L2500" s="10"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v>1.056</v>
      </c>
      <c r="R2500">
        <v>52.8</v>
      </c>
      <c r="S2500" t="s">
        <v>8315</v>
      </c>
      <c r="T2500" t="s">
        <v>8340</v>
      </c>
    </row>
    <row r="2501" spans="1:20" x14ac:dyDescent="0.2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v>41274.75</v>
      </c>
      <c r="K2501">
        <v>1352820837</v>
      </c>
      <c r="L2501" s="10"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v>2.0262500000000001</v>
      </c>
      <c r="R2501">
        <v>47.676470588235297</v>
      </c>
      <c r="S2501" t="s">
        <v>8315</v>
      </c>
      <c r="T2501" t="s">
        <v>8340</v>
      </c>
    </row>
    <row r="2502" spans="1:20" x14ac:dyDescent="0.2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v>41083.772858796299</v>
      </c>
      <c r="K2502">
        <v>1337884375</v>
      </c>
      <c r="L2502" s="10"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v>1.1333333333333333</v>
      </c>
      <c r="R2502">
        <v>23.448275862068964</v>
      </c>
      <c r="S2502" t="s">
        <v>8315</v>
      </c>
      <c r="T2502" t="s">
        <v>8340</v>
      </c>
    </row>
    <row r="2503" spans="1:20" x14ac:dyDescent="0.2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v>42274.776666666665</v>
      </c>
      <c r="K2503">
        <v>1440787104</v>
      </c>
      <c r="L2503" s="10"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v>2.5545454545454545E-2</v>
      </c>
      <c r="R2503">
        <v>40.142857142857146</v>
      </c>
      <c r="S2503" t="s">
        <v>8312</v>
      </c>
      <c r="T2503" t="s">
        <v>8353</v>
      </c>
    </row>
    <row r="2504" spans="1:20" x14ac:dyDescent="0.2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v>41903.825439814813</v>
      </c>
      <c r="K2504">
        <v>1407440918</v>
      </c>
      <c r="L2504" s="10"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v>7.8181818181818181E-4</v>
      </c>
      <c r="R2504">
        <v>17.2</v>
      </c>
      <c r="S2504" t="s">
        <v>8312</v>
      </c>
      <c r="T2504" t="s">
        <v>8353</v>
      </c>
    </row>
    <row r="2505" spans="1:20" x14ac:dyDescent="0.2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v>42528.879166666666</v>
      </c>
      <c r="K2505">
        <v>1462743308</v>
      </c>
      <c r="L2505" s="10"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v>0</v>
      </c>
      <c r="R2505" t="e">
        <v>#DIV/0!</v>
      </c>
      <c r="S2505" t="s">
        <v>8312</v>
      </c>
      <c r="T2505" t="s">
        <v>8353</v>
      </c>
    </row>
    <row r="2506" spans="1:20" x14ac:dyDescent="0.2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v>41958.057106481487</v>
      </c>
      <c r="K2506">
        <v>1413418934</v>
      </c>
      <c r="L2506" s="10"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v>0</v>
      </c>
      <c r="R2506" t="e">
        <v>#DIV/0!</v>
      </c>
      <c r="S2506" t="s">
        <v>8312</v>
      </c>
      <c r="T2506" t="s">
        <v>8353</v>
      </c>
    </row>
    <row r="2507" spans="1:20" x14ac:dyDescent="0.2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v>42077.014074074075</v>
      </c>
      <c r="K2507">
        <v>1423704016</v>
      </c>
      <c r="L2507" s="10"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v>0</v>
      </c>
      <c r="R2507" t="e">
        <v>#DIV/0!</v>
      </c>
      <c r="S2507" t="s">
        <v>8312</v>
      </c>
      <c r="T2507" t="s">
        <v>8353</v>
      </c>
    </row>
    <row r="2508" spans="1:20" x14ac:dyDescent="0.2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v>42280.875</v>
      </c>
      <c r="K2508">
        <v>1441955269</v>
      </c>
      <c r="L2508" s="10"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v>6.0000000000000001E-3</v>
      </c>
      <c r="R2508">
        <v>15</v>
      </c>
      <c r="S2508" t="s">
        <v>8312</v>
      </c>
      <c r="T2508" t="s">
        <v>8353</v>
      </c>
    </row>
    <row r="2509" spans="1:20" x14ac:dyDescent="0.2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v>42135.072962962964</v>
      </c>
      <c r="K2509">
        <v>1428716704</v>
      </c>
      <c r="L2509" s="10"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v>0</v>
      </c>
      <c r="R2509" t="e">
        <v>#DIV/0!</v>
      </c>
      <c r="S2509" t="s">
        <v>8312</v>
      </c>
      <c r="T2509" t="s">
        <v>8353</v>
      </c>
    </row>
    <row r="2510" spans="1:20" x14ac:dyDescent="0.2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v>41865.951782407406</v>
      </c>
      <c r="K2510">
        <v>1405464634</v>
      </c>
      <c r="L2510" s="10"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v>0</v>
      </c>
      <c r="R2510" t="e">
        <v>#DIV/0!</v>
      </c>
      <c r="S2510" t="s">
        <v>8312</v>
      </c>
      <c r="T2510" t="s">
        <v>8353</v>
      </c>
    </row>
    <row r="2511" spans="1:20" x14ac:dyDescent="0.2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v>42114.767928240741</v>
      </c>
      <c r="K2511">
        <v>1424719549</v>
      </c>
      <c r="L2511" s="10"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v>1.0526315789473684E-2</v>
      </c>
      <c r="R2511">
        <v>35.714285714285715</v>
      </c>
      <c r="S2511" t="s">
        <v>8312</v>
      </c>
      <c r="T2511" t="s">
        <v>8353</v>
      </c>
    </row>
    <row r="2512" spans="1:20" x14ac:dyDescent="0.2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v>42138.997361111105</v>
      </c>
      <c r="K2512">
        <v>1426463772</v>
      </c>
      <c r="L2512" s="10"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v>1.5E-3</v>
      </c>
      <c r="R2512">
        <v>37.5</v>
      </c>
      <c r="S2512" t="s">
        <v>8312</v>
      </c>
      <c r="T2512" t="s">
        <v>8353</v>
      </c>
    </row>
    <row r="2513" spans="1:20" x14ac:dyDescent="0.2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v>42401.446909722217</v>
      </c>
      <c r="K2513">
        <v>1451731413</v>
      </c>
      <c r="L2513" s="10"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v>0</v>
      </c>
      <c r="R2513" t="e">
        <v>#DIV/0!</v>
      </c>
      <c r="S2513" t="s">
        <v>8312</v>
      </c>
      <c r="T2513" t="s">
        <v>8353</v>
      </c>
    </row>
    <row r="2514" spans="1:20" x14ac:dyDescent="0.2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v>41986.876863425925</v>
      </c>
      <c r="K2514">
        <v>1417208561</v>
      </c>
      <c r="L2514" s="10"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v>0</v>
      </c>
      <c r="R2514" t="e">
        <v>#DIV/0!</v>
      </c>
      <c r="S2514" t="s">
        <v>8312</v>
      </c>
      <c r="T2514" t="s">
        <v>8353</v>
      </c>
    </row>
    <row r="2515" spans="1:20" x14ac:dyDescent="0.2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v>42792.00681712963</v>
      </c>
      <c r="K2515">
        <v>1482883789</v>
      </c>
      <c r="L2515" s="10"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v>0</v>
      </c>
      <c r="R2515" t="e">
        <v>#DIV/0!</v>
      </c>
      <c r="S2515" t="s">
        <v>8312</v>
      </c>
      <c r="T2515" t="s">
        <v>8353</v>
      </c>
    </row>
    <row r="2516" spans="1:20" x14ac:dyDescent="0.2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v>41871.389780092592</v>
      </c>
      <c r="K2516">
        <v>1407057677</v>
      </c>
      <c r="L2516" s="10"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v>1.7500000000000002E-2</v>
      </c>
      <c r="R2516">
        <v>52.5</v>
      </c>
      <c r="S2516" t="s">
        <v>8312</v>
      </c>
      <c r="T2516" t="s">
        <v>8353</v>
      </c>
    </row>
    <row r="2517" spans="1:20" x14ac:dyDescent="0.2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v>42057.839733796296</v>
      </c>
      <c r="K2517">
        <v>1422043753</v>
      </c>
      <c r="L2517" s="10"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v>0.186</v>
      </c>
      <c r="R2517">
        <v>77.5</v>
      </c>
      <c r="S2517" t="s">
        <v>8312</v>
      </c>
      <c r="T2517" t="s">
        <v>8353</v>
      </c>
    </row>
    <row r="2518" spans="1:20" x14ac:dyDescent="0.2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v>41972.6950462963</v>
      </c>
      <c r="K2518">
        <v>1414683652</v>
      </c>
      <c r="L2518" s="10"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v>0</v>
      </c>
      <c r="R2518" t="e">
        <v>#DIV/0!</v>
      </c>
      <c r="S2518" t="s">
        <v>8312</v>
      </c>
      <c r="T2518" t="s">
        <v>8353</v>
      </c>
    </row>
    <row r="2519" spans="1:20" x14ac:dyDescent="0.2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v>42082.760763888888</v>
      </c>
      <c r="K2519">
        <v>1424200530</v>
      </c>
      <c r="L2519" s="10"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v>9.8166666666666666E-2</v>
      </c>
      <c r="R2519">
        <v>53.545454545454547</v>
      </c>
      <c r="S2519" t="s">
        <v>8312</v>
      </c>
      <c r="T2519" t="s">
        <v>8353</v>
      </c>
    </row>
    <row r="2520" spans="1:20" x14ac:dyDescent="0.2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v>41956.722546296296</v>
      </c>
      <c r="K2520">
        <v>1413303628</v>
      </c>
      <c r="L2520" s="10"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v>0</v>
      </c>
      <c r="R2520" t="e">
        <v>#DIV/0!</v>
      </c>
      <c r="S2520" t="s">
        <v>8312</v>
      </c>
      <c r="T2520" t="s">
        <v>8353</v>
      </c>
    </row>
    <row r="2521" spans="1:20" x14ac:dyDescent="0.2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v>41839.155138888891</v>
      </c>
      <c r="K2521">
        <v>1403149404</v>
      </c>
      <c r="L2521" s="10"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v>4.3333333333333331E-4</v>
      </c>
      <c r="R2521">
        <v>16.25</v>
      </c>
      <c r="S2521" t="s">
        <v>8312</v>
      </c>
      <c r="T2521" t="s">
        <v>8353</v>
      </c>
    </row>
    <row r="2522" spans="1:20" x14ac:dyDescent="0.2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v>42658.806249999994</v>
      </c>
      <c r="K2522">
        <v>1472567085</v>
      </c>
      <c r="L2522" s="10"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v>0</v>
      </c>
      <c r="R2522" t="e">
        <v>#DIV/0!</v>
      </c>
      <c r="S2522" t="s">
        <v>8312</v>
      </c>
      <c r="T2522" t="s">
        <v>8353</v>
      </c>
    </row>
    <row r="2523" spans="1:20" x14ac:dyDescent="0.2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v>42290.967835648145</v>
      </c>
      <c r="K2523">
        <v>1442963621</v>
      </c>
      <c r="L2523" s="10"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v>1.0948792000000001</v>
      </c>
      <c r="R2523">
        <v>103.68174242424243</v>
      </c>
      <c r="S2523" t="s">
        <v>8315</v>
      </c>
      <c r="T2523" t="s">
        <v>8331</v>
      </c>
    </row>
    <row r="2524" spans="1:20" x14ac:dyDescent="0.2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v>42482.619444444441</v>
      </c>
      <c r="K2524">
        <v>1459431960</v>
      </c>
      <c r="L2524" s="10"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v>1</v>
      </c>
      <c r="R2524">
        <v>185.18518518518519</v>
      </c>
      <c r="S2524" t="s">
        <v>8315</v>
      </c>
      <c r="T2524" t="s">
        <v>8331</v>
      </c>
    </row>
    <row r="2525" spans="1:20" x14ac:dyDescent="0.2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v>41961.017268518524</v>
      </c>
      <c r="K2525">
        <v>1413674692</v>
      </c>
      <c r="L2525" s="10"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v>1.5644444444444445</v>
      </c>
      <c r="R2525">
        <v>54.153846153846153</v>
      </c>
      <c r="S2525" t="s">
        <v>8315</v>
      </c>
      <c r="T2525" t="s">
        <v>8331</v>
      </c>
    </row>
    <row r="2526" spans="1:20" x14ac:dyDescent="0.2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v>41994.1875</v>
      </c>
      <c r="K2526">
        <v>1416338557</v>
      </c>
      <c r="L2526" s="10"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v>1.016</v>
      </c>
      <c r="R2526">
        <v>177.2093023255814</v>
      </c>
      <c r="S2526" t="s">
        <v>8315</v>
      </c>
      <c r="T2526" t="s">
        <v>8331</v>
      </c>
    </row>
    <row r="2527" spans="1:20" x14ac:dyDescent="0.2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v>41088.844571759262</v>
      </c>
      <c r="K2527">
        <v>1338322571</v>
      </c>
      <c r="L2527" s="10"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v>1.00325</v>
      </c>
      <c r="R2527">
        <v>100.325</v>
      </c>
      <c r="S2527" t="s">
        <v>8315</v>
      </c>
      <c r="T2527" t="s">
        <v>8331</v>
      </c>
    </row>
    <row r="2528" spans="1:20" x14ac:dyDescent="0.2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v>41981.207638888889</v>
      </c>
      <c r="K2528">
        <v>1415585474</v>
      </c>
      <c r="L2528" s="10"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v>1.1294999999999999</v>
      </c>
      <c r="R2528">
        <v>136.90909090909091</v>
      </c>
      <c r="S2528" t="s">
        <v>8315</v>
      </c>
      <c r="T2528" t="s">
        <v>8331</v>
      </c>
    </row>
    <row r="2529" spans="1:20" x14ac:dyDescent="0.2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v>41565.165972222225</v>
      </c>
      <c r="K2529">
        <v>1380477691</v>
      </c>
      <c r="L2529" s="10"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v>1.02125</v>
      </c>
      <c r="R2529">
        <v>57.535211267605632</v>
      </c>
      <c r="S2529" t="s">
        <v>8315</v>
      </c>
      <c r="T2529" t="s">
        <v>8331</v>
      </c>
    </row>
    <row r="2530" spans="1:20" x14ac:dyDescent="0.2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v>42236.458333333328</v>
      </c>
      <c r="K2530">
        <v>1438459303</v>
      </c>
      <c r="L2530" s="10"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v>1.0724974999999999</v>
      </c>
      <c r="R2530">
        <v>52.962839506172834</v>
      </c>
      <c r="S2530" t="s">
        <v>8315</v>
      </c>
      <c r="T2530" t="s">
        <v>8331</v>
      </c>
    </row>
    <row r="2531" spans="1:20" x14ac:dyDescent="0.2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v>40993.0390625</v>
      </c>
      <c r="K2531">
        <v>1328752575</v>
      </c>
      <c r="L2531" s="10"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v>1.0428333333333333</v>
      </c>
      <c r="R2531">
        <v>82.328947368421055</v>
      </c>
      <c r="S2531" t="s">
        <v>8315</v>
      </c>
      <c r="T2531" t="s">
        <v>8331</v>
      </c>
    </row>
    <row r="2532" spans="1:20" x14ac:dyDescent="0.2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v>42114.201388888891</v>
      </c>
      <c r="K2532">
        <v>1426711505</v>
      </c>
      <c r="L2532" s="10"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v>1</v>
      </c>
      <c r="R2532">
        <v>135.41666666666666</v>
      </c>
      <c r="S2532" t="s">
        <v>8315</v>
      </c>
      <c r="T2532" t="s">
        <v>8331</v>
      </c>
    </row>
    <row r="2533" spans="1:20" x14ac:dyDescent="0.2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v>42231.165972222225</v>
      </c>
      <c r="K2533">
        <v>1437668354</v>
      </c>
      <c r="L2533" s="10"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v>1.004</v>
      </c>
      <c r="R2533">
        <v>74.06557377049181</v>
      </c>
      <c r="S2533" t="s">
        <v>8315</v>
      </c>
      <c r="T2533" t="s">
        <v>8331</v>
      </c>
    </row>
    <row r="2534" spans="1:20" x14ac:dyDescent="0.2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v>41137.849143518521</v>
      </c>
      <c r="K2534">
        <v>1342556566</v>
      </c>
      <c r="L2534" s="10"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v>1.26125</v>
      </c>
      <c r="R2534">
        <v>84.083333333333329</v>
      </c>
      <c r="S2534" t="s">
        <v>8315</v>
      </c>
      <c r="T2534" t="s">
        <v>8331</v>
      </c>
    </row>
    <row r="2535" spans="1:20" x14ac:dyDescent="0.2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v>41334.750787037039</v>
      </c>
      <c r="K2535">
        <v>1359568911</v>
      </c>
      <c r="L2535" s="10"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v>1.1066666666666667</v>
      </c>
      <c r="R2535">
        <v>61.029411764705884</v>
      </c>
      <c r="S2535" t="s">
        <v>8315</v>
      </c>
      <c r="T2535" t="s">
        <v>8331</v>
      </c>
    </row>
    <row r="2536" spans="1:20" x14ac:dyDescent="0.2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v>40179.25</v>
      </c>
      <c r="K2536">
        <v>1257871712</v>
      </c>
      <c r="L2536" s="10"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v>1.05</v>
      </c>
      <c r="R2536">
        <v>150</v>
      </c>
      <c r="S2536" t="s">
        <v>8315</v>
      </c>
      <c r="T2536" t="s">
        <v>8331</v>
      </c>
    </row>
    <row r="2537" spans="1:20" x14ac:dyDescent="0.2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v>41974.832696759258</v>
      </c>
      <c r="K2537">
        <v>1414781945</v>
      </c>
      <c r="L2537" s="10"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v>1.03775</v>
      </c>
      <c r="R2537">
        <v>266.08974358974359</v>
      </c>
      <c r="S2537" t="s">
        <v>8315</v>
      </c>
      <c r="T2537" t="s">
        <v>8331</v>
      </c>
    </row>
    <row r="2538" spans="1:20" x14ac:dyDescent="0.2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v>41485.106087962966</v>
      </c>
      <c r="K2538">
        <v>1373337166</v>
      </c>
      <c r="L2538" s="10"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v>1.1599999999999999</v>
      </c>
      <c r="R2538">
        <v>7.25</v>
      </c>
      <c r="S2538" t="s">
        <v>8315</v>
      </c>
      <c r="T2538" t="s">
        <v>8331</v>
      </c>
    </row>
    <row r="2539" spans="1:20" x14ac:dyDescent="0.2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v>40756.648784722223</v>
      </c>
      <c r="K2539">
        <v>1307028855</v>
      </c>
      <c r="L2539" s="10"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v>1.1000000000000001</v>
      </c>
      <c r="R2539">
        <v>100</v>
      </c>
      <c r="S2539" t="s">
        <v>8315</v>
      </c>
      <c r="T2539" t="s">
        <v>8331</v>
      </c>
    </row>
    <row r="2540" spans="1:20" x14ac:dyDescent="0.2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v>41329.207638888889</v>
      </c>
      <c r="K2540">
        <v>1359029661</v>
      </c>
      <c r="L2540" s="10"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v>1.130176111111111</v>
      </c>
      <c r="R2540">
        <v>109.96308108108107</v>
      </c>
      <c r="S2540" t="s">
        <v>8315</v>
      </c>
      <c r="T2540" t="s">
        <v>8331</v>
      </c>
    </row>
    <row r="2541" spans="1:20" x14ac:dyDescent="0.2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v>42037.902222222227</v>
      </c>
      <c r="K2541">
        <v>1417729152</v>
      </c>
      <c r="L2541" s="10"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v>1.0024999999999999</v>
      </c>
      <c r="R2541">
        <v>169.91525423728814</v>
      </c>
      <c r="S2541" t="s">
        <v>8315</v>
      </c>
      <c r="T2541" t="s">
        <v>8331</v>
      </c>
    </row>
    <row r="2542" spans="1:20" x14ac:dyDescent="0.2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v>40845.675011574072</v>
      </c>
      <c r="K2542">
        <v>1314720721</v>
      </c>
      <c r="L2542" s="10"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v>1.034</v>
      </c>
      <c r="R2542">
        <v>95.740740740740748</v>
      </c>
      <c r="S2542" t="s">
        <v>8315</v>
      </c>
      <c r="T2542" t="s">
        <v>8331</v>
      </c>
    </row>
    <row r="2543" spans="1:20" x14ac:dyDescent="0.2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v>41543.449282407404</v>
      </c>
      <c r="K2543">
        <v>1375008418</v>
      </c>
      <c r="L2543" s="10"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v>1.0702857142857143</v>
      </c>
      <c r="R2543">
        <v>59.460317460317462</v>
      </c>
      <c r="S2543" t="s">
        <v>8315</v>
      </c>
      <c r="T2543" t="s">
        <v>8331</v>
      </c>
    </row>
    <row r="2544" spans="1:20" x14ac:dyDescent="0.2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v>41548.165972222225</v>
      </c>
      <c r="K2544">
        <v>1377252857</v>
      </c>
      <c r="L2544" s="10"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v>1.0357142857142858</v>
      </c>
      <c r="R2544">
        <v>55.769230769230766</v>
      </c>
      <c r="S2544" t="s">
        <v>8315</v>
      </c>
      <c r="T2544" t="s">
        <v>8331</v>
      </c>
    </row>
    <row r="2545" spans="1:20" x14ac:dyDescent="0.2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v>40545.125</v>
      </c>
      <c r="K2545">
        <v>1291257298</v>
      </c>
      <c r="L2545" s="10"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v>1.5640000000000001</v>
      </c>
      <c r="R2545">
        <v>30.076923076923077</v>
      </c>
      <c r="S2545" t="s">
        <v>8315</v>
      </c>
      <c r="T2545" t="s">
        <v>8331</v>
      </c>
    </row>
    <row r="2546" spans="1:20" x14ac:dyDescent="0.2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v>41098.520474537036</v>
      </c>
      <c r="K2546">
        <v>1339158569</v>
      </c>
      <c r="L2546" s="10"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v>1.0082</v>
      </c>
      <c r="R2546">
        <v>88.438596491228068</v>
      </c>
      <c r="S2546" t="s">
        <v>8315</v>
      </c>
      <c r="T2546" t="s">
        <v>8331</v>
      </c>
    </row>
    <row r="2547" spans="1:20" x14ac:dyDescent="0.2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v>42062.020833333328</v>
      </c>
      <c r="K2547">
        <v>1421983138</v>
      </c>
      <c r="L2547" s="10"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v>1.9530000000000001</v>
      </c>
      <c r="R2547">
        <v>64.032786885245898</v>
      </c>
      <c r="S2547" t="s">
        <v>8315</v>
      </c>
      <c r="T2547" t="s">
        <v>8331</v>
      </c>
    </row>
    <row r="2548" spans="1:20" x14ac:dyDescent="0.2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v>41552.208333333336</v>
      </c>
      <c r="K2548">
        <v>1378586179</v>
      </c>
      <c r="L2548" s="10"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v>1.1171428571428572</v>
      </c>
      <c r="R2548">
        <v>60.153846153846153</v>
      </c>
      <c r="S2548" t="s">
        <v>8315</v>
      </c>
      <c r="T2548" t="s">
        <v>8331</v>
      </c>
    </row>
    <row r="2549" spans="1:20" x14ac:dyDescent="0.2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v>41003.731516203705</v>
      </c>
      <c r="K2549">
        <v>1330972403</v>
      </c>
      <c r="L2549" s="10"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v>1.1985454545454546</v>
      </c>
      <c r="R2549">
        <v>49.194029850746269</v>
      </c>
      <c r="S2549" t="s">
        <v>8315</v>
      </c>
      <c r="T2549" t="s">
        <v>8331</v>
      </c>
    </row>
    <row r="2550" spans="1:20" x14ac:dyDescent="0.2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v>42643.185416666667</v>
      </c>
      <c r="K2550">
        <v>1473087637</v>
      </c>
      <c r="L2550" s="10"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v>1.0185</v>
      </c>
      <c r="R2550">
        <v>165.16216216216216</v>
      </c>
      <c r="S2550" t="s">
        <v>8315</v>
      </c>
      <c r="T2550" t="s">
        <v>8331</v>
      </c>
    </row>
    <row r="2551" spans="1:20" x14ac:dyDescent="0.2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v>41425.708333333336</v>
      </c>
      <c r="K2551">
        <v>1366999870</v>
      </c>
      <c r="L2551" s="10"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v>1.0280254777070064</v>
      </c>
      <c r="R2551">
        <v>43.621621621621621</v>
      </c>
      <c r="S2551" t="s">
        <v>8315</v>
      </c>
      <c r="T2551" t="s">
        <v>8331</v>
      </c>
    </row>
    <row r="2552" spans="1:20" x14ac:dyDescent="0.2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v>42285.165972222225</v>
      </c>
      <c r="K2552">
        <v>1439392406</v>
      </c>
      <c r="L2552" s="10"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v>1.0084615384615385</v>
      </c>
      <c r="R2552">
        <v>43.7</v>
      </c>
      <c r="S2552" t="s">
        <v>8315</v>
      </c>
      <c r="T2552" t="s">
        <v>8331</v>
      </c>
    </row>
    <row r="2553" spans="1:20" x14ac:dyDescent="0.2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v>40989.866666666669</v>
      </c>
      <c r="K2553">
        <v>1329890585</v>
      </c>
      <c r="L2553" s="10"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v>1.0273469387755103</v>
      </c>
      <c r="R2553">
        <v>67.419642857142861</v>
      </c>
      <c r="S2553" t="s">
        <v>8315</v>
      </c>
      <c r="T2553" t="s">
        <v>8331</v>
      </c>
    </row>
    <row r="2554" spans="1:20" x14ac:dyDescent="0.2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v>42799.809965277775</v>
      </c>
      <c r="K2554">
        <v>1486149981</v>
      </c>
      <c r="L2554" s="10"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v>1.0649999999999999</v>
      </c>
      <c r="R2554">
        <v>177.5</v>
      </c>
      <c r="S2554" t="s">
        <v>8315</v>
      </c>
      <c r="T2554" t="s">
        <v>8331</v>
      </c>
    </row>
    <row r="2555" spans="1:20" x14ac:dyDescent="0.2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v>41173.199155092596</v>
      </c>
      <c r="K2555">
        <v>1343018807</v>
      </c>
      <c r="L2555" s="10"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v>1.5553333333333332</v>
      </c>
      <c r="R2555">
        <v>38.883333333333333</v>
      </c>
      <c r="S2555" t="s">
        <v>8315</v>
      </c>
      <c r="T2555" t="s">
        <v>8331</v>
      </c>
    </row>
    <row r="2556" spans="1:20" x14ac:dyDescent="0.2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v>42156.165972222225</v>
      </c>
      <c r="K2556">
        <v>1430445163</v>
      </c>
      <c r="L2556" s="10"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v>1.228</v>
      </c>
      <c r="R2556">
        <v>54.985074626865675</v>
      </c>
      <c r="S2556" t="s">
        <v>8315</v>
      </c>
      <c r="T2556" t="s">
        <v>8331</v>
      </c>
    </row>
    <row r="2557" spans="1:20" x14ac:dyDescent="0.2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v>41057.655011574076</v>
      </c>
      <c r="K2557">
        <v>1335541393</v>
      </c>
      <c r="L2557" s="10"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v>1.0734999999999999</v>
      </c>
      <c r="R2557">
        <v>61.342857142857142</v>
      </c>
      <c r="S2557" t="s">
        <v>8315</v>
      </c>
      <c r="T2557" t="s">
        <v>8331</v>
      </c>
    </row>
    <row r="2558" spans="1:20" x14ac:dyDescent="0.2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v>41267.991400462961</v>
      </c>
      <c r="K2558">
        <v>1352504857</v>
      </c>
      <c r="L2558" s="10"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v>1.0550335570469798</v>
      </c>
      <c r="R2558">
        <v>23.117647058823529</v>
      </c>
      <c r="S2558" t="s">
        <v>8315</v>
      </c>
      <c r="T2558" t="s">
        <v>8331</v>
      </c>
    </row>
    <row r="2559" spans="1:20" x14ac:dyDescent="0.2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v>41774.745208333334</v>
      </c>
      <c r="K2559">
        <v>1397584386</v>
      </c>
      <c r="L2559" s="10"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v>1.1844444444444444</v>
      </c>
      <c r="R2559">
        <v>29.611111111111111</v>
      </c>
      <c r="S2559" t="s">
        <v>8315</v>
      </c>
      <c r="T2559" t="s">
        <v>8331</v>
      </c>
    </row>
    <row r="2560" spans="1:20" x14ac:dyDescent="0.2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v>42125.582638888889</v>
      </c>
      <c r="K2560">
        <v>1427747906</v>
      </c>
      <c r="L2560" s="10"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v>1.0888</v>
      </c>
      <c r="R2560">
        <v>75.611111111111114</v>
      </c>
      <c r="S2560" t="s">
        <v>8315</v>
      </c>
      <c r="T2560" t="s">
        <v>8331</v>
      </c>
    </row>
    <row r="2561" spans="1:20" x14ac:dyDescent="0.2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v>40862.817361111112</v>
      </c>
      <c r="K2561">
        <v>1318539484</v>
      </c>
      <c r="L2561" s="10"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v>1.1125</v>
      </c>
      <c r="R2561">
        <v>35.6</v>
      </c>
      <c r="S2561" t="s">
        <v>8315</v>
      </c>
      <c r="T2561" t="s">
        <v>8331</v>
      </c>
    </row>
    <row r="2562" spans="1:20" x14ac:dyDescent="0.2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v>42069.951087962967</v>
      </c>
      <c r="K2562">
        <v>1423090174</v>
      </c>
      <c r="L2562" s="10"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v>1.0009999999999999</v>
      </c>
      <c r="R2562">
        <v>143</v>
      </c>
      <c r="S2562" t="s">
        <v>8315</v>
      </c>
      <c r="T2562" t="s">
        <v>8331</v>
      </c>
    </row>
    <row r="2563" spans="1:20" x14ac:dyDescent="0.2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v>42290.528807870374</v>
      </c>
      <c r="K2563">
        <v>1442148089</v>
      </c>
      <c r="L2563" s="10"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v>0</v>
      </c>
      <c r="R2563" t="e">
        <v>#DIV/0!</v>
      </c>
      <c r="S2563" t="s">
        <v>8312</v>
      </c>
      <c r="T2563" t="s">
        <v>8337</v>
      </c>
    </row>
    <row r="2564" spans="1:20" x14ac:dyDescent="0.2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v>42654.524756944447</v>
      </c>
      <c r="K2564">
        <v>1471005339</v>
      </c>
      <c r="L2564" s="10"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v>7.4999999999999997E-3</v>
      </c>
      <c r="R2564">
        <v>25</v>
      </c>
      <c r="S2564" t="s">
        <v>8312</v>
      </c>
      <c r="T2564" t="s">
        <v>8337</v>
      </c>
    </row>
    <row r="2565" spans="1:20" x14ac:dyDescent="0.2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v>42215.139479166668</v>
      </c>
      <c r="K2565">
        <v>1433042451</v>
      </c>
      <c r="L2565" s="10"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v>0</v>
      </c>
      <c r="R2565" t="e">
        <v>#DIV/0!</v>
      </c>
      <c r="S2565" t="s">
        <v>8312</v>
      </c>
      <c r="T2565" t="s">
        <v>8337</v>
      </c>
    </row>
    <row r="2566" spans="1:20" x14ac:dyDescent="0.2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v>41852.040497685186</v>
      </c>
      <c r="K2566">
        <v>1404262699</v>
      </c>
      <c r="L2566" s="10"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v>0</v>
      </c>
      <c r="R2566" t="e">
        <v>#DIV/0!</v>
      </c>
      <c r="S2566" t="s">
        <v>8312</v>
      </c>
      <c r="T2566" t="s">
        <v>8337</v>
      </c>
    </row>
    <row r="2567" spans="1:20" x14ac:dyDescent="0.2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v>42499.868055555555</v>
      </c>
      <c r="K2567">
        <v>1457710589</v>
      </c>
      <c r="L2567" s="10"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v>0.01</v>
      </c>
      <c r="R2567">
        <v>100</v>
      </c>
      <c r="S2567" t="s">
        <v>8312</v>
      </c>
      <c r="T2567" t="s">
        <v>8337</v>
      </c>
    </row>
    <row r="2568" spans="1:20" x14ac:dyDescent="0.2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v>41872.980879629627</v>
      </c>
      <c r="K2568">
        <v>1406071948</v>
      </c>
      <c r="L2568" s="10"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v>0</v>
      </c>
      <c r="R2568" t="e">
        <v>#DIV/0!</v>
      </c>
      <c r="S2568" t="s">
        <v>8312</v>
      </c>
      <c r="T2568" t="s">
        <v>8337</v>
      </c>
    </row>
    <row r="2569" spans="1:20" x14ac:dyDescent="0.2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v>42117.878912037035</v>
      </c>
      <c r="K2569">
        <v>1427231138</v>
      </c>
      <c r="L2569" s="10"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v>2.6666666666666666E-3</v>
      </c>
      <c r="R2569">
        <v>60</v>
      </c>
      <c r="S2569" t="s">
        <v>8312</v>
      </c>
      <c r="T2569" t="s">
        <v>8337</v>
      </c>
    </row>
    <row r="2570" spans="1:20" x14ac:dyDescent="0.2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v>42614.666597222225</v>
      </c>
      <c r="K2570">
        <v>1470153594</v>
      </c>
      <c r="L2570" s="10"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v>5.0000000000000001E-3</v>
      </c>
      <c r="R2570">
        <v>50</v>
      </c>
      <c r="S2570" t="s">
        <v>8312</v>
      </c>
      <c r="T2570" t="s">
        <v>8337</v>
      </c>
    </row>
    <row r="2571" spans="1:20" x14ac:dyDescent="0.2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v>42264.105462962965</v>
      </c>
      <c r="K2571">
        <v>1439865112</v>
      </c>
      <c r="L2571" s="10"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v>2.2307692307692306E-2</v>
      </c>
      <c r="R2571">
        <v>72.5</v>
      </c>
      <c r="S2571" t="s">
        <v>8312</v>
      </c>
      <c r="T2571" t="s">
        <v>8337</v>
      </c>
    </row>
    <row r="2572" spans="1:20" x14ac:dyDescent="0.2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v>42774.903182870374</v>
      </c>
      <c r="K2572">
        <v>1483998035</v>
      </c>
      <c r="L2572" s="10"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v>8.4285714285714294E-3</v>
      </c>
      <c r="R2572">
        <v>29.5</v>
      </c>
      <c r="S2572" t="s">
        <v>8312</v>
      </c>
      <c r="T2572" t="s">
        <v>8337</v>
      </c>
    </row>
    <row r="2573" spans="1:20" x14ac:dyDescent="0.2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v>42509.341678240744</v>
      </c>
      <c r="K2573">
        <v>1458461521</v>
      </c>
      <c r="L2573" s="10"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v>2.5000000000000001E-3</v>
      </c>
      <c r="R2573">
        <v>62.5</v>
      </c>
      <c r="S2573" t="s">
        <v>8312</v>
      </c>
      <c r="T2573" t="s">
        <v>8337</v>
      </c>
    </row>
    <row r="2574" spans="1:20" x14ac:dyDescent="0.2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v>42107.119409722218</v>
      </c>
      <c r="K2574">
        <v>1426301517</v>
      </c>
      <c r="L2574" s="10"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v>0</v>
      </c>
      <c r="R2574" t="e">
        <v>#DIV/0!</v>
      </c>
      <c r="S2574" t="s">
        <v>8312</v>
      </c>
      <c r="T2574" t="s">
        <v>8337</v>
      </c>
    </row>
    <row r="2575" spans="1:20" x14ac:dyDescent="0.2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v>41874.592002314814</v>
      </c>
      <c r="K2575">
        <v>1404915149</v>
      </c>
      <c r="L2575" s="10"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v>0</v>
      </c>
      <c r="R2575" t="e">
        <v>#DIV/0!</v>
      </c>
      <c r="S2575" t="s">
        <v>8312</v>
      </c>
      <c r="T2575" t="s">
        <v>8337</v>
      </c>
    </row>
    <row r="2576" spans="1:20" x14ac:dyDescent="0.2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v>42508.825752314813</v>
      </c>
      <c r="K2576">
        <v>1461786545</v>
      </c>
      <c r="L2576" s="10"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v>0</v>
      </c>
      <c r="R2576" t="e">
        <v>#DIV/0!</v>
      </c>
      <c r="S2576" t="s">
        <v>8312</v>
      </c>
      <c r="T2576" t="s">
        <v>8337</v>
      </c>
    </row>
    <row r="2577" spans="1:20" x14ac:dyDescent="0.2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v>42016.108726851846</v>
      </c>
      <c r="K2577">
        <v>1418438194</v>
      </c>
      <c r="L2577" s="10"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v>0</v>
      </c>
      <c r="R2577" t="e">
        <v>#DIV/0!</v>
      </c>
      <c r="S2577" t="s">
        <v>8312</v>
      </c>
      <c r="T2577" t="s">
        <v>8337</v>
      </c>
    </row>
    <row r="2578" spans="1:20" x14ac:dyDescent="0.2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v>42104.968136574069</v>
      </c>
      <c r="K2578">
        <v>1424823247</v>
      </c>
      <c r="L2578" s="10"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v>0</v>
      </c>
      <c r="R2578" t="e">
        <v>#DIV/0!</v>
      </c>
      <c r="S2578" t="s">
        <v>8312</v>
      </c>
      <c r="T2578" t="s">
        <v>8337</v>
      </c>
    </row>
    <row r="2579" spans="1:20" x14ac:dyDescent="0.2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v>41855.820567129631</v>
      </c>
      <c r="K2579">
        <v>1405021297</v>
      </c>
      <c r="L2579" s="10"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v>0</v>
      </c>
      <c r="R2579" t="e">
        <v>#DIV/0!</v>
      </c>
      <c r="S2579" t="s">
        <v>8312</v>
      </c>
      <c r="T2579" t="s">
        <v>8337</v>
      </c>
    </row>
    <row r="2580" spans="1:20" x14ac:dyDescent="0.2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v>42286.708333333328</v>
      </c>
      <c r="K2580">
        <v>1440203579</v>
      </c>
      <c r="L2580" s="10"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v>0</v>
      </c>
      <c r="R2580" t="e">
        <v>#DIV/0!</v>
      </c>
      <c r="S2580" t="s">
        <v>8312</v>
      </c>
      <c r="T2580" t="s">
        <v>8337</v>
      </c>
    </row>
    <row r="2581" spans="1:20" x14ac:dyDescent="0.2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v>41897.829895833333</v>
      </c>
      <c r="K2581">
        <v>1405626903</v>
      </c>
      <c r="L2581" s="10"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v>1.3849999999999999E-3</v>
      </c>
      <c r="R2581">
        <v>23.083333333333332</v>
      </c>
      <c r="S2581" t="s">
        <v>8312</v>
      </c>
      <c r="T2581" t="s">
        <v>8337</v>
      </c>
    </row>
    <row r="2582" spans="1:20" x14ac:dyDescent="0.2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v>42140.125</v>
      </c>
      <c r="K2582">
        <v>1429170603</v>
      </c>
      <c r="L2582" s="10"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v>6.0000000000000001E-3</v>
      </c>
      <c r="R2582">
        <v>25.5</v>
      </c>
      <c r="S2582" t="s">
        <v>8312</v>
      </c>
      <c r="T2582" t="s">
        <v>8337</v>
      </c>
    </row>
    <row r="2583" spans="1:20" x14ac:dyDescent="0.2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v>42324.670115740737</v>
      </c>
      <c r="K2583">
        <v>1445094298</v>
      </c>
      <c r="L2583" s="10"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v>0.106</v>
      </c>
      <c r="R2583">
        <v>48.18181818181818</v>
      </c>
      <c r="S2583" t="s">
        <v>8312</v>
      </c>
      <c r="T2583" t="s">
        <v>8337</v>
      </c>
    </row>
    <row r="2584" spans="1:20" x14ac:dyDescent="0.2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v>42672.988819444443</v>
      </c>
      <c r="K2584">
        <v>1475192634</v>
      </c>
      <c r="L2584" s="10"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v>1.1111111111111112E-5</v>
      </c>
      <c r="R2584">
        <v>1</v>
      </c>
      <c r="S2584" t="s">
        <v>8312</v>
      </c>
      <c r="T2584" t="s">
        <v>8337</v>
      </c>
    </row>
    <row r="2585" spans="1:20" x14ac:dyDescent="0.2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v>42079.727777777778</v>
      </c>
      <c r="K2585">
        <v>1421346480</v>
      </c>
      <c r="L2585" s="10"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v>5.0000000000000001E-3</v>
      </c>
      <c r="R2585">
        <v>1</v>
      </c>
      <c r="S2585" t="s">
        <v>8312</v>
      </c>
      <c r="T2585" t="s">
        <v>8337</v>
      </c>
    </row>
    <row r="2586" spans="1:20" x14ac:dyDescent="0.2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v>42170.173252314817</v>
      </c>
      <c r="K2586">
        <v>1431749369</v>
      </c>
      <c r="L2586" s="10"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v>0</v>
      </c>
      <c r="R2586" t="e">
        <v>#DIV/0!</v>
      </c>
      <c r="S2586" t="s">
        <v>8312</v>
      </c>
      <c r="T2586" t="s">
        <v>8337</v>
      </c>
    </row>
    <row r="2587" spans="1:20" x14ac:dyDescent="0.2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v>41825.963333333333</v>
      </c>
      <c r="K2587">
        <v>1402009632</v>
      </c>
      <c r="L2587" s="10"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v>1.6666666666666668E-3</v>
      </c>
      <c r="R2587">
        <v>50</v>
      </c>
      <c r="S2587" t="s">
        <v>8312</v>
      </c>
      <c r="T2587" t="s">
        <v>8337</v>
      </c>
    </row>
    <row r="2588" spans="1:20" x14ac:dyDescent="0.2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v>42363.330277777779</v>
      </c>
      <c r="K2588">
        <v>1448438136</v>
      </c>
      <c r="L2588" s="10"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v>1.6666666666666668E-3</v>
      </c>
      <c r="R2588">
        <v>5</v>
      </c>
      <c r="S2588" t="s">
        <v>8312</v>
      </c>
      <c r="T2588" t="s">
        <v>8337</v>
      </c>
    </row>
    <row r="2589" spans="1:20" x14ac:dyDescent="0.2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v>42368.675381944442</v>
      </c>
      <c r="K2589">
        <v>1448899953</v>
      </c>
      <c r="L2589" s="10"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v>2.4340000000000001E-2</v>
      </c>
      <c r="R2589">
        <v>202.83333333333334</v>
      </c>
      <c r="S2589" t="s">
        <v>8312</v>
      </c>
      <c r="T2589" t="s">
        <v>8337</v>
      </c>
    </row>
    <row r="2590" spans="1:20" x14ac:dyDescent="0.2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v>42094.551388888889</v>
      </c>
      <c r="K2590">
        <v>1423325626</v>
      </c>
      <c r="L2590" s="10"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v>3.8833333333333331E-2</v>
      </c>
      <c r="R2590">
        <v>29.125</v>
      </c>
      <c r="S2590" t="s">
        <v>8312</v>
      </c>
      <c r="T2590" t="s">
        <v>8337</v>
      </c>
    </row>
    <row r="2591" spans="1:20" x14ac:dyDescent="0.2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v>42452.494525462964</v>
      </c>
      <c r="K2591">
        <v>1456145527</v>
      </c>
      <c r="L2591" s="10"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v>1E-4</v>
      </c>
      <c r="R2591">
        <v>5</v>
      </c>
      <c r="S2591" t="s">
        <v>8312</v>
      </c>
      <c r="T2591" t="s">
        <v>8337</v>
      </c>
    </row>
    <row r="2592" spans="1:20" x14ac:dyDescent="0.2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v>42395.589085648149</v>
      </c>
      <c r="K2592">
        <v>1453212497</v>
      </c>
      <c r="L2592" s="10"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v>0</v>
      </c>
      <c r="R2592" t="e">
        <v>#DIV/0!</v>
      </c>
      <c r="S2592" t="s">
        <v>8312</v>
      </c>
      <c r="T2592" t="s">
        <v>8337</v>
      </c>
    </row>
    <row r="2593" spans="1:20" x14ac:dyDescent="0.2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v>42442.864861111113</v>
      </c>
      <c r="K2593">
        <v>1452721524</v>
      </c>
      <c r="L2593" s="10"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v>1.7333333333333333E-2</v>
      </c>
      <c r="R2593">
        <v>13</v>
      </c>
      <c r="S2593" t="s">
        <v>8312</v>
      </c>
      <c r="T2593" t="s">
        <v>8337</v>
      </c>
    </row>
    <row r="2594" spans="1:20" x14ac:dyDescent="0.2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v>41917.801168981481</v>
      </c>
      <c r="K2594">
        <v>1409944421</v>
      </c>
      <c r="L2594" s="10"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v>1.6666666666666668E-3</v>
      </c>
      <c r="R2594">
        <v>50</v>
      </c>
      <c r="S2594" t="s">
        <v>8312</v>
      </c>
      <c r="T2594" t="s">
        <v>8337</v>
      </c>
    </row>
    <row r="2595" spans="1:20" x14ac:dyDescent="0.2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v>42119.84520833334</v>
      </c>
      <c r="K2595">
        <v>1427401026</v>
      </c>
      <c r="L2595" s="10"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v>0</v>
      </c>
      <c r="R2595" t="e">
        <v>#DIV/0!</v>
      </c>
      <c r="S2595" t="s">
        <v>8312</v>
      </c>
      <c r="T2595" t="s">
        <v>8337</v>
      </c>
    </row>
    <row r="2596" spans="1:20" x14ac:dyDescent="0.2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v>41858.967916666668</v>
      </c>
      <c r="K2596">
        <v>1404861228</v>
      </c>
      <c r="L2596" s="10"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v>1.2500000000000001E-5</v>
      </c>
      <c r="R2596">
        <v>1</v>
      </c>
      <c r="S2596" t="s">
        <v>8312</v>
      </c>
      <c r="T2596" t="s">
        <v>8337</v>
      </c>
    </row>
    <row r="2597" spans="1:20" x14ac:dyDescent="0.2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v>42790.244212962964</v>
      </c>
      <c r="K2597">
        <v>1485323500</v>
      </c>
      <c r="L2597" s="10"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v>0.12166666666666667</v>
      </c>
      <c r="R2597">
        <v>96.05263157894737</v>
      </c>
      <c r="S2597" t="s">
        <v>8312</v>
      </c>
      <c r="T2597" t="s">
        <v>8337</v>
      </c>
    </row>
    <row r="2598" spans="1:20" x14ac:dyDescent="0.2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v>41858.664456018516</v>
      </c>
      <c r="K2598">
        <v>1404835009</v>
      </c>
      <c r="L2598" s="10"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v>0.23588571428571428</v>
      </c>
      <c r="R2598">
        <v>305.77777777777777</v>
      </c>
      <c r="S2598" t="s">
        <v>8312</v>
      </c>
      <c r="T2598" t="s">
        <v>8337</v>
      </c>
    </row>
    <row r="2599" spans="1:20" x14ac:dyDescent="0.2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v>42540.341631944444</v>
      </c>
      <c r="K2599">
        <v>1463731917</v>
      </c>
      <c r="L2599" s="10"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v>5.6666666666666664E-2</v>
      </c>
      <c r="R2599">
        <v>12.142857142857142</v>
      </c>
      <c r="S2599" t="s">
        <v>8312</v>
      </c>
      <c r="T2599" t="s">
        <v>8337</v>
      </c>
    </row>
    <row r="2600" spans="1:20" x14ac:dyDescent="0.2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v>42270.840289351851</v>
      </c>
      <c r="K2600">
        <v>1440447001</v>
      </c>
      <c r="L2600" s="10"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v>0.39</v>
      </c>
      <c r="R2600">
        <v>83.571428571428569</v>
      </c>
      <c r="S2600" t="s">
        <v>8312</v>
      </c>
      <c r="T2600" t="s">
        <v>8337</v>
      </c>
    </row>
    <row r="2601" spans="1:20" x14ac:dyDescent="0.2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v>41854.754016203704</v>
      </c>
      <c r="K2601">
        <v>1403201147</v>
      </c>
      <c r="L2601" s="10"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v>9.9546510341776348E-3</v>
      </c>
      <c r="R2601">
        <v>18</v>
      </c>
      <c r="S2601" t="s">
        <v>8312</v>
      </c>
      <c r="T2601" t="s">
        <v>8337</v>
      </c>
    </row>
    <row r="2602" spans="1:20" x14ac:dyDescent="0.2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v>42454.858796296292</v>
      </c>
      <c r="K2602">
        <v>1453757800</v>
      </c>
      <c r="L2602" s="10"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v>6.9320000000000007E-2</v>
      </c>
      <c r="R2602">
        <v>115.53333333333333</v>
      </c>
      <c r="S2602" t="s">
        <v>8312</v>
      </c>
      <c r="T2602" t="s">
        <v>8337</v>
      </c>
    </row>
    <row r="2603" spans="1:20" x14ac:dyDescent="0.2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v>41165.165972222225</v>
      </c>
      <c r="K2603">
        <v>1346276349</v>
      </c>
      <c r="L2603" s="10"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v>6.6139999999999999</v>
      </c>
      <c r="R2603">
        <v>21.900662251655628</v>
      </c>
      <c r="S2603" t="s">
        <v>8318</v>
      </c>
      <c r="T2603" t="s">
        <v>8358</v>
      </c>
    </row>
    <row r="2604" spans="1:20" x14ac:dyDescent="0.2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v>41955.888888888891</v>
      </c>
      <c r="K2604">
        <v>1412358968</v>
      </c>
      <c r="L2604" s="10"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v>3.2609166666666667</v>
      </c>
      <c r="R2604">
        <v>80.022494887525568</v>
      </c>
      <c r="S2604" t="s">
        <v>8318</v>
      </c>
      <c r="T2604" t="s">
        <v>8358</v>
      </c>
    </row>
    <row r="2605" spans="1:20" x14ac:dyDescent="0.2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v>41631.912662037037</v>
      </c>
      <c r="K2605">
        <v>1386626054</v>
      </c>
      <c r="L2605" s="10"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v>1.0148571428571429</v>
      </c>
      <c r="R2605">
        <v>35.520000000000003</v>
      </c>
      <c r="S2605" t="s">
        <v>8318</v>
      </c>
      <c r="T2605" t="s">
        <v>8358</v>
      </c>
    </row>
    <row r="2606" spans="1:20" x14ac:dyDescent="0.2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v>41028.051192129627</v>
      </c>
      <c r="K2606">
        <v>1333070023</v>
      </c>
      <c r="L2606" s="10"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v>1.0421799999999999</v>
      </c>
      <c r="R2606">
        <v>64.933333333333323</v>
      </c>
      <c r="S2606" t="s">
        <v>8318</v>
      </c>
      <c r="T2606" t="s">
        <v>8358</v>
      </c>
    </row>
    <row r="2607" spans="1:20" x14ac:dyDescent="0.2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v>42538.541550925926</v>
      </c>
      <c r="K2607">
        <v>1463576390</v>
      </c>
      <c r="L2607" s="10"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v>1.0742157000000001</v>
      </c>
      <c r="R2607">
        <v>60.965703745743475</v>
      </c>
      <c r="S2607" t="s">
        <v>8318</v>
      </c>
      <c r="T2607" t="s">
        <v>8358</v>
      </c>
    </row>
    <row r="2608" spans="1:20" x14ac:dyDescent="0.2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v>41758.712754629632</v>
      </c>
      <c r="K2608">
        <v>1396026382</v>
      </c>
      <c r="L2608" s="10"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v>1.1005454545454545</v>
      </c>
      <c r="R2608">
        <v>31.444155844155844</v>
      </c>
      <c r="S2608" t="s">
        <v>8318</v>
      </c>
      <c r="T2608" t="s">
        <v>8358</v>
      </c>
    </row>
    <row r="2609" spans="1:20" x14ac:dyDescent="0.2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v>42228.083333333328</v>
      </c>
      <c r="K2609">
        <v>1435611572</v>
      </c>
      <c r="L2609" s="10"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v>4.077</v>
      </c>
      <c r="R2609">
        <v>81.949748743718587</v>
      </c>
      <c r="S2609" t="s">
        <v>8318</v>
      </c>
      <c r="T2609" t="s">
        <v>8358</v>
      </c>
    </row>
    <row r="2610" spans="1:20" x14ac:dyDescent="0.2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v>42809</v>
      </c>
      <c r="K2610">
        <v>1485976468</v>
      </c>
      <c r="L2610" s="10"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v>2.2392500000000002</v>
      </c>
      <c r="R2610">
        <v>58.92763157894737</v>
      </c>
      <c r="S2610" t="s">
        <v>8318</v>
      </c>
      <c r="T2610" t="s">
        <v>8358</v>
      </c>
    </row>
    <row r="2611" spans="1:20" x14ac:dyDescent="0.2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v>41105.237858796296</v>
      </c>
      <c r="K2611">
        <v>1339738951</v>
      </c>
      <c r="L2611" s="10"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v>3.038011142857143</v>
      </c>
      <c r="R2611">
        <v>157.29347633136095</v>
      </c>
      <c r="S2611" t="s">
        <v>8318</v>
      </c>
      <c r="T2611" t="s">
        <v>8358</v>
      </c>
    </row>
    <row r="2612" spans="1:20" x14ac:dyDescent="0.2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v>42604.290972222225</v>
      </c>
      <c r="K2612">
        <v>1468444125</v>
      </c>
      <c r="L2612" s="10"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v>1.4132510432681749</v>
      </c>
      <c r="R2612">
        <v>55.758509532062391</v>
      </c>
      <c r="S2612" t="s">
        <v>8318</v>
      </c>
      <c r="T2612" t="s">
        <v>8358</v>
      </c>
    </row>
    <row r="2613" spans="1:20" x14ac:dyDescent="0.2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v>42737.957638888889</v>
      </c>
      <c r="K2613">
        <v>1480493014</v>
      </c>
      <c r="L2613" s="10"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v>27.906363636363636</v>
      </c>
      <c r="R2613">
        <v>83.802893802893806</v>
      </c>
      <c r="S2613" t="s">
        <v>8318</v>
      </c>
      <c r="T2613" t="s">
        <v>8358</v>
      </c>
    </row>
    <row r="2614" spans="1:20" x14ac:dyDescent="0.2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v>42013.143171296295</v>
      </c>
      <c r="K2614">
        <v>1418095570</v>
      </c>
      <c r="L2614" s="10"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v>1.7176130000000001</v>
      </c>
      <c r="R2614">
        <v>58.422210884353746</v>
      </c>
      <c r="S2614" t="s">
        <v>8318</v>
      </c>
      <c r="T2614" t="s">
        <v>8358</v>
      </c>
    </row>
    <row r="2615" spans="1:20" x14ac:dyDescent="0.2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v>41173.81821759259</v>
      </c>
      <c r="K2615">
        <v>1345664294</v>
      </c>
      <c r="L2615" s="10"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v>1.0101333333333333</v>
      </c>
      <c r="R2615">
        <v>270.57142857142856</v>
      </c>
      <c r="S2615" t="s">
        <v>8318</v>
      </c>
      <c r="T2615" t="s">
        <v>8358</v>
      </c>
    </row>
    <row r="2616" spans="1:20" x14ac:dyDescent="0.2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v>41759.208333333336</v>
      </c>
      <c r="K2616">
        <v>1396371612</v>
      </c>
      <c r="L2616" s="10"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v>1.02</v>
      </c>
      <c r="R2616">
        <v>107.1</v>
      </c>
      <c r="S2616" t="s">
        <v>8318</v>
      </c>
      <c r="T2616" t="s">
        <v>8358</v>
      </c>
    </row>
    <row r="2617" spans="1:20" x14ac:dyDescent="0.2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v>42490.5</v>
      </c>
      <c r="K2617">
        <v>1458820564</v>
      </c>
      <c r="L2617" s="10"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v>1.6976511744127936</v>
      </c>
      <c r="R2617">
        <v>47.180555555555557</v>
      </c>
      <c r="S2617" t="s">
        <v>8318</v>
      </c>
      <c r="T2617" t="s">
        <v>8358</v>
      </c>
    </row>
    <row r="2618" spans="1:20" x14ac:dyDescent="0.2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v>42241.99454861111</v>
      </c>
      <c r="K2618">
        <v>1437954729</v>
      </c>
      <c r="L2618" s="10"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v>1.14534</v>
      </c>
      <c r="R2618">
        <v>120.30882352941177</v>
      </c>
      <c r="S2618" t="s">
        <v>8318</v>
      </c>
      <c r="T2618" t="s">
        <v>8358</v>
      </c>
    </row>
    <row r="2619" spans="1:20" x14ac:dyDescent="0.2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v>41932.874432870369</v>
      </c>
      <c r="K2619">
        <v>1411246751</v>
      </c>
      <c r="L2619" s="10"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v>8.7759999999999998</v>
      </c>
      <c r="R2619">
        <v>27.59748427672956</v>
      </c>
      <c r="S2619" t="s">
        <v>8318</v>
      </c>
      <c r="T2619" t="s">
        <v>8358</v>
      </c>
    </row>
    <row r="2620" spans="1:20" x14ac:dyDescent="0.2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v>42339.834039351852</v>
      </c>
      <c r="K2620">
        <v>1443812461</v>
      </c>
      <c r="L2620" s="10"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v>1.0538666666666667</v>
      </c>
      <c r="R2620">
        <v>205.2987012987013</v>
      </c>
      <c r="S2620" t="s">
        <v>8318</v>
      </c>
      <c r="T2620" t="s">
        <v>8358</v>
      </c>
    </row>
    <row r="2621" spans="1:20" x14ac:dyDescent="0.2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v>42300.458333333328</v>
      </c>
      <c r="K2621">
        <v>1443302004</v>
      </c>
      <c r="L2621" s="10"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v>1.8839999999999999</v>
      </c>
      <c r="R2621">
        <v>35.547169811320757</v>
      </c>
      <c r="S2621" t="s">
        <v>8318</v>
      </c>
      <c r="T2621" t="s">
        <v>8358</v>
      </c>
    </row>
    <row r="2622" spans="1:20" x14ac:dyDescent="0.2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v>42288.041666666672</v>
      </c>
      <c r="K2622">
        <v>1441339242</v>
      </c>
      <c r="L2622" s="10"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v>1.436523076923077</v>
      </c>
      <c r="R2622">
        <v>74.639488409272587</v>
      </c>
      <c r="S2622" t="s">
        <v>8318</v>
      </c>
      <c r="T2622" t="s">
        <v>8358</v>
      </c>
    </row>
    <row r="2623" spans="1:20" x14ac:dyDescent="0.2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v>42145.74754629629</v>
      </c>
      <c r="K2623">
        <v>1429638988</v>
      </c>
      <c r="L2623" s="10"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v>1.4588000000000001</v>
      </c>
      <c r="R2623">
        <v>47.058064516129029</v>
      </c>
      <c r="S2623" t="s">
        <v>8318</v>
      </c>
      <c r="T2623" t="s">
        <v>8358</v>
      </c>
    </row>
    <row r="2624" spans="1:20" x14ac:dyDescent="0.2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v>42734.74324074074</v>
      </c>
      <c r="K2624">
        <v>1479232216</v>
      </c>
      <c r="L2624" s="10"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v>1.3118399999999999</v>
      </c>
      <c r="R2624">
        <v>26.591351351351353</v>
      </c>
      <c r="S2624" t="s">
        <v>8318</v>
      </c>
      <c r="T2624" t="s">
        <v>8358</v>
      </c>
    </row>
    <row r="2625" spans="1:20" x14ac:dyDescent="0.2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v>42706.256550925929</v>
      </c>
      <c r="K2625">
        <v>1479449366</v>
      </c>
      <c r="L2625" s="10"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v>1.1399999999999999</v>
      </c>
      <c r="R2625">
        <v>36.774193548387096</v>
      </c>
      <c r="S2625" t="s">
        <v>8318</v>
      </c>
      <c r="T2625" t="s">
        <v>8358</v>
      </c>
    </row>
    <row r="2626" spans="1:20" x14ac:dyDescent="0.2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v>41165.42155092593</v>
      </c>
      <c r="K2626">
        <v>1345716422</v>
      </c>
      <c r="L2626" s="10"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v>13.794206249999998</v>
      </c>
      <c r="R2626">
        <v>31.820544982698959</v>
      </c>
      <c r="S2626" t="s">
        <v>8318</v>
      </c>
      <c r="T2626" t="s">
        <v>8358</v>
      </c>
    </row>
    <row r="2627" spans="1:20" x14ac:dyDescent="0.2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v>42683.851944444439</v>
      </c>
      <c r="K2627">
        <v>1476559608</v>
      </c>
      <c r="L2627" s="10"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v>9.56</v>
      </c>
      <c r="R2627">
        <v>27.576923076923077</v>
      </c>
      <c r="S2627" t="s">
        <v>8318</v>
      </c>
      <c r="T2627" t="s">
        <v>8358</v>
      </c>
    </row>
    <row r="2628" spans="1:20" x14ac:dyDescent="0.2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v>42158.628113425926</v>
      </c>
      <c r="K2628">
        <v>1430751869</v>
      </c>
      <c r="L2628" s="10"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v>1.1200000000000001</v>
      </c>
      <c r="R2628">
        <v>56</v>
      </c>
      <c r="S2628" t="s">
        <v>8318</v>
      </c>
      <c r="T2628" t="s">
        <v>8358</v>
      </c>
    </row>
    <row r="2629" spans="1:20" x14ac:dyDescent="0.2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v>42334.871076388896</v>
      </c>
      <c r="K2629">
        <v>1445975661</v>
      </c>
      <c r="L2629" s="10"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v>6.4666666666666668</v>
      </c>
      <c r="R2629">
        <v>21.555555555555557</v>
      </c>
      <c r="S2629" t="s">
        <v>8318</v>
      </c>
      <c r="T2629" t="s">
        <v>8358</v>
      </c>
    </row>
    <row r="2630" spans="1:20" x14ac:dyDescent="0.2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v>41973.966053240743</v>
      </c>
      <c r="K2630">
        <v>1415661067</v>
      </c>
      <c r="L2630" s="10"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v>1.1036948748510131</v>
      </c>
      <c r="R2630">
        <v>44.095238095238095</v>
      </c>
      <c r="S2630" t="s">
        <v>8318</v>
      </c>
      <c r="T2630" t="s">
        <v>8358</v>
      </c>
    </row>
    <row r="2631" spans="1:20" x14ac:dyDescent="0.2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v>42138.538449074069</v>
      </c>
      <c r="K2631">
        <v>1429016122</v>
      </c>
      <c r="L2631" s="10"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v>1.2774000000000001</v>
      </c>
      <c r="R2631">
        <v>63.87</v>
      </c>
      <c r="S2631" t="s">
        <v>8318</v>
      </c>
      <c r="T2631" t="s">
        <v>8358</v>
      </c>
    </row>
    <row r="2632" spans="1:20" x14ac:dyDescent="0.2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v>42551.416666666672</v>
      </c>
      <c r="K2632">
        <v>1464921112</v>
      </c>
      <c r="L2632" s="10"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v>1.579</v>
      </c>
      <c r="R2632">
        <v>38.987654320987652</v>
      </c>
      <c r="S2632" t="s">
        <v>8318</v>
      </c>
      <c r="T2632" t="s">
        <v>8358</v>
      </c>
    </row>
    <row r="2633" spans="1:20" x14ac:dyDescent="0.2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v>42246.169293981482</v>
      </c>
      <c r="K2633">
        <v>1438488227</v>
      </c>
      <c r="L2633" s="10"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v>1.1466525000000001</v>
      </c>
      <c r="R2633">
        <v>80.185489510489504</v>
      </c>
      <c r="S2633" t="s">
        <v>8318</v>
      </c>
      <c r="T2633" t="s">
        <v>8358</v>
      </c>
    </row>
    <row r="2634" spans="1:20" x14ac:dyDescent="0.2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v>42519.061793981484</v>
      </c>
      <c r="K2634">
        <v>1462325339</v>
      </c>
      <c r="L2634" s="10"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v>1.3700934579439252</v>
      </c>
      <c r="R2634">
        <v>34.904761904761905</v>
      </c>
      <c r="S2634" t="s">
        <v>8318</v>
      </c>
      <c r="T2634" t="s">
        <v>8358</v>
      </c>
    </row>
    <row r="2635" spans="1:20" x14ac:dyDescent="0.2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v>41697.958333333336</v>
      </c>
      <c r="K2635">
        <v>1390938332</v>
      </c>
      <c r="L2635" s="10"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v>3.5461999999999998</v>
      </c>
      <c r="R2635">
        <v>89.100502512562812</v>
      </c>
      <c r="S2635" t="s">
        <v>8318</v>
      </c>
      <c r="T2635" t="s">
        <v>8358</v>
      </c>
    </row>
    <row r="2636" spans="1:20" x14ac:dyDescent="0.2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v>42642.656493055561</v>
      </c>
      <c r="K2636">
        <v>1472571921</v>
      </c>
      <c r="L2636" s="10"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v>1.0602150537634409</v>
      </c>
      <c r="R2636">
        <v>39.44</v>
      </c>
      <c r="S2636" t="s">
        <v>8318</v>
      </c>
      <c r="T2636" t="s">
        <v>8358</v>
      </c>
    </row>
    <row r="2637" spans="1:20" x14ac:dyDescent="0.2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v>42072.909270833334</v>
      </c>
      <c r="K2637">
        <v>1422917361</v>
      </c>
      <c r="L2637" s="10"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v>1</v>
      </c>
      <c r="R2637">
        <v>136.9047619047619</v>
      </c>
      <c r="S2637" t="s">
        <v>8318</v>
      </c>
      <c r="T2637" t="s">
        <v>8358</v>
      </c>
    </row>
    <row r="2638" spans="1:20" x14ac:dyDescent="0.2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v>42659.041666666672</v>
      </c>
      <c r="K2638">
        <v>1474641914</v>
      </c>
      <c r="L2638" s="10"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v>1.873</v>
      </c>
      <c r="R2638">
        <v>37.46</v>
      </c>
      <c r="S2638" t="s">
        <v>8318</v>
      </c>
      <c r="T2638" t="s">
        <v>8358</v>
      </c>
    </row>
    <row r="2639" spans="1:20" x14ac:dyDescent="0.2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v>42655.549479166672</v>
      </c>
      <c r="K2639">
        <v>1474895475</v>
      </c>
      <c r="L2639" s="10"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v>1.6619999999999999</v>
      </c>
      <c r="R2639">
        <v>31.96153846153846</v>
      </c>
      <c r="S2639" t="s">
        <v>8318</v>
      </c>
      <c r="T2639" t="s">
        <v>8358</v>
      </c>
    </row>
    <row r="2640" spans="1:20" x14ac:dyDescent="0.2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v>42019.913136574076</v>
      </c>
      <c r="K2640">
        <v>1418766895</v>
      </c>
      <c r="L2640" s="10"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v>1.0172910662824208</v>
      </c>
      <c r="R2640">
        <v>25.214285714285715</v>
      </c>
      <c r="S2640" t="s">
        <v>8318</v>
      </c>
      <c r="T2640" t="s">
        <v>8358</v>
      </c>
    </row>
    <row r="2641" spans="1:20" x14ac:dyDescent="0.2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v>42054.86513888889</v>
      </c>
      <c r="K2641">
        <v>1421786748</v>
      </c>
      <c r="L2641" s="10"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v>1.64</v>
      </c>
      <c r="R2641">
        <v>10.040816326530612</v>
      </c>
      <c r="S2641" t="s">
        <v>8318</v>
      </c>
      <c r="T2641" t="s">
        <v>8358</v>
      </c>
    </row>
    <row r="2642" spans="1:20" x14ac:dyDescent="0.2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v>42163.160578703704</v>
      </c>
      <c r="K2642">
        <v>1428551474</v>
      </c>
      <c r="L2642" s="10"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v>1.0566666666666666</v>
      </c>
      <c r="R2642">
        <v>45.94202898550725</v>
      </c>
      <c r="S2642" t="s">
        <v>8318</v>
      </c>
      <c r="T2642" t="s">
        <v>8358</v>
      </c>
    </row>
    <row r="2643" spans="1:20" x14ac:dyDescent="0.2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v>41897.839583333334</v>
      </c>
      <c r="K2643">
        <v>1409341863</v>
      </c>
      <c r="L2643" s="10"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v>0.01</v>
      </c>
      <c r="R2643">
        <v>15</v>
      </c>
      <c r="S2643" t="s">
        <v>8318</v>
      </c>
      <c r="T2643" t="s">
        <v>8358</v>
      </c>
    </row>
    <row r="2644" spans="1:20" x14ac:dyDescent="0.2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v>42566.289583333331</v>
      </c>
      <c r="K2644">
        <v>1465970108</v>
      </c>
      <c r="L2644" s="10"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v>0</v>
      </c>
      <c r="R2644" t="e">
        <v>#DIV/0!</v>
      </c>
      <c r="S2644" t="s">
        <v>8318</v>
      </c>
      <c r="T2644" t="s">
        <v>8358</v>
      </c>
    </row>
    <row r="2645" spans="1:20" x14ac:dyDescent="0.2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v>42725.332638888889</v>
      </c>
      <c r="K2645">
        <v>1479218315</v>
      </c>
      <c r="L2645" s="10"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v>0.33559730999999998</v>
      </c>
      <c r="R2645">
        <v>223.58248500999335</v>
      </c>
      <c r="S2645" t="s">
        <v>8318</v>
      </c>
      <c r="T2645" t="s">
        <v>8358</v>
      </c>
    </row>
    <row r="2646" spans="1:20" x14ac:dyDescent="0.2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v>42804.792071759264</v>
      </c>
      <c r="K2646">
        <v>1486580435</v>
      </c>
      <c r="L2646" s="10"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v>2.053E-2</v>
      </c>
      <c r="R2646">
        <v>39.480769230769234</v>
      </c>
      <c r="S2646" t="s">
        <v>8318</v>
      </c>
      <c r="T2646" t="s">
        <v>8358</v>
      </c>
    </row>
    <row r="2647" spans="1:20" x14ac:dyDescent="0.2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v>41951.884293981479</v>
      </c>
      <c r="K2647">
        <v>1412885603</v>
      </c>
      <c r="L2647" s="10"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v>0.105</v>
      </c>
      <c r="R2647">
        <v>91.304347826086953</v>
      </c>
      <c r="S2647" t="s">
        <v>8318</v>
      </c>
      <c r="T2647" t="s">
        <v>8358</v>
      </c>
    </row>
    <row r="2648" spans="1:20" x14ac:dyDescent="0.2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v>42256.313298611116</v>
      </c>
      <c r="K2648">
        <v>1439191869</v>
      </c>
      <c r="L2648" s="10"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v>8.4172839999999999E-2</v>
      </c>
      <c r="R2648">
        <v>78.666205607476627</v>
      </c>
      <c r="S2648" t="s">
        <v>8318</v>
      </c>
      <c r="T2648" t="s">
        <v>8358</v>
      </c>
    </row>
    <row r="2649" spans="1:20" x14ac:dyDescent="0.2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v>42230.261793981481</v>
      </c>
      <c r="K2649">
        <v>1436941019</v>
      </c>
      <c r="L2649" s="10"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v>1.44E-2</v>
      </c>
      <c r="R2649">
        <v>12</v>
      </c>
      <c r="S2649" t="s">
        <v>8318</v>
      </c>
      <c r="T2649" t="s">
        <v>8358</v>
      </c>
    </row>
    <row r="2650" spans="1:20" x14ac:dyDescent="0.2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v>42438.714814814812</v>
      </c>
      <c r="K2650">
        <v>1454951360</v>
      </c>
      <c r="L2650" s="10"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v>8.8333333333333337E-3</v>
      </c>
      <c r="R2650">
        <v>17.666666666666668</v>
      </c>
      <c r="S2650" t="s">
        <v>8318</v>
      </c>
      <c r="T2650" t="s">
        <v>8358</v>
      </c>
    </row>
    <row r="2651" spans="1:20" x14ac:dyDescent="0.2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v>42401.99700231482</v>
      </c>
      <c r="K2651">
        <v>1449186941</v>
      </c>
      <c r="L2651" s="10"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v>9.9200000000000004E-4</v>
      </c>
      <c r="R2651">
        <v>41.333333333333336</v>
      </c>
      <c r="S2651" t="s">
        <v>8318</v>
      </c>
      <c r="T2651" t="s">
        <v>8358</v>
      </c>
    </row>
    <row r="2652" spans="1:20" x14ac:dyDescent="0.2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v>42725.624340277776</v>
      </c>
      <c r="K2652">
        <v>1479740343</v>
      </c>
      <c r="L2652" s="10"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v>5.966666666666667E-3</v>
      </c>
      <c r="R2652">
        <v>71.599999999999994</v>
      </c>
      <c r="S2652" t="s">
        <v>8318</v>
      </c>
      <c r="T2652" t="s">
        <v>8358</v>
      </c>
    </row>
    <row r="2653" spans="1:20" x14ac:dyDescent="0.2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v>42355.805659722217</v>
      </c>
      <c r="K2653">
        <v>1447960809</v>
      </c>
      <c r="L2653" s="10"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v>1.8689285714285714E-2</v>
      </c>
      <c r="R2653">
        <v>307.8235294117647</v>
      </c>
      <c r="S2653" t="s">
        <v>8318</v>
      </c>
      <c r="T2653" t="s">
        <v>8358</v>
      </c>
    </row>
    <row r="2654" spans="1:20" x14ac:dyDescent="0.2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v>41983.158854166672</v>
      </c>
      <c r="K2654">
        <v>1415591325</v>
      </c>
      <c r="L2654" s="10"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v>8.8500000000000002E-3</v>
      </c>
      <c r="R2654">
        <v>80.454545454545453</v>
      </c>
      <c r="S2654" t="s">
        <v>8318</v>
      </c>
      <c r="T2654" t="s">
        <v>8358</v>
      </c>
    </row>
    <row r="2655" spans="1:20" x14ac:dyDescent="0.2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v>41803.166666666664</v>
      </c>
      <c r="K2655">
        <v>1399909127</v>
      </c>
      <c r="L2655" s="10"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v>0.1152156862745098</v>
      </c>
      <c r="R2655">
        <v>83.942857142857136</v>
      </c>
      <c r="S2655" t="s">
        <v>8318</v>
      </c>
      <c r="T2655" t="s">
        <v>8358</v>
      </c>
    </row>
    <row r="2656" spans="1:20" x14ac:dyDescent="0.2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v>42115.559328703705</v>
      </c>
      <c r="K2656">
        <v>1424442326</v>
      </c>
      <c r="L2656" s="10"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v>5.1000000000000004E-4</v>
      </c>
      <c r="R2656">
        <v>8.5</v>
      </c>
      <c r="S2656" t="s">
        <v>8318</v>
      </c>
      <c r="T2656" t="s">
        <v>8358</v>
      </c>
    </row>
    <row r="2657" spans="1:20" x14ac:dyDescent="0.2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v>42409.833333333328</v>
      </c>
      <c r="K2657">
        <v>1452631647</v>
      </c>
      <c r="L2657" s="10"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v>0.21033333333333334</v>
      </c>
      <c r="R2657">
        <v>73.372093023255815</v>
      </c>
      <c r="S2657" t="s">
        <v>8318</v>
      </c>
      <c r="T2657" t="s">
        <v>8358</v>
      </c>
    </row>
    <row r="2658" spans="1:20" x14ac:dyDescent="0.2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v>42806.791666666672</v>
      </c>
      <c r="K2658">
        <v>1485966688</v>
      </c>
      <c r="L2658" s="10"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v>0.11436666666666667</v>
      </c>
      <c r="R2658">
        <v>112.86184210526316</v>
      </c>
      <c r="S2658" t="s">
        <v>8318</v>
      </c>
      <c r="T2658" t="s">
        <v>8358</v>
      </c>
    </row>
    <row r="2659" spans="1:20" x14ac:dyDescent="0.2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v>42585.0625</v>
      </c>
      <c r="K2659">
        <v>1467325053</v>
      </c>
      <c r="L2659" s="10"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v>0.18737933333333334</v>
      </c>
      <c r="R2659">
        <v>95.277627118644077</v>
      </c>
      <c r="S2659" t="s">
        <v>8318</v>
      </c>
      <c r="T2659" t="s">
        <v>8358</v>
      </c>
    </row>
    <row r="2660" spans="1:20" x14ac:dyDescent="0.2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v>42581.884189814817</v>
      </c>
      <c r="K2660">
        <v>1467321194</v>
      </c>
      <c r="L2660" s="10"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v>9.2857142857142856E-4</v>
      </c>
      <c r="R2660">
        <v>22.75</v>
      </c>
      <c r="S2660" t="s">
        <v>8318</v>
      </c>
      <c r="T2660" t="s">
        <v>8358</v>
      </c>
    </row>
    <row r="2661" spans="1:20" x14ac:dyDescent="0.2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v>42112.069560185191</v>
      </c>
      <c r="K2661">
        <v>1426729210</v>
      </c>
      <c r="L2661" s="10"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v>2.720408163265306E-2</v>
      </c>
      <c r="R2661">
        <v>133.30000000000001</v>
      </c>
      <c r="S2661" t="s">
        <v>8318</v>
      </c>
      <c r="T2661" t="s">
        <v>8358</v>
      </c>
    </row>
    <row r="2662" spans="1:20" x14ac:dyDescent="0.2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v>42332.754837962959</v>
      </c>
      <c r="K2662">
        <v>1443200818</v>
      </c>
      <c r="L2662" s="10"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v>9.5E-4</v>
      </c>
      <c r="R2662">
        <v>3.8</v>
      </c>
      <c r="S2662" t="s">
        <v>8318</v>
      </c>
      <c r="T2662" t="s">
        <v>8358</v>
      </c>
    </row>
    <row r="2663" spans="1:20" x14ac:dyDescent="0.2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v>41572.958449074074</v>
      </c>
      <c r="K2663">
        <v>1380150010</v>
      </c>
      <c r="L2663" s="10"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v>1.0289999999999999</v>
      </c>
      <c r="R2663">
        <v>85.75</v>
      </c>
      <c r="S2663" t="s">
        <v>8318</v>
      </c>
      <c r="T2663" t="s">
        <v>8342</v>
      </c>
    </row>
    <row r="2664" spans="1:20" x14ac:dyDescent="0.2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v>42237.746678240743</v>
      </c>
      <c r="K2664">
        <v>1437587713</v>
      </c>
      <c r="L2664" s="10"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v>1.0680000000000001</v>
      </c>
      <c r="R2664">
        <v>267</v>
      </c>
      <c r="S2664" t="s">
        <v>8318</v>
      </c>
      <c r="T2664" t="s">
        <v>8342</v>
      </c>
    </row>
    <row r="2665" spans="1:20" x14ac:dyDescent="0.2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v>42251.625</v>
      </c>
      <c r="K2665">
        <v>1438873007</v>
      </c>
      <c r="L2665" s="10"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v>1.0459624999999999</v>
      </c>
      <c r="R2665">
        <v>373.55803571428572</v>
      </c>
      <c r="S2665" t="s">
        <v>8318</v>
      </c>
      <c r="T2665" t="s">
        <v>8342</v>
      </c>
    </row>
    <row r="2666" spans="1:20" x14ac:dyDescent="0.2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v>42347.290972222225</v>
      </c>
      <c r="K2666">
        <v>1446683797</v>
      </c>
      <c r="L2666" s="10"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v>1.0342857142857143</v>
      </c>
      <c r="R2666">
        <v>174.03846153846155</v>
      </c>
      <c r="S2666" t="s">
        <v>8318</v>
      </c>
      <c r="T2666" t="s">
        <v>8342</v>
      </c>
    </row>
    <row r="2667" spans="1:20" x14ac:dyDescent="0.2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v>42128.895532407405</v>
      </c>
      <c r="K2667">
        <v>1426886974</v>
      </c>
      <c r="L2667" s="10"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v>1.2314285714285715</v>
      </c>
      <c r="R2667">
        <v>93.695652173913047</v>
      </c>
      <c r="S2667" t="s">
        <v>8318</v>
      </c>
      <c r="T2667" t="s">
        <v>8342</v>
      </c>
    </row>
    <row r="2668" spans="1:20" x14ac:dyDescent="0.2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v>42272.875</v>
      </c>
      <c r="K2668">
        <v>1440008439</v>
      </c>
      <c r="L2668" s="10"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v>1.592951</v>
      </c>
      <c r="R2668">
        <v>77.327718446601949</v>
      </c>
      <c r="S2668" t="s">
        <v>8318</v>
      </c>
      <c r="T2668" t="s">
        <v>8342</v>
      </c>
    </row>
    <row r="2669" spans="1:20" x14ac:dyDescent="0.2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v>42410.926111111112</v>
      </c>
      <c r="K2669">
        <v>1452550416</v>
      </c>
      <c r="L2669" s="10"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v>1.1066666666666667</v>
      </c>
      <c r="R2669">
        <v>92.222222222222229</v>
      </c>
      <c r="S2669" t="s">
        <v>8318</v>
      </c>
      <c r="T2669" t="s">
        <v>8342</v>
      </c>
    </row>
    <row r="2670" spans="1:20" x14ac:dyDescent="0.2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v>42317.60555555555</v>
      </c>
      <c r="K2670">
        <v>1443449265</v>
      </c>
      <c r="L2670" s="10"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v>1.7070000000000001</v>
      </c>
      <c r="R2670">
        <v>60.964285714285715</v>
      </c>
      <c r="S2670" t="s">
        <v>8318</v>
      </c>
      <c r="T2670" t="s">
        <v>8342</v>
      </c>
    </row>
    <row r="2671" spans="1:20" x14ac:dyDescent="0.2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v>42379.035833333335</v>
      </c>
      <c r="K2671">
        <v>1447203096</v>
      </c>
      <c r="L2671" s="10"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v>1.25125</v>
      </c>
      <c r="R2671">
        <v>91</v>
      </c>
      <c r="S2671" t="s">
        <v>8318</v>
      </c>
      <c r="T2671" t="s">
        <v>8342</v>
      </c>
    </row>
    <row r="2672" spans="1:20" x14ac:dyDescent="0.2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v>41849.020601851851</v>
      </c>
      <c r="K2672">
        <v>1404174580</v>
      </c>
      <c r="L2672" s="10"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v>6.4158609339642042E-2</v>
      </c>
      <c r="R2672">
        <v>41.583333333333336</v>
      </c>
      <c r="S2672" t="s">
        <v>8318</v>
      </c>
      <c r="T2672" t="s">
        <v>8342</v>
      </c>
    </row>
    <row r="2673" spans="1:20" x14ac:dyDescent="0.2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v>41992.818055555559</v>
      </c>
      <c r="K2673">
        <v>1416419916</v>
      </c>
      <c r="L2673" s="10"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v>0.11344</v>
      </c>
      <c r="R2673">
        <v>33.761904761904759</v>
      </c>
      <c r="S2673" t="s">
        <v>8318</v>
      </c>
      <c r="T2673" t="s">
        <v>8342</v>
      </c>
    </row>
    <row r="2674" spans="1:20" x14ac:dyDescent="0.2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v>42366.25</v>
      </c>
      <c r="K2674">
        <v>1449436390</v>
      </c>
      <c r="L2674" s="10"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v>0.33189999999999997</v>
      </c>
      <c r="R2674">
        <v>70.61702127659575</v>
      </c>
      <c r="S2674" t="s">
        <v>8318</v>
      </c>
      <c r="T2674" t="s">
        <v>8342</v>
      </c>
    </row>
    <row r="2675" spans="1:20" x14ac:dyDescent="0.2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v>41941.947916666664</v>
      </c>
      <c r="K2675">
        <v>1412081999</v>
      </c>
      <c r="L2675" s="10"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v>0.27579999999999999</v>
      </c>
      <c r="R2675">
        <v>167.15151515151516</v>
      </c>
      <c r="S2675" t="s">
        <v>8318</v>
      </c>
      <c r="T2675" t="s">
        <v>8342</v>
      </c>
    </row>
    <row r="2676" spans="1:20" x14ac:dyDescent="0.2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v>42556.207638888889</v>
      </c>
      <c r="K2676">
        <v>1465398670</v>
      </c>
      <c r="L2676" s="10"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v>0.62839999999999996</v>
      </c>
      <c r="R2676">
        <v>128.61988304093566</v>
      </c>
      <c r="S2676" t="s">
        <v>8318</v>
      </c>
      <c r="T2676" t="s">
        <v>8342</v>
      </c>
    </row>
    <row r="2677" spans="1:20" x14ac:dyDescent="0.2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v>41953.899178240739</v>
      </c>
      <c r="K2677">
        <v>1413059689</v>
      </c>
      <c r="L2677" s="10"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v>7.5880000000000003E-2</v>
      </c>
      <c r="R2677">
        <v>65.41379310344827</v>
      </c>
      <c r="S2677" t="s">
        <v>8318</v>
      </c>
      <c r="T2677" t="s">
        <v>8342</v>
      </c>
    </row>
    <row r="2678" spans="1:20" x14ac:dyDescent="0.2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v>42512.624699074076</v>
      </c>
      <c r="K2678">
        <v>1461337174</v>
      </c>
      <c r="L2678" s="10"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v>0.50380952380952382</v>
      </c>
      <c r="R2678">
        <v>117.55555555555556</v>
      </c>
      <c r="S2678" t="s">
        <v>8318</v>
      </c>
      <c r="T2678" t="s">
        <v>8342</v>
      </c>
    </row>
    <row r="2679" spans="1:20" x14ac:dyDescent="0.2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v>41823.029432870368</v>
      </c>
      <c r="K2679">
        <v>1401756143</v>
      </c>
      <c r="L2679" s="10"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v>0.17512820512820512</v>
      </c>
      <c r="R2679">
        <v>126.48148148148148</v>
      </c>
      <c r="S2679" t="s">
        <v>8318</v>
      </c>
      <c r="T2679" t="s">
        <v>8342</v>
      </c>
    </row>
    <row r="2680" spans="1:20" x14ac:dyDescent="0.2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v>42271.798206018517</v>
      </c>
      <c r="K2680">
        <v>1440529765</v>
      </c>
      <c r="L2680" s="10"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v>1.3750000000000001E-4</v>
      </c>
      <c r="R2680">
        <v>550</v>
      </c>
      <c r="S2680" t="s">
        <v>8318</v>
      </c>
      <c r="T2680" t="s">
        <v>8342</v>
      </c>
    </row>
    <row r="2681" spans="1:20" x14ac:dyDescent="0.2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v>42063.001087962963</v>
      </c>
      <c r="K2681">
        <v>1422489694</v>
      </c>
      <c r="L2681" s="10"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v>3.3E-3</v>
      </c>
      <c r="R2681">
        <v>44</v>
      </c>
      <c r="S2681" t="s">
        <v>8318</v>
      </c>
      <c r="T2681" t="s">
        <v>8342</v>
      </c>
    </row>
    <row r="2682" spans="1:20" x14ac:dyDescent="0.2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v>42466.170034722221</v>
      </c>
      <c r="K2682">
        <v>1457327091</v>
      </c>
      <c r="L2682" s="10"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v>8.6250000000000007E-3</v>
      </c>
      <c r="R2682">
        <v>69</v>
      </c>
      <c r="S2682" t="s">
        <v>8318</v>
      </c>
      <c r="T2682" t="s">
        <v>8342</v>
      </c>
    </row>
    <row r="2683" spans="1:20" x14ac:dyDescent="0.2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v>41830.895254629628</v>
      </c>
      <c r="K2683">
        <v>1402867750</v>
      </c>
      <c r="L2683" s="10"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v>6.875E-3</v>
      </c>
      <c r="R2683">
        <v>27.5</v>
      </c>
      <c r="S2683" t="s">
        <v>8312</v>
      </c>
      <c r="T2683" t="s">
        <v>8337</v>
      </c>
    </row>
    <row r="2684" spans="1:20" x14ac:dyDescent="0.2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v>41965.249305555553</v>
      </c>
      <c r="K2684">
        <v>1413838540</v>
      </c>
      <c r="L2684" s="10"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v>0.28299999999999997</v>
      </c>
      <c r="R2684">
        <v>84.9</v>
      </c>
      <c r="S2684" t="s">
        <v>8312</v>
      </c>
      <c r="T2684" t="s">
        <v>8337</v>
      </c>
    </row>
    <row r="2685" spans="1:20" x14ac:dyDescent="0.2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v>42064.75509259259</v>
      </c>
      <c r="K2685">
        <v>1422641240</v>
      </c>
      <c r="L2685" s="10"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v>2.3999999999999998E-3</v>
      </c>
      <c r="R2685">
        <v>12</v>
      </c>
      <c r="S2685" t="s">
        <v>8312</v>
      </c>
      <c r="T2685" t="s">
        <v>8337</v>
      </c>
    </row>
    <row r="2686" spans="1:20" x14ac:dyDescent="0.2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v>41860.914641203701</v>
      </c>
      <c r="K2686">
        <v>1404165425</v>
      </c>
      <c r="L2686" s="10"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v>1.1428571428571429E-2</v>
      </c>
      <c r="R2686">
        <v>200</v>
      </c>
      <c r="S2686" t="s">
        <v>8312</v>
      </c>
      <c r="T2686" t="s">
        <v>8337</v>
      </c>
    </row>
    <row r="2687" spans="1:20" x14ac:dyDescent="0.2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v>42121.654282407413</v>
      </c>
      <c r="K2687">
        <v>1424968930</v>
      </c>
      <c r="L2687" s="10"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v>2.0000000000000001E-4</v>
      </c>
      <c r="R2687">
        <v>10</v>
      </c>
      <c r="S2687" t="s">
        <v>8312</v>
      </c>
      <c r="T2687" t="s">
        <v>8337</v>
      </c>
    </row>
    <row r="2688" spans="1:20" x14ac:dyDescent="0.2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v>41912.974803240737</v>
      </c>
      <c r="K2688">
        <v>1410391423</v>
      </c>
      <c r="L2688" s="10"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v>0</v>
      </c>
      <c r="R2688" t="e">
        <v>#DIV/0!</v>
      </c>
      <c r="S2688" t="s">
        <v>8312</v>
      </c>
      <c r="T2688" t="s">
        <v>8337</v>
      </c>
    </row>
    <row r="2689" spans="1:20" x14ac:dyDescent="0.2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v>42184.64025462963</v>
      </c>
      <c r="K2689">
        <v>1432999318</v>
      </c>
      <c r="L2689" s="10"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v>0</v>
      </c>
      <c r="R2689" t="e">
        <v>#DIV/0!</v>
      </c>
      <c r="S2689" t="s">
        <v>8312</v>
      </c>
      <c r="T2689" t="s">
        <v>8337</v>
      </c>
    </row>
    <row r="2690" spans="1:20" x14ac:dyDescent="0.2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v>42059.125</v>
      </c>
      <c r="K2690">
        <v>1422067870</v>
      </c>
      <c r="L2690" s="10"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v>1.48E-3</v>
      </c>
      <c r="R2690">
        <v>5.2857142857142856</v>
      </c>
      <c r="S2690" t="s">
        <v>8312</v>
      </c>
      <c r="T2690" t="s">
        <v>8337</v>
      </c>
    </row>
    <row r="2691" spans="1:20" x14ac:dyDescent="0.2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v>42581.961689814809</v>
      </c>
      <c r="K2691">
        <v>1467327890</v>
      </c>
      <c r="L2691" s="10"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v>2.8571428571428571E-5</v>
      </c>
      <c r="R2691">
        <v>1</v>
      </c>
      <c r="S2691" t="s">
        <v>8312</v>
      </c>
      <c r="T2691" t="s">
        <v>8337</v>
      </c>
    </row>
    <row r="2692" spans="1:20" x14ac:dyDescent="0.2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v>42158.105046296296</v>
      </c>
      <c r="K2692">
        <v>1429410676</v>
      </c>
      <c r="L2692" s="10"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v>0.107325</v>
      </c>
      <c r="R2692">
        <v>72.762711864406782</v>
      </c>
      <c r="S2692" t="s">
        <v>8312</v>
      </c>
      <c r="T2692" t="s">
        <v>8337</v>
      </c>
    </row>
    <row r="2693" spans="1:20" x14ac:dyDescent="0.2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v>42134.724039351851</v>
      </c>
      <c r="K2693">
        <v>1427390557</v>
      </c>
      <c r="L2693" s="10"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v>5.3846153846153844E-4</v>
      </c>
      <c r="R2693">
        <v>17.5</v>
      </c>
      <c r="S2693" t="s">
        <v>8312</v>
      </c>
      <c r="T2693" t="s">
        <v>8337</v>
      </c>
    </row>
    <row r="2694" spans="1:20" x14ac:dyDescent="0.2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v>42088.292361111111</v>
      </c>
      <c r="K2694">
        <v>1424678460</v>
      </c>
      <c r="L2694" s="10"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v>7.1428571428571426E-3</v>
      </c>
      <c r="R2694">
        <v>25</v>
      </c>
      <c r="S2694" t="s">
        <v>8312</v>
      </c>
      <c r="T2694" t="s">
        <v>8337</v>
      </c>
    </row>
    <row r="2695" spans="1:20" x14ac:dyDescent="0.2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v>41864.138495370367</v>
      </c>
      <c r="K2695">
        <v>1405307966</v>
      </c>
      <c r="L2695" s="10"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v>8.0000000000000002E-3</v>
      </c>
      <c r="R2695">
        <v>13.333333333333334</v>
      </c>
      <c r="S2695" t="s">
        <v>8312</v>
      </c>
      <c r="T2695" t="s">
        <v>8337</v>
      </c>
    </row>
    <row r="2696" spans="1:20" x14ac:dyDescent="0.2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v>41908.140497685185</v>
      </c>
      <c r="K2696">
        <v>1409109739</v>
      </c>
      <c r="L2696" s="10"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v>3.3333333333333335E-5</v>
      </c>
      <c r="R2696">
        <v>1</v>
      </c>
      <c r="S2696" t="s">
        <v>8312</v>
      </c>
      <c r="T2696" t="s">
        <v>8337</v>
      </c>
    </row>
    <row r="2697" spans="1:20" x14ac:dyDescent="0.2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v>42108.14025462963</v>
      </c>
      <c r="K2697">
        <v>1423801318</v>
      </c>
      <c r="L2697" s="10"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v>4.7333333333333333E-3</v>
      </c>
      <c r="R2697">
        <v>23.666666666666668</v>
      </c>
      <c r="S2697" t="s">
        <v>8312</v>
      </c>
      <c r="T2697" t="s">
        <v>8337</v>
      </c>
    </row>
    <row r="2698" spans="1:20" x14ac:dyDescent="0.2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v>41998.844444444447</v>
      </c>
      <c r="K2698">
        <v>1416600960</v>
      </c>
      <c r="L2698" s="10"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v>5.6500000000000002E-2</v>
      </c>
      <c r="R2698">
        <v>89.21052631578948</v>
      </c>
      <c r="S2698" t="s">
        <v>8312</v>
      </c>
      <c r="T2698" t="s">
        <v>8337</v>
      </c>
    </row>
    <row r="2699" spans="1:20" x14ac:dyDescent="0.2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v>42218.916666666672</v>
      </c>
      <c r="K2699">
        <v>1435876423</v>
      </c>
      <c r="L2699" s="10"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v>0.26352173913043481</v>
      </c>
      <c r="R2699">
        <v>116.55769230769231</v>
      </c>
      <c r="S2699" t="s">
        <v>8312</v>
      </c>
      <c r="T2699" t="s">
        <v>8337</v>
      </c>
    </row>
    <row r="2700" spans="1:20" x14ac:dyDescent="0.2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v>41817.898240740738</v>
      </c>
      <c r="K2700">
        <v>1401312808</v>
      </c>
      <c r="L2700" s="10"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v>3.2512500000000002E-3</v>
      </c>
      <c r="R2700">
        <v>13.005000000000001</v>
      </c>
      <c r="S2700" t="s">
        <v>8312</v>
      </c>
      <c r="T2700" t="s">
        <v>8337</v>
      </c>
    </row>
    <row r="2701" spans="1:20" x14ac:dyDescent="0.2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v>41859.896562499998</v>
      </c>
      <c r="K2701">
        <v>1404941463</v>
      </c>
      <c r="L2701" s="10"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v>0</v>
      </c>
      <c r="R2701" t="e">
        <v>#DIV/0!</v>
      </c>
      <c r="S2701" t="s">
        <v>8312</v>
      </c>
      <c r="T2701" t="s">
        <v>8337</v>
      </c>
    </row>
    <row r="2702" spans="1:20" x14ac:dyDescent="0.2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v>41900.87467592593</v>
      </c>
      <c r="K2702">
        <v>1408481972</v>
      </c>
      <c r="L2702" s="10"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v>7.0007000700070005E-3</v>
      </c>
      <c r="R2702">
        <v>17.5</v>
      </c>
      <c r="S2702" t="s">
        <v>8312</v>
      </c>
      <c r="T2702" t="s">
        <v>8337</v>
      </c>
    </row>
    <row r="2703" spans="1:20" x14ac:dyDescent="0.2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v>42832.733032407406</v>
      </c>
      <c r="K2703">
        <v>1488911734</v>
      </c>
      <c r="L2703" s="10"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v>0.46176470588235297</v>
      </c>
      <c r="R2703">
        <v>34.130434782608695</v>
      </c>
      <c r="S2703" t="s">
        <v>8319</v>
      </c>
      <c r="T2703" t="s">
        <v>8359</v>
      </c>
    </row>
    <row r="2704" spans="1:20" x14ac:dyDescent="0.2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v>42830.760150462964</v>
      </c>
      <c r="K2704">
        <v>1488827677</v>
      </c>
      <c r="L2704" s="10"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v>0.34410000000000002</v>
      </c>
      <c r="R2704">
        <v>132.34615384615384</v>
      </c>
      <c r="S2704" t="s">
        <v>8319</v>
      </c>
      <c r="T2704" t="s">
        <v>8359</v>
      </c>
    </row>
    <row r="2705" spans="1:20" x14ac:dyDescent="0.2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v>42816.648495370369</v>
      </c>
      <c r="K2705">
        <v>1485016430</v>
      </c>
      <c r="L2705" s="10"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v>1.0375000000000001</v>
      </c>
      <c r="R2705">
        <v>922.22222222222217</v>
      </c>
      <c r="S2705" t="s">
        <v>8319</v>
      </c>
      <c r="T2705" t="s">
        <v>8359</v>
      </c>
    </row>
    <row r="2706" spans="1:20" x14ac:dyDescent="0.2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v>42830.820763888885</v>
      </c>
      <c r="K2706">
        <v>1487709714</v>
      </c>
      <c r="L2706" s="10"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v>6.0263157894736845E-2</v>
      </c>
      <c r="R2706">
        <v>163.57142857142858</v>
      </c>
      <c r="S2706" t="s">
        <v>8319</v>
      </c>
      <c r="T2706" t="s">
        <v>8359</v>
      </c>
    </row>
    <row r="2707" spans="1:20" x14ac:dyDescent="0.2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v>42818.874513888892</v>
      </c>
      <c r="K2707">
        <v>1486504758</v>
      </c>
      <c r="L2707" s="10"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v>0.10539393939393939</v>
      </c>
      <c r="R2707">
        <v>217.375</v>
      </c>
      <c r="S2707" t="s">
        <v>8319</v>
      </c>
      <c r="T2707" t="s">
        <v>8359</v>
      </c>
    </row>
    <row r="2708" spans="1:20" x14ac:dyDescent="0.2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v>41928.290972222225</v>
      </c>
      <c r="K2708">
        <v>1410937483</v>
      </c>
      <c r="L2708" s="10"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v>1.1229714285714285</v>
      </c>
      <c r="R2708">
        <v>149.44486692015209</v>
      </c>
      <c r="S2708" t="s">
        <v>8319</v>
      </c>
      <c r="T2708" t="s">
        <v>8359</v>
      </c>
    </row>
    <row r="2709" spans="1:20" x14ac:dyDescent="0.2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v>41421.290972222225</v>
      </c>
      <c r="K2709">
        <v>1367088443</v>
      </c>
      <c r="L2709" s="10"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v>3.50844625</v>
      </c>
      <c r="R2709">
        <v>71.237487309644663</v>
      </c>
      <c r="S2709" t="s">
        <v>8319</v>
      </c>
      <c r="T2709" t="s">
        <v>8359</v>
      </c>
    </row>
    <row r="2710" spans="1:20" x14ac:dyDescent="0.2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v>42572.698217592595</v>
      </c>
      <c r="K2710">
        <v>1463935526</v>
      </c>
      <c r="L2710" s="10"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v>2.3321535</v>
      </c>
      <c r="R2710">
        <v>44.464318398474738</v>
      </c>
      <c r="S2710" t="s">
        <v>8319</v>
      </c>
      <c r="T2710" t="s">
        <v>8359</v>
      </c>
    </row>
    <row r="2711" spans="1:20" x14ac:dyDescent="0.2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v>42647.165972222225</v>
      </c>
      <c r="K2711">
        <v>1472528141</v>
      </c>
      <c r="L2711" s="10"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v>1.01606</v>
      </c>
      <c r="R2711">
        <v>164.94480519480518</v>
      </c>
      <c r="S2711" t="s">
        <v>8319</v>
      </c>
      <c r="T2711" t="s">
        <v>8359</v>
      </c>
    </row>
    <row r="2712" spans="1:20" x14ac:dyDescent="0.2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v>41860.083333333336</v>
      </c>
      <c r="K2712">
        <v>1404797428</v>
      </c>
      <c r="L2712" s="10"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v>1.5390035000000002</v>
      </c>
      <c r="R2712">
        <v>84.871516544117654</v>
      </c>
      <c r="S2712" t="s">
        <v>8319</v>
      </c>
      <c r="T2712" t="s">
        <v>8359</v>
      </c>
    </row>
    <row r="2713" spans="1:20" x14ac:dyDescent="0.2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v>41810.917361111111</v>
      </c>
      <c r="K2713">
        <v>1400694790</v>
      </c>
      <c r="L2713" s="10"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v>1.007161125319693</v>
      </c>
      <c r="R2713">
        <v>53.945205479452056</v>
      </c>
      <c r="S2713" t="s">
        <v>8319</v>
      </c>
      <c r="T2713" t="s">
        <v>8359</v>
      </c>
    </row>
    <row r="2714" spans="1:20" x14ac:dyDescent="0.2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v>41468.75</v>
      </c>
      <c r="K2714">
        <v>1370568560</v>
      </c>
      <c r="L2714" s="10"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v>1.3138181818181818</v>
      </c>
      <c r="R2714">
        <v>50.531468531468533</v>
      </c>
      <c r="S2714" t="s">
        <v>8319</v>
      </c>
      <c r="T2714" t="s">
        <v>8359</v>
      </c>
    </row>
    <row r="2715" spans="1:20" x14ac:dyDescent="0.2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v>42362.653749999998</v>
      </c>
      <c r="K2715">
        <v>1447515684</v>
      </c>
      <c r="L2715" s="10"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v>1.0224133333333334</v>
      </c>
      <c r="R2715">
        <v>108.00140845070422</v>
      </c>
      <c r="S2715" t="s">
        <v>8319</v>
      </c>
      <c r="T2715" t="s">
        <v>8359</v>
      </c>
    </row>
    <row r="2716" spans="1:20" x14ac:dyDescent="0.2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v>42657.958333333328</v>
      </c>
      <c r="K2716">
        <v>1474040596</v>
      </c>
      <c r="L2716" s="10"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v>1.1635599999999999</v>
      </c>
      <c r="R2716">
        <v>95.373770491803285</v>
      </c>
      <c r="S2716" t="s">
        <v>8319</v>
      </c>
      <c r="T2716" t="s">
        <v>8359</v>
      </c>
    </row>
    <row r="2717" spans="1:20" x14ac:dyDescent="0.2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v>42421.398472222223</v>
      </c>
      <c r="K2717">
        <v>1453109628</v>
      </c>
      <c r="L2717" s="10"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v>2.6462241666666664</v>
      </c>
      <c r="R2717">
        <v>57.631016333938291</v>
      </c>
      <c r="S2717" t="s">
        <v>8319</v>
      </c>
      <c r="T2717" t="s">
        <v>8359</v>
      </c>
    </row>
    <row r="2718" spans="1:20" x14ac:dyDescent="0.2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v>42285.333252314813</v>
      </c>
      <c r="K2718">
        <v>1441699193</v>
      </c>
      <c r="L2718" s="10"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v>1.1998010000000001</v>
      </c>
      <c r="R2718">
        <v>64.160481283422456</v>
      </c>
      <c r="S2718" t="s">
        <v>8319</v>
      </c>
      <c r="T2718" t="s">
        <v>8359</v>
      </c>
    </row>
    <row r="2719" spans="1:20" x14ac:dyDescent="0.2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v>41979.956585648149</v>
      </c>
      <c r="K2719">
        <v>1414015049</v>
      </c>
      <c r="L2719" s="10"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v>1.2010400000000001</v>
      </c>
      <c r="R2719">
        <v>92.387692307692305</v>
      </c>
      <c r="S2719" t="s">
        <v>8319</v>
      </c>
      <c r="T2719" t="s">
        <v>8359</v>
      </c>
    </row>
    <row r="2720" spans="1:20" x14ac:dyDescent="0.2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v>42493.958333333328</v>
      </c>
      <c r="K2720">
        <v>1459865945</v>
      </c>
      <c r="L2720" s="10"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v>1.0358333333333334</v>
      </c>
      <c r="R2720">
        <v>125.97972972972973</v>
      </c>
      <c r="S2720" t="s">
        <v>8319</v>
      </c>
      <c r="T2720" t="s">
        <v>8359</v>
      </c>
    </row>
    <row r="2721" spans="1:20" x14ac:dyDescent="0.2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v>42477.989513888882</v>
      </c>
      <c r="K2721">
        <v>1455756294</v>
      </c>
      <c r="L2721" s="10"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v>1.0883333333333334</v>
      </c>
      <c r="R2721">
        <v>94.637681159420296</v>
      </c>
      <c r="S2721" t="s">
        <v>8319</v>
      </c>
      <c r="T2721" t="s">
        <v>8359</v>
      </c>
    </row>
    <row r="2722" spans="1:20" x14ac:dyDescent="0.2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v>42685.507557870369</v>
      </c>
      <c r="K2722">
        <v>1476270653</v>
      </c>
      <c r="L2722" s="10"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v>1.1812400000000001</v>
      </c>
      <c r="R2722">
        <v>170.69942196531792</v>
      </c>
      <c r="S2722" t="s">
        <v>8319</v>
      </c>
      <c r="T2722" t="s">
        <v>8359</v>
      </c>
    </row>
    <row r="2723" spans="1:20" x14ac:dyDescent="0.2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v>41523.791666666664</v>
      </c>
      <c r="K2723">
        <v>1375880598</v>
      </c>
      <c r="L2723" s="10"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v>14.62</v>
      </c>
      <c r="R2723">
        <v>40.762081784386616</v>
      </c>
      <c r="S2723" t="s">
        <v>8318</v>
      </c>
      <c r="T2723" t="s">
        <v>8339</v>
      </c>
    </row>
    <row r="2724" spans="1:20" x14ac:dyDescent="0.2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v>42764.857094907406</v>
      </c>
      <c r="K2724">
        <v>1480538053</v>
      </c>
      <c r="L2724" s="10"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v>2.5253999999999999</v>
      </c>
      <c r="R2724">
        <v>68.254054054054052</v>
      </c>
      <c r="S2724" t="s">
        <v>8318</v>
      </c>
      <c r="T2724" t="s">
        <v>8339</v>
      </c>
    </row>
    <row r="2725" spans="1:20" x14ac:dyDescent="0.2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v>42004.880648148144</v>
      </c>
      <c r="K2725">
        <v>1414872488</v>
      </c>
      <c r="L2725" s="10"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v>1.4005000000000001</v>
      </c>
      <c r="R2725">
        <v>95.48863636363636</v>
      </c>
      <c r="S2725" t="s">
        <v>8318</v>
      </c>
      <c r="T2725" t="s">
        <v>8339</v>
      </c>
    </row>
    <row r="2726" spans="1:20" x14ac:dyDescent="0.2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v>42231.32707175926</v>
      </c>
      <c r="K2726">
        <v>1436860259</v>
      </c>
      <c r="L2726" s="10"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v>2.9687520259319289</v>
      </c>
      <c r="R2726">
        <v>7.1902649656526005</v>
      </c>
      <c r="S2726" t="s">
        <v>8318</v>
      </c>
      <c r="T2726" t="s">
        <v>8339</v>
      </c>
    </row>
    <row r="2727" spans="1:20" x14ac:dyDescent="0.2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v>42795.744618055556</v>
      </c>
      <c r="K2727">
        <v>1484070735</v>
      </c>
      <c r="L2727" s="10"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v>1.445425</v>
      </c>
      <c r="R2727">
        <v>511.65486725663715</v>
      </c>
      <c r="S2727" t="s">
        <v>8318</v>
      </c>
      <c r="T2727" t="s">
        <v>8339</v>
      </c>
    </row>
    <row r="2728" spans="1:20" x14ac:dyDescent="0.2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v>42482.579988425925</v>
      </c>
      <c r="K2728">
        <v>1458741311</v>
      </c>
      <c r="L2728" s="10"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v>1.05745</v>
      </c>
      <c r="R2728">
        <v>261.74504950495049</v>
      </c>
      <c r="S2728" t="s">
        <v>8318</v>
      </c>
      <c r="T2728" t="s">
        <v>8339</v>
      </c>
    </row>
    <row r="2729" spans="1:20" x14ac:dyDescent="0.2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v>42223.676655092597</v>
      </c>
      <c r="K2729">
        <v>1436804063</v>
      </c>
      <c r="L2729" s="10"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v>4.9321000000000002</v>
      </c>
      <c r="R2729">
        <v>69.760961810466767</v>
      </c>
      <c r="S2729" t="s">
        <v>8318</v>
      </c>
      <c r="T2729" t="s">
        <v>8339</v>
      </c>
    </row>
    <row r="2730" spans="1:20" x14ac:dyDescent="0.2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v>42368.59993055556</v>
      </c>
      <c r="K2730">
        <v>1448461434</v>
      </c>
      <c r="L2730" s="10"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v>2.0182666666666669</v>
      </c>
      <c r="R2730">
        <v>77.229591836734699</v>
      </c>
      <c r="S2730" t="s">
        <v>8318</v>
      </c>
      <c r="T2730" t="s">
        <v>8339</v>
      </c>
    </row>
    <row r="2731" spans="1:20" x14ac:dyDescent="0.2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v>42125.240706018521</v>
      </c>
      <c r="K2731">
        <v>1427867197</v>
      </c>
      <c r="L2731" s="10"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v>1.0444</v>
      </c>
      <c r="R2731">
        <v>340.56521739130437</v>
      </c>
      <c r="S2731" t="s">
        <v>8318</v>
      </c>
      <c r="T2731" t="s">
        <v>8339</v>
      </c>
    </row>
    <row r="2732" spans="1:20" x14ac:dyDescent="0.2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v>41386.541377314818</v>
      </c>
      <c r="K2732">
        <v>1363611575</v>
      </c>
      <c r="L2732" s="10"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v>1.7029262962962963</v>
      </c>
      <c r="R2732">
        <v>67.417903225806455</v>
      </c>
      <c r="S2732" t="s">
        <v>8318</v>
      </c>
      <c r="T2732" t="s">
        <v>8339</v>
      </c>
    </row>
    <row r="2733" spans="1:20" x14ac:dyDescent="0.2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v>41930.166666666664</v>
      </c>
      <c r="K2733">
        <v>1408624622</v>
      </c>
      <c r="L2733" s="10"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v>1.0430333333333333</v>
      </c>
      <c r="R2733">
        <v>845.70270270270271</v>
      </c>
      <c r="S2733" t="s">
        <v>8318</v>
      </c>
      <c r="T2733" t="s">
        <v>8339</v>
      </c>
    </row>
    <row r="2734" spans="1:20" x14ac:dyDescent="0.2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v>41422</v>
      </c>
      <c r="K2734">
        <v>1366917828</v>
      </c>
      <c r="L2734" s="10"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v>1.1825000000000001</v>
      </c>
      <c r="R2734">
        <v>97.191780821917803</v>
      </c>
      <c r="S2734" t="s">
        <v>8318</v>
      </c>
      <c r="T2734" t="s">
        <v>8339</v>
      </c>
    </row>
    <row r="2735" spans="1:20" x14ac:dyDescent="0.2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v>42104.231180555551</v>
      </c>
      <c r="K2735">
        <v>1423463574</v>
      </c>
      <c r="L2735" s="10"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v>1.07538</v>
      </c>
      <c r="R2735">
        <v>451.84033613445376</v>
      </c>
      <c r="S2735" t="s">
        <v>8318</v>
      </c>
      <c r="T2735" t="s">
        <v>8339</v>
      </c>
    </row>
    <row r="2736" spans="1:20" x14ac:dyDescent="0.2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v>42656.915972222225</v>
      </c>
      <c r="K2736">
        <v>1473782592</v>
      </c>
      <c r="L2736" s="10"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v>22603</v>
      </c>
      <c r="R2736">
        <v>138.66871165644173</v>
      </c>
      <c r="S2736" t="s">
        <v>8318</v>
      </c>
      <c r="T2736" t="s">
        <v>8339</v>
      </c>
    </row>
    <row r="2737" spans="1:20" x14ac:dyDescent="0.2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v>41346.833333333336</v>
      </c>
      <c r="K2737">
        <v>1360551250</v>
      </c>
      <c r="L2737" s="10"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v>9.7813466666666677</v>
      </c>
      <c r="R2737">
        <v>21.640147492625371</v>
      </c>
      <c r="S2737" t="s">
        <v>8318</v>
      </c>
      <c r="T2737" t="s">
        <v>8339</v>
      </c>
    </row>
    <row r="2738" spans="1:20" x14ac:dyDescent="0.2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v>41752.666354166664</v>
      </c>
      <c r="K2738">
        <v>1395676773</v>
      </c>
      <c r="L2738" s="10"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v>1.2290000000000001</v>
      </c>
      <c r="R2738">
        <v>169.51724137931035</v>
      </c>
      <c r="S2738" t="s">
        <v>8318</v>
      </c>
      <c r="T2738" t="s">
        <v>8339</v>
      </c>
    </row>
    <row r="2739" spans="1:20" x14ac:dyDescent="0.2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v>41654.791666666664</v>
      </c>
      <c r="K2739">
        <v>1386108087</v>
      </c>
      <c r="L2739" s="10"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v>2.4606080000000001</v>
      </c>
      <c r="R2739">
        <v>161.88210526315791</v>
      </c>
      <c r="S2739" t="s">
        <v>8318</v>
      </c>
      <c r="T2739" t="s">
        <v>8339</v>
      </c>
    </row>
    <row r="2740" spans="1:20" x14ac:dyDescent="0.2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v>42680.143564814818</v>
      </c>
      <c r="K2740">
        <v>1473218804</v>
      </c>
      <c r="L2740" s="10"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v>1.4794</v>
      </c>
      <c r="R2740">
        <v>493.13333333333333</v>
      </c>
      <c r="S2740" t="s">
        <v>8318</v>
      </c>
      <c r="T2740" t="s">
        <v>8339</v>
      </c>
    </row>
    <row r="2741" spans="1:20" x14ac:dyDescent="0.2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v>41764.887928240743</v>
      </c>
      <c r="K2741">
        <v>1395436717</v>
      </c>
      <c r="L2741" s="10"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v>3.8409090909090908</v>
      </c>
      <c r="R2741">
        <v>22.120418848167539</v>
      </c>
      <c r="S2741" t="s">
        <v>8318</v>
      </c>
      <c r="T2741" t="s">
        <v>8339</v>
      </c>
    </row>
    <row r="2742" spans="1:20" x14ac:dyDescent="0.2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v>42074.99018518519</v>
      </c>
      <c r="K2742">
        <v>1423529152</v>
      </c>
      <c r="L2742" s="10"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v>1.0333333333333334</v>
      </c>
      <c r="R2742">
        <v>18.235294117647058</v>
      </c>
      <c r="S2742" t="s">
        <v>8318</v>
      </c>
      <c r="T2742" t="s">
        <v>8339</v>
      </c>
    </row>
    <row r="2743" spans="1:20" x14ac:dyDescent="0.2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v>41932.088194444441</v>
      </c>
      <c r="K2743">
        <v>1412005602</v>
      </c>
      <c r="L2743" s="10"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v>4.3750000000000004E-3</v>
      </c>
      <c r="R2743">
        <v>8.75</v>
      </c>
      <c r="S2743" t="s">
        <v>8317</v>
      </c>
      <c r="T2743" t="s">
        <v>8330</v>
      </c>
    </row>
    <row r="2744" spans="1:20" x14ac:dyDescent="0.2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v>41044.719756944447</v>
      </c>
      <c r="K2744">
        <v>1335892587</v>
      </c>
      <c r="L2744" s="10"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v>0.29239999999999999</v>
      </c>
      <c r="R2744">
        <v>40.611111111111114</v>
      </c>
      <c r="S2744" t="s">
        <v>8317</v>
      </c>
      <c r="T2744" t="s">
        <v>8330</v>
      </c>
    </row>
    <row r="2745" spans="1:20" x14ac:dyDescent="0.2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v>42662.328784722224</v>
      </c>
      <c r="K2745">
        <v>1474271607</v>
      </c>
      <c r="L2745" s="10"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v>0</v>
      </c>
      <c r="R2745" t="e">
        <v>#DIV/0!</v>
      </c>
      <c r="S2745" t="s">
        <v>8317</v>
      </c>
      <c r="T2745" t="s">
        <v>8330</v>
      </c>
    </row>
    <row r="2746" spans="1:20" x14ac:dyDescent="0.2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v>40968.062476851854</v>
      </c>
      <c r="K2746">
        <v>1327886998</v>
      </c>
      <c r="L2746" s="10"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v>5.2187499999999998E-2</v>
      </c>
      <c r="R2746">
        <v>37.954545454545453</v>
      </c>
      <c r="S2746" t="s">
        <v>8317</v>
      </c>
      <c r="T2746" t="s">
        <v>8330</v>
      </c>
    </row>
    <row r="2747" spans="1:20" x14ac:dyDescent="0.2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v>41104.988055555557</v>
      </c>
      <c r="K2747">
        <v>1337125368</v>
      </c>
      <c r="L2747" s="10"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v>0.21887499999999999</v>
      </c>
      <c r="R2747">
        <v>35.734693877551024</v>
      </c>
      <c r="S2747" t="s">
        <v>8317</v>
      </c>
      <c r="T2747" t="s">
        <v>8330</v>
      </c>
    </row>
    <row r="2748" spans="1:20" x14ac:dyDescent="0.2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v>41880.781377314815</v>
      </c>
      <c r="K2748">
        <v>1406745911</v>
      </c>
      <c r="L2748" s="10"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v>0.26700000000000002</v>
      </c>
      <c r="R2748">
        <v>42.157894736842103</v>
      </c>
      <c r="S2748" t="s">
        <v>8317</v>
      </c>
      <c r="T2748" t="s">
        <v>8330</v>
      </c>
    </row>
    <row r="2749" spans="1:20" x14ac:dyDescent="0.2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v>41076.131944444445</v>
      </c>
      <c r="K2749">
        <v>1337095997</v>
      </c>
      <c r="L2749" s="10"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v>0.28000000000000003</v>
      </c>
      <c r="R2749">
        <v>35</v>
      </c>
      <c r="S2749" t="s">
        <v>8317</v>
      </c>
      <c r="T2749" t="s">
        <v>8330</v>
      </c>
    </row>
    <row r="2750" spans="1:20" x14ac:dyDescent="0.2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v>42615.7106712963</v>
      </c>
      <c r="K2750">
        <v>1470243802</v>
      </c>
      <c r="L2750" s="10"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v>1.06E-2</v>
      </c>
      <c r="R2750">
        <v>13.25</v>
      </c>
      <c r="S2750" t="s">
        <v>8317</v>
      </c>
      <c r="T2750" t="s">
        <v>8330</v>
      </c>
    </row>
    <row r="2751" spans="1:20" x14ac:dyDescent="0.2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v>42098.757372685184</v>
      </c>
      <c r="K2751">
        <v>1425582637</v>
      </c>
      <c r="L2751" s="10"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v>1.0999999999999999E-2</v>
      </c>
      <c r="R2751">
        <v>55</v>
      </c>
      <c r="S2751" t="s">
        <v>8317</v>
      </c>
      <c r="T2751" t="s">
        <v>8330</v>
      </c>
    </row>
    <row r="2752" spans="1:20" x14ac:dyDescent="0.2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v>41090.833333333336</v>
      </c>
      <c r="K2752">
        <v>1340055345</v>
      </c>
      <c r="L2752" s="10"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v>0</v>
      </c>
      <c r="R2752" t="e">
        <v>#DIV/0!</v>
      </c>
      <c r="S2752" t="s">
        <v>8317</v>
      </c>
      <c r="T2752" t="s">
        <v>8330</v>
      </c>
    </row>
    <row r="2753" spans="1:20" x14ac:dyDescent="0.2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v>41807.887060185189</v>
      </c>
      <c r="K2753">
        <v>1397855842</v>
      </c>
      <c r="L2753" s="10"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v>0</v>
      </c>
      <c r="R2753" t="e">
        <v>#DIV/0!</v>
      </c>
      <c r="S2753" t="s">
        <v>8317</v>
      </c>
      <c r="T2753" t="s">
        <v>8330</v>
      </c>
    </row>
    <row r="2754" spans="1:20" x14ac:dyDescent="0.2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v>40895.765092592592</v>
      </c>
      <c r="K2754">
        <v>1320776504</v>
      </c>
      <c r="L2754" s="10"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v>0.11458333333333333</v>
      </c>
      <c r="R2754">
        <v>39.285714285714285</v>
      </c>
      <c r="S2754" t="s">
        <v>8317</v>
      </c>
      <c r="T2754" t="s">
        <v>8330</v>
      </c>
    </row>
    <row r="2755" spans="1:20" x14ac:dyDescent="0.2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v>41147.900729166664</v>
      </c>
      <c r="K2755">
        <v>1343425023</v>
      </c>
      <c r="L2755" s="10"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v>0.19</v>
      </c>
      <c r="R2755">
        <v>47.5</v>
      </c>
      <c r="S2755" t="s">
        <v>8317</v>
      </c>
      <c r="T2755" t="s">
        <v>8330</v>
      </c>
    </row>
    <row r="2756" spans="1:20" x14ac:dyDescent="0.2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v>41893.636006944449</v>
      </c>
      <c r="K2756">
        <v>1407856551</v>
      </c>
      <c r="L2756" s="10"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v>0</v>
      </c>
      <c r="R2756" t="e">
        <v>#DIV/0!</v>
      </c>
      <c r="S2756" t="s">
        <v>8317</v>
      </c>
      <c r="T2756" t="s">
        <v>8330</v>
      </c>
    </row>
    <row r="2757" spans="1:20" x14ac:dyDescent="0.2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v>42102.790821759263</v>
      </c>
      <c r="K2757">
        <v>1425927527</v>
      </c>
      <c r="L2757" s="10"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v>0.52</v>
      </c>
      <c r="R2757">
        <v>17.333333333333332</v>
      </c>
      <c r="S2757" t="s">
        <v>8317</v>
      </c>
      <c r="T2757" t="s">
        <v>8330</v>
      </c>
    </row>
    <row r="2758" spans="1:20" x14ac:dyDescent="0.2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v>41650.90047453704</v>
      </c>
      <c r="K2758">
        <v>1386884201</v>
      </c>
      <c r="L2758" s="10"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v>0.1048</v>
      </c>
      <c r="R2758">
        <v>31.757575757575758</v>
      </c>
      <c r="S2758" t="s">
        <v>8317</v>
      </c>
      <c r="T2758" t="s">
        <v>8330</v>
      </c>
    </row>
    <row r="2759" spans="1:20" x14ac:dyDescent="0.2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v>42588.65662037037</v>
      </c>
      <c r="K2759">
        <v>1469202332</v>
      </c>
      <c r="L2759" s="10"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v>6.6666666666666671E-3</v>
      </c>
      <c r="R2759">
        <v>5</v>
      </c>
      <c r="S2759" t="s">
        <v>8317</v>
      </c>
      <c r="T2759" t="s">
        <v>8330</v>
      </c>
    </row>
    <row r="2760" spans="1:20" x14ac:dyDescent="0.2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v>42653.441932870366</v>
      </c>
      <c r="K2760">
        <v>1474886183</v>
      </c>
      <c r="L2760" s="10"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v>0.11700000000000001</v>
      </c>
      <c r="R2760">
        <v>39</v>
      </c>
      <c r="S2760" t="s">
        <v>8317</v>
      </c>
      <c r="T2760" t="s">
        <v>8330</v>
      </c>
    </row>
    <row r="2761" spans="1:20" x14ac:dyDescent="0.2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v>42567.36650462963</v>
      </c>
      <c r="K2761">
        <v>1464943666</v>
      </c>
      <c r="L2761" s="10"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v>0.105</v>
      </c>
      <c r="R2761">
        <v>52.5</v>
      </c>
      <c r="S2761" t="s">
        <v>8317</v>
      </c>
      <c r="T2761" t="s">
        <v>8330</v>
      </c>
    </row>
    <row r="2762" spans="1:20" x14ac:dyDescent="0.2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v>41445.461319444446</v>
      </c>
      <c r="K2762">
        <v>1369134258</v>
      </c>
      <c r="L2762" s="10"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v>0</v>
      </c>
      <c r="R2762" t="e">
        <v>#DIV/0!</v>
      </c>
      <c r="S2762" t="s">
        <v>8317</v>
      </c>
      <c r="T2762" t="s">
        <v>8330</v>
      </c>
    </row>
    <row r="2763" spans="1:20" x14ac:dyDescent="0.2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v>41277.063576388886</v>
      </c>
      <c r="K2763">
        <v>1354584693</v>
      </c>
      <c r="L2763" s="10"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v>7.1999999999999998E-3</v>
      </c>
      <c r="R2763">
        <v>9</v>
      </c>
      <c r="S2763" t="s">
        <v>8317</v>
      </c>
      <c r="T2763" t="s">
        <v>8330</v>
      </c>
    </row>
    <row r="2764" spans="1:20" x14ac:dyDescent="0.2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v>40986.995312500003</v>
      </c>
      <c r="K2764">
        <v>1326934395</v>
      </c>
      <c r="L2764" s="10"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v>7.6923076923076927E-3</v>
      </c>
      <c r="R2764">
        <v>25</v>
      </c>
      <c r="S2764" t="s">
        <v>8317</v>
      </c>
      <c r="T2764" t="s">
        <v>8330</v>
      </c>
    </row>
    <row r="2765" spans="1:20" x14ac:dyDescent="0.2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v>41418.579675925925</v>
      </c>
      <c r="K2765">
        <v>1365515684</v>
      </c>
      <c r="L2765" s="10"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v>2.2842639593908631E-3</v>
      </c>
      <c r="R2765">
        <v>30</v>
      </c>
      <c r="S2765" t="s">
        <v>8317</v>
      </c>
      <c r="T2765" t="s">
        <v>8330</v>
      </c>
    </row>
    <row r="2766" spans="1:20" x14ac:dyDescent="0.2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v>41059.791666666664</v>
      </c>
      <c r="K2766">
        <v>1335855631</v>
      </c>
      <c r="L2766" s="10"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v>1.125E-2</v>
      </c>
      <c r="R2766">
        <v>11.25</v>
      </c>
      <c r="S2766" t="s">
        <v>8317</v>
      </c>
      <c r="T2766" t="s">
        <v>8330</v>
      </c>
    </row>
    <row r="2767" spans="1:20" x14ac:dyDescent="0.2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v>41210.579027777778</v>
      </c>
      <c r="K2767">
        <v>1350050028</v>
      </c>
      <c r="L2767" s="10"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v>0</v>
      </c>
      <c r="R2767" t="e">
        <v>#DIV/0!</v>
      </c>
      <c r="S2767" t="s">
        <v>8317</v>
      </c>
      <c r="T2767" t="s">
        <v>8330</v>
      </c>
    </row>
    <row r="2768" spans="1:20" x14ac:dyDescent="0.2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v>40766.668032407404</v>
      </c>
      <c r="K2768">
        <v>1310486518</v>
      </c>
      <c r="L2768" s="10"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v>0.02</v>
      </c>
      <c r="R2768">
        <v>25</v>
      </c>
      <c r="S2768" t="s">
        <v>8317</v>
      </c>
      <c r="T2768" t="s">
        <v>8330</v>
      </c>
    </row>
    <row r="2769" spans="1:20" x14ac:dyDescent="0.2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v>42232.958912037036</v>
      </c>
      <c r="K2769">
        <v>1434582050</v>
      </c>
      <c r="L2769" s="10"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v>8.5000000000000006E-3</v>
      </c>
      <c r="R2769">
        <v>11.333333333333334</v>
      </c>
      <c r="S2769" t="s">
        <v>8317</v>
      </c>
      <c r="T2769" t="s">
        <v>8330</v>
      </c>
    </row>
    <row r="2770" spans="1:20" x14ac:dyDescent="0.2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v>40997.573182870372</v>
      </c>
      <c r="K2770">
        <v>1330440323</v>
      </c>
      <c r="L2770" s="10"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v>0.14314285714285716</v>
      </c>
      <c r="R2770">
        <v>29.470588235294116</v>
      </c>
      <c r="S2770" t="s">
        <v>8317</v>
      </c>
      <c r="T2770" t="s">
        <v>8330</v>
      </c>
    </row>
    <row r="2771" spans="1:20" x14ac:dyDescent="0.2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v>41795.826273148145</v>
      </c>
      <c r="K2771">
        <v>1397677790</v>
      </c>
      <c r="L2771" s="10"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v>2.5000000000000001E-3</v>
      </c>
      <c r="R2771">
        <v>1</v>
      </c>
      <c r="S2771" t="s">
        <v>8317</v>
      </c>
      <c r="T2771" t="s">
        <v>8330</v>
      </c>
    </row>
    <row r="2772" spans="1:20" x14ac:dyDescent="0.2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v>41716.663541666669</v>
      </c>
      <c r="K2772">
        <v>1392569730</v>
      </c>
      <c r="L2772" s="10"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v>0.1041125</v>
      </c>
      <c r="R2772">
        <v>63.098484848484851</v>
      </c>
      <c r="S2772" t="s">
        <v>8317</v>
      </c>
      <c r="T2772" t="s">
        <v>8330</v>
      </c>
    </row>
    <row r="2773" spans="1:20" x14ac:dyDescent="0.2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v>41306.708333333336</v>
      </c>
      <c r="K2773">
        <v>1355489140</v>
      </c>
      <c r="L2773" s="10"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v>0</v>
      </c>
      <c r="R2773" t="e">
        <v>#DIV/0!</v>
      </c>
      <c r="S2773" t="s">
        <v>8317</v>
      </c>
      <c r="T2773" t="s">
        <v>8330</v>
      </c>
    </row>
    <row r="2774" spans="1:20" x14ac:dyDescent="0.2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v>41552.869143518517</v>
      </c>
      <c r="K2774">
        <v>1379710294</v>
      </c>
      <c r="L2774" s="10"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v>0</v>
      </c>
      <c r="R2774" t="e">
        <v>#DIV/0!</v>
      </c>
      <c r="S2774" t="s">
        <v>8317</v>
      </c>
      <c r="T2774" t="s">
        <v>8330</v>
      </c>
    </row>
    <row r="2775" spans="1:20" x14ac:dyDescent="0.2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v>42484.86482638889</v>
      </c>
      <c r="K2775">
        <v>1460666721</v>
      </c>
      <c r="L2775" s="10"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v>1.8867924528301887E-3</v>
      </c>
      <c r="R2775">
        <v>1</v>
      </c>
      <c r="S2775" t="s">
        <v>8317</v>
      </c>
      <c r="T2775" t="s">
        <v>8330</v>
      </c>
    </row>
    <row r="2776" spans="1:20" x14ac:dyDescent="0.2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v>41341.126481481479</v>
      </c>
      <c r="K2776">
        <v>1360119728</v>
      </c>
      <c r="L2776" s="10"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v>0.14249999999999999</v>
      </c>
      <c r="R2776">
        <v>43.846153846153847</v>
      </c>
      <c r="S2776" t="s">
        <v>8317</v>
      </c>
      <c r="T2776" t="s">
        <v>8330</v>
      </c>
    </row>
    <row r="2777" spans="1:20" x14ac:dyDescent="0.2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v>40893.013356481482</v>
      </c>
      <c r="K2777">
        <v>1321402754</v>
      </c>
      <c r="L2777" s="10"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v>0.03</v>
      </c>
      <c r="R2777">
        <v>75</v>
      </c>
      <c r="S2777" t="s">
        <v>8317</v>
      </c>
      <c r="T2777" t="s">
        <v>8330</v>
      </c>
    </row>
    <row r="2778" spans="1:20" x14ac:dyDescent="0.2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v>42167.297175925924</v>
      </c>
      <c r="K2778">
        <v>1431414476</v>
      </c>
      <c r="L2778" s="10"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v>7.8809523809523815E-2</v>
      </c>
      <c r="R2778">
        <v>45.972222222222221</v>
      </c>
      <c r="S2778" t="s">
        <v>8317</v>
      </c>
      <c r="T2778" t="s">
        <v>8330</v>
      </c>
    </row>
    <row r="2779" spans="1:20" x14ac:dyDescent="0.2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v>42202.669027777782</v>
      </c>
      <c r="K2779">
        <v>1434557004</v>
      </c>
      <c r="L2779" s="10"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v>3.3333333333333335E-3</v>
      </c>
      <c r="R2779">
        <v>10</v>
      </c>
      <c r="S2779" t="s">
        <v>8317</v>
      </c>
      <c r="T2779" t="s">
        <v>8330</v>
      </c>
    </row>
    <row r="2780" spans="1:20" x14ac:dyDescent="0.2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v>41876.978078703702</v>
      </c>
      <c r="K2780">
        <v>1406417306</v>
      </c>
      <c r="L2780" s="10"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v>0.25545454545454543</v>
      </c>
      <c r="R2780">
        <v>93.666666666666671</v>
      </c>
      <c r="S2780" t="s">
        <v>8317</v>
      </c>
      <c r="T2780" t="s">
        <v>8330</v>
      </c>
    </row>
    <row r="2781" spans="1:20" x14ac:dyDescent="0.2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v>42330.627557870372</v>
      </c>
      <c r="K2781">
        <v>1445609021</v>
      </c>
      <c r="L2781" s="10"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v>2.12E-2</v>
      </c>
      <c r="R2781">
        <v>53</v>
      </c>
      <c r="S2781" t="s">
        <v>8317</v>
      </c>
      <c r="T2781" t="s">
        <v>8330</v>
      </c>
    </row>
    <row r="2782" spans="1:20" x14ac:dyDescent="0.2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v>42804.447777777779</v>
      </c>
      <c r="K2782">
        <v>1486550688</v>
      </c>
      <c r="L2782" s="10"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v>0</v>
      </c>
      <c r="R2782" t="e">
        <v>#DIV/0!</v>
      </c>
      <c r="S2782" t="s">
        <v>8317</v>
      </c>
      <c r="T2782" t="s">
        <v>8330</v>
      </c>
    </row>
    <row r="2783" spans="1:20" x14ac:dyDescent="0.2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v>42047.291666666672</v>
      </c>
      <c r="K2783">
        <v>1421274954</v>
      </c>
      <c r="L2783" s="10"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v>1.0528</v>
      </c>
      <c r="R2783">
        <v>47</v>
      </c>
      <c r="S2783" t="s">
        <v>8319</v>
      </c>
      <c r="T2783" t="s">
        <v>8350</v>
      </c>
    </row>
    <row r="2784" spans="1:20" x14ac:dyDescent="0.2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v>42052.207638888889</v>
      </c>
      <c r="K2784">
        <v>1421964718</v>
      </c>
      <c r="L2784" s="10"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v>1.2</v>
      </c>
      <c r="R2784">
        <v>66.666666666666671</v>
      </c>
      <c r="S2784" t="s">
        <v>8319</v>
      </c>
      <c r="T2784" t="s">
        <v>8350</v>
      </c>
    </row>
    <row r="2785" spans="1:20" x14ac:dyDescent="0.2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v>42117.535254629634</v>
      </c>
      <c r="K2785">
        <v>1428583846</v>
      </c>
      <c r="L2785" s="10"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v>1.145</v>
      </c>
      <c r="R2785">
        <v>18.770491803278688</v>
      </c>
      <c r="S2785" t="s">
        <v>8319</v>
      </c>
      <c r="T2785" t="s">
        <v>8350</v>
      </c>
    </row>
    <row r="2786" spans="1:20" x14ac:dyDescent="0.2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v>41941.787534722222</v>
      </c>
      <c r="K2786">
        <v>1412794443</v>
      </c>
      <c r="L2786" s="10"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v>1.19</v>
      </c>
      <c r="R2786">
        <v>66.111111111111114</v>
      </c>
      <c r="S2786" t="s">
        <v>8319</v>
      </c>
      <c r="T2786" t="s">
        <v>8350</v>
      </c>
    </row>
    <row r="2787" spans="1:20" x14ac:dyDescent="0.2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v>42587.875</v>
      </c>
      <c r="K2787">
        <v>1467865967</v>
      </c>
      <c r="L2787" s="10"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v>1.0468</v>
      </c>
      <c r="R2787">
        <v>36.859154929577464</v>
      </c>
      <c r="S2787" t="s">
        <v>8319</v>
      </c>
      <c r="T2787" t="s">
        <v>8350</v>
      </c>
    </row>
    <row r="2788" spans="1:20" x14ac:dyDescent="0.2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v>41829.569212962961</v>
      </c>
      <c r="K2788">
        <v>1403703580</v>
      </c>
      <c r="L2788" s="10"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v>1.1783999999999999</v>
      </c>
      <c r="R2788">
        <v>39.810810810810814</v>
      </c>
      <c r="S2788" t="s">
        <v>8319</v>
      </c>
      <c r="T2788" t="s">
        <v>8350</v>
      </c>
    </row>
    <row r="2789" spans="1:20" x14ac:dyDescent="0.2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v>41838.198518518519</v>
      </c>
      <c r="K2789">
        <v>1403066752</v>
      </c>
      <c r="L2789" s="10"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v>1.1970000000000001</v>
      </c>
      <c r="R2789">
        <v>31.5</v>
      </c>
      <c r="S2789" t="s">
        <v>8319</v>
      </c>
      <c r="T2789" t="s">
        <v>8350</v>
      </c>
    </row>
    <row r="2790" spans="1:20" x14ac:dyDescent="0.2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v>42580.701886574068</v>
      </c>
      <c r="K2790">
        <v>1467219043</v>
      </c>
      <c r="L2790" s="10"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v>1.0249999999999999</v>
      </c>
      <c r="R2790">
        <v>102.5</v>
      </c>
      <c r="S2790" t="s">
        <v>8319</v>
      </c>
      <c r="T2790" t="s">
        <v>8350</v>
      </c>
    </row>
    <row r="2791" spans="1:20" x14ac:dyDescent="0.2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v>42075.166666666672</v>
      </c>
      <c r="K2791">
        <v>1424477934</v>
      </c>
      <c r="L2791" s="10"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v>1.0116666666666667</v>
      </c>
      <c r="R2791">
        <v>126.45833333333333</v>
      </c>
      <c r="S2791" t="s">
        <v>8319</v>
      </c>
      <c r="T2791" t="s">
        <v>8350</v>
      </c>
    </row>
    <row r="2792" spans="1:20" x14ac:dyDescent="0.2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v>42046.938692129625</v>
      </c>
      <c r="K2792">
        <v>1421101903</v>
      </c>
      <c r="L2792" s="10"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v>1.0533333333333332</v>
      </c>
      <c r="R2792">
        <v>47.878787878787875</v>
      </c>
      <c r="S2792" t="s">
        <v>8319</v>
      </c>
      <c r="T2792" t="s">
        <v>8350</v>
      </c>
    </row>
    <row r="2793" spans="1:20" x14ac:dyDescent="0.2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v>42622.166666666672</v>
      </c>
      <c r="K2793">
        <v>1470778559</v>
      </c>
      <c r="L2793" s="10"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v>1.0249999999999999</v>
      </c>
      <c r="R2793">
        <v>73.214285714285708</v>
      </c>
      <c r="S2793" t="s">
        <v>8319</v>
      </c>
      <c r="T2793" t="s">
        <v>8350</v>
      </c>
    </row>
    <row r="2794" spans="1:20" x14ac:dyDescent="0.2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v>42228.231006944443</v>
      </c>
      <c r="K2794">
        <v>1435469559</v>
      </c>
      <c r="L2794" s="10"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v>1.0760000000000001</v>
      </c>
      <c r="R2794">
        <v>89.666666666666671</v>
      </c>
      <c r="S2794" t="s">
        <v>8319</v>
      </c>
      <c r="T2794" t="s">
        <v>8350</v>
      </c>
    </row>
    <row r="2795" spans="1:20" x14ac:dyDescent="0.2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v>42206.419039351851</v>
      </c>
      <c r="K2795">
        <v>1434881005</v>
      </c>
      <c r="L2795" s="10"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v>1.105675</v>
      </c>
      <c r="R2795">
        <v>151.4623287671233</v>
      </c>
      <c r="S2795" t="s">
        <v>8319</v>
      </c>
      <c r="T2795" t="s">
        <v>8350</v>
      </c>
    </row>
    <row r="2796" spans="1:20" x14ac:dyDescent="0.2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v>42432.791666666672</v>
      </c>
      <c r="K2796">
        <v>1455640559</v>
      </c>
      <c r="L2796" s="10"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v>1.5</v>
      </c>
      <c r="R2796">
        <v>25</v>
      </c>
      <c r="S2796" t="s">
        <v>8319</v>
      </c>
      <c r="T2796" t="s">
        <v>8350</v>
      </c>
    </row>
    <row r="2797" spans="1:20" x14ac:dyDescent="0.2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v>41796.958333333336</v>
      </c>
      <c r="K2797">
        <v>1400675841</v>
      </c>
      <c r="L2797" s="10"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v>1.0428571428571429</v>
      </c>
      <c r="R2797">
        <v>36.5</v>
      </c>
      <c r="S2797" t="s">
        <v>8319</v>
      </c>
      <c r="T2797" t="s">
        <v>8350</v>
      </c>
    </row>
    <row r="2798" spans="1:20" x14ac:dyDescent="0.2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v>41825.528101851851</v>
      </c>
      <c r="K2798">
        <v>1401972028</v>
      </c>
      <c r="L2798" s="10"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v>1.155</v>
      </c>
      <c r="R2798">
        <v>44</v>
      </c>
      <c r="S2798" t="s">
        <v>8319</v>
      </c>
      <c r="T2798" t="s">
        <v>8350</v>
      </c>
    </row>
    <row r="2799" spans="1:20" x14ac:dyDescent="0.2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v>41828.94027777778</v>
      </c>
      <c r="K2799">
        <v>1402266840</v>
      </c>
      <c r="L2799" s="10"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v>1.02645125</v>
      </c>
      <c r="R2799">
        <v>87.357553191489373</v>
      </c>
      <c r="S2799" t="s">
        <v>8319</v>
      </c>
      <c r="T2799" t="s">
        <v>8350</v>
      </c>
    </row>
    <row r="2800" spans="1:20" x14ac:dyDescent="0.2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v>42216.666666666672</v>
      </c>
      <c r="K2800">
        <v>1437063121</v>
      </c>
      <c r="L2800" s="10"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v>1.014</v>
      </c>
      <c r="R2800">
        <v>36.474820143884891</v>
      </c>
      <c r="S2800" t="s">
        <v>8319</v>
      </c>
      <c r="T2800" t="s">
        <v>8350</v>
      </c>
    </row>
    <row r="2801" spans="1:20" x14ac:dyDescent="0.2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v>42538.666666666672</v>
      </c>
      <c r="K2801">
        <v>1463466070</v>
      </c>
      <c r="L2801" s="10"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v>1.1663479999999999</v>
      </c>
      <c r="R2801">
        <v>44.859538461538463</v>
      </c>
      <c r="S2801" t="s">
        <v>8319</v>
      </c>
      <c r="T2801" t="s">
        <v>8350</v>
      </c>
    </row>
    <row r="2802" spans="1:20" x14ac:dyDescent="0.2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v>42008.552847222221</v>
      </c>
      <c r="K2802">
        <v>1415193366</v>
      </c>
      <c r="L2802" s="10"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v>1.33</v>
      </c>
      <c r="R2802">
        <v>42.903225806451616</v>
      </c>
      <c r="S2802" t="s">
        <v>8319</v>
      </c>
      <c r="T2802" t="s">
        <v>8350</v>
      </c>
    </row>
    <row r="2803" spans="1:20" x14ac:dyDescent="0.2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v>41922.458333333336</v>
      </c>
      <c r="K2803">
        <v>1411019409</v>
      </c>
      <c r="L2803" s="10"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v>1.3320000000000001</v>
      </c>
      <c r="R2803">
        <v>51.230769230769234</v>
      </c>
      <c r="S2803" t="s">
        <v>8319</v>
      </c>
      <c r="T2803" t="s">
        <v>8350</v>
      </c>
    </row>
    <row r="2804" spans="1:20" x14ac:dyDescent="0.2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v>42222.64707175926</v>
      </c>
      <c r="K2804">
        <v>1436283107</v>
      </c>
      <c r="L2804" s="10"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v>1.0183333333333333</v>
      </c>
      <c r="R2804">
        <v>33.944444444444443</v>
      </c>
      <c r="S2804" t="s">
        <v>8319</v>
      </c>
      <c r="T2804" t="s">
        <v>8350</v>
      </c>
    </row>
    <row r="2805" spans="1:20" x14ac:dyDescent="0.2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v>42201</v>
      </c>
      <c r="K2805">
        <v>1433295276</v>
      </c>
      <c r="L2805" s="10"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v>1.2795000000000001</v>
      </c>
      <c r="R2805">
        <v>90.744680851063833</v>
      </c>
      <c r="S2805" t="s">
        <v>8319</v>
      </c>
      <c r="T2805" t="s">
        <v>8350</v>
      </c>
    </row>
    <row r="2806" spans="1:20" x14ac:dyDescent="0.2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v>41911.453587962962</v>
      </c>
      <c r="K2806">
        <v>1409395990</v>
      </c>
      <c r="L2806" s="10"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v>1.1499999999999999</v>
      </c>
      <c r="R2806">
        <v>50</v>
      </c>
      <c r="S2806" t="s">
        <v>8319</v>
      </c>
      <c r="T2806" t="s">
        <v>8350</v>
      </c>
    </row>
    <row r="2807" spans="1:20" x14ac:dyDescent="0.2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v>42238.505474537036</v>
      </c>
      <c r="K2807">
        <v>1438085273</v>
      </c>
      <c r="L2807" s="10"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v>1.1000000000000001</v>
      </c>
      <c r="R2807">
        <v>24.444444444444443</v>
      </c>
      <c r="S2807" t="s">
        <v>8319</v>
      </c>
      <c r="T2807" t="s">
        <v>8350</v>
      </c>
    </row>
    <row r="2808" spans="1:20" x14ac:dyDescent="0.2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v>42221.458333333328</v>
      </c>
      <c r="K2808">
        <v>1435645490</v>
      </c>
      <c r="L2808" s="10"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v>1.121</v>
      </c>
      <c r="R2808">
        <v>44.25</v>
      </c>
      <c r="S2808" t="s">
        <v>8319</v>
      </c>
      <c r="T2808" t="s">
        <v>8350</v>
      </c>
    </row>
    <row r="2809" spans="1:20" x14ac:dyDescent="0.2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v>42184.873124999998</v>
      </c>
      <c r="K2809">
        <v>1433019438</v>
      </c>
      <c r="L2809" s="10"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v>1.26</v>
      </c>
      <c r="R2809">
        <v>67.741935483870961</v>
      </c>
      <c r="S2809" t="s">
        <v>8319</v>
      </c>
      <c r="T2809" t="s">
        <v>8350</v>
      </c>
    </row>
    <row r="2810" spans="1:20" x14ac:dyDescent="0.2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v>42238.84646990741</v>
      </c>
      <c r="K2810">
        <v>1437682735</v>
      </c>
      <c r="L2810" s="10"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v>1.0024444444444445</v>
      </c>
      <c r="R2810">
        <v>65.376811594202906</v>
      </c>
      <c r="S2810" t="s">
        <v>8319</v>
      </c>
      <c r="T2810" t="s">
        <v>8350</v>
      </c>
    </row>
    <row r="2811" spans="1:20" x14ac:dyDescent="0.2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v>42459.610416666663</v>
      </c>
      <c r="K2811">
        <v>1458647725</v>
      </c>
      <c r="L2811" s="10"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v>1.024</v>
      </c>
      <c r="R2811">
        <v>121.9047619047619</v>
      </c>
      <c r="S2811" t="s">
        <v>8319</v>
      </c>
      <c r="T2811" t="s">
        <v>8350</v>
      </c>
    </row>
    <row r="2812" spans="1:20" x14ac:dyDescent="0.2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v>41791.165972222225</v>
      </c>
      <c r="K2812">
        <v>1398828064</v>
      </c>
      <c r="L2812" s="10"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v>1.0820000000000001</v>
      </c>
      <c r="R2812">
        <v>47.456140350877192</v>
      </c>
      <c r="S2812" t="s">
        <v>8319</v>
      </c>
      <c r="T2812" t="s">
        <v>8350</v>
      </c>
    </row>
    <row r="2813" spans="1:20" x14ac:dyDescent="0.2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v>42058.496562500004</v>
      </c>
      <c r="K2813">
        <v>1422100503</v>
      </c>
      <c r="L2813" s="10"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v>1.0026999999999999</v>
      </c>
      <c r="R2813">
        <v>92.842592592592595</v>
      </c>
      <c r="S2813" t="s">
        <v>8319</v>
      </c>
      <c r="T2813" t="s">
        <v>8350</v>
      </c>
    </row>
    <row r="2814" spans="1:20" x14ac:dyDescent="0.2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v>42100.166666666672</v>
      </c>
      <c r="K2814">
        <v>1424368298</v>
      </c>
      <c r="L2814" s="10"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v>1.133</v>
      </c>
      <c r="R2814">
        <v>68.253012048192772</v>
      </c>
      <c r="S2814" t="s">
        <v>8319</v>
      </c>
      <c r="T2814" t="s">
        <v>8350</v>
      </c>
    </row>
    <row r="2815" spans="1:20" x14ac:dyDescent="0.2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v>42718.742604166662</v>
      </c>
      <c r="K2815">
        <v>1479577761</v>
      </c>
      <c r="L2815" s="10"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v>1.2757571428571428</v>
      </c>
      <c r="R2815">
        <v>37.209583333333335</v>
      </c>
      <c r="S2815" t="s">
        <v>8319</v>
      </c>
      <c r="T2815" t="s">
        <v>8350</v>
      </c>
    </row>
    <row r="2816" spans="1:20" x14ac:dyDescent="0.2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v>42133.399479166663</v>
      </c>
      <c r="K2816">
        <v>1428572115</v>
      </c>
      <c r="L2816" s="10"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v>1.0773333333333333</v>
      </c>
      <c r="R2816">
        <v>25.25</v>
      </c>
      <c r="S2816" t="s">
        <v>8319</v>
      </c>
      <c r="T2816" t="s">
        <v>8350</v>
      </c>
    </row>
    <row r="2817" spans="1:20" x14ac:dyDescent="0.2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v>42589.776724537034</v>
      </c>
      <c r="K2817">
        <v>1468003109</v>
      </c>
      <c r="L2817" s="10"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v>2.42</v>
      </c>
      <c r="R2817">
        <v>43.214285714285715</v>
      </c>
      <c r="S2817" t="s">
        <v>8319</v>
      </c>
      <c r="T2817" t="s">
        <v>8350</v>
      </c>
    </row>
    <row r="2818" spans="1:20" x14ac:dyDescent="0.2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v>42218.666666666672</v>
      </c>
      <c r="K2818">
        <v>1435921992</v>
      </c>
      <c r="L2818" s="10"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v>1.4156666666666666</v>
      </c>
      <c r="R2818">
        <v>25.130177514792898</v>
      </c>
      <c r="S2818" t="s">
        <v>8319</v>
      </c>
      <c r="T2818" t="s">
        <v>8350</v>
      </c>
    </row>
    <row r="2819" spans="1:20" x14ac:dyDescent="0.2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v>42063.634976851856</v>
      </c>
      <c r="K2819">
        <v>1421680462</v>
      </c>
      <c r="L2819" s="10"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v>1.3</v>
      </c>
      <c r="R2819">
        <v>23.636363636363637</v>
      </c>
      <c r="S2819" t="s">
        <v>8319</v>
      </c>
      <c r="T2819" t="s">
        <v>8350</v>
      </c>
    </row>
    <row r="2820" spans="1:20" x14ac:dyDescent="0.2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v>42270.598217592589</v>
      </c>
      <c r="K2820">
        <v>1441290086</v>
      </c>
      <c r="L2820" s="10"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v>1.0603</v>
      </c>
      <c r="R2820">
        <v>103.95098039215686</v>
      </c>
      <c r="S2820" t="s">
        <v>8319</v>
      </c>
      <c r="T2820" t="s">
        <v>8350</v>
      </c>
    </row>
    <row r="2821" spans="1:20" x14ac:dyDescent="0.2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v>42169.525567129633</v>
      </c>
      <c r="K2821">
        <v>1431693409</v>
      </c>
      <c r="L2821" s="10"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v>1.048</v>
      </c>
      <c r="R2821">
        <v>50.384615384615387</v>
      </c>
      <c r="S2821" t="s">
        <v>8319</v>
      </c>
      <c r="T2821" t="s">
        <v>8350</v>
      </c>
    </row>
    <row r="2822" spans="1:20" x14ac:dyDescent="0.2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v>42426</v>
      </c>
      <c r="K2822">
        <v>1454337589</v>
      </c>
      <c r="L2822" s="10"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v>1.36</v>
      </c>
      <c r="R2822">
        <v>13.6</v>
      </c>
      <c r="S2822" t="s">
        <v>8319</v>
      </c>
      <c r="T2822" t="s">
        <v>8350</v>
      </c>
    </row>
    <row r="2823" spans="1:20" x14ac:dyDescent="0.2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v>41905.922858796301</v>
      </c>
      <c r="K2823">
        <v>1408918135</v>
      </c>
      <c r="L2823" s="10"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v>1</v>
      </c>
      <c r="R2823">
        <v>28.571428571428573</v>
      </c>
      <c r="S2823" t="s">
        <v>8319</v>
      </c>
      <c r="T2823" t="s">
        <v>8350</v>
      </c>
    </row>
    <row r="2824" spans="1:20" x14ac:dyDescent="0.2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v>42090.642268518524</v>
      </c>
      <c r="K2824">
        <v>1424881492</v>
      </c>
      <c r="L2824" s="10"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v>1</v>
      </c>
      <c r="R2824">
        <v>63.829787234042556</v>
      </c>
      <c r="S2824" t="s">
        <v>8319</v>
      </c>
      <c r="T2824" t="s">
        <v>8350</v>
      </c>
    </row>
    <row r="2825" spans="1:20" x14ac:dyDescent="0.2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v>42094.957638888889</v>
      </c>
      <c r="K2825">
        <v>1425428206</v>
      </c>
      <c r="L2825" s="10"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v>1.24</v>
      </c>
      <c r="R2825">
        <v>8.8571428571428577</v>
      </c>
      <c r="S2825" t="s">
        <v>8319</v>
      </c>
      <c r="T2825" t="s">
        <v>8350</v>
      </c>
    </row>
    <row r="2826" spans="1:20" x14ac:dyDescent="0.2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v>42168.071527777778</v>
      </c>
      <c r="K2826">
        <v>1431412196</v>
      </c>
      <c r="L2826" s="10"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v>1.1692307692307693</v>
      </c>
      <c r="R2826">
        <v>50.666666666666664</v>
      </c>
      <c r="S2826" t="s">
        <v>8319</v>
      </c>
      <c r="T2826" t="s">
        <v>8350</v>
      </c>
    </row>
    <row r="2827" spans="1:20" x14ac:dyDescent="0.2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v>42342.792662037042</v>
      </c>
      <c r="K2827">
        <v>1446663686</v>
      </c>
      <c r="L2827" s="10"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v>1.0333333333333334</v>
      </c>
      <c r="R2827">
        <v>60.784313725490193</v>
      </c>
      <c r="S2827" t="s">
        <v>8319</v>
      </c>
      <c r="T2827" t="s">
        <v>8350</v>
      </c>
    </row>
    <row r="2828" spans="1:20" x14ac:dyDescent="0.2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v>42195.291666666672</v>
      </c>
      <c r="K2828">
        <v>1434415812</v>
      </c>
      <c r="L2828" s="10"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v>1.0774999999999999</v>
      </c>
      <c r="R2828">
        <v>113.42105263157895</v>
      </c>
      <c r="S2828" t="s">
        <v>8319</v>
      </c>
      <c r="T2828" t="s">
        <v>8350</v>
      </c>
    </row>
    <row r="2829" spans="1:20" x14ac:dyDescent="0.2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v>42524.6875</v>
      </c>
      <c r="K2829">
        <v>1462379066</v>
      </c>
      <c r="L2829" s="10"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v>1.2024999999999999</v>
      </c>
      <c r="R2829">
        <v>104.56521739130434</v>
      </c>
      <c r="S2829" t="s">
        <v>8319</v>
      </c>
      <c r="T2829" t="s">
        <v>8350</v>
      </c>
    </row>
    <row r="2830" spans="1:20" x14ac:dyDescent="0.2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v>42279.958333333328</v>
      </c>
      <c r="K2830">
        <v>1441606869</v>
      </c>
      <c r="L2830" s="10"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v>1.0037894736842106</v>
      </c>
      <c r="R2830">
        <v>98.30927835051547</v>
      </c>
      <c r="S2830" t="s">
        <v>8319</v>
      </c>
      <c r="T2830" t="s">
        <v>8350</v>
      </c>
    </row>
    <row r="2831" spans="1:20" x14ac:dyDescent="0.2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v>42523.434236111112</v>
      </c>
      <c r="K2831">
        <v>1462443918</v>
      </c>
      <c r="L2831" s="10"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v>1.0651999999999999</v>
      </c>
      <c r="R2831">
        <v>35.039473684210527</v>
      </c>
      <c r="S2831" t="s">
        <v>8319</v>
      </c>
      <c r="T2831" t="s">
        <v>8350</v>
      </c>
    </row>
    <row r="2832" spans="1:20" x14ac:dyDescent="0.2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v>41771.165972222225</v>
      </c>
      <c r="K2832">
        <v>1398802148</v>
      </c>
      <c r="L2832" s="10"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v>1</v>
      </c>
      <c r="R2832">
        <v>272.72727272727275</v>
      </c>
      <c r="S2832" t="s">
        <v>8319</v>
      </c>
      <c r="T2832" t="s">
        <v>8350</v>
      </c>
    </row>
    <row r="2833" spans="1:20" x14ac:dyDescent="0.2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v>42201.824884259258</v>
      </c>
      <c r="K2833">
        <v>1434484070</v>
      </c>
      <c r="L2833" s="10"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v>1.1066666666666667</v>
      </c>
      <c r="R2833">
        <v>63.846153846153847</v>
      </c>
      <c r="S2833" t="s">
        <v>8319</v>
      </c>
      <c r="T2833" t="s">
        <v>8350</v>
      </c>
    </row>
    <row r="2834" spans="1:20" x14ac:dyDescent="0.2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v>41966.916666666672</v>
      </c>
      <c r="K2834">
        <v>1414342894</v>
      </c>
      <c r="L2834" s="10"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v>1.1471959999999999</v>
      </c>
      <c r="R2834">
        <v>30.189368421052631</v>
      </c>
      <c r="S2834" t="s">
        <v>8319</v>
      </c>
      <c r="T2834" t="s">
        <v>8350</v>
      </c>
    </row>
    <row r="2835" spans="1:20" x14ac:dyDescent="0.2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v>42288.083333333328</v>
      </c>
      <c r="K2835">
        <v>1442804633</v>
      </c>
      <c r="L2835" s="10"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v>1.0825925925925926</v>
      </c>
      <c r="R2835">
        <v>83.51428571428572</v>
      </c>
      <c r="S2835" t="s">
        <v>8319</v>
      </c>
      <c r="T2835" t="s">
        <v>8350</v>
      </c>
    </row>
    <row r="2836" spans="1:20" x14ac:dyDescent="0.2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v>42034.959837962961</v>
      </c>
      <c r="K2836">
        <v>1421362930</v>
      </c>
      <c r="L2836" s="10"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v>1.7</v>
      </c>
      <c r="R2836">
        <v>64.761904761904759</v>
      </c>
      <c r="S2836" t="s">
        <v>8319</v>
      </c>
      <c r="T2836" t="s">
        <v>8350</v>
      </c>
    </row>
    <row r="2837" spans="1:20" x14ac:dyDescent="0.2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v>42343</v>
      </c>
      <c r="K2837">
        <v>1446742417</v>
      </c>
      <c r="L2837" s="10"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v>1.8709899999999999</v>
      </c>
      <c r="R2837">
        <v>20.118172043010752</v>
      </c>
      <c r="S2837" t="s">
        <v>8319</v>
      </c>
      <c r="T2837" t="s">
        <v>8350</v>
      </c>
    </row>
    <row r="2838" spans="1:20" x14ac:dyDescent="0.2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v>42784.207638888889</v>
      </c>
      <c r="K2838">
        <v>1484115418</v>
      </c>
      <c r="L2838" s="10"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v>1.0777777777777777</v>
      </c>
      <c r="R2838">
        <v>44.090909090909093</v>
      </c>
      <c r="S2838" t="s">
        <v>8319</v>
      </c>
      <c r="T2838" t="s">
        <v>8350</v>
      </c>
    </row>
    <row r="2839" spans="1:20" x14ac:dyDescent="0.2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v>42347.950046296297</v>
      </c>
      <c r="K2839">
        <v>1446241684</v>
      </c>
      <c r="L2839" s="10"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v>1</v>
      </c>
      <c r="R2839">
        <v>40.476190476190474</v>
      </c>
      <c r="S2839" t="s">
        <v>8319</v>
      </c>
      <c r="T2839" t="s">
        <v>8350</v>
      </c>
    </row>
    <row r="2840" spans="1:20" x14ac:dyDescent="0.2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v>41864.916666666664</v>
      </c>
      <c r="K2840">
        <v>1406039696</v>
      </c>
      <c r="L2840" s="10"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v>1.2024999999999999</v>
      </c>
      <c r="R2840">
        <v>44.537037037037038</v>
      </c>
      <c r="S2840" t="s">
        <v>8319</v>
      </c>
      <c r="T2840" t="s">
        <v>8350</v>
      </c>
    </row>
    <row r="2841" spans="1:20" x14ac:dyDescent="0.2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v>41876.207638888889</v>
      </c>
      <c r="K2841">
        <v>1406958354</v>
      </c>
      <c r="L2841" s="10"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v>1.1142857142857143</v>
      </c>
      <c r="R2841">
        <v>125.80645161290323</v>
      </c>
      <c r="S2841" t="s">
        <v>8319</v>
      </c>
      <c r="T2841" t="s">
        <v>8350</v>
      </c>
    </row>
    <row r="2842" spans="1:20" x14ac:dyDescent="0.2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v>42081.708333333328</v>
      </c>
      <c r="K2842">
        <v>1424825479</v>
      </c>
      <c r="L2842" s="10"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v>1.04</v>
      </c>
      <c r="R2842">
        <v>19.696969696969695</v>
      </c>
      <c r="S2842" t="s">
        <v>8319</v>
      </c>
      <c r="T2842" t="s">
        <v>8350</v>
      </c>
    </row>
    <row r="2843" spans="1:20" x14ac:dyDescent="0.2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v>42351.781215277777</v>
      </c>
      <c r="K2843">
        <v>1444844697</v>
      </c>
      <c r="L2843" s="10"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v>0.01</v>
      </c>
      <c r="R2843">
        <v>10</v>
      </c>
      <c r="S2843" t="s">
        <v>8319</v>
      </c>
      <c r="T2843" t="s">
        <v>8350</v>
      </c>
    </row>
    <row r="2844" spans="1:20" x14ac:dyDescent="0.2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v>41811.458333333336</v>
      </c>
      <c r="K2844">
        <v>1401058295</v>
      </c>
      <c r="L2844" s="10"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v>0</v>
      </c>
      <c r="R2844" t="e">
        <v>#DIV/0!</v>
      </c>
      <c r="S2844" t="s">
        <v>8319</v>
      </c>
      <c r="T2844" t="s">
        <v>8350</v>
      </c>
    </row>
    <row r="2845" spans="1:20" x14ac:dyDescent="0.2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v>42534.166666666672</v>
      </c>
      <c r="K2845">
        <v>1462210950</v>
      </c>
      <c r="L2845" s="10"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v>0</v>
      </c>
      <c r="R2845" t="e">
        <v>#DIV/0!</v>
      </c>
      <c r="S2845" t="s">
        <v>8319</v>
      </c>
      <c r="T2845" t="s">
        <v>8350</v>
      </c>
    </row>
    <row r="2846" spans="1:20" x14ac:dyDescent="0.2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v>42739.546064814815</v>
      </c>
      <c r="K2846">
        <v>1480943180</v>
      </c>
      <c r="L2846" s="10"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v>5.4545454545454543E-2</v>
      </c>
      <c r="R2846">
        <v>30</v>
      </c>
      <c r="S2846" t="s">
        <v>8319</v>
      </c>
      <c r="T2846" t="s">
        <v>8350</v>
      </c>
    </row>
    <row r="2847" spans="1:20" x14ac:dyDescent="0.2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v>42163.016585648147</v>
      </c>
      <c r="K2847">
        <v>1428539033</v>
      </c>
      <c r="L2847" s="10"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v>0.31546666666666667</v>
      </c>
      <c r="R2847">
        <v>60.666666666666664</v>
      </c>
      <c r="S2847" t="s">
        <v>8319</v>
      </c>
      <c r="T2847" t="s">
        <v>8350</v>
      </c>
    </row>
    <row r="2848" spans="1:20" x14ac:dyDescent="0.2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v>42153.692060185189</v>
      </c>
      <c r="K2848">
        <v>1429029394</v>
      </c>
      <c r="L2848" s="10"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v>0</v>
      </c>
      <c r="R2848" t="e">
        <v>#DIV/0!</v>
      </c>
      <c r="S2848" t="s">
        <v>8319</v>
      </c>
      <c r="T2848" t="s">
        <v>8350</v>
      </c>
    </row>
    <row r="2849" spans="1:20" x14ac:dyDescent="0.2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v>42513.806307870371</v>
      </c>
      <c r="K2849">
        <v>1458847265</v>
      </c>
      <c r="L2849" s="10"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v>0</v>
      </c>
      <c r="R2849" t="e">
        <v>#DIV/0!</v>
      </c>
      <c r="S2849" t="s">
        <v>8319</v>
      </c>
      <c r="T2849" t="s">
        <v>8350</v>
      </c>
    </row>
    <row r="2850" spans="1:20" x14ac:dyDescent="0.2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v>42153.648831018523</v>
      </c>
      <c r="K2850">
        <v>1430321659</v>
      </c>
      <c r="L2850" s="10"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v>2E-3</v>
      </c>
      <c r="R2850">
        <v>23.333333333333332</v>
      </c>
      <c r="S2850" t="s">
        <v>8319</v>
      </c>
      <c r="T2850" t="s">
        <v>8350</v>
      </c>
    </row>
    <row r="2851" spans="1:20" x14ac:dyDescent="0.2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v>42483.428240740745</v>
      </c>
      <c r="K2851">
        <v>1458814600</v>
      </c>
      <c r="L2851" s="10"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v>0.01</v>
      </c>
      <c r="R2851">
        <v>5</v>
      </c>
      <c r="S2851" t="s">
        <v>8319</v>
      </c>
      <c r="T2851" t="s">
        <v>8350</v>
      </c>
    </row>
    <row r="2852" spans="1:20" x14ac:dyDescent="0.2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v>41888.007071759261</v>
      </c>
      <c r="K2852">
        <v>1407370211</v>
      </c>
      <c r="L2852" s="10"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v>3.8875E-2</v>
      </c>
      <c r="R2852">
        <v>23.923076923076923</v>
      </c>
      <c r="S2852" t="s">
        <v>8319</v>
      </c>
      <c r="T2852" t="s">
        <v>8350</v>
      </c>
    </row>
    <row r="2853" spans="1:20" x14ac:dyDescent="0.2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v>42398.970138888893</v>
      </c>
      <c r="K2853">
        <v>1453334629</v>
      </c>
      <c r="L2853" s="10"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v>0</v>
      </c>
      <c r="R2853" t="e">
        <v>#DIV/0!</v>
      </c>
      <c r="S2853" t="s">
        <v>8319</v>
      </c>
      <c r="T2853" t="s">
        <v>8350</v>
      </c>
    </row>
    <row r="2854" spans="1:20" x14ac:dyDescent="0.2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v>41811.045173611114</v>
      </c>
      <c r="K2854">
        <v>1400720703</v>
      </c>
      <c r="L2854" s="10"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v>1.9E-2</v>
      </c>
      <c r="R2854">
        <v>15.833333333333334</v>
      </c>
      <c r="S2854" t="s">
        <v>8319</v>
      </c>
      <c r="T2854" t="s">
        <v>8350</v>
      </c>
    </row>
    <row r="2855" spans="1:20" x14ac:dyDescent="0.2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v>41896.190937499996</v>
      </c>
      <c r="K2855">
        <v>1405485297</v>
      </c>
      <c r="L2855" s="10"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v>0</v>
      </c>
      <c r="R2855" t="e">
        <v>#DIV/0!</v>
      </c>
      <c r="S2855" t="s">
        <v>8319</v>
      </c>
      <c r="T2855" t="s">
        <v>8350</v>
      </c>
    </row>
    <row r="2856" spans="1:20" x14ac:dyDescent="0.2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v>42131.71665509259</v>
      </c>
      <c r="K2856">
        <v>1429290719</v>
      </c>
      <c r="L2856" s="10"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v>0.41699999999999998</v>
      </c>
      <c r="R2856">
        <v>29.785714285714285</v>
      </c>
      <c r="S2856" t="s">
        <v>8319</v>
      </c>
      <c r="T2856" t="s">
        <v>8350</v>
      </c>
    </row>
    <row r="2857" spans="1:20" x14ac:dyDescent="0.2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v>42398.981944444444</v>
      </c>
      <c r="K2857">
        <v>1451607071</v>
      </c>
      <c r="L2857" s="10"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v>0.5</v>
      </c>
      <c r="R2857">
        <v>60</v>
      </c>
      <c r="S2857" t="s">
        <v>8319</v>
      </c>
      <c r="T2857" t="s">
        <v>8350</v>
      </c>
    </row>
    <row r="2858" spans="1:20" x14ac:dyDescent="0.2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v>42224.898611111115</v>
      </c>
      <c r="K2858">
        <v>1433897647</v>
      </c>
      <c r="L2858" s="10"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v>4.8666666666666664E-2</v>
      </c>
      <c r="R2858">
        <v>24.333333333333332</v>
      </c>
      <c r="S2858" t="s">
        <v>8319</v>
      </c>
      <c r="T2858" t="s">
        <v>8350</v>
      </c>
    </row>
    <row r="2859" spans="1:20" x14ac:dyDescent="0.2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v>42786.75</v>
      </c>
      <c r="K2859">
        <v>1482444295</v>
      </c>
      <c r="L2859" s="10"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v>0.19736842105263158</v>
      </c>
      <c r="R2859">
        <v>500</v>
      </c>
      <c r="S2859" t="s">
        <v>8319</v>
      </c>
      <c r="T2859" t="s">
        <v>8350</v>
      </c>
    </row>
    <row r="2860" spans="1:20" x14ac:dyDescent="0.2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v>41978.477777777778</v>
      </c>
      <c r="K2860">
        <v>1415711095</v>
      </c>
      <c r="L2860" s="10"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v>0</v>
      </c>
      <c r="R2860" t="e">
        <v>#DIV/0!</v>
      </c>
      <c r="S2860" t="s">
        <v>8319</v>
      </c>
      <c r="T2860" t="s">
        <v>8350</v>
      </c>
    </row>
    <row r="2861" spans="1:20" x14ac:dyDescent="0.2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v>42293.362314814818</v>
      </c>
      <c r="K2861">
        <v>1439800904</v>
      </c>
      <c r="L2861" s="10"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v>1.7500000000000002E-2</v>
      </c>
      <c r="R2861">
        <v>35</v>
      </c>
      <c r="S2861" t="s">
        <v>8319</v>
      </c>
      <c r="T2861" t="s">
        <v>8350</v>
      </c>
    </row>
    <row r="2862" spans="1:20" x14ac:dyDescent="0.2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v>42540.800648148142</v>
      </c>
      <c r="K2862">
        <v>1461179576</v>
      </c>
      <c r="L2862" s="10"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v>6.6500000000000004E-2</v>
      </c>
      <c r="R2862">
        <v>29.555555555555557</v>
      </c>
      <c r="S2862" t="s">
        <v>8319</v>
      </c>
      <c r="T2862" t="s">
        <v>8350</v>
      </c>
    </row>
    <row r="2863" spans="1:20" x14ac:dyDescent="0.2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v>42271.590833333335</v>
      </c>
      <c r="K2863">
        <v>1441894248</v>
      </c>
      <c r="L2863" s="10"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v>0.32</v>
      </c>
      <c r="R2863">
        <v>26.666666666666668</v>
      </c>
      <c r="S2863" t="s">
        <v>8319</v>
      </c>
      <c r="T2863" t="s">
        <v>8350</v>
      </c>
    </row>
    <row r="2864" spans="1:20" x14ac:dyDescent="0.2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v>41814.789687500001</v>
      </c>
      <c r="K2864">
        <v>1401044229</v>
      </c>
      <c r="L2864" s="10"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v>4.3307086614173228E-3</v>
      </c>
      <c r="R2864">
        <v>18.333333333333332</v>
      </c>
      <c r="S2864" t="s">
        <v>8319</v>
      </c>
      <c r="T2864" t="s">
        <v>8350</v>
      </c>
    </row>
    <row r="2865" spans="1:20" x14ac:dyDescent="0.2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v>41891.675034722226</v>
      </c>
      <c r="K2865">
        <v>1405095123</v>
      </c>
      <c r="L2865" s="10"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v>4.0000000000000002E-4</v>
      </c>
      <c r="R2865">
        <v>20</v>
      </c>
      <c r="S2865" t="s">
        <v>8319</v>
      </c>
      <c r="T2865" t="s">
        <v>8350</v>
      </c>
    </row>
    <row r="2866" spans="1:20" x14ac:dyDescent="0.2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v>42202.554166666669</v>
      </c>
      <c r="K2866">
        <v>1434552207</v>
      </c>
      <c r="L2866" s="10"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v>1.6E-2</v>
      </c>
      <c r="R2866">
        <v>13.333333333333334</v>
      </c>
      <c r="S2866" t="s">
        <v>8319</v>
      </c>
      <c r="T2866" t="s">
        <v>8350</v>
      </c>
    </row>
    <row r="2867" spans="1:20" x14ac:dyDescent="0.2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v>42010.114108796297</v>
      </c>
      <c r="K2867">
        <v>1415328259</v>
      </c>
      <c r="L2867" s="10"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v>0</v>
      </c>
      <c r="R2867" t="e">
        <v>#DIV/0!</v>
      </c>
      <c r="S2867" t="s">
        <v>8319</v>
      </c>
      <c r="T2867" t="s">
        <v>8350</v>
      </c>
    </row>
    <row r="2868" spans="1:20" x14ac:dyDescent="0.2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v>42657.916666666672</v>
      </c>
      <c r="K2868">
        <v>1473893721</v>
      </c>
      <c r="L2868" s="10"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v>8.9999999999999993E-3</v>
      </c>
      <c r="R2868">
        <v>22.5</v>
      </c>
      <c r="S2868" t="s">
        <v>8319</v>
      </c>
      <c r="T2868" t="s">
        <v>8350</v>
      </c>
    </row>
    <row r="2869" spans="1:20" x14ac:dyDescent="0.2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v>42555.166666666672</v>
      </c>
      <c r="K2869">
        <v>1465533672</v>
      </c>
      <c r="L2869" s="10"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v>0.2016</v>
      </c>
      <c r="R2869">
        <v>50.4</v>
      </c>
      <c r="S2869" t="s">
        <v>8319</v>
      </c>
      <c r="T2869" t="s">
        <v>8350</v>
      </c>
    </row>
    <row r="2870" spans="1:20" x14ac:dyDescent="0.2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v>42648.827013888891</v>
      </c>
      <c r="K2870">
        <v>1473105054</v>
      </c>
      <c r="L2870" s="10"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v>0.42011733333333334</v>
      </c>
      <c r="R2870">
        <v>105.02933333333334</v>
      </c>
      <c r="S2870" t="s">
        <v>8319</v>
      </c>
      <c r="T2870" t="s">
        <v>8350</v>
      </c>
    </row>
    <row r="2871" spans="1:20" x14ac:dyDescent="0.2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v>42570.593530092592</v>
      </c>
      <c r="K2871">
        <v>1466345681</v>
      </c>
      <c r="L2871" s="10"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v>8.8500000000000002E-3</v>
      </c>
      <c r="R2871">
        <v>35.4</v>
      </c>
      <c r="S2871" t="s">
        <v>8319</v>
      </c>
      <c r="T2871" t="s">
        <v>8350</v>
      </c>
    </row>
    <row r="2872" spans="1:20" x14ac:dyDescent="0.2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v>41776.189409722225</v>
      </c>
      <c r="K2872">
        <v>1397709165</v>
      </c>
      <c r="L2872" s="10"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v>0.15</v>
      </c>
      <c r="R2872">
        <v>83.333333333333329</v>
      </c>
      <c r="S2872" t="s">
        <v>8319</v>
      </c>
      <c r="T2872" t="s">
        <v>8350</v>
      </c>
    </row>
    <row r="2873" spans="1:20" x14ac:dyDescent="0.2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v>41994.738576388889</v>
      </c>
      <c r="K2873">
        <v>1417455813</v>
      </c>
      <c r="L2873" s="10"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v>4.6699999999999998E-2</v>
      </c>
      <c r="R2873">
        <v>35.92307692307692</v>
      </c>
      <c r="S2873" t="s">
        <v>8319</v>
      </c>
      <c r="T2873" t="s">
        <v>8350</v>
      </c>
    </row>
    <row r="2874" spans="1:20" x14ac:dyDescent="0.2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v>42175.11618055556</v>
      </c>
      <c r="K2874">
        <v>1429584438</v>
      </c>
      <c r="L2874" s="10"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v>0</v>
      </c>
      <c r="R2874" t="e">
        <v>#DIV/0!</v>
      </c>
      <c r="S2874" t="s">
        <v>8319</v>
      </c>
      <c r="T2874" t="s">
        <v>8350</v>
      </c>
    </row>
    <row r="2875" spans="1:20" x14ac:dyDescent="0.2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v>42032.817488425921</v>
      </c>
      <c r="K2875">
        <v>1419881831</v>
      </c>
      <c r="L2875" s="10"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v>0.38119999999999998</v>
      </c>
      <c r="R2875">
        <v>119.125</v>
      </c>
      <c r="S2875" t="s">
        <v>8319</v>
      </c>
      <c r="T2875" t="s">
        <v>8350</v>
      </c>
    </row>
    <row r="2876" spans="1:20" x14ac:dyDescent="0.2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v>42752.84474537037</v>
      </c>
      <c r="K2876">
        <v>1482092186</v>
      </c>
      <c r="L2876" s="10"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v>5.4199999999999998E-2</v>
      </c>
      <c r="R2876">
        <v>90.333333333333329</v>
      </c>
      <c r="S2876" t="s">
        <v>8319</v>
      </c>
      <c r="T2876" t="s">
        <v>8350</v>
      </c>
    </row>
    <row r="2877" spans="1:20" x14ac:dyDescent="0.2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v>42495.128391203703</v>
      </c>
      <c r="K2877">
        <v>1459825493</v>
      </c>
      <c r="L2877" s="10"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v>3.5E-4</v>
      </c>
      <c r="R2877">
        <v>2.3333333333333335</v>
      </c>
      <c r="S2877" t="s">
        <v>8319</v>
      </c>
      <c r="T2877" t="s">
        <v>8350</v>
      </c>
    </row>
    <row r="2878" spans="1:20" x14ac:dyDescent="0.2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v>42201.743969907402</v>
      </c>
      <c r="K2878">
        <v>1434477079</v>
      </c>
      <c r="L2878" s="10"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v>0</v>
      </c>
      <c r="R2878" t="e">
        <v>#DIV/0!</v>
      </c>
      <c r="S2878" t="s">
        <v>8319</v>
      </c>
      <c r="T2878" t="s">
        <v>8350</v>
      </c>
    </row>
    <row r="2879" spans="1:20" x14ac:dyDescent="0.2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v>42704.708333333328</v>
      </c>
      <c r="K2879">
        <v>1477781724</v>
      </c>
      <c r="L2879" s="10"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v>0.10833333333333334</v>
      </c>
      <c r="R2879">
        <v>108.33333333333333</v>
      </c>
      <c r="S2879" t="s">
        <v>8319</v>
      </c>
      <c r="T2879" t="s">
        <v>8350</v>
      </c>
    </row>
    <row r="2880" spans="1:20" x14ac:dyDescent="0.2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v>42188.615682870368</v>
      </c>
      <c r="K2880">
        <v>1430750795</v>
      </c>
      <c r="L2880" s="10"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v>2.1000000000000001E-2</v>
      </c>
      <c r="R2880">
        <v>15.75</v>
      </c>
      <c r="S2880" t="s">
        <v>8319</v>
      </c>
      <c r="T2880" t="s">
        <v>8350</v>
      </c>
    </row>
    <row r="2881" spans="1:20" x14ac:dyDescent="0.2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v>42389.725243055553</v>
      </c>
      <c r="K2881">
        <v>1450718661</v>
      </c>
      <c r="L2881" s="10"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v>2.5892857142857141E-3</v>
      </c>
      <c r="R2881">
        <v>29</v>
      </c>
      <c r="S2881" t="s">
        <v>8319</v>
      </c>
      <c r="T2881" t="s">
        <v>8350</v>
      </c>
    </row>
    <row r="2882" spans="1:20" x14ac:dyDescent="0.2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v>42236.711805555555</v>
      </c>
      <c r="K2882">
        <v>1436305452</v>
      </c>
      <c r="L2882" s="10"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v>0.23333333333333334</v>
      </c>
      <c r="R2882">
        <v>96.551724137931032</v>
      </c>
      <c r="S2882" t="s">
        <v>8319</v>
      </c>
      <c r="T2882" t="s">
        <v>8350</v>
      </c>
    </row>
    <row r="2883" spans="1:20" x14ac:dyDescent="0.2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v>41976.639305555553</v>
      </c>
      <c r="K2883">
        <v>1412432436</v>
      </c>
      <c r="L2883" s="10"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v>0</v>
      </c>
      <c r="R2883" t="e">
        <v>#DIV/0!</v>
      </c>
      <c r="S2883" t="s">
        <v>8319</v>
      </c>
      <c r="T2883" t="s">
        <v>8350</v>
      </c>
    </row>
    <row r="2884" spans="1:20" x14ac:dyDescent="0.2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v>42491.596273148149</v>
      </c>
      <c r="K2884">
        <v>1459520318</v>
      </c>
      <c r="L2884" s="10"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v>0.33600000000000002</v>
      </c>
      <c r="R2884">
        <v>63</v>
      </c>
      <c r="S2884" t="s">
        <v>8319</v>
      </c>
      <c r="T2884" t="s">
        <v>8350</v>
      </c>
    </row>
    <row r="2885" spans="1:20" x14ac:dyDescent="0.2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v>42406.207638888889</v>
      </c>
      <c r="K2885">
        <v>1451684437</v>
      </c>
      <c r="L2885" s="10"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v>0.1908</v>
      </c>
      <c r="R2885">
        <v>381.6</v>
      </c>
      <c r="S2885" t="s">
        <v>8319</v>
      </c>
      <c r="T2885" t="s">
        <v>8350</v>
      </c>
    </row>
    <row r="2886" spans="1:20" x14ac:dyDescent="0.2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v>41978.727256944447</v>
      </c>
      <c r="K2886">
        <v>1415208435</v>
      </c>
      <c r="L2886" s="10"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v>4.1111111111111114E-3</v>
      </c>
      <c r="R2886">
        <v>46.25</v>
      </c>
      <c r="S2886" t="s">
        <v>8319</v>
      </c>
      <c r="T2886" t="s">
        <v>8350</v>
      </c>
    </row>
    <row r="2887" spans="1:20" x14ac:dyDescent="0.2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v>42077.034733796296</v>
      </c>
      <c r="K2887">
        <v>1423705801</v>
      </c>
      <c r="L2887" s="10"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v>0.32500000000000001</v>
      </c>
      <c r="R2887">
        <v>26</v>
      </c>
      <c r="S2887" t="s">
        <v>8319</v>
      </c>
      <c r="T2887" t="s">
        <v>8350</v>
      </c>
    </row>
    <row r="2888" spans="1:20" x14ac:dyDescent="0.2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v>42266.165972222225</v>
      </c>
      <c r="K2888">
        <v>1442243484</v>
      </c>
      <c r="L2888" s="10"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v>0.05</v>
      </c>
      <c r="R2888">
        <v>10</v>
      </c>
      <c r="S2888" t="s">
        <v>8319</v>
      </c>
      <c r="T2888" t="s">
        <v>8350</v>
      </c>
    </row>
    <row r="2889" spans="1:20" x14ac:dyDescent="0.2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v>42015.427361111113</v>
      </c>
      <c r="K2889">
        <v>1418379324</v>
      </c>
      <c r="L2889" s="10"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v>1.6666666666666668E-3</v>
      </c>
      <c r="R2889">
        <v>5</v>
      </c>
      <c r="S2889" t="s">
        <v>8319</v>
      </c>
      <c r="T2889" t="s">
        <v>8350</v>
      </c>
    </row>
    <row r="2890" spans="1:20" x14ac:dyDescent="0.2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v>41930.207638888889</v>
      </c>
      <c r="K2890">
        <v>1412945440</v>
      </c>
      <c r="L2890" s="10"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v>0</v>
      </c>
      <c r="R2890" t="e">
        <v>#DIV/0!</v>
      </c>
      <c r="S2890" t="s">
        <v>8319</v>
      </c>
      <c r="T2890" t="s">
        <v>8350</v>
      </c>
    </row>
    <row r="2891" spans="1:20" x14ac:dyDescent="0.2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v>41880.863252314812</v>
      </c>
      <c r="K2891">
        <v>1406752985</v>
      </c>
      <c r="L2891" s="10"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v>0.38066666666666665</v>
      </c>
      <c r="R2891">
        <v>81.571428571428569</v>
      </c>
      <c r="S2891" t="s">
        <v>8319</v>
      </c>
      <c r="T2891" t="s">
        <v>8350</v>
      </c>
    </row>
    <row r="2892" spans="1:20" x14ac:dyDescent="0.2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v>41860.125</v>
      </c>
      <c r="K2892">
        <v>1405100992</v>
      </c>
      <c r="L2892" s="10"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v>1.0500000000000001E-2</v>
      </c>
      <c r="R2892">
        <v>7</v>
      </c>
      <c r="S2892" t="s">
        <v>8319</v>
      </c>
      <c r="T2892" t="s">
        <v>8350</v>
      </c>
    </row>
    <row r="2893" spans="1:20" x14ac:dyDescent="0.2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v>42475.84175925926</v>
      </c>
      <c r="K2893">
        <v>1455570728</v>
      </c>
      <c r="L2893" s="10"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v>2.7300000000000001E-2</v>
      </c>
      <c r="R2893">
        <v>27.3</v>
      </c>
      <c r="S2893" t="s">
        <v>8319</v>
      </c>
      <c r="T2893" t="s">
        <v>8350</v>
      </c>
    </row>
    <row r="2894" spans="1:20" x14ac:dyDescent="0.2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v>41876.875</v>
      </c>
      <c r="K2894">
        <v>1408381704</v>
      </c>
      <c r="L2894" s="10"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v>9.0909090909090912E-2</v>
      </c>
      <c r="R2894">
        <v>29.411764705882351</v>
      </c>
      <c r="S2894" t="s">
        <v>8319</v>
      </c>
      <c r="T2894" t="s">
        <v>8350</v>
      </c>
    </row>
    <row r="2895" spans="1:20" x14ac:dyDescent="0.2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v>42013.083333333328</v>
      </c>
      <c r="K2895">
        <v>1415644395</v>
      </c>
      <c r="L2895" s="10"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v>5.0000000000000001E-3</v>
      </c>
      <c r="R2895">
        <v>12.5</v>
      </c>
      <c r="S2895" t="s">
        <v>8319</v>
      </c>
      <c r="T2895" t="s">
        <v>8350</v>
      </c>
    </row>
    <row r="2896" spans="1:20" x14ac:dyDescent="0.2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v>42097.944618055553</v>
      </c>
      <c r="K2896">
        <v>1422920415</v>
      </c>
      <c r="L2896" s="10"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v>0</v>
      </c>
      <c r="R2896" t="e">
        <v>#DIV/0!</v>
      </c>
      <c r="S2896" t="s">
        <v>8319</v>
      </c>
      <c r="T2896" t="s">
        <v>8350</v>
      </c>
    </row>
    <row r="2897" spans="1:20" x14ac:dyDescent="0.2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v>41812.875</v>
      </c>
      <c r="K2897">
        <v>1403356792</v>
      </c>
      <c r="L2897" s="10"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v>4.5999999999999999E-2</v>
      </c>
      <c r="R2897">
        <v>5.75</v>
      </c>
      <c r="S2897" t="s">
        <v>8319</v>
      </c>
      <c r="T2897" t="s">
        <v>8350</v>
      </c>
    </row>
    <row r="2898" spans="1:20" x14ac:dyDescent="0.2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v>42716.25</v>
      </c>
      <c r="K2898">
        <v>1480283321</v>
      </c>
      <c r="L2898" s="10"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v>0.20833333333333334</v>
      </c>
      <c r="R2898">
        <v>52.083333333333336</v>
      </c>
      <c r="S2898" t="s">
        <v>8319</v>
      </c>
      <c r="T2898" t="s">
        <v>8350</v>
      </c>
    </row>
    <row r="2899" spans="1:20" x14ac:dyDescent="0.2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v>42288.645196759258</v>
      </c>
      <c r="K2899">
        <v>1441985458</v>
      </c>
      <c r="L2899" s="10"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v>4.583333333333333E-2</v>
      </c>
      <c r="R2899">
        <v>183.33333333333334</v>
      </c>
      <c r="S2899" t="s">
        <v>8319</v>
      </c>
      <c r="T2899" t="s">
        <v>8350</v>
      </c>
    </row>
    <row r="2900" spans="1:20" x14ac:dyDescent="0.2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v>42308.664965277778</v>
      </c>
      <c r="K2900">
        <v>1443715053</v>
      </c>
      <c r="L2900" s="10"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v>4.2133333333333335E-2</v>
      </c>
      <c r="R2900">
        <v>26.333333333333332</v>
      </c>
      <c r="S2900" t="s">
        <v>8319</v>
      </c>
      <c r="T2900" t="s">
        <v>8350</v>
      </c>
    </row>
    <row r="2901" spans="1:20" x14ac:dyDescent="0.2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v>42575.078217592592</v>
      </c>
      <c r="K2901">
        <v>1464141158</v>
      </c>
      <c r="L2901" s="10"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v>0</v>
      </c>
      <c r="R2901" t="e">
        <v>#DIV/0!</v>
      </c>
      <c r="S2901" t="s">
        <v>8319</v>
      </c>
      <c r="T2901" t="s">
        <v>8350</v>
      </c>
    </row>
    <row r="2902" spans="1:20" x14ac:dyDescent="0.2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v>41860.234166666669</v>
      </c>
      <c r="K2902">
        <v>1404970632</v>
      </c>
      <c r="L2902" s="10"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v>0.61909090909090914</v>
      </c>
      <c r="R2902">
        <v>486.42857142857144</v>
      </c>
      <c r="S2902" t="s">
        <v>8319</v>
      </c>
      <c r="T2902" t="s">
        <v>8350</v>
      </c>
    </row>
    <row r="2903" spans="1:20" x14ac:dyDescent="0.2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v>42042.904386574075</v>
      </c>
      <c r="K2903">
        <v>1418161339</v>
      </c>
      <c r="L2903" s="10"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v>8.0000000000000002E-3</v>
      </c>
      <c r="R2903">
        <v>3</v>
      </c>
      <c r="S2903" t="s">
        <v>8319</v>
      </c>
      <c r="T2903" t="s">
        <v>8350</v>
      </c>
    </row>
    <row r="2904" spans="1:20" x14ac:dyDescent="0.2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v>42240.439768518518</v>
      </c>
      <c r="K2904">
        <v>1437820396</v>
      </c>
      <c r="L2904" s="10"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v>1.6666666666666666E-4</v>
      </c>
      <c r="R2904">
        <v>25</v>
      </c>
      <c r="S2904" t="s">
        <v>8319</v>
      </c>
      <c r="T2904" t="s">
        <v>8350</v>
      </c>
    </row>
    <row r="2905" spans="1:20" x14ac:dyDescent="0.2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v>42256.166874999995</v>
      </c>
      <c r="K2905">
        <v>1436587218</v>
      </c>
      <c r="L2905" s="10"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v>7.7999999999999996E-3</v>
      </c>
      <c r="R2905">
        <v>9.75</v>
      </c>
      <c r="S2905" t="s">
        <v>8319</v>
      </c>
      <c r="T2905" t="s">
        <v>8350</v>
      </c>
    </row>
    <row r="2906" spans="1:20" x14ac:dyDescent="0.2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v>41952.5</v>
      </c>
      <c r="K2906">
        <v>1414538031</v>
      </c>
      <c r="L2906" s="10"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v>0.05</v>
      </c>
      <c r="R2906">
        <v>18.75</v>
      </c>
      <c r="S2906" t="s">
        <v>8319</v>
      </c>
      <c r="T2906" t="s">
        <v>8350</v>
      </c>
    </row>
    <row r="2907" spans="1:20" x14ac:dyDescent="0.2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v>42620.056863425925</v>
      </c>
      <c r="K2907">
        <v>1472001713</v>
      </c>
      <c r="L2907" s="10"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v>0.17771428571428571</v>
      </c>
      <c r="R2907">
        <v>36.588235294117645</v>
      </c>
      <c r="S2907" t="s">
        <v>8319</v>
      </c>
      <c r="T2907" t="s">
        <v>8350</v>
      </c>
    </row>
    <row r="2908" spans="1:20" x14ac:dyDescent="0.2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v>42217.041666666672</v>
      </c>
      <c r="K2908">
        <v>1436888066</v>
      </c>
      <c r="L2908" s="10"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v>9.4166666666666662E-2</v>
      </c>
      <c r="R2908">
        <v>80.714285714285708</v>
      </c>
      <c r="S2908" t="s">
        <v>8319</v>
      </c>
      <c r="T2908" t="s">
        <v>8350</v>
      </c>
    </row>
    <row r="2909" spans="1:20" x14ac:dyDescent="0.2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v>42504.877743055549</v>
      </c>
      <c r="K2909">
        <v>1458075837</v>
      </c>
      <c r="L2909" s="10"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v>8.0000000000000004E-4</v>
      </c>
      <c r="R2909">
        <v>1</v>
      </c>
      <c r="S2909" t="s">
        <v>8319</v>
      </c>
      <c r="T2909" t="s">
        <v>8350</v>
      </c>
    </row>
    <row r="2910" spans="1:20" x14ac:dyDescent="0.2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v>42529.731701388882</v>
      </c>
      <c r="K2910">
        <v>1462815219</v>
      </c>
      <c r="L2910" s="10"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v>2.75E-2</v>
      </c>
      <c r="R2910">
        <v>52.8</v>
      </c>
      <c r="S2910" t="s">
        <v>8319</v>
      </c>
      <c r="T2910" t="s">
        <v>8350</v>
      </c>
    </row>
    <row r="2911" spans="1:20" x14ac:dyDescent="0.2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v>41968.823611111111</v>
      </c>
      <c r="K2911">
        <v>1413527001</v>
      </c>
      <c r="L2911" s="10"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v>1.1111111111111112E-4</v>
      </c>
      <c r="R2911">
        <v>20</v>
      </c>
      <c r="S2911" t="s">
        <v>8319</v>
      </c>
      <c r="T2911" t="s">
        <v>8350</v>
      </c>
    </row>
    <row r="2912" spans="1:20" x14ac:dyDescent="0.2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v>42167.841284722221</v>
      </c>
      <c r="K2912">
        <v>1428955887</v>
      </c>
      <c r="L2912" s="10"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v>3.3333333333333335E-5</v>
      </c>
      <c r="R2912">
        <v>1</v>
      </c>
      <c r="S2912" t="s">
        <v>8319</v>
      </c>
      <c r="T2912" t="s">
        <v>8350</v>
      </c>
    </row>
    <row r="2913" spans="1:20" x14ac:dyDescent="0.2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v>42182.768819444449</v>
      </c>
      <c r="K2913">
        <v>1431973626</v>
      </c>
      <c r="L2913" s="10"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v>0.36499999999999999</v>
      </c>
      <c r="R2913">
        <v>46.928571428571431</v>
      </c>
      <c r="S2913" t="s">
        <v>8319</v>
      </c>
      <c r="T2913" t="s">
        <v>8350</v>
      </c>
    </row>
    <row r="2914" spans="1:20" x14ac:dyDescent="0.2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v>42384.131643518514</v>
      </c>
      <c r="K2914">
        <v>1450235374</v>
      </c>
      <c r="L2914" s="10"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v>0.14058171745152354</v>
      </c>
      <c r="R2914">
        <v>78.07692307692308</v>
      </c>
      <c r="S2914" t="s">
        <v>8319</v>
      </c>
      <c r="T2914" t="s">
        <v>8350</v>
      </c>
    </row>
    <row r="2915" spans="1:20" x14ac:dyDescent="0.2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v>41888.922905092593</v>
      </c>
      <c r="K2915">
        <v>1404857339</v>
      </c>
      <c r="L2915" s="10"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v>2.0000000000000001E-4</v>
      </c>
      <c r="R2915">
        <v>1</v>
      </c>
      <c r="S2915" t="s">
        <v>8319</v>
      </c>
      <c r="T2915" t="s">
        <v>8350</v>
      </c>
    </row>
    <row r="2916" spans="1:20" x14ac:dyDescent="0.2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v>42077.865671296298</v>
      </c>
      <c r="K2916">
        <v>1421185594</v>
      </c>
      <c r="L2916" s="10"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v>4.0000000000000003E-5</v>
      </c>
      <c r="R2916">
        <v>1</v>
      </c>
      <c r="S2916" t="s">
        <v>8319</v>
      </c>
      <c r="T2916" t="s">
        <v>8350</v>
      </c>
    </row>
    <row r="2917" spans="1:20" x14ac:dyDescent="0.2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v>42445.356365740736</v>
      </c>
      <c r="K2917">
        <v>1455528790</v>
      </c>
      <c r="L2917" s="10"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v>0.61099999999999999</v>
      </c>
      <c r="R2917">
        <v>203.66666666666666</v>
      </c>
      <c r="S2917" t="s">
        <v>8319</v>
      </c>
      <c r="T2917" t="s">
        <v>8350</v>
      </c>
    </row>
    <row r="2918" spans="1:20" x14ac:dyDescent="0.2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v>41778.476724537039</v>
      </c>
      <c r="K2918">
        <v>1398511589</v>
      </c>
      <c r="L2918" s="10"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v>7.8378378378378383E-2</v>
      </c>
      <c r="R2918">
        <v>20.714285714285715</v>
      </c>
      <c r="S2918" t="s">
        <v>8319</v>
      </c>
      <c r="T2918" t="s">
        <v>8350</v>
      </c>
    </row>
    <row r="2919" spans="1:20" x14ac:dyDescent="0.2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v>42263.234340277777</v>
      </c>
      <c r="K2919">
        <v>1440826647</v>
      </c>
      <c r="L2919" s="10"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v>0.2185</v>
      </c>
      <c r="R2919">
        <v>48.555555555555557</v>
      </c>
      <c r="S2919" t="s">
        <v>8319</v>
      </c>
      <c r="T2919" t="s">
        <v>8350</v>
      </c>
    </row>
    <row r="2920" spans="1:20" x14ac:dyDescent="0.2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v>42306.629710648151</v>
      </c>
      <c r="K2920">
        <v>1443712007</v>
      </c>
      <c r="L2920" s="10"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v>0.27239999999999998</v>
      </c>
      <c r="R2920">
        <v>68.099999999999994</v>
      </c>
      <c r="S2920" t="s">
        <v>8319</v>
      </c>
      <c r="T2920" t="s">
        <v>8350</v>
      </c>
    </row>
    <row r="2921" spans="1:20" x14ac:dyDescent="0.2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v>41856.61954861111</v>
      </c>
      <c r="K2921">
        <v>1404658329</v>
      </c>
      <c r="L2921" s="10"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v>8.5000000000000006E-2</v>
      </c>
      <c r="R2921">
        <v>8.5</v>
      </c>
      <c r="S2921" t="s">
        <v>8319</v>
      </c>
      <c r="T2921" t="s">
        <v>8350</v>
      </c>
    </row>
    <row r="2922" spans="1:20" x14ac:dyDescent="0.2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v>42088.750810185185</v>
      </c>
      <c r="K2922">
        <v>1424718070</v>
      </c>
      <c r="L2922" s="10"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v>0.26840000000000003</v>
      </c>
      <c r="R2922">
        <v>51.615384615384613</v>
      </c>
      <c r="S2922" t="s">
        <v>8319</v>
      </c>
      <c r="T2922" t="s">
        <v>8350</v>
      </c>
    </row>
    <row r="2923" spans="1:20" x14ac:dyDescent="0.2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v>41907.886620370373</v>
      </c>
      <c r="K2923">
        <v>1409087804</v>
      </c>
      <c r="L2923" s="10"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v>1.29</v>
      </c>
      <c r="R2923">
        <v>43</v>
      </c>
      <c r="S2923" t="s">
        <v>8319</v>
      </c>
      <c r="T2923" t="s">
        <v>8344</v>
      </c>
    </row>
    <row r="2924" spans="1:20" x14ac:dyDescent="0.2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v>42142.874155092592</v>
      </c>
      <c r="K2924">
        <v>1428094727</v>
      </c>
      <c r="L2924" s="10"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v>1</v>
      </c>
      <c r="R2924">
        <v>83.333333333333329</v>
      </c>
      <c r="S2924" t="s">
        <v>8319</v>
      </c>
      <c r="T2924" t="s">
        <v>8344</v>
      </c>
    </row>
    <row r="2925" spans="1:20" x14ac:dyDescent="0.2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v>42028.125</v>
      </c>
      <c r="K2925">
        <v>1420774779</v>
      </c>
      <c r="L2925" s="10"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v>1</v>
      </c>
      <c r="R2925">
        <v>30</v>
      </c>
      <c r="S2925" t="s">
        <v>8319</v>
      </c>
      <c r="T2925" t="s">
        <v>8344</v>
      </c>
    </row>
    <row r="2926" spans="1:20" x14ac:dyDescent="0.2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v>42133.165972222225</v>
      </c>
      <c r="K2926">
        <v>1428585710</v>
      </c>
      <c r="L2926" s="10"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v>1.032</v>
      </c>
      <c r="R2926">
        <v>175.51020408163265</v>
      </c>
      <c r="S2926" t="s">
        <v>8319</v>
      </c>
      <c r="T2926" t="s">
        <v>8344</v>
      </c>
    </row>
    <row r="2927" spans="1:20" x14ac:dyDescent="0.2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v>41893.584120370368</v>
      </c>
      <c r="K2927">
        <v>1407852068</v>
      </c>
      <c r="L2927" s="10"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v>1.0244597777777777</v>
      </c>
      <c r="R2927">
        <v>231.66175879396985</v>
      </c>
      <c r="S2927" t="s">
        <v>8319</v>
      </c>
      <c r="T2927" t="s">
        <v>8344</v>
      </c>
    </row>
    <row r="2928" spans="1:20" x14ac:dyDescent="0.2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v>42058.765960648147</v>
      </c>
      <c r="K2928">
        <v>1423506179</v>
      </c>
      <c r="L2928" s="10"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v>1.25</v>
      </c>
      <c r="R2928">
        <v>75</v>
      </c>
      <c r="S2928" t="s">
        <v>8319</v>
      </c>
      <c r="T2928" t="s">
        <v>8344</v>
      </c>
    </row>
    <row r="2929" spans="1:20" x14ac:dyDescent="0.2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v>41835.208333333336</v>
      </c>
      <c r="K2929">
        <v>1402934629</v>
      </c>
      <c r="L2929" s="10"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v>1.3083333333333333</v>
      </c>
      <c r="R2929">
        <v>112.14285714285714</v>
      </c>
      <c r="S2929" t="s">
        <v>8319</v>
      </c>
      <c r="T2929" t="s">
        <v>8344</v>
      </c>
    </row>
    <row r="2930" spans="1:20" x14ac:dyDescent="0.2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v>42433.998217592598</v>
      </c>
      <c r="K2930">
        <v>1454543846</v>
      </c>
      <c r="L2930" s="10"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v>1</v>
      </c>
      <c r="R2930">
        <v>41.666666666666664</v>
      </c>
      <c r="S2930" t="s">
        <v>8319</v>
      </c>
      <c r="T2930" t="s">
        <v>8344</v>
      </c>
    </row>
    <row r="2931" spans="1:20" x14ac:dyDescent="0.2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v>41784.564328703702</v>
      </c>
      <c r="K2931">
        <v>1398432758</v>
      </c>
      <c r="L2931" s="10"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v>1.02069375</v>
      </c>
      <c r="R2931">
        <v>255.17343750000001</v>
      </c>
      <c r="S2931" t="s">
        <v>8319</v>
      </c>
      <c r="T2931" t="s">
        <v>8344</v>
      </c>
    </row>
    <row r="2932" spans="1:20" x14ac:dyDescent="0.2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v>42131.584074074075</v>
      </c>
      <c r="K2932">
        <v>1428415264</v>
      </c>
      <c r="L2932" s="10"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v>1.0092000000000001</v>
      </c>
      <c r="R2932">
        <v>162.7741935483871</v>
      </c>
      <c r="S2932" t="s">
        <v>8319</v>
      </c>
      <c r="T2932" t="s">
        <v>8344</v>
      </c>
    </row>
    <row r="2933" spans="1:20" x14ac:dyDescent="0.2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v>41897.255555555559</v>
      </c>
      <c r="K2933">
        <v>1408604363</v>
      </c>
      <c r="L2933" s="10"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v>1.06</v>
      </c>
      <c r="R2933">
        <v>88.333333333333329</v>
      </c>
      <c r="S2933" t="s">
        <v>8319</v>
      </c>
      <c r="T2933" t="s">
        <v>8344</v>
      </c>
    </row>
    <row r="2934" spans="1:20" x14ac:dyDescent="0.2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v>42056.458333333328</v>
      </c>
      <c r="K2934">
        <v>1421812637</v>
      </c>
      <c r="L2934" s="10"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v>1.0509677419354839</v>
      </c>
      <c r="R2934">
        <v>85.736842105263165</v>
      </c>
      <c r="S2934" t="s">
        <v>8319</v>
      </c>
      <c r="T2934" t="s">
        <v>8344</v>
      </c>
    </row>
    <row r="2935" spans="1:20" x14ac:dyDescent="0.2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v>42525.956631944442</v>
      </c>
      <c r="K2935">
        <v>1462489053</v>
      </c>
      <c r="L2935" s="10"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v>1.0276000000000001</v>
      </c>
      <c r="R2935">
        <v>47.574074074074076</v>
      </c>
      <c r="S2935" t="s">
        <v>8319</v>
      </c>
      <c r="T2935" t="s">
        <v>8344</v>
      </c>
    </row>
    <row r="2936" spans="1:20" x14ac:dyDescent="0.2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v>41805.636157407411</v>
      </c>
      <c r="K2936">
        <v>1400253364</v>
      </c>
      <c r="L2936" s="10"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v>1.08</v>
      </c>
      <c r="R2936">
        <v>72.972972972972968</v>
      </c>
      <c r="S2936" t="s">
        <v>8319</v>
      </c>
      <c r="T2936" t="s">
        <v>8344</v>
      </c>
    </row>
    <row r="2937" spans="1:20" x14ac:dyDescent="0.2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v>42611.708333333328</v>
      </c>
      <c r="K2937">
        <v>1467468008</v>
      </c>
      <c r="L2937" s="10"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v>1.0088571428571429</v>
      </c>
      <c r="R2937">
        <v>90.538461538461533</v>
      </c>
      <c r="S2937" t="s">
        <v>8319</v>
      </c>
      <c r="T2937" t="s">
        <v>8344</v>
      </c>
    </row>
    <row r="2938" spans="1:20" x14ac:dyDescent="0.2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v>41925.207638888889</v>
      </c>
      <c r="K2938">
        <v>1412091423</v>
      </c>
      <c r="L2938" s="10"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v>1.28</v>
      </c>
      <c r="R2938">
        <v>37.647058823529413</v>
      </c>
      <c r="S2938" t="s">
        <v>8319</v>
      </c>
      <c r="T2938" t="s">
        <v>8344</v>
      </c>
    </row>
    <row r="2939" spans="1:20" x14ac:dyDescent="0.2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v>41833.457326388889</v>
      </c>
      <c r="K2939">
        <v>1402657113</v>
      </c>
      <c r="L2939" s="10"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v>1.3333333333333333</v>
      </c>
      <c r="R2939">
        <v>36.363636363636367</v>
      </c>
      <c r="S2939" t="s">
        <v>8319</v>
      </c>
      <c r="T2939" t="s">
        <v>8344</v>
      </c>
    </row>
    <row r="2940" spans="1:20" x14ac:dyDescent="0.2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v>42034.703865740739</v>
      </c>
      <c r="K2940">
        <v>1420044814</v>
      </c>
      <c r="L2940" s="10"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v>1.0137499999999999</v>
      </c>
      <c r="R2940">
        <v>126.71875</v>
      </c>
      <c r="S2940" t="s">
        <v>8319</v>
      </c>
      <c r="T2940" t="s">
        <v>8344</v>
      </c>
    </row>
    <row r="2941" spans="1:20" x14ac:dyDescent="0.2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v>41879.041666666664</v>
      </c>
      <c r="K2941">
        <v>1406316312</v>
      </c>
      <c r="L2941" s="10"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v>1.0287500000000001</v>
      </c>
      <c r="R2941">
        <v>329.2</v>
      </c>
      <c r="S2941" t="s">
        <v>8319</v>
      </c>
      <c r="T2941" t="s">
        <v>8344</v>
      </c>
    </row>
    <row r="2942" spans="1:20" x14ac:dyDescent="0.2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v>42022.773356481484</v>
      </c>
      <c r="K2942">
        <v>1418150018</v>
      </c>
      <c r="L2942" s="10"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v>1.0724</v>
      </c>
      <c r="R2942">
        <v>81.242424242424249</v>
      </c>
      <c r="S2942" t="s">
        <v>8319</v>
      </c>
      <c r="T2942" t="s">
        <v>8344</v>
      </c>
    </row>
    <row r="2943" spans="1:20" x14ac:dyDescent="0.2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v>42064.960127314815</v>
      </c>
      <c r="K2943">
        <v>1422658955</v>
      </c>
      <c r="L2943" s="10"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v>4.0000000000000003E-5</v>
      </c>
      <c r="R2943">
        <v>1</v>
      </c>
      <c r="S2943" t="s">
        <v>8319</v>
      </c>
      <c r="T2943" t="s">
        <v>8359</v>
      </c>
    </row>
    <row r="2944" spans="1:20" x14ac:dyDescent="0.2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v>42354.845833333333</v>
      </c>
      <c r="K2944">
        <v>1448565459</v>
      </c>
      <c r="L2944" s="10"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v>0.20424999999999999</v>
      </c>
      <c r="R2944">
        <v>202.22772277227722</v>
      </c>
      <c r="S2944" t="s">
        <v>8319</v>
      </c>
      <c r="T2944" t="s">
        <v>8359</v>
      </c>
    </row>
    <row r="2945" spans="1:20" x14ac:dyDescent="0.2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v>42107.129398148143</v>
      </c>
      <c r="K2945">
        <v>1426302380</v>
      </c>
      <c r="L2945" s="10"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v>0</v>
      </c>
      <c r="R2945" t="e">
        <v>#DIV/0!</v>
      </c>
      <c r="S2945" t="s">
        <v>8319</v>
      </c>
      <c r="T2945" t="s">
        <v>8359</v>
      </c>
    </row>
    <row r="2946" spans="1:20" x14ac:dyDescent="0.2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v>42162.9143287037</v>
      </c>
      <c r="K2946">
        <v>1431122198</v>
      </c>
      <c r="L2946" s="10"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v>0.01</v>
      </c>
      <c r="R2946">
        <v>100</v>
      </c>
      <c r="S2946" t="s">
        <v>8319</v>
      </c>
      <c r="T2946" t="s">
        <v>8359</v>
      </c>
    </row>
    <row r="2947" spans="1:20" x14ac:dyDescent="0.2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v>42148.139583333337</v>
      </c>
      <c r="K2947">
        <v>1429845660</v>
      </c>
      <c r="L2947" s="10"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v>0</v>
      </c>
      <c r="R2947" t="e">
        <v>#DIV/0!</v>
      </c>
      <c r="S2947" t="s">
        <v>8319</v>
      </c>
      <c r="T2947" t="s">
        <v>8359</v>
      </c>
    </row>
    <row r="2948" spans="1:20" x14ac:dyDescent="0.2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v>42597.531157407408</v>
      </c>
      <c r="K2948">
        <v>1468673092</v>
      </c>
      <c r="L2948" s="10"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v>1E-3</v>
      </c>
      <c r="R2948">
        <v>1</v>
      </c>
      <c r="S2948" t="s">
        <v>8319</v>
      </c>
      <c r="T2948" t="s">
        <v>8359</v>
      </c>
    </row>
    <row r="2949" spans="1:20" x14ac:dyDescent="0.2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v>42698.715972222228</v>
      </c>
      <c r="K2949">
        <v>1475760567</v>
      </c>
      <c r="L2949" s="10"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v>4.2880000000000001E-2</v>
      </c>
      <c r="R2949">
        <v>82.461538461538467</v>
      </c>
      <c r="S2949" t="s">
        <v>8319</v>
      </c>
      <c r="T2949" t="s">
        <v>8359</v>
      </c>
    </row>
    <row r="2950" spans="1:20" x14ac:dyDescent="0.2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v>42157.649224537032</v>
      </c>
      <c r="K2950">
        <v>1428075293</v>
      </c>
      <c r="L2950" s="10"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v>4.8000000000000001E-5</v>
      </c>
      <c r="R2950">
        <v>2.6666666666666665</v>
      </c>
      <c r="S2950" t="s">
        <v>8319</v>
      </c>
      <c r="T2950" t="s">
        <v>8359</v>
      </c>
    </row>
    <row r="2951" spans="1:20" x14ac:dyDescent="0.2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v>42327.864780092597</v>
      </c>
      <c r="K2951">
        <v>1445370317</v>
      </c>
      <c r="L2951" s="10"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v>2.5000000000000001E-2</v>
      </c>
      <c r="R2951">
        <v>12.5</v>
      </c>
      <c r="S2951" t="s">
        <v>8319</v>
      </c>
      <c r="T2951" t="s">
        <v>8359</v>
      </c>
    </row>
    <row r="2952" spans="1:20" x14ac:dyDescent="0.2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v>42392.36518518519</v>
      </c>
      <c r="K2952">
        <v>1450946752</v>
      </c>
      <c r="L2952" s="10"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v>0</v>
      </c>
      <c r="R2952" t="e">
        <v>#DIV/0!</v>
      </c>
      <c r="S2952" t="s">
        <v>8319</v>
      </c>
      <c r="T2952" t="s">
        <v>8359</v>
      </c>
    </row>
    <row r="2953" spans="1:20" x14ac:dyDescent="0.2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v>41917.802928240737</v>
      </c>
      <c r="K2953">
        <v>1408648573</v>
      </c>
      <c r="L2953" s="10"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v>2.1919999999999999E-2</v>
      </c>
      <c r="R2953">
        <v>18.896551724137932</v>
      </c>
      <c r="S2953" t="s">
        <v>8319</v>
      </c>
      <c r="T2953" t="s">
        <v>8359</v>
      </c>
    </row>
    <row r="2954" spans="1:20" x14ac:dyDescent="0.2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v>42660.166666666672</v>
      </c>
      <c r="K2954">
        <v>1473957239</v>
      </c>
      <c r="L2954" s="10"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v>8.0250000000000002E-2</v>
      </c>
      <c r="R2954">
        <v>200.625</v>
      </c>
      <c r="S2954" t="s">
        <v>8319</v>
      </c>
      <c r="T2954" t="s">
        <v>8359</v>
      </c>
    </row>
    <row r="2955" spans="1:20" x14ac:dyDescent="0.2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v>42285.791909722218</v>
      </c>
      <c r="K2955">
        <v>1441738821</v>
      </c>
      <c r="L2955" s="10"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v>1.5125E-3</v>
      </c>
      <c r="R2955">
        <v>201.66666666666666</v>
      </c>
      <c r="S2955" t="s">
        <v>8319</v>
      </c>
      <c r="T2955" t="s">
        <v>8359</v>
      </c>
    </row>
    <row r="2956" spans="1:20" x14ac:dyDescent="0.2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v>42810.541701388895</v>
      </c>
      <c r="K2956">
        <v>1487944803</v>
      </c>
      <c r="L2956" s="10"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v>0</v>
      </c>
      <c r="R2956" t="e">
        <v>#DIV/0!</v>
      </c>
      <c r="S2956" t="s">
        <v>8319</v>
      </c>
      <c r="T2956" t="s">
        <v>8359</v>
      </c>
    </row>
    <row r="2957" spans="1:20" x14ac:dyDescent="0.2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v>42171.741307870368</v>
      </c>
      <c r="K2957">
        <v>1431884849</v>
      </c>
      <c r="L2957" s="10"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v>0.59583333333333333</v>
      </c>
      <c r="R2957">
        <v>65</v>
      </c>
      <c r="S2957" t="s">
        <v>8319</v>
      </c>
      <c r="T2957" t="s">
        <v>8359</v>
      </c>
    </row>
    <row r="2958" spans="1:20" x14ac:dyDescent="0.2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v>42494.958912037036</v>
      </c>
      <c r="K2958">
        <v>1459810850</v>
      </c>
      <c r="L2958" s="10"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v>0.16734177215189874</v>
      </c>
      <c r="R2958">
        <v>66.099999999999994</v>
      </c>
      <c r="S2958" t="s">
        <v>8319</v>
      </c>
      <c r="T2958" t="s">
        <v>8359</v>
      </c>
    </row>
    <row r="2959" spans="1:20" x14ac:dyDescent="0.2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v>42090.969583333332</v>
      </c>
      <c r="K2959">
        <v>1422317772</v>
      </c>
      <c r="L2959" s="10"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v>1.8666666666666668E-2</v>
      </c>
      <c r="R2959">
        <v>93.333333333333329</v>
      </c>
      <c r="S2959" t="s">
        <v>8319</v>
      </c>
      <c r="T2959" t="s">
        <v>8359</v>
      </c>
    </row>
    <row r="2960" spans="1:20" x14ac:dyDescent="0.2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v>42498.73746527778</v>
      </c>
      <c r="K2960">
        <v>1457548917</v>
      </c>
      <c r="L2960" s="10"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v>0</v>
      </c>
      <c r="R2960" t="e">
        <v>#DIV/0!</v>
      </c>
      <c r="S2960" t="s">
        <v>8319</v>
      </c>
      <c r="T2960" t="s">
        <v>8359</v>
      </c>
    </row>
    <row r="2961" spans="1:20" x14ac:dyDescent="0.2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v>42528.008391203708</v>
      </c>
      <c r="K2961">
        <v>1462666325</v>
      </c>
      <c r="L2961" s="10"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v>0</v>
      </c>
      <c r="R2961" t="e">
        <v>#DIV/0!</v>
      </c>
      <c r="S2961" t="s">
        <v>8319</v>
      </c>
      <c r="T2961" t="s">
        <v>8359</v>
      </c>
    </row>
    <row r="2962" spans="1:20" x14ac:dyDescent="0.2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v>41893.757210648146</v>
      </c>
      <c r="K2962">
        <v>1407867023</v>
      </c>
      <c r="L2962" s="10"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v>0</v>
      </c>
      <c r="R2962" t="e">
        <v>#DIV/0!</v>
      </c>
      <c r="S2962" t="s">
        <v>8319</v>
      </c>
      <c r="T2962" t="s">
        <v>8359</v>
      </c>
    </row>
    <row r="2963" spans="1:20" x14ac:dyDescent="0.2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v>42089.166666666672</v>
      </c>
      <c r="K2963">
        <v>1424927159</v>
      </c>
      <c r="L2963" s="10"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v>1.0962000000000001</v>
      </c>
      <c r="R2963">
        <v>50.75</v>
      </c>
      <c r="S2963" t="s">
        <v>8319</v>
      </c>
      <c r="T2963" t="s">
        <v>8350</v>
      </c>
    </row>
    <row r="2964" spans="1:20" x14ac:dyDescent="0.2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v>42064.290972222225</v>
      </c>
      <c r="K2964">
        <v>1422769906</v>
      </c>
      <c r="L2964" s="10"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v>1.218</v>
      </c>
      <c r="R2964">
        <v>60.9</v>
      </c>
      <c r="S2964" t="s">
        <v>8319</v>
      </c>
      <c r="T2964" t="s">
        <v>8350</v>
      </c>
    </row>
    <row r="2965" spans="1:20" x14ac:dyDescent="0.2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v>42187.470185185186</v>
      </c>
      <c r="K2965">
        <v>1433243824</v>
      </c>
      <c r="L2965" s="10"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v>1.0685</v>
      </c>
      <c r="R2965">
        <v>109.03061224489795</v>
      </c>
      <c r="S2965" t="s">
        <v>8319</v>
      </c>
      <c r="T2965" t="s">
        <v>8350</v>
      </c>
    </row>
    <row r="2966" spans="1:20" x14ac:dyDescent="0.2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v>41857.897222222222</v>
      </c>
      <c r="K2966">
        <v>1404769819</v>
      </c>
      <c r="L2966" s="10"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v>1.0071379999999999</v>
      </c>
      <c r="R2966">
        <v>25.692295918367346</v>
      </c>
      <c r="S2966" t="s">
        <v>8319</v>
      </c>
      <c r="T2966" t="s">
        <v>8350</v>
      </c>
    </row>
    <row r="2967" spans="1:20" x14ac:dyDescent="0.2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v>42192.729548611111</v>
      </c>
      <c r="K2967">
        <v>1433698233</v>
      </c>
      <c r="L2967" s="10"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v>1.0900000000000001</v>
      </c>
      <c r="R2967">
        <v>41.92307692307692</v>
      </c>
      <c r="S2967" t="s">
        <v>8319</v>
      </c>
      <c r="T2967" t="s">
        <v>8350</v>
      </c>
    </row>
    <row r="2968" spans="1:20" x14ac:dyDescent="0.2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v>42263.738564814819</v>
      </c>
      <c r="K2968">
        <v>1439833412</v>
      </c>
      <c r="L2968" s="10"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v>1.1363000000000001</v>
      </c>
      <c r="R2968">
        <v>88.7734375</v>
      </c>
      <c r="S2968" t="s">
        <v>8319</v>
      </c>
      <c r="T2968" t="s">
        <v>8350</v>
      </c>
    </row>
    <row r="2969" spans="1:20" x14ac:dyDescent="0.2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v>42072.156157407408</v>
      </c>
      <c r="K2969">
        <v>1423284292</v>
      </c>
      <c r="L2969" s="10"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v>1.1392</v>
      </c>
      <c r="R2969">
        <v>80.225352112676063</v>
      </c>
      <c r="S2969" t="s">
        <v>8319</v>
      </c>
      <c r="T2969" t="s">
        <v>8350</v>
      </c>
    </row>
    <row r="2970" spans="1:20" x14ac:dyDescent="0.2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v>42599.165972222225</v>
      </c>
      <c r="K2970">
        <v>1470227660</v>
      </c>
      <c r="L2970" s="10"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v>1.06</v>
      </c>
      <c r="R2970">
        <v>78.936170212765958</v>
      </c>
      <c r="S2970" t="s">
        <v>8319</v>
      </c>
      <c r="T2970" t="s">
        <v>8350</v>
      </c>
    </row>
    <row r="2971" spans="1:20" x14ac:dyDescent="0.2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v>42127.952083333337</v>
      </c>
      <c r="K2971">
        <v>1428087153</v>
      </c>
      <c r="L2971" s="10"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v>1.625</v>
      </c>
      <c r="R2971">
        <v>95.588235294117652</v>
      </c>
      <c r="S2971" t="s">
        <v>8319</v>
      </c>
      <c r="T2971" t="s">
        <v>8350</v>
      </c>
    </row>
    <row r="2972" spans="1:20" x14ac:dyDescent="0.2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v>41838.669571759259</v>
      </c>
      <c r="K2972">
        <v>1403107451</v>
      </c>
      <c r="L2972" s="10"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v>1.06</v>
      </c>
      <c r="R2972">
        <v>69.890109890109883</v>
      </c>
      <c r="S2972" t="s">
        <v>8319</v>
      </c>
      <c r="T2972" t="s">
        <v>8350</v>
      </c>
    </row>
    <row r="2973" spans="1:20" x14ac:dyDescent="0.2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v>41882.658310185187</v>
      </c>
      <c r="K2973">
        <v>1406908078</v>
      </c>
      <c r="L2973" s="10"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v>1.0015624999999999</v>
      </c>
      <c r="R2973">
        <v>74.534883720930239</v>
      </c>
      <c r="S2973" t="s">
        <v>8319</v>
      </c>
      <c r="T2973" t="s">
        <v>8350</v>
      </c>
    </row>
    <row r="2974" spans="1:20" x14ac:dyDescent="0.2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v>42709.041666666672</v>
      </c>
      <c r="K2974">
        <v>1479609520</v>
      </c>
      <c r="L2974" s="10"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v>1.0535000000000001</v>
      </c>
      <c r="R2974">
        <v>123.94117647058823</v>
      </c>
      <c r="S2974" t="s">
        <v>8319</v>
      </c>
      <c r="T2974" t="s">
        <v>8350</v>
      </c>
    </row>
    <row r="2975" spans="1:20" x14ac:dyDescent="0.2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v>42370.166666666672</v>
      </c>
      <c r="K2975">
        <v>1449171508</v>
      </c>
      <c r="L2975" s="10"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v>1.748</v>
      </c>
      <c r="R2975">
        <v>264.84848484848487</v>
      </c>
      <c r="S2975" t="s">
        <v>8319</v>
      </c>
      <c r="T2975" t="s">
        <v>8350</v>
      </c>
    </row>
    <row r="2976" spans="1:20" x14ac:dyDescent="0.2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v>41908.065972222219</v>
      </c>
      <c r="K2976">
        <v>1409275671</v>
      </c>
      <c r="L2976" s="10"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v>1.02</v>
      </c>
      <c r="R2976">
        <v>58.620689655172413</v>
      </c>
      <c r="S2976" t="s">
        <v>8319</v>
      </c>
      <c r="T2976" t="s">
        <v>8350</v>
      </c>
    </row>
    <row r="2977" spans="1:20" x14ac:dyDescent="0.2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v>41970.125</v>
      </c>
      <c r="K2977">
        <v>1414599886</v>
      </c>
      <c r="L2977" s="10"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v>1.00125</v>
      </c>
      <c r="R2977">
        <v>70.884955752212392</v>
      </c>
      <c r="S2977" t="s">
        <v>8319</v>
      </c>
      <c r="T2977" t="s">
        <v>8350</v>
      </c>
    </row>
    <row r="2978" spans="1:20" x14ac:dyDescent="0.2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v>42442.5</v>
      </c>
      <c r="K2978">
        <v>1456421530</v>
      </c>
      <c r="L2978" s="10"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v>1.7142857142857142</v>
      </c>
      <c r="R2978">
        <v>8.5714285714285712</v>
      </c>
      <c r="S2978" t="s">
        <v>8319</v>
      </c>
      <c r="T2978" t="s">
        <v>8350</v>
      </c>
    </row>
    <row r="2979" spans="1:20" x14ac:dyDescent="0.2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v>42086.093055555553</v>
      </c>
      <c r="K2979">
        <v>1421960934</v>
      </c>
      <c r="L2979" s="10"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v>1.1356666666666666</v>
      </c>
      <c r="R2979">
        <v>113.56666666666666</v>
      </c>
      <c r="S2979" t="s">
        <v>8319</v>
      </c>
      <c r="T2979" t="s">
        <v>8350</v>
      </c>
    </row>
    <row r="2980" spans="1:20" x14ac:dyDescent="0.2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v>41932.249305555553</v>
      </c>
      <c r="K2980">
        <v>1412954547</v>
      </c>
      <c r="L2980" s="10"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v>1.2946666666666666</v>
      </c>
      <c r="R2980">
        <v>60.6875</v>
      </c>
      <c r="S2980" t="s">
        <v>8319</v>
      </c>
      <c r="T2980" t="s">
        <v>8350</v>
      </c>
    </row>
    <row r="2981" spans="1:20" x14ac:dyDescent="0.2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v>42010.25</v>
      </c>
      <c r="K2981">
        <v>1419104823</v>
      </c>
      <c r="L2981" s="10"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v>1.014</v>
      </c>
      <c r="R2981">
        <v>110.21739130434783</v>
      </c>
      <c r="S2981" t="s">
        <v>8319</v>
      </c>
      <c r="T2981" t="s">
        <v>8350</v>
      </c>
    </row>
    <row r="2982" spans="1:20" x14ac:dyDescent="0.2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v>42240.083333333328</v>
      </c>
      <c r="K2982">
        <v>1438639130</v>
      </c>
      <c r="L2982" s="10"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v>1.0916666666666666</v>
      </c>
      <c r="R2982">
        <v>136.45833333333334</v>
      </c>
      <c r="S2982" t="s">
        <v>8319</v>
      </c>
      <c r="T2982" t="s">
        <v>8350</v>
      </c>
    </row>
    <row r="2983" spans="1:20" x14ac:dyDescent="0.2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v>42270.559675925921</v>
      </c>
      <c r="K2983">
        <v>1439126756</v>
      </c>
      <c r="L2983" s="10"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v>1.28925</v>
      </c>
      <c r="R2983">
        <v>53.164948453608247</v>
      </c>
      <c r="S2983" t="s">
        <v>8319</v>
      </c>
      <c r="T2983" t="s">
        <v>8359</v>
      </c>
    </row>
    <row r="2984" spans="1:20" x14ac:dyDescent="0.2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v>42411.686840277776</v>
      </c>
      <c r="K2984">
        <v>1452616143</v>
      </c>
      <c r="L2984" s="10"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v>1.0206</v>
      </c>
      <c r="R2984">
        <v>86.491525423728817</v>
      </c>
      <c r="S2984" t="s">
        <v>8319</v>
      </c>
      <c r="T2984" t="s">
        <v>8359</v>
      </c>
    </row>
    <row r="2985" spans="1:20" x14ac:dyDescent="0.2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v>41954.674027777779</v>
      </c>
      <c r="K2985">
        <v>1410534636</v>
      </c>
      <c r="L2985" s="10"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v>1.465395775862069</v>
      </c>
      <c r="R2985">
        <v>155.23827397260274</v>
      </c>
      <c r="S2985" t="s">
        <v>8319</v>
      </c>
      <c r="T2985" t="s">
        <v>8359</v>
      </c>
    </row>
    <row r="2986" spans="1:20" x14ac:dyDescent="0.2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v>42606.278715277775</v>
      </c>
      <c r="K2986">
        <v>1469428881</v>
      </c>
      <c r="L2986" s="10"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v>1.00352</v>
      </c>
      <c r="R2986">
        <v>115.08256880733946</v>
      </c>
      <c r="S2986" t="s">
        <v>8319</v>
      </c>
      <c r="T2986" t="s">
        <v>8359</v>
      </c>
    </row>
    <row r="2987" spans="1:20" x14ac:dyDescent="0.2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v>42674.166666666672</v>
      </c>
      <c r="K2987">
        <v>1476228128</v>
      </c>
      <c r="L2987" s="10"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v>1.2164999999999999</v>
      </c>
      <c r="R2987">
        <v>109.5945945945946</v>
      </c>
      <c r="S2987" t="s">
        <v>8319</v>
      </c>
      <c r="T2987" t="s">
        <v>8359</v>
      </c>
    </row>
    <row r="2988" spans="1:20" x14ac:dyDescent="0.2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v>42491.458402777775</v>
      </c>
      <c r="K2988">
        <v>1456920006</v>
      </c>
      <c r="L2988" s="10"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v>1.0549999999999999</v>
      </c>
      <c r="R2988">
        <v>45.214285714285715</v>
      </c>
      <c r="S2988" t="s">
        <v>8319</v>
      </c>
      <c r="T2988" t="s">
        <v>8359</v>
      </c>
    </row>
    <row r="2989" spans="1:20" x14ac:dyDescent="0.2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v>42656</v>
      </c>
      <c r="K2989">
        <v>1473837751</v>
      </c>
      <c r="L2989" s="10"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v>1.1040080000000001</v>
      </c>
      <c r="R2989">
        <v>104.15169811320754</v>
      </c>
      <c r="S2989" t="s">
        <v>8319</v>
      </c>
      <c r="T2989" t="s">
        <v>8359</v>
      </c>
    </row>
    <row r="2990" spans="1:20" x14ac:dyDescent="0.2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v>42541.362048611118</v>
      </c>
      <c r="K2990">
        <v>1463820081</v>
      </c>
      <c r="L2990" s="10"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v>1</v>
      </c>
      <c r="R2990">
        <v>35.714285714285715</v>
      </c>
      <c r="S2990" t="s">
        <v>8319</v>
      </c>
      <c r="T2990" t="s">
        <v>8359</v>
      </c>
    </row>
    <row r="2991" spans="1:20" x14ac:dyDescent="0.2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v>42359.207638888889</v>
      </c>
      <c r="K2991">
        <v>1448756962</v>
      </c>
      <c r="L2991" s="10"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v>1.76535</v>
      </c>
      <c r="R2991">
        <v>96.997252747252745</v>
      </c>
      <c r="S2991" t="s">
        <v>8319</v>
      </c>
      <c r="T2991" t="s">
        <v>8359</v>
      </c>
    </row>
    <row r="2992" spans="1:20" x14ac:dyDescent="0.2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v>42376.57430555555</v>
      </c>
      <c r="K2992">
        <v>1449150420</v>
      </c>
      <c r="L2992" s="10"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v>1</v>
      </c>
      <c r="R2992">
        <v>370.37037037037038</v>
      </c>
      <c r="S2992" t="s">
        <v>8319</v>
      </c>
      <c r="T2992" t="s">
        <v>8359</v>
      </c>
    </row>
    <row r="2993" spans="1:20" x14ac:dyDescent="0.2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v>42762.837152777778</v>
      </c>
      <c r="K2993">
        <v>1483646730</v>
      </c>
      <c r="L2993" s="10"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v>1.0329411764705883</v>
      </c>
      <c r="R2993">
        <v>94.408602150537632</v>
      </c>
      <c r="S2993" t="s">
        <v>8319</v>
      </c>
      <c r="T2993" t="s">
        <v>8359</v>
      </c>
    </row>
    <row r="2994" spans="1:20" x14ac:dyDescent="0.2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v>42652.767476851848</v>
      </c>
      <c r="K2994">
        <v>1473445510</v>
      </c>
      <c r="L2994" s="10"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v>1.0449999999999999</v>
      </c>
      <c r="R2994">
        <v>48.984375</v>
      </c>
      <c r="S2994" t="s">
        <v>8319</v>
      </c>
      <c r="T2994" t="s">
        <v>8359</v>
      </c>
    </row>
    <row r="2995" spans="1:20" x14ac:dyDescent="0.2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v>42420.838738425926</v>
      </c>
      <c r="K2995">
        <v>1453406867</v>
      </c>
      <c r="L2995" s="10"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v>1.0029999999999999</v>
      </c>
      <c r="R2995">
        <v>45.590909090909093</v>
      </c>
      <c r="S2995" t="s">
        <v>8319</v>
      </c>
      <c r="T2995" t="s">
        <v>8359</v>
      </c>
    </row>
    <row r="2996" spans="1:20" x14ac:dyDescent="0.2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v>41915.478842592594</v>
      </c>
      <c r="K2996">
        <v>1409743772</v>
      </c>
      <c r="L2996" s="10"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v>4.577466666666667</v>
      </c>
      <c r="R2996">
        <v>23.275254237288134</v>
      </c>
      <c r="S2996" t="s">
        <v>8319</v>
      </c>
      <c r="T2996" t="s">
        <v>8359</v>
      </c>
    </row>
    <row r="2997" spans="1:20" x14ac:dyDescent="0.2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v>42754.665173611109</v>
      </c>
      <c r="K2997">
        <v>1482249471</v>
      </c>
      <c r="L2997" s="10"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v>1.0496000000000001</v>
      </c>
      <c r="R2997">
        <v>63.2289156626506</v>
      </c>
      <c r="S2997" t="s">
        <v>8319</v>
      </c>
      <c r="T2997" t="s">
        <v>8359</v>
      </c>
    </row>
    <row r="2998" spans="1:20" x14ac:dyDescent="0.2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v>42150.912500000006</v>
      </c>
      <c r="K2998">
        <v>1427493240</v>
      </c>
      <c r="L2998" s="10"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v>1.7194285714285715</v>
      </c>
      <c r="R2998">
        <v>153.5204081632653</v>
      </c>
      <c r="S2998" t="s">
        <v>8319</v>
      </c>
      <c r="T2998" t="s">
        <v>8359</v>
      </c>
    </row>
    <row r="2999" spans="1:20" x14ac:dyDescent="0.2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v>42793.207638888889</v>
      </c>
      <c r="K2999">
        <v>1486661793</v>
      </c>
      <c r="L2999" s="10"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v>1.0373000000000001</v>
      </c>
      <c r="R2999">
        <v>90.2</v>
      </c>
      <c r="S2999" t="s">
        <v>8319</v>
      </c>
      <c r="T2999" t="s">
        <v>8359</v>
      </c>
    </row>
    <row r="3000" spans="1:20" x14ac:dyDescent="0.2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v>41806.184027777781</v>
      </c>
      <c r="K3000">
        <v>1400474329</v>
      </c>
      <c r="L3000" s="10"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v>1.0302899999999999</v>
      </c>
      <c r="R3000">
        <v>118.97113163972287</v>
      </c>
      <c r="S3000" t="s">
        <v>8319</v>
      </c>
      <c r="T3000" t="s">
        <v>8359</v>
      </c>
    </row>
    <row r="3001" spans="1:20" x14ac:dyDescent="0.2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v>42795.083333333328</v>
      </c>
      <c r="K3001">
        <v>1487094360</v>
      </c>
      <c r="L3001" s="10"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v>1.1888888888888889</v>
      </c>
      <c r="R3001">
        <v>80.25</v>
      </c>
      <c r="S3001" t="s">
        <v>8319</v>
      </c>
      <c r="T3001" t="s">
        <v>8359</v>
      </c>
    </row>
    <row r="3002" spans="1:20" x14ac:dyDescent="0.2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v>42766.75</v>
      </c>
      <c r="K3002">
        <v>1484682670</v>
      </c>
      <c r="L3002" s="10"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v>1</v>
      </c>
      <c r="R3002">
        <v>62.5</v>
      </c>
      <c r="S3002" t="s">
        <v>8319</v>
      </c>
      <c r="T3002" t="s">
        <v>8359</v>
      </c>
    </row>
    <row r="3003" spans="1:20" x14ac:dyDescent="0.2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v>42564.895625000005</v>
      </c>
      <c r="K3003">
        <v>1465853382</v>
      </c>
      <c r="L3003" s="10"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v>3.1869988910451896</v>
      </c>
      <c r="R3003">
        <v>131.37719999999999</v>
      </c>
      <c r="S3003" t="s">
        <v>8319</v>
      </c>
      <c r="T3003" t="s">
        <v>8359</v>
      </c>
    </row>
    <row r="3004" spans="1:20" x14ac:dyDescent="0.2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v>41269.83625</v>
      </c>
      <c r="K3004">
        <v>1353960252</v>
      </c>
      <c r="L3004" s="10"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v>1.0850614285714286</v>
      </c>
      <c r="R3004">
        <v>73.032980769230775</v>
      </c>
      <c r="S3004" t="s">
        <v>8319</v>
      </c>
      <c r="T3004" t="s">
        <v>8359</v>
      </c>
    </row>
    <row r="3005" spans="1:20" x14ac:dyDescent="0.2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v>42430.249305555553</v>
      </c>
      <c r="K3005">
        <v>1454098976</v>
      </c>
      <c r="L3005" s="10"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v>1.0116666666666667</v>
      </c>
      <c r="R3005">
        <v>178.52941176470588</v>
      </c>
      <c r="S3005" t="s">
        <v>8319</v>
      </c>
      <c r="T3005" t="s">
        <v>8359</v>
      </c>
    </row>
    <row r="3006" spans="1:20" x14ac:dyDescent="0.2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v>41958.922731481478</v>
      </c>
      <c r="K3006">
        <v>1413493724</v>
      </c>
      <c r="L3006" s="10"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v>1.12815</v>
      </c>
      <c r="R3006">
        <v>162.90974729241879</v>
      </c>
      <c r="S3006" t="s">
        <v>8319</v>
      </c>
      <c r="T3006" t="s">
        <v>8359</v>
      </c>
    </row>
    <row r="3007" spans="1:20" x14ac:dyDescent="0.2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v>41918.674826388888</v>
      </c>
      <c r="K3007">
        <v>1410019905</v>
      </c>
      <c r="L3007" s="10"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v>1.2049622641509434</v>
      </c>
      <c r="R3007">
        <v>108.24237288135593</v>
      </c>
      <c r="S3007" t="s">
        <v>8319</v>
      </c>
      <c r="T3007" t="s">
        <v>8359</v>
      </c>
    </row>
    <row r="3008" spans="1:20" x14ac:dyDescent="0.2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v>41987.756840277783</v>
      </c>
      <c r="K3008">
        <v>1415988591</v>
      </c>
      <c r="L3008" s="10"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v>1.0774999999999999</v>
      </c>
      <c r="R3008">
        <v>88.865979381443296</v>
      </c>
      <c r="S3008" t="s">
        <v>8319</v>
      </c>
      <c r="T3008" t="s">
        <v>8359</v>
      </c>
    </row>
    <row r="3009" spans="1:20" x14ac:dyDescent="0.2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v>42119.216238425928</v>
      </c>
      <c r="K3009">
        <v>1428124283</v>
      </c>
      <c r="L3009" s="10"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v>1.8</v>
      </c>
      <c r="R3009">
        <v>54</v>
      </c>
      <c r="S3009" t="s">
        <v>8319</v>
      </c>
      <c r="T3009" t="s">
        <v>8359</v>
      </c>
    </row>
    <row r="3010" spans="1:20" x14ac:dyDescent="0.2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v>42390.212025462963</v>
      </c>
      <c r="K3010">
        <v>1450760719</v>
      </c>
      <c r="L3010" s="10"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v>1.0116666666666667</v>
      </c>
      <c r="R3010">
        <v>116.73076923076923</v>
      </c>
      <c r="S3010" t="s">
        <v>8319</v>
      </c>
      <c r="T3010" t="s">
        <v>8359</v>
      </c>
    </row>
    <row r="3011" spans="1:20" x14ac:dyDescent="0.2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v>41969.611574074079</v>
      </c>
      <c r="K3011">
        <v>1414417240</v>
      </c>
      <c r="L3011" s="10"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v>1.19756</v>
      </c>
      <c r="R3011">
        <v>233.8984375</v>
      </c>
      <c r="S3011" t="s">
        <v>8319</v>
      </c>
      <c r="T3011" t="s">
        <v>8359</v>
      </c>
    </row>
    <row r="3012" spans="1:20" x14ac:dyDescent="0.2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v>42056.832395833335</v>
      </c>
      <c r="K3012">
        <v>1419364719</v>
      </c>
      <c r="L3012" s="10"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v>1.58</v>
      </c>
      <c r="R3012">
        <v>158</v>
      </c>
      <c r="S3012" t="s">
        <v>8319</v>
      </c>
      <c r="T3012" t="s">
        <v>8359</v>
      </c>
    </row>
    <row r="3013" spans="1:20" x14ac:dyDescent="0.2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v>42361.957638888889</v>
      </c>
      <c r="K3013">
        <v>1448536516</v>
      </c>
      <c r="L3013" s="10"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v>1.2366666666666666</v>
      </c>
      <c r="R3013">
        <v>14.84</v>
      </c>
      <c r="S3013" t="s">
        <v>8319</v>
      </c>
      <c r="T3013" t="s">
        <v>8359</v>
      </c>
    </row>
    <row r="3014" spans="1:20" x14ac:dyDescent="0.2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v>42045.702893518523</v>
      </c>
      <c r="K3014">
        <v>1421772730</v>
      </c>
      <c r="L3014" s="10"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v>1.1712499999999999</v>
      </c>
      <c r="R3014">
        <v>85.181818181818187</v>
      </c>
      <c r="S3014" t="s">
        <v>8319</v>
      </c>
      <c r="T3014" t="s">
        <v>8359</v>
      </c>
    </row>
    <row r="3015" spans="1:20" x14ac:dyDescent="0.2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v>42176.836215277777</v>
      </c>
      <c r="K3015">
        <v>1432325049</v>
      </c>
      <c r="L3015" s="10"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v>1.5696000000000001</v>
      </c>
      <c r="R3015">
        <v>146.69158878504672</v>
      </c>
      <c r="S3015" t="s">
        <v>8319</v>
      </c>
      <c r="T3015" t="s">
        <v>8359</v>
      </c>
    </row>
    <row r="3016" spans="1:20" x14ac:dyDescent="0.2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v>41948.208333333336</v>
      </c>
      <c r="K3016">
        <v>1412737080</v>
      </c>
      <c r="L3016" s="10"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v>1.13104</v>
      </c>
      <c r="R3016">
        <v>50.764811490125673</v>
      </c>
      <c r="S3016" t="s">
        <v>8319</v>
      </c>
      <c r="T3016" t="s">
        <v>8359</v>
      </c>
    </row>
    <row r="3017" spans="1:20" x14ac:dyDescent="0.2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v>41801.166666666664</v>
      </c>
      <c r="K3017">
        <v>1401125238</v>
      </c>
      <c r="L3017" s="10"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v>1.0317647058823529</v>
      </c>
      <c r="R3017">
        <v>87.7</v>
      </c>
      <c r="S3017" t="s">
        <v>8319</v>
      </c>
      <c r="T3017" t="s">
        <v>8359</v>
      </c>
    </row>
    <row r="3018" spans="1:20" x14ac:dyDescent="0.2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v>41838.548055555555</v>
      </c>
      <c r="K3018">
        <v>1400504952</v>
      </c>
      <c r="L3018" s="10"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v>1.0261176470588236</v>
      </c>
      <c r="R3018">
        <v>242.27777777777777</v>
      </c>
      <c r="S3018" t="s">
        <v>8319</v>
      </c>
      <c r="T3018" t="s">
        <v>8359</v>
      </c>
    </row>
    <row r="3019" spans="1:20" x14ac:dyDescent="0.2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v>41871.850034722222</v>
      </c>
      <c r="K3019">
        <v>1405974243</v>
      </c>
      <c r="L3019" s="10"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v>1.0584090909090909</v>
      </c>
      <c r="R3019">
        <v>146.44654088050314</v>
      </c>
      <c r="S3019" t="s">
        <v>8319</v>
      </c>
      <c r="T3019" t="s">
        <v>8359</v>
      </c>
    </row>
    <row r="3020" spans="1:20" x14ac:dyDescent="0.2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v>42205.916666666672</v>
      </c>
      <c r="K3020">
        <v>1433747376</v>
      </c>
      <c r="L3020" s="10"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v>1.0071428571428571</v>
      </c>
      <c r="R3020">
        <v>103.17073170731707</v>
      </c>
      <c r="S3020" t="s">
        <v>8319</v>
      </c>
      <c r="T3020" t="s">
        <v>8359</v>
      </c>
    </row>
    <row r="3021" spans="1:20" x14ac:dyDescent="0.2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v>41786.125</v>
      </c>
      <c r="K3021">
        <v>1398801620</v>
      </c>
      <c r="L3021" s="10"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v>1.2123333333333333</v>
      </c>
      <c r="R3021">
        <v>80.464601769911511</v>
      </c>
      <c r="S3021" t="s">
        <v>8319</v>
      </c>
      <c r="T3021" t="s">
        <v>8359</v>
      </c>
    </row>
    <row r="3022" spans="1:20" x14ac:dyDescent="0.2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v>42230.846446759257</v>
      </c>
      <c r="K3022">
        <v>1434399533</v>
      </c>
      <c r="L3022" s="10"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v>1.0057142857142858</v>
      </c>
      <c r="R3022">
        <v>234.66666666666666</v>
      </c>
      <c r="S3022" t="s">
        <v>8319</v>
      </c>
      <c r="T3022" t="s">
        <v>8359</v>
      </c>
    </row>
    <row r="3023" spans="1:20" x14ac:dyDescent="0.2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v>42696.249305555553</v>
      </c>
      <c r="K3023">
        <v>1476715869</v>
      </c>
      <c r="L3023" s="10"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v>1.1602222222222223</v>
      </c>
      <c r="R3023">
        <v>50.689320388349515</v>
      </c>
      <c r="S3023" t="s">
        <v>8319</v>
      </c>
      <c r="T3023" t="s">
        <v>8359</v>
      </c>
    </row>
    <row r="3024" spans="1:20" x14ac:dyDescent="0.2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v>42609.95380787037</v>
      </c>
      <c r="K3024">
        <v>1468450409</v>
      </c>
      <c r="L3024" s="10"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v>1.0087999999999999</v>
      </c>
      <c r="R3024">
        <v>162.70967741935485</v>
      </c>
      <c r="S3024" t="s">
        <v>8319</v>
      </c>
      <c r="T3024" t="s">
        <v>8359</v>
      </c>
    </row>
    <row r="3025" spans="1:20" x14ac:dyDescent="0.2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v>42166.675763888896</v>
      </c>
      <c r="K3025">
        <v>1430151186</v>
      </c>
      <c r="L3025" s="10"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v>1.03</v>
      </c>
      <c r="R3025">
        <v>120.16666666666667</v>
      </c>
      <c r="S3025" t="s">
        <v>8319</v>
      </c>
      <c r="T3025" t="s">
        <v>8359</v>
      </c>
    </row>
    <row r="3026" spans="1:20" x14ac:dyDescent="0.2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v>41188.993923611109</v>
      </c>
      <c r="K3026">
        <v>1346975475</v>
      </c>
      <c r="L3026" s="10"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v>2.4641999999999999</v>
      </c>
      <c r="R3026">
        <v>67.697802197802204</v>
      </c>
      <c r="S3026" t="s">
        <v>8319</v>
      </c>
      <c r="T3026" t="s">
        <v>8359</v>
      </c>
    </row>
    <row r="3027" spans="1:20" x14ac:dyDescent="0.2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v>41789.666666666664</v>
      </c>
      <c r="K3027">
        <v>1399032813</v>
      </c>
      <c r="L3027" s="10"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v>3.0219999999999998</v>
      </c>
      <c r="R3027">
        <v>52.103448275862071</v>
      </c>
      <c r="S3027" t="s">
        <v>8319</v>
      </c>
      <c r="T3027" t="s">
        <v>8359</v>
      </c>
    </row>
    <row r="3028" spans="1:20" x14ac:dyDescent="0.2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v>42797.459398148145</v>
      </c>
      <c r="K3028">
        <v>1487329292</v>
      </c>
      <c r="L3028" s="10"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v>1.4333333333333333</v>
      </c>
      <c r="R3028">
        <v>51.6</v>
      </c>
      <c r="S3028" t="s">
        <v>8319</v>
      </c>
      <c r="T3028" t="s">
        <v>8359</v>
      </c>
    </row>
    <row r="3029" spans="1:20" x14ac:dyDescent="0.2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v>42083.662627314814</v>
      </c>
      <c r="K3029">
        <v>1424278451</v>
      </c>
      <c r="L3029" s="10"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v>1.3144</v>
      </c>
      <c r="R3029">
        <v>164.3</v>
      </c>
      <c r="S3029" t="s">
        <v>8319</v>
      </c>
      <c r="T3029" t="s">
        <v>8359</v>
      </c>
    </row>
    <row r="3030" spans="1:20" x14ac:dyDescent="0.2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v>42597.264178240745</v>
      </c>
      <c r="K3030">
        <v>1468650025</v>
      </c>
      <c r="L3030" s="10"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v>1.6801999999999999</v>
      </c>
      <c r="R3030">
        <v>84.858585858585855</v>
      </c>
      <c r="S3030" t="s">
        <v>8319</v>
      </c>
      <c r="T3030" t="s">
        <v>8359</v>
      </c>
    </row>
    <row r="3031" spans="1:20" x14ac:dyDescent="0.2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v>41961.190972222219</v>
      </c>
      <c r="K3031">
        <v>1413824447</v>
      </c>
      <c r="L3031" s="10"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v>1.0967666666666667</v>
      </c>
      <c r="R3031">
        <v>94.548850574712645</v>
      </c>
      <c r="S3031" t="s">
        <v>8319</v>
      </c>
      <c r="T3031" t="s">
        <v>8359</v>
      </c>
    </row>
    <row r="3032" spans="1:20" x14ac:dyDescent="0.2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v>42263.747349537036</v>
      </c>
      <c r="K3032">
        <v>1439834171</v>
      </c>
      <c r="L3032" s="10"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v>1.0668571428571429</v>
      </c>
      <c r="R3032">
        <v>45.536585365853661</v>
      </c>
      <c r="S3032" t="s">
        <v>8319</v>
      </c>
      <c r="T3032" t="s">
        <v>8359</v>
      </c>
    </row>
    <row r="3033" spans="1:20" x14ac:dyDescent="0.2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v>42657.882488425923</v>
      </c>
      <c r="K3033">
        <v>1471295447</v>
      </c>
      <c r="L3033" s="10"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v>1</v>
      </c>
      <c r="R3033">
        <v>51.724137931034484</v>
      </c>
      <c r="S3033" t="s">
        <v>8319</v>
      </c>
      <c r="T3033" t="s">
        <v>8359</v>
      </c>
    </row>
    <row r="3034" spans="1:20" x14ac:dyDescent="0.2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v>42258.044664351852</v>
      </c>
      <c r="K3034">
        <v>1439341459</v>
      </c>
      <c r="L3034" s="10"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v>1.272</v>
      </c>
      <c r="R3034">
        <v>50.88</v>
      </c>
      <c r="S3034" t="s">
        <v>8319</v>
      </c>
      <c r="T3034" t="s">
        <v>8359</v>
      </c>
    </row>
    <row r="3035" spans="1:20" x14ac:dyDescent="0.2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v>42600.110243055555</v>
      </c>
      <c r="K3035">
        <v>1468895925</v>
      </c>
      <c r="L3035" s="10"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v>1.4653333333333334</v>
      </c>
      <c r="R3035">
        <v>191.13043478260869</v>
      </c>
      <c r="S3035" t="s">
        <v>8319</v>
      </c>
      <c r="T3035" t="s">
        <v>8359</v>
      </c>
    </row>
    <row r="3036" spans="1:20" x14ac:dyDescent="0.2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v>42675.165972222225</v>
      </c>
      <c r="K3036">
        <v>1475326255</v>
      </c>
      <c r="L3036" s="10"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v>1.1253599999999999</v>
      </c>
      <c r="R3036">
        <v>89.314285714285717</v>
      </c>
      <c r="S3036" t="s">
        <v>8319</v>
      </c>
      <c r="T3036" t="s">
        <v>8359</v>
      </c>
    </row>
    <row r="3037" spans="1:20" x14ac:dyDescent="0.2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v>41398.560289351852</v>
      </c>
      <c r="K3037">
        <v>1365082009</v>
      </c>
      <c r="L3037" s="10"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v>1.0878684000000001</v>
      </c>
      <c r="R3037">
        <v>88.588631921824103</v>
      </c>
      <c r="S3037" t="s">
        <v>8319</v>
      </c>
      <c r="T3037" t="s">
        <v>8359</v>
      </c>
    </row>
    <row r="3038" spans="1:20" x14ac:dyDescent="0.2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v>41502.499305555553</v>
      </c>
      <c r="K3038">
        <v>1373568644</v>
      </c>
      <c r="L3038" s="10"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v>1.26732</v>
      </c>
      <c r="R3038">
        <v>96.300911854103347</v>
      </c>
      <c r="S3038" t="s">
        <v>8319</v>
      </c>
      <c r="T3038" t="s">
        <v>8359</v>
      </c>
    </row>
    <row r="3039" spans="1:20" x14ac:dyDescent="0.2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v>40453.207638888889</v>
      </c>
      <c r="K3039">
        <v>1279574773</v>
      </c>
      <c r="L3039" s="10"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v>2.1320000000000001</v>
      </c>
      <c r="R3039">
        <v>33.3125</v>
      </c>
      <c r="S3039" t="s">
        <v>8319</v>
      </c>
      <c r="T3039" t="s">
        <v>8359</v>
      </c>
    </row>
    <row r="3040" spans="1:20" x14ac:dyDescent="0.2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v>42433.252280092594</v>
      </c>
      <c r="K3040">
        <v>1451887397</v>
      </c>
      <c r="L3040" s="10"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v>1.0049999999999999</v>
      </c>
      <c r="R3040">
        <v>37.222222222222221</v>
      </c>
      <c r="S3040" t="s">
        <v>8319</v>
      </c>
      <c r="T3040" t="s">
        <v>8359</v>
      </c>
    </row>
    <row r="3041" spans="1:20" x14ac:dyDescent="0.2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v>41637.332638888889</v>
      </c>
      <c r="K3041">
        <v>1386011038</v>
      </c>
      <c r="L3041" s="10"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v>1.0871389999999999</v>
      </c>
      <c r="R3041">
        <v>92.130423728813554</v>
      </c>
      <c r="S3041" t="s">
        <v>8319</v>
      </c>
      <c r="T3041" t="s">
        <v>8359</v>
      </c>
    </row>
    <row r="3042" spans="1:20" x14ac:dyDescent="0.2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v>42181.958333333328</v>
      </c>
      <c r="K3042">
        <v>1434999621</v>
      </c>
      <c r="L3042" s="10"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v>1.075</v>
      </c>
      <c r="R3042">
        <v>76.785714285714292</v>
      </c>
      <c r="S3042" t="s">
        <v>8319</v>
      </c>
      <c r="T3042" t="s">
        <v>8359</v>
      </c>
    </row>
    <row r="3043" spans="1:20" x14ac:dyDescent="0.2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v>42389.868611111116</v>
      </c>
      <c r="K3043">
        <v>1450731048</v>
      </c>
      <c r="L3043" s="10"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v>1.1048192771084338</v>
      </c>
      <c r="R3043">
        <v>96.526315789473685</v>
      </c>
      <c r="S3043" t="s">
        <v>8319</v>
      </c>
      <c r="T3043" t="s">
        <v>8359</v>
      </c>
    </row>
    <row r="3044" spans="1:20" x14ac:dyDescent="0.2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v>42283.688043981485</v>
      </c>
      <c r="K3044">
        <v>1441557047</v>
      </c>
      <c r="L3044" s="10"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v>1.28</v>
      </c>
      <c r="R3044">
        <v>51.891891891891895</v>
      </c>
      <c r="S3044" t="s">
        <v>8319</v>
      </c>
      <c r="T3044" t="s">
        <v>8359</v>
      </c>
    </row>
    <row r="3045" spans="1:20" x14ac:dyDescent="0.2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v>42110.118055555555</v>
      </c>
      <c r="K3045">
        <v>1426815699</v>
      </c>
      <c r="L3045" s="10"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v>1.1000666666666667</v>
      </c>
      <c r="R3045">
        <v>128.9140625</v>
      </c>
      <c r="S3045" t="s">
        <v>8319</v>
      </c>
      <c r="T3045" t="s">
        <v>8359</v>
      </c>
    </row>
    <row r="3046" spans="1:20" x14ac:dyDescent="0.2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v>42402.7268287037</v>
      </c>
      <c r="K3046">
        <v>1453137998</v>
      </c>
      <c r="L3046" s="10"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v>1.0934166666666667</v>
      </c>
      <c r="R3046">
        <v>84.108974358974365</v>
      </c>
      <c r="S3046" t="s">
        <v>8319</v>
      </c>
      <c r="T3046" t="s">
        <v>8359</v>
      </c>
    </row>
    <row r="3047" spans="1:20" x14ac:dyDescent="0.2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v>41873.155729166669</v>
      </c>
      <c r="K3047">
        <v>1406087055</v>
      </c>
      <c r="L3047" s="10"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v>1.3270650000000002</v>
      </c>
      <c r="R3047">
        <v>82.941562500000003</v>
      </c>
      <c r="S3047" t="s">
        <v>8319</v>
      </c>
      <c r="T3047" t="s">
        <v>8359</v>
      </c>
    </row>
    <row r="3048" spans="1:20" x14ac:dyDescent="0.2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v>41892.202777777777</v>
      </c>
      <c r="K3048">
        <v>1407784586</v>
      </c>
      <c r="L3048" s="10"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v>1.9084810126582279</v>
      </c>
      <c r="R3048">
        <v>259.94827586206895</v>
      </c>
      <c r="S3048" t="s">
        <v>8319</v>
      </c>
      <c r="T3048" t="s">
        <v>8359</v>
      </c>
    </row>
    <row r="3049" spans="1:20" x14ac:dyDescent="0.2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v>42487.552777777775</v>
      </c>
      <c r="K3049">
        <v>1457999054</v>
      </c>
      <c r="L3049" s="10"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v>1.49</v>
      </c>
      <c r="R3049">
        <v>37.25</v>
      </c>
      <c r="S3049" t="s">
        <v>8319</v>
      </c>
      <c r="T3049" t="s">
        <v>8359</v>
      </c>
    </row>
    <row r="3050" spans="1:20" x14ac:dyDescent="0.2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v>42004.890277777777</v>
      </c>
      <c r="K3050">
        <v>1417556262</v>
      </c>
      <c r="L3050" s="10"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v>1.6639999999999999</v>
      </c>
      <c r="R3050">
        <v>177.02127659574469</v>
      </c>
      <c r="S3050" t="s">
        <v>8319</v>
      </c>
      <c r="T3050" t="s">
        <v>8359</v>
      </c>
    </row>
    <row r="3051" spans="1:20" x14ac:dyDescent="0.2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v>42169.014525462961</v>
      </c>
      <c r="K3051">
        <v>1431649255</v>
      </c>
      <c r="L3051" s="10"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v>1.0666666666666667</v>
      </c>
      <c r="R3051">
        <v>74.074074074074076</v>
      </c>
      <c r="S3051" t="s">
        <v>8319</v>
      </c>
      <c r="T3051" t="s">
        <v>8359</v>
      </c>
    </row>
    <row r="3052" spans="1:20" x14ac:dyDescent="0.2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v>42495.16851851852</v>
      </c>
      <c r="K3052">
        <v>1459828960</v>
      </c>
      <c r="L3052" s="10"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v>1.06</v>
      </c>
      <c r="R3052">
        <v>70.666666666666671</v>
      </c>
      <c r="S3052" t="s">
        <v>8319</v>
      </c>
      <c r="T3052" t="s">
        <v>8359</v>
      </c>
    </row>
    <row r="3053" spans="1:20" x14ac:dyDescent="0.2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v>42774.416030092587</v>
      </c>
      <c r="K3053">
        <v>1483955945</v>
      </c>
      <c r="L3053" s="10"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v>0.23628571428571429</v>
      </c>
      <c r="R3053">
        <v>23.62857142857143</v>
      </c>
      <c r="S3053" t="s">
        <v>8319</v>
      </c>
      <c r="T3053" t="s">
        <v>8359</v>
      </c>
    </row>
    <row r="3054" spans="1:20" x14ac:dyDescent="0.2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v>42152.665972222225</v>
      </c>
      <c r="K3054">
        <v>1430237094</v>
      </c>
      <c r="L3054" s="10"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v>1.5E-3</v>
      </c>
      <c r="R3054">
        <v>37.5</v>
      </c>
      <c r="S3054" t="s">
        <v>8319</v>
      </c>
      <c r="T3054" t="s">
        <v>8359</v>
      </c>
    </row>
    <row r="3055" spans="1:20" x14ac:dyDescent="0.2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v>41914.165972222225</v>
      </c>
      <c r="K3055">
        <v>1407781013</v>
      </c>
      <c r="L3055" s="10"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v>4.0000000000000001E-3</v>
      </c>
      <c r="R3055">
        <v>13.333333333333334</v>
      </c>
      <c r="S3055" t="s">
        <v>8319</v>
      </c>
      <c r="T3055" t="s">
        <v>8359</v>
      </c>
    </row>
    <row r="3056" spans="1:20" x14ac:dyDescent="0.2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v>42065.044444444444</v>
      </c>
      <c r="K3056">
        <v>1422043154</v>
      </c>
      <c r="L3056" s="10"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v>0</v>
      </c>
      <c r="R3056" t="e">
        <v>#DIV/0!</v>
      </c>
      <c r="S3056" t="s">
        <v>8319</v>
      </c>
      <c r="T3056" t="s">
        <v>8359</v>
      </c>
    </row>
    <row r="3057" spans="1:20" x14ac:dyDescent="0.2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v>42013.95821759259</v>
      </c>
      <c r="K3057">
        <v>1415660390</v>
      </c>
      <c r="L3057" s="10"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v>5.0000000000000002E-5</v>
      </c>
      <c r="R3057">
        <v>1</v>
      </c>
      <c r="S3057" t="s">
        <v>8319</v>
      </c>
      <c r="T3057" t="s">
        <v>8359</v>
      </c>
    </row>
    <row r="3058" spans="1:20" x14ac:dyDescent="0.2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v>41911.636388888888</v>
      </c>
      <c r="K3058">
        <v>1406819784</v>
      </c>
      <c r="L3058" s="10"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v>0</v>
      </c>
      <c r="R3058" t="e">
        <v>#DIV/0!</v>
      </c>
      <c r="S3058" t="s">
        <v>8319</v>
      </c>
      <c r="T3058" t="s">
        <v>8359</v>
      </c>
    </row>
    <row r="3059" spans="1:20" x14ac:dyDescent="0.2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v>42463.608923611115</v>
      </c>
      <c r="K3059">
        <v>1457105811</v>
      </c>
      <c r="L3059" s="10"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v>0</v>
      </c>
      <c r="R3059" t="e">
        <v>#DIV/0!</v>
      </c>
      <c r="S3059" t="s">
        <v>8319</v>
      </c>
      <c r="T3059" t="s">
        <v>8359</v>
      </c>
    </row>
    <row r="3060" spans="1:20" x14ac:dyDescent="0.2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v>42510.374305555553</v>
      </c>
      <c r="K3060">
        <v>1459414740</v>
      </c>
      <c r="L3060" s="10"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v>1.6666666666666666E-4</v>
      </c>
      <c r="R3060">
        <v>1</v>
      </c>
      <c r="S3060" t="s">
        <v>8319</v>
      </c>
      <c r="T3060" t="s">
        <v>8359</v>
      </c>
    </row>
    <row r="3061" spans="1:20" x14ac:dyDescent="0.2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v>41859.935717592591</v>
      </c>
      <c r="K3061">
        <v>1404944846</v>
      </c>
      <c r="L3061" s="10"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v>3.0066666666666665E-2</v>
      </c>
      <c r="R3061">
        <v>41</v>
      </c>
      <c r="S3061" t="s">
        <v>8319</v>
      </c>
      <c r="T3061" t="s">
        <v>8359</v>
      </c>
    </row>
    <row r="3062" spans="1:20" x14ac:dyDescent="0.2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v>42275.274699074071</v>
      </c>
      <c r="K3062">
        <v>1440830134</v>
      </c>
      <c r="L3062" s="10"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v>1.5227272727272728E-3</v>
      </c>
      <c r="R3062">
        <v>55.833333333333336</v>
      </c>
      <c r="S3062" t="s">
        <v>8319</v>
      </c>
      <c r="T3062" t="s">
        <v>8359</v>
      </c>
    </row>
    <row r="3063" spans="1:20" x14ac:dyDescent="0.2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v>41864.784120370372</v>
      </c>
      <c r="K3063">
        <v>1405363748</v>
      </c>
      <c r="L3063" s="10"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v>0</v>
      </c>
      <c r="R3063" t="e">
        <v>#DIV/0!</v>
      </c>
      <c r="S3063" t="s">
        <v>8319</v>
      </c>
      <c r="T3063" t="s">
        <v>8359</v>
      </c>
    </row>
    <row r="3064" spans="1:20" x14ac:dyDescent="0.2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v>42277.75</v>
      </c>
      <c r="K3064">
        <v>1441111892</v>
      </c>
      <c r="L3064" s="10"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v>0.66839999999999999</v>
      </c>
      <c r="R3064">
        <v>99.761194029850742</v>
      </c>
      <c r="S3064" t="s">
        <v>8319</v>
      </c>
      <c r="T3064" t="s">
        <v>8359</v>
      </c>
    </row>
    <row r="3065" spans="1:20" x14ac:dyDescent="0.2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v>42665.922893518517</v>
      </c>
      <c r="K3065">
        <v>1474150138</v>
      </c>
      <c r="L3065" s="10"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v>0.19566666666666666</v>
      </c>
      <c r="R3065">
        <v>25.521739130434781</v>
      </c>
      <c r="S3065" t="s">
        <v>8319</v>
      </c>
      <c r="T3065" t="s">
        <v>8359</v>
      </c>
    </row>
    <row r="3066" spans="1:20" x14ac:dyDescent="0.2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v>42330.290972222225</v>
      </c>
      <c r="K3066">
        <v>1445483246</v>
      </c>
      <c r="L3066" s="10"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v>0.11294666666666667</v>
      </c>
      <c r="R3066">
        <v>117.65277777777777</v>
      </c>
      <c r="S3066" t="s">
        <v>8319</v>
      </c>
      <c r="T3066" t="s">
        <v>8359</v>
      </c>
    </row>
    <row r="3067" spans="1:20" x14ac:dyDescent="0.2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v>41850.055231481485</v>
      </c>
      <c r="K3067">
        <v>1404523172</v>
      </c>
      <c r="L3067" s="10"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v>4.0000000000000002E-4</v>
      </c>
      <c r="R3067">
        <v>5</v>
      </c>
      <c r="S3067" t="s">
        <v>8319</v>
      </c>
      <c r="T3067" t="s">
        <v>8359</v>
      </c>
    </row>
    <row r="3068" spans="1:20" x14ac:dyDescent="0.2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v>42561.228437500002</v>
      </c>
      <c r="K3068">
        <v>1465536537</v>
      </c>
      <c r="L3068" s="10"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v>0.11985714285714286</v>
      </c>
      <c r="R3068">
        <v>2796.6666666666665</v>
      </c>
      <c r="S3068" t="s">
        <v>8319</v>
      </c>
      <c r="T3068" t="s">
        <v>8359</v>
      </c>
    </row>
    <row r="3069" spans="1:20" x14ac:dyDescent="0.2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v>42256.938414351855</v>
      </c>
      <c r="K3069">
        <v>1439245879</v>
      </c>
      <c r="L3069" s="10"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v>2.5000000000000001E-2</v>
      </c>
      <c r="R3069">
        <v>200</v>
      </c>
      <c r="S3069" t="s">
        <v>8319</v>
      </c>
      <c r="T3069" t="s">
        <v>8359</v>
      </c>
    </row>
    <row r="3070" spans="1:20" x14ac:dyDescent="0.2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v>42293.691574074073</v>
      </c>
      <c r="K3070">
        <v>1442421352</v>
      </c>
      <c r="L3070" s="10"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v>6.9999999999999999E-4</v>
      </c>
      <c r="R3070">
        <v>87.5</v>
      </c>
      <c r="S3070" t="s">
        <v>8319</v>
      </c>
      <c r="T3070" t="s">
        <v>8359</v>
      </c>
    </row>
    <row r="3071" spans="1:20" x14ac:dyDescent="0.2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v>41987.833726851852</v>
      </c>
      <c r="K3071">
        <v>1415995234</v>
      </c>
      <c r="L3071" s="10"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v>0.14099999999999999</v>
      </c>
      <c r="R3071">
        <v>20.142857142857142</v>
      </c>
      <c r="S3071" t="s">
        <v>8319</v>
      </c>
      <c r="T3071" t="s">
        <v>8359</v>
      </c>
    </row>
    <row r="3072" spans="1:20" x14ac:dyDescent="0.2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v>42711.733437499999</v>
      </c>
      <c r="K3072">
        <v>1479317769</v>
      </c>
      <c r="L3072" s="10"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v>3.3399999999999999E-2</v>
      </c>
      <c r="R3072">
        <v>20.875</v>
      </c>
      <c r="S3072" t="s">
        <v>8319</v>
      </c>
      <c r="T3072" t="s">
        <v>8359</v>
      </c>
    </row>
    <row r="3073" spans="1:20" x14ac:dyDescent="0.2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v>42115.249305555553</v>
      </c>
      <c r="K3073">
        <v>1428082481</v>
      </c>
      <c r="L3073" s="10"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v>0.59775</v>
      </c>
      <c r="R3073">
        <v>61.307692307692307</v>
      </c>
      <c r="S3073" t="s">
        <v>8319</v>
      </c>
      <c r="T3073" t="s">
        <v>8359</v>
      </c>
    </row>
    <row r="3074" spans="1:20" x14ac:dyDescent="0.2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v>42673.073611111111</v>
      </c>
      <c r="K3074">
        <v>1476549262</v>
      </c>
      <c r="L3074" s="10"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v>1.6666666666666666E-4</v>
      </c>
      <c r="R3074">
        <v>1</v>
      </c>
      <c r="S3074" t="s">
        <v>8319</v>
      </c>
      <c r="T3074" t="s">
        <v>8359</v>
      </c>
    </row>
    <row r="3075" spans="1:20" x14ac:dyDescent="0.2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v>42169.804861111115</v>
      </c>
      <c r="K3075">
        <v>1429287900</v>
      </c>
      <c r="L3075" s="10"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v>2.3035714285714285E-4</v>
      </c>
      <c r="R3075">
        <v>92.142857142857139</v>
      </c>
      <c r="S3075" t="s">
        <v>8319</v>
      </c>
      <c r="T3075" t="s">
        <v>8359</v>
      </c>
    </row>
    <row r="3076" spans="1:20" x14ac:dyDescent="0.2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v>42439.571284722217</v>
      </c>
      <c r="K3076">
        <v>1455025359</v>
      </c>
      <c r="L3076" s="10"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v>8.8000000000000003E-4</v>
      </c>
      <c r="R3076">
        <v>7.333333333333333</v>
      </c>
      <c r="S3076" t="s">
        <v>8319</v>
      </c>
      <c r="T3076" t="s">
        <v>8359</v>
      </c>
    </row>
    <row r="3077" spans="1:20" x14ac:dyDescent="0.2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v>42601.102314814809</v>
      </c>
      <c r="K3077">
        <v>1467253640</v>
      </c>
      <c r="L3077" s="10"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v>8.6400000000000005E-2</v>
      </c>
      <c r="R3077">
        <v>64.8</v>
      </c>
      <c r="S3077" t="s">
        <v>8319</v>
      </c>
      <c r="T3077" t="s">
        <v>8359</v>
      </c>
    </row>
    <row r="3078" spans="1:20" x14ac:dyDescent="0.2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v>42286.651886574073</v>
      </c>
      <c r="K3078">
        <v>1439221123</v>
      </c>
      <c r="L3078" s="10"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v>0.15060000000000001</v>
      </c>
      <c r="R3078">
        <v>30.12</v>
      </c>
      <c r="S3078" t="s">
        <v>8319</v>
      </c>
      <c r="T3078" t="s">
        <v>8359</v>
      </c>
    </row>
    <row r="3079" spans="1:20" x14ac:dyDescent="0.2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v>42796.956921296296</v>
      </c>
      <c r="K3079">
        <v>1485903478</v>
      </c>
      <c r="L3079" s="10"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v>4.7727272727272731E-3</v>
      </c>
      <c r="R3079">
        <v>52.5</v>
      </c>
      <c r="S3079" t="s">
        <v>8319</v>
      </c>
      <c r="T3079" t="s">
        <v>8359</v>
      </c>
    </row>
    <row r="3080" spans="1:20" x14ac:dyDescent="0.2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v>42061.138831018514</v>
      </c>
      <c r="K3080">
        <v>1422328795</v>
      </c>
      <c r="L3080" s="10"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v>1.1833333333333333E-3</v>
      </c>
      <c r="R3080">
        <v>23.666666666666668</v>
      </c>
      <c r="S3080" t="s">
        <v>8319</v>
      </c>
      <c r="T3080" t="s">
        <v>8359</v>
      </c>
    </row>
    <row r="3081" spans="1:20" x14ac:dyDescent="0.2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v>42085.671701388885</v>
      </c>
      <c r="K3081">
        <v>1424452035</v>
      </c>
      <c r="L3081" s="10"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v>8.4173998587352451E-3</v>
      </c>
      <c r="R3081">
        <v>415.77777777777777</v>
      </c>
      <c r="S3081" t="s">
        <v>8319</v>
      </c>
      <c r="T3081" t="s">
        <v>8359</v>
      </c>
    </row>
    <row r="3082" spans="1:20" x14ac:dyDescent="0.2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v>42000.0699537037</v>
      </c>
      <c r="K3082">
        <v>1414456844</v>
      </c>
      <c r="L3082" s="10"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v>1.8799999999999999E-4</v>
      </c>
      <c r="R3082">
        <v>53.714285714285715</v>
      </c>
      <c r="S3082" t="s">
        <v>8319</v>
      </c>
      <c r="T3082" t="s">
        <v>8359</v>
      </c>
    </row>
    <row r="3083" spans="1:20" x14ac:dyDescent="0.2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v>42267.181608796294</v>
      </c>
      <c r="K3083">
        <v>1440130891</v>
      </c>
      <c r="L3083" s="10"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v>2.1029999999999998E-3</v>
      </c>
      <c r="R3083">
        <v>420.6</v>
      </c>
      <c r="S3083" t="s">
        <v>8319</v>
      </c>
      <c r="T3083" t="s">
        <v>8359</v>
      </c>
    </row>
    <row r="3084" spans="1:20" x14ac:dyDescent="0.2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v>42323.96465277778</v>
      </c>
      <c r="K3084">
        <v>1445033346</v>
      </c>
      <c r="L3084" s="10"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v>0</v>
      </c>
      <c r="R3084" t="e">
        <v>#DIV/0!</v>
      </c>
      <c r="S3084" t="s">
        <v>8319</v>
      </c>
      <c r="T3084" t="s">
        <v>8359</v>
      </c>
    </row>
    <row r="3085" spans="1:20" x14ac:dyDescent="0.2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v>41883.208333333336</v>
      </c>
      <c r="K3085">
        <v>1406986278</v>
      </c>
      <c r="L3085" s="10"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v>2.8E-3</v>
      </c>
      <c r="R3085">
        <v>18.666666666666668</v>
      </c>
      <c r="S3085" t="s">
        <v>8319</v>
      </c>
      <c r="T3085" t="s">
        <v>8359</v>
      </c>
    </row>
    <row r="3086" spans="1:20" x14ac:dyDescent="0.2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v>42129.783333333333</v>
      </c>
      <c r="K3086">
        <v>1428340931</v>
      </c>
      <c r="L3086" s="10"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v>0.11579206701157921</v>
      </c>
      <c r="R3086">
        <v>78.333333333333329</v>
      </c>
      <c r="S3086" t="s">
        <v>8319</v>
      </c>
      <c r="T3086" t="s">
        <v>8359</v>
      </c>
    </row>
    <row r="3087" spans="1:20" x14ac:dyDescent="0.2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v>42276.883784722217</v>
      </c>
      <c r="K3087">
        <v>1440969159</v>
      </c>
      <c r="L3087" s="10"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v>2.4400000000000002E-2</v>
      </c>
      <c r="R3087">
        <v>67.777777777777771</v>
      </c>
      <c r="S3087" t="s">
        <v>8319</v>
      </c>
      <c r="T3087" t="s">
        <v>8359</v>
      </c>
    </row>
    <row r="3088" spans="1:20" x14ac:dyDescent="0.2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v>42233.67082175926</v>
      </c>
      <c r="K3088">
        <v>1434643559</v>
      </c>
      <c r="L3088" s="10"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v>2.5000000000000001E-3</v>
      </c>
      <c r="R3088">
        <v>16.666666666666668</v>
      </c>
      <c r="S3088" t="s">
        <v>8319</v>
      </c>
      <c r="T3088" t="s">
        <v>8359</v>
      </c>
    </row>
    <row r="3089" spans="1:20" x14ac:dyDescent="0.2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v>42725.192013888889</v>
      </c>
      <c r="K3089">
        <v>1477107390</v>
      </c>
      <c r="L3089" s="10"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v>6.2500000000000003E-3</v>
      </c>
      <c r="R3089">
        <v>62.5</v>
      </c>
      <c r="S3089" t="s">
        <v>8319</v>
      </c>
      <c r="T3089" t="s">
        <v>8359</v>
      </c>
    </row>
    <row r="3090" spans="1:20" x14ac:dyDescent="0.2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v>42012.570138888885</v>
      </c>
      <c r="K3090">
        <v>1418046247</v>
      </c>
      <c r="L3090" s="10"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v>1.9384615384615384E-3</v>
      </c>
      <c r="R3090">
        <v>42</v>
      </c>
      <c r="S3090" t="s">
        <v>8319</v>
      </c>
      <c r="T3090" t="s">
        <v>8359</v>
      </c>
    </row>
    <row r="3091" spans="1:20" x14ac:dyDescent="0.2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v>42560.082638888889</v>
      </c>
      <c r="K3091">
        <v>1465304483</v>
      </c>
      <c r="L3091" s="10"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v>0.23416000000000001</v>
      </c>
      <c r="R3091">
        <v>130.0888888888889</v>
      </c>
      <c r="S3091" t="s">
        <v>8319</v>
      </c>
      <c r="T3091" t="s">
        <v>8359</v>
      </c>
    </row>
    <row r="3092" spans="1:20" x14ac:dyDescent="0.2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v>42125.777141203704</v>
      </c>
      <c r="K3092">
        <v>1425325145</v>
      </c>
      <c r="L3092" s="10"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v>5.080888888888889E-2</v>
      </c>
      <c r="R3092">
        <v>1270.2222222222222</v>
      </c>
      <c r="S3092" t="s">
        <v>8319</v>
      </c>
      <c r="T3092" t="s">
        <v>8359</v>
      </c>
    </row>
    <row r="3093" spans="1:20" x14ac:dyDescent="0.2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v>42596.948414351849</v>
      </c>
      <c r="K3093">
        <v>1468622743</v>
      </c>
      <c r="L3093" s="10"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v>0.15920000000000001</v>
      </c>
      <c r="R3093">
        <v>88.444444444444443</v>
      </c>
      <c r="S3093" t="s">
        <v>8319</v>
      </c>
      <c r="T3093" t="s">
        <v>8359</v>
      </c>
    </row>
    <row r="3094" spans="1:20" x14ac:dyDescent="0.2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v>42292.916666666672</v>
      </c>
      <c r="K3094">
        <v>1441723912</v>
      </c>
      <c r="L3094" s="10"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v>1.1831900000000001E-2</v>
      </c>
      <c r="R3094">
        <v>56.342380952380957</v>
      </c>
      <c r="S3094" t="s">
        <v>8319</v>
      </c>
      <c r="T3094" t="s">
        <v>8359</v>
      </c>
    </row>
    <row r="3095" spans="1:20" x14ac:dyDescent="0.2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v>41791.165972222225</v>
      </c>
      <c r="K3095">
        <v>1398980941</v>
      </c>
      <c r="L3095" s="10"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v>0.22750000000000001</v>
      </c>
      <c r="R3095">
        <v>53.529411764705884</v>
      </c>
      <c r="S3095" t="s">
        <v>8319</v>
      </c>
      <c r="T3095" t="s">
        <v>8359</v>
      </c>
    </row>
    <row r="3096" spans="1:20" x14ac:dyDescent="0.2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v>42267.795787037037</v>
      </c>
      <c r="K3096">
        <v>1437591956</v>
      </c>
      <c r="L3096" s="10"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v>2.5000000000000001E-4</v>
      </c>
      <c r="R3096">
        <v>25</v>
      </c>
      <c r="S3096" t="s">
        <v>8319</v>
      </c>
      <c r="T3096" t="s">
        <v>8359</v>
      </c>
    </row>
    <row r="3097" spans="1:20" x14ac:dyDescent="0.2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v>42583.025231481486</v>
      </c>
      <c r="K3097">
        <v>1464827780</v>
      </c>
      <c r="L3097" s="10"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v>3.351206434316354E-3</v>
      </c>
      <c r="R3097">
        <v>50</v>
      </c>
      <c r="S3097" t="s">
        <v>8319</v>
      </c>
      <c r="T3097" t="s">
        <v>8359</v>
      </c>
    </row>
    <row r="3098" spans="1:20" x14ac:dyDescent="0.2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v>42144.825532407413</v>
      </c>
      <c r="K3098">
        <v>1429559326</v>
      </c>
      <c r="L3098" s="10"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v>3.9750000000000001E-2</v>
      </c>
      <c r="R3098">
        <v>56.785714285714285</v>
      </c>
      <c r="S3098" t="s">
        <v>8319</v>
      </c>
      <c r="T3098" t="s">
        <v>8359</v>
      </c>
    </row>
    <row r="3099" spans="1:20" x14ac:dyDescent="0.2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v>42650.583333333328</v>
      </c>
      <c r="K3099">
        <v>1474027501</v>
      </c>
      <c r="L3099" s="10"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v>0.17150000000000001</v>
      </c>
      <c r="R3099">
        <v>40.833333333333336</v>
      </c>
      <c r="S3099" t="s">
        <v>8319</v>
      </c>
      <c r="T3099" t="s">
        <v>8359</v>
      </c>
    </row>
    <row r="3100" spans="1:20" x14ac:dyDescent="0.2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v>42408.01180555555</v>
      </c>
      <c r="K3100">
        <v>1450724449</v>
      </c>
      <c r="L3100" s="10"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v>3.608004104669061E-2</v>
      </c>
      <c r="R3100">
        <v>65.111111111111114</v>
      </c>
      <c r="S3100" t="s">
        <v>8319</v>
      </c>
      <c r="T3100" t="s">
        <v>8359</v>
      </c>
    </row>
    <row r="3101" spans="1:20" x14ac:dyDescent="0.2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v>42412.189710648148</v>
      </c>
      <c r="K3101">
        <v>1452659591</v>
      </c>
      <c r="L3101" s="10"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v>0.13900000000000001</v>
      </c>
      <c r="R3101">
        <v>55.6</v>
      </c>
      <c r="S3101" t="s">
        <v>8319</v>
      </c>
      <c r="T3101" t="s">
        <v>8359</v>
      </c>
    </row>
    <row r="3102" spans="1:20" x14ac:dyDescent="0.2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v>41932.622395833336</v>
      </c>
      <c r="K3102">
        <v>1411224975</v>
      </c>
      <c r="L3102" s="10"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v>0.15225</v>
      </c>
      <c r="R3102">
        <v>140.53846153846155</v>
      </c>
      <c r="S3102" t="s">
        <v>8319</v>
      </c>
      <c r="T3102" t="s">
        <v>8359</v>
      </c>
    </row>
    <row r="3103" spans="1:20" x14ac:dyDescent="0.2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v>42201.330555555556</v>
      </c>
      <c r="K3103">
        <v>1434445937</v>
      </c>
      <c r="L3103" s="10"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v>0.12</v>
      </c>
      <c r="R3103">
        <v>25</v>
      </c>
      <c r="S3103" t="s">
        <v>8319</v>
      </c>
      <c r="T3103" t="s">
        <v>8359</v>
      </c>
    </row>
    <row r="3104" spans="1:20" x14ac:dyDescent="0.2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v>42605.340486111112</v>
      </c>
      <c r="K3104">
        <v>1467619818</v>
      </c>
      <c r="L3104" s="10"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v>0.391125</v>
      </c>
      <c r="R3104">
        <v>69.533333333333331</v>
      </c>
      <c r="S3104" t="s">
        <v>8319</v>
      </c>
      <c r="T3104" t="s">
        <v>8359</v>
      </c>
    </row>
    <row r="3105" spans="1:20" x14ac:dyDescent="0.2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v>42167.156319444446</v>
      </c>
      <c r="K3105">
        <v>1428896706</v>
      </c>
      <c r="L3105" s="10"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v>2.6829268292682929E-3</v>
      </c>
      <c r="R3105">
        <v>5.5</v>
      </c>
      <c r="S3105" t="s">
        <v>8319</v>
      </c>
      <c r="T3105" t="s">
        <v>8359</v>
      </c>
    </row>
    <row r="3106" spans="1:20" x14ac:dyDescent="0.2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v>42038.083333333328</v>
      </c>
      <c r="K3106">
        <v>1420235311</v>
      </c>
      <c r="L3106" s="10"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v>0.29625000000000001</v>
      </c>
      <c r="R3106">
        <v>237</v>
      </c>
      <c r="S3106" t="s">
        <v>8319</v>
      </c>
      <c r="T3106" t="s">
        <v>8359</v>
      </c>
    </row>
    <row r="3107" spans="1:20" x14ac:dyDescent="0.2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v>41931.208333333336</v>
      </c>
      <c r="K3107">
        <v>1408986916</v>
      </c>
      <c r="L3107" s="10"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v>0.4236099230111206</v>
      </c>
      <c r="R3107">
        <v>79.870967741935488</v>
      </c>
      <c r="S3107" t="s">
        <v>8319</v>
      </c>
      <c r="T3107" t="s">
        <v>8359</v>
      </c>
    </row>
    <row r="3108" spans="1:20" x14ac:dyDescent="0.2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v>42263.916666666672</v>
      </c>
      <c r="K3108">
        <v>1440497876</v>
      </c>
      <c r="L3108" s="10"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v>4.1000000000000002E-2</v>
      </c>
      <c r="R3108">
        <v>10.25</v>
      </c>
      <c r="S3108" t="s">
        <v>8319</v>
      </c>
      <c r="T3108" t="s">
        <v>8359</v>
      </c>
    </row>
    <row r="3109" spans="1:20" x14ac:dyDescent="0.2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v>42135.814247685179</v>
      </c>
      <c r="K3109">
        <v>1430767951</v>
      </c>
      <c r="L3109" s="10"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v>0.197625</v>
      </c>
      <c r="R3109">
        <v>272.58620689655174</v>
      </c>
      <c r="S3109" t="s">
        <v>8319</v>
      </c>
      <c r="T3109" t="s">
        <v>8359</v>
      </c>
    </row>
    <row r="3110" spans="1:20" x14ac:dyDescent="0.2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v>42122.638819444444</v>
      </c>
      <c r="K3110">
        <v>1425053994</v>
      </c>
      <c r="L3110" s="10"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v>5.1999999999999995E-4</v>
      </c>
      <c r="R3110">
        <v>13</v>
      </c>
      <c r="S3110" t="s">
        <v>8319</v>
      </c>
      <c r="T3110" t="s">
        <v>8359</v>
      </c>
    </row>
    <row r="3111" spans="1:20" x14ac:dyDescent="0.2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v>41879.125115740739</v>
      </c>
      <c r="K3111">
        <v>1406170810</v>
      </c>
      <c r="L3111" s="10"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v>0.25030188679245285</v>
      </c>
      <c r="R3111">
        <v>58.184210526315788</v>
      </c>
      <c r="S3111" t="s">
        <v>8319</v>
      </c>
      <c r="T3111" t="s">
        <v>8359</v>
      </c>
    </row>
    <row r="3112" spans="1:20" x14ac:dyDescent="0.2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v>42785.031469907408</v>
      </c>
      <c r="K3112">
        <v>1484009119</v>
      </c>
      <c r="L3112" s="10"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v>4.0000000000000002E-4</v>
      </c>
      <c r="R3112">
        <v>10</v>
      </c>
      <c r="S3112" t="s">
        <v>8319</v>
      </c>
      <c r="T3112" t="s">
        <v>8359</v>
      </c>
    </row>
    <row r="3113" spans="1:20" x14ac:dyDescent="0.2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v>41916.595138888886</v>
      </c>
      <c r="K3113">
        <v>1409753820</v>
      </c>
      <c r="L3113" s="10"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v>0.26640000000000003</v>
      </c>
      <c r="R3113">
        <v>70.10526315789474</v>
      </c>
      <c r="S3113" t="s">
        <v>8319</v>
      </c>
      <c r="T3113" t="s">
        <v>8359</v>
      </c>
    </row>
    <row r="3114" spans="1:20" x14ac:dyDescent="0.2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v>42675.121921296297</v>
      </c>
      <c r="K3114">
        <v>1472784934</v>
      </c>
      <c r="L3114" s="10"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v>4.7363636363636365E-2</v>
      </c>
      <c r="R3114">
        <v>57.888888888888886</v>
      </c>
      <c r="S3114" t="s">
        <v>8319</v>
      </c>
      <c r="T3114" t="s">
        <v>8359</v>
      </c>
    </row>
    <row r="3115" spans="1:20" x14ac:dyDescent="0.2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v>42111.731273148151</v>
      </c>
      <c r="K3115">
        <v>1426699982</v>
      </c>
      <c r="L3115" s="10"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v>4.2435339894712751E-2</v>
      </c>
      <c r="R3115">
        <v>125.27027027027027</v>
      </c>
      <c r="S3115" t="s">
        <v>8319</v>
      </c>
      <c r="T3115" t="s">
        <v>8359</v>
      </c>
    </row>
    <row r="3116" spans="1:20" x14ac:dyDescent="0.2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v>41903.632523148146</v>
      </c>
      <c r="K3116">
        <v>1406128250</v>
      </c>
      <c r="L3116" s="10"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v>0</v>
      </c>
      <c r="R3116" t="e">
        <v>#DIV/0!</v>
      </c>
      <c r="S3116" t="s">
        <v>8319</v>
      </c>
      <c r="T3116" t="s">
        <v>8359</v>
      </c>
    </row>
    <row r="3117" spans="1:20" x14ac:dyDescent="0.2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v>42526.447071759263</v>
      </c>
      <c r="K3117">
        <v>1462531427</v>
      </c>
      <c r="L3117" s="10"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v>0.03</v>
      </c>
      <c r="R3117">
        <v>300</v>
      </c>
      <c r="S3117" t="s">
        <v>8319</v>
      </c>
      <c r="T3117" t="s">
        <v>8359</v>
      </c>
    </row>
    <row r="3118" spans="1:20" x14ac:dyDescent="0.2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v>42095.515335648146</v>
      </c>
      <c r="K3118">
        <v>1426681325</v>
      </c>
      <c r="L3118" s="10"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v>0.57333333333333336</v>
      </c>
      <c r="R3118">
        <v>43</v>
      </c>
      <c r="S3118" t="s">
        <v>8319</v>
      </c>
      <c r="T3118" t="s">
        <v>8359</v>
      </c>
    </row>
    <row r="3119" spans="1:20" x14ac:dyDescent="0.2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v>42517.55</v>
      </c>
      <c r="K3119">
        <v>1463648360</v>
      </c>
      <c r="L3119" s="10"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v>1E-3</v>
      </c>
      <c r="R3119">
        <v>1</v>
      </c>
      <c r="S3119" t="s">
        <v>8319</v>
      </c>
      <c r="T3119" t="s">
        <v>8359</v>
      </c>
    </row>
    <row r="3120" spans="1:20" x14ac:dyDescent="0.2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v>42553.649571759262</v>
      </c>
      <c r="K3120">
        <v>1465832123</v>
      </c>
      <c r="L3120" s="10"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v>3.0999999999999999E-3</v>
      </c>
      <c r="R3120">
        <v>775</v>
      </c>
      <c r="S3120" t="s">
        <v>8319</v>
      </c>
      <c r="T3120" t="s">
        <v>8359</v>
      </c>
    </row>
    <row r="3121" spans="1:20" x14ac:dyDescent="0.2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v>42090.003842592589</v>
      </c>
      <c r="K3121">
        <v>1424826332</v>
      </c>
      <c r="L3121" s="10"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v>5.0000000000000001E-4</v>
      </c>
      <c r="R3121">
        <v>5</v>
      </c>
      <c r="S3121" t="s">
        <v>8319</v>
      </c>
      <c r="T3121" t="s">
        <v>8359</v>
      </c>
    </row>
    <row r="3122" spans="1:20" x14ac:dyDescent="0.2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v>42495.900416666671</v>
      </c>
      <c r="K3122">
        <v>1457303796</v>
      </c>
      <c r="L3122" s="10"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v>9.8461538461538464E-5</v>
      </c>
      <c r="R3122">
        <v>12.8</v>
      </c>
      <c r="S3122" t="s">
        <v>8319</v>
      </c>
      <c r="T3122" t="s">
        <v>8359</v>
      </c>
    </row>
    <row r="3123" spans="1:20" x14ac:dyDescent="0.2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v>41908.679803240739</v>
      </c>
      <c r="K3123">
        <v>1406564335</v>
      </c>
      <c r="L3123" s="10"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v>6.6666666666666671E-3</v>
      </c>
      <c r="R3123">
        <v>10</v>
      </c>
      <c r="S3123" t="s">
        <v>8319</v>
      </c>
      <c r="T3123" t="s">
        <v>8359</v>
      </c>
    </row>
    <row r="3124" spans="1:20" x14ac:dyDescent="0.2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v>42683.973750000005</v>
      </c>
      <c r="K3124">
        <v>1478298132</v>
      </c>
      <c r="L3124" s="10"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v>0.58291457286432158</v>
      </c>
      <c r="R3124">
        <v>58</v>
      </c>
      <c r="S3124" t="s">
        <v>8319</v>
      </c>
      <c r="T3124" t="s">
        <v>8359</v>
      </c>
    </row>
    <row r="3125" spans="1:20" x14ac:dyDescent="0.2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v>42560.993032407408</v>
      </c>
      <c r="K3125">
        <v>1465516198</v>
      </c>
      <c r="L3125" s="10"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v>0.68153600000000003</v>
      </c>
      <c r="R3125">
        <v>244.80459770114942</v>
      </c>
      <c r="S3125" t="s">
        <v>8319</v>
      </c>
      <c r="T3125" t="s">
        <v>8359</v>
      </c>
    </row>
    <row r="3126" spans="1:20" x14ac:dyDescent="0.2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v>42037.780104166668</v>
      </c>
      <c r="K3126">
        <v>1417718601</v>
      </c>
      <c r="L3126" s="10"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v>3.2499999999999997E-5</v>
      </c>
      <c r="R3126">
        <v>6.5</v>
      </c>
      <c r="S3126" t="s">
        <v>8319</v>
      </c>
      <c r="T3126" t="s">
        <v>8359</v>
      </c>
    </row>
    <row r="3127" spans="1:20" x14ac:dyDescent="0.2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v>42376.20685185185</v>
      </c>
      <c r="K3127">
        <v>1449550672</v>
      </c>
      <c r="L3127" s="10"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v>0</v>
      </c>
      <c r="R3127" t="e">
        <v>#DIV/0!</v>
      </c>
      <c r="S3127" t="s">
        <v>8319</v>
      </c>
      <c r="T3127" t="s">
        <v>8359</v>
      </c>
    </row>
    <row r="3128" spans="1:20" x14ac:dyDescent="0.2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v>42456.976412037038</v>
      </c>
      <c r="K3128">
        <v>1456532762</v>
      </c>
      <c r="L3128" s="10"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v>4.1599999999999998E-2</v>
      </c>
      <c r="R3128">
        <v>61.176470588235297</v>
      </c>
      <c r="S3128" t="s">
        <v>8319</v>
      </c>
      <c r="T3128" t="s">
        <v>8359</v>
      </c>
    </row>
    <row r="3129" spans="1:20" x14ac:dyDescent="0.2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v>42064.856817129628</v>
      </c>
      <c r="K3129">
        <v>1422650029</v>
      </c>
      <c r="L3129" s="10"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v>0</v>
      </c>
      <c r="R3129" t="e">
        <v>#DIV/0!</v>
      </c>
      <c r="S3129" t="s">
        <v>8319</v>
      </c>
      <c r="T3129" t="s">
        <v>8359</v>
      </c>
    </row>
    <row r="3130" spans="1:20" x14ac:dyDescent="0.2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v>42810.784039351856</v>
      </c>
      <c r="K3130">
        <v>1487101741</v>
      </c>
      <c r="L3130" s="10"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v>1.0860666666666667</v>
      </c>
      <c r="R3130">
        <v>139.23931623931625</v>
      </c>
      <c r="S3130" t="s">
        <v>8319</v>
      </c>
      <c r="T3130" t="s">
        <v>8350</v>
      </c>
    </row>
    <row r="3131" spans="1:20" x14ac:dyDescent="0.2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v>42843.801145833335</v>
      </c>
      <c r="K3131">
        <v>1489090419</v>
      </c>
      <c r="L3131" s="10"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v>8.0000000000000002E-3</v>
      </c>
      <c r="R3131">
        <v>10</v>
      </c>
      <c r="S3131" t="s">
        <v>8319</v>
      </c>
      <c r="T3131" t="s">
        <v>8350</v>
      </c>
    </row>
    <row r="3132" spans="1:20" x14ac:dyDescent="0.2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v>42839.207638888889</v>
      </c>
      <c r="K3132">
        <v>1489504916</v>
      </c>
      <c r="L3132" s="10"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v>3.7499999999999999E-2</v>
      </c>
      <c r="R3132">
        <v>93.75</v>
      </c>
      <c r="S3132" t="s">
        <v>8319</v>
      </c>
      <c r="T3132" t="s">
        <v>8350</v>
      </c>
    </row>
    <row r="3133" spans="1:20" x14ac:dyDescent="0.2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v>42833.537557870368</v>
      </c>
      <c r="K3133">
        <v>1489067645</v>
      </c>
      <c r="L3133" s="10"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v>0.15731707317073171</v>
      </c>
      <c r="R3133">
        <v>53.75</v>
      </c>
      <c r="S3133" t="s">
        <v>8319</v>
      </c>
      <c r="T3133" t="s">
        <v>8350</v>
      </c>
    </row>
    <row r="3134" spans="1:20" x14ac:dyDescent="0.2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v>42846.308564814812</v>
      </c>
      <c r="K3134">
        <v>1487579060</v>
      </c>
      <c r="L3134" s="10"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v>3.3333333333333332E-4</v>
      </c>
      <c r="R3134">
        <v>10</v>
      </c>
      <c r="S3134" t="s">
        <v>8319</v>
      </c>
      <c r="T3134" t="s">
        <v>8350</v>
      </c>
    </row>
    <row r="3135" spans="1:20" x14ac:dyDescent="0.2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v>42818.523541666669</v>
      </c>
      <c r="K3135">
        <v>1487770434</v>
      </c>
      <c r="L3135" s="10"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v>1.08</v>
      </c>
      <c r="R3135">
        <v>33.75</v>
      </c>
      <c r="S3135" t="s">
        <v>8319</v>
      </c>
      <c r="T3135" t="s">
        <v>8350</v>
      </c>
    </row>
    <row r="3136" spans="1:20" x14ac:dyDescent="0.2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v>42821.678460648152</v>
      </c>
      <c r="K3136">
        <v>1488820619</v>
      </c>
      <c r="L3136" s="10"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v>0.22500000000000001</v>
      </c>
      <c r="R3136">
        <v>18.75</v>
      </c>
      <c r="S3136" t="s">
        <v>8319</v>
      </c>
      <c r="T3136" t="s">
        <v>8350</v>
      </c>
    </row>
    <row r="3137" spans="1:20" x14ac:dyDescent="0.2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v>42829.151863425926</v>
      </c>
      <c r="K3137">
        <v>1489376321</v>
      </c>
      <c r="L3137" s="10"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v>0.20849420849420849</v>
      </c>
      <c r="R3137">
        <v>23.142857142857142</v>
      </c>
      <c r="S3137" t="s">
        <v>8319</v>
      </c>
      <c r="T3137" t="s">
        <v>8350</v>
      </c>
    </row>
    <row r="3138" spans="1:20" x14ac:dyDescent="0.2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v>42825.957638888889</v>
      </c>
      <c r="K3138">
        <v>1487847954</v>
      </c>
      <c r="L3138" s="10"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v>1.278</v>
      </c>
      <c r="R3138">
        <v>29.045454545454547</v>
      </c>
      <c r="S3138" t="s">
        <v>8319</v>
      </c>
      <c r="T3138" t="s">
        <v>8350</v>
      </c>
    </row>
    <row r="3139" spans="1:20" x14ac:dyDescent="0.2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v>42858.8</v>
      </c>
      <c r="K3139">
        <v>1489439669</v>
      </c>
      <c r="L3139" s="10"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v>3.3333333333333333E-2</v>
      </c>
      <c r="R3139">
        <v>50</v>
      </c>
      <c r="S3139" t="s">
        <v>8319</v>
      </c>
      <c r="T3139" t="s">
        <v>8350</v>
      </c>
    </row>
    <row r="3140" spans="1:20" x14ac:dyDescent="0.2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v>42828.645914351851</v>
      </c>
      <c r="K3140">
        <v>1489591807</v>
      </c>
      <c r="L3140" s="10"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v>0</v>
      </c>
      <c r="R3140" t="e">
        <v>#DIV/0!</v>
      </c>
      <c r="S3140" t="s">
        <v>8319</v>
      </c>
      <c r="T3140" t="s">
        <v>8350</v>
      </c>
    </row>
    <row r="3141" spans="1:20" x14ac:dyDescent="0.2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v>42819.189583333333</v>
      </c>
      <c r="K3141">
        <v>1487485760</v>
      </c>
      <c r="L3141" s="10"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v>5.3999999999999999E-2</v>
      </c>
      <c r="R3141">
        <v>450</v>
      </c>
      <c r="S3141" t="s">
        <v>8319</v>
      </c>
      <c r="T3141" t="s">
        <v>8350</v>
      </c>
    </row>
    <row r="3142" spans="1:20" x14ac:dyDescent="0.2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v>42832.677118055552</v>
      </c>
      <c r="K3142">
        <v>1488993303</v>
      </c>
      <c r="L3142" s="10"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v>9.5999999999999992E-3</v>
      </c>
      <c r="R3142">
        <v>24</v>
      </c>
      <c r="S3142" t="s">
        <v>8319</v>
      </c>
      <c r="T3142" t="s">
        <v>8350</v>
      </c>
    </row>
    <row r="3143" spans="1:20" x14ac:dyDescent="0.2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v>42841.833333333328</v>
      </c>
      <c r="K3143">
        <v>1488823488</v>
      </c>
      <c r="L3143" s="10"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v>0.51600000000000001</v>
      </c>
      <c r="R3143">
        <v>32.25</v>
      </c>
      <c r="S3143" t="s">
        <v>8319</v>
      </c>
      <c r="T3143" t="s">
        <v>8350</v>
      </c>
    </row>
    <row r="3144" spans="1:20" x14ac:dyDescent="0.2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v>42813.471516203703</v>
      </c>
      <c r="K3144">
        <v>1487333939</v>
      </c>
      <c r="L3144" s="10"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v>1.6363636363636365E-2</v>
      </c>
      <c r="R3144">
        <v>15</v>
      </c>
      <c r="S3144" t="s">
        <v>8319</v>
      </c>
      <c r="T3144" t="s">
        <v>8350</v>
      </c>
    </row>
    <row r="3145" spans="1:20" x14ac:dyDescent="0.2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v>42834.358287037037</v>
      </c>
      <c r="K3145">
        <v>1489480556</v>
      </c>
      <c r="L3145" s="10"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v>0</v>
      </c>
      <c r="R3145" t="e">
        <v>#DIV/0!</v>
      </c>
      <c r="S3145" t="s">
        <v>8319</v>
      </c>
      <c r="T3145" t="s">
        <v>8350</v>
      </c>
    </row>
    <row r="3146" spans="1:20" x14ac:dyDescent="0.2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v>42813.25</v>
      </c>
      <c r="K3146">
        <v>1488459307</v>
      </c>
      <c r="L3146" s="10"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v>0.754</v>
      </c>
      <c r="R3146">
        <v>251.33333333333334</v>
      </c>
      <c r="S3146" t="s">
        <v>8319</v>
      </c>
      <c r="T3146" t="s">
        <v>8350</v>
      </c>
    </row>
    <row r="3147" spans="1:20" x14ac:dyDescent="0.2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v>42821.999236111107</v>
      </c>
      <c r="K3147">
        <v>1485478734</v>
      </c>
      <c r="L3147" s="10"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v>0</v>
      </c>
      <c r="R3147" t="e">
        <v>#DIV/0!</v>
      </c>
      <c r="S3147" t="s">
        <v>8319</v>
      </c>
      <c r="T3147" t="s">
        <v>8350</v>
      </c>
    </row>
    <row r="3148" spans="1:20" x14ac:dyDescent="0.2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v>42841.640810185185</v>
      </c>
      <c r="K3148">
        <v>1488471766</v>
      </c>
      <c r="L3148" s="10"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v>0.105</v>
      </c>
      <c r="R3148">
        <v>437.5</v>
      </c>
      <c r="S3148" t="s">
        <v>8319</v>
      </c>
      <c r="T3148" t="s">
        <v>8350</v>
      </c>
    </row>
    <row r="3149" spans="1:20" x14ac:dyDescent="0.2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v>41950.011053240742</v>
      </c>
      <c r="K3149">
        <v>1411859755</v>
      </c>
      <c r="L3149" s="10"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v>1.1752499999999999</v>
      </c>
      <c r="R3149">
        <v>110.35211267605634</v>
      </c>
      <c r="S3149" t="s">
        <v>8319</v>
      </c>
      <c r="T3149" t="s">
        <v>8350</v>
      </c>
    </row>
    <row r="3150" spans="1:20" x14ac:dyDescent="0.2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v>41913.166666666664</v>
      </c>
      <c r="K3150">
        <v>1410278284</v>
      </c>
      <c r="L3150" s="10"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v>1.3116666666666668</v>
      </c>
      <c r="R3150">
        <v>41.421052631578945</v>
      </c>
      <c r="S3150" t="s">
        <v>8319</v>
      </c>
      <c r="T3150" t="s">
        <v>8350</v>
      </c>
    </row>
    <row r="3151" spans="1:20" x14ac:dyDescent="0.2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v>41250.083333333336</v>
      </c>
      <c r="K3151">
        <v>1352766300</v>
      </c>
      <c r="L3151" s="10"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v>1.04</v>
      </c>
      <c r="R3151">
        <v>52</v>
      </c>
      <c r="S3151" t="s">
        <v>8319</v>
      </c>
      <c r="T3151" t="s">
        <v>8350</v>
      </c>
    </row>
    <row r="3152" spans="1:20" x14ac:dyDescent="0.2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v>40568.166666666664</v>
      </c>
      <c r="K3152">
        <v>1288160403</v>
      </c>
      <c r="L3152" s="10"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v>1.01</v>
      </c>
      <c r="R3152">
        <v>33.990384615384613</v>
      </c>
      <c r="S3152" t="s">
        <v>8319</v>
      </c>
      <c r="T3152" t="s">
        <v>8350</v>
      </c>
    </row>
    <row r="3153" spans="1:20" x14ac:dyDescent="0.2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v>41892.83997685185</v>
      </c>
      <c r="K3153">
        <v>1407787774</v>
      </c>
      <c r="L3153" s="10"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v>1.004</v>
      </c>
      <c r="R3153">
        <v>103.35294117647059</v>
      </c>
      <c r="S3153" t="s">
        <v>8319</v>
      </c>
      <c r="T3153" t="s">
        <v>8350</v>
      </c>
    </row>
    <row r="3154" spans="1:20" x14ac:dyDescent="0.2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v>41580.867673611108</v>
      </c>
      <c r="K3154">
        <v>1380833367</v>
      </c>
      <c r="L3154" s="10"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v>1.0595454545454546</v>
      </c>
      <c r="R3154">
        <v>34.791044776119406</v>
      </c>
      <c r="S3154" t="s">
        <v>8319</v>
      </c>
      <c r="T3154" t="s">
        <v>8350</v>
      </c>
    </row>
    <row r="3155" spans="1:20" x14ac:dyDescent="0.2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v>40664.207638888889</v>
      </c>
      <c r="K3155">
        <v>1301542937</v>
      </c>
      <c r="L3155" s="10"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v>3.3558333333333334</v>
      </c>
      <c r="R3155">
        <v>41.773858921161825</v>
      </c>
      <c r="S3155" t="s">
        <v>8319</v>
      </c>
      <c r="T3155" t="s">
        <v>8350</v>
      </c>
    </row>
    <row r="3156" spans="1:20" x14ac:dyDescent="0.2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v>41000.834004629629</v>
      </c>
      <c r="K3156">
        <v>1330722058</v>
      </c>
      <c r="L3156" s="10"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v>1.1292857142857142</v>
      </c>
      <c r="R3156">
        <v>64.268292682926827</v>
      </c>
      <c r="S3156" t="s">
        <v>8319</v>
      </c>
      <c r="T3156" t="s">
        <v>8350</v>
      </c>
    </row>
    <row r="3157" spans="1:20" x14ac:dyDescent="0.2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v>41263.499131944445</v>
      </c>
      <c r="K3157">
        <v>1353412725</v>
      </c>
      <c r="L3157" s="10"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v>1.885046</v>
      </c>
      <c r="R3157">
        <v>31.209370860927152</v>
      </c>
      <c r="S3157" t="s">
        <v>8319</v>
      </c>
      <c r="T3157" t="s">
        <v>8350</v>
      </c>
    </row>
    <row r="3158" spans="1:20" x14ac:dyDescent="0.2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v>41061.953055555554</v>
      </c>
      <c r="K3158">
        <v>1335567144</v>
      </c>
      <c r="L3158" s="10"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v>1.0181818181818181</v>
      </c>
      <c r="R3158">
        <v>62.921348314606739</v>
      </c>
      <c r="S3158" t="s">
        <v>8319</v>
      </c>
      <c r="T3158" t="s">
        <v>8350</v>
      </c>
    </row>
    <row r="3159" spans="1:20" x14ac:dyDescent="0.2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v>41839.208333333336</v>
      </c>
      <c r="K3159">
        <v>1404932105</v>
      </c>
      <c r="L3159" s="10"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v>1.01</v>
      </c>
      <c r="R3159">
        <v>98.536585365853654</v>
      </c>
      <c r="S3159" t="s">
        <v>8319</v>
      </c>
      <c r="T3159" t="s">
        <v>8350</v>
      </c>
    </row>
    <row r="3160" spans="1:20" x14ac:dyDescent="0.2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v>41477.839722222219</v>
      </c>
      <c r="K3160">
        <v>1371931752</v>
      </c>
      <c r="L3160" s="10"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v>1.1399999999999999</v>
      </c>
      <c r="R3160">
        <v>82.608695652173907</v>
      </c>
      <c r="S3160" t="s">
        <v>8319</v>
      </c>
      <c r="T3160" t="s">
        <v>8350</v>
      </c>
    </row>
    <row r="3161" spans="1:20" x14ac:dyDescent="0.2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v>40926.958333333336</v>
      </c>
      <c r="K3161">
        <v>1323221761</v>
      </c>
      <c r="L3161" s="10"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v>1.3348133333333334</v>
      </c>
      <c r="R3161">
        <v>38.504230769230773</v>
      </c>
      <c r="S3161" t="s">
        <v>8319</v>
      </c>
      <c r="T3161" t="s">
        <v>8350</v>
      </c>
    </row>
    <row r="3162" spans="1:20" x14ac:dyDescent="0.2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v>41864.207638888889</v>
      </c>
      <c r="K3162">
        <v>1405923687</v>
      </c>
      <c r="L3162" s="10"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v>1.0153333333333334</v>
      </c>
      <c r="R3162">
        <v>80.15789473684211</v>
      </c>
      <c r="S3162" t="s">
        <v>8319</v>
      </c>
      <c r="T3162" t="s">
        <v>8350</v>
      </c>
    </row>
    <row r="3163" spans="1:20" x14ac:dyDescent="0.2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v>41927.536134259259</v>
      </c>
      <c r="K3163">
        <v>1410785522</v>
      </c>
      <c r="L3163" s="10"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v>1.0509999999999999</v>
      </c>
      <c r="R3163">
        <v>28.405405405405407</v>
      </c>
      <c r="S3163" t="s">
        <v>8319</v>
      </c>
      <c r="T3163" t="s">
        <v>8350</v>
      </c>
    </row>
    <row r="3164" spans="1:20" x14ac:dyDescent="0.2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v>41827.083333333336</v>
      </c>
      <c r="K3164">
        <v>1402331262</v>
      </c>
      <c r="L3164" s="10"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v>1.2715000000000001</v>
      </c>
      <c r="R3164">
        <v>80.730158730158735</v>
      </c>
      <c r="S3164" t="s">
        <v>8319</v>
      </c>
      <c r="T3164" t="s">
        <v>8350</v>
      </c>
    </row>
    <row r="3165" spans="1:20" x14ac:dyDescent="0.2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v>41805.753761574073</v>
      </c>
      <c r="K3165">
        <v>1400263525</v>
      </c>
      <c r="L3165" s="10"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v>1.1115384615384616</v>
      </c>
      <c r="R3165">
        <v>200.69444444444446</v>
      </c>
      <c r="S3165" t="s">
        <v>8319</v>
      </c>
      <c r="T3165" t="s">
        <v>8350</v>
      </c>
    </row>
    <row r="3166" spans="1:20" x14ac:dyDescent="0.2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v>41799.80572916667</v>
      </c>
      <c r="K3166">
        <v>1399490415</v>
      </c>
      <c r="L3166" s="10"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v>1.0676000000000001</v>
      </c>
      <c r="R3166">
        <v>37.591549295774648</v>
      </c>
      <c r="S3166" t="s">
        <v>8319</v>
      </c>
      <c r="T3166" t="s">
        <v>8350</v>
      </c>
    </row>
    <row r="3167" spans="1:20" x14ac:dyDescent="0.2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v>40666.165972222225</v>
      </c>
      <c r="K3167">
        <v>1302493760</v>
      </c>
      <c r="L3167" s="10"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v>1.6266666666666667</v>
      </c>
      <c r="R3167">
        <v>58.095238095238095</v>
      </c>
      <c r="S3167" t="s">
        <v>8319</v>
      </c>
      <c r="T3167" t="s">
        <v>8350</v>
      </c>
    </row>
    <row r="3168" spans="1:20" x14ac:dyDescent="0.2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v>41969.332638888889</v>
      </c>
      <c r="K3168">
        <v>1414514153</v>
      </c>
      <c r="L3168" s="10"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v>1.6022808571428573</v>
      </c>
      <c r="R3168">
        <v>60.300892473118282</v>
      </c>
      <c r="S3168" t="s">
        <v>8319</v>
      </c>
      <c r="T3168" t="s">
        <v>8350</v>
      </c>
    </row>
    <row r="3169" spans="1:20" x14ac:dyDescent="0.2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v>41853.175706018519</v>
      </c>
      <c r="K3169">
        <v>1405743181</v>
      </c>
      <c r="L3169" s="10"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v>1.1616666666666666</v>
      </c>
      <c r="R3169">
        <v>63.363636363636367</v>
      </c>
      <c r="S3169" t="s">
        <v>8319</v>
      </c>
      <c r="T3169" t="s">
        <v>8350</v>
      </c>
    </row>
    <row r="3170" spans="1:20" x14ac:dyDescent="0.2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v>41803.916666666664</v>
      </c>
      <c r="K3170">
        <v>1399948353</v>
      </c>
      <c r="L3170" s="10"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v>1.242</v>
      </c>
      <c r="R3170">
        <v>50.901639344262293</v>
      </c>
      <c r="S3170" t="s">
        <v>8319</v>
      </c>
      <c r="T3170" t="s">
        <v>8350</v>
      </c>
    </row>
    <row r="3171" spans="1:20" x14ac:dyDescent="0.2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v>41621.207638888889</v>
      </c>
      <c r="K3171">
        <v>1384364561</v>
      </c>
      <c r="L3171" s="10"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v>1.030125</v>
      </c>
      <c r="R3171">
        <v>100.5</v>
      </c>
      <c r="S3171" t="s">
        <v>8319</v>
      </c>
      <c r="T3171" t="s">
        <v>8350</v>
      </c>
    </row>
    <row r="3172" spans="1:20" x14ac:dyDescent="0.2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v>41822.166666666664</v>
      </c>
      <c r="K3172">
        <v>1401414944</v>
      </c>
      <c r="L3172" s="10"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v>1.1225000000000001</v>
      </c>
      <c r="R3172">
        <v>31.619718309859156</v>
      </c>
      <c r="S3172" t="s">
        <v>8319</v>
      </c>
      <c r="T3172" t="s">
        <v>8350</v>
      </c>
    </row>
    <row r="3173" spans="1:20" x14ac:dyDescent="0.2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v>42496.608310185184</v>
      </c>
      <c r="K3173">
        <v>1459953358</v>
      </c>
      <c r="L3173" s="10"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v>1.0881428571428571</v>
      </c>
      <c r="R3173">
        <v>65.102564102564102</v>
      </c>
      <c r="S3173" t="s">
        <v>8319</v>
      </c>
      <c r="T3173" t="s">
        <v>8350</v>
      </c>
    </row>
    <row r="3174" spans="1:20" x14ac:dyDescent="0.2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v>40953.729953703703</v>
      </c>
      <c r="K3174">
        <v>1326648668</v>
      </c>
      <c r="L3174" s="10"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v>1.1499999999999999</v>
      </c>
      <c r="R3174">
        <v>79.310344827586206</v>
      </c>
      <c r="S3174" t="s">
        <v>8319</v>
      </c>
      <c r="T3174" t="s">
        <v>8350</v>
      </c>
    </row>
    <row r="3175" spans="1:20" x14ac:dyDescent="0.2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v>41908.878379629627</v>
      </c>
      <c r="K3175">
        <v>1409173492</v>
      </c>
      <c r="L3175" s="10"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v>1.03</v>
      </c>
      <c r="R3175">
        <v>139.18918918918919</v>
      </c>
      <c r="S3175" t="s">
        <v>8319</v>
      </c>
      <c r="T3175" t="s">
        <v>8350</v>
      </c>
    </row>
    <row r="3176" spans="1:20" x14ac:dyDescent="0.2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v>41876.864675925928</v>
      </c>
      <c r="K3176">
        <v>1407789908</v>
      </c>
      <c r="L3176" s="10"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v>1.0113333333333334</v>
      </c>
      <c r="R3176">
        <v>131.91304347826087</v>
      </c>
      <c r="S3176" t="s">
        <v>8319</v>
      </c>
      <c r="T3176" t="s">
        <v>8350</v>
      </c>
    </row>
    <row r="3177" spans="1:20" x14ac:dyDescent="0.2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v>40591.886886574073</v>
      </c>
      <c r="K3177">
        <v>1292793427</v>
      </c>
      <c r="L3177" s="10"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v>1.0955999999999999</v>
      </c>
      <c r="R3177">
        <v>91.3</v>
      </c>
      <c r="S3177" t="s">
        <v>8319</v>
      </c>
      <c r="T3177" t="s">
        <v>8350</v>
      </c>
    </row>
    <row r="3178" spans="1:20" x14ac:dyDescent="0.2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v>41504.625</v>
      </c>
      <c r="K3178">
        <v>1374531631</v>
      </c>
      <c r="L3178" s="10"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v>1.148421052631579</v>
      </c>
      <c r="R3178">
        <v>39.672727272727272</v>
      </c>
      <c r="S3178" t="s">
        <v>8319</v>
      </c>
      <c r="T3178" t="s">
        <v>8350</v>
      </c>
    </row>
    <row r="3179" spans="1:20" x14ac:dyDescent="0.2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v>41811.666770833333</v>
      </c>
      <c r="K3179">
        <v>1400774409</v>
      </c>
      <c r="L3179" s="10"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v>1.1739999999999999</v>
      </c>
      <c r="R3179">
        <v>57.549019607843135</v>
      </c>
      <c r="S3179" t="s">
        <v>8319</v>
      </c>
      <c r="T3179" t="s">
        <v>8350</v>
      </c>
    </row>
    <row r="3180" spans="1:20" x14ac:dyDescent="0.2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v>41836.605034722219</v>
      </c>
      <c r="K3180">
        <v>1402929075</v>
      </c>
      <c r="L3180" s="10"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v>1.7173333333333334</v>
      </c>
      <c r="R3180">
        <v>33.025641025641029</v>
      </c>
      <c r="S3180" t="s">
        <v>8319</v>
      </c>
      <c r="T3180" t="s">
        <v>8350</v>
      </c>
    </row>
    <row r="3181" spans="1:20" x14ac:dyDescent="0.2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v>41400.702210648145</v>
      </c>
      <c r="K3181">
        <v>1365699071</v>
      </c>
      <c r="L3181" s="10"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v>1.1416238095238094</v>
      </c>
      <c r="R3181">
        <v>77.335806451612896</v>
      </c>
      <c r="S3181" t="s">
        <v>8319</v>
      </c>
      <c r="T3181" t="s">
        <v>8350</v>
      </c>
    </row>
    <row r="3182" spans="1:20" x14ac:dyDescent="0.2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v>41810.412604166668</v>
      </c>
      <c r="K3182">
        <v>1400666049</v>
      </c>
      <c r="L3182" s="10"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v>1.1975</v>
      </c>
      <c r="R3182">
        <v>31.933333333333334</v>
      </c>
      <c r="S3182" t="s">
        <v>8319</v>
      </c>
      <c r="T3182" t="s">
        <v>8350</v>
      </c>
    </row>
    <row r="3183" spans="1:20" x14ac:dyDescent="0.2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v>41805.666666666664</v>
      </c>
      <c r="K3183">
        <v>1400570787</v>
      </c>
      <c r="L3183" s="10"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v>1.0900000000000001</v>
      </c>
      <c r="R3183">
        <v>36.333333333333336</v>
      </c>
      <c r="S3183" t="s">
        <v>8319</v>
      </c>
      <c r="T3183" t="s">
        <v>8350</v>
      </c>
    </row>
    <row r="3184" spans="1:20" x14ac:dyDescent="0.2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v>40939.708333333336</v>
      </c>
      <c r="K3184">
        <v>1323211621</v>
      </c>
      <c r="L3184" s="10"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v>1.0088571428571429</v>
      </c>
      <c r="R3184">
        <v>46.768211920529801</v>
      </c>
      <c r="S3184" t="s">
        <v>8319</v>
      </c>
      <c r="T3184" t="s">
        <v>8350</v>
      </c>
    </row>
    <row r="3185" spans="1:20" x14ac:dyDescent="0.2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v>41509.79478009259</v>
      </c>
      <c r="K3185">
        <v>1375729469</v>
      </c>
      <c r="L3185" s="10"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v>1.0900000000000001</v>
      </c>
      <c r="R3185">
        <v>40.073529411764703</v>
      </c>
      <c r="S3185" t="s">
        <v>8319</v>
      </c>
      <c r="T3185" t="s">
        <v>8350</v>
      </c>
    </row>
    <row r="3186" spans="1:20" x14ac:dyDescent="0.2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v>41821.993414351848</v>
      </c>
      <c r="K3186">
        <v>1401666631</v>
      </c>
      <c r="L3186" s="10"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v>1.0720930232558139</v>
      </c>
      <c r="R3186">
        <v>100.21739130434783</v>
      </c>
      <c r="S3186" t="s">
        <v>8319</v>
      </c>
      <c r="T3186" t="s">
        <v>8350</v>
      </c>
    </row>
    <row r="3187" spans="1:20" x14ac:dyDescent="0.2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v>41836.977326388893</v>
      </c>
      <c r="K3187">
        <v>1404948441</v>
      </c>
      <c r="L3187" s="10"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v>1</v>
      </c>
      <c r="R3187">
        <v>41.666666666666664</v>
      </c>
      <c r="S3187" t="s">
        <v>8319</v>
      </c>
      <c r="T3187" t="s">
        <v>8350</v>
      </c>
    </row>
    <row r="3188" spans="1:20" x14ac:dyDescent="0.2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v>41898.875</v>
      </c>
      <c r="K3188">
        <v>1408313438</v>
      </c>
      <c r="L3188" s="10"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v>1.0218750000000001</v>
      </c>
      <c r="R3188">
        <v>46.714285714285715</v>
      </c>
      <c r="S3188" t="s">
        <v>8319</v>
      </c>
      <c r="T3188" t="s">
        <v>8350</v>
      </c>
    </row>
    <row r="3189" spans="1:20" x14ac:dyDescent="0.2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v>41855.666354166664</v>
      </c>
      <c r="K3189">
        <v>1405439973</v>
      </c>
      <c r="L3189" s="10"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v>1.1629333333333334</v>
      </c>
      <c r="R3189">
        <v>71.491803278688522</v>
      </c>
      <c r="S3189" t="s">
        <v>8319</v>
      </c>
      <c r="T3189" t="s">
        <v>8350</v>
      </c>
    </row>
    <row r="3190" spans="1:20" x14ac:dyDescent="0.2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v>42165.415532407409</v>
      </c>
      <c r="K3190">
        <v>1432115902</v>
      </c>
      <c r="L3190" s="10"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v>0.65</v>
      </c>
      <c r="R3190">
        <v>14.444444444444445</v>
      </c>
      <c r="S3190" t="s">
        <v>8319</v>
      </c>
      <c r="T3190" t="s">
        <v>8344</v>
      </c>
    </row>
    <row r="3191" spans="1:20" x14ac:dyDescent="0.2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v>42148.346435185187</v>
      </c>
      <c r="K3191">
        <v>1429863532</v>
      </c>
      <c r="L3191" s="10"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v>0.12327272727272727</v>
      </c>
      <c r="R3191">
        <v>356.84210526315792</v>
      </c>
      <c r="S3191" t="s">
        <v>8319</v>
      </c>
      <c r="T3191" t="s">
        <v>8344</v>
      </c>
    </row>
    <row r="3192" spans="1:20" x14ac:dyDescent="0.2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v>42713.192997685182</v>
      </c>
      <c r="K3192">
        <v>1478662675</v>
      </c>
      <c r="L3192" s="10"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v>0</v>
      </c>
      <c r="R3192" t="e">
        <v>#DIV/0!</v>
      </c>
      <c r="S3192" t="s">
        <v>8319</v>
      </c>
      <c r="T3192" t="s">
        <v>8344</v>
      </c>
    </row>
    <row r="3193" spans="1:20" x14ac:dyDescent="0.2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v>42598.755428240736</v>
      </c>
      <c r="K3193">
        <v>1466186869</v>
      </c>
      <c r="L3193" s="10"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v>4.0266666666666666E-2</v>
      </c>
      <c r="R3193">
        <v>37.75</v>
      </c>
      <c r="S3193" t="s">
        <v>8319</v>
      </c>
      <c r="T3193" t="s">
        <v>8344</v>
      </c>
    </row>
    <row r="3194" spans="1:20" x14ac:dyDescent="0.2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v>42063.916666666672</v>
      </c>
      <c r="K3194">
        <v>1421274859</v>
      </c>
      <c r="L3194" s="10"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v>1.0200000000000001E-2</v>
      </c>
      <c r="R3194">
        <v>12.75</v>
      </c>
      <c r="S3194" t="s">
        <v>8319</v>
      </c>
      <c r="T3194" t="s">
        <v>8344</v>
      </c>
    </row>
    <row r="3195" spans="1:20" x14ac:dyDescent="0.2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v>42055.968240740738</v>
      </c>
      <c r="K3195">
        <v>1420586056</v>
      </c>
      <c r="L3195" s="10"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v>0.1174</v>
      </c>
      <c r="R3195">
        <v>24.458333333333332</v>
      </c>
      <c r="S3195" t="s">
        <v>8319</v>
      </c>
      <c r="T3195" t="s">
        <v>8344</v>
      </c>
    </row>
    <row r="3196" spans="1:20" x14ac:dyDescent="0.2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v>42212.062476851846</v>
      </c>
      <c r="K3196">
        <v>1435368598</v>
      </c>
      <c r="L3196" s="10"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v>0</v>
      </c>
      <c r="R3196" t="e">
        <v>#DIV/0!</v>
      </c>
      <c r="S3196" t="s">
        <v>8319</v>
      </c>
      <c r="T3196" t="s">
        <v>8344</v>
      </c>
    </row>
    <row r="3197" spans="1:20" x14ac:dyDescent="0.2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v>42047.594236111108</v>
      </c>
      <c r="K3197">
        <v>1421158542</v>
      </c>
      <c r="L3197" s="10"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v>0.59142857142857141</v>
      </c>
      <c r="R3197">
        <v>53.07692307692308</v>
      </c>
      <c r="S3197" t="s">
        <v>8319</v>
      </c>
      <c r="T3197" t="s">
        <v>8344</v>
      </c>
    </row>
    <row r="3198" spans="1:20" x14ac:dyDescent="0.2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v>42217.583333333328</v>
      </c>
      <c r="K3198">
        <v>1433254875</v>
      </c>
      <c r="L3198" s="10"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v>5.9999999999999995E-4</v>
      </c>
      <c r="R3198">
        <v>300</v>
      </c>
      <c r="S3198" t="s">
        <v>8319</v>
      </c>
      <c r="T3198" t="s">
        <v>8344</v>
      </c>
    </row>
    <row r="3199" spans="1:20" x14ac:dyDescent="0.2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v>42039.493263888886</v>
      </c>
      <c r="K3199">
        <v>1420458618</v>
      </c>
      <c r="L3199" s="10"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v>0.1145</v>
      </c>
      <c r="R3199">
        <v>286.25</v>
      </c>
      <c r="S3199" t="s">
        <v>8319</v>
      </c>
      <c r="T3199" t="s">
        <v>8344</v>
      </c>
    </row>
    <row r="3200" spans="1:20" x14ac:dyDescent="0.2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v>42051.424502314811</v>
      </c>
      <c r="K3200">
        <v>1420798277</v>
      </c>
      <c r="L3200" s="10"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v>3.6666666666666666E-3</v>
      </c>
      <c r="R3200">
        <v>36.666666666666664</v>
      </c>
      <c r="S3200" t="s">
        <v>8319</v>
      </c>
      <c r="T3200" t="s">
        <v>8344</v>
      </c>
    </row>
    <row r="3201" spans="1:20" x14ac:dyDescent="0.2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v>41888.875</v>
      </c>
      <c r="K3201">
        <v>1407435418</v>
      </c>
      <c r="L3201" s="10"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v>0.52159999999999995</v>
      </c>
      <c r="R3201">
        <v>49.20754716981132</v>
      </c>
      <c r="S3201" t="s">
        <v>8319</v>
      </c>
      <c r="T3201" t="s">
        <v>8344</v>
      </c>
    </row>
    <row r="3202" spans="1:20" x14ac:dyDescent="0.2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v>42490.231944444444</v>
      </c>
      <c r="K3202">
        <v>1459410101</v>
      </c>
      <c r="L3202" s="10"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v>2.0000000000000002E-5</v>
      </c>
      <c r="R3202">
        <v>1</v>
      </c>
      <c r="S3202" t="s">
        <v>8319</v>
      </c>
      <c r="T3202" t="s">
        <v>8344</v>
      </c>
    </row>
    <row r="3203" spans="1:20" x14ac:dyDescent="0.2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v>41882.767094907409</v>
      </c>
      <c r="K3203">
        <v>1407695077</v>
      </c>
      <c r="L3203" s="10"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v>1.2500000000000001E-2</v>
      </c>
      <c r="R3203">
        <v>12.5</v>
      </c>
      <c r="S3203" t="s">
        <v>8319</v>
      </c>
      <c r="T3203" t="s">
        <v>8344</v>
      </c>
    </row>
    <row r="3204" spans="1:20" x14ac:dyDescent="0.2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v>42352.249305555553</v>
      </c>
      <c r="K3204">
        <v>1445027346</v>
      </c>
      <c r="L3204" s="10"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v>0.54520000000000002</v>
      </c>
      <c r="R3204">
        <v>109.04</v>
      </c>
      <c r="S3204" t="s">
        <v>8319</v>
      </c>
      <c r="T3204" t="s">
        <v>8344</v>
      </c>
    </row>
    <row r="3205" spans="1:20" x14ac:dyDescent="0.2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v>42272.988680555558</v>
      </c>
      <c r="K3205">
        <v>1440632622</v>
      </c>
      <c r="L3205" s="10"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v>0.25</v>
      </c>
      <c r="R3205">
        <v>41.666666666666664</v>
      </c>
      <c r="S3205" t="s">
        <v>8319</v>
      </c>
      <c r="T3205" t="s">
        <v>8344</v>
      </c>
    </row>
    <row r="3206" spans="1:20" x14ac:dyDescent="0.2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v>42202.676388888889</v>
      </c>
      <c r="K3206">
        <v>1434558479</v>
      </c>
      <c r="L3206" s="10"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v>0</v>
      </c>
      <c r="R3206" t="e">
        <v>#DIV/0!</v>
      </c>
      <c r="S3206" t="s">
        <v>8319</v>
      </c>
      <c r="T3206" t="s">
        <v>8344</v>
      </c>
    </row>
    <row r="3207" spans="1:20" x14ac:dyDescent="0.2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v>42125.374675925923</v>
      </c>
      <c r="K3207">
        <v>1427878772</v>
      </c>
      <c r="L3207" s="10"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v>3.4125000000000003E-2</v>
      </c>
      <c r="R3207">
        <v>22.75</v>
      </c>
      <c r="S3207" t="s">
        <v>8319</v>
      </c>
      <c r="T3207" t="s">
        <v>8344</v>
      </c>
    </row>
    <row r="3208" spans="1:20" x14ac:dyDescent="0.2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v>42266.276053240741</v>
      </c>
      <c r="K3208">
        <v>1440052651</v>
      </c>
      <c r="L3208" s="10"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v>0</v>
      </c>
      <c r="R3208" t="e">
        <v>#DIV/0!</v>
      </c>
      <c r="S3208" t="s">
        <v>8319</v>
      </c>
      <c r="T3208" t="s">
        <v>8344</v>
      </c>
    </row>
    <row r="3209" spans="1:20" x14ac:dyDescent="0.2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v>42117.236192129625</v>
      </c>
      <c r="K3209">
        <v>1424587207</v>
      </c>
      <c r="L3209" s="10"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v>0.46363636363636362</v>
      </c>
      <c r="R3209">
        <v>70.833333333333329</v>
      </c>
      <c r="S3209" t="s">
        <v>8319</v>
      </c>
      <c r="T3209" t="s">
        <v>8344</v>
      </c>
    </row>
    <row r="3210" spans="1:20" x14ac:dyDescent="0.2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v>41848.605057870373</v>
      </c>
      <c r="K3210">
        <v>1404743477</v>
      </c>
      <c r="L3210" s="10"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v>1.0349999999999999</v>
      </c>
      <c r="R3210">
        <v>63.109756097560975</v>
      </c>
      <c r="S3210" t="s">
        <v>8319</v>
      </c>
      <c r="T3210" t="s">
        <v>8350</v>
      </c>
    </row>
    <row r="3211" spans="1:20" x14ac:dyDescent="0.2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v>41810.958333333336</v>
      </c>
      <c r="K3211">
        <v>1400512658</v>
      </c>
      <c r="L3211" s="10"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v>1.1932315789473684</v>
      </c>
      <c r="R3211">
        <v>50.157964601769912</v>
      </c>
      <c r="S3211" t="s">
        <v>8319</v>
      </c>
      <c r="T3211" t="s">
        <v>8350</v>
      </c>
    </row>
    <row r="3212" spans="1:20" x14ac:dyDescent="0.2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v>41061.165972222225</v>
      </c>
      <c r="K3212">
        <v>1334442519</v>
      </c>
      <c r="L3212" s="10"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v>1.2576666666666667</v>
      </c>
      <c r="R3212">
        <v>62.883333333333333</v>
      </c>
      <c r="S3212" t="s">
        <v>8319</v>
      </c>
      <c r="T3212" t="s">
        <v>8350</v>
      </c>
    </row>
    <row r="3213" spans="1:20" x14ac:dyDescent="0.2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v>41866.083333333336</v>
      </c>
      <c r="K3213">
        <v>1405346680</v>
      </c>
      <c r="L3213" s="10"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v>1.1974347826086957</v>
      </c>
      <c r="R3213">
        <v>85.531055900621112</v>
      </c>
      <c r="S3213" t="s">
        <v>8319</v>
      </c>
      <c r="T3213" t="s">
        <v>8350</v>
      </c>
    </row>
    <row r="3214" spans="1:20" x14ac:dyDescent="0.2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v>41859.795729166668</v>
      </c>
      <c r="K3214">
        <v>1404932751</v>
      </c>
      <c r="L3214" s="10"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v>1.2625</v>
      </c>
      <c r="R3214">
        <v>53.723404255319146</v>
      </c>
      <c r="S3214" t="s">
        <v>8319</v>
      </c>
      <c r="T3214" t="s">
        <v>8350</v>
      </c>
    </row>
    <row r="3215" spans="1:20" x14ac:dyDescent="0.2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v>42211.763414351852</v>
      </c>
      <c r="K3215">
        <v>1434478759</v>
      </c>
      <c r="L3215" s="10"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v>1.0011666666666668</v>
      </c>
      <c r="R3215">
        <v>127.80851063829788</v>
      </c>
      <c r="S3215" t="s">
        <v>8319</v>
      </c>
      <c r="T3215" t="s">
        <v>8350</v>
      </c>
    </row>
    <row r="3216" spans="1:20" x14ac:dyDescent="0.2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v>42374.996527777781</v>
      </c>
      <c r="K3216">
        <v>1448823673</v>
      </c>
      <c r="L3216" s="10"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v>1.0213333333333334</v>
      </c>
      <c r="R3216">
        <v>106.57391304347826</v>
      </c>
      <c r="S3216" t="s">
        <v>8319</v>
      </c>
      <c r="T3216" t="s">
        <v>8350</v>
      </c>
    </row>
    <row r="3217" spans="1:20" x14ac:dyDescent="0.2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v>42257.165972222225</v>
      </c>
      <c r="K3217">
        <v>1438617471</v>
      </c>
      <c r="L3217" s="10"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v>1.0035142857142858</v>
      </c>
      <c r="R3217">
        <v>262.11194029850748</v>
      </c>
      <c r="S3217" t="s">
        <v>8319</v>
      </c>
      <c r="T3217" t="s">
        <v>8350</v>
      </c>
    </row>
    <row r="3218" spans="1:20" x14ac:dyDescent="0.2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v>42196.604166666672</v>
      </c>
      <c r="K3218">
        <v>1433934371</v>
      </c>
      <c r="L3218" s="10"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v>1.0004999999999999</v>
      </c>
      <c r="R3218">
        <v>57.171428571428571</v>
      </c>
      <c r="S3218" t="s">
        <v>8319</v>
      </c>
      <c r="T3218" t="s">
        <v>8350</v>
      </c>
    </row>
    <row r="3219" spans="1:20" x14ac:dyDescent="0.2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v>42678.546111111107</v>
      </c>
      <c r="K3219">
        <v>1475672784</v>
      </c>
      <c r="L3219" s="10"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v>1.1602222222222223</v>
      </c>
      <c r="R3219">
        <v>50.20192307692308</v>
      </c>
      <c r="S3219" t="s">
        <v>8319</v>
      </c>
      <c r="T3219" t="s">
        <v>8350</v>
      </c>
    </row>
    <row r="3220" spans="1:20" x14ac:dyDescent="0.2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v>42004</v>
      </c>
      <c r="K3220">
        <v>1417132986</v>
      </c>
      <c r="L3220" s="10"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v>1.0209999999999999</v>
      </c>
      <c r="R3220">
        <v>66.586956521739125</v>
      </c>
      <c r="S3220" t="s">
        <v>8319</v>
      </c>
      <c r="T3220" t="s">
        <v>8350</v>
      </c>
    </row>
    <row r="3221" spans="1:20" x14ac:dyDescent="0.2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v>42085.941516203704</v>
      </c>
      <c r="K3221">
        <v>1424043347</v>
      </c>
      <c r="L3221" s="10"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v>1.0011000000000001</v>
      </c>
      <c r="R3221">
        <v>168.25210084033614</v>
      </c>
      <c r="S3221" t="s">
        <v>8319</v>
      </c>
      <c r="T3221" t="s">
        <v>8350</v>
      </c>
    </row>
    <row r="3222" spans="1:20" x14ac:dyDescent="0.2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v>42806.875</v>
      </c>
      <c r="K3222">
        <v>1486411204</v>
      </c>
      <c r="L3222" s="10"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v>1.0084</v>
      </c>
      <c r="R3222">
        <v>256.37288135593218</v>
      </c>
      <c r="S3222" t="s">
        <v>8319</v>
      </c>
      <c r="T3222" t="s">
        <v>8350</v>
      </c>
    </row>
    <row r="3223" spans="1:20" x14ac:dyDescent="0.2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v>42190.696793981479</v>
      </c>
      <c r="K3223">
        <v>1433090603</v>
      </c>
      <c r="L3223" s="10"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v>1.0342499999999999</v>
      </c>
      <c r="R3223">
        <v>36.610619469026545</v>
      </c>
      <c r="S3223" t="s">
        <v>8319</v>
      </c>
      <c r="T3223" t="s">
        <v>8350</v>
      </c>
    </row>
    <row r="3224" spans="1:20" x14ac:dyDescent="0.2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v>42301.895138888889</v>
      </c>
      <c r="K3224">
        <v>1443016697</v>
      </c>
      <c r="L3224" s="10"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v>1.248</v>
      </c>
      <c r="R3224">
        <v>37.142857142857146</v>
      </c>
      <c r="S3224" t="s">
        <v>8319</v>
      </c>
      <c r="T3224" t="s">
        <v>8350</v>
      </c>
    </row>
    <row r="3225" spans="1:20" x14ac:dyDescent="0.2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v>42236.835370370376</v>
      </c>
      <c r="K3225">
        <v>1437508976</v>
      </c>
      <c r="L3225" s="10"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v>1.0951612903225807</v>
      </c>
      <c r="R3225">
        <v>45.878378378378379</v>
      </c>
      <c r="S3225" t="s">
        <v>8319</v>
      </c>
      <c r="T3225" t="s">
        <v>8350</v>
      </c>
    </row>
    <row r="3226" spans="1:20" x14ac:dyDescent="0.2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v>42745.208333333328</v>
      </c>
      <c r="K3226">
        <v>1479932713</v>
      </c>
      <c r="L3226" s="10"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v>1.0203333333333333</v>
      </c>
      <c r="R3226">
        <v>141.71296296296296</v>
      </c>
      <c r="S3226" t="s">
        <v>8319</v>
      </c>
      <c r="T3226" t="s">
        <v>8350</v>
      </c>
    </row>
    <row r="3227" spans="1:20" x14ac:dyDescent="0.2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v>42524.875</v>
      </c>
      <c r="K3227">
        <v>1463145938</v>
      </c>
      <c r="L3227" s="10"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v>1.0235000000000001</v>
      </c>
      <c r="R3227">
        <v>52.487179487179489</v>
      </c>
      <c r="S3227" t="s">
        <v>8319</v>
      </c>
      <c r="T3227" t="s">
        <v>8350</v>
      </c>
    </row>
    <row r="3228" spans="1:20" x14ac:dyDescent="0.2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v>42307.583472222221</v>
      </c>
      <c r="K3228">
        <v>1443621612</v>
      </c>
      <c r="L3228" s="10"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v>1.0416666666666667</v>
      </c>
      <c r="R3228">
        <v>59.523809523809526</v>
      </c>
      <c r="S3228" t="s">
        <v>8319</v>
      </c>
      <c r="T3228" t="s">
        <v>8350</v>
      </c>
    </row>
    <row r="3229" spans="1:20" x14ac:dyDescent="0.2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v>42752.882361111115</v>
      </c>
      <c r="K3229">
        <v>1482095436</v>
      </c>
      <c r="L3229" s="10"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v>1.25</v>
      </c>
      <c r="R3229">
        <v>50</v>
      </c>
      <c r="S3229" t="s">
        <v>8319</v>
      </c>
      <c r="T3229" t="s">
        <v>8350</v>
      </c>
    </row>
    <row r="3230" spans="1:20" x14ac:dyDescent="0.2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v>42355.207638888889</v>
      </c>
      <c r="K3230">
        <v>1447606884</v>
      </c>
      <c r="L3230" s="10"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v>1.0234285714285714</v>
      </c>
      <c r="R3230">
        <v>193.62162162162161</v>
      </c>
      <c r="S3230" t="s">
        <v>8319</v>
      </c>
      <c r="T3230" t="s">
        <v>8350</v>
      </c>
    </row>
    <row r="3231" spans="1:20" x14ac:dyDescent="0.2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v>41963.333310185189</v>
      </c>
      <c r="K3231">
        <v>1413874798</v>
      </c>
      <c r="L3231" s="10"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v>1.0786500000000001</v>
      </c>
      <c r="R3231">
        <v>106.79702970297029</v>
      </c>
      <c r="S3231" t="s">
        <v>8319</v>
      </c>
      <c r="T3231" t="s">
        <v>8350</v>
      </c>
    </row>
    <row r="3232" spans="1:20" x14ac:dyDescent="0.2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v>41913.165972222225</v>
      </c>
      <c r="K3232">
        <v>1410840126</v>
      </c>
      <c r="L3232" s="10"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v>1.0988461538461538</v>
      </c>
      <c r="R3232">
        <v>77.21621621621621</v>
      </c>
      <c r="S3232" t="s">
        <v>8319</v>
      </c>
      <c r="T3232" t="s">
        <v>8350</v>
      </c>
    </row>
    <row r="3233" spans="1:20" x14ac:dyDescent="0.2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v>42476.943831018521</v>
      </c>
      <c r="K3233">
        <v>1458254347</v>
      </c>
      <c r="L3233" s="10"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v>1.61</v>
      </c>
      <c r="R3233">
        <v>57.5</v>
      </c>
      <c r="S3233" t="s">
        <v>8319</v>
      </c>
      <c r="T3233" t="s">
        <v>8350</v>
      </c>
    </row>
    <row r="3234" spans="1:20" x14ac:dyDescent="0.2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v>42494.165972222225</v>
      </c>
      <c r="K3234">
        <v>1459711917</v>
      </c>
      <c r="L3234" s="10"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v>1.3120000000000001</v>
      </c>
      <c r="R3234">
        <v>50.46153846153846</v>
      </c>
      <c r="S3234" t="s">
        <v>8319</v>
      </c>
      <c r="T3234" t="s">
        <v>8350</v>
      </c>
    </row>
    <row r="3235" spans="1:20" x14ac:dyDescent="0.2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v>42796.805034722223</v>
      </c>
      <c r="K3235">
        <v>1485890355</v>
      </c>
      <c r="L3235" s="10"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v>1.1879999999999999</v>
      </c>
      <c r="R3235">
        <v>97.377049180327873</v>
      </c>
      <c r="S3235" t="s">
        <v>8319</v>
      </c>
      <c r="T3235" t="s">
        <v>8350</v>
      </c>
    </row>
    <row r="3236" spans="1:20" x14ac:dyDescent="0.2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v>42767.979861111111</v>
      </c>
      <c r="K3236">
        <v>1483124208</v>
      </c>
      <c r="L3236" s="10"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v>1.0039275000000001</v>
      </c>
      <c r="R3236">
        <v>34.91921739130435</v>
      </c>
      <c r="S3236" t="s">
        <v>8319</v>
      </c>
      <c r="T3236" t="s">
        <v>8350</v>
      </c>
    </row>
    <row r="3237" spans="1:20" x14ac:dyDescent="0.2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v>42552.347812499997</v>
      </c>
      <c r="K3237">
        <v>1464769251</v>
      </c>
      <c r="L3237" s="10"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v>1.0320666666666667</v>
      </c>
      <c r="R3237">
        <v>85.530386740331494</v>
      </c>
      <c r="S3237" t="s">
        <v>8319</v>
      </c>
      <c r="T3237" t="s">
        <v>8350</v>
      </c>
    </row>
    <row r="3238" spans="1:20" x14ac:dyDescent="0.2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v>42732.917048611111</v>
      </c>
      <c r="K3238">
        <v>1480370433</v>
      </c>
      <c r="L3238" s="10"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v>1.006</v>
      </c>
      <c r="R3238">
        <v>182.90909090909091</v>
      </c>
      <c r="S3238" t="s">
        <v>8319</v>
      </c>
      <c r="T3238" t="s">
        <v>8350</v>
      </c>
    </row>
    <row r="3239" spans="1:20" x14ac:dyDescent="0.2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v>42276.165972222225</v>
      </c>
      <c r="K3239">
        <v>1441452184</v>
      </c>
      <c r="L3239" s="10"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v>1.0078754285714286</v>
      </c>
      <c r="R3239">
        <v>131.13620817843866</v>
      </c>
      <c r="S3239" t="s">
        <v>8319</v>
      </c>
      <c r="T3239" t="s">
        <v>8350</v>
      </c>
    </row>
    <row r="3240" spans="1:20" x14ac:dyDescent="0.2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v>42186.510393518518</v>
      </c>
      <c r="K3240">
        <v>1433160898</v>
      </c>
      <c r="L3240" s="10"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v>1.1232142857142857</v>
      </c>
      <c r="R3240">
        <v>39.810126582278478</v>
      </c>
      <c r="S3240" t="s">
        <v>8319</v>
      </c>
      <c r="T3240" t="s">
        <v>8350</v>
      </c>
    </row>
    <row r="3241" spans="1:20" x14ac:dyDescent="0.2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v>42302.999305555553</v>
      </c>
      <c r="K3241">
        <v>1443665293</v>
      </c>
      <c r="L3241" s="10"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v>1.0591914022517912</v>
      </c>
      <c r="R3241">
        <v>59.701730769230764</v>
      </c>
      <c r="S3241" t="s">
        <v>8319</v>
      </c>
      <c r="T3241" t="s">
        <v>8350</v>
      </c>
    </row>
    <row r="3242" spans="1:20" x14ac:dyDescent="0.2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v>42782.958333333328</v>
      </c>
      <c r="K3242">
        <v>1484843948</v>
      </c>
      <c r="L3242" s="10"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v>1.0056666666666667</v>
      </c>
      <c r="R3242">
        <v>88.735294117647058</v>
      </c>
      <c r="S3242" t="s">
        <v>8319</v>
      </c>
      <c r="T3242" t="s">
        <v>8350</v>
      </c>
    </row>
    <row r="3243" spans="1:20" x14ac:dyDescent="0.2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v>41926.290972222225</v>
      </c>
      <c r="K3243">
        <v>1410421670</v>
      </c>
      <c r="L3243" s="10"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v>1.1530588235294117</v>
      </c>
      <c r="R3243">
        <v>58.688622754491021</v>
      </c>
      <c r="S3243" t="s">
        <v>8319</v>
      </c>
      <c r="T3243" t="s">
        <v>8350</v>
      </c>
    </row>
    <row r="3244" spans="1:20" x14ac:dyDescent="0.2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v>41901.755694444444</v>
      </c>
      <c r="K3244">
        <v>1408558092</v>
      </c>
      <c r="L3244" s="10"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v>1.273042</v>
      </c>
      <c r="R3244">
        <v>69.56513661202186</v>
      </c>
      <c r="S3244" t="s">
        <v>8319</v>
      </c>
      <c r="T3244" t="s">
        <v>8350</v>
      </c>
    </row>
    <row r="3245" spans="1:20" x14ac:dyDescent="0.2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v>42286</v>
      </c>
      <c r="K3245">
        <v>1442283562</v>
      </c>
      <c r="L3245" s="10"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v>1.028375</v>
      </c>
      <c r="R3245">
        <v>115.87323943661971</v>
      </c>
      <c r="S3245" t="s">
        <v>8319</v>
      </c>
      <c r="T3245" t="s">
        <v>8350</v>
      </c>
    </row>
    <row r="3246" spans="1:20" x14ac:dyDescent="0.2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v>42705.735902777778</v>
      </c>
      <c r="K3246">
        <v>1478018382</v>
      </c>
      <c r="L3246" s="10"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v>1.0293749999999999</v>
      </c>
      <c r="R3246">
        <v>23.869565217391305</v>
      </c>
      <c r="S3246" t="s">
        <v>8319</v>
      </c>
      <c r="T3246" t="s">
        <v>8350</v>
      </c>
    </row>
    <row r="3247" spans="1:20" x14ac:dyDescent="0.2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v>42167.083333333328</v>
      </c>
      <c r="K3247">
        <v>1431354258</v>
      </c>
      <c r="L3247" s="10"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v>1.043047619047619</v>
      </c>
      <c r="R3247">
        <v>81.125925925925927</v>
      </c>
      <c r="S3247" t="s">
        <v>8319</v>
      </c>
      <c r="T3247" t="s">
        <v>8350</v>
      </c>
    </row>
    <row r="3248" spans="1:20" x14ac:dyDescent="0.2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v>42259.165972222225</v>
      </c>
      <c r="K3248">
        <v>1439551200</v>
      </c>
      <c r="L3248" s="10"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v>1.1122000000000001</v>
      </c>
      <c r="R3248">
        <v>57.626943005181346</v>
      </c>
      <c r="S3248" t="s">
        <v>8319</v>
      </c>
      <c r="T3248" t="s">
        <v>8350</v>
      </c>
    </row>
    <row r="3249" spans="1:20" x14ac:dyDescent="0.2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v>42197.434166666666</v>
      </c>
      <c r="K3249">
        <v>1434104712</v>
      </c>
      <c r="L3249" s="10"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v>1.0586</v>
      </c>
      <c r="R3249">
        <v>46.429824561403507</v>
      </c>
      <c r="S3249" t="s">
        <v>8319</v>
      </c>
      <c r="T3249" t="s">
        <v>8350</v>
      </c>
    </row>
    <row r="3250" spans="1:20" x14ac:dyDescent="0.2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v>42098.846724537041</v>
      </c>
      <c r="K3250">
        <v>1425590357</v>
      </c>
      <c r="L3250" s="10"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v>1.0079166666666666</v>
      </c>
      <c r="R3250">
        <v>60.475000000000001</v>
      </c>
      <c r="S3250" t="s">
        <v>8319</v>
      </c>
      <c r="T3250" t="s">
        <v>8350</v>
      </c>
    </row>
    <row r="3251" spans="1:20" x14ac:dyDescent="0.2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v>42175.746689814812</v>
      </c>
      <c r="K3251">
        <v>1432230914</v>
      </c>
      <c r="L3251" s="10"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v>1.0492727272727274</v>
      </c>
      <c r="R3251">
        <v>65.579545454545453</v>
      </c>
      <c r="S3251" t="s">
        <v>8319</v>
      </c>
      <c r="T3251" t="s">
        <v>8350</v>
      </c>
    </row>
    <row r="3252" spans="1:20" x14ac:dyDescent="0.2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v>41948.783842592595</v>
      </c>
      <c r="K3252">
        <v>1412617724</v>
      </c>
      <c r="L3252" s="10"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v>1.01552</v>
      </c>
      <c r="R3252">
        <v>119.1924882629108</v>
      </c>
      <c r="S3252" t="s">
        <v>8319</v>
      </c>
      <c r="T3252" t="s">
        <v>8350</v>
      </c>
    </row>
    <row r="3253" spans="1:20" x14ac:dyDescent="0.2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v>42176.731087962966</v>
      </c>
      <c r="K3253">
        <v>1432315966</v>
      </c>
      <c r="L3253" s="10"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v>1.1073333333333333</v>
      </c>
      <c r="R3253">
        <v>83.05</v>
      </c>
      <c r="S3253" t="s">
        <v>8319</v>
      </c>
      <c r="T3253" t="s">
        <v>8350</v>
      </c>
    </row>
    <row r="3254" spans="1:20" x14ac:dyDescent="0.2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v>42620.472685185188</v>
      </c>
      <c r="K3254">
        <v>1470655240</v>
      </c>
      <c r="L3254" s="10"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v>1.2782222222222221</v>
      </c>
      <c r="R3254">
        <v>57.52</v>
      </c>
      <c r="S3254" t="s">
        <v>8319</v>
      </c>
      <c r="T3254" t="s">
        <v>8350</v>
      </c>
    </row>
    <row r="3255" spans="1:20" x14ac:dyDescent="0.2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v>42621.15625</v>
      </c>
      <c r="K3255">
        <v>1471701028</v>
      </c>
      <c r="L3255" s="10"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v>1.0182500000000001</v>
      </c>
      <c r="R3255">
        <v>177.08695652173913</v>
      </c>
      <c r="S3255" t="s">
        <v>8319</v>
      </c>
      <c r="T3255" t="s">
        <v>8350</v>
      </c>
    </row>
    <row r="3256" spans="1:20" x14ac:dyDescent="0.2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v>42089.044085648144</v>
      </c>
      <c r="K3256">
        <v>1424743409</v>
      </c>
      <c r="L3256" s="10"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v>1.012576923076923</v>
      </c>
      <c r="R3256">
        <v>70.771505376344081</v>
      </c>
      <c r="S3256" t="s">
        <v>8319</v>
      </c>
      <c r="T3256" t="s">
        <v>8350</v>
      </c>
    </row>
    <row r="3257" spans="1:20" x14ac:dyDescent="0.2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v>41919.768229166664</v>
      </c>
      <c r="K3257">
        <v>1410114375</v>
      </c>
      <c r="L3257" s="10"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v>1.75</v>
      </c>
      <c r="R3257">
        <v>29.166666666666668</v>
      </c>
      <c r="S3257" t="s">
        <v>8319</v>
      </c>
      <c r="T3257" t="s">
        <v>8350</v>
      </c>
    </row>
    <row r="3258" spans="1:20" x14ac:dyDescent="0.2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v>42166.165972222225</v>
      </c>
      <c r="K3258">
        <v>1432129577</v>
      </c>
      <c r="L3258" s="10"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v>1.2806</v>
      </c>
      <c r="R3258">
        <v>72.76136363636364</v>
      </c>
      <c r="S3258" t="s">
        <v>8319</v>
      </c>
      <c r="T3258" t="s">
        <v>8350</v>
      </c>
    </row>
    <row r="3259" spans="1:20" x14ac:dyDescent="0.2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v>42788.559629629628</v>
      </c>
      <c r="K3259">
        <v>1485177952</v>
      </c>
      <c r="L3259" s="10"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v>1.0629949999999999</v>
      </c>
      <c r="R3259">
        <v>51.853414634146333</v>
      </c>
      <c r="S3259" t="s">
        <v>8319</v>
      </c>
      <c r="T3259" t="s">
        <v>8350</v>
      </c>
    </row>
    <row r="3260" spans="1:20" x14ac:dyDescent="0.2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v>42012.887280092589</v>
      </c>
      <c r="K3260">
        <v>1418159861</v>
      </c>
      <c r="L3260" s="10"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v>1.052142857142857</v>
      </c>
      <c r="R3260">
        <v>98.2</v>
      </c>
      <c r="S3260" t="s">
        <v>8319</v>
      </c>
      <c r="T3260" t="s">
        <v>8350</v>
      </c>
    </row>
    <row r="3261" spans="1:20" x14ac:dyDescent="0.2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v>42644.165972222225</v>
      </c>
      <c r="K3261">
        <v>1472753745</v>
      </c>
      <c r="L3261" s="10"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v>1.0616782608695652</v>
      </c>
      <c r="R3261">
        <v>251.7381443298969</v>
      </c>
      <c r="S3261" t="s">
        <v>8319</v>
      </c>
      <c r="T3261" t="s">
        <v>8350</v>
      </c>
    </row>
    <row r="3262" spans="1:20" x14ac:dyDescent="0.2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v>42338.714328703703</v>
      </c>
      <c r="K3262">
        <v>1445875718</v>
      </c>
      <c r="L3262" s="10"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v>1.0924</v>
      </c>
      <c r="R3262">
        <v>74.821917808219183</v>
      </c>
      <c r="S3262" t="s">
        <v>8319</v>
      </c>
      <c r="T3262" t="s">
        <v>8350</v>
      </c>
    </row>
    <row r="3263" spans="1:20" x14ac:dyDescent="0.2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v>42201.725416666668</v>
      </c>
      <c r="K3263">
        <v>1434475476</v>
      </c>
      <c r="L3263" s="10"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v>1.0045454545454546</v>
      </c>
      <c r="R3263">
        <v>67.65306122448979</v>
      </c>
      <c r="S3263" t="s">
        <v>8319</v>
      </c>
      <c r="T3263" t="s">
        <v>8350</v>
      </c>
    </row>
    <row r="3264" spans="1:20" x14ac:dyDescent="0.2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v>41995.166666666672</v>
      </c>
      <c r="K3264">
        <v>1416555262</v>
      </c>
      <c r="L3264" s="10"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v>1.0304098360655738</v>
      </c>
      <c r="R3264">
        <v>93.81343283582089</v>
      </c>
      <c r="S3264" t="s">
        <v>8319</v>
      </c>
      <c r="T3264" t="s">
        <v>8350</v>
      </c>
    </row>
    <row r="3265" spans="1:20" x14ac:dyDescent="0.2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v>42307.875</v>
      </c>
      <c r="K3265">
        <v>1444220588</v>
      </c>
      <c r="L3265" s="10"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v>1.121664</v>
      </c>
      <c r="R3265">
        <v>41.237647058823526</v>
      </c>
      <c r="S3265" t="s">
        <v>8319</v>
      </c>
      <c r="T3265" t="s">
        <v>8350</v>
      </c>
    </row>
    <row r="3266" spans="1:20" x14ac:dyDescent="0.2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v>42032.916666666672</v>
      </c>
      <c r="K3266">
        <v>1421089938</v>
      </c>
      <c r="L3266" s="10"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v>1.03</v>
      </c>
      <c r="R3266">
        <v>52.551020408163268</v>
      </c>
      <c r="S3266" t="s">
        <v>8319</v>
      </c>
      <c r="T3266" t="s">
        <v>8350</v>
      </c>
    </row>
    <row r="3267" spans="1:20" x14ac:dyDescent="0.2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v>42341.708333333328</v>
      </c>
      <c r="K3267">
        <v>1446570315</v>
      </c>
      <c r="L3267" s="10"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v>1.64</v>
      </c>
      <c r="R3267">
        <v>70.285714285714292</v>
      </c>
      <c r="S3267" t="s">
        <v>8319</v>
      </c>
      <c r="T3267" t="s">
        <v>8350</v>
      </c>
    </row>
    <row r="3268" spans="1:20" x14ac:dyDescent="0.2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v>42167.875</v>
      </c>
      <c r="K3268">
        <v>1431435122</v>
      </c>
      <c r="L3268" s="10"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v>1.3128333333333333</v>
      </c>
      <c r="R3268">
        <v>48.325153374233132</v>
      </c>
      <c r="S3268" t="s">
        <v>8319</v>
      </c>
      <c r="T3268" t="s">
        <v>8350</v>
      </c>
    </row>
    <row r="3269" spans="1:20" x14ac:dyDescent="0.2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v>42202.757638888885</v>
      </c>
      <c r="K3269">
        <v>1434564660</v>
      </c>
      <c r="L3269" s="10"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v>1.0209999999999999</v>
      </c>
      <c r="R3269">
        <v>53.177083333333336</v>
      </c>
      <c r="S3269" t="s">
        <v>8319</v>
      </c>
      <c r="T3269" t="s">
        <v>8350</v>
      </c>
    </row>
    <row r="3270" spans="1:20" x14ac:dyDescent="0.2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v>42606.90425925926</v>
      </c>
      <c r="K3270">
        <v>1470692528</v>
      </c>
      <c r="L3270" s="10"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v>1.28</v>
      </c>
      <c r="R3270">
        <v>60.952380952380949</v>
      </c>
      <c r="S3270" t="s">
        <v>8319</v>
      </c>
      <c r="T3270" t="s">
        <v>8350</v>
      </c>
    </row>
    <row r="3271" spans="1:20" x14ac:dyDescent="0.2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v>42171.458333333328</v>
      </c>
      <c r="K3271">
        <v>1431509397</v>
      </c>
      <c r="L3271" s="10"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v>1.0149999999999999</v>
      </c>
      <c r="R3271">
        <v>116</v>
      </c>
      <c r="S3271" t="s">
        <v>8319</v>
      </c>
      <c r="T3271" t="s">
        <v>8350</v>
      </c>
    </row>
    <row r="3272" spans="1:20" x14ac:dyDescent="0.2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v>42197.533159722225</v>
      </c>
      <c r="K3272">
        <v>1434113265</v>
      </c>
      <c r="L3272" s="10"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v>1.0166666666666666</v>
      </c>
      <c r="R3272">
        <v>61</v>
      </c>
      <c r="S3272" t="s">
        <v>8319</v>
      </c>
      <c r="T3272" t="s">
        <v>8350</v>
      </c>
    </row>
    <row r="3273" spans="1:20" x14ac:dyDescent="0.2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v>41945.478877314818</v>
      </c>
      <c r="K3273">
        <v>1412332175</v>
      </c>
      <c r="L3273" s="10"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v>1.3</v>
      </c>
      <c r="R3273">
        <v>38.235294117647058</v>
      </c>
      <c r="S3273" t="s">
        <v>8319</v>
      </c>
      <c r="T3273" t="s">
        <v>8350</v>
      </c>
    </row>
    <row r="3274" spans="1:20" x14ac:dyDescent="0.2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v>42314.541770833333</v>
      </c>
      <c r="K3274">
        <v>1444219209</v>
      </c>
      <c r="L3274" s="10"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v>1.5443</v>
      </c>
      <c r="R3274">
        <v>106.50344827586207</v>
      </c>
      <c r="S3274" t="s">
        <v>8319</v>
      </c>
      <c r="T3274" t="s">
        <v>8350</v>
      </c>
    </row>
    <row r="3275" spans="1:20" x14ac:dyDescent="0.2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v>42627.791666666672</v>
      </c>
      <c r="K3275">
        <v>1472498042</v>
      </c>
      <c r="L3275" s="10"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v>1.0740000000000001</v>
      </c>
      <c r="R3275">
        <v>204.57142857142858</v>
      </c>
      <c r="S3275" t="s">
        <v>8319</v>
      </c>
      <c r="T3275" t="s">
        <v>8350</v>
      </c>
    </row>
    <row r="3276" spans="1:20" x14ac:dyDescent="0.2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v>42444.875</v>
      </c>
      <c r="K3276">
        <v>1454259272</v>
      </c>
      <c r="L3276" s="10"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v>1.0132258064516129</v>
      </c>
      <c r="R3276">
        <v>54.912587412587413</v>
      </c>
      <c r="S3276" t="s">
        <v>8319</v>
      </c>
      <c r="T3276" t="s">
        <v>8350</v>
      </c>
    </row>
    <row r="3277" spans="1:20" x14ac:dyDescent="0.2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v>42044.1875</v>
      </c>
      <c r="K3277">
        <v>1421183271</v>
      </c>
      <c r="L3277" s="10"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v>1.0027777777777778</v>
      </c>
      <c r="R3277">
        <v>150.41666666666666</v>
      </c>
      <c r="S3277" t="s">
        <v>8319</v>
      </c>
      <c r="T3277" t="s">
        <v>8350</v>
      </c>
    </row>
    <row r="3278" spans="1:20" x14ac:dyDescent="0.2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v>42461.165972222225</v>
      </c>
      <c r="K3278">
        <v>1456526879</v>
      </c>
      <c r="L3278" s="10"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v>1.1684444444444444</v>
      </c>
      <c r="R3278">
        <v>52.58</v>
      </c>
      <c r="S3278" t="s">
        <v>8319</v>
      </c>
      <c r="T3278" t="s">
        <v>8350</v>
      </c>
    </row>
    <row r="3279" spans="1:20" x14ac:dyDescent="0.2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v>41961.724606481483</v>
      </c>
      <c r="K3279">
        <v>1413735806</v>
      </c>
      <c r="L3279" s="10"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v>1.0860000000000001</v>
      </c>
      <c r="R3279">
        <v>54.3</v>
      </c>
      <c r="S3279" t="s">
        <v>8319</v>
      </c>
      <c r="T3279" t="s">
        <v>8350</v>
      </c>
    </row>
    <row r="3280" spans="1:20" x14ac:dyDescent="0.2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v>42154.848414351851</v>
      </c>
      <c r="K3280">
        <v>1430425303</v>
      </c>
      <c r="L3280" s="10"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v>1.034</v>
      </c>
      <c r="R3280">
        <v>76.029411764705884</v>
      </c>
      <c r="S3280" t="s">
        <v>8319</v>
      </c>
      <c r="T3280" t="s">
        <v>8350</v>
      </c>
    </row>
    <row r="3281" spans="1:20" x14ac:dyDescent="0.2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v>42461.06086805556</v>
      </c>
      <c r="K3281">
        <v>1456885659</v>
      </c>
      <c r="L3281" s="10"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v>1.1427586206896552</v>
      </c>
      <c r="R3281">
        <v>105.2063492063492</v>
      </c>
      <c r="S3281" t="s">
        <v>8319</v>
      </c>
      <c r="T3281" t="s">
        <v>8350</v>
      </c>
    </row>
    <row r="3282" spans="1:20" x14ac:dyDescent="0.2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v>42156.208333333328</v>
      </c>
      <c r="K3282">
        <v>1430158198</v>
      </c>
      <c r="L3282" s="10"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v>1.03</v>
      </c>
      <c r="R3282">
        <v>68.666666666666671</v>
      </c>
      <c r="S3282" t="s">
        <v>8319</v>
      </c>
      <c r="T3282" t="s">
        <v>8350</v>
      </c>
    </row>
    <row r="3283" spans="1:20" x14ac:dyDescent="0.2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v>42249.019733796296</v>
      </c>
      <c r="K3283">
        <v>1438561705</v>
      </c>
      <c r="L3283" s="10"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v>1.216</v>
      </c>
      <c r="R3283">
        <v>129.36170212765958</v>
      </c>
      <c r="S3283" t="s">
        <v>8319</v>
      </c>
      <c r="T3283" t="s">
        <v>8350</v>
      </c>
    </row>
    <row r="3284" spans="1:20" x14ac:dyDescent="0.2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v>42489.19430555556</v>
      </c>
      <c r="K3284">
        <v>1458103188</v>
      </c>
      <c r="L3284" s="10"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v>1.026467741935484</v>
      </c>
      <c r="R3284">
        <v>134.26371308016877</v>
      </c>
      <c r="S3284" t="s">
        <v>8319</v>
      </c>
      <c r="T3284" t="s">
        <v>8350</v>
      </c>
    </row>
    <row r="3285" spans="1:20" x14ac:dyDescent="0.2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v>42410.875</v>
      </c>
      <c r="K3285">
        <v>1452448298</v>
      </c>
      <c r="L3285" s="10"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v>1.0475000000000001</v>
      </c>
      <c r="R3285">
        <v>17.829787234042552</v>
      </c>
      <c r="S3285" t="s">
        <v>8319</v>
      </c>
      <c r="T3285" t="s">
        <v>8350</v>
      </c>
    </row>
    <row r="3286" spans="1:20" x14ac:dyDescent="0.2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v>42398.249305555553</v>
      </c>
      <c r="K3286">
        <v>1452546853</v>
      </c>
      <c r="L3286" s="10"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v>1.016</v>
      </c>
      <c r="R3286">
        <v>203.2</v>
      </c>
      <c r="S3286" t="s">
        <v>8319</v>
      </c>
      <c r="T3286" t="s">
        <v>8350</v>
      </c>
    </row>
    <row r="3287" spans="1:20" x14ac:dyDescent="0.2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v>42794.208333333328</v>
      </c>
      <c r="K3287">
        <v>1485556626</v>
      </c>
      <c r="L3287" s="10"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v>1.1210242048409682</v>
      </c>
      <c r="R3287">
        <v>69.18518518518519</v>
      </c>
      <c r="S3287" t="s">
        <v>8319</v>
      </c>
      <c r="T3287" t="s">
        <v>8350</v>
      </c>
    </row>
    <row r="3288" spans="1:20" x14ac:dyDescent="0.2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v>42597.840069444443</v>
      </c>
      <c r="K3288">
        <v>1468699782</v>
      </c>
      <c r="L3288" s="10"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v>1.0176666666666667</v>
      </c>
      <c r="R3288">
        <v>125.12295081967213</v>
      </c>
      <c r="S3288" t="s">
        <v>8319</v>
      </c>
      <c r="T3288" t="s">
        <v>8350</v>
      </c>
    </row>
    <row r="3289" spans="1:20" x14ac:dyDescent="0.2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v>42336.750324074077</v>
      </c>
      <c r="K3289">
        <v>1446573628</v>
      </c>
      <c r="L3289" s="10"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v>1</v>
      </c>
      <c r="R3289">
        <v>73.529411764705884</v>
      </c>
      <c r="S3289" t="s">
        <v>8319</v>
      </c>
      <c r="T3289" t="s">
        <v>8350</v>
      </c>
    </row>
    <row r="3290" spans="1:20" x14ac:dyDescent="0.2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v>42541.958333333328</v>
      </c>
      <c r="K3290">
        <v>1463337315</v>
      </c>
      <c r="L3290" s="10"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v>1.0026489999999999</v>
      </c>
      <c r="R3290">
        <v>48.437149758454105</v>
      </c>
      <c r="S3290" t="s">
        <v>8319</v>
      </c>
      <c r="T3290" t="s">
        <v>8350</v>
      </c>
    </row>
    <row r="3291" spans="1:20" x14ac:dyDescent="0.2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v>42786.368078703701</v>
      </c>
      <c r="K3291">
        <v>1485161402</v>
      </c>
      <c r="L3291" s="10"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v>1.3304200000000002</v>
      </c>
      <c r="R3291">
        <v>26.608400000000003</v>
      </c>
      <c r="S3291" t="s">
        <v>8319</v>
      </c>
      <c r="T3291" t="s">
        <v>8350</v>
      </c>
    </row>
    <row r="3292" spans="1:20" x14ac:dyDescent="0.2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v>42805.51494212963</v>
      </c>
      <c r="K3292">
        <v>1486642891</v>
      </c>
      <c r="L3292" s="10"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v>1.212</v>
      </c>
      <c r="R3292">
        <v>33.666666666666664</v>
      </c>
      <c r="S3292" t="s">
        <v>8319</v>
      </c>
      <c r="T3292" t="s">
        <v>8350</v>
      </c>
    </row>
    <row r="3293" spans="1:20" x14ac:dyDescent="0.2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v>42264.165972222225</v>
      </c>
      <c r="K3293">
        <v>1439743900</v>
      </c>
      <c r="L3293" s="10"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v>1.1399999999999999</v>
      </c>
      <c r="R3293">
        <v>40.714285714285715</v>
      </c>
      <c r="S3293" t="s">
        <v>8319</v>
      </c>
      <c r="T3293" t="s">
        <v>8350</v>
      </c>
    </row>
    <row r="3294" spans="1:20" x14ac:dyDescent="0.2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v>42342.811898148153</v>
      </c>
      <c r="K3294">
        <v>1444069748</v>
      </c>
      <c r="L3294" s="10"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v>2.8613861386138613</v>
      </c>
      <c r="R3294">
        <v>19.266666666666666</v>
      </c>
      <c r="S3294" t="s">
        <v>8319</v>
      </c>
      <c r="T3294" t="s">
        <v>8350</v>
      </c>
    </row>
    <row r="3295" spans="1:20" x14ac:dyDescent="0.2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v>42798.425370370373</v>
      </c>
      <c r="K3295">
        <v>1486030352</v>
      </c>
      <c r="L3295" s="10"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v>1.7044444444444444</v>
      </c>
      <c r="R3295">
        <v>84.285714285714292</v>
      </c>
      <c r="S3295" t="s">
        <v>8319</v>
      </c>
      <c r="T3295" t="s">
        <v>8350</v>
      </c>
    </row>
    <row r="3296" spans="1:20" x14ac:dyDescent="0.2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v>42171.541134259256</v>
      </c>
      <c r="K3296">
        <v>1431867554</v>
      </c>
      <c r="L3296" s="10"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v>1.1833333333333333</v>
      </c>
      <c r="R3296">
        <v>29.583333333333332</v>
      </c>
      <c r="S3296" t="s">
        <v>8319</v>
      </c>
      <c r="T3296" t="s">
        <v>8350</v>
      </c>
    </row>
    <row r="3297" spans="1:20" x14ac:dyDescent="0.2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v>42639.442465277782</v>
      </c>
      <c r="K3297">
        <v>1472294229</v>
      </c>
      <c r="L3297" s="10"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v>1.0285857142857142</v>
      </c>
      <c r="R3297">
        <v>26.667037037037037</v>
      </c>
      <c r="S3297" t="s">
        <v>8319</v>
      </c>
      <c r="T3297" t="s">
        <v>8350</v>
      </c>
    </row>
    <row r="3298" spans="1:20" x14ac:dyDescent="0.2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v>42330.916666666672</v>
      </c>
      <c r="K3298">
        <v>1446401372</v>
      </c>
      <c r="L3298" s="10"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v>1.4406666666666668</v>
      </c>
      <c r="R3298">
        <v>45.978723404255319</v>
      </c>
      <c r="S3298" t="s">
        <v>8319</v>
      </c>
      <c r="T3298" t="s">
        <v>8350</v>
      </c>
    </row>
    <row r="3299" spans="1:20" x14ac:dyDescent="0.2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v>42212.957638888889</v>
      </c>
      <c r="K3299">
        <v>1436380256</v>
      </c>
      <c r="L3299" s="10"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v>1.0007272727272727</v>
      </c>
      <c r="R3299">
        <v>125.09090909090909</v>
      </c>
      <c r="S3299" t="s">
        <v>8319</v>
      </c>
      <c r="T3299" t="s">
        <v>8350</v>
      </c>
    </row>
    <row r="3300" spans="1:20" x14ac:dyDescent="0.2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v>42260</v>
      </c>
      <c r="K3300">
        <v>1440370768</v>
      </c>
      <c r="L3300" s="10"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v>1.0173000000000001</v>
      </c>
      <c r="R3300">
        <v>141.29166666666666</v>
      </c>
      <c r="S3300" t="s">
        <v>8319</v>
      </c>
      <c r="T3300" t="s">
        <v>8350</v>
      </c>
    </row>
    <row r="3301" spans="1:20" x14ac:dyDescent="0.2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v>42291.917395833334</v>
      </c>
      <c r="K3301">
        <v>1442268063</v>
      </c>
      <c r="L3301" s="10"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v>1.1619999999999999</v>
      </c>
      <c r="R3301">
        <v>55.333333333333336</v>
      </c>
      <c r="S3301" t="s">
        <v>8319</v>
      </c>
      <c r="T3301" t="s">
        <v>8350</v>
      </c>
    </row>
    <row r="3302" spans="1:20" x14ac:dyDescent="0.2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v>42123.743773148148</v>
      </c>
      <c r="K3302">
        <v>1428515462</v>
      </c>
      <c r="L3302" s="10"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v>1.3616666666666666</v>
      </c>
      <c r="R3302">
        <v>46.420454545454547</v>
      </c>
      <c r="S3302" t="s">
        <v>8319</v>
      </c>
      <c r="T3302" t="s">
        <v>8350</v>
      </c>
    </row>
    <row r="3303" spans="1:20" x14ac:dyDescent="0.2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v>42583.290972222225</v>
      </c>
      <c r="K3303">
        <v>1466185176</v>
      </c>
      <c r="L3303" s="10"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v>1.3346666666666667</v>
      </c>
      <c r="R3303">
        <v>57.2</v>
      </c>
      <c r="S3303" t="s">
        <v>8319</v>
      </c>
      <c r="T3303" t="s">
        <v>8350</v>
      </c>
    </row>
    <row r="3304" spans="1:20" x14ac:dyDescent="0.2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v>42711.35157407407</v>
      </c>
      <c r="K3304">
        <v>1478507176</v>
      </c>
      <c r="L3304" s="10"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v>1.0339285714285715</v>
      </c>
      <c r="R3304">
        <v>173.7</v>
      </c>
      <c r="S3304" t="s">
        <v>8319</v>
      </c>
      <c r="T3304" t="s">
        <v>8350</v>
      </c>
    </row>
    <row r="3305" spans="1:20" x14ac:dyDescent="0.2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v>42091.609768518523</v>
      </c>
      <c r="K3305">
        <v>1424533084</v>
      </c>
      <c r="L3305" s="10"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v>1.1588888888888889</v>
      </c>
      <c r="R3305">
        <v>59.6</v>
      </c>
      <c r="S3305" t="s">
        <v>8319</v>
      </c>
      <c r="T3305" t="s">
        <v>8350</v>
      </c>
    </row>
    <row r="3306" spans="1:20" x14ac:dyDescent="0.2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v>42726.624444444446</v>
      </c>
      <c r="K3306">
        <v>1479826752</v>
      </c>
      <c r="L3306" s="10"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v>1.0451666666666666</v>
      </c>
      <c r="R3306">
        <v>89.585714285714289</v>
      </c>
      <c r="S3306" t="s">
        <v>8319</v>
      </c>
      <c r="T3306" t="s">
        <v>8350</v>
      </c>
    </row>
    <row r="3307" spans="1:20" x14ac:dyDescent="0.2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v>42216.855879629627</v>
      </c>
      <c r="K3307">
        <v>1435782748</v>
      </c>
      <c r="L3307" s="10"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v>1.0202500000000001</v>
      </c>
      <c r="R3307">
        <v>204.05</v>
      </c>
      <c r="S3307" t="s">
        <v>8319</v>
      </c>
      <c r="T3307" t="s">
        <v>8350</v>
      </c>
    </row>
    <row r="3308" spans="1:20" x14ac:dyDescent="0.2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v>42531.125</v>
      </c>
      <c r="K3308">
        <v>1462252542</v>
      </c>
      <c r="L3308" s="10"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v>1.7533333333333334</v>
      </c>
      <c r="R3308">
        <v>48.703703703703702</v>
      </c>
      <c r="S3308" t="s">
        <v>8319</v>
      </c>
      <c r="T3308" t="s">
        <v>8350</v>
      </c>
    </row>
    <row r="3309" spans="1:20" x14ac:dyDescent="0.2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v>42505.057164351849</v>
      </c>
      <c r="K3309">
        <v>1460683339</v>
      </c>
      <c r="L3309" s="10"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v>1.0668</v>
      </c>
      <c r="R3309">
        <v>53.339999999999996</v>
      </c>
      <c r="S3309" t="s">
        <v>8319</v>
      </c>
      <c r="T3309" t="s">
        <v>8350</v>
      </c>
    </row>
    <row r="3310" spans="1:20" x14ac:dyDescent="0.2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v>42473.876909722225</v>
      </c>
      <c r="K3310">
        <v>1458766965</v>
      </c>
      <c r="L3310" s="10"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v>1.2228571428571429</v>
      </c>
      <c r="R3310">
        <v>75.087719298245617</v>
      </c>
      <c r="S3310" t="s">
        <v>8319</v>
      </c>
      <c r="T3310" t="s">
        <v>8350</v>
      </c>
    </row>
    <row r="3311" spans="1:20" x14ac:dyDescent="0.2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v>42659.650208333333</v>
      </c>
      <c r="K3311">
        <v>1473953778</v>
      </c>
      <c r="L3311" s="10"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v>1.5942857142857143</v>
      </c>
      <c r="R3311">
        <v>18</v>
      </c>
      <c r="S3311" t="s">
        <v>8319</v>
      </c>
      <c r="T3311" t="s">
        <v>8350</v>
      </c>
    </row>
    <row r="3312" spans="1:20" x14ac:dyDescent="0.2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v>42283.928530092591</v>
      </c>
      <c r="K3312">
        <v>1441577825</v>
      </c>
      <c r="L3312" s="10"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v>1.0007692307692309</v>
      </c>
      <c r="R3312">
        <v>209.83870967741936</v>
      </c>
      <c r="S3312" t="s">
        <v>8319</v>
      </c>
      <c r="T3312" t="s">
        <v>8350</v>
      </c>
    </row>
    <row r="3313" spans="1:20" x14ac:dyDescent="0.2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v>42294.29178240741</v>
      </c>
      <c r="K3313">
        <v>1442473210</v>
      </c>
      <c r="L3313" s="10"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v>1.0984</v>
      </c>
      <c r="R3313">
        <v>61.022222222222226</v>
      </c>
      <c r="S3313" t="s">
        <v>8319</v>
      </c>
      <c r="T3313" t="s">
        <v>8350</v>
      </c>
    </row>
    <row r="3314" spans="1:20" x14ac:dyDescent="0.2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v>42685.916666666672</v>
      </c>
      <c r="K3314">
        <v>1477077946</v>
      </c>
      <c r="L3314" s="10"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v>1.0004</v>
      </c>
      <c r="R3314">
        <v>61</v>
      </c>
      <c r="S3314" t="s">
        <v>8319</v>
      </c>
      <c r="T3314" t="s">
        <v>8350</v>
      </c>
    </row>
    <row r="3315" spans="1:20" x14ac:dyDescent="0.2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v>42396.041666666672</v>
      </c>
      <c r="K3315">
        <v>1452664317</v>
      </c>
      <c r="L3315" s="10"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v>1.1605000000000001</v>
      </c>
      <c r="R3315">
        <v>80.034482758620683</v>
      </c>
      <c r="S3315" t="s">
        <v>8319</v>
      </c>
      <c r="T3315" t="s">
        <v>8350</v>
      </c>
    </row>
    <row r="3316" spans="1:20" x14ac:dyDescent="0.2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v>42132.836805555555</v>
      </c>
      <c r="K3316">
        <v>1428733511</v>
      </c>
      <c r="L3316" s="10"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v>2.1074999999999999</v>
      </c>
      <c r="R3316">
        <v>29.068965517241381</v>
      </c>
      <c r="S3316" t="s">
        <v>8319</v>
      </c>
      <c r="T3316" t="s">
        <v>8350</v>
      </c>
    </row>
    <row r="3317" spans="1:20" x14ac:dyDescent="0.2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v>42496.303715277783</v>
      </c>
      <c r="K3317">
        <v>1459927041</v>
      </c>
      <c r="L3317" s="10"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v>1.1000000000000001</v>
      </c>
      <c r="R3317">
        <v>49.438202247191015</v>
      </c>
      <c r="S3317" t="s">
        <v>8319</v>
      </c>
      <c r="T3317" t="s">
        <v>8350</v>
      </c>
    </row>
    <row r="3318" spans="1:20" x14ac:dyDescent="0.2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v>41859.57916666667</v>
      </c>
      <c r="K3318">
        <v>1404680075</v>
      </c>
      <c r="L3318" s="10"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v>1.0008673425918038</v>
      </c>
      <c r="R3318">
        <v>93.977440000000001</v>
      </c>
      <c r="S3318" t="s">
        <v>8319</v>
      </c>
      <c r="T3318" t="s">
        <v>8350</v>
      </c>
    </row>
    <row r="3319" spans="1:20" x14ac:dyDescent="0.2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v>42529.039629629624</v>
      </c>
      <c r="K3319">
        <v>1462755424</v>
      </c>
      <c r="L3319" s="10"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v>1.0619047619047619</v>
      </c>
      <c r="R3319">
        <v>61.944444444444443</v>
      </c>
      <c r="S3319" t="s">
        <v>8319</v>
      </c>
      <c r="T3319" t="s">
        <v>8350</v>
      </c>
    </row>
    <row r="3320" spans="1:20" x14ac:dyDescent="0.2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v>42471.104166666672</v>
      </c>
      <c r="K3320">
        <v>1456902893</v>
      </c>
      <c r="L3320" s="10"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v>1.256</v>
      </c>
      <c r="R3320">
        <v>78.5</v>
      </c>
      <c r="S3320" t="s">
        <v>8319</v>
      </c>
      <c r="T3320" t="s">
        <v>8350</v>
      </c>
    </row>
    <row r="3321" spans="1:20" x14ac:dyDescent="0.2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v>42035.585486111115</v>
      </c>
      <c r="K3321">
        <v>1418824986</v>
      </c>
      <c r="L3321" s="10"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v>1.08</v>
      </c>
      <c r="R3321">
        <v>33.75</v>
      </c>
      <c r="S3321" t="s">
        <v>8319</v>
      </c>
      <c r="T3321" t="s">
        <v>8350</v>
      </c>
    </row>
    <row r="3322" spans="1:20" x14ac:dyDescent="0.2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v>42543.045798611114</v>
      </c>
      <c r="K3322">
        <v>1463965557</v>
      </c>
      <c r="L3322" s="10"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v>1.01</v>
      </c>
      <c r="R3322">
        <v>66.44736842105263</v>
      </c>
      <c r="S3322" t="s">
        <v>8319</v>
      </c>
      <c r="T3322" t="s">
        <v>8350</v>
      </c>
    </row>
    <row r="3323" spans="1:20" x14ac:dyDescent="0.2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v>41928.165972222225</v>
      </c>
      <c r="K3323">
        <v>1412216665</v>
      </c>
      <c r="L3323" s="10"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v>1.0740000000000001</v>
      </c>
      <c r="R3323">
        <v>35.799999999999997</v>
      </c>
      <c r="S3323" t="s">
        <v>8319</v>
      </c>
      <c r="T3323" t="s">
        <v>8350</v>
      </c>
    </row>
    <row r="3324" spans="1:20" x14ac:dyDescent="0.2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v>42543.163194444445</v>
      </c>
      <c r="K3324">
        <v>1464653696</v>
      </c>
      <c r="L3324" s="10"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v>1.0151515151515151</v>
      </c>
      <c r="R3324">
        <v>145.65217391304347</v>
      </c>
      <c r="S3324" t="s">
        <v>8319</v>
      </c>
      <c r="T3324" t="s">
        <v>8350</v>
      </c>
    </row>
    <row r="3325" spans="1:20" x14ac:dyDescent="0.2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v>42638.36583333333</v>
      </c>
      <c r="K3325">
        <v>1472201208</v>
      </c>
      <c r="L3325" s="10"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v>1.2589999999999999</v>
      </c>
      <c r="R3325">
        <v>25.693877551020407</v>
      </c>
      <c r="S3325" t="s">
        <v>8319</v>
      </c>
      <c r="T3325" t="s">
        <v>8350</v>
      </c>
    </row>
    <row r="3326" spans="1:20" x14ac:dyDescent="0.2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v>42526.58321759259</v>
      </c>
      <c r="K3326">
        <v>1463925590</v>
      </c>
      <c r="L3326" s="10"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v>1.0166666666666666</v>
      </c>
      <c r="R3326">
        <v>152.5</v>
      </c>
      <c r="S3326" t="s">
        <v>8319</v>
      </c>
      <c r="T3326" t="s">
        <v>8350</v>
      </c>
    </row>
    <row r="3327" spans="1:20" x14ac:dyDescent="0.2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v>42099.743946759263</v>
      </c>
      <c r="K3327">
        <v>1425235877</v>
      </c>
      <c r="L3327" s="10"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v>1.125</v>
      </c>
      <c r="R3327">
        <v>30</v>
      </c>
      <c r="S3327" t="s">
        <v>8319</v>
      </c>
      <c r="T3327" t="s">
        <v>8350</v>
      </c>
    </row>
    <row r="3328" spans="1:20" x14ac:dyDescent="0.2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v>42071.67251157407</v>
      </c>
      <c r="K3328">
        <v>1423242505</v>
      </c>
      <c r="L3328" s="10"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v>1.0137499999999999</v>
      </c>
      <c r="R3328">
        <v>142.28070175438597</v>
      </c>
      <c r="S3328" t="s">
        <v>8319</v>
      </c>
      <c r="T3328" t="s">
        <v>8350</v>
      </c>
    </row>
    <row r="3329" spans="1:20" x14ac:dyDescent="0.2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v>42498.374606481477</v>
      </c>
      <c r="K3329">
        <v>1460105966</v>
      </c>
      <c r="L3329" s="10"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v>1.0125</v>
      </c>
      <c r="R3329">
        <v>24.545454545454547</v>
      </c>
      <c r="S3329" t="s">
        <v>8319</v>
      </c>
      <c r="T3329" t="s">
        <v>8350</v>
      </c>
    </row>
    <row r="3330" spans="1:20" x14ac:dyDescent="0.2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v>41825.041666666664</v>
      </c>
      <c r="K3330">
        <v>1404308883</v>
      </c>
      <c r="L3330" s="10"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v>1.4638888888888888</v>
      </c>
      <c r="R3330">
        <v>292.77777777777777</v>
      </c>
      <c r="S3330" t="s">
        <v>8319</v>
      </c>
      <c r="T3330" t="s">
        <v>8350</v>
      </c>
    </row>
    <row r="3331" spans="1:20" x14ac:dyDescent="0.2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v>41847.958333333336</v>
      </c>
      <c r="K3331">
        <v>1405583108</v>
      </c>
      <c r="L3331" s="10"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v>1.1679999999999999</v>
      </c>
      <c r="R3331">
        <v>44.92307692307692</v>
      </c>
      <c r="S3331" t="s">
        <v>8319</v>
      </c>
      <c r="T3331" t="s">
        <v>8350</v>
      </c>
    </row>
    <row r="3332" spans="1:20" x14ac:dyDescent="0.2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v>42095.845694444448</v>
      </c>
      <c r="K3332">
        <v>1425331068</v>
      </c>
      <c r="L3332" s="10"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v>1.0626666666666666</v>
      </c>
      <c r="R3332">
        <v>23.10144927536232</v>
      </c>
      <c r="S3332" t="s">
        <v>8319</v>
      </c>
      <c r="T3332" t="s">
        <v>8350</v>
      </c>
    </row>
    <row r="3333" spans="1:20" x14ac:dyDescent="0.2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v>42283.697754629626</v>
      </c>
      <c r="K3333">
        <v>1441125886</v>
      </c>
      <c r="L3333" s="10"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v>1.0451999999999999</v>
      </c>
      <c r="R3333">
        <v>80.400000000000006</v>
      </c>
      <c r="S3333" t="s">
        <v>8319</v>
      </c>
      <c r="T3333" t="s">
        <v>8350</v>
      </c>
    </row>
    <row r="3334" spans="1:20" x14ac:dyDescent="0.2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v>41839.860300925924</v>
      </c>
      <c r="K3334">
        <v>1403210330</v>
      </c>
      <c r="L3334" s="10"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v>1</v>
      </c>
      <c r="R3334">
        <v>72.289156626506028</v>
      </c>
      <c r="S3334" t="s">
        <v>8319</v>
      </c>
      <c r="T3334" t="s">
        <v>8350</v>
      </c>
    </row>
    <row r="3335" spans="1:20" x14ac:dyDescent="0.2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v>42170.676851851851</v>
      </c>
      <c r="K3335">
        <v>1432484080</v>
      </c>
      <c r="L3335" s="10"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v>1.0457142857142858</v>
      </c>
      <c r="R3335">
        <v>32.972972972972975</v>
      </c>
      <c r="S3335" t="s">
        <v>8319</v>
      </c>
      <c r="T3335" t="s">
        <v>8350</v>
      </c>
    </row>
    <row r="3336" spans="1:20" x14ac:dyDescent="0.2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v>42215.521087962959</v>
      </c>
      <c r="K3336">
        <v>1435667422</v>
      </c>
      <c r="L3336" s="10"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v>1.3862051149573753</v>
      </c>
      <c r="R3336">
        <v>116.65217391304348</v>
      </c>
      <c r="S3336" t="s">
        <v>8319</v>
      </c>
      <c r="T3336" t="s">
        <v>8350</v>
      </c>
    </row>
    <row r="3337" spans="1:20" x14ac:dyDescent="0.2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v>41854.958333333336</v>
      </c>
      <c r="K3337">
        <v>1404749446</v>
      </c>
      <c r="L3337" s="10"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v>1.0032000000000001</v>
      </c>
      <c r="R3337">
        <v>79.61904761904762</v>
      </c>
      <c r="S3337" t="s">
        <v>8319</v>
      </c>
      <c r="T3337" t="s">
        <v>8350</v>
      </c>
    </row>
    <row r="3338" spans="1:20" x14ac:dyDescent="0.2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v>42465.35701388889</v>
      </c>
      <c r="K3338">
        <v>1457429646</v>
      </c>
      <c r="L3338" s="10"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v>1</v>
      </c>
      <c r="R3338">
        <v>27.777777777777779</v>
      </c>
      <c r="S3338" t="s">
        <v>8319</v>
      </c>
      <c r="T3338" t="s">
        <v>8350</v>
      </c>
    </row>
    <row r="3339" spans="1:20" x14ac:dyDescent="0.2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v>41922.875</v>
      </c>
      <c r="K3339">
        <v>1411109167</v>
      </c>
      <c r="L3339" s="10"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v>1.1020000000000001</v>
      </c>
      <c r="R3339">
        <v>81.029411764705884</v>
      </c>
      <c r="S3339" t="s">
        <v>8319</v>
      </c>
      <c r="T3339" t="s">
        <v>8350</v>
      </c>
    </row>
    <row r="3340" spans="1:20" x14ac:dyDescent="0.2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v>42790.574999999997</v>
      </c>
      <c r="K3340">
        <v>1486129680</v>
      </c>
      <c r="L3340" s="10"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v>1.0218</v>
      </c>
      <c r="R3340">
        <v>136.84821428571428</v>
      </c>
      <c r="S3340" t="s">
        <v>8319</v>
      </c>
      <c r="T3340" t="s">
        <v>8350</v>
      </c>
    </row>
    <row r="3341" spans="1:20" x14ac:dyDescent="0.2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v>42579.665717592594</v>
      </c>
      <c r="K3341">
        <v>1467129518</v>
      </c>
      <c r="L3341" s="10"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v>1.0435000000000001</v>
      </c>
      <c r="R3341">
        <v>177.61702127659575</v>
      </c>
      <c r="S3341" t="s">
        <v>8319</v>
      </c>
      <c r="T3341" t="s">
        <v>8350</v>
      </c>
    </row>
    <row r="3342" spans="1:20" x14ac:dyDescent="0.2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v>42710.974004629628</v>
      </c>
      <c r="K3342">
        <v>1478906554</v>
      </c>
      <c r="L3342" s="10"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v>1.3816666666666666</v>
      </c>
      <c r="R3342">
        <v>109.07894736842105</v>
      </c>
      <c r="S3342" t="s">
        <v>8319</v>
      </c>
      <c r="T3342" t="s">
        <v>8350</v>
      </c>
    </row>
    <row r="3343" spans="1:20" x14ac:dyDescent="0.2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v>42533.708333333328</v>
      </c>
      <c r="K3343">
        <v>1463771421</v>
      </c>
      <c r="L3343" s="10"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v>1</v>
      </c>
      <c r="R3343">
        <v>119.64285714285714</v>
      </c>
      <c r="S3343" t="s">
        <v>8319</v>
      </c>
      <c r="T3343" t="s">
        <v>8350</v>
      </c>
    </row>
    <row r="3344" spans="1:20" x14ac:dyDescent="0.2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v>42095.207638888889</v>
      </c>
      <c r="K3344">
        <v>1425020810</v>
      </c>
      <c r="L3344" s="10"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v>1.0166666666666666</v>
      </c>
      <c r="R3344">
        <v>78.205128205128204</v>
      </c>
      <c r="S3344" t="s">
        <v>8319</v>
      </c>
      <c r="T3344" t="s">
        <v>8350</v>
      </c>
    </row>
    <row r="3345" spans="1:20" x14ac:dyDescent="0.2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v>42473.554166666669</v>
      </c>
      <c r="K3345">
        <v>1458770384</v>
      </c>
      <c r="L3345" s="10"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v>1.7142857142857142</v>
      </c>
      <c r="R3345">
        <v>52.173913043478258</v>
      </c>
      <c r="S3345" t="s">
        <v>8319</v>
      </c>
      <c r="T3345" t="s">
        <v>8350</v>
      </c>
    </row>
    <row r="3346" spans="1:20" x14ac:dyDescent="0.2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v>41881.200150462959</v>
      </c>
      <c r="K3346">
        <v>1406782093</v>
      </c>
      <c r="L3346" s="10"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v>1.0144444444444445</v>
      </c>
      <c r="R3346">
        <v>114.125</v>
      </c>
      <c r="S3346" t="s">
        <v>8319</v>
      </c>
      <c r="T3346" t="s">
        <v>8350</v>
      </c>
    </row>
    <row r="3347" spans="1:20" x14ac:dyDescent="0.2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v>42112.025694444441</v>
      </c>
      <c r="K3347">
        <v>1424226768</v>
      </c>
      <c r="L3347" s="10"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v>1.3</v>
      </c>
      <c r="R3347">
        <v>50</v>
      </c>
      <c r="S3347" t="s">
        <v>8319</v>
      </c>
      <c r="T3347" t="s">
        <v>8350</v>
      </c>
    </row>
    <row r="3348" spans="1:20" x14ac:dyDescent="0.2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v>42061.024421296301</v>
      </c>
      <c r="K3348">
        <v>1424306110</v>
      </c>
      <c r="L3348" s="10"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v>1.1000000000000001</v>
      </c>
      <c r="R3348">
        <v>91.666666666666671</v>
      </c>
      <c r="S3348" t="s">
        <v>8319</v>
      </c>
      <c r="T3348" t="s">
        <v>8350</v>
      </c>
    </row>
    <row r="3349" spans="1:20" x14ac:dyDescent="0.2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v>42498.875</v>
      </c>
      <c r="K3349">
        <v>1461503654</v>
      </c>
      <c r="L3349" s="10"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v>1.1944999999999999</v>
      </c>
      <c r="R3349">
        <v>108.59090909090909</v>
      </c>
      <c r="S3349" t="s">
        <v>8319</v>
      </c>
      <c r="T3349" t="s">
        <v>8350</v>
      </c>
    </row>
    <row r="3350" spans="1:20" x14ac:dyDescent="0.2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v>42490.165972222225</v>
      </c>
      <c r="K3350">
        <v>1459949080</v>
      </c>
      <c r="L3350" s="10"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v>1.002909090909091</v>
      </c>
      <c r="R3350">
        <v>69.822784810126578</v>
      </c>
      <c r="S3350" t="s">
        <v>8319</v>
      </c>
      <c r="T3350" t="s">
        <v>8350</v>
      </c>
    </row>
    <row r="3351" spans="1:20" x14ac:dyDescent="0.2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v>42534.708333333328</v>
      </c>
      <c r="K3351">
        <v>1463971172</v>
      </c>
      <c r="L3351" s="10"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v>1.534</v>
      </c>
      <c r="R3351">
        <v>109.57142857142857</v>
      </c>
      <c r="S3351" t="s">
        <v>8319</v>
      </c>
      <c r="T3351" t="s">
        <v>8350</v>
      </c>
    </row>
    <row r="3352" spans="1:20" x14ac:dyDescent="0.2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v>42337.958333333328</v>
      </c>
      <c r="K3352">
        <v>1445791811</v>
      </c>
      <c r="L3352" s="10"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v>1.0442857142857143</v>
      </c>
      <c r="R3352">
        <v>71.666666666666671</v>
      </c>
      <c r="S3352" t="s">
        <v>8319</v>
      </c>
      <c r="T3352" t="s">
        <v>8350</v>
      </c>
    </row>
    <row r="3353" spans="1:20" x14ac:dyDescent="0.2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v>41843.458333333336</v>
      </c>
      <c r="K3353">
        <v>1402910965</v>
      </c>
      <c r="L3353" s="10"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v>1.0109999999999999</v>
      </c>
      <c r="R3353">
        <v>93.611111111111114</v>
      </c>
      <c r="S3353" t="s">
        <v>8319</v>
      </c>
      <c r="T3353" t="s">
        <v>8350</v>
      </c>
    </row>
    <row r="3354" spans="1:20" x14ac:dyDescent="0.2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v>42552.958333333328</v>
      </c>
      <c r="K3354">
        <v>1462492178</v>
      </c>
      <c r="L3354" s="10"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v>1.0751999999999999</v>
      </c>
      <c r="R3354">
        <v>76.8</v>
      </c>
      <c r="S3354" t="s">
        <v>8319</v>
      </c>
      <c r="T3354" t="s">
        <v>8350</v>
      </c>
    </row>
    <row r="3355" spans="1:20" x14ac:dyDescent="0.2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v>42492.958333333328</v>
      </c>
      <c r="K3355">
        <v>1461061350</v>
      </c>
      <c r="L3355" s="10"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v>3.15</v>
      </c>
      <c r="R3355">
        <v>35.795454545454547</v>
      </c>
      <c r="S3355" t="s">
        <v>8319</v>
      </c>
      <c r="T3355" t="s">
        <v>8350</v>
      </c>
    </row>
    <row r="3356" spans="1:20" x14ac:dyDescent="0.2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v>42306.167361111111</v>
      </c>
      <c r="K3356">
        <v>1443029206</v>
      </c>
      <c r="L3356" s="10"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v>1.0193333333333334</v>
      </c>
      <c r="R3356">
        <v>55.6</v>
      </c>
      <c r="S3356" t="s">
        <v>8319</v>
      </c>
      <c r="T3356" t="s">
        <v>8350</v>
      </c>
    </row>
    <row r="3357" spans="1:20" x14ac:dyDescent="0.2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v>42500.470138888893</v>
      </c>
      <c r="K3357">
        <v>1461941527</v>
      </c>
      <c r="L3357" s="10"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v>1.2628571428571429</v>
      </c>
      <c r="R3357">
        <v>147.33333333333334</v>
      </c>
      <c r="S3357" t="s">
        <v>8319</v>
      </c>
      <c r="T3357" t="s">
        <v>8350</v>
      </c>
    </row>
    <row r="3358" spans="1:20" x14ac:dyDescent="0.2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v>42566.815648148149</v>
      </c>
      <c r="K3358">
        <v>1466019272</v>
      </c>
      <c r="L3358" s="10"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v>1.014</v>
      </c>
      <c r="R3358">
        <v>56.333333333333336</v>
      </c>
      <c r="S3358" t="s">
        <v>8319</v>
      </c>
      <c r="T3358" t="s">
        <v>8350</v>
      </c>
    </row>
    <row r="3359" spans="1:20" x14ac:dyDescent="0.2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v>41852.417939814812</v>
      </c>
      <c r="K3359">
        <v>1404295310</v>
      </c>
      <c r="L3359" s="10"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v>1.01</v>
      </c>
      <c r="R3359">
        <v>96.19047619047619</v>
      </c>
      <c r="S3359" t="s">
        <v>8319</v>
      </c>
      <c r="T3359" t="s">
        <v>8350</v>
      </c>
    </row>
    <row r="3360" spans="1:20" x14ac:dyDescent="0.2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v>41962.352766203709</v>
      </c>
      <c r="K3360">
        <v>1413790079</v>
      </c>
      <c r="L3360" s="10"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v>1.0299</v>
      </c>
      <c r="R3360">
        <v>63.574074074074076</v>
      </c>
      <c r="S3360" t="s">
        <v>8319</v>
      </c>
      <c r="T3360" t="s">
        <v>8350</v>
      </c>
    </row>
    <row r="3361" spans="1:20" x14ac:dyDescent="0.2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v>42791.057106481487</v>
      </c>
      <c r="K3361">
        <v>1484097734</v>
      </c>
      <c r="L3361" s="10"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v>1.0625</v>
      </c>
      <c r="R3361">
        <v>184.78260869565219</v>
      </c>
      <c r="S3361" t="s">
        <v>8319</v>
      </c>
      <c r="T3361" t="s">
        <v>8350</v>
      </c>
    </row>
    <row r="3362" spans="1:20" x14ac:dyDescent="0.2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v>42718.665972222225</v>
      </c>
      <c r="K3362">
        <v>1479866343</v>
      </c>
      <c r="L3362" s="10"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v>1.0137777777777779</v>
      </c>
      <c r="R3362">
        <v>126.72222222222223</v>
      </c>
      <c r="S3362" t="s">
        <v>8319</v>
      </c>
      <c r="T3362" t="s">
        <v>8350</v>
      </c>
    </row>
    <row r="3363" spans="1:20" x14ac:dyDescent="0.2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v>41883.665972222225</v>
      </c>
      <c r="K3363">
        <v>1408062990</v>
      </c>
      <c r="L3363" s="10"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v>1.1346000000000001</v>
      </c>
      <c r="R3363">
        <v>83.42647058823529</v>
      </c>
      <c r="S3363" t="s">
        <v>8319</v>
      </c>
      <c r="T3363" t="s">
        <v>8350</v>
      </c>
    </row>
    <row r="3364" spans="1:20" x14ac:dyDescent="0.2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v>42070.204861111109</v>
      </c>
      <c r="K3364">
        <v>1424484717</v>
      </c>
      <c r="L3364" s="10"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v>2.1800000000000002</v>
      </c>
      <c r="R3364">
        <v>54.5</v>
      </c>
      <c r="S3364" t="s">
        <v>8319</v>
      </c>
      <c r="T3364" t="s">
        <v>8350</v>
      </c>
    </row>
    <row r="3365" spans="1:20" x14ac:dyDescent="0.2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v>41870.666666666664</v>
      </c>
      <c r="K3365">
        <v>1406831445</v>
      </c>
      <c r="L3365" s="10"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v>1.0141935483870967</v>
      </c>
      <c r="R3365">
        <v>302.30769230769232</v>
      </c>
      <c r="S3365" t="s">
        <v>8319</v>
      </c>
      <c r="T3365" t="s">
        <v>8350</v>
      </c>
    </row>
    <row r="3366" spans="1:20" x14ac:dyDescent="0.2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v>42444.875</v>
      </c>
      <c r="K3366">
        <v>1456183649</v>
      </c>
      <c r="L3366" s="10"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v>1.0593333333333332</v>
      </c>
      <c r="R3366">
        <v>44.138888888888886</v>
      </c>
      <c r="S3366" t="s">
        <v>8319</v>
      </c>
      <c r="T3366" t="s">
        <v>8350</v>
      </c>
    </row>
    <row r="3367" spans="1:20" x14ac:dyDescent="0.2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v>42351.101759259262</v>
      </c>
      <c r="K3367">
        <v>1447381592</v>
      </c>
      <c r="L3367" s="10"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v>1.04</v>
      </c>
      <c r="R3367">
        <v>866.66666666666663</v>
      </c>
      <c r="S3367" t="s">
        <v>8319</v>
      </c>
      <c r="T3367" t="s">
        <v>8350</v>
      </c>
    </row>
    <row r="3368" spans="1:20" x14ac:dyDescent="0.2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v>42137.067557870367</v>
      </c>
      <c r="K3368">
        <v>1428889037</v>
      </c>
      <c r="L3368" s="10"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v>2.21</v>
      </c>
      <c r="R3368">
        <v>61.388888888888886</v>
      </c>
      <c r="S3368" t="s">
        <v>8319</v>
      </c>
      <c r="T3368" t="s">
        <v>8350</v>
      </c>
    </row>
    <row r="3369" spans="1:20" x14ac:dyDescent="0.2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v>42217.933958333335</v>
      </c>
      <c r="K3369">
        <v>1436307894</v>
      </c>
      <c r="L3369" s="10"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v>1.1866666666666668</v>
      </c>
      <c r="R3369">
        <v>29.666666666666668</v>
      </c>
      <c r="S3369" t="s">
        <v>8319</v>
      </c>
      <c r="T3369" t="s">
        <v>8350</v>
      </c>
    </row>
    <row r="3370" spans="1:20" x14ac:dyDescent="0.2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v>42005.208333333328</v>
      </c>
      <c r="K3370">
        <v>1416977259</v>
      </c>
      <c r="L3370" s="10"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v>1.046</v>
      </c>
      <c r="R3370">
        <v>45.478260869565219</v>
      </c>
      <c r="S3370" t="s">
        <v>8319</v>
      </c>
      <c r="T3370" t="s">
        <v>8350</v>
      </c>
    </row>
    <row r="3371" spans="1:20" x14ac:dyDescent="0.2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v>42750.041435185187</v>
      </c>
      <c r="K3371">
        <v>1479257980</v>
      </c>
      <c r="L3371" s="10"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v>1.0389999999999999</v>
      </c>
      <c r="R3371">
        <v>96.203703703703709</v>
      </c>
      <c r="S3371" t="s">
        <v>8319</v>
      </c>
      <c r="T3371" t="s">
        <v>8350</v>
      </c>
    </row>
    <row r="3372" spans="1:20" x14ac:dyDescent="0.2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v>42721.333333333328</v>
      </c>
      <c r="K3372">
        <v>1479283285</v>
      </c>
      <c r="L3372" s="10"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v>1.1773333333333333</v>
      </c>
      <c r="R3372">
        <v>67.92307692307692</v>
      </c>
      <c r="S3372" t="s">
        <v>8319</v>
      </c>
      <c r="T3372" t="s">
        <v>8350</v>
      </c>
    </row>
    <row r="3373" spans="1:20" x14ac:dyDescent="0.2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v>42340.874594907407</v>
      </c>
      <c r="K3373">
        <v>1446670765</v>
      </c>
      <c r="L3373" s="10"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v>1.385</v>
      </c>
      <c r="R3373">
        <v>30.777777777777779</v>
      </c>
      <c r="S3373" t="s">
        <v>8319</v>
      </c>
      <c r="T3373" t="s">
        <v>8350</v>
      </c>
    </row>
    <row r="3374" spans="1:20" x14ac:dyDescent="0.2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v>41876.207638888889</v>
      </c>
      <c r="K3374">
        <v>1407157756</v>
      </c>
      <c r="L3374" s="10"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v>1.0349999999999999</v>
      </c>
      <c r="R3374">
        <v>38.333333333333336</v>
      </c>
      <c r="S3374" t="s">
        <v>8319</v>
      </c>
      <c r="T3374" t="s">
        <v>8350</v>
      </c>
    </row>
    <row r="3375" spans="1:20" x14ac:dyDescent="0.2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v>42203.666666666672</v>
      </c>
      <c r="K3375">
        <v>1435177840</v>
      </c>
      <c r="L3375" s="10"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v>1.0024999999999999</v>
      </c>
      <c r="R3375">
        <v>66.833333333333329</v>
      </c>
      <c r="S3375" t="s">
        <v>8319</v>
      </c>
      <c r="T3375" t="s">
        <v>8350</v>
      </c>
    </row>
    <row r="3376" spans="1:20" x14ac:dyDescent="0.2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v>42305.731666666667</v>
      </c>
      <c r="K3376">
        <v>1443461616</v>
      </c>
      <c r="L3376" s="10"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v>1.0657142857142856</v>
      </c>
      <c r="R3376">
        <v>71.730769230769226</v>
      </c>
      <c r="S3376" t="s">
        <v>8319</v>
      </c>
      <c r="T3376" t="s">
        <v>8350</v>
      </c>
    </row>
    <row r="3377" spans="1:20" x14ac:dyDescent="0.2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v>41777.610798611109</v>
      </c>
      <c r="K3377">
        <v>1399387173</v>
      </c>
      <c r="L3377" s="10"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v>1</v>
      </c>
      <c r="R3377">
        <v>176.47058823529412</v>
      </c>
      <c r="S3377" t="s">
        <v>8319</v>
      </c>
      <c r="T3377" t="s">
        <v>8350</v>
      </c>
    </row>
    <row r="3378" spans="1:20" x14ac:dyDescent="0.2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v>42119.659652777773</v>
      </c>
      <c r="K3378">
        <v>1424796594</v>
      </c>
      <c r="L3378" s="10"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v>1.0001249999999999</v>
      </c>
      <c r="R3378">
        <v>421.10526315789474</v>
      </c>
      <c r="S3378" t="s">
        <v>8319</v>
      </c>
      <c r="T3378" t="s">
        <v>8350</v>
      </c>
    </row>
    <row r="3379" spans="1:20" x14ac:dyDescent="0.2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v>42083.705555555556</v>
      </c>
      <c r="K3379">
        <v>1424280899</v>
      </c>
      <c r="L3379" s="10"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v>1.0105</v>
      </c>
      <c r="R3379">
        <v>104.98701298701299</v>
      </c>
      <c r="S3379" t="s">
        <v>8319</v>
      </c>
      <c r="T3379" t="s">
        <v>8350</v>
      </c>
    </row>
    <row r="3380" spans="1:20" x14ac:dyDescent="0.2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v>41882.547222222223</v>
      </c>
      <c r="K3380">
        <v>1407400306</v>
      </c>
      <c r="L3380" s="10"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v>1.0763636363636364</v>
      </c>
      <c r="R3380">
        <v>28.19047619047619</v>
      </c>
      <c r="S3380" t="s">
        <v>8319</v>
      </c>
      <c r="T3380" t="s">
        <v>8350</v>
      </c>
    </row>
    <row r="3381" spans="1:20" x14ac:dyDescent="0.2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v>42242.958333333328</v>
      </c>
      <c r="K3381">
        <v>1439122800</v>
      </c>
      <c r="L3381" s="10"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v>1.0365</v>
      </c>
      <c r="R3381">
        <v>54.55263157894737</v>
      </c>
      <c r="S3381" t="s">
        <v>8319</v>
      </c>
      <c r="T3381" t="s">
        <v>8350</v>
      </c>
    </row>
    <row r="3382" spans="1:20" x14ac:dyDescent="0.2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v>41972.995115740734</v>
      </c>
      <c r="K3382">
        <v>1414277578</v>
      </c>
      <c r="L3382" s="10"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v>1.0443333333333333</v>
      </c>
      <c r="R3382">
        <v>111.89285714285714</v>
      </c>
      <c r="S3382" t="s">
        <v>8319</v>
      </c>
      <c r="T3382" t="s">
        <v>8350</v>
      </c>
    </row>
    <row r="3383" spans="1:20" x14ac:dyDescent="0.2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v>42074.143321759257</v>
      </c>
      <c r="K3383">
        <v>1423455983</v>
      </c>
      <c r="L3383" s="10"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v>1.0225</v>
      </c>
      <c r="R3383">
        <v>85.208333333333329</v>
      </c>
      <c r="S3383" t="s">
        <v>8319</v>
      </c>
      <c r="T3383" t="s">
        <v>8350</v>
      </c>
    </row>
    <row r="3384" spans="1:20" x14ac:dyDescent="0.2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v>42583.957638888889</v>
      </c>
      <c r="K3384">
        <v>1467973256</v>
      </c>
      <c r="L3384" s="10"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v>1.0074285714285713</v>
      </c>
      <c r="R3384">
        <v>76.652173913043484</v>
      </c>
      <c r="S3384" t="s">
        <v>8319</v>
      </c>
      <c r="T3384" t="s">
        <v>8350</v>
      </c>
    </row>
    <row r="3385" spans="1:20" x14ac:dyDescent="0.2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v>42544.782638888893</v>
      </c>
      <c r="K3385">
        <v>1464979620</v>
      </c>
      <c r="L3385" s="10"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v>1.1171428571428572</v>
      </c>
      <c r="R3385">
        <v>65.166666666666671</v>
      </c>
      <c r="S3385" t="s">
        <v>8319</v>
      </c>
      <c r="T3385" t="s">
        <v>8350</v>
      </c>
    </row>
    <row r="3386" spans="1:20" x14ac:dyDescent="0.2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v>42329.125</v>
      </c>
      <c r="K3386">
        <v>1444874768</v>
      </c>
      <c r="L3386" s="10"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v>1.0001100000000001</v>
      </c>
      <c r="R3386">
        <v>93.760312499999998</v>
      </c>
      <c r="S3386" t="s">
        <v>8319</v>
      </c>
      <c r="T3386" t="s">
        <v>8350</v>
      </c>
    </row>
    <row r="3387" spans="1:20" x14ac:dyDescent="0.2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v>41983.8675</v>
      </c>
      <c r="K3387">
        <v>1415652552</v>
      </c>
      <c r="L3387" s="10"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v>1</v>
      </c>
      <c r="R3387">
        <v>133.33333333333334</v>
      </c>
      <c r="S3387" t="s">
        <v>8319</v>
      </c>
      <c r="T3387" t="s">
        <v>8350</v>
      </c>
    </row>
    <row r="3388" spans="1:20" x14ac:dyDescent="0.2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v>41976.644745370373</v>
      </c>
      <c r="K3388">
        <v>1415028506</v>
      </c>
      <c r="L3388" s="10"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v>1.05</v>
      </c>
      <c r="R3388">
        <v>51.219512195121951</v>
      </c>
      <c r="S3388" t="s">
        <v>8319</v>
      </c>
      <c r="T3388" t="s">
        <v>8350</v>
      </c>
    </row>
    <row r="3389" spans="1:20" x14ac:dyDescent="0.2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v>41987.762592592597</v>
      </c>
      <c r="K3389">
        <v>1415125088</v>
      </c>
      <c r="L3389" s="10"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v>1.1686666666666667</v>
      </c>
      <c r="R3389">
        <v>100.17142857142858</v>
      </c>
      <c r="S3389" t="s">
        <v>8319</v>
      </c>
      <c r="T3389" t="s">
        <v>8350</v>
      </c>
    </row>
    <row r="3390" spans="1:20" x14ac:dyDescent="0.2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v>42173.461122685185</v>
      </c>
      <c r="K3390">
        <v>1432033441</v>
      </c>
      <c r="L3390" s="10"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v>1.038</v>
      </c>
      <c r="R3390">
        <v>34.6</v>
      </c>
      <c r="S3390" t="s">
        <v>8319</v>
      </c>
      <c r="T3390" t="s">
        <v>8350</v>
      </c>
    </row>
    <row r="3391" spans="1:20" x14ac:dyDescent="0.2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v>42524.563449074078</v>
      </c>
      <c r="K3391">
        <v>1462368682</v>
      </c>
      <c r="L3391" s="10"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v>1.145</v>
      </c>
      <c r="R3391">
        <v>184.67741935483872</v>
      </c>
      <c r="S3391" t="s">
        <v>8319</v>
      </c>
      <c r="T3391" t="s">
        <v>8350</v>
      </c>
    </row>
    <row r="3392" spans="1:20" x14ac:dyDescent="0.2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v>41830.774826388886</v>
      </c>
      <c r="K3392">
        <v>1403721345</v>
      </c>
      <c r="L3392" s="10"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v>1.024</v>
      </c>
      <c r="R3392">
        <v>69.818181818181813</v>
      </c>
      <c r="S3392" t="s">
        <v>8319</v>
      </c>
      <c r="T3392" t="s">
        <v>8350</v>
      </c>
    </row>
    <row r="3393" spans="1:20" x14ac:dyDescent="0.2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v>41859.936111111114</v>
      </c>
      <c r="K3393">
        <v>1404997548</v>
      </c>
      <c r="L3393" s="10"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v>2.23</v>
      </c>
      <c r="R3393">
        <v>61.944444444444443</v>
      </c>
      <c r="S3393" t="s">
        <v>8319</v>
      </c>
      <c r="T3393" t="s">
        <v>8350</v>
      </c>
    </row>
    <row r="3394" spans="1:20" x14ac:dyDescent="0.2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v>42496.845543981486</v>
      </c>
      <c r="K3394">
        <v>1458245855</v>
      </c>
      <c r="L3394" s="10"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v>1</v>
      </c>
      <c r="R3394">
        <v>41.666666666666664</v>
      </c>
      <c r="S3394" t="s">
        <v>8319</v>
      </c>
      <c r="T3394" t="s">
        <v>8350</v>
      </c>
    </row>
    <row r="3395" spans="1:20" x14ac:dyDescent="0.2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v>41949.031944444447</v>
      </c>
      <c r="K3395">
        <v>1413065230</v>
      </c>
      <c r="L3395" s="10"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v>1.0580000000000001</v>
      </c>
      <c r="R3395">
        <v>36.06818181818182</v>
      </c>
      <c r="S3395" t="s">
        <v>8319</v>
      </c>
      <c r="T3395" t="s">
        <v>8350</v>
      </c>
    </row>
    <row r="3396" spans="1:20" x14ac:dyDescent="0.2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v>41847.59542824074</v>
      </c>
      <c r="K3396">
        <v>1403878645</v>
      </c>
      <c r="L3396" s="10"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v>1.4236363636363636</v>
      </c>
      <c r="R3396">
        <v>29</v>
      </c>
      <c r="S3396" t="s">
        <v>8319</v>
      </c>
      <c r="T3396" t="s">
        <v>8350</v>
      </c>
    </row>
    <row r="3397" spans="1:20" x14ac:dyDescent="0.2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v>42154.756944444445</v>
      </c>
      <c r="K3397">
        <v>1431795944</v>
      </c>
      <c r="L3397" s="10"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v>1.84</v>
      </c>
      <c r="R3397">
        <v>24.210526315789473</v>
      </c>
      <c r="S3397" t="s">
        <v>8319</v>
      </c>
      <c r="T3397" t="s">
        <v>8350</v>
      </c>
    </row>
    <row r="3398" spans="1:20" x14ac:dyDescent="0.2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v>41791.165972222225</v>
      </c>
      <c r="K3398">
        <v>1399286589</v>
      </c>
      <c r="L3398" s="10"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v>1.0433333333333332</v>
      </c>
      <c r="R3398">
        <v>55.892857142857146</v>
      </c>
      <c r="S3398" t="s">
        <v>8319</v>
      </c>
      <c r="T3398" t="s">
        <v>8350</v>
      </c>
    </row>
    <row r="3399" spans="1:20" x14ac:dyDescent="0.2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v>42418.916666666672</v>
      </c>
      <c r="K3399">
        <v>1452338929</v>
      </c>
      <c r="L3399" s="10"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v>1.1200000000000001</v>
      </c>
      <c r="R3399">
        <v>11.666666666666666</v>
      </c>
      <c r="S3399" t="s">
        <v>8319</v>
      </c>
      <c r="T3399" t="s">
        <v>8350</v>
      </c>
    </row>
    <row r="3400" spans="1:20" x14ac:dyDescent="0.2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v>41964.708333333328</v>
      </c>
      <c r="K3400">
        <v>1414605776</v>
      </c>
      <c r="L3400" s="10"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v>1.1107499999999999</v>
      </c>
      <c r="R3400">
        <v>68.353846153846149</v>
      </c>
      <c r="S3400" t="s">
        <v>8319</v>
      </c>
      <c r="T3400" t="s">
        <v>8350</v>
      </c>
    </row>
    <row r="3401" spans="1:20" x14ac:dyDescent="0.2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v>42056.920428240745</v>
      </c>
      <c r="K3401">
        <v>1421964325</v>
      </c>
      <c r="L3401" s="10"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v>1.0375000000000001</v>
      </c>
      <c r="R3401">
        <v>27.065217391304348</v>
      </c>
      <c r="S3401" t="s">
        <v>8319</v>
      </c>
      <c r="T3401" t="s">
        <v>8350</v>
      </c>
    </row>
    <row r="3402" spans="1:20" x14ac:dyDescent="0.2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v>41879.953865740739</v>
      </c>
      <c r="K3402">
        <v>1405378414</v>
      </c>
      <c r="L3402" s="10"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v>1.0041</v>
      </c>
      <c r="R3402">
        <v>118.12941176470588</v>
      </c>
      <c r="S3402" t="s">
        <v>8319</v>
      </c>
      <c r="T3402" t="s">
        <v>8350</v>
      </c>
    </row>
    <row r="3403" spans="1:20" x14ac:dyDescent="0.2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v>42223.723912037036</v>
      </c>
      <c r="K3403">
        <v>1436376146</v>
      </c>
      <c r="L3403" s="10"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v>1.0186206896551724</v>
      </c>
      <c r="R3403">
        <v>44.757575757575758</v>
      </c>
      <c r="S3403" t="s">
        <v>8319</v>
      </c>
      <c r="T3403" t="s">
        <v>8350</v>
      </c>
    </row>
    <row r="3404" spans="1:20" x14ac:dyDescent="0.2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v>42320.104861111111</v>
      </c>
      <c r="K3404">
        <v>1444747843</v>
      </c>
      <c r="L3404" s="10"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v>1.0976666666666666</v>
      </c>
      <c r="R3404">
        <v>99.787878787878782</v>
      </c>
      <c r="S3404" t="s">
        <v>8319</v>
      </c>
      <c r="T3404" t="s">
        <v>8350</v>
      </c>
    </row>
    <row r="3405" spans="1:20" x14ac:dyDescent="0.2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v>42180.462083333332</v>
      </c>
      <c r="K3405">
        <v>1432638324</v>
      </c>
      <c r="L3405" s="10"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v>1</v>
      </c>
      <c r="R3405">
        <v>117.64705882352941</v>
      </c>
      <c r="S3405" t="s">
        <v>8319</v>
      </c>
      <c r="T3405" t="s">
        <v>8350</v>
      </c>
    </row>
    <row r="3406" spans="1:20" x14ac:dyDescent="0.2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v>42172.503495370373</v>
      </c>
      <c r="K3406">
        <v>1432814702</v>
      </c>
      <c r="L3406" s="10"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v>1.22</v>
      </c>
      <c r="R3406">
        <v>203.33333333333334</v>
      </c>
      <c r="S3406" t="s">
        <v>8319</v>
      </c>
      <c r="T3406" t="s">
        <v>8350</v>
      </c>
    </row>
    <row r="3407" spans="1:20" x14ac:dyDescent="0.2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v>42430.999305555553</v>
      </c>
      <c r="K3407">
        <v>1455063886</v>
      </c>
      <c r="L3407" s="10"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v>1.3757142857142857</v>
      </c>
      <c r="R3407">
        <v>28.323529411764707</v>
      </c>
      <c r="S3407" t="s">
        <v>8319</v>
      </c>
      <c r="T3407" t="s">
        <v>8350</v>
      </c>
    </row>
    <row r="3408" spans="1:20" x14ac:dyDescent="0.2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v>41836.492777777778</v>
      </c>
      <c r="K3408">
        <v>1401623376</v>
      </c>
      <c r="L3408" s="10"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v>1.0031000000000001</v>
      </c>
      <c r="R3408">
        <v>110.23076923076923</v>
      </c>
      <c r="S3408" t="s">
        <v>8319</v>
      </c>
      <c r="T3408" t="s">
        <v>8350</v>
      </c>
    </row>
    <row r="3409" spans="1:20" x14ac:dyDescent="0.2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v>41826.422326388885</v>
      </c>
      <c r="K3409">
        <v>1402049289</v>
      </c>
      <c r="L3409" s="10"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v>1.071</v>
      </c>
      <c r="R3409">
        <v>31.970149253731343</v>
      </c>
      <c r="S3409" t="s">
        <v>8319</v>
      </c>
      <c r="T3409" t="s">
        <v>8350</v>
      </c>
    </row>
    <row r="3410" spans="1:20" x14ac:dyDescent="0.2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v>41838.991944444446</v>
      </c>
      <c r="K3410">
        <v>1403135304</v>
      </c>
      <c r="L3410" s="10"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v>2.11</v>
      </c>
      <c r="R3410">
        <v>58.611111111111114</v>
      </c>
      <c r="S3410" t="s">
        <v>8319</v>
      </c>
      <c r="T3410" t="s">
        <v>8350</v>
      </c>
    </row>
    <row r="3411" spans="1:20" x14ac:dyDescent="0.2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v>42582.873611111107</v>
      </c>
      <c r="K3411">
        <v>1466710358</v>
      </c>
      <c r="L3411" s="10"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v>1.236</v>
      </c>
      <c r="R3411">
        <v>29.428571428571427</v>
      </c>
      <c r="S3411" t="s">
        <v>8319</v>
      </c>
      <c r="T3411" t="s">
        <v>8350</v>
      </c>
    </row>
    <row r="3412" spans="1:20" x14ac:dyDescent="0.2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v>42527.291666666672</v>
      </c>
      <c r="K3412">
        <v>1462841990</v>
      </c>
      <c r="L3412" s="10"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v>1.085</v>
      </c>
      <c r="R3412">
        <v>81.375</v>
      </c>
      <c r="S3412" t="s">
        <v>8319</v>
      </c>
      <c r="T3412" t="s">
        <v>8350</v>
      </c>
    </row>
    <row r="3413" spans="1:20" x14ac:dyDescent="0.2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v>42285.022824074069</v>
      </c>
      <c r="K3413">
        <v>1442536372</v>
      </c>
      <c r="L3413" s="10"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v>1.0356666666666667</v>
      </c>
      <c r="R3413">
        <v>199.16666666666666</v>
      </c>
      <c r="S3413" t="s">
        <v>8319</v>
      </c>
      <c r="T3413" t="s">
        <v>8350</v>
      </c>
    </row>
    <row r="3414" spans="1:20" x14ac:dyDescent="0.2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v>41909.959050925929</v>
      </c>
      <c r="K3414">
        <v>1409266862</v>
      </c>
      <c r="L3414" s="10"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v>1</v>
      </c>
      <c r="R3414">
        <v>115.38461538461539</v>
      </c>
      <c r="S3414" t="s">
        <v>8319</v>
      </c>
      <c r="T3414" t="s">
        <v>8350</v>
      </c>
    </row>
    <row r="3415" spans="1:20" x14ac:dyDescent="0.2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v>42063.207638888889</v>
      </c>
      <c r="K3415">
        <v>1424280938</v>
      </c>
      <c r="L3415" s="10"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v>1.3</v>
      </c>
      <c r="R3415">
        <v>46.428571428571431</v>
      </c>
      <c r="S3415" t="s">
        <v>8319</v>
      </c>
      <c r="T3415" t="s">
        <v>8350</v>
      </c>
    </row>
    <row r="3416" spans="1:20" x14ac:dyDescent="0.2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v>42705.332638888889</v>
      </c>
      <c r="K3416">
        <v>1478030325</v>
      </c>
      <c r="L3416" s="10"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v>1.0349999999999999</v>
      </c>
      <c r="R3416">
        <v>70.568181818181813</v>
      </c>
      <c r="S3416" t="s">
        <v>8319</v>
      </c>
      <c r="T3416" t="s">
        <v>8350</v>
      </c>
    </row>
    <row r="3417" spans="1:20" x14ac:dyDescent="0.2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v>42477.979166666672</v>
      </c>
      <c r="K3417">
        <v>1459999656</v>
      </c>
      <c r="L3417" s="10"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v>1</v>
      </c>
      <c r="R3417">
        <v>22.222222222222221</v>
      </c>
      <c r="S3417" t="s">
        <v>8319</v>
      </c>
      <c r="T3417" t="s">
        <v>8350</v>
      </c>
    </row>
    <row r="3418" spans="1:20" x14ac:dyDescent="0.2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v>42117.770833333328</v>
      </c>
      <c r="K3418">
        <v>1427363645</v>
      </c>
      <c r="L3418" s="10"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v>1.196</v>
      </c>
      <c r="R3418">
        <v>159.46666666666667</v>
      </c>
      <c r="S3418" t="s">
        <v>8319</v>
      </c>
      <c r="T3418" t="s">
        <v>8350</v>
      </c>
    </row>
    <row r="3419" spans="1:20" x14ac:dyDescent="0.2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v>41938.029861111114</v>
      </c>
      <c r="K3419">
        <v>1410558948</v>
      </c>
      <c r="L3419" s="10"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v>1.0000058823529412</v>
      </c>
      <c r="R3419">
        <v>37.777999999999999</v>
      </c>
      <c r="S3419" t="s">
        <v>8319</v>
      </c>
      <c r="T3419" t="s">
        <v>8350</v>
      </c>
    </row>
    <row r="3420" spans="1:20" x14ac:dyDescent="0.2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v>41782.83457175926</v>
      </c>
      <c r="K3420">
        <v>1398283307</v>
      </c>
      <c r="L3420" s="10"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v>1.00875</v>
      </c>
      <c r="R3420">
        <v>72.053571428571431</v>
      </c>
      <c r="S3420" t="s">
        <v>8319</v>
      </c>
      <c r="T3420" t="s">
        <v>8350</v>
      </c>
    </row>
    <row r="3421" spans="1:20" x14ac:dyDescent="0.2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v>42466.895833333328</v>
      </c>
      <c r="K3421">
        <v>1458416585</v>
      </c>
      <c r="L3421" s="10"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v>1.0654545454545454</v>
      </c>
      <c r="R3421">
        <v>63.695652173913047</v>
      </c>
      <c r="S3421" t="s">
        <v>8319</v>
      </c>
      <c r="T3421" t="s">
        <v>8350</v>
      </c>
    </row>
    <row r="3422" spans="1:20" x14ac:dyDescent="0.2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v>42414</v>
      </c>
      <c r="K3422">
        <v>1454638202</v>
      </c>
      <c r="L3422" s="10"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v>1.38</v>
      </c>
      <c r="R3422">
        <v>28.411764705882351</v>
      </c>
      <c r="S3422" t="s">
        <v>8319</v>
      </c>
      <c r="T3422" t="s">
        <v>8350</v>
      </c>
    </row>
    <row r="3423" spans="1:20" x14ac:dyDescent="0.2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v>42067.791238425925</v>
      </c>
      <c r="K3423">
        <v>1422903563</v>
      </c>
      <c r="L3423" s="10"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v>1.0115000000000001</v>
      </c>
      <c r="R3423">
        <v>103.21428571428571</v>
      </c>
      <c r="S3423" t="s">
        <v>8319</v>
      </c>
      <c r="T3423" t="s">
        <v>8350</v>
      </c>
    </row>
    <row r="3424" spans="1:20" x14ac:dyDescent="0.2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v>42352</v>
      </c>
      <c r="K3424">
        <v>1447594176</v>
      </c>
      <c r="L3424" s="10"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v>1.091</v>
      </c>
      <c r="R3424">
        <v>71.152173913043484</v>
      </c>
      <c r="S3424" t="s">
        <v>8319</v>
      </c>
      <c r="T3424" t="s">
        <v>8350</v>
      </c>
    </row>
    <row r="3425" spans="1:20" x14ac:dyDescent="0.2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v>42118.911354166667</v>
      </c>
      <c r="K3425">
        <v>1427320341</v>
      </c>
      <c r="L3425" s="10"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v>1.4</v>
      </c>
      <c r="R3425">
        <v>35</v>
      </c>
      <c r="S3425" t="s">
        <v>8319</v>
      </c>
      <c r="T3425" t="s">
        <v>8350</v>
      </c>
    </row>
    <row r="3426" spans="1:20" x14ac:dyDescent="0.2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v>42040.290972222225</v>
      </c>
      <c r="K3426">
        <v>1421252084</v>
      </c>
      <c r="L3426" s="10"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v>1.0358333333333334</v>
      </c>
      <c r="R3426">
        <v>81.776315789473685</v>
      </c>
      <c r="S3426" t="s">
        <v>8319</v>
      </c>
      <c r="T3426" t="s">
        <v>8350</v>
      </c>
    </row>
    <row r="3427" spans="1:20" x14ac:dyDescent="0.2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v>41916.617314814815</v>
      </c>
      <c r="K3427">
        <v>1409669336</v>
      </c>
      <c r="L3427" s="10"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v>1.0297033333333332</v>
      </c>
      <c r="R3427">
        <v>297.02980769230766</v>
      </c>
      <c r="S3427" t="s">
        <v>8319</v>
      </c>
      <c r="T3427" t="s">
        <v>8350</v>
      </c>
    </row>
    <row r="3428" spans="1:20" x14ac:dyDescent="0.2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v>41903.083333333336</v>
      </c>
      <c r="K3428">
        <v>1409620903</v>
      </c>
      <c r="L3428" s="10"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v>1.0813333333333333</v>
      </c>
      <c r="R3428">
        <v>46.609195402298852</v>
      </c>
      <c r="S3428" t="s">
        <v>8319</v>
      </c>
      <c r="T3428" t="s">
        <v>8350</v>
      </c>
    </row>
    <row r="3429" spans="1:20" x14ac:dyDescent="0.2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v>41822.645277777774</v>
      </c>
      <c r="K3429">
        <v>1401722952</v>
      </c>
      <c r="L3429" s="10"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v>1</v>
      </c>
      <c r="R3429">
        <v>51.724137931034484</v>
      </c>
      <c r="S3429" t="s">
        <v>8319</v>
      </c>
      <c r="T3429" t="s">
        <v>8350</v>
      </c>
    </row>
    <row r="3430" spans="1:20" x14ac:dyDescent="0.2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v>42063.708333333328</v>
      </c>
      <c r="K3430">
        <v>1422983847</v>
      </c>
      <c r="L3430" s="10"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v>1.0275000000000001</v>
      </c>
      <c r="R3430">
        <v>40.294117647058826</v>
      </c>
      <c r="S3430" t="s">
        <v>8319</v>
      </c>
      <c r="T3430" t="s">
        <v>8350</v>
      </c>
    </row>
    <row r="3431" spans="1:20" x14ac:dyDescent="0.2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v>42676.021539351852</v>
      </c>
      <c r="K3431">
        <v>1476837061</v>
      </c>
      <c r="L3431" s="10"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v>1.3</v>
      </c>
      <c r="R3431">
        <v>16.25</v>
      </c>
      <c r="S3431" t="s">
        <v>8319</v>
      </c>
      <c r="T3431" t="s">
        <v>8350</v>
      </c>
    </row>
    <row r="3432" spans="1:20" x14ac:dyDescent="0.2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v>41850.945613425924</v>
      </c>
      <c r="K3432">
        <v>1404168101</v>
      </c>
      <c r="L3432" s="10"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v>1.0854949999999999</v>
      </c>
      <c r="R3432">
        <v>30.152638888888887</v>
      </c>
      <c r="S3432" t="s">
        <v>8319</v>
      </c>
      <c r="T3432" t="s">
        <v>8350</v>
      </c>
    </row>
    <row r="3433" spans="1:20" x14ac:dyDescent="0.2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v>41869.730937500004</v>
      </c>
      <c r="K3433">
        <v>1405791153</v>
      </c>
      <c r="L3433" s="10"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v>1</v>
      </c>
      <c r="R3433">
        <v>95.238095238095241</v>
      </c>
      <c r="S3433" t="s">
        <v>8319</v>
      </c>
      <c r="T3433" t="s">
        <v>8350</v>
      </c>
    </row>
    <row r="3434" spans="1:20" x14ac:dyDescent="0.2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v>42405.916666666672</v>
      </c>
      <c r="K3434">
        <v>1452520614</v>
      </c>
      <c r="L3434" s="10"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v>1.0965</v>
      </c>
      <c r="R3434">
        <v>52.214285714285715</v>
      </c>
      <c r="S3434" t="s">
        <v>8319</v>
      </c>
      <c r="T3434" t="s">
        <v>8350</v>
      </c>
    </row>
    <row r="3435" spans="1:20" x14ac:dyDescent="0.2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v>41807.125</v>
      </c>
      <c r="K3435">
        <v>1400290255</v>
      </c>
      <c r="L3435" s="10"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v>1.0026315789473683</v>
      </c>
      <c r="R3435">
        <v>134.1549295774648</v>
      </c>
      <c r="S3435" t="s">
        <v>8319</v>
      </c>
      <c r="T3435" t="s">
        <v>8350</v>
      </c>
    </row>
    <row r="3436" spans="1:20" x14ac:dyDescent="0.2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v>41830.380428240744</v>
      </c>
      <c r="K3436">
        <v>1402391269</v>
      </c>
      <c r="L3436" s="10"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v>1.0555000000000001</v>
      </c>
      <c r="R3436">
        <v>62.827380952380949</v>
      </c>
      <c r="S3436" t="s">
        <v>8319</v>
      </c>
      <c r="T3436" t="s">
        <v>8350</v>
      </c>
    </row>
    <row r="3437" spans="1:20" x14ac:dyDescent="0.2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v>42589.125</v>
      </c>
      <c r="K3437">
        <v>1469112493</v>
      </c>
      <c r="L3437" s="10"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v>1.1200000000000001</v>
      </c>
      <c r="R3437">
        <v>58.94736842105263</v>
      </c>
      <c r="S3437" t="s">
        <v>8319</v>
      </c>
      <c r="T3437" t="s">
        <v>8350</v>
      </c>
    </row>
    <row r="3438" spans="1:20" x14ac:dyDescent="0.2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v>41872.686111111114</v>
      </c>
      <c r="K3438">
        <v>1406811593</v>
      </c>
      <c r="L3438" s="10"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v>1.0589999999999999</v>
      </c>
      <c r="R3438">
        <v>143.1081081081081</v>
      </c>
      <c r="S3438" t="s">
        <v>8319</v>
      </c>
      <c r="T3438" t="s">
        <v>8350</v>
      </c>
    </row>
    <row r="3439" spans="1:20" x14ac:dyDescent="0.2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v>42235.710879629631</v>
      </c>
      <c r="K3439">
        <v>1437411820</v>
      </c>
      <c r="L3439" s="10"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v>1.01</v>
      </c>
      <c r="R3439">
        <v>84.166666666666671</v>
      </c>
      <c r="S3439" t="s">
        <v>8319</v>
      </c>
      <c r="T3439" t="s">
        <v>8350</v>
      </c>
    </row>
    <row r="3440" spans="1:20" x14ac:dyDescent="0.2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v>42126.875</v>
      </c>
      <c r="K3440">
        <v>1428358567</v>
      </c>
      <c r="L3440" s="10"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v>1.042</v>
      </c>
      <c r="R3440">
        <v>186.07142857142858</v>
      </c>
      <c r="S3440" t="s">
        <v>8319</v>
      </c>
      <c r="T3440" t="s">
        <v>8350</v>
      </c>
    </row>
    <row r="3441" spans="1:20" x14ac:dyDescent="0.2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v>42388.207638888889</v>
      </c>
      <c r="K3441">
        <v>1452030730</v>
      </c>
      <c r="L3441" s="10"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v>1.3467833333333334</v>
      </c>
      <c r="R3441">
        <v>89.785555555555561</v>
      </c>
      <c r="S3441" t="s">
        <v>8319</v>
      </c>
      <c r="T3441" t="s">
        <v>8350</v>
      </c>
    </row>
    <row r="3442" spans="1:20" x14ac:dyDescent="0.2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v>41831.677083333336</v>
      </c>
      <c r="K3442">
        <v>1403146628</v>
      </c>
      <c r="L3442" s="10"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v>1.052184</v>
      </c>
      <c r="R3442">
        <v>64.157560975609755</v>
      </c>
      <c r="S3442" t="s">
        <v>8319</v>
      </c>
      <c r="T3442" t="s">
        <v>8350</v>
      </c>
    </row>
    <row r="3443" spans="1:20" x14ac:dyDescent="0.2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v>42321.845138888893</v>
      </c>
      <c r="K3443">
        <v>1445077121</v>
      </c>
      <c r="L3443" s="10"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v>1.026</v>
      </c>
      <c r="R3443">
        <v>59.651162790697676</v>
      </c>
      <c r="S3443" t="s">
        <v>8319</v>
      </c>
      <c r="T3443" t="s">
        <v>8350</v>
      </c>
    </row>
    <row r="3444" spans="1:20" x14ac:dyDescent="0.2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v>42154.841111111105</v>
      </c>
      <c r="K3444">
        <v>1430424672</v>
      </c>
      <c r="L3444" s="10"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v>1</v>
      </c>
      <c r="R3444">
        <v>31.25</v>
      </c>
      <c r="S3444" t="s">
        <v>8319</v>
      </c>
      <c r="T3444" t="s">
        <v>8350</v>
      </c>
    </row>
    <row r="3445" spans="1:20" x14ac:dyDescent="0.2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v>41891.524837962963</v>
      </c>
      <c r="K3445">
        <v>1407674146</v>
      </c>
      <c r="L3445" s="10"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v>1.855</v>
      </c>
      <c r="R3445">
        <v>41.222222222222221</v>
      </c>
      <c r="S3445" t="s">
        <v>8319</v>
      </c>
      <c r="T3445" t="s">
        <v>8350</v>
      </c>
    </row>
    <row r="3446" spans="1:20" x14ac:dyDescent="0.2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v>42529.582638888889</v>
      </c>
      <c r="K3446">
        <v>1464677986</v>
      </c>
      <c r="L3446" s="10"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v>2.89</v>
      </c>
      <c r="R3446">
        <v>43.35</v>
      </c>
      <c r="S3446" t="s">
        <v>8319</v>
      </c>
      <c r="T3446" t="s">
        <v>8350</v>
      </c>
    </row>
    <row r="3447" spans="1:20" x14ac:dyDescent="0.2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v>42300.530509259261</v>
      </c>
      <c r="K3447">
        <v>1443185036</v>
      </c>
      <c r="L3447" s="10"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v>1</v>
      </c>
      <c r="R3447">
        <v>64.516129032258064</v>
      </c>
      <c r="S3447" t="s">
        <v>8319</v>
      </c>
      <c r="T3447" t="s">
        <v>8350</v>
      </c>
    </row>
    <row r="3448" spans="1:20" x14ac:dyDescent="0.2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v>42040.513888888891</v>
      </c>
      <c r="K3448">
        <v>1421092725</v>
      </c>
      <c r="L3448" s="10"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v>1.0820000000000001</v>
      </c>
      <c r="R3448">
        <v>43.28</v>
      </c>
      <c r="S3448" t="s">
        <v>8319</v>
      </c>
      <c r="T3448" t="s">
        <v>8350</v>
      </c>
    </row>
    <row r="3449" spans="1:20" x14ac:dyDescent="0.2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v>42447.847361111111</v>
      </c>
      <c r="K3449">
        <v>1454448012</v>
      </c>
      <c r="L3449" s="10"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v>1.0780000000000001</v>
      </c>
      <c r="R3449">
        <v>77</v>
      </c>
      <c r="S3449" t="s">
        <v>8319</v>
      </c>
      <c r="T3449" t="s">
        <v>8350</v>
      </c>
    </row>
    <row r="3450" spans="1:20" x14ac:dyDescent="0.2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v>41990.119085648148</v>
      </c>
      <c r="K3450">
        <v>1416192689</v>
      </c>
      <c r="L3450" s="10"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v>1.0976190476190477</v>
      </c>
      <c r="R3450">
        <v>51.222222222222221</v>
      </c>
      <c r="S3450" t="s">
        <v>8319</v>
      </c>
      <c r="T3450" t="s">
        <v>8350</v>
      </c>
    </row>
    <row r="3451" spans="1:20" x14ac:dyDescent="0.2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v>42560.166666666672</v>
      </c>
      <c r="K3451">
        <v>1465607738</v>
      </c>
      <c r="L3451" s="10"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v>1.70625</v>
      </c>
      <c r="R3451">
        <v>68.25</v>
      </c>
      <c r="S3451" t="s">
        <v>8319</v>
      </c>
      <c r="T3451" t="s">
        <v>8350</v>
      </c>
    </row>
    <row r="3452" spans="1:20" x14ac:dyDescent="0.2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v>42096.662858796291</v>
      </c>
      <c r="K3452">
        <v>1422809671</v>
      </c>
      <c r="L3452" s="10"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v>1.52</v>
      </c>
      <c r="R3452">
        <v>19.487179487179485</v>
      </c>
      <c r="S3452" t="s">
        <v>8319</v>
      </c>
      <c r="T3452" t="s">
        <v>8350</v>
      </c>
    </row>
    <row r="3453" spans="1:20" x14ac:dyDescent="0.2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v>42115.723692129628</v>
      </c>
      <c r="K3453">
        <v>1427304127</v>
      </c>
      <c r="L3453" s="10"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v>1.0123076923076924</v>
      </c>
      <c r="R3453">
        <v>41.125</v>
      </c>
      <c r="S3453" t="s">
        <v>8319</v>
      </c>
      <c r="T3453" t="s">
        <v>8350</v>
      </c>
    </row>
    <row r="3454" spans="1:20" x14ac:dyDescent="0.2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v>41843.165972222225</v>
      </c>
      <c r="K3454">
        <v>1404141626</v>
      </c>
      <c r="L3454" s="10"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v>1.532</v>
      </c>
      <c r="R3454">
        <v>41.405405405405403</v>
      </c>
      <c r="S3454" t="s">
        <v>8319</v>
      </c>
      <c r="T3454" t="s">
        <v>8350</v>
      </c>
    </row>
    <row r="3455" spans="1:20" x14ac:dyDescent="0.2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v>42595.97865740741</v>
      </c>
      <c r="K3455">
        <v>1465946956</v>
      </c>
      <c r="L3455" s="10"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v>1.2833333333333334</v>
      </c>
      <c r="R3455">
        <v>27.5</v>
      </c>
      <c r="S3455" t="s">
        <v>8319</v>
      </c>
      <c r="T3455" t="s">
        <v>8350</v>
      </c>
    </row>
    <row r="3456" spans="1:20" x14ac:dyDescent="0.2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v>41851.698599537034</v>
      </c>
      <c r="K3456">
        <v>1404233159</v>
      </c>
      <c r="L3456" s="10"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v>1.0071428571428571</v>
      </c>
      <c r="R3456">
        <v>33.571428571428569</v>
      </c>
      <c r="S3456" t="s">
        <v>8319</v>
      </c>
      <c r="T3456" t="s">
        <v>8350</v>
      </c>
    </row>
    <row r="3457" spans="1:20" x14ac:dyDescent="0.2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v>42656.7503125</v>
      </c>
      <c r="K3457">
        <v>1473789627</v>
      </c>
      <c r="L3457" s="10"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v>1.0065</v>
      </c>
      <c r="R3457">
        <v>145.86956521739131</v>
      </c>
      <c r="S3457" t="s">
        <v>8319</v>
      </c>
      <c r="T3457" t="s">
        <v>8350</v>
      </c>
    </row>
    <row r="3458" spans="1:20" x14ac:dyDescent="0.2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v>41852.290972222225</v>
      </c>
      <c r="K3458">
        <v>1404190567</v>
      </c>
      <c r="L3458" s="10"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v>1.913</v>
      </c>
      <c r="R3458">
        <v>358.6875</v>
      </c>
      <c r="S3458" t="s">
        <v>8319</v>
      </c>
      <c r="T3458" t="s">
        <v>8350</v>
      </c>
    </row>
    <row r="3459" spans="1:20" x14ac:dyDescent="0.2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v>42047.249305555553</v>
      </c>
      <c r="K3459">
        <v>1421081857</v>
      </c>
      <c r="L3459" s="10"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v>1.4019999999999999</v>
      </c>
      <c r="R3459">
        <v>50.981818181818184</v>
      </c>
      <c r="S3459" t="s">
        <v>8319</v>
      </c>
      <c r="T3459" t="s">
        <v>8350</v>
      </c>
    </row>
    <row r="3460" spans="1:20" x14ac:dyDescent="0.2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v>42038.185416666667</v>
      </c>
      <c r="K3460">
        <v>1420606303</v>
      </c>
      <c r="L3460" s="10"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v>1.2433537832310839</v>
      </c>
      <c r="R3460">
        <v>45.037037037037038</v>
      </c>
      <c r="S3460" t="s">
        <v>8319</v>
      </c>
      <c r="T3460" t="s">
        <v>8350</v>
      </c>
    </row>
    <row r="3461" spans="1:20" x14ac:dyDescent="0.2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v>42510.479861111111</v>
      </c>
      <c r="K3461">
        <v>1461151860</v>
      </c>
      <c r="L3461" s="10"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v>1.262</v>
      </c>
      <c r="R3461">
        <v>17.527777777777779</v>
      </c>
      <c r="S3461" t="s">
        <v>8319</v>
      </c>
      <c r="T3461" t="s">
        <v>8350</v>
      </c>
    </row>
    <row r="3462" spans="1:20" x14ac:dyDescent="0.2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v>41866.527222222219</v>
      </c>
      <c r="K3462">
        <v>1406896752</v>
      </c>
      <c r="L3462" s="10"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v>1.9</v>
      </c>
      <c r="R3462">
        <v>50</v>
      </c>
      <c r="S3462" t="s">
        <v>8319</v>
      </c>
      <c r="T3462" t="s">
        <v>8350</v>
      </c>
    </row>
    <row r="3463" spans="1:20" x14ac:dyDescent="0.2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v>42672.125</v>
      </c>
      <c r="K3463">
        <v>1475248279</v>
      </c>
      <c r="L3463" s="10"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v>1.39</v>
      </c>
      <c r="R3463">
        <v>57.916666666666664</v>
      </c>
      <c r="S3463" t="s">
        <v>8319</v>
      </c>
      <c r="T3463" t="s">
        <v>8350</v>
      </c>
    </row>
    <row r="3464" spans="1:20" x14ac:dyDescent="0.2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v>42195.75</v>
      </c>
      <c r="K3464">
        <v>1435181628</v>
      </c>
      <c r="L3464" s="10"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v>2.02</v>
      </c>
      <c r="R3464">
        <v>29.705882352941178</v>
      </c>
      <c r="S3464" t="s">
        <v>8319</v>
      </c>
      <c r="T3464" t="s">
        <v>8350</v>
      </c>
    </row>
    <row r="3465" spans="1:20" x14ac:dyDescent="0.2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v>42654.165972222225</v>
      </c>
      <c r="K3465">
        <v>1472594585</v>
      </c>
      <c r="L3465" s="10"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v>1.0338000000000001</v>
      </c>
      <c r="R3465">
        <v>90.684210526315795</v>
      </c>
      <c r="S3465" t="s">
        <v>8319</v>
      </c>
      <c r="T3465" t="s">
        <v>8350</v>
      </c>
    </row>
    <row r="3466" spans="1:20" x14ac:dyDescent="0.2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v>42605.130057870367</v>
      </c>
      <c r="K3466">
        <v>1469329637</v>
      </c>
      <c r="L3466" s="10"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v>1.023236</v>
      </c>
      <c r="R3466">
        <v>55.012688172043013</v>
      </c>
      <c r="S3466" t="s">
        <v>8319</v>
      </c>
      <c r="T3466" t="s">
        <v>8350</v>
      </c>
    </row>
    <row r="3467" spans="1:20" x14ac:dyDescent="0.2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v>42225.666666666672</v>
      </c>
      <c r="K3467">
        <v>1436972472</v>
      </c>
      <c r="L3467" s="10"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v>1.03</v>
      </c>
      <c r="R3467">
        <v>57.222222222222221</v>
      </c>
      <c r="S3467" t="s">
        <v>8319</v>
      </c>
      <c r="T3467" t="s">
        <v>8350</v>
      </c>
    </row>
    <row r="3468" spans="1:20" x14ac:dyDescent="0.2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v>42479.977430555555</v>
      </c>
      <c r="K3468">
        <v>1455928050</v>
      </c>
      <c r="L3468" s="10"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v>1.2714285714285714</v>
      </c>
      <c r="R3468">
        <v>72.950819672131146</v>
      </c>
      <c r="S3468" t="s">
        <v>8319</v>
      </c>
      <c r="T3468" t="s">
        <v>8350</v>
      </c>
    </row>
    <row r="3469" spans="1:20" x14ac:dyDescent="0.2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v>42083.630000000005</v>
      </c>
      <c r="K3469">
        <v>1424275632</v>
      </c>
      <c r="L3469" s="10"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v>1.01</v>
      </c>
      <c r="R3469">
        <v>64.468085106382972</v>
      </c>
      <c r="S3469" t="s">
        <v>8319</v>
      </c>
      <c r="T3469" t="s">
        <v>8350</v>
      </c>
    </row>
    <row r="3470" spans="1:20" x14ac:dyDescent="0.2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v>42634.125</v>
      </c>
      <c r="K3470">
        <v>1471976529</v>
      </c>
      <c r="L3470" s="10"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v>1.2178</v>
      </c>
      <c r="R3470">
        <v>716.35294117647061</v>
      </c>
      <c r="S3470" t="s">
        <v>8319</v>
      </c>
      <c r="T3470" t="s">
        <v>8350</v>
      </c>
    </row>
    <row r="3471" spans="1:20" x14ac:dyDescent="0.2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v>42488.641724537039</v>
      </c>
      <c r="K3471">
        <v>1459265045</v>
      </c>
      <c r="L3471" s="10"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v>1.1339285714285714</v>
      </c>
      <c r="R3471">
        <v>50.396825396825399</v>
      </c>
      <c r="S3471" t="s">
        <v>8319</v>
      </c>
      <c r="T3471" t="s">
        <v>8350</v>
      </c>
    </row>
    <row r="3472" spans="1:20" x14ac:dyDescent="0.2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v>42566.901388888888</v>
      </c>
      <c r="K3472">
        <v>1465345902</v>
      </c>
      <c r="L3472" s="10"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v>1.5</v>
      </c>
      <c r="R3472">
        <v>41.666666666666664</v>
      </c>
      <c r="S3472" t="s">
        <v>8319</v>
      </c>
      <c r="T3472" t="s">
        <v>8350</v>
      </c>
    </row>
    <row r="3473" spans="1:20" x14ac:dyDescent="0.2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v>41882.833333333336</v>
      </c>
      <c r="K3473">
        <v>1405971690</v>
      </c>
      <c r="L3473" s="10"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v>2.1459999999999999</v>
      </c>
      <c r="R3473">
        <v>35.766666666666666</v>
      </c>
      <c r="S3473" t="s">
        <v>8319</v>
      </c>
      <c r="T3473" t="s">
        <v>8350</v>
      </c>
    </row>
    <row r="3474" spans="1:20" x14ac:dyDescent="0.2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v>41949.249305555553</v>
      </c>
      <c r="K3474">
        <v>1413432331</v>
      </c>
      <c r="L3474" s="10"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v>1.0205</v>
      </c>
      <c r="R3474">
        <v>88.739130434782609</v>
      </c>
      <c r="S3474" t="s">
        <v>8319</v>
      </c>
      <c r="T3474" t="s">
        <v>8350</v>
      </c>
    </row>
    <row r="3475" spans="1:20" x14ac:dyDescent="0.2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v>42083.852083333331</v>
      </c>
      <c r="K3475">
        <v>1425067296</v>
      </c>
      <c r="L3475" s="10"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v>1</v>
      </c>
      <c r="R3475">
        <v>148.4848484848485</v>
      </c>
      <c r="S3475" t="s">
        <v>8319</v>
      </c>
      <c r="T3475" t="s">
        <v>8350</v>
      </c>
    </row>
    <row r="3476" spans="1:20" x14ac:dyDescent="0.2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v>42571.501516203702</v>
      </c>
      <c r="K3476">
        <v>1466424131</v>
      </c>
      <c r="L3476" s="10"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v>1.01</v>
      </c>
      <c r="R3476">
        <v>51.794871794871796</v>
      </c>
      <c r="S3476" t="s">
        <v>8319</v>
      </c>
      <c r="T3476" t="s">
        <v>8350</v>
      </c>
    </row>
    <row r="3477" spans="1:20" x14ac:dyDescent="0.2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v>41946</v>
      </c>
      <c r="K3477">
        <v>1412629704</v>
      </c>
      <c r="L3477" s="10"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v>1.1333333333333333</v>
      </c>
      <c r="R3477">
        <v>20</v>
      </c>
      <c r="S3477" t="s">
        <v>8319</v>
      </c>
      <c r="T3477" t="s">
        <v>8350</v>
      </c>
    </row>
    <row r="3478" spans="1:20" x14ac:dyDescent="0.2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v>41939.125</v>
      </c>
      <c r="K3478">
        <v>1412836990</v>
      </c>
      <c r="L3478" s="10"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v>1.04</v>
      </c>
      <c r="R3478">
        <v>52</v>
      </c>
      <c r="S3478" t="s">
        <v>8319</v>
      </c>
      <c r="T3478" t="s">
        <v>8350</v>
      </c>
    </row>
    <row r="3479" spans="1:20" x14ac:dyDescent="0.2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v>42141.125</v>
      </c>
      <c r="K3479">
        <v>1430761243</v>
      </c>
      <c r="L3479" s="10"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v>1.1533333333333333</v>
      </c>
      <c r="R3479">
        <v>53.230769230769234</v>
      </c>
      <c r="S3479" t="s">
        <v>8319</v>
      </c>
      <c r="T3479" t="s">
        <v>8350</v>
      </c>
    </row>
    <row r="3480" spans="1:20" x14ac:dyDescent="0.2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v>42079.875</v>
      </c>
      <c r="K3480">
        <v>1424296822</v>
      </c>
      <c r="L3480" s="10"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v>1.1285000000000001</v>
      </c>
      <c r="R3480">
        <v>39.596491228070178</v>
      </c>
      <c r="S3480" t="s">
        <v>8319</v>
      </c>
      <c r="T3480" t="s">
        <v>8350</v>
      </c>
    </row>
    <row r="3481" spans="1:20" x14ac:dyDescent="0.2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v>41811.855092592588</v>
      </c>
      <c r="K3481">
        <v>1400790680</v>
      </c>
      <c r="L3481" s="10"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v>1.2786666666666666</v>
      </c>
      <c r="R3481">
        <v>34.25</v>
      </c>
      <c r="S3481" t="s">
        <v>8319</v>
      </c>
      <c r="T3481" t="s">
        <v>8350</v>
      </c>
    </row>
    <row r="3482" spans="1:20" x14ac:dyDescent="0.2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v>42195.875</v>
      </c>
      <c r="K3482">
        <v>1434440227</v>
      </c>
      <c r="L3482" s="10"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v>1.4266666666666667</v>
      </c>
      <c r="R3482">
        <v>164.61538461538461</v>
      </c>
      <c r="S3482" t="s">
        <v>8319</v>
      </c>
      <c r="T3482" t="s">
        <v>8350</v>
      </c>
    </row>
    <row r="3483" spans="1:20" x14ac:dyDescent="0.2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v>42006.24754629629</v>
      </c>
      <c r="K3483">
        <v>1418709388</v>
      </c>
      <c r="L3483" s="10"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v>1.1879999999999999</v>
      </c>
      <c r="R3483">
        <v>125.05263157894737</v>
      </c>
      <c r="S3483" t="s">
        <v>8319</v>
      </c>
      <c r="T3483" t="s">
        <v>8350</v>
      </c>
    </row>
    <row r="3484" spans="1:20" x14ac:dyDescent="0.2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v>41826.771597222221</v>
      </c>
      <c r="K3484">
        <v>1402079466</v>
      </c>
      <c r="L3484" s="10"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v>1.3833333333333333</v>
      </c>
      <c r="R3484">
        <v>51.875</v>
      </c>
      <c r="S3484" t="s">
        <v>8319</v>
      </c>
      <c r="T3484" t="s">
        <v>8350</v>
      </c>
    </row>
    <row r="3485" spans="1:20" x14ac:dyDescent="0.2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v>41823.668761574074</v>
      </c>
      <c r="K3485">
        <v>1401811381</v>
      </c>
      <c r="L3485" s="10"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v>1.599402985074627</v>
      </c>
      <c r="R3485">
        <v>40.285714285714285</v>
      </c>
      <c r="S3485" t="s">
        <v>8319</v>
      </c>
      <c r="T3485" t="s">
        <v>8350</v>
      </c>
    </row>
    <row r="3486" spans="1:20" x14ac:dyDescent="0.2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v>42536.760405092587</v>
      </c>
      <c r="K3486">
        <v>1463422499</v>
      </c>
      <c r="L3486" s="10"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v>1.1424000000000001</v>
      </c>
      <c r="R3486">
        <v>64.909090909090907</v>
      </c>
      <c r="S3486" t="s">
        <v>8319</v>
      </c>
      <c r="T3486" t="s">
        <v>8350</v>
      </c>
    </row>
    <row r="3487" spans="1:20" x14ac:dyDescent="0.2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v>42402.693055555559</v>
      </c>
      <c r="K3487">
        <v>1451839080</v>
      </c>
      <c r="L3487" s="10"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v>1.0060606060606061</v>
      </c>
      <c r="R3487">
        <v>55.333333333333336</v>
      </c>
      <c r="S3487" t="s">
        <v>8319</v>
      </c>
      <c r="T3487" t="s">
        <v>8350</v>
      </c>
    </row>
    <row r="3488" spans="1:20" x14ac:dyDescent="0.2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v>42158.290972222225</v>
      </c>
      <c r="K3488">
        <v>1430600401</v>
      </c>
      <c r="L3488" s="10"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v>1.552</v>
      </c>
      <c r="R3488">
        <v>83.142857142857139</v>
      </c>
      <c r="S3488" t="s">
        <v>8319</v>
      </c>
      <c r="T3488" t="s">
        <v>8350</v>
      </c>
    </row>
    <row r="3489" spans="1:20" x14ac:dyDescent="0.2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v>42179.940416666665</v>
      </c>
      <c r="K3489">
        <v>1432593252</v>
      </c>
      <c r="L3489" s="10"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v>1.2775000000000001</v>
      </c>
      <c r="R3489">
        <v>38.712121212121211</v>
      </c>
      <c r="S3489" t="s">
        <v>8319</v>
      </c>
      <c r="T3489" t="s">
        <v>8350</v>
      </c>
    </row>
    <row r="3490" spans="1:20" x14ac:dyDescent="0.2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v>42111.666666666672</v>
      </c>
      <c r="K3490">
        <v>1427221560</v>
      </c>
      <c r="L3490" s="10"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v>1.212</v>
      </c>
      <c r="R3490">
        <v>125.37931034482759</v>
      </c>
      <c r="S3490" t="s">
        <v>8319</v>
      </c>
      <c r="T3490" t="s">
        <v>8350</v>
      </c>
    </row>
    <row r="3491" spans="1:20" x14ac:dyDescent="0.2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v>41783.875</v>
      </c>
      <c r="K3491">
        <v>1398352531</v>
      </c>
      <c r="L3491" s="10"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v>1.127</v>
      </c>
      <c r="R3491">
        <v>78.263888888888886</v>
      </c>
      <c r="S3491" t="s">
        <v>8319</v>
      </c>
      <c r="T3491" t="s">
        <v>8350</v>
      </c>
    </row>
    <row r="3492" spans="1:20" x14ac:dyDescent="0.2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v>42473.802361111113</v>
      </c>
      <c r="K3492">
        <v>1457982924</v>
      </c>
      <c r="L3492" s="10"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v>1.2749999999999999</v>
      </c>
      <c r="R3492">
        <v>47.222222222222221</v>
      </c>
      <c r="S3492" t="s">
        <v>8319</v>
      </c>
      <c r="T3492" t="s">
        <v>8350</v>
      </c>
    </row>
    <row r="3493" spans="1:20" x14ac:dyDescent="0.2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v>42142.249814814815</v>
      </c>
      <c r="K3493">
        <v>1430114384</v>
      </c>
      <c r="L3493" s="10"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v>1.5820000000000001</v>
      </c>
      <c r="R3493">
        <v>79.099999999999994</v>
      </c>
      <c r="S3493" t="s">
        <v>8319</v>
      </c>
      <c r="T3493" t="s">
        <v>8350</v>
      </c>
    </row>
    <row r="3494" spans="1:20" x14ac:dyDescent="0.2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v>42303.009224537032</v>
      </c>
      <c r="K3494">
        <v>1442794397</v>
      </c>
      <c r="L3494" s="10"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v>1.0526894736842105</v>
      </c>
      <c r="R3494">
        <v>114.29199999999999</v>
      </c>
      <c r="S3494" t="s">
        <v>8319</v>
      </c>
      <c r="T3494" t="s">
        <v>8350</v>
      </c>
    </row>
    <row r="3495" spans="1:20" x14ac:dyDescent="0.2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v>41868.21597222222</v>
      </c>
      <c r="K3495">
        <v>1406580436</v>
      </c>
      <c r="L3495" s="10"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v>1</v>
      </c>
      <c r="R3495">
        <v>51.724137931034484</v>
      </c>
      <c r="S3495" t="s">
        <v>8319</v>
      </c>
      <c r="T3495" t="s">
        <v>8350</v>
      </c>
    </row>
    <row r="3496" spans="1:20" x14ac:dyDescent="0.2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v>42700.25</v>
      </c>
      <c r="K3496">
        <v>1479186575</v>
      </c>
      <c r="L3496" s="10"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v>1</v>
      </c>
      <c r="R3496">
        <v>30.76923076923077</v>
      </c>
      <c r="S3496" t="s">
        <v>8319</v>
      </c>
      <c r="T3496" t="s">
        <v>8350</v>
      </c>
    </row>
    <row r="3497" spans="1:20" x14ac:dyDescent="0.2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v>41944.720833333333</v>
      </c>
      <c r="K3497">
        <v>1412360309</v>
      </c>
      <c r="L3497" s="10"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v>1.0686</v>
      </c>
      <c r="R3497">
        <v>74.208333333333329</v>
      </c>
      <c r="S3497" t="s">
        <v>8319</v>
      </c>
      <c r="T3497" t="s">
        <v>8350</v>
      </c>
    </row>
    <row r="3498" spans="1:20" x14ac:dyDescent="0.2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v>42624.846828703703</v>
      </c>
      <c r="K3498">
        <v>1470169166</v>
      </c>
      <c r="L3498" s="10"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v>1.244</v>
      </c>
      <c r="R3498">
        <v>47.846153846153847</v>
      </c>
      <c r="S3498" t="s">
        <v>8319</v>
      </c>
      <c r="T3498" t="s">
        <v>8350</v>
      </c>
    </row>
    <row r="3499" spans="1:20" x14ac:dyDescent="0.2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v>42523.916666666672</v>
      </c>
      <c r="K3499">
        <v>1463852904</v>
      </c>
      <c r="L3499" s="10"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v>1.0870406189555126</v>
      </c>
      <c r="R3499">
        <v>34.408163265306122</v>
      </c>
      <c r="S3499" t="s">
        <v>8319</v>
      </c>
      <c r="T3499" t="s">
        <v>8350</v>
      </c>
    </row>
    <row r="3500" spans="1:20" x14ac:dyDescent="0.2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v>42518.905555555553</v>
      </c>
      <c r="K3500">
        <v>1459309704</v>
      </c>
      <c r="L3500" s="10"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v>1.0242424242424242</v>
      </c>
      <c r="R3500">
        <v>40.238095238095241</v>
      </c>
      <c r="S3500" t="s">
        <v>8319</v>
      </c>
      <c r="T3500" t="s">
        <v>8350</v>
      </c>
    </row>
    <row r="3501" spans="1:20" x14ac:dyDescent="0.2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v>42186.290972222225</v>
      </c>
      <c r="K3501">
        <v>1431046325</v>
      </c>
      <c r="L3501" s="10"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v>1.0549999999999999</v>
      </c>
      <c r="R3501">
        <v>60.285714285714285</v>
      </c>
      <c r="S3501" t="s">
        <v>8319</v>
      </c>
      <c r="T3501" t="s">
        <v>8350</v>
      </c>
    </row>
    <row r="3502" spans="1:20" x14ac:dyDescent="0.2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v>42436.207638888889</v>
      </c>
      <c r="K3502">
        <v>1455919438</v>
      </c>
      <c r="L3502" s="10"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v>1.0629999999999999</v>
      </c>
      <c r="R3502">
        <v>25.30952380952381</v>
      </c>
      <c r="S3502" t="s">
        <v>8319</v>
      </c>
      <c r="T3502" t="s">
        <v>8350</v>
      </c>
    </row>
    <row r="3503" spans="1:20" x14ac:dyDescent="0.2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v>42258.763831018514</v>
      </c>
      <c r="K3503">
        <v>1439835595</v>
      </c>
      <c r="L3503" s="10"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v>1.0066666666666666</v>
      </c>
      <c r="R3503">
        <v>35.952380952380949</v>
      </c>
      <c r="S3503" t="s">
        <v>8319</v>
      </c>
      <c r="T3503" t="s">
        <v>8350</v>
      </c>
    </row>
    <row r="3504" spans="1:20" x14ac:dyDescent="0.2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v>42445.165972222225</v>
      </c>
      <c r="K3504">
        <v>1456862924</v>
      </c>
      <c r="L3504" s="10"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v>1.054</v>
      </c>
      <c r="R3504">
        <v>136</v>
      </c>
      <c r="S3504" t="s">
        <v>8319</v>
      </c>
      <c r="T3504" t="s">
        <v>8350</v>
      </c>
    </row>
    <row r="3505" spans="1:20" x14ac:dyDescent="0.2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v>42575.478333333333</v>
      </c>
      <c r="K3505">
        <v>1466767728</v>
      </c>
      <c r="L3505" s="10"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v>1.0755999999999999</v>
      </c>
      <c r="R3505">
        <v>70.763157894736835</v>
      </c>
      <c r="S3505" t="s">
        <v>8319</v>
      </c>
      <c r="T3505" t="s">
        <v>8350</v>
      </c>
    </row>
    <row r="3506" spans="1:20" x14ac:dyDescent="0.2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v>42327.790405092594</v>
      </c>
      <c r="K3506">
        <v>1445363891</v>
      </c>
      <c r="L3506" s="10"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v>1</v>
      </c>
      <c r="R3506">
        <v>125</v>
      </c>
      <c r="S3506" t="s">
        <v>8319</v>
      </c>
      <c r="T3506" t="s">
        <v>8350</v>
      </c>
    </row>
    <row r="3507" spans="1:20" x14ac:dyDescent="0.2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v>41772.166666666664</v>
      </c>
      <c r="K3507">
        <v>1398983245</v>
      </c>
      <c r="L3507" s="10"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v>1.0376000000000001</v>
      </c>
      <c r="R3507">
        <v>66.512820512820511</v>
      </c>
      <c r="S3507" t="s">
        <v>8319</v>
      </c>
      <c r="T3507" t="s">
        <v>8350</v>
      </c>
    </row>
    <row r="3508" spans="1:20" x14ac:dyDescent="0.2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v>41874.734259259261</v>
      </c>
      <c r="K3508">
        <v>1404927440</v>
      </c>
      <c r="L3508" s="10"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v>1.0149999999999999</v>
      </c>
      <c r="R3508">
        <v>105</v>
      </c>
      <c r="S3508" t="s">
        <v>8319</v>
      </c>
      <c r="T3508" t="s">
        <v>8350</v>
      </c>
    </row>
    <row r="3509" spans="1:20" x14ac:dyDescent="0.2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v>42521.92288194444</v>
      </c>
      <c r="K3509">
        <v>1462140537</v>
      </c>
      <c r="L3509" s="10"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v>1.044</v>
      </c>
      <c r="R3509">
        <v>145</v>
      </c>
      <c r="S3509" t="s">
        <v>8319</v>
      </c>
      <c r="T3509" t="s">
        <v>8350</v>
      </c>
    </row>
    <row r="3510" spans="1:20" x14ac:dyDescent="0.2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v>42500.875</v>
      </c>
      <c r="K3510">
        <v>1460914253</v>
      </c>
      <c r="L3510" s="10"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v>1.8</v>
      </c>
      <c r="R3510">
        <v>12</v>
      </c>
      <c r="S3510" t="s">
        <v>8319</v>
      </c>
      <c r="T3510" t="s">
        <v>8350</v>
      </c>
    </row>
    <row r="3511" spans="1:20" x14ac:dyDescent="0.2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v>41964.204861111109</v>
      </c>
      <c r="K3511">
        <v>1415392666</v>
      </c>
      <c r="L3511" s="10"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v>1.0633333333333332</v>
      </c>
      <c r="R3511">
        <v>96.666666666666671</v>
      </c>
      <c r="S3511" t="s">
        <v>8319</v>
      </c>
      <c r="T3511" t="s">
        <v>8350</v>
      </c>
    </row>
    <row r="3512" spans="1:20" x14ac:dyDescent="0.2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v>41822.62090277778</v>
      </c>
      <c r="K3512">
        <v>1402584846</v>
      </c>
      <c r="L3512" s="10"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v>1.0055555555555555</v>
      </c>
      <c r="R3512">
        <v>60.333333333333336</v>
      </c>
      <c r="S3512" t="s">
        <v>8319</v>
      </c>
      <c r="T3512" t="s">
        <v>8350</v>
      </c>
    </row>
    <row r="3513" spans="1:20" x14ac:dyDescent="0.2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v>41950.770833333336</v>
      </c>
      <c r="K3513">
        <v>1413406695</v>
      </c>
      <c r="L3513" s="10"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v>1.012</v>
      </c>
      <c r="R3513">
        <v>79.89473684210526</v>
      </c>
      <c r="S3513" t="s">
        <v>8319</v>
      </c>
      <c r="T3513" t="s">
        <v>8350</v>
      </c>
    </row>
    <row r="3514" spans="1:20" x14ac:dyDescent="0.2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v>42117.49527777778</v>
      </c>
      <c r="K3514">
        <v>1424609592</v>
      </c>
      <c r="L3514" s="10"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v>1</v>
      </c>
      <c r="R3514">
        <v>58.823529411764703</v>
      </c>
      <c r="S3514" t="s">
        <v>8319</v>
      </c>
      <c r="T3514" t="s">
        <v>8350</v>
      </c>
    </row>
    <row r="3515" spans="1:20" x14ac:dyDescent="0.2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v>41794.207638888889</v>
      </c>
      <c r="K3515">
        <v>1400725112</v>
      </c>
      <c r="L3515" s="10"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v>1.1839285714285714</v>
      </c>
      <c r="R3515">
        <v>75.340909090909093</v>
      </c>
      <c r="S3515" t="s">
        <v>8319</v>
      </c>
      <c r="T3515" t="s">
        <v>8350</v>
      </c>
    </row>
    <row r="3516" spans="1:20" x14ac:dyDescent="0.2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v>42037.207638888889</v>
      </c>
      <c r="K3516">
        <v>1421439552</v>
      </c>
      <c r="L3516" s="10"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v>1.1000000000000001</v>
      </c>
      <c r="R3516">
        <v>55</v>
      </c>
      <c r="S3516" t="s">
        <v>8319</v>
      </c>
      <c r="T3516" t="s">
        <v>8350</v>
      </c>
    </row>
    <row r="3517" spans="1:20" x14ac:dyDescent="0.2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v>42155.772812499999</v>
      </c>
      <c r="K3517">
        <v>1430505171</v>
      </c>
      <c r="L3517" s="10"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v>1.0266666666666666</v>
      </c>
      <c r="R3517">
        <v>66.956521739130437</v>
      </c>
      <c r="S3517" t="s">
        <v>8319</v>
      </c>
      <c r="T3517" t="s">
        <v>8350</v>
      </c>
    </row>
    <row r="3518" spans="1:20" x14ac:dyDescent="0.2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v>41890.125</v>
      </c>
      <c r="K3518">
        <v>1407197670</v>
      </c>
      <c r="L3518" s="10"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v>1</v>
      </c>
      <c r="R3518">
        <v>227.27272727272728</v>
      </c>
      <c r="S3518" t="s">
        <v>8319</v>
      </c>
      <c r="T3518" t="s">
        <v>8350</v>
      </c>
    </row>
    <row r="3519" spans="1:20" x14ac:dyDescent="0.2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v>41824.458333333336</v>
      </c>
      <c r="K3519">
        <v>1401910634</v>
      </c>
      <c r="L3519" s="10"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v>1</v>
      </c>
      <c r="R3519">
        <v>307.69230769230768</v>
      </c>
      <c r="S3519" t="s">
        <v>8319</v>
      </c>
      <c r="T3519" t="s">
        <v>8350</v>
      </c>
    </row>
    <row r="3520" spans="1:20" x14ac:dyDescent="0.2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v>41914.597916666666</v>
      </c>
      <c r="K3520">
        <v>1410461299</v>
      </c>
      <c r="L3520" s="10"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v>1.10046</v>
      </c>
      <c r="R3520">
        <v>50.020909090909093</v>
      </c>
      <c r="S3520" t="s">
        <v>8319</v>
      </c>
      <c r="T3520" t="s">
        <v>8350</v>
      </c>
    </row>
    <row r="3521" spans="1:20" x14ac:dyDescent="0.2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v>42067.598958333328</v>
      </c>
      <c r="K3521">
        <v>1422886950</v>
      </c>
      <c r="L3521" s="10"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v>1.0135000000000001</v>
      </c>
      <c r="R3521">
        <v>72.392857142857139</v>
      </c>
      <c r="S3521" t="s">
        <v>8319</v>
      </c>
      <c r="T3521" t="s">
        <v>8350</v>
      </c>
    </row>
    <row r="3522" spans="1:20" x14ac:dyDescent="0.2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v>42253.57430555555</v>
      </c>
      <c r="K3522">
        <v>1439322412</v>
      </c>
      <c r="L3522" s="10"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v>1.0075000000000001</v>
      </c>
      <c r="R3522">
        <v>95.952380952380949</v>
      </c>
      <c r="S3522" t="s">
        <v>8319</v>
      </c>
      <c r="T3522" t="s">
        <v>8350</v>
      </c>
    </row>
    <row r="3523" spans="1:20" x14ac:dyDescent="0.2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v>41911.361342592594</v>
      </c>
      <c r="K3523">
        <v>1409388020</v>
      </c>
      <c r="L3523" s="10"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v>1.6942857142857144</v>
      </c>
      <c r="R3523">
        <v>45.615384615384613</v>
      </c>
      <c r="S3523" t="s">
        <v>8319</v>
      </c>
      <c r="T3523" t="s">
        <v>8350</v>
      </c>
    </row>
    <row r="3524" spans="1:20" x14ac:dyDescent="0.2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v>42262.420833333337</v>
      </c>
      <c r="K3524">
        <v>1439924246</v>
      </c>
      <c r="L3524" s="10"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v>1</v>
      </c>
      <c r="R3524">
        <v>41.029411764705884</v>
      </c>
      <c r="S3524" t="s">
        <v>8319</v>
      </c>
      <c r="T3524" t="s">
        <v>8350</v>
      </c>
    </row>
    <row r="3525" spans="1:20" x14ac:dyDescent="0.2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v>42638.958333333328</v>
      </c>
      <c r="K3525">
        <v>1469871148</v>
      </c>
      <c r="L3525" s="10"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v>1.1365000000000001</v>
      </c>
      <c r="R3525">
        <v>56.825000000000003</v>
      </c>
      <c r="S3525" t="s">
        <v>8319</v>
      </c>
      <c r="T3525" t="s">
        <v>8350</v>
      </c>
    </row>
    <row r="3526" spans="1:20" x14ac:dyDescent="0.2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v>41895.166666666664</v>
      </c>
      <c r="K3526">
        <v>1409336373</v>
      </c>
      <c r="L3526" s="10"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v>1.0156000000000001</v>
      </c>
      <c r="R3526">
        <v>137.24324324324326</v>
      </c>
      <c r="S3526" t="s">
        <v>8319</v>
      </c>
      <c r="T3526" t="s">
        <v>8350</v>
      </c>
    </row>
    <row r="3527" spans="1:20" x14ac:dyDescent="0.2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v>42225.666666666672</v>
      </c>
      <c r="K3527">
        <v>1438188106</v>
      </c>
      <c r="L3527" s="10"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v>1.06</v>
      </c>
      <c r="R3527">
        <v>75.714285714285708</v>
      </c>
      <c r="S3527" t="s">
        <v>8319</v>
      </c>
      <c r="T3527" t="s">
        <v>8350</v>
      </c>
    </row>
    <row r="3528" spans="1:20" x14ac:dyDescent="0.2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v>42488.249305555553</v>
      </c>
      <c r="K3528">
        <v>1459411371</v>
      </c>
      <c r="L3528" s="10"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v>1.02</v>
      </c>
      <c r="R3528">
        <v>99</v>
      </c>
      <c r="S3528" t="s">
        <v>8319</v>
      </c>
      <c r="T3528" t="s">
        <v>8350</v>
      </c>
    </row>
    <row r="3529" spans="1:20" x14ac:dyDescent="0.2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v>42196.165972222225</v>
      </c>
      <c r="K3529">
        <v>1434069205</v>
      </c>
      <c r="L3529" s="10"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v>1.1691666666666667</v>
      </c>
      <c r="R3529">
        <v>81.569767441860463</v>
      </c>
      <c r="S3529" t="s">
        <v>8319</v>
      </c>
      <c r="T3529" t="s">
        <v>8350</v>
      </c>
    </row>
    <row r="3530" spans="1:20" x14ac:dyDescent="0.2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v>42753.50136574074</v>
      </c>
      <c r="K3530">
        <v>1483012918</v>
      </c>
      <c r="L3530" s="10"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v>1.0115151515151515</v>
      </c>
      <c r="R3530">
        <v>45.108108108108105</v>
      </c>
      <c r="S3530" t="s">
        <v>8319</v>
      </c>
      <c r="T3530" t="s">
        <v>8350</v>
      </c>
    </row>
    <row r="3531" spans="1:20" x14ac:dyDescent="0.2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v>42198.041666666672</v>
      </c>
      <c r="K3531">
        <v>1434997018</v>
      </c>
      <c r="L3531" s="10"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v>1.32</v>
      </c>
      <c r="R3531">
        <v>36.666666666666664</v>
      </c>
      <c r="S3531" t="s">
        <v>8319</v>
      </c>
      <c r="T3531" t="s">
        <v>8350</v>
      </c>
    </row>
    <row r="3532" spans="1:20" x14ac:dyDescent="0.2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v>42470.833333333328</v>
      </c>
      <c r="K3532">
        <v>1457881057</v>
      </c>
      <c r="L3532" s="10"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v>1</v>
      </c>
      <c r="R3532">
        <v>125</v>
      </c>
      <c r="S3532" t="s">
        <v>8319</v>
      </c>
      <c r="T3532" t="s">
        <v>8350</v>
      </c>
    </row>
    <row r="3533" spans="1:20" x14ac:dyDescent="0.2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v>42551.654328703706</v>
      </c>
      <c r="K3533">
        <v>1464709334</v>
      </c>
      <c r="L3533" s="10"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v>1.28</v>
      </c>
      <c r="R3533">
        <v>49.230769230769234</v>
      </c>
      <c r="S3533" t="s">
        <v>8319</v>
      </c>
      <c r="T3533" t="s">
        <v>8350</v>
      </c>
    </row>
    <row r="3534" spans="1:20" x14ac:dyDescent="0.2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v>41900.165972222225</v>
      </c>
      <c r="K3534">
        <v>1409667827</v>
      </c>
      <c r="L3534" s="10"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v>1.1895833333333334</v>
      </c>
      <c r="R3534">
        <v>42.296296296296298</v>
      </c>
      <c r="S3534" t="s">
        <v>8319</v>
      </c>
      <c r="T3534" t="s">
        <v>8350</v>
      </c>
    </row>
    <row r="3535" spans="1:20" x14ac:dyDescent="0.2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v>42319.802858796291</v>
      </c>
      <c r="K3535">
        <v>1444673767</v>
      </c>
      <c r="L3535" s="10"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v>1.262</v>
      </c>
      <c r="R3535">
        <v>78.875</v>
      </c>
      <c r="S3535" t="s">
        <v>8319</v>
      </c>
      <c r="T3535" t="s">
        <v>8350</v>
      </c>
    </row>
    <row r="3536" spans="1:20" x14ac:dyDescent="0.2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v>42278.6252662037</v>
      </c>
      <c r="K3536">
        <v>1440687623</v>
      </c>
      <c r="L3536" s="10"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v>1.5620000000000001</v>
      </c>
      <c r="R3536">
        <v>38.284313725490193</v>
      </c>
      <c r="S3536" t="s">
        <v>8319</v>
      </c>
      <c r="T3536" t="s">
        <v>8350</v>
      </c>
    </row>
    <row r="3537" spans="1:20" x14ac:dyDescent="0.2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v>42279.75</v>
      </c>
      <c r="K3537">
        <v>1441120910</v>
      </c>
      <c r="L3537" s="10"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v>1.0315000000000001</v>
      </c>
      <c r="R3537">
        <v>44.847826086956523</v>
      </c>
      <c r="S3537" t="s">
        <v>8319</v>
      </c>
      <c r="T3537" t="s">
        <v>8350</v>
      </c>
    </row>
    <row r="3538" spans="1:20" x14ac:dyDescent="0.2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v>42358.499305555553</v>
      </c>
      <c r="K3538">
        <v>1448040425</v>
      </c>
      <c r="L3538" s="10"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v>1.5333333333333334</v>
      </c>
      <c r="R3538">
        <v>13.529411764705882</v>
      </c>
      <c r="S3538" t="s">
        <v>8319</v>
      </c>
      <c r="T3538" t="s">
        <v>8350</v>
      </c>
    </row>
    <row r="3539" spans="1:20" x14ac:dyDescent="0.2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v>41960.332638888889</v>
      </c>
      <c r="K3539">
        <v>1413016216</v>
      </c>
      <c r="L3539" s="10"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v>1.8044444444444445</v>
      </c>
      <c r="R3539">
        <v>43.5</v>
      </c>
      <c r="S3539" t="s">
        <v>8319</v>
      </c>
      <c r="T3539" t="s">
        <v>8350</v>
      </c>
    </row>
    <row r="3540" spans="1:20" x14ac:dyDescent="0.2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v>42599.420601851853</v>
      </c>
      <c r="K3540">
        <v>1469009140</v>
      </c>
      <c r="L3540" s="10"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v>1.2845</v>
      </c>
      <c r="R3540">
        <v>30.951807228915662</v>
      </c>
      <c r="S3540" t="s">
        <v>8319</v>
      </c>
      <c r="T3540" t="s">
        <v>8350</v>
      </c>
    </row>
    <row r="3541" spans="1:20" x14ac:dyDescent="0.2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v>42621.756041666667</v>
      </c>
      <c r="K3541">
        <v>1471543722</v>
      </c>
      <c r="L3541" s="10"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v>1.1966666666666668</v>
      </c>
      <c r="R3541">
        <v>55.230769230769234</v>
      </c>
      <c r="S3541" t="s">
        <v>8319</v>
      </c>
      <c r="T3541" t="s">
        <v>8350</v>
      </c>
    </row>
    <row r="3542" spans="1:20" x14ac:dyDescent="0.2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v>42547.003368055557</v>
      </c>
      <c r="K3542">
        <v>1464307491</v>
      </c>
      <c r="L3542" s="10"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v>1.23</v>
      </c>
      <c r="R3542">
        <v>46.125</v>
      </c>
      <c r="S3542" t="s">
        <v>8319</v>
      </c>
      <c r="T3542" t="s">
        <v>8350</v>
      </c>
    </row>
    <row r="3543" spans="1:20" x14ac:dyDescent="0.2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v>42247.730034722219</v>
      </c>
      <c r="K3543">
        <v>1438882275</v>
      </c>
      <c r="L3543" s="10"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v>1.05</v>
      </c>
      <c r="R3543">
        <v>39.375</v>
      </c>
      <c r="S3543" t="s">
        <v>8319</v>
      </c>
      <c r="T3543" t="s">
        <v>8350</v>
      </c>
    </row>
    <row r="3544" spans="1:20" x14ac:dyDescent="0.2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v>41889.599791666667</v>
      </c>
      <c r="K3544">
        <v>1404915822</v>
      </c>
      <c r="L3544" s="10"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v>1.0223636363636364</v>
      </c>
      <c r="R3544">
        <v>66.152941176470591</v>
      </c>
      <c r="S3544" t="s">
        <v>8319</v>
      </c>
      <c r="T3544" t="s">
        <v>8350</v>
      </c>
    </row>
    <row r="3545" spans="1:20" x14ac:dyDescent="0.2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v>42180.755312499998</v>
      </c>
      <c r="K3545">
        <v>1432663659</v>
      </c>
      <c r="L3545" s="10"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v>1.0466666666666666</v>
      </c>
      <c r="R3545">
        <v>54.137931034482762</v>
      </c>
      <c r="S3545" t="s">
        <v>8319</v>
      </c>
      <c r="T3545" t="s">
        <v>8350</v>
      </c>
    </row>
    <row r="3546" spans="1:20" x14ac:dyDescent="0.2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v>42070.831678240742</v>
      </c>
      <c r="K3546">
        <v>1423166257</v>
      </c>
      <c r="L3546" s="10"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v>1</v>
      </c>
      <c r="R3546">
        <v>104.16666666666667</v>
      </c>
      <c r="S3546" t="s">
        <v>8319</v>
      </c>
      <c r="T3546" t="s">
        <v>8350</v>
      </c>
    </row>
    <row r="3547" spans="1:20" x14ac:dyDescent="0.2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v>42105.807395833333</v>
      </c>
      <c r="K3547">
        <v>1426188159</v>
      </c>
      <c r="L3547" s="10"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v>1.004</v>
      </c>
      <c r="R3547">
        <v>31.375</v>
      </c>
      <c r="S3547" t="s">
        <v>8319</v>
      </c>
      <c r="T3547" t="s">
        <v>8350</v>
      </c>
    </row>
    <row r="3548" spans="1:20" x14ac:dyDescent="0.2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v>42095.165972222225</v>
      </c>
      <c r="K3548">
        <v>1426002684</v>
      </c>
      <c r="L3548" s="10"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v>1.0227272727272727</v>
      </c>
      <c r="R3548">
        <v>59.210526315789473</v>
      </c>
      <c r="S3548" t="s">
        <v>8319</v>
      </c>
      <c r="T3548" t="s">
        <v>8350</v>
      </c>
    </row>
    <row r="3549" spans="1:20" x14ac:dyDescent="0.2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v>42504.165972222225</v>
      </c>
      <c r="K3549">
        <v>1461117201</v>
      </c>
      <c r="L3549" s="10"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v>1.1440928571428572</v>
      </c>
      <c r="R3549">
        <v>119.17633928571429</v>
      </c>
      <c r="S3549" t="s">
        <v>8319</v>
      </c>
      <c r="T3549" t="s">
        <v>8350</v>
      </c>
    </row>
    <row r="3550" spans="1:20" x14ac:dyDescent="0.2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v>42434.041666666672</v>
      </c>
      <c r="K3550">
        <v>1455230214</v>
      </c>
      <c r="L3550" s="10"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v>1.019047619047619</v>
      </c>
      <c r="R3550">
        <v>164.61538461538461</v>
      </c>
      <c r="S3550" t="s">
        <v>8319</v>
      </c>
      <c r="T3550" t="s">
        <v>8350</v>
      </c>
    </row>
    <row r="3551" spans="1:20" x14ac:dyDescent="0.2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v>42251.394363425927</v>
      </c>
      <c r="K3551">
        <v>1438939673</v>
      </c>
      <c r="L3551" s="10"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v>1.02</v>
      </c>
      <c r="R3551">
        <v>24.285714285714285</v>
      </c>
      <c r="S3551" t="s">
        <v>8319</v>
      </c>
      <c r="T3551" t="s">
        <v>8350</v>
      </c>
    </row>
    <row r="3552" spans="1:20" x14ac:dyDescent="0.2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v>42492.893495370372</v>
      </c>
      <c r="K3552">
        <v>1459632398</v>
      </c>
      <c r="L3552" s="10"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v>1.048</v>
      </c>
      <c r="R3552">
        <v>40.9375</v>
      </c>
      <c r="S3552" t="s">
        <v>8319</v>
      </c>
      <c r="T3552" t="s">
        <v>8350</v>
      </c>
    </row>
    <row r="3553" spans="1:20" x14ac:dyDescent="0.2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v>41781.921527777777</v>
      </c>
      <c r="K3553">
        <v>1398342170</v>
      </c>
      <c r="L3553" s="10"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v>1.0183333333333333</v>
      </c>
      <c r="R3553">
        <v>61.1</v>
      </c>
      <c r="S3553" t="s">
        <v>8319</v>
      </c>
      <c r="T3553" t="s">
        <v>8350</v>
      </c>
    </row>
    <row r="3554" spans="1:20" x14ac:dyDescent="0.2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v>41818.587083333332</v>
      </c>
      <c r="K3554">
        <v>1401372324</v>
      </c>
      <c r="L3554" s="10"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v>1</v>
      </c>
      <c r="R3554">
        <v>38.65</v>
      </c>
      <c r="S3554" t="s">
        <v>8319</v>
      </c>
      <c r="T3554" t="s">
        <v>8350</v>
      </c>
    </row>
    <row r="3555" spans="1:20" x14ac:dyDescent="0.2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v>42228</v>
      </c>
      <c r="K3555">
        <v>1436575280</v>
      </c>
      <c r="L3555" s="10"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v>1.0627272727272727</v>
      </c>
      <c r="R3555">
        <v>56.20192307692308</v>
      </c>
      <c r="S3555" t="s">
        <v>8319</v>
      </c>
      <c r="T3555" t="s">
        <v>8350</v>
      </c>
    </row>
    <row r="3556" spans="1:20" x14ac:dyDescent="0.2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v>42046.708333333328</v>
      </c>
      <c r="K3556">
        <v>1421025159</v>
      </c>
      <c r="L3556" s="10"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v>1.1342219999999998</v>
      </c>
      <c r="R3556">
        <v>107.00207547169811</v>
      </c>
      <c r="S3556" t="s">
        <v>8319</v>
      </c>
      <c r="T3556" t="s">
        <v>8350</v>
      </c>
    </row>
    <row r="3557" spans="1:20" x14ac:dyDescent="0.2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v>42691.483726851846</v>
      </c>
      <c r="K3557">
        <v>1476786994</v>
      </c>
      <c r="L3557" s="10"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v>1</v>
      </c>
      <c r="R3557">
        <v>171.42857142857142</v>
      </c>
      <c r="S3557" t="s">
        <v>8319</v>
      </c>
      <c r="T3557" t="s">
        <v>8350</v>
      </c>
    </row>
    <row r="3558" spans="1:20" x14ac:dyDescent="0.2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v>41868.649583333332</v>
      </c>
      <c r="K3558">
        <v>1403105724</v>
      </c>
      <c r="L3558" s="10"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v>1.0045454545454546</v>
      </c>
      <c r="R3558">
        <v>110.5</v>
      </c>
      <c r="S3558" t="s">
        <v>8319</v>
      </c>
      <c r="T3558" t="s">
        <v>8350</v>
      </c>
    </row>
    <row r="3559" spans="1:20" x14ac:dyDescent="0.2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v>41764.276747685188</v>
      </c>
      <c r="K3559">
        <v>1396334311</v>
      </c>
      <c r="L3559" s="10"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v>1.0003599999999999</v>
      </c>
      <c r="R3559">
        <v>179.27598566308242</v>
      </c>
      <c r="S3559" t="s">
        <v>8319</v>
      </c>
      <c r="T3559" t="s">
        <v>8350</v>
      </c>
    </row>
    <row r="3560" spans="1:20" x14ac:dyDescent="0.2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v>42181.875</v>
      </c>
      <c r="K3560">
        <v>1431718575</v>
      </c>
      <c r="L3560" s="10"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v>1.44</v>
      </c>
      <c r="R3560">
        <v>22.90909090909091</v>
      </c>
      <c r="S3560" t="s">
        <v>8319</v>
      </c>
      <c r="T3560" t="s">
        <v>8350</v>
      </c>
    </row>
    <row r="3561" spans="1:20" x14ac:dyDescent="0.2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v>42216.373611111107</v>
      </c>
      <c r="K3561">
        <v>1436408308</v>
      </c>
      <c r="L3561" s="10"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v>1.0349999999999999</v>
      </c>
      <c r="R3561">
        <v>43.125</v>
      </c>
      <c r="S3561" t="s">
        <v>8319</v>
      </c>
      <c r="T3561" t="s">
        <v>8350</v>
      </c>
    </row>
    <row r="3562" spans="1:20" x14ac:dyDescent="0.2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v>42151.114583333328</v>
      </c>
      <c r="K3562">
        <v>1429651266</v>
      </c>
      <c r="L3562" s="10"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v>1.0843750000000001</v>
      </c>
      <c r="R3562">
        <v>46.891891891891895</v>
      </c>
      <c r="S3562" t="s">
        <v>8319</v>
      </c>
      <c r="T3562" t="s">
        <v>8350</v>
      </c>
    </row>
    <row r="3563" spans="1:20" x14ac:dyDescent="0.2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v>42221.774999999994</v>
      </c>
      <c r="K3563">
        <v>1437236378</v>
      </c>
      <c r="L3563" s="10"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v>1.024</v>
      </c>
      <c r="R3563">
        <v>47.407407407407405</v>
      </c>
      <c r="S3563" t="s">
        <v>8319</v>
      </c>
      <c r="T3563" t="s">
        <v>8350</v>
      </c>
    </row>
    <row r="3564" spans="1:20" x14ac:dyDescent="0.2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v>42442.916666666672</v>
      </c>
      <c r="K3564">
        <v>1457115427</v>
      </c>
      <c r="L3564" s="10"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v>1.4888888888888889</v>
      </c>
      <c r="R3564">
        <v>15.129032258064516</v>
      </c>
      <c r="S3564" t="s">
        <v>8319</v>
      </c>
      <c r="T3564" t="s">
        <v>8350</v>
      </c>
    </row>
    <row r="3565" spans="1:20" x14ac:dyDescent="0.2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v>42583.791666666672</v>
      </c>
      <c r="K3565">
        <v>1467648456</v>
      </c>
      <c r="L3565" s="10"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v>1.0549000000000002</v>
      </c>
      <c r="R3565">
        <v>21.098000000000003</v>
      </c>
      <c r="S3565" t="s">
        <v>8319</v>
      </c>
      <c r="T3565" t="s">
        <v>8350</v>
      </c>
    </row>
    <row r="3566" spans="1:20" x14ac:dyDescent="0.2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v>42282.666666666672</v>
      </c>
      <c r="K3566">
        <v>1440082649</v>
      </c>
      <c r="L3566" s="10"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v>1.0049999999999999</v>
      </c>
      <c r="R3566">
        <v>59.117647058823529</v>
      </c>
      <c r="S3566" t="s">
        <v>8319</v>
      </c>
      <c r="T3566" t="s">
        <v>8350</v>
      </c>
    </row>
    <row r="3567" spans="1:20" x14ac:dyDescent="0.2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v>42004.743148148147</v>
      </c>
      <c r="K3567">
        <v>1417456208</v>
      </c>
      <c r="L3567" s="10"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v>1.3055555555555556</v>
      </c>
      <c r="R3567">
        <v>97.916666666666671</v>
      </c>
      <c r="S3567" t="s">
        <v>8319</v>
      </c>
      <c r="T3567" t="s">
        <v>8350</v>
      </c>
    </row>
    <row r="3568" spans="1:20" x14ac:dyDescent="0.2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v>42027.507905092592</v>
      </c>
      <c r="K3568">
        <v>1419423083</v>
      </c>
      <c r="L3568" s="10"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v>1.0475000000000001</v>
      </c>
      <c r="R3568">
        <v>55.131578947368418</v>
      </c>
      <c r="S3568" t="s">
        <v>8319</v>
      </c>
      <c r="T3568" t="s">
        <v>8350</v>
      </c>
    </row>
    <row r="3569" spans="1:20" x14ac:dyDescent="0.2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v>42165.810694444444</v>
      </c>
      <c r="K3569">
        <v>1431372444</v>
      </c>
      <c r="L3569" s="10"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v>1.0880000000000001</v>
      </c>
      <c r="R3569">
        <v>26.536585365853657</v>
      </c>
      <c r="S3569" t="s">
        <v>8319</v>
      </c>
      <c r="T3569" t="s">
        <v>8350</v>
      </c>
    </row>
    <row r="3570" spans="1:20" x14ac:dyDescent="0.2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v>41899.740671296298</v>
      </c>
      <c r="K3570">
        <v>1408383994</v>
      </c>
      <c r="L3570" s="10"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v>1.1100000000000001</v>
      </c>
      <c r="R3570">
        <v>58.421052631578945</v>
      </c>
      <c r="S3570" t="s">
        <v>8319</v>
      </c>
      <c r="T3570" t="s">
        <v>8350</v>
      </c>
    </row>
    <row r="3571" spans="1:20" x14ac:dyDescent="0.2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v>42012.688611111109</v>
      </c>
      <c r="K3571">
        <v>1418142696</v>
      </c>
      <c r="L3571" s="10"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v>1.0047999999999999</v>
      </c>
      <c r="R3571">
        <v>122.53658536585365</v>
      </c>
      <c r="S3571" t="s">
        <v>8319</v>
      </c>
      <c r="T3571" t="s">
        <v>8350</v>
      </c>
    </row>
    <row r="3572" spans="1:20" x14ac:dyDescent="0.2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v>42004.291666666672</v>
      </c>
      <c r="K3572">
        <v>1417593483</v>
      </c>
      <c r="L3572" s="10"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v>1.1435</v>
      </c>
      <c r="R3572">
        <v>87.961538461538467</v>
      </c>
      <c r="S3572" t="s">
        <v>8319</v>
      </c>
      <c r="T3572" t="s">
        <v>8350</v>
      </c>
    </row>
    <row r="3573" spans="1:20" x14ac:dyDescent="0.2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v>41942.858946759261</v>
      </c>
      <c r="K3573">
        <v>1412109413</v>
      </c>
      <c r="L3573" s="10"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v>1.2206666666666666</v>
      </c>
      <c r="R3573">
        <v>73.239999999999995</v>
      </c>
      <c r="S3573" t="s">
        <v>8319</v>
      </c>
      <c r="T3573" t="s">
        <v>8350</v>
      </c>
    </row>
    <row r="3574" spans="1:20" x14ac:dyDescent="0.2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v>42176.570393518516</v>
      </c>
      <c r="K3574">
        <v>1432302082</v>
      </c>
      <c r="L3574" s="10"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v>1</v>
      </c>
      <c r="R3574">
        <v>55.555555555555557</v>
      </c>
      <c r="S3574" t="s">
        <v>8319</v>
      </c>
      <c r="T3574" t="s">
        <v>8350</v>
      </c>
    </row>
    <row r="3575" spans="1:20" x14ac:dyDescent="0.2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v>41951.417199074072</v>
      </c>
      <c r="K3575">
        <v>1412845246</v>
      </c>
      <c r="L3575" s="10"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v>1.028</v>
      </c>
      <c r="R3575">
        <v>39.53846153846154</v>
      </c>
      <c r="S3575" t="s">
        <v>8319</v>
      </c>
      <c r="T3575" t="s">
        <v>8350</v>
      </c>
    </row>
    <row r="3576" spans="1:20" x14ac:dyDescent="0.2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v>41956.984351851846</v>
      </c>
      <c r="K3576">
        <v>1413326248</v>
      </c>
      <c r="L3576" s="10"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v>1.0612068965517241</v>
      </c>
      <c r="R3576">
        <v>136.77777777777777</v>
      </c>
      <c r="S3576" t="s">
        <v>8319</v>
      </c>
      <c r="T3576" t="s">
        <v>8350</v>
      </c>
    </row>
    <row r="3577" spans="1:20" x14ac:dyDescent="0.2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v>42593.165972222225</v>
      </c>
      <c r="K3577">
        <v>1468176527</v>
      </c>
      <c r="L3577" s="10"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v>1.0133000000000001</v>
      </c>
      <c r="R3577">
        <v>99.343137254901961</v>
      </c>
      <c r="S3577" t="s">
        <v>8319</v>
      </c>
      <c r="T3577" t="s">
        <v>8350</v>
      </c>
    </row>
    <row r="3578" spans="1:20" x14ac:dyDescent="0.2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v>42709.590902777782</v>
      </c>
      <c r="K3578">
        <v>1475759454</v>
      </c>
      <c r="L3578" s="10"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v>1</v>
      </c>
      <c r="R3578">
        <v>20</v>
      </c>
      <c r="S3578" t="s">
        <v>8319</v>
      </c>
      <c r="T3578" t="s">
        <v>8350</v>
      </c>
    </row>
    <row r="3579" spans="1:20" x14ac:dyDescent="0.2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v>42120.26944444445</v>
      </c>
      <c r="K3579">
        <v>1427741583</v>
      </c>
      <c r="L3579" s="10"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v>1.3</v>
      </c>
      <c r="R3579">
        <v>28.888888888888889</v>
      </c>
      <c r="S3579" t="s">
        <v>8319</v>
      </c>
      <c r="T3579" t="s">
        <v>8350</v>
      </c>
    </row>
    <row r="3580" spans="1:20" x14ac:dyDescent="0.2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v>42490.733530092592</v>
      </c>
      <c r="K3580">
        <v>1459445777</v>
      </c>
      <c r="L3580" s="10"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v>1.0001333333333333</v>
      </c>
      <c r="R3580">
        <v>40.545945945945945</v>
      </c>
      <c r="S3580" t="s">
        <v>8319</v>
      </c>
      <c r="T3580" t="s">
        <v>8350</v>
      </c>
    </row>
    <row r="3581" spans="1:20" x14ac:dyDescent="0.2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v>42460.720555555556</v>
      </c>
      <c r="K3581">
        <v>1456856256</v>
      </c>
      <c r="L3581" s="10"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v>1</v>
      </c>
      <c r="R3581">
        <v>35.714285714285715</v>
      </c>
      <c r="S3581" t="s">
        <v>8319</v>
      </c>
      <c r="T3581" t="s">
        <v>8350</v>
      </c>
    </row>
    <row r="3582" spans="1:20" x14ac:dyDescent="0.2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v>42064.207638888889</v>
      </c>
      <c r="K3582">
        <v>1421900022</v>
      </c>
      <c r="L3582" s="10"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v>1.1388888888888888</v>
      </c>
      <c r="R3582">
        <v>37.962962962962962</v>
      </c>
      <c r="S3582" t="s">
        <v>8319</v>
      </c>
      <c r="T3582" t="s">
        <v>8350</v>
      </c>
    </row>
    <row r="3583" spans="1:20" x14ac:dyDescent="0.2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v>41850.471180555556</v>
      </c>
      <c r="K3583">
        <v>1405509510</v>
      </c>
      <c r="L3583" s="10"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v>1</v>
      </c>
      <c r="R3583">
        <v>33.333333333333336</v>
      </c>
      <c r="S3583" t="s">
        <v>8319</v>
      </c>
      <c r="T3583" t="s">
        <v>8350</v>
      </c>
    </row>
    <row r="3584" spans="1:20" x14ac:dyDescent="0.2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v>42465.095856481479</v>
      </c>
      <c r="K3584">
        <v>1458613082</v>
      </c>
      <c r="L3584" s="10"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v>2.87</v>
      </c>
      <c r="R3584">
        <v>58.571428571428569</v>
      </c>
      <c r="S3584" t="s">
        <v>8319</v>
      </c>
      <c r="T3584" t="s">
        <v>8350</v>
      </c>
    </row>
    <row r="3585" spans="1:20" x14ac:dyDescent="0.2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v>42478.384317129632</v>
      </c>
      <c r="K3585">
        <v>1455790405</v>
      </c>
      <c r="L3585" s="10"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v>1.085</v>
      </c>
      <c r="R3585">
        <v>135.625</v>
      </c>
      <c r="S3585" t="s">
        <v>8319</v>
      </c>
      <c r="T3585" t="s">
        <v>8350</v>
      </c>
    </row>
    <row r="3586" spans="1:20" x14ac:dyDescent="0.2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v>42198.316481481481</v>
      </c>
      <c r="K3586">
        <v>1434180944</v>
      </c>
      <c r="L3586" s="10"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v>1.155</v>
      </c>
      <c r="R3586">
        <v>30.9375</v>
      </c>
      <c r="S3586" t="s">
        <v>8319</v>
      </c>
      <c r="T3586" t="s">
        <v>8350</v>
      </c>
    </row>
    <row r="3587" spans="1:20" x14ac:dyDescent="0.2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v>41994.716319444444</v>
      </c>
      <c r="K3587">
        <v>1416589890</v>
      </c>
      <c r="L3587" s="10"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v>1.1911764705882353</v>
      </c>
      <c r="R3587">
        <v>176.08695652173913</v>
      </c>
      <c r="S3587" t="s">
        <v>8319</v>
      </c>
      <c r="T3587" t="s">
        <v>8350</v>
      </c>
    </row>
    <row r="3588" spans="1:20" x14ac:dyDescent="0.2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v>42636.697569444441</v>
      </c>
      <c r="K3588">
        <v>1469465070</v>
      </c>
      <c r="L3588" s="10"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v>1.0942666666666667</v>
      </c>
      <c r="R3588">
        <v>151.9814814814815</v>
      </c>
      <c r="S3588" t="s">
        <v>8319</v>
      </c>
      <c r="T3588" t="s">
        <v>8350</v>
      </c>
    </row>
    <row r="3589" spans="1:20" x14ac:dyDescent="0.2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v>42548.791666666672</v>
      </c>
      <c r="K3589">
        <v>1463144254</v>
      </c>
      <c r="L3589" s="10"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v>1.266</v>
      </c>
      <c r="R3589">
        <v>22.607142857142858</v>
      </c>
      <c r="S3589" t="s">
        <v>8319</v>
      </c>
      <c r="T3589" t="s">
        <v>8350</v>
      </c>
    </row>
    <row r="3590" spans="1:20" x14ac:dyDescent="0.2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v>42123.958333333328</v>
      </c>
      <c r="K3590">
        <v>1428436410</v>
      </c>
      <c r="L3590" s="10"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v>1.0049999999999999</v>
      </c>
      <c r="R3590">
        <v>18.272727272727273</v>
      </c>
      <c r="S3590" t="s">
        <v>8319</v>
      </c>
      <c r="T3590" t="s">
        <v>8350</v>
      </c>
    </row>
    <row r="3591" spans="1:20" x14ac:dyDescent="0.2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v>42150.647534722222</v>
      </c>
      <c r="K3591">
        <v>1430494347</v>
      </c>
      <c r="L3591" s="10"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v>1.2749999999999999</v>
      </c>
      <c r="R3591">
        <v>82.258064516129039</v>
      </c>
      <c r="S3591" t="s">
        <v>8319</v>
      </c>
      <c r="T3591" t="s">
        <v>8350</v>
      </c>
    </row>
    <row r="3592" spans="1:20" x14ac:dyDescent="0.2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v>41932.333726851852</v>
      </c>
      <c r="K3592">
        <v>1411200034</v>
      </c>
      <c r="L3592" s="10"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v>1.0005999999999999</v>
      </c>
      <c r="R3592">
        <v>68.534246575342465</v>
      </c>
      <c r="S3592" t="s">
        <v>8319</v>
      </c>
      <c r="T3592" t="s">
        <v>8350</v>
      </c>
    </row>
    <row r="3593" spans="1:20" x14ac:dyDescent="0.2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v>42028.207638888889</v>
      </c>
      <c r="K3593">
        <v>1419979544</v>
      </c>
      <c r="L3593" s="10"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v>1.75</v>
      </c>
      <c r="R3593">
        <v>68.055555555555557</v>
      </c>
      <c r="S3593" t="s">
        <v>8319</v>
      </c>
      <c r="T3593" t="s">
        <v>8350</v>
      </c>
    </row>
    <row r="3594" spans="1:20" x14ac:dyDescent="0.2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v>42046.207638888889</v>
      </c>
      <c r="K3594">
        <v>1418673307</v>
      </c>
      <c r="L3594" s="10"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v>1.2725</v>
      </c>
      <c r="R3594">
        <v>72.714285714285708</v>
      </c>
      <c r="S3594" t="s">
        <v>8319</v>
      </c>
      <c r="T3594" t="s">
        <v>8350</v>
      </c>
    </row>
    <row r="3595" spans="1:20" x14ac:dyDescent="0.2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v>42009.851388888885</v>
      </c>
      <c r="K3595">
        <v>1417469639</v>
      </c>
      <c r="L3595" s="10"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v>1.1063333333333334</v>
      </c>
      <c r="R3595">
        <v>77.186046511627907</v>
      </c>
      <c r="S3595" t="s">
        <v>8319</v>
      </c>
      <c r="T3595" t="s">
        <v>8350</v>
      </c>
    </row>
    <row r="3596" spans="1:20" x14ac:dyDescent="0.2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v>42617.066921296297</v>
      </c>
      <c r="K3596">
        <v>1470792982</v>
      </c>
      <c r="L3596" s="10"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v>1.2593749999999999</v>
      </c>
      <c r="R3596">
        <v>55.972222222222221</v>
      </c>
      <c r="S3596" t="s">
        <v>8319</v>
      </c>
      <c r="T3596" t="s">
        <v>8350</v>
      </c>
    </row>
    <row r="3597" spans="1:20" x14ac:dyDescent="0.2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v>42076.290972222225</v>
      </c>
      <c r="K3597">
        <v>1423959123</v>
      </c>
      <c r="L3597" s="10"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v>1.1850000000000001</v>
      </c>
      <c r="R3597">
        <v>49.693548387096776</v>
      </c>
      <c r="S3597" t="s">
        <v>8319</v>
      </c>
      <c r="T3597" t="s">
        <v>8350</v>
      </c>
    </row>
    <row r="3598" spans="1:20" x14ac:dyDescent="0.2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v>41877.715069444443</v>
      </c>
      <c r="K3598">
        <v>1407258582</v>
      </c>
      <c r="L3598" s="10"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v>1.0772727272727274</v>
      </c>
      <c r="R3598">
        <v>79</v>
      </c>
      <c r="S3598" t="s">
        <v>8319</v>
      </c>
      <c r="T3598" t="s">
        <v>8350</v>
      </c>
    </row>
    <row r="3599" spans="1:20" x14ac:dyDescent="0.2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v>42432.249305555553</v>
      </c>
      <c r="K3599">
        <v>1455717790</v>
      </c>
      <c r="L3599" s="10"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v>1.026</v>
      </c>
      <c r="R3599">
        <v>77.727272727272734</v>
      </c>
      <c r="S3599" t="s">
        <v>8319</v>
      </c>
      <c r="T3599" t="s">
        <v>8350</v>
      </c>
    </row>
    <row r="3600" spans="1:20" x14ac:dyDescent="0.2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v>41885.207638888889</v>
      </c>
      <c r="K3600">
        <v>1408129822</v>
      </c>
      <c r="L3600" s="10"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v>1.101</v>
      </c>
      <c r="R3600">
        <v>40.777777777777779</v>
      </c>
      <c r="S3600" t="s">
        <v>8319</v>
      </c>
      <c r="T3600" t="s">
        <v>8350</v>
      </c>
    </row>
    <row r="3601" spans="1:20" x14ac:dyDescent="0.2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v>42246</v>
      </c>
      <c r="K3601">
        <v>1438715077</v>
      </c>
      <c r="L3601" s="10"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v>2.02</v>
      </c>
      <c r="R3601">
        <v>59.411764705882355</v>
      </c>
      <c r="S3601" t="s">
        <v>8319</v>
      </c>
      <c r="T3601" t="s">
        <v>8350</v>
      </c>
    </row>
    <row r="3602" spans="1:20" x14ac:dyDescent="0.2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v>42656.849120370374</v>
      </c>
      <c r="K3602">
        <v>1473970964</v>
      </c>
      <c r="L3602" s="10"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v>1.3</v>
      </c>
      <c r="R3602">
        <v>3.25</v>
      </c>
      <c r="S3602" t="s">
        <v>8319</v>
      </c>
      <c r="T3602" t="s">
        <v>8350</v>
      </c>
    </row>
    <row r="3603" spans="1:20" x14ac:dyDescent="0.2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v>42020.99863425926</v>
      </c>
      <c r="K3603">
        <v>1418860682</v>
      </c>
      <c r="L3603" s="10"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v>1.0435000000000001</v>
      </c>
      <c r="R3603">
        <v>39.377358490566039</v>
      </c>
      <c r="S3603" t="s">
        <v>8319</v>
      </c>
      <c r="T3603" t="s">
        <v>8350</v>
      </c>
    </row>
    <row r="3604" spans="1:20" x14ac:dyDescent="0.2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v>42507.894432870366</v>
      </c>
      <c r="K3604">
        <v>1458336479</v>
      </c>
      <c r="L3604" s="10"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v>1.0004999999999999</v>
      </c>
      <c r="R3604">
        <v>81.673469387755105</v>
      </c>
      <c r="S3604" t="s">
        <v>8319</v>
      </c>
      <c r="T3604" t="s">
        <v>8350</v>
      </c>
    </row>
    <row r="3605" spans="1:20" x14ac:dyDescent="0.2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v>42313.906018518523</v>
      </c>
      <c r="K3605">
        <v>1444164280</v>
      </c>
      <c r="L3605" s="10"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v>1.7066666666666668</v>
      </c>
      <c r="R3605">
        <v>44.912280701754383</v>
      </c>
      <c r="S3605" t="s">
        <v>8319</v>
      </c>
      <c r="T3605" t="s">
        <v>8350</v>
      </c>
    </row>
    <row r="3606" spans="1:20" x14ac:dyDescent="0.2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v>42489.290972222225</v>
      </c>
      <c r="K3606">
        <v>1461370956</v>
      </c>
      <c r="L3606" s="10"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v>1.1283333333333334</v>
      </c>
      <c r="R3606">
        <v>49.05797101449275</v>
      </c>
      <c r="S3606" t="s">
        <v>8319</v>
      </c>
      <c r="T3606" t="s">
        <v>8350</v>
      </c>
    </row>
    <row r="3607" spans="1:20" x14ac:dyDescent="0.2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v>42413.793124999997</v>
      </c>
      <c r="K3607">
        <v>1452798126</v>
      </c>
      <c r="L3607" s="10"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v>1.84</v>
      </c>
      <c r="R3607">
        <v>30.666666666666668</v>
      </c>
      <c r="S3607" t="s">
        <v>8319</v>
      </c>
      <c r="T3607" t="s">
        <v>8350</v>
      </c>
    </row>
    <row r="3608" spans="1:20" x14ac:dyDescent="0.2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v>42596.604826388888</v>
      </c>
      <c r="K3608">
        <v>1468593057</v>
      </c>
      <c r="L3608" s="10"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v>1.3026666666666666</v>
      </c>
      <c r="R3608">
        <v>61.0625</v>
      </c>
      <c r="S3608" t="s">
        <v>8319</v>
      </c>
      <c r="T3608" t="s">
        <v>8350</v>
      </c>
    </row>
    <row r="3609" spans="1:20" x14ac:dyDescent="0.2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v>42353</v>
      </c>
      <c r="K3609">
        <v>1448924882</v>
      </c>
      <c r="L3609" s="10"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v>1.0545454545454545</v>
      </c>
      <c r="R3609">
        <v>29</v>
      </c>
      <c r="S3609" t="s">
        <v>8319</v>
      </c>
      <c r="T3609" t="s">
        <v>8350</v>
      </c>
    </row>
    <row r="3610" spans="1:20" x14ac:dyDescent="0.2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v>42538.583333333328</v>
      </c>
      <c r="K3610">
        <v>1463418090</v>
      </c>
      <c r="L3610" s="10"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v>1</v>
      </c>
      <c r="R3610">
        <v>29.62962962962963</v>
      </c>
      <c r="S3610" t="s">
        <v>8319</v>
      </c>
      <c r="T3610" t="s">
        <v>8350</v>
      </c>
    </row>
    <row r="3611" spans="1:20" x14ac:dyDescent="0.2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v>42459.950057870374</v>
      </c>
      <c r="K3611">
        <v>1456789685</v>
      </c>
      <c r="L3611" s="10"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v>1.5331632653061225</v>
      </c>
      <c r="R3611">
        <v>143.0952380952381</v>
      </c>
      <c r="S3611" t="s">
        <v>8319</v>
      </c>
      <c r="T3611" t="s">
        <v>8350</v>
      </c>
    </row>
    <row r="3612" spans="1:20" x14ac:dyDescent="0.2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v>42233.432129629626</v>
      </c>
      <c r="K3612">
        <v>1437214936</v>
      </c>
      <c r="L3612" s="10"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v>1.623</v>
      </c>
      <c r="R3612">
        <v>52.354838709677416</v>
      </c>
      <c r="S3612" t="s">
        <v>8319</v>
      </c>
      <c r="T3612" t="s">
        <v>8350</v>
      </c>
    </row>
    <row r="3613" spans="1:20" x14ac:dyDescent="0.2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v>42102.370381944449</v>
      </c>
      <c r="K3613">
        <v>1425891201</v>
      </c>
      <c r="L3613" s="10"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v>1.36</v>
      </c>
      <c r="R3613">
        <v>66.666666666666671</v>
      </c>
      <c r="S3613" t="s">
        <v>8319</v>
      </c>
      <c r="T3613" t="s">
        <v>8350</v>
      </c>
    </row>
    <row r="3614" spans="1:20" x14ac:dyDescent="0.2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v>41799.726979166669</v>
      </c>
      <c r="K3614">
        <v>1401470811</v>
      </c>
      <c r="L3614" s="10"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v>1.444</v>
      </c>
      <c r="R3614">
        <v>126.66666666666667</v>
      </c>
      <c r="S3614" t="s">
        <v>8319</v>
      </c>
      <c r="T3614" t="s">
        <v>8350</v>
      </c>
    </row>
    <row r="3615" spans="1:20" x14ac:dyDescent="0.2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v>41818.58997685185</v>
      </c>
      <c r="K3615">
        <v>1401372574</v>
      </c>
      <c r="L3615" s="10"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v>1</v>
      </c>
      <c r="R3615">
        <v>62.5</v>
      </c>
      <c r="S3615" t="s">
        <v>8319</v>
      </c>
      <c r="T3615" t="s">
        <v>8350</v>
      </c>
    </row>
    <row r="3616" spans="1:20" x14ac:dyDescent="0.2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v>42174.041851851856</v>
      </c>
      <c r="K3616">
        <v>1432083616</v>
      </c>
      <c r="L3616" s="10"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v>1.008</v>
      </c>
      <c r="R3616">
        <v>35.492957746478872</v>
      </c>
      <c r="S3616" t="s">
        <v>8319</v>
      </c>
      <c r="T3616" t="s">
        <v>8350</v>
      </c>
    </row>
    <row r="3617" spans="1:20" x14ac:dyDescent="0.2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v>42348.593703703707</v>
      </c>
      <c r="K3617">
        <v>1447164896</v>
      </c>
      <c r="L3617" s="10"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v>1.0680000000000001</v>
      </c>
      <c r="R3617">
        <v>37.083333333333336</v>
      </c>
      <c r="S3617" t="s">
        <v>8319</v>
      </c>
      <c r="T3617" t="s">
        <v>8350</v>
      </c>
    </row>
    <row r="3618" spans="1:20" x14ac:dyDescent="0.2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v>42082.908148148148</v>
      </c>
      <c r="K3618">
        <v>1424213264</v>
      </c>
      <c r="L3618" s="10"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v>1.248</v>
      </c>
      <c r="R3618">
        <v>69.333333333333329</v>
      </c>
      <c r="S3618" t="s">
        <v>8319</v>
      </c>
      <c r="T3618" t="s">
        <v>8350</v>
      </c>
    </row>
    <row r="3619" spans="1:20" x14ac:dyDescent="0.2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v>42794</v>
      </c>
      <c r="K3619">
        <v>1486996729</v>
      </c>
      <c r="L3619" s="10"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v>1.1891891891891893</v>
      </c>
      <c r="R3619">
        <v>17.254901960784313</v>
      </c>
      <c r="S3619" t="s">
        <v>8319</v>
      </c>
      <c r="T3619" t="s">
        <v>8350</v>
      </c>
    </row>
    <row r="3620" spans="1:20" x14ac:dyDescent="0.2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v>42158.627893518518</v>
      </c>
      <c r="K3620">
        <v>1430751850</v>
      </c>
      <c r="L3620" s="10"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v>1.01</v>
      </c>
      <c r="R3620">
        <v>36.071428571428569</v>
      </c>
      <c r="S3620" t="s">
        <v>8319</v>
      </c>
      <c r="T3620" t="s">
        <v>8350</v>
      </c>
    </row>
    <row r="3621" spans="1:20" x14ac:dyDescent="0.2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v>42693.916666666672</v>
      </c>
      <c r="K3621">
        <v>1476760226</v>
      </c>
      <c r="L3621" s="10"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v>1.1299999999999999</v>
      </c>
      <c r="R3621">
        <v>66.470588235294116</v>
      </c>
      <c r="S3621" t="s">
        <v>8319</v>
      </c>
      <c r="T3621" t="s">
        <v>8350</v>
      </c>
    </row>
    <row r="3622" spans="1:20" x14ac:dyDescent="0.2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v>42068.166666666672</v>
      </c>
      <c r="K3622">
        <v>1422916261</v>
      </c>
      <c r="L3622" s="10"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v>1.0519047619047619</v>
      </c>
      <c r="R3622">
        <v>56.065989847715734</v>
      </c>
      <c r="S3622" t="s">
        <v>8319</v>
      </c>
      <c r="T3622" t="s">
        <v>8350</v>
      </c>
    </row>
    <row r="3623" spans="1:20" x14ac:dyDescent="0.2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v>42643.875</v>
      </c>
      <c r="K3623">
        <v>1473200844</v>
      </c>
      <c r="L3623" s="10"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v>1.0973333333333333</v>
      </c>
      <c r="R3623">
        <v>47.028571428571432</v>
      </c>
      <c r="S3623" t="s">
        <v>8319</v>
      </c>
      <c r="T3623" t="s">
        <v>8350</v>
      </c>
    </row>
    <row r="3624" spans="1:20" x14ac:dyDescent="0.2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v>41910.140972222223</v>
      </c>
      <c r="K3624">
        <v>1409030371</v>
      </c>
      <c r="L3624" s="10"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v>1.00099</v>
      </c>
      <c r="R3624">
        <v>47.666190476190479</v>
      </c>
      <c r="S3624" t="s">
        <v>8319</v>
      </c>
      <c r="T3624" t="s">
        <v>8350</v>
      </c>
    </row>
    <row r="3625" spans="1:20" x14ac:dyDescent="0.2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v>41846.291666666664</v>
      </c>
      <c r="K3625">
        <v>1404841270</v>
      </c>
      <c r="L3625" s="10"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v>1.2</v>
      </c>
      <c r="R3625">
        <v>88.235294117647058</v>
      </c>
      <c r="S3625" t="s">
        <v>8319</v>
      </c>
      <c r="T3625" t="s">
        <v>8350</v>
      </c>
    </row>
    <row r="3626" spans="1:20" x14ac:dyDescent="0.2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v>42605.774189814809</v>
      </c>
      <c r="K3626">
        <v>1466793290</v>
      </c>
      <c r="L3626" s="10"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v>1.0493333333333332</v>
      </c>
      <c r="R3626">
        <v>80.717948717948715</v>
      </c>
      <c r="S3626" t="s">
        <v>8319</v>
      </c>
      <c r="T3626" t="s">
        <v>8350</v>
      </c>
    </row>
    <row r="3627" spans="1:20" x14ac:dyDescent="0.2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v>42187.652511574073</v>
      </c>
      <c r="K3627">
        <v>1433259577</v>
      </c>
      <c r="L3627" s="10"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v>1.0266666666666666</v>
      </c>
      <c r="R3627">
        <v>39.487179487179489</v>
      </c>
      <c r="S3627" t="s">
        <v>8319</v>
      </c>
      <c r="T3627" t="s">
        <v>8350</v>
      </c>
    </row>
    <row r="3628" spans="1:20" x14ac:dyDescent="0.2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v>41867.667326388888</v>
      </c>
      <c r="K3628">
        <v>1406390457</v>
      </c>
      <c r="L3628" s="10"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v>1.0182500000000001</v>
      </c>
      <c r="R3628">
        <v>84.854166666666671</v>
      </c>
      <c r="S3628" t="s">
        <v>8319</v>
      </c>
      <c r="T3628" t="s">
        <v>8350</v>
      </c>
    </row>
    <row r="3629" spans="1:20" x14ac:dyDescent="0.2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v>42511.165972222225</v>
      </c>
      <c r="K3629">
        <v>1459446487</v>
      </c>
      <c r="L3629" s="10"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v>1</v>
      </c>
      <c r="R3629">
        <v>68.965517241379317</v>
      </c>
      <c r="S3629" t="s">
        <v>8319</v>
      </c>
      <c r="T3629" t="s">
        <v>8350</v>
      </c>
    </row>
    <row r="3630" spans="1:20" x14ac:dyDescent="0.2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v>42351.874953703707</v>
      </c>
      <c r="K3630">
        <v>1444852796</v>
      </c>
      <c r="L3630" s="10"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v>0</v>
      </c>
      <c r="R3630" t="e">
        <v>#DIV/0!</v>
      </c>
      <c r="S3630" t="s">
        <v>8319</v>
      </c>
      <c r="T3630" t="s">
        <v>8344</v>
      </c>
    </row>
    <row r="3631" spans="1:20" x14ac:dyDescent="0.2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v>42495.708333333328</v>
      </c>
      <c r="K3631">
        <v>1457403364</v>
      </c>
      <c r="L3631" s="10"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v>1.9999999999999999E-6</v>
      </c>
      <c r="R3631">
        <v>1</v>
      </c>
      <c r="S3631" t="s">
        <v>8319</v>
      </c>
      <c r="T3631" t="s">
        <v>8344</v>
      </c>
    </row>
    <row r="3632" spans="1:20" x14ac:dyDescent="0.2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v>41972.888773148152</v>
      </c>
      <c r="K3632">
        <v>1414700390</v>
      </c>
      <c r="L3632" s="10"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v>3.3333333333333332E-4</v>
      </c>
      <c r="R3632">
        <v>1</v>
      </c>
      <c r="S3632" t="s">
        <v>8319</v>
      </c>
      <c r="T3632" t="s">
        <v>8344</v>
      </c>
    </row>
    <row r="3633" spans="1:20" x14ac:dyDescent="0.2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v>41905.165972222225</v>
      </c>
      <c r="K3633">
        <v>1409335497</v>
      </c>
      <c r="L3633" s="10"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v>0.51023391812865493</v>
      </c>
      <c r="R3633">
        <v>147.88135593220338</v>
      </c>
      <c r="S3633" t="s">
        <v>8319</v>
      </c>
      <c r="T3633" t="s">
        <v>8344</v>
      </c>
    </row>
    <row r="3634" spans="1:20" x14ac:dyDescent="0.2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v>41966.936909722222</v>
      </c>
      <c r="K3634">
        <v>1415053749</v>
      </c>
      <c r="L3634" s="10"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v>0.2</v>
      </c>
      <c r="R3634">
        <v>100</v>
      </c>
      <c r="S3634" t="s">
        <v>8319</v>
      </c>
      <c r="T3634" t="s">
        <v>8344</v>
      </c>
    </row>
    <row r="3635" spans="1:20" x14ac:dyDescent="0.2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v>42693.041666666672</v>
      </c>
      <c r="K3635">
        <v>1475765867</v>
      </c>
      <c r="L3635" s="10"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v>0.35239999999999999</v>
      </c>
      <c r="R3635">
        <v>56.838709677419352</v>
      </c>
      <c r="S3635" t="s">
        <v>8319</v>
      </c>
      <c r="T3635" t="s">
        <v>8344</v>
      </c>
    </row>
    <row r="3636" spans="1:20" x14ac:dyDescent="0.2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v>42749.165972222225</v>
      </c>
      <c r="K3636">
        <v>1480219174</v>
      </c>
      <c r="L3636" s="10"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v>4.2466666666666666E-2</v>
      </c>
      <c r="R3636">
        <v>176.94444444444446</v>
      </c>
      <c r="S3636" t="s">
        <v>8319</v>
      </c>
      <c r="T3636" t="s">
        <v>8344</v>
      </c>
    </row>
    <row r="3637" spans="1:20" x14ac:dyDescent="0.2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v>42480.88282407407</v>
      </c>
      <c r="K3637">
        <v>1458594676</v>
      </c>
      <c r="L3637" s="10"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v>0.36457142857142855</v>
      </c>
      <c r="R3637">
        <v>127.6</v>
      </c>
      <c r="S3637" t="s">
        <v>8319</v>
      </c>
      <c r="T3637" t="s">
        <v>8344</v>
      </c>
    </row>
    <row r="3638" spans="1:20" x14ac:dyDescent="0.2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v>42261.694780092599</v>
      </c>
      <c r="K3638">
        <v>1439224829</v>
      </c>
      <c r="L3638" s="10"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v>0</v>
      </c>
      <c r="R3638" t="e">
        <v>#DIV/0!</v>
      </c>
      <c r="S3638" t="s">
        <v>8319</v>
      </c>
      <c r="T3638" t="s">
        <v>8344</v>
      </c>
    </row>
    <row r="3639" spans="1:20" x14ac:dyDescent="0.2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v>42005.700636574074</v>
      </c>
      <c r="K3639">
        <v>1417538935</v>
      </c>
      <c r="L3639" s="10"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v>0.30866666666666664</v>
      </c>
      <c r="R3639">
        <v>66.142857142857139</v>
      </c>
      <c r="S3639" t="s">
        <v>8319</v>
      </c>
      <c r="T3639" t="s">
        <v>8344</v>
      </c>
    </row>
    <row r="3640" spans="1:20" x14ac:dyDescent="0.2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v>42113.631157407406</v>
      </c>
      <c r="K3640">
        <v>1424275732</v>
      </c>
      <c r="L3640" s="10"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v>6.545454545454546E-2</v>
      </c>
      <c r="R3640">
        <v>108</v>
      </c>
      <c r="S3640" t="s">
        <v>8319</v>
      </c>
      <c r="T3640" t="s">
        <v>8344</v>
      </c>
    </row>
    <row r="3641" spans="1:20" x14ac:dyDescent="0.2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v>42650.632638888885</v>
      </c>
      <c r="K3641">
        <v>1470672906</v>
      </c>
      <c r="L3641" s="10"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v>4.0000000000000003E-5</v>
      </c>
      <c r="R3641">
        <v>1</v>
      </c>
      <c r="S3641" t="s">
        <v>8319</v>
      </c>
      <c r="T3641" t="s">
        <v>8344</v>
      </c>
    </row>
    <row r="3642" spans="1:20" x14ac:dyDescent="0.2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v>42134.781597222223</v>
      </c>
      <c r="K3642">
        <v>1428691530</v>
      </c>
      <c r="L3642" s="10"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v>5.5E-2</v>
      </c>
      <c r="R3642">
        <v>18.333333333333332</v>
      </c>
      <c r="S3642" t="s">
        <v>8319</v>
      </c>
      <c r="T3642" t="s">
        <v>8344</v>
      </c>
    </row>
    <row r="3643" spans="1:20" x14ac:dyDescent="0.2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v>41917.208333333336</v>
      </c>
      <c r="K3643">
        <v>1410966179</v>
      </c>
      <c r="L3643" s="10"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v>0</v>
      </c>
      <c r="R3643" t="e">
        <v>#DIV/0!</v>
      </c>
      <c r="S3643" t="s">
        <v>8319</v>
      </c>
      <c r="T3643" t="s">
        <v>8344</v>
      </c>
    </row>
    <row r="3644" spans="1:20" x14ac:dyDescent="0.2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v>42338.708333333328</v>
      </c>
      <c r="K3644">
        <v>1445369727</v>
      </c>
      <c r="L3644" s="10"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v>2.1428571428571429E-2</v>
      </c>
      <c r="R3644">
        <v>7.5</v>
      </c>
      <c r="S3644" t="s">
        <v>8319</v>
      </c>
      <c r="T3644" t="s">
        <v>8344</v>
      </c>
    </row>
    <row r="3645" spans="1:20" x14ac:dyDescent="0.2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v>42325.185636574075</v>
      </c>
      <c r="K3645">
        <v>1444274839</v>
      </c>
      <c r="L3645" s="10"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v>0</v>
      </c>
      <c r="R3645" t="e">
        <v>#DIV/0!</v>
      </c>
      <c r="S3645" t="s">
        <v>8319</v>
      </c>
      <c r="T3645" t="s">
        <v>8344</v>
      </c>
    </row>
    <row r="3646" spans="1:20" x14ac:dyDescent="0.2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v>42437.207638888889</v>
      </c>
      <c r="K3646">
        <v>1454996887</v>
      </c>
      <c r="L3646" s="10"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v>0.16420000000000001</v>
      </c>
      <c r="R3646">
        <v>68.416666666666671</v>
      </c>
      <c r="S3646" t="s">
        <v>8319</v>
      </c>
      <c r="T3646" t="s">
        <v>8344</v>
      </c>
    </row>
    <row r="3647" spans="1:20" x14ac:dyDescent="0.2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v>42696.012013888889</v>
      </c>
      <c r="K3647">
        <v>1477178238</v>
      </c>
      <c r="L3647" s="10"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v>1E-3</v>
      </c>
      <c r="R3647">
        <v>1</v>
      </c>
      <c r="S3647" t="s">
        <v>8319</v>
      </c>
      <c r="T3647" t="s">
        <v>8344</v>
      </c>
    </row>
    <row r="3648" spans="1:20" x14ac:dyDescent="0.2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v>42171.979166666672</v>
      </c>
      <c r="K3648">
        <v>1431770802</v>
      </c>
      <c r="L3648" s="10"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v>4.8099999999999997E-2</v>
      </c>
      <c r="R3648">
        <v>60.125</v>
      </c>
      <c r="S3648" t="s">
        <v>8319</v>
      </c>
      <c r="T3648" t="s">
        <v>8344</v>
      </c>
    </row>
    <row r="3649" spans="1:20" x14ac:dyDescent="0.2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v>42643.749155092592</v>
      </c>
      <c r="K3649">
        <v>1471370327</v>
      </c>
      <c r="L3649" s="10"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v>0.06</v>
      </c>
      <c r="R3649">
        <v>15</v>
      </c>
      <c r="S3649" t="s">
        <v>8319</v>
      </c>
      <c r="T3649" t="s">
        <v>8344</v>
      </c>
    </row>
    <row r="3650" spans="1:20" x14ac:dyDescent="0.2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v>41917.292187500003</v>
      </c>
      <c r="K3650">
        <v>1409900445</v>
      </c>
      <c r="L3650" s="10"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v>1.003825</v>
      </c>
      <c r="R3650">
        <v>550.04109589041093</v>
      </c>
      <c r="S3650" t="s">
        <v>8319</v>
      </c>
      <c r="T3650" t="s">
        <v>8350</v>
      </c>
    </row>
    <row r="3651" spans="1:20" x14ac:dyDescent="0.2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v>41806.712893518517</v>
      </c>
      <c r="K3651">
        <v>1400691994</v>
      </c>
      <c r="L3651" s="10"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v>1.04</v>
      </c>
      <c r="R3651">
        <v>97.5</v>
      </c>
      <c r="S3651" t="s">
        <v>8319</v>
      </c>
      <c r="T3651" t="s">
        <v>8350</v>
      </c>
    </row>
    <row r="3652" spans="1:20" x14ac:dyDescent="0.2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v>42402.478981481487</v>
      </c>
      <c r="K3652">
        <v>1452598184</v>
      </c>
      <c r="L3652" s="10"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v>1</v>
      </c>
      <c r="R3652">
        <v>29.411764705882351</v>
      </c>
      <c r="S3652" t="s">
        <v>8319</v>
      </c>
      <c r="T3652" t="s">
        <v>8350</v>
      </c>
    </row>
    <row r="3653" spans="1:20" x14ac:dyDescent="0.2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v>41861.665972222225</v>
      </c>
      <c r="K3653">
        <v>1404833442</v>
      </c>
      <c r="L3653" s="10"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v>1.04</v>
      </c>
      <c r="R3653">
        <v>57.777777777777779</v>
      </c>
      <c r="S3653" t="s">
        <v>8319</v>
      </c>
      <c r="T3653" t="s">
        <v>8350</v>
      </c>
    </row>
    <row r="3654" spans="1:20" x14ac:dyDescent="0.2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v>42607.165972222225</v>
      </c>
      <c r="K3654">
        <v>1471188502</v>
      </c>
      <c r="L3654" s="10"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v>2.5066666666666668</v>
      </c>
      <c r="R3654">
        <v>44.235294117647058</v>
      </c>
      <c r="S3654" t="s">
        <v>8319</v>
      </c>
      <c r="T3654" t="s">
        <v>8350</v>
      </c>
    </row>
    <row r="3655" spans="1:20" x14ac:dyDescent="0.2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v>42221.363506944443</v>
      </c>
      <c r="K3655">
        <v>1436172207</v>
      </c>
      <c r="L3655" s="10"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v>1.0049999999999999</v>
      </c>
      <c r="R3655">
        <v>60.909090909090907</v>
      </c>
      <c r="S3655" t="s">
        <v>8319</v>
      </c>
      <c r="T3655" t="s">
        <v>8350</v>
      </c>
    </row>
    <row r="3656" spans="1:20" x14ac:dyDescent="0.2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v>42463.708333333328</v>
      </c>
      <c r="K3656">
        <v>1457690386</v>
      </c>
      <c r="L3656" s="10"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v>1.744</v>
      </c>
      <c r="R3656">
        <v>68.84210526315789</v>
      </c>
      <c r="S3656" t="s">
        <v>8319</v>
      </c>
      <c r="T3656" t="s">
        <v>8350</v>
      </c>
    </row>
    <row r="3657" spans="1:20" x14ac:dyDescent="0.2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v>42203.290972222225</v>
      </c>
      <c r="K3657">
        <v>1434654998</v>
      </c>
      <c r="L3657" s="10"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v>1.1626000000000001</v>
      </c>
      <c r="R3657">
        <v>73.582278481012665</v>
      </c>
      <c r="S3657" t="s">
        <v>8319</v>
      </c>
      <c r="T3657" t="s">
        <v>8350</v>
      </c>
    </row>
    <row r="3658" spans="1:20" x14ac:dyDescent="0.2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v>42767.957638888889</v>
      </c>
      <c r="K3658">
        <v>1483393836</v>
      </c>
      <c r="L3658" s="10"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v>1.0582</v>
      </c>
      <c r="R3658">
        <v>115.02173913043478</v>
      </c>
      <c r="S3658" t="s">
        <v>8319</v>
      </c>
      <c r="T3658" t="s">
        <v>8350</v>
      </c>
    </row>
    <row r="3659" spans="1:20" x14ac:dyDescent="0.2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v>42522.904166666667</v>
      </c>
      <c r="K3659">
        <v>1462806419</v>
      </c>
      <c r="L3659" s="10"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v>1.1074999999999999</v>
      </c>
      <c r="R3659">
        <v>110.75</v>
      </c>
      <c r="S3659" t="s">
        <v>8319</v>
      </c>
      <c r="T3659" t="s">
        <v>8350</v>
      </c>
    </row>
    <row r="3660" spans="1:20" x14ac:dyDescent="0.2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v>41822.165972222225</v>
      </c>
      <c r="K3660">
        <v>1400272580</v>
      </c>
      <c r="L3660" s="10"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v>1.0066666666666666</v>
      </c>
      <c r="R3660">
        <v>75.5</v>
      </c>
      <c r="S3660" t="s">
        <v>8319</v>
      </c>
      <c r="T3660" t="s">
        <v>8350</v>
      </c>
    </row>
    <row r="3661" spans="1:20" x14ac:dyDescent="0.2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v>42082.610416666663</v>
      </c>
      <c r="K3661">
        <v>1424414350</v>
      </c>
      <c r="L3661" s="10"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v>1.0203333333333333</v>
      </c>
      <c r="R3661">
        <v>235.46153846153845</v>
      </c>
      <c r="S3661" t="s">
        <v>8319</v>
      </c>
      <c r="T3661" t="s">
        <v>8350</v>
      </c>
    </row>
    <row r="3662" spans="1:20" x14ac:dyDescent="0.2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v>41996.881076388891</v>
      </c>
      <c r="K3662">
        <v>1417208925</v>
      </c>
      <c r="L3662" s="10"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v>1</v>
      </c>
      <c r="R3662">
        <v>11.363636363636363</v>
      </c>
      <c r="S3662" t="s">
        <v>8319</v>
      </c>
      <c r="T3662" t="s">
        <v>8350</v>
      </c>
    </row>
    <row r="3663" spans="1:20" x14ac:dyDescent="0.2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v>42470.166666666672</v>
      </c>
      <c r="K3663">
        <v>1458336672</v>
      </c>
      <c r="L3663" s="10"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v>1.1100000000000001</v>
      </c>
      <c r="R3663">
        <v>92.5</v>
      </c>
      <c r="S3663" t="s">
        <v>8319</v>
      </c>
      <c r="T3663" t="s">
        <v>8350</v>
      </c>
    </row>
    <row r="3664" spans="1:20" x14ac:dyDescent="0.2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v>42094.178402777776</v>
      </c>
      <c r="K3664">
        <v>1425187014</v>
      </c>
      <c r="L3664" s="10"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v>1.0142500000000001</v>
      </c>
      <c r="R3664">
        <v>202.85</v>
      </c>
      <c r="S3664" t="s">
        <v>8319</v>
      </c>
      <c r="T3664" t="s">
        <v>8350</v>
      </c>
    </row>
    <row r="3665" spans="1:20" x14ac:dyDescent="0.2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v>42725.493402777778</v>
      </c>
      <c r="K3665">
        <v>1477133430</v>
      </c>
      <c r="L3665" s="10"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v>1.04</v>
      </c>
      <c r="R3665">
        <v>26</v>
      </c>
      <c r="S3665" t="s">
        <v>8319</v>
      </c>
      <c r="T3665" t="s">
        <v>8350</v>
      </c>
    </row>
    <row r="3666" spans="1:20" x14ac:dyDescent="0.2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v>42537.248715277776</v>
      </c>
      <c r="K3666">
        <v>1464847089</v>
      </c>
      <c r="L3666" s="10"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v>1.09375</v>
      </c>
      <c r="R3666">
        <v>46.05263157894737</v>
      </c>
      <c r="S3666" t="s">
        <v>8319</v>
      </c>
      <c r="T3666" t="s">
        <v>8350</v>
      </c>
    </row>
    <row r="3667" spans="1:20" x14ac:dyDescent="0.2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v>42305.829166666663</v>
      </c>
      <c r="K3667">
        <v>1445109822</v>
      </c>
      <c r="L3667" s="10"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v>1.1516129032258065</v>
      </c>
      <c r="R3667">
        <v>51</v>
      </c>
      <c r="S3667" t="s">
        <v>8319</v>
      </c>
      <c r="T3667" t="s">
        <v>8350</v>
      </c>
    </row>
    <row r="3668" spans="1:20" x14ac:dyDescent="0.2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v>41844.291666666664</v>
      </c>
      <c r="K3668">
        <v>1404337382</v>
      </c>
      <c r="L3668" s="10"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v>1</v>
      </c>
      <c r="R3668">
        <v>31.578947368421051</v>
      </c>
      <c r="S3668" t="s">
        <v>8319</v>
      </c>
      <c r="T3668" t="s">
        <v>8350</v>
      </c>
    </row>
    <row r="3669" spans="1:20" x14ac:dyDescent="0.2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v>42203.970127314817</v>
      </c>
      <c r="K3669">
        <v>1434669419</v>
      </c>
      <c r="L3669" s="10"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v>1.0317033333333334</v>
      </c>
      <c r="R3669">
        <v>53.363965517241382</v>
      </c>
      <c r="S3669" t="s">
        <v>8319</v>
      </c>
      <c r="T3669" t="s">
        <v>8350</v>
      </c>
    </row>
    <row r="3670" spans="1:20" x14ac:dyDescent="0.2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v>42208.772916666669</v>
      </c>
      <c r="K3670">
        <v>1435670452</v>
      </c>
      <c r="L3670" s="10"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v>1.0349999999999999</v>
      </c>
      <c r="R3670">
        <v>36.964285714285715</v>
      </c>
      <c r="S3670" t="s">
        <v>8319</v>
      </c>
      <c r="T3670" t="s">
        <v>8350</v>
      </c>
    </row>
    <row r="3671" spans="1:20" x14ac:dyDescent="0.2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v>42166.675196759257</v>
      </c>
      <c r="K3671">
        <v>1431447137</v>
      </c>
      <c r="L3671" s="10"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v>1.3819999999999999</v>
      </c>
      <c r="R3671">
        <v>81.294117647058826</v>
      </c>
      <c r="S3671" t="s">
        <v>8319</v>
      </c>
      <c r="T3671" t="s">
        <v>8350</v>
      </c>
    </row>
    <row r="3672" spans="1:20" x14ac:dyDescent="0.2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v>42155.958333333328</v>
      </c>
      <c r="K3672">
        <v>1431951611</v>
      </c>
      <c r="L3672" s="10"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v>1.0954545454545455</v>
      </c>
      <c r="R3672">
        <v>20.083333333333332</v>
      </c>
      <c r="S3672" t="s">
        <v>8319</v>
      </c>
      <c r="T3672" t="s">
        <v>8350</v>
      </c>
    </row>
    <row r="3673" spans="1:20" x14ac:dyDescent="0.2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v>41841.165972222225</v>
      </c>
      <c r="K3673">
        <v>1404140667</v>
      </c>
      <c r="L3673" s="10"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v>1.0085714285714287</v>
      </c>
      <c r="R3673">
        <v>88.25</v>
      </c>
      <c r="S3673" t="s">
        <v>8319</v>
      </c>
      <c r="T3673" t="s">
        <v>8350</v>
      </c>
    </row>
    <row r="3674" spans="1:20" x14ac:dyDescent="0.2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v>41908.946574074071</v>
      </c>
      <c r="K3674">
        <v>1409179384</v>
      </c>
      <c r="L3674" s="10"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v>1.0153333333333334</v>
      </c>
      <c r="R3674">
        <v>53.438596491228068</v>
      </c>
      <c r="S3674" t="s">
        <v>8319</v>
      </c>
      <c r="T3674" t="s">
        <v>8350</v>
      </c>
    </row>
    <row r="3675" spans="1:20" x14ac:dyDescent="0.2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v>41948.536111111112</v>
      </c>
      <c r="K3675">
        <v>1412233497</v>
      </c>
      <c r="L3675" s="10"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v>1.13625</v>
      </c>
      <c r="R3675">
        <v>39.868421052631582</v>
      </c>
      <c r="S3675" t="s">
        <v>8319</v>
      </c>
      <c r="T3675" t="s">
        <v>8350</v>
      </c>
    </row>
    <row r="3676" spans="1:20" x14ac:dyDescent="0.2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v>42616.873020833329</v>
      </c>
      <c r="K3676">
        <v>1467752229</v>
      </c>
      <c r="L3676" s="10"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v>1</v>
      </c>
      <c r="R3676">
        <v>145.16129032258064</v>
      </c>
      <c r="S3676" t="s">
        <v>8319</v>
      </c>
      <c r="T3676" t="s">
        <v>8350</v>
      </c>
    </row>
    <row r="3677" spans="1:20" x14ac:dyDescent="0.2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v>42505.958333333328</v>
      </c>
      <c r="K3677">
        <v>1462285182</v>
      </c>
      <c r="L3677" s="10"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v>1.4</v>
      </c>
      <c r="R3677">
        <v>23.333333333333332</v>
      </c>
      <c r="S3677" t="s">
        <v>8319</v>
      </c>
      <c r="T3677" t="s">
        <v>8350</v>
      </c>
    </row>
    <row r="3678" spans="1:20" x14ac:dyDescent="0.2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v>41894.815787037034</v>
      </c>
      <c r="K3678">
        <v>1408995284</v>
      </c>
      <c r="L3678" s="10"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v>1.2875000000000001</v>
      </c>
      <c r="R3678">
        <v>64.375</v>
      </c>
      <c r="S3678" t="s">
        <v>8319</v>
      </c>
      <c r="T3678" t="s">
        <v>8350</v>
      </c>
    </row>
    <row r="3679" spans="1:20" x14ac:dyDescent="0.2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v>41823.165972222225</v>
      </c>
      <c r="K3679">
        <v>1402580818</v>
      </c>
      <c r="L3679" s="10"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v>1.0290416666666666</v>
      </c>
      <c r="R3679">
        <v>62.052763819095475</v>
      </c>
      <c r="S3679" t="s">
        <v>8319</v>
      </c>
      <c r="T3679" t="s">
        <v>8350</v>
      </c>
    </row>
    <row r="3680" spans="1:20" x14ac:dyDescent="0.2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v>42155.531226851846</v>
      </c>
      <c r="K3680">
        <v>1430052298</v>
      </c>
      <c r="L3680" s="10"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v>1.0249999999999999</v>
      </c>
      <c r="R3680">
        <v>66.129032258064512</v>
      </c>
      <c r="S3680" t="s">
        <v>8319</v>
      </c>
      <c r="T3680" t="s">
        <v>8350</v>
      </c>
    </row>
    <row r="3681" spans="1:20" x14ac:dyDescent="0.2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v>41821.207638888889</v>
      </c>
      <c r="K3681">
        <v>1401214581</v>
      </c>
      <c r="L3681" s="10"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v>1.101</v>
      </c>
      <c r="R3681">
        <v>73.400000000000006</v>
      </c>
      <c r="S3681" t="s">
        <v>8319</v>
      </c>
      <c r="T3681" t="s">
        <v>8350</v>
      </c>
    </row>
    <row r="3682" spans="1:20" x14ac:dyDescent="0.2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v>42648.454097222217</v>
      </c>
      <c r="K3682">
        <v>1473850434</v>
      </c>
      <c r="L3682" s="10"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v>1.1276666666666666</v>
      </c>
      <c r="R3682">
        <v>99.5</v>
      </c>
      <c r="S3682" t="s">
        <v>8319</v>
      </c>
      <c r="T3682" t="s">
        <v>8350</v>
      </c>
    </row>
    <row r="3683" spans="1:20" x14ac:dyDescent="0.2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v>42384.651504629626</v>
      </c>
      <c r="K3683">
        <v>1452008290</v>
      </c>
      <c r="L3683" s="10"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v>1.119</v>
      </c>
      <c r="R3683">
        <v>62.166666666666664</v>
      </c>
      <c r="S3683" t="s">
        <v>8319</v>
      </c>
      <c r="T3683" t="s">
        <v>8350</v>
      </c>
    </row>
    <row r="3684" spans="1:20" x14ac:dyDescent="0.2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v>41806.290972222225</v>
      </c>
      <c r="K3684">
        <v>1399998418</v>
      </c>
      <c r="L3684" s="10"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v>1.3919999999999999</v>
      </c>
      <c r="R3684">
        <v>62.328358208955223</v>
      </c>
      <c r="S3684" t="s">
        <v>8319</v>
      </c>
      <c r="T3684" t="s">
        <v>8350</v>
      </c>
    </row>
    <row r="3685" spans="1:20" x14ac:dyDescent="0.2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v>42663.116851851853</v>
      </c>
      <c r="K3685">
        <v>1474339696</v>
      </c>
      <c r="L3685" s="10"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v>1.1085714285714285</v>
      </c>
      <c r="R3685">
        <v>58.787878787878789</v>
      </c>
      <c r="S3685" t="s">
        <v>8319</v>
      </c>
      <c r="T3685" t="s">
        <v>8350</v>
      </c>
    </row>
    <row r="3686" spans="1:20" x14ac:dyDescent="0.2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v>42249.180393518516</v>
      </c>
      <c r="K3686">
        <v>1438575586</v>
      </c>
      <c r="L3686" s="10"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v>1.3906666666666667</v>
      </c>
      <c r="R3686">
        <v>45.347826086956523</v>
      </c>
      <c r="S3686" t="s">
        <v>8319</v>
      </c>
      <c r="T3686" t="s">
        <v>8350</v>
      </c>
    </row>
    <row r="3687" spans="1:20" x14ac:dyDescent="0.2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v>41778.875</v>
      </c>
      <c r="K3687">
        <v>1398348859</v>
      </c>
      <c r="L3687" s="10"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v>1.0569999999999999</v>
      </c>
      <c r="R3687">
        <v>41.944444444444443</v>
      </c>
      <c r="S3687" t="s">
        <v>8319</v>
      </c>
      <c r="T3687" t="s">
        <v>8350</v>
      </c>
    </row>
    <row r="3688" spans="1:20" x14ac:dyDescent="0.2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v>42245.165972222225</v>
      </c>
      <c r="K3688">
        <v>1439567660</v>
      </c>
      <c r="L3688" s="10"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v>1.0142857142857142</v>
      </c>
      <c r="R3688">
        <v>59.166666666666664</v>
      </c>
      <c r="S3688" t="s">
        <v>8319</v>
      </c>
      <c r="T3688" t="s">
        <v>8350</v>
      </c>
    </row>
    <row r="3689" spans="1:20" x14ac:dyDescent="0.2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v>41817.218229166669</v>
      </c>
      <c r="K3689">
        <v>1401254055</v>
      </c>
      <c r="L3689" s="10"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v>1.0024500000000001</v>
      </c>
      <c r="R3689">
        <v>200.49</v>
      </c>
      <c r="S3689" t="s">
        <v>8319</v>
      </c>
      <c r="T3689" t="s">
        <v>8350</v>
      </c>
    </row>
    <row r="3690" spans="1:20" x14ac:dyDescent="0.2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v>41859.787083333329</v>
      </c>
      <c r="K3690">
        <v>1404932004</v>
      </c>
      <c r="L3690" s="10"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v>1.0916666666666666</v>
      </c>
      <c r="R3690">
        <v>83.974358974358978</v>
      </c>
      <c r="S3690" t="s">
        <v>8319</v>
      </c>
      <c r="T3690" t="s">
        <v>8350</v>
      </c>
    </row>
    <row r="3691" spans="1:20" x14ac:dyDescent="0.2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v>42176.934027777781</v>
      </c>
      <c r="K3691">
        <v>1432410639</v>
      </c>
      <c r="L3691" s="10"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v>1.1833333333333333</v>
      </c>
      <c r="R3691">
        <v>57.258064516129032</v>
      </c>
      <c r="S3691" t="s">
        <v>8319</v>
      </c>
      <c r="T3691" t="s">
        <v>8350</v>
      </c>
    </row>
    <row r="3692" spans="1:20" x14ac:dyDescent="0.2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v>41970.639849537038</v>
      </c>
      <c r="K3692">
        <v>1414506083</v>
      </c>
      <c r="L3692" s="10"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v>1.2</v>
      </c>
      <c r="R3692">
        <v>58.064516129032256</v>
      </c>
      <c r="S3692" t="s">
        <v>8319</v>
      </c>
      <c r="T3692" t="s">
        <v>8350</v>
      </c>
    </row>
    <row r="3693" spans="1:20" x14ac:dyDescent="0.2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v>42065.207638888889</v>
      </c>
      <c r="K3693">
        <v>1421426929</v>
      </c>
      <c r="L3693" s="10"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v>1.2796000000000001</v>
      </c>
      <c r="R3693">
        <v>186.80291970802921</v>
      </c>
      <c r="S3693" t="s">
        <v>8319</v>
      </c>
      <c r="T3693" t="s">
        <v>8350</v>
      </c>
    </row>
    <row r="3694" spans="1:20" x14ac:dyDescent="0.2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v>41901</v>
      </c>
      <c r="K3694">
        <v>1410304179</v>
      </c>
      <c r="L3694" s="10"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v>1.26</v>
      </c>
      <c r="R3694">
        <v>74.117647058823536</v>
      </c>
      <c r="S3694" t="s">
        <v>8319</v>
      </c>
      <c r="T3694" t="s">
        <v>8350</v>
      </c>
    </row>
    <row r="3695" spans="1:20" x14ac:dyDescent="0.2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v>42338.9375</v>
      </c>
      <c r="K3695">
        <v>1446352529</v>
      </c>
      <c r="L3695" s="10"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v>1.2912912912912913</v>
      </c>
      <c r="R3695">
        <v>30.714285714285715</v>
      </c>
      <c r="S3695" t="s">
        <v>8319</v>
      </c>
      <c r="T3695" t="s">
        <v>8350</v>
      </c>
    </row>
    <row r="3696" spans="1:20" x14ac:dyDescent="0.2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v>42527.083333333328</v>
      </c>
      <c r="K3696">
        <v>1461985967</v>
      </c>
      <c r="L3696" s="10"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v>1.0742857142857143</v>
      </c>
      <c r="R3696">
        <v>62.666666666666664</v>
      </c>
      <c r="S3696" t="s">
        <v>8319</v>
      </c>
      <c r="T3696" t="s">
        <v>8350</v>
      </c>
    </row>
    <row r="3697" spans="1:20" x14ac:dyDescent="0.2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v>42015.870486111111</v>
      </c>
      <c r="K3697">
        <v>1419281610</v>
      </c>
      <c r="L3697" s="10"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v>1.00125</v>
      </c>
      <c r="R3697">
        <v>121.36363636363636</v>
      </c>
      <c r="S3697" t="s">
        <v>8319</v>
      </c>
      <c r="T3697" t="s">
        <v>8350</v>
      </c>
    </row>
    <row r="3698" spans="1:20" x14ac:dyDescent="0.2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v>42048.617083333331</v>
      </c>
      <c r="K3698">
        <v>1418654916</v>
      </c>
      <c r="L3698" s="10"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v>1.55</v>
      </c>
      <c r="R3698">
        <v>39.743589743589745</v>
      </c>
      <c r="S3698" t="s">
        <v>8319</v>
      </c>
      <c r="T3698" t="s">
        <v>8350</v>
      </c>
    </row>
    <row r="3699" spans="1:20" x14ac:dyDescent="0.2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v>42500.465833333335</v>
      </c>
      <c r="K3699">
        <v>1461064248</v>
      </c>
      <c r="L3699" s="10"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v>1.08</v>
      </c>
      <c r="R3699">
        <v>72</v>
      </c>
      <c r="S3699" t="s">
        <v>8319</v>
      </c>
      <c r="T3699" t="s">
        <v>8350</v>
      </c>
    </row>
    <row r="3700" spans="1:20" x14ac:dyDescent="0.2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v>42431.806562500002</v>
      </c>
      <c r="K3700">
        <v>1454354487</v>
      </c>
      <c r="L3700" s="10"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v>1.1052</v>
      </c>
      <c r="R3700">
        <v>40.632352941176471</v>
      </c>
      <c r="S3700" t="s">
        <v>8319</v>
      </c>
      <c r="T3700" t="s">
        <v>8350</v>
      </c>
    </row>
    <row r="3701" spans="1:20" x14ac:dyDescent="0.2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v>41927.602037037039</v>
      </c>
      <c r="K3701">
        <v>1410791216</v>
      </c>
      <c r="L3701" s="10"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v>1.008</v>
      </c>
      <c r="R3701">
        <v>63</v>
      </c>
      <c r="S3701" t="s">
        <v>8319</v>
      </c>
      <c r="T3701" t="s">
        <v>8350</v>
      </c>
    </row>
    <row r="3702" spans="1:20" x14ac:dyDescent="0.2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v>41912.666666666664</v>
      </c>
      <c r="K3702">
        <v>1409493800</v>
      </c>
      <c r="L3702" s="10"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v>1.212</v>
      </c>
      <c r="R3702">
        <v>33.666666666666664</v>
      </c>
      <c r="S3702" t="s">
        <v>8319</v>
      </c>
      <c r="T3702" t="s">
        <v>8350</v>
      </c>
    </row>
    <row r="3703" spans="1:20" x14ac:dyDescent="0.2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v>42159.541585648149</v>
      </c>
      <c r="K3703">
        <v>1430830793</v>
      </c>
      <c r="L3703" s="10"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v>1.0033333333333334</v>
      </c>
      <c r="R3703">
        <v>38.589743589743591</v>
      </c>
      <c r="S3703" t="s">
        <v>8319</v>
      </c>
      <c r="T3703" t="s">
        <v>8350</v>
      </c>
    </row>
    <row r="3704" spans="1:20" x14ac:dyDescent="0.2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v>42561.957638888889</v>
      </c>
      <c r="K3704">
        <v>1464958484</v>
      </c>
      <c r="L3704" s="10"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v>1.0916666666666666</v>
      </c>
      <c r="R3704">
        <v>155.95238095238096</v>
      </c>
      <c r="S3704" t="s">
        <v>8319</v>
      </c>
      <c r="T3704" t="s">
        <v>8350</v>
      </c>
    </row>
    <row r="3705" spans="1:20" x14ac:dyDescent="0.2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v>42595.290972222225</v>
      </c>
      <c r="K3705">
        <v>1467720388</v>
      </c>
      <c r="L3705" s="10"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v>1.2342857142857142</v>
      </c>
      <c r="R3705">
        <v>43.2</v>
      </c>
      <c r="S3705" t="s">
        <v>8319</v>
      </c>
      <c r="T3705" t="s">
        <v>8350</v>
      </c>
    </row>
    <row r="3706" spans="1:20" x14ac:dyDescent="0.2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v>42521.689745370371</v>
      </c>
      <c r="K3706">
        <v>1459528394</v>
      </c>
      <c r="L3706" s="10"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v>1.3633666666666666</v>
      </c>
      <c r="R3706">
        <v>15.148518518518518</v>
      </c>
      <c r="S3706" t="s">
        <v>8319</v>
      </c>
      <c r="T3706" t="s">
        <v>8350</v>
      </c>
    </row>
    <row r="3707" spans="1:20" x14ac:dyDescent="0.2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v>41813.75</v>
      </c>
      <c r="K3707">
        <v>1401714114</v>
      </c>
      <c r="L3707" s="10"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v>1.0346657233816767</v>
      </c>
      <c r="R3707">
        <v>83.571428571428569</v>
      </c>
      <c r="S3707" t="s">
        <v>8319</v>
      </c>
      <c r="T3707" t="s">
        <v>8350</v>
      </c>
    </row>
    <row r="3708" spans="1:20" x14ac:dyDescent="0.2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v>41894.913761574076</v>
      </c>
      <c r="K3708">
        <v>1409262949</v>
      </c>
      <c r="L3708" s="10"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v>1.2133333333333334</v>
      </c>
      <c r="R3708">
        <v>140</v>
      </c>
      <c r="S3708" t="s">
        <v>8319</v>
      </c>
      <c r="T3708" t="s">
        <v>8350</v>
      </c>
    </row>
    <row r="3709" spans="1:20" x14ac:dyDescent="0.2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v>42573.226388888885</v>
      </c>
      <c r="K3709">
        <v>1467335378</v>
      </c>
      <c r="L3709" s="10"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v>1.86</v>
      </c>
      <c r="R3709">
        <v>80.869565217391298</v>
      </c>
      <c r="S3709" t="s">
        <v>8319</v>
      </c>
      <c r="T3709" t="s">
        <v>8350</v>
      </c>
    </row>
    <row r="3710" spans="1:20" x14ac:dyDescent="0.2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v>41824.142199074071</v>
      </c>
      <c r="K3710">
        <v>1403234686</v>
      </c>
      <c r="L3710" s="10"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v>3</v>
      </c>
      <c r="R3710">
        <v>53.846153846153847</v>
      </c>
      <c r="S3710" t="s">
        <v>8319</v>
      </c>
      <c r="T3710" t="s">
        <v>8350</v>
      </c>
    </row>
    <row r="3711" spans="1:20" x14ac:dyDescent="0.2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v>41815.707708333335</v>
      </c>
      <c r="K3711">
        <v>1401123546</v>
      </c>
      <c r="L3711" s="10"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v>1.0825</v>
      </c>
      <c r="R3711">
        <v>30.928571428571427</v>
      </c>
      <c r="S3711" t="s">
        <v>8319</v>
      </c>
      <c r="T3711" t="s">
        <v>8350</v>
      </c>
    </row>
    <row r="3712" spans="1:20" x14ac:dyDescent="0.2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v>42097.576249999998</v>
      </c>
      <c r="K3712">
        <v>1425908988</v>
      </c>
      <c r="L3712" s="10"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v>1.4115384615384616</v>
      </c>
      <c r="R3712">
        <v>67.962962962962962</v>
      </c>
      <c r="S3712" t="s">
        <v>8319</v>
      </c>
      <c r="T3712" t="s">
        <v>8350</v>
      </c>
    </row>
    <row r="3713" spans="1:20" x14ac:dyDescent="0.2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v>41805.666666666664</v>
      </c>
      <c r="K3713">
        <v>1400606573</v>
      </c>
      <c r="L3713" s="10"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v>1.1399999999999999</v>
      </c>
      <c r="R3713">
        <v>27.142857142857142</v>
      </c>
      <c r="S3713" t="s">
        <v>8319</v>
      </c>
      <c r="T3713" t="s">
        <v>8350</v>
      </c>
    </row>
    <row r="3714" spans="1:20" x14ac:dyDescent="0.2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v>42155.290972222225</v>
      </c>
      <c r="K3714">
        <v>1431230867</v>
      </c>
      <c r="L3714" s="10"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v>1.5373333333333334</v>
      </c>
      <c r="R3714">
        <v>110.86538461538461</v>
      </c>
      <c r="S3714" t="s">
        <v>8319</v>
      </c>
      <c r="T3714" t="s">
        <v>8350</v>
      </c>
    </row>
    <row r="3715" spans="1:20" x14ac:dyDescent="0.2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v>42525.738032407404</v>
      </c>
      <c r="K3715">
        <v>1463334166</v>
      </c>
      <c r="L3715" s="10"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v>1.0149999999999999</v>
      </c>
      <c r="R3715">
        <v>106.84210526315789</v>
      </c>
      <c r="S3715" t="s">
        <v>8319</v>
      </c>
      <c r="T3715" t="s">
        <v>8350</v>
      </c>
    </row>
    <row r="3716" spans="1:20" x14ac:dyDescent="0.2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v>42150.165972222225</v>
      </c>
      <c r="K3716">
        <v>1429881667</v>
      </c>
      <c r="L3716" s="10"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v>1.0235000000000001</v>
      </c>
      <c r="R3716">
        <v>105.51546391752578</v>
      </c>
      <c r="S3716" t="s">
        <v>8319</v>
      </c>
      <c r="T3716" t="s">
        <v>8350</v>
      </c>
    </row>
    <row r="3717" spans="1:20" x14ac:dyDescent="0.2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v>42094.536111111112</v>
      </c>
      <c r="K3717">
        <v>1422834819</v>
      </c>
      <c r="L3717" s="10"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v>1.0257142857142858</v>
      </c>
      <c r="R3717">
        <v>132.96296296296296</v>
      </c>
      <c r="S3717" t="s">
        <v>8319</v>
      </c>
      <c r="T3717" t="s">
        <v>8350</v>
      </c>
    </row>
    <row r="3718" spans="1:20" x14ac:dyDescent="0.2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v>42390.887835648144</v>
      </c>
      <c r="K3718">
        <v>1450819109</v>
      </c>
      <c r="L3718" s="10"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v>1.5575000000000001</v>
      </c>
      <c r="R3718">
        <v>51.916666666666664</v>
      </c>
      <c r="S3718" t="s">
        <v>8319</v>
      </c>
      <c r="T3718" t="s">
        <v>8350</v>
      </c>
    </row>
    <row r="3719" spans="1:20" x14ac:dyDescent="0.2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v>42133.866307870368</v>
      </c>
      <c r="K3719">
        <v>1428526049</v>
      </c>
      <c r="L3719" s="10"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v>1.0075000000000001</v>
      </c>
      <c r="R3719">
        <v>310</v>
      </c>
      <c r="S3719" t="s">
        <v>8319</v>
      </c>
      <c r="T3719" t="s">
        <v>8350</v>
      </c>
    </row>
    <row r="3720" spans="1:20" x14ac:dyDescent="0.2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v>42062.716145833328</v>
      </c>
      <c r="K3720">
        <v>1422465075</v>
      </c>
      <c r="L3720" s="10"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v>2.3940000000000001</v>
      </c>
      <c r="R3720">
        <v>26.021739130434781</v>
      </c>
      <c r="S3720" t="s">
        <v>8319</v>
      </c>
      <c r="T3720" t="s">
        <v>8350</v>
      </c>
    </row>
    <row r="3721" spans="1:20" x14ac:dyDescent="0.2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v>42177.729930555557</v>
      </c>
      <c r="K3721">
        <v>1432402266</v>
      </c>
      <c r="L3721" s="10"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v>2.1</v>
      </c>
      <c r="R3721">
        <v>105</v>
      </c>
      <c r="S3721" t="s">
        <v>8319</v>
      </c>
      <c r="T3721" t="s">
        <v>8350</v>
      </c>
    </row>
    <row r="3722" spans="1:20" x14ac:dyDescent="0.2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v>42187.993125000001</v>
      </c>
      <c r="K3722">
        <v>1433980206</v>
      </c>
      <c r="L3722" s="10"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v>1.0451515151515152</v>
      </c>
      <c r="R3722">
        <v>86.224999999999994</v>
      </c>
      <c r="S3722" t="s">
        <v>8319</v>
      </c>
      <c r="T3722" t="s">
        <v>8350</v>
      </c>
    </row>
    <row r="3723" spans="1:20" x14ac:dyDescent="0.2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v>41948.977824074071</v>
      </c>
      <c r="K3723">
        <v>1413412084</v>
      </c>
      <c r="L3723" s="10"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v>1.008</v>
      </c>
      <c r="R3723">
        <v>114.54545454545455</v>
      </c>
      <c r="S3723" t="s">
        <v>8319</v>
      </c>
      <c r="T3723" t="s">
        <v>8350</v>
      </c>
    </row>
    <row r="3724" spans="1:20" x14ac:dyDescent="0.2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v>42411.957638888889</v>
      </c>
      <c r="K3724">
        <v>1452614847</v>
      </c>
      <c r="L3724" s="10"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v>1.1120000000000001</v>
      </c>
      <c r="R3724">
        <v>47.657142857142858</v>
      </c>
      <c r="S3724" t="s">
        <v>8319</v>
      </c>
      <c r="T3724" t="s">
        <v>8350</v>
      </c>
    </row>
    <row r="3725" spans="1:20" x14ac:dyDescent="0.2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v>41973.794699074075</v>
      </c>
      <c r="K3725">
        <v>1414778662</v>
      </c>
      <c r="L3725" s="10"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v>1.0204444444444445</v>
      </c>
      <c r="R3725">
        <v>72.888888888888886</v>
      </c>
      <c r="S3725" t="s">
        <v>8319</v>
      </c>
      <c r="T3725" t="s">
        <v>8350</v>
      </c>
    </row>
    <row r="3726" spans="1:20" x14ac:dyDescent="0.2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v>42494.958333333328</v>
      </c>
      <c r="K3726">
        <v>1459856860</v>
      </c>
      <c r="L3726" s="10"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v>1.0254767441860466</v>
      </c>
      <c r="R3726">
        <v>49.545505617977533</v>
      </c>
      <c r="S3726" t="s">
        <v>8319</v>
      </c>
      <c r="T3726" t="s">
        <v>8350</v>
      </c>
    </row>
    <row r="3727" spans="1:20" x14ac:dyDescent="0.2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v>42418.895833333328</v>
      </c>
      <c r="K3727">
        <v>1454366467</v>
      </c>
      <c r="L3727" s="10"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v>1.27</v>
      </c>
      <c r="R3727">
        <v>25.4</v>
      </c>
      <c r="S3727" t="s">
        <v>8319</v>
      </c>
      <c r="T3727" t="s">
        <v>8350</v>
      </c>
    </row>
    <row r="3728" spans="1:20" x14ac:dyDescent="0.2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v>42489.875</v>
      </c>
      <c r="K3728">
        <v>1459567371</v>
      </c>
      <c r="L3728" s="10"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v>3.3870588235294119</v>
      </c>
      <c r="R3728">
        <v>62.586956521739133</v>
      </c>
      <c r="S3728" t="s">
        <v>8319</v>
      </c>
      <c r="T3728" t="s">
        <v>8350</v>
      </c>
    </row>
    <row r="3729" spans="1:20" x14ac:dyDescent="0.2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v>42663.204861111109</v>
      </c>
      <c r="K3729">
        <v>1474273294</v>
      </c>
      <c r="L3729" s="10"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v>1.0075000000000001</v>
      </c>
      <c r="R3729">
        <v>61.060606060606062</v>
      </c>
      <c r="S3729" t="s">
        <v>8319</v>
      </c>
      <c r="T3729" t="s">
        <v>8350</v>
      </c>
    </row>
    <row r="3730" spans="1:20" x14ac:dyDescent="0.2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v>42235.171018518522</v>
      </c>
      <c r="K3730">
        <v>1437365176</v>
      </c>
      <c r="L3730" s="10"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v>9.3100000000000002E-2</v>
      </c>
      <c r="R3730">
        <v>60.064516129032256</v>
      </c>
      <c r="S3730" t="s">
        <v>8319</v>
      </c>
      <c r="T3730" t="s">
        <v>8350</v>
      </c>
    </row>
    <row r="3731" spans="1:20" x14ac:dyDescent="0.2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v>42086.16333333333</v>
      </c>
      <c r="K3731">
        <v>1423198512</v>
      </c>
      <c r="L3731" s="10"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v>7.2400000000000006E-2</v>
      </c>
      <c r="R3731">
        <v>72.400000000000006</v>
      </c>
      <c r="S3731" t="s">
        <v>8319</v>
      </c>
      <c r="T3731" t="s">
        <v>8350</v>
      </c>
    </row>
    <row r="3732" spans="1:20" x14ac:dyDescent="0.2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v>42233.677766203706</v>
      </c>
      <c r="K3732">
        <v>1437236159</v>
      </c>
      <c r="L3732" s="10"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v>0.1</v>
      </c>
      <c r="R3732">
        <v>100</v>
      </c>
      <c r="S3732" t="s">
        <v>8319</v>
      </c>
      <c r="T3732" t="s">
        <v>8350</v>
      </c>
    </row>
    <row r="3733" spans="1:20" x14ac:dyDescent="0.2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v>42014.140972222223</v>
      </c>
      <c r="K3733">
        <v>1418234646</v>
      </c>
      <c r="L3733" s="10"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v>0.11272727272727273</v>
      </c>
      <c r="R3733">
        <v>51.666666666666664</v>
      </c>
      <c r="S3733" t="s">
        <v>8319</v>
      </c>
      <c r="T3733" t="s">
        <v>8350</v>
      </c>
    </row>
    <row r="3734" spans="1:20" x14ac:dyDescent="0.2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v>42028.5</v>
      </c>
      <c r="K3734">
        <v>1416932133</v>
      </c>
      <c r="L3734" s="10"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v>0.15411764705882353</v>
      </c>
      <c r="R3734">
        <v>32.75</v>
      </c>
      <c r="S3734" t="s">
        <v>8319</v>
      </c>
      <c r="T3734" t="s">
        <v>8350</v>
      </c>
    </row>
    <row r="3735" spans="1:20" x14ac:dyDescent="0.2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v>42112.9375</v>
      </c>
      <c r="K3735">
        <v>1428539708</v>
      </c>
      <c r="L3735" s="10"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v>0</v>
      </c>
      <c r="R3735" t="e">
        <v>#DIV/0!</v>
      </c>
      <c r="S3735" t="s">
        <v>8319</v>
      </c>
      <c r="T3735" t="s">
        <v>8350</v>
      </c>
    </row>
    <row r="3736" spans="1:20" x14ac:dyDescent="0.2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v>42149.901574074072</v>
      </c>
      <c r="K3736">
        <v>1427405896</v>
      </c>
      <c r="L3736" s="10"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v>0.28466666666666668</v>
      </c>
      <c r="R3736">
        <v>61</v>
      </c>
      <c r="S3736" t="s">
        <v>8319</v>
      </c>
      <c r="T3736" t="s">
        <v>8350</v>
      </c>
    </row>
    <row r="3737" spans="1:20" x14ac:dyDescent="0.2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v>42152.693159722221</v>
      </c>
      <c r="K3737">
        <v>1430239089</v>
      </c>
      <c r="L3737" s="10"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v>0.13333333333333333</v>
      </c>
      <c r="R3737">
        <v>10</v>
      </c>
      <c r="S3737" t="s">
        <v>8319</v>
      </c>
      <c r="T3737" t="s">
        <v>8350</v>
      </c>
    </row>
    <row r="3738" spans="1:20" x14ac:dyDescent="0.2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v>42086.75</v>
      </c>
      <c r="K3738">
        <v>1423847093</v>
      </c>
      <c r="L3738" s="10"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v>6.6666666666666671E-3</v>
      </c>
      <c r="R3738">
        <v>10</v>
      </c>
      <c r="S3738" t="s">
        <v>8319</v>
      </c>
      <c r="T3738" t="s">
        <v>8350</v>
      </c>
    </row>
    <row r="3739" spans="1:20" x14ac:dyDescent="0.2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v>42320.290972222225</v>
      </c>
      <c r="K3739">
        <v>1445358903</v>
      </c>
      <c r="L3739" s="10"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v>0.21428571428571427</v>
      </c>
      <c r="R3739">
        <v>37.5</v>
      </c>
      <c r="S3739" t="s">
        <v>8319</v>
      </c>
      <c r="T3739" t="s">
        <v>8350</v>
      </c>
    </row>
    <row r="3740" spans="1:20" x14ac:dyDescent="0.2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v>41835.916666666664</v>
      </c>
      <c r="K3740">
        <v>1403562705</v>
      </c>
      <c r="L3740" s="10"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v>0.18</v>
      </c>
      <c r="R3740">
        <v>45</v>
      </c>
      <c r="S3740" t="s">
        <v>8319</v>
      </c>
      <c r="T3740" t="s">
        <v>8350</v>
      </c>
    </row>
    <row r="3741" spans="1:20" x14ac:dyDescent="0.2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v>42568.449861111112</v>
      </c>
      <c r="K3741">
        <v>1467024468</v>
      </c>
      <c r="L3741" s="10"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v>0.20125000000000001</v>
      </c>
      <c r="R3741">
        <v>100.625</v>
      </c>
      <c r="S3741" t="s">
        <v>8319</v>
      </c>
      <c r="T3741" t="s">
        <v>8350</v>
      </c>
    </row>
    <row r="3742" spans="1:20" x14ac:dyDescent="0.2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v>41863.079143518517</v>
      </c>
      <c r="K3742">
        <v>1405217355</v>
      </c>
      <c r="L3742" s="10"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v>0.17899999999999999</v>
      </c>
      <c r="R3742">
        <v>25.571428571428573</v>
      </c>
      <c r="S3742" t="s">
        <v>8319</v>
      </c>
      <c r="T3742" t="s">
        <v>8350</v>
      </c>
    </row>
    <row r="3743" spans="1:20" x14ac:dyDescent="0.2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v>42355.920717592591</v>
      </c>
      <c r="K3743">
        <v>1447797950</v>
      </c>
      <c r="L3743" s="10"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v>0</v>
      </c>
      <c r="R3743" t="e">
        <v>#DIV/0!</v>
      </c>
      <c r="S3743" t="s">
        <v>8319</v>
      </c>
      <c r="T3743" t="s">
        <v>8350</v>
      </c>
    </row>
    <row r="3744" spans="1:20" x14ac:dyDescent="0.2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v>41888.214629629627</v>
      </c>
      <c r="K3744">
        <v>1407388144</v>
      </c>
      <c r="L3744" s="10"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v>0.02</v>
      </c>
      <c r="R3744">
        <v>25</v>
      </c>
      <c r="S3744" t="s">
        <v>8319</v>
      </c>
      <c r="T3744" t="s">
        <v>8350</v>
      </c>
    </row>
    <row r="3745" spans="1:20" x14ac:dyDescent="0.2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v>41823.710231481484</v>
      </c>
      <c r="K3745">
        <v>1401814964</v>
      </c>
      <c r="L3745" s="10"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v>0</v>
      </c>
      <c r="R3745" t="e">
        <v>#DIV/0!</v>
      </c>
      <c r="S3745" t="s">
        <v>8319</v>
      </c>
      <c r="T3745" t="s">
        <v>8350</v>
      </c>
    </row>
    <row r="3746" spans="1:20" x14ac:dyDescent="0.2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v>41825.165972222225</v>
      </c>
      <c r="K3746">
        <v>1401823952</v>
      </c>
      <c r="L3746" s="10"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v>0</v>
      </c>
      <c r="R3746" t="e">
        <v>#DIV/0!</v>
      </c>
      <c r="S3746" t="s">
        <v>8319</v>
      </c>
      <c r="T3746" t="s">
        <v>8350</v>
      </c>
    </row>
    <row r="3747" spans="1:20" x14ac:dyDescent="0.2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v>41861.697939814818</v>
      </c>
      <c r="K3747">
        <v>1405097102</v>
      </c>
      <c r="L3747" s="10"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v>0.1</v>
      </c>
      <c r="R3747">
        <v>10</v>
      </c>
      <c r="S3747" t="s">
        <v>8319</v>
      </c>
      <c r="T3747" t="s">
        <v>8350</v>
      </c>
    </row>
    <row r="3748" spans="1:20" x14ac:dyDescent="0.2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v>42651.389340277776</v>
      </c>
      <c r="K3748">
        <v>1473326439</v>
      </c>
      <c r="L3748" s="10"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v>2.3764705882352941E-2</v>
      </c>
      <c r="R3748">
        <v>202</v>
      </c>
      <c r="S3748" t="s">
        <v>8319</v>
      </c>
      <c r="T3748" t="s">
        <v>8350</v>
      </c>
    </row>
    <row r="3749" spans="1:20" x14ac:dyDescent="0.2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v>42190.957638888889</v>
      </c>
      <c r="K3749">
        <v>1433833896</v>
      </c>
      <c r="L3749" s="10"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v>0.01</v>
      </c>
      <c r="R3749">
        <v>25</v>
      </c>
      <c r="S3749" t="s">
        <v>8319</v>
      </c>
      <c r="T3749" t="s">
        <v>8350</v>
      </c>
    </row>
    <row r="3750" spans="1:20" x14ac:dyDescent="0.2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v>42416.249305555553</v>
      </c>
      <c r="K3750">
        <v>1453827436</v>
      </c>
      <c r="L3750" s="10"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v>1.0351999999999999</v>
      </c>
      <c r="R3750">
        <v>99.538461538461533</v>
      </c>
      <c r="S3750" t="s">
        <v>8319</v>
      </c>
      <c r="T3750" t="s">
        <v>8344</v>
      </c>
    </row>
    <row r="3751" spans="1:20" x14ac:dyDescent="0.2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v>42489.165972222225</v>
      </c>
      <c r="K3751">
        <v>1459220588</v>
      </c>
      <c r="L3751" s="10"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v>1.05</v>
      </c>
      <c r="R3751">
        <v>75</v>
      </c>
      <c r="S3751" t="s">
        <v>8319</v>
      </c>
      <c r="T3751" t="s">
        <v>8344</v>
      </c>
    </row>
    <row r="3752" spans="1:20" x14ac:dyDescent="0.2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v>42045.332638888889</v>
      </c>
      <c r="K3752">
        <v>1421105608</v>
      </c>
      <c r="L3752" s="10"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v>1.0044999999999999</v>
      </c>
      <c r="R3752">
        <v>215.25</v>
      </c>
      <c r="S3752" t="s">
        <v>8319</v>
      </c>
      <c r="T3752" t="s">
        <v>8344</v>
      </c>
    </row>
    <row r="3753" spans="1:20" x14ac:dyDescent="0.2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v>42462.993900462956</v>
      </c>
      <c r="K3753">
        <v>1454460673</v>
      </c>
      <c r="L3753" s="10"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v>1.3260000000000001</v>
      </c>
      <c r="R3753">
        <v>120.54545454545455</v>
      </c>
      <c r="S3753" t="s">
        <v>8319</v>
      </c>
      <c r="T3753" t="s">
        <v>8344</v>
      </c>
    </row>
    <row r="3754" spans="1:20" x14ac:dyDescent="0.2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v>42659.875</v>
      </c>
      <c r="K3754">
        <v>1473189335</v>
      </c>
      <c r="L3754" s="10"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v>1.1299999999999999</v>
      </c>
      <c r="R3754">
        <v>37.666666666666664</v>
      </c>
      <c r="S3754" t="s">
        <v>8319</v>
      </c>
      <c r="T3754" t="s">
        <v>8344</v>
      </c>
    </row>
    <row r="3755" spans="1:20" x14ac:dyDescent="0.2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v>42158</v>
      </c>
      <c r="K3755">
        <v>1430768800</v>
      </c>
      <c r="L3755" s="10"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v>1.0334000000000001</v>
      </c>
      <c r="R3755">
        <v>172.23333333333332</v>
      </c>
      <c r="S3755" t="s">
        <v>8319</v>
      </c>
      <c r="T3755" t="s">
        <v>8344</v>
      </c>
    </row>
    <row r="3756" spans="1:20" x14ac:dyDescent="0.2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v>41846.207638888889</v>
      </c>
      <c r="K3756">
        <v>1403125737</v>
      </c>
      <c r="L3756" s="10"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v>1.2</v>
      </c>
      <c r="R3756">
        <v>111.11111111111111</v>
      </c>
      <c r="S3756" t="s">
        <v>8319</v>
      </c>
      <c r="T3756" t="s">
        <v>8344</v>
      </c>
    </row>
    <row r="3757" spans="1:20" x14ac:dyDescent="0.2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v>42475.866979166662</v>
      </c>
      <c r="K3757">
        <v>1458161307</v>
      </c>
      <c r="L3757" s="10"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v>1.2963636363636364</v>
      </c>
      <c r="R3757">
        <v>25.464285714285715</v>
      </c>
      <c r="S3757" t="s">
        <v>8319</v>
      </c>
      <c r="T3757" t="s">
        <v>8344</v>
      </c>
    </row>
    <row r="3758" spans="1:20" x14ac:dyDescent="0.2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v>41801.814791666664</v>
      </c>
      <c r="K3758">
        <v>1399923198</v>
      </c>
      <c r="L3758" s="10"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v>1.0111111111111111</v>
      </c>
      <c r="R3758">
        <v>267.64705882352939</v>
      </c>
      <c r="S3758" t="s">
        <v>8319</v>
      </c>
      <c r="T3758" t="s">
        <v>8344</v>
      </c>
    </row>
    <row r="3759" spans="1:20" x14ac:dyDescent="0.2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v>41974.850868055553</v>
      </c>
      <c r="K3759">
        <v>1415737515</v>
      </c>
      <c r="L3759" s="10"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v>1.0851428571428572</v>
      </c>
      <c r="R3759">
        <v>75.959999999999994</v>
      </c>
      <c r="S3759" t="s">
        <v>8319</v>
      </c>
      <c r="T3759" t="s">
        <v>8344</v>
      </c>
    </row>
    <row r="3760" spans="1:20" x14ac:dyDescent="0.2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v>41778.208333333336</v>
      </c>
      <c r="K3760">
        <v>1397819938</v>
      </c>
      <c r="L3760" s="10"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v>1.0233333333333334</v>
      </c>
      <c r="R3760">
        <v>59.03846153846154</v>
      </c>
      <c r="S3760" t="s">
        <v>8319</v>
      </c>
      <c r="T3760" t="s">
        <v>8344</v>
      </c>
    </row>
    <row r="3761" spans="1:20" x14ac:dyDescent="0.2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v>42242.108252314814</v>
      </c>
      <c r="K3761">
        <v>1435372553</v>
      </c>
      <c r="L3761" s="10"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v>1.1024425000000002</v>
      </c>
      <c r="R3761">
        <v>50.111022727272733</v>
      </c>
      <c r="S3761" t="s">
        <v>8319</v>
      </c>
      <c r="T3761" t="s">
        <v>8344</v>
      </c>
    </row>
    <row r="3762" spans="1:20" x14ac:dyDescent="0.2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v>41764.525300925925</v>
      </c>
      <c r="K3762">
        <v>1397133386</v>
      </c>
      <c r="L3762" s="10"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v>1.010154</v>
      </c>
      <c r="R3762">
        <v>55.502967032967035</v>
      </c>
      <c r="S3762" t="s">
        <v>8319</v>
      </c>
      <c r="T3762" t="s">
        <v>8344</v>
      </c>
    </row>
    <row r="3763" spans="1:20" x14ac:dyDescent="0.2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v>42226.958333333328</v>
      </c>
      <c r="K3763">
        <v>1434625937</v>
      </c>
      <c r="L3763" s="10"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v>1</v>
      </c>
      <c r="R3763">
        <v>166.66666666666666</v>
      </c>
      <c r="S3763" t="s">
        <v>8319</v>
      </c>
      <c r="T3763" t="s">
        <v>8344</v>
      </c>
    </row>
    <row r="3764" spans="1:20" x14ac:dyDescent="0.2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v>42218.813530092593</v>
      </c>
      <c r="K3764">
        <v>1436383889</v>
      </c>
      <c r="L3764" s="10"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v>1.0624</v>
      </c>
      <c r="R3764">
        <v>47.428571428571431</v>
      </c>
      <c r="S3764" t="s">
        <v>8319</v>
      </c>
      <c r="T3764" t="s">
        <v>8344</v>
      </c>
    </row>
    <row r="3765" spans="1:20" x14ac:dyDescent="0.2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v>42095.708634259259</v>
      </c>
      <c r="K3765">
        <v>1425319226</v>
      </c>
      <c r="L3765" s="10"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v>1</v>
      </c>
      <c r="R3765">
        <v>64.935064935064929</v>
      </c>
      <c r="S3765" t="s">
        <v>8319</v>
      </c>
      <c r="T3765" t="s">
        <v>8344</v>
      </c>
    </row>
    <row r="3766" spans="1:20" x14ac:dyDescent="0.2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v>42519.024999999994</v>
      </c>
      <c r="K3766">
        <v>1462824832</v>
      </c>
      <c r="L3766" s="10"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v>1</v>
      </c>
      <c r="R3766">
        <v>55.555555555555557</v>
      </c>
      <c r="S3766" t="s">
        <v>8319</v>
      </c>
      <c r="T3766" t="s">
        <v>8344</v>
      </c>
    </row>
    <row r="3767" spans="1:20" x14ac:dyDescent="0.2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v>41850.776412037041</v>
      </c>
      <c r="K3767">
        <v>1404153482</v>
      </c>
      <c r="L3767" s="10"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v>1.1345714285714286</v>
      </c>
      <c r="R3767">
        <v>74.224299065420567</v>
      </c>
      <c r="S3767" t="s">
        <v>8319</v>
      </c>
      <c r="T3767" t="s">
        <v>8344</v>
      </c>
    </row>
    <row r="3768" spans="1:20" x14ac:dyDescent="0.2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v>41823.167187500003</v>
      </c>
      <c r="K3768">
        <v>1401336045</v>
      </c>
      <c r="L3768" s="10"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v>1.0265010000000001</v>
      </c>
      <c r="R3768">
        <v>106.9271875</v>
      </c>
      <c r="S3768" t="s">
        <v>8319</v>
      </c>
      <c r="T3768" t="s">
        <v>8344</v>
      </c>
    </row>
    <row r="3769" spans="1:20" x14ac:dyDescent="0.2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v>42064.207638888889</v>
      </c>
      <c r="K3769">
        <v>1423960097</v>
      </c>
      <c r="L3769" s="10"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v>1.1675</v>
      </c>
      <c r="R3769">
        <v>41.696428571428569</v>
      </c>
      <c r="S3769" t="s">
        <v>8319</v>
      </c>
      <c r="T3769" t="s">
        <v>8344</v>
      </c>
    </row>
    <row r="3770" spans="1:20" x14ac:dyDescent="0.2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v>41802.727893518517</v>
      </c>
      <c r="K3770">
        <v>1400002090</v>
      </c>
      <c r="L3770" s="10"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v>1.0765274999999999</v>
      </c>
      <c r="R3770">
        <v>74.243275862068955</v>
      </c>
      <c r="S3770" t="s">
        <v>8319</v>
      </c>
      <c r="T3770" t="s">
        <v>8344</v>
      </c>
    </row>
    <row r="3771" spans="1:20" x14ac:dyDescent="0.2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v>42475.598136574074</v>
      </c>
      <c r="K3771">
        <v>1458138079</v>
      </c>
      <c r="L3771" s="10"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v>1</v>
      </c>
      <c r="R3771">
        <v>73.333333333333329</v>
      </c>
      <c r="S3771" t="s">
        <v>8319</v>
      </c>
      <c r="T3771" t="s">
        <v>8344</v>
      </c>
    </row>
    <row r="3772" spans="1:20" x14ac:dyDescent="0.2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v>42168.930671296301</v>
      </c>
      <c r="K3772">
        <v>1431642010</v>
      </c>
      <c r="L3772" s="10"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v>1</v>
      </c>
      <c r="R3772">
        <v>100</v>
      </c>
      <c r="S3772" t="s">
        <v>8319</v>
      </c>
      <c r="T3772" t="s">
        <v>8344</v>
      </c>
    </row>
    <row r="3773" spans="1:20" x14ac:dyDescent="0.2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v>42508</v>
      </c>
      <c r="K3773">
        <v>1462307652</v>
      </c>
      <c r="L3773" s="10"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v>1.46</v>
      </c>
      <c r="R3773">
        <v>38.421052631578945</v>
      </c>
      <c r="S3773" t="s">
        <v>8319</v>
      </c>
      <c r="T3773" t="s">
        <v>8344</v>
      </c>
    </row>
    <row r="3774" spans="1:20" x14ac:dyDescent="0.2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v>42703.25</v>
      </c>
      <c r="K3774">
        <v>1478616506</v>
      </c>
      <c r="L3774" s="10"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v>1.1020000000000001</v>
      </c>
      <c r="R3774">
        <v>166.96969696969697</v>
      </c>
      <c r="S3774" t="s">
        <v>8319</v>
      </c>
      <c r="T3774" t="s">
        <v>8344</v>
      </c>
    </row>
    <row r="3775" spans="1:20" x14ac:dyDescent="0.2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v>42689.088888888888</v>
      </c>
      <c r="K3775">
        <v>1476317247</v>
      </c>
      <c r="L3775" s="10"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v>1.0820000000000001</v>
      </c>
      <c r="R3775">
        <v>94.912280701754383</v>
      </c>
      <c r="S3775" t="s">
        <v>8319</v>
      </c>
      <c r="T3775" t="s">
        <v>8344</v>
      </c>
    </row>
    <row r="3776" spans="1:20" x14ac:dyDescent="0.2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v>42103.792303240742</v>
      </c>
      <c r="K3776">
        <v>1427223655</v>
      </c>
      <c r="L3776" s="10"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v>1</v>
      </c>
      <c r="R3776">
        <v>100</v>
      </c>
      <c r="S3776" t="s">
        <v>8319</v>
      </c>
      <c r="T3776" t="s">
        <v>8344</v>
      </c>
    </row>
    <row r="3777" spans="1:20" x14ac:dyDescent="0.2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v>42103.166666666672</v>
      </c>
      <c r="K3777">
        <v>1426199843</v>
      </c>
      <c r="L3777" s="10"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v>1.0024999999999999</v>
      </c>
      <c r="R3777">
        <v>143.21428571428572</v>
      </c>
      <c r="S3777" t="s">
        <v>8319</v>
      </c>
      <c r="T3777" t="s">
        <v>8344</v>
      </c>
    </row>
    <row r="3778" spans="1:20" x14ac:dyDescent="0.2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v>41852.041666666664</v>
      </c>
      <c r="K3778">
        <v>1403599778</v>
      </c>
      <c r="L3778" s="10"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v>1.0671250000000001</v>
      </c>
      <c r="R3778">
        <v>90.819148936170208</v>
      </c>
      <c r="S3778" t="s">
        <v>8319</v>
      </c>
      <c r="T3778" t="s">
        <v>8344</v>
      </c>
    </row>
    <row r="3779" spans="1:20" x14ac:dyDescent="0.2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v>41909.166666666664</v>
      </c>
      <c r="K3779">
        <v>1409884821</v>
      </c>
      <c r="L3779" s="10"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v>1.4319999999999999</v>
      </c>
      <c r="R3779">
        <v>48.542372881355931</v>
      </c>
      <c r="S3779" t="s">
        <v>8319</v>
      </c>
      <c r="T3779" t="s">
        <v>8344</v>
      </c>
    </row>
    <row r="3780" spans="1:20" x14ac:dyDescent="0.2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v>42049.819212962961</v>
      </c>
      <c r="K3780">
        <v>1418758780</v>
      </c>
      <c r="L3780" s="10"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v>1.0504166666666668</v>
      </c>
      <c r="R3780">
        <v>70.027777777777771</v>
      </c>
      <c r="S3780" t="s">
        <v>8319</v>
      </c>
      <c r="T3780" t="s">
        <v>8344</v>
      </c>
    </row>
    <row r="3781" spans="1:20" x14ac:dyDescent="0.2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v>42455.693750000006</v>
      </c>
      <c r="K3781">
        <v>1456421940</v>
      </c>
      <c r="L3781" s="10"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v>1.0398000000000001</v>
      </c>
      <c r="R3781">
        <v>135.62608695652173</v>
      </c>
      <c r="S3781" t="s">
        <v>8319</v>
      </c>
      <c r="T3781" t="s">
        <v>8344</v>
      </c>
    </row>
    <row r="3782" spans="1:20" x14ac:dyDescent="0.2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v>42198.837499999994</v>
      </c>
      <c r="K3782">
        <v>1433999785</v>
      </c>
      <c r="L3782" s="10"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v>1.2</v>
      </c>
      <c r="R3782">
        <v>100</v>
      </c>
      <c r="S3782" t="s">
        <v>8319</v>
      </c>
      <c r="T3782" t="s">
        <v>8344</v>
      </c>
    </row>
    <row r="3783" spans="1:20" x14ac:dyDescent="0.2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v>41890.882928240739</v>
      </c>
      <c r="K3783">
        <v>1408050685</v>
      </c>
      <c r="L3783" s="10"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v>1.0966666666666667</v>
      </c>
      <c r="R3783">
        <v>94.90384615384616</v>
      </c>
      <c r="S3783" t="s">
        <v>8319</v>
      </c>
      <c r="T3783" t="s">
        <v>8344</v>
      </c>
    </row>
    <row r="3784" spans="1:20" x14ac:dyDescent="0.2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v>42575.958333333328</v>
      </c>
      <c r="K3784">
        <v>1466887297</v>
      </c>
      <c r="L3784" s="10"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v>1.0175000000000001</v>
      </c>
      <c r="R3784">
        <v>75.370370370370367</v>
      </c>
      <c r="S3784" t="s">
        <v>8319</v>
      </c>
      <c r="T3784" t="s">
        <v>8344</v>
      </c>
    </row>
    <row r="3785" spans="1:20" x14ac:dyDescent="0.2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v>42444.666666666672</v>
      </c>
      <c r="K3785">
        <v>1455938520</v>
      </c>
      <c r="L3785" s="10"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v>1.2891666666666666</v>
      </c>
      <c r="R3785">
        <v>64.458333333333329</v>
      </c>
      <c r="S3785" t="s">
        <v>8319</v>
      </c>
      <c r="T3785" t="s">
        <v>8344</v>
      </c>
    </row>
    <row r="3786" spans="1:20" x14ac:dyDescent="0.2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v>42561.980694444443</v>
      </c>
      <c r="K3786">
        <v>1465601532</v>
      </c>
      <c r="L3786" s="10"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v>1.1499999999999999</v>
      </c>
      <c r="R3786">
        <v>115</v>
      </c>
      <c r="S3786" t="s">
        <v>8319</v>
      </c>
      <c r="T3786" t="s">
        <v>8344</v>
      </c>
    </row>
    <row r="3787" spans="1:20" x14ac:dyDescent="0.2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v>42584.418749999997</v>
      </c>
      <c r="K3787">
        <v>1467040769</v>
      </c>
      <c r="L3787" s="10"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v>1.5075000000000001</v>
      </c>
      <c r="R3787">
        <v>100.5</v>
      </c>
      <c r="S3787" t="s">
        <v>8319</v>
      </c>
      <c r="T3787" t="s">
        <v>8344</v>
      </c>
    </row>
    <row r="3788" spans="1:20" x14ac:dyDescent="0.2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v>42517.037905092591</v>
      </c>
      <c r="K3788">
        <v>1461718475</v>
      </c>
      <c r="L3788" s="10"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v>1.1096666666666666</v>
      </c>
      <c r="R3788">
        <v>93.774647887323937</v>
      </c>
      <c r="S3788" t="s">
        <v>8319</v>
      </c>
      <c r="T3788" t="s">
        <v>8344</v>
      </c>
    </row>
    <row r="3789" spans="1:20" x14ac:dyDescent="0.2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v>42196.165972222225</v>
      </c>
      <c r="K3789">
        <v>1434113406</v>
      </c>
      <c r="L3789" s="10"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v>1.0028571428571429</v>
      </c>
      <c r="R3789">
        <v>35.1</v>
      </c>
      <c r="S3789" t="s">
        <v>8319</v>
      </c>
      <c r="T3789" t="s">
        <v>8344</v>
      </c>
    </row>
    <row r="3790" spans="1:20" x14ac:dyDescent="0.2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v>42361.679166666669</v>
      </c>
      <c r="K3790">
        <v>1448469719</v>
      </c>
      <c r="L3790" s="10"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v>6.6666666666666671E-3</v>
      </c>
      <c r="R3790">
        <v>500</v>
      </c>
      <c r="S3790" t="s">
        <v>8319</v>
      </c>
      <c r="T3790" t="s">
        <v>8344</v>
      </c>
    </row>
    <row r="3791" spans="1:20" x14ac:dyDescent="0.2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v>42170.798819444448</v>
      </c>
      <c r="K3791">
        <v>1431630618</v>
      </c>
      <c r="L3791" s="10"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v>3.267605633802817E-2</v>
      </c>
      <c r="R3791">
        <v>29</v>
      </c>
      <c r="S3791" t="s">
        <v>8319</v>
      </c>
      <c r="T3791" t="s">
        <v>8344</v>
      </c>
    </row>
    <row r="3792" spans="1:20" x14ac:dyDescent="0.2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v>42696.708599537036</v>
      </c>
      <c r="K3792">
        <v>1477238423</v>
      </c>
      <c r="L3792" s="10"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v>0</v>
      </c>
      <c r="R3792" t="e">
        <v>#DIV/0!</v>
      </c>
      <c r="S3792" t="s">
        <v>8319</v>
      </c>
      <c r="T3792" t="s">
        <v>8344</v>
      </c>
    </row>
    <row r="3793" spans="1:20" x14ac:dyDescent="0.2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v>41826.692037037035</v>
      </c>
      <c r="K3793">
        <v>1399480592</v>
      </c>
      <c r="L3793" s="10"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v>0</v>
      </c>
      <c r="R3793" t="e">
        <v>#DIV/0!</v>
      </c>
      <c r="S3793" t="s">
        <v>8319</v>
      </c>
      <c r="T3793" t="s">
        <v>8344</v>
      </c>
    </row>
    <row r="3794" spans="1:20" x14ac:dyDescent="0.2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v>42200.447013888886</v>
      </c>
      <c r="K3794">
        <v>1434365022</v>
      </c>
      <c r="L3794" s="10"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v>2.8E-3</v>
      </c>
      <c r="R3794">
        <v>17.5</v>
      </c>
      <c r="S3794" t="s">
        <v>8319</v>
      </c>
      <c r="T3794" t="s">
        <v>8344</v>
      </c>
    </row>
    <row r="3795" spans="1:20" x14ac:dyDescent="0.2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v>41989.938993055555</v>
      </c>
      <c r="K3795">
        <v>1416954729</v>
      </c>
      <c r="L3795" s="10"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v>0.59657142857142853</v>
      </c>
      <c r="R3795">
        <v>174</v>
      </c>
      <c r="S3795" t="s">
        <v>8319</v>
      </c>
      <c r="T3795" t="s">
        <v>8344</v>
      </c>
    </row>
    <row r="3796" spans="1:20" x14ac:dyDescent="0.2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v>42162.58048611111</v>
      </c>
      <c r="K3796">
        <v>1431093354</v>
      </c>
      <c r="L3796" s="10"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v>0.01</v>
      </c>
      <c r="R3796">
        <v>50</v>
      </c>
      <c r="S3796" t="s">
        <v>8319</v>
      </c>
      <c r="T3796" t="s">
        <v>8344</v>
      </c>
    </row>
    <row r="3797" spans="1:20" x14ac:dyDescent="0.2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v>42244.9375</v>
      </c>
      <c r="K3797">
        <v>1437042490</v>
      </c>
      <c r="L3797" s="10"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v>1.6666666666666666E-2</v>
      </c>
      <c r="R3797">
        <v>5</v>
      </c>
      <c r="S3797" t="s">
        <v>8319</v>
      </c>
      <c r="T3797" t="s">
        <v>8344</v>
      </c>
    </row>
    <row r="3798" spans="1:20" x14ac:dyDescent="0.2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v>42749.029583333337</v>
      </c>
      <c r="K3798">
        <v>1479170556</v>
      </c>
      <c r="L3798" s="10"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v>4.4444444444444447E-5</v>
      </c>
      <c r="R3798">
        <v>1</v>
      </c>
      <c r="S3798" t="s">
        <v>8319</v>
      </c>
      <c r="T3798" t="s">
        <v>8344</v>
      </c>
    </row>
    <row r="3799" spans="1:20" x14ac:dyDescent="0.2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v>42114.881539351853</v>
      </c>
      <c r="K3799">
        <v>1426972165</v>
      </c>
      <c r="L3799" s="10"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v>0.89666666666666661</v>
      </c>
      <c r="R3799">
        <v>145.40540540540542</v>
      </c>
      <c r="S3799" t="s">
        <v>8319</v>
      </c>
      <c r="T3799" t="s">
        <v>8344</v>
      </c>
    </row>
    <row r="3800" spans="1:20" x14ac:dyDescent="0.2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v>41861.722777777781</v>
      </c>
      <c r="K3800">
        <v>1405099248</v>
      </c>
      <c r="L3800" s="10"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v>1.4642857142857143E-2</v>
      </c>
      <c r="R3800">
        <v>205</v>
      </c>
      <c r="S3800" t="s">
        <v>8319</v>
      </c>
      <c r="T3800" t="s">
        <v>8344</v>
      </c>
    </row>
    <row r="3801" spans="1:20" x14ac:dyDescent="0.2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v>42440.93105324074</v>
      </c>
      <c r="K3801">
        <v>1455142843</v>
      </c>
      <c r="L3801" s="10"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v>4.02E-2</v>
      </c>
      <c r="R3801">
        <v>100.5</v>
      </c>
      <c r="S3801" t="s">
        <v>8319</v>
      </c>
      <c r="T3801" t="s">
        <v>8344</v>
      </c>
    </row>
    <row r="3802" spans="1:20" x14ac:dyDescent="0.2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v>42015.207638888889</v>
      </c>
      <c r="K3802">
        <v>1418146883</v>
      </c>
      <c r="L3802" s="10"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v>4.0045454545454544E-2</v>
      </c>
      <c r="R3802">
        <v>55.0625</v>
      </c>
      <c r="S3802" t="s">
        <v>8319</v>
      </c>
      <c r="T3802" t="s">
        <v>8344</v>
      </c>
    </row>
    <row r="3803" spans="1:20" x14ac:dyDescent="0.2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v>42006.676111111112</v>
      </c>
      <c r="K3803">
        <v>1417536816</v>
      </c>
      <c r="L3803" s="10"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v>8.5199999999999998E-2</v>
      </c>
      <c r="R3803">
        <v>47.333333333333336</v>
      </c>
      <c r="S3803" t="s">
        <v>8319</v>
      </c>
      <c r="T3803" t="s">
        <v>8344</v>
      </c>
    </row>
    <row r="3804" spans="1:20" x14ac:dyDescent="0.2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v>42299.126226851848</v>
      </c>
      <c r="K3804">
        <v>1442890906</v>
      </c>
      <c r="L3804" s="10"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v>0</v>
      </c>
      <c r="R3804" t="e">
        <v>#DIV/0!</v>
      </c>
      <c r="S3804" t="s">
        <v>8319</v>
      </c>
      <c r="T3804" t="s">
        <v>8344</v>
      </c>
    </row>
    <row r="3805" spans="1:20" x14ac:dyDescent="0.2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v>42433.971851851849</v>
      </c>
      <c r="K3805">
        <v>1454541568</v>
      </c>
      <c r="L3805" s="10"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v>0.19650000000000001</v>
      </c>
      <c r="R3805">
        <v>58.95</v>
      </c>
      <c r="S3805" t="s">
        <v>8319</v>
      </c>
      <c r="T3805" t="s">
        <v>8344</v>
      </c>
    </row>
    <row r="3806" spans="1:20" x14ac:dyDescent="0.2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v>42582.291666666672</v>
      </c>
      <c r="K3806">
        <v>1465172024</v>
      </c>
      <c r="L3806" s="10"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v>0</v>
      </c>
      <c r="R3806" t="e">
        <v>#DIV/0!</v>
      </c>
      <c r="S3806" t="s">
        <v>8319</v>
      </c>
      <c r="T3806" t="s">
        <v>8344</v>
      </c>
    </row>
    <row r="3807" spans="1:20" x14ac:dyDescent="0.2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v>41909.887037037035</v>
      </c>
      <c r="K3807">
        <v>1406668640</v>
      </c>
      <c r="L3807" s="10"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v>2.0000000000000002E-5</v>
      </c>
      <c r="R3807">
        <v>1.5</v>
      </c>
      <c r="S3807" t="s">
        <v>8319</v>
      </c>
      <c r="T3807" t="s">
        <v>8344</v>
      </c>
    </row>
    <row r="3808" spans="1:20" x14ac:dyDescent="0.2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v>41819.259039351848</v>
      </c>
      <c r="K3808">
        <v>1402294381</v>
      </c>
      <c r="L3808" s="10"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v>6.6666666666666664E-4</v>
      </c>
      <c r="R3808">
        <v>5</v>
      </c>
      <c r="S3808" t="s">
        <v>8319</v>
      </c>
      <c r="T3808" t="s">
        <v>8344</v>
      </c>
    </row>
    <row r="3809" spans="1:20" x14ac:dyDescent="0.2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v>42097.909016203703</v>
      </c>
      <c r="K3809">
        <v>1427492939</v>
      </c>
      <c r="L3809" s="10"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v>0.30333333333333334</v>
      </c>
      <c r="R3809">
        <v>50.555555555555557</v>
      </c>
      <c r="S3809" t="s">
        <v>8319</v>
      </c>
      <c r="T3809" t="s">
        <v>8344</v>
      </c>
    </row>
    <row r="3810" spans="1:20" x14ac:dyDescent="0.2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v>42119.412256944444</v>
      </c>
      <c r="K3810">
        <v>1424775219</v>
      </c>
      <c r="L3810" s="10"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v>1</v>
      </c>
      <c r="R3810">
        <v>41.666666666666664</v>
      </c>
      <c r="S3810" t="s">
        <v>8319</v>
      </c>
      <c r="T3810" t="s">
        <v>8350</v>
      </c>
    </row>
    <row r="3811" spans="1:20" x14ac:dyDescent="0.2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v>41850.958333333336</v>
      </c>
      <c r="K3811">
        <v>1402403907</v>
      </c>
      <c r="L3811" s="10"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v>1.0125</v>
      </c>
      <c r="R3811">
        <v>53.289473684210527</v>
      </c>
      <c r="S3811" t="s">
        <v>8319</v>
      </c>
      <c r="T3811" t="s">
        <v>8350</v>
      </c>
    </row>
    <row r="3812" spans="1:20" x14ac:dyDescent="0.2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v>42084.807384259257</v>
      </c>
      <c r="K3812">
        <v>1424377358</v>
      </c>
      <c r="L3812" s="10"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v>1.2173333333333334</v>
      </c>
      <c r="R3812">
        <v>70.230769230769226</v>
      </c>
      <c r="S3812" t="s">
        <v>8319</v>
      </c>
      <c r="T3812" t="s">
        <v>8350</v>
      </c>
    </row>
    <row r="3813" spans="1:20" x14ac:dyDescent="0.2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v>42521.458333333328</v>
      </c>
      <c r="K3813">
        <v>1461769373</v>
      </c>
      <c r="L3813" s="10"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v>3.3</v>
      </c>
      <c r="R3813">
        <v>43.421052631578945</v>
      </c>
      <c r="S3813" t="s">
        <v>8319</v>
      </c>
      <c r="T3813" t="s">
        <v>8350</v>
      </c>
    </row>
    <row r="3814" spans="1:20" x14ac:dyDescent="0.2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v>42156.165972222225</v>
      </c>
      <c r="K3814">
        <v>1429120908</v>
      </c>
      <c r="L3814" s="10"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v>1.0954999999999999</v>
      </c>
      <c r="R3814">
        <v>199.18181818181819</v>
      </c>
      <c r="S3814" t="s">
        <v>8319</v>
      </c>
      <c r="T3814" t="s">
        <v>8350</v>
      </c>
    </row>
    <row r="3815" spans="1:20" x14ac:dyDescent="0.2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v>42535.904861111107</v>
      </c>
      <c r="K3815">
        <v>1462603021</v>
      </c>
      <c r="L3815" s="10"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v>1.0095190476190474</v>
      </c>
      <c r="R3815">
        <v>78.518148148148143</v>
      </c>
      <c r="S3815" t="s">
        <v>8319</v>
      </c>
      <c r="T3815" t="s">
        <v>8350</v>
      </c>
    </row>
    <row r="3816" spans="1:20" x14ac:dyDescent="0.2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v>42095.165972222225</v>
      </c>
      <c r="K3816">
        <v>1424727712</v>
      </c>
      <c r="L3816" s="10"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v>1.4013333333333333</v>
      </c>
      <c r="R3816">
        <v>61.823529411764703</v>
      </c>
      <c r="S3816" t="s">
        <v>8319</v>
      </c>
      <c r="T3816" t="s">
        <v>8350</v>
      </c>
    </row>
    <row r="3817" spans="1:20" x14ac:dyDescent="0.2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v>42236.958333333328</v>
      </c>
      <c r="K3817">
        <v>1437545657</v>
      </c>
      <c r="L3817" s="10"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v>1.0000100000000001</v>
      </c>
      <c r="R3817">
        <v>50.000500000000002</v>
      </c>
      <c r="S3817" t="s">
        <v>8319</v>
      </c>
      <c r="T3817" t="s">
        <v>8350</v>
      </c>
    </row>
    <row r="3818" spans="1:20" x14ac:dyDescent="0.2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v>41837.690081018518</v>
      </c>
      <c r="K3818">
        <v>1403022823</v>
      </c>
      <c r="L3818" s="10"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v>1.19238</v>
      </c>
      <c r="R3818">
        <v>48.339729729729726</v>
      </c>
      <c r="S3818" t="s">
        <v>8319</v>
      </c>
      <c r="T3818" t="s">
        <v>8350</v>
      </c>
    </row>
    <row r="3819" spans="1:20" x14ac:dyDescent="0.2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v>42301.165972222225</v>
      </c>
      <c r="K3819">
        <v>1444236216</v>
      </c>
      <c r="L3819" s="10"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v>1.0725</v>
      </c>
      <c r="R3819">
        <v>107.25</v>
      </c>
      <c r="S3819" t="s">
        <v>8319</v>
      </c>
      <c r="T3819" t="s">
        <v>8350</v>
      </c>
    </row>
    <row r="3820" spans="1:20" x14ac:dyDescent="0.2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v>42075.800717592589</v>
      </c>
      <c r="K3820">
        <v>1423599182</v>
      </c>
      <c r="L3820" s="10"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v>2.2799999999999998</v>
      </c>
      <c r="R3820">
        <v>57</v>
      </c>
      <c r="S3820" t="s">
        <v>8319</v>
      </c>
      <c r="T3820" t="s">
        <v>8350</v>
      </c>
    </row>
    <row r="3821" spans="1:20" x14ac:dyDescent="0.2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v>42202.876388888893</v>
      </c>
      <c r="K3821">
        <v>1435554104</v>
      </c>
      <c r="L3821" s="10"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v>1.0640000000000001</v>
      </c>
      <c r="R3821">
        <v>40.92307692307692</v>
      </c>
      <c r="S3821" t="s">
        <v>8319</v>
      </c>
      <c r="T3821" t="s">
        <v>8350</v>
      </c>
    </row>
    <row r="3822" spans="1:20" x14ac:dyDescent="0.2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v>42190.651817129634</v>
      </c>
      <c r="K3822">
        <v>1433518717</v>
      </c>
      <c r="L3822" s="10"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v>1.4333333333333333</v>
      </c>
      <c r="R3822">
        <v>21.5</v>
      </c>
      <c r="S3822" t="s">
        <v>8319</v>
      </c>
      <c r="T3822" t="s">
        <v>8350</v>
      </c>
    </row>
    <row r="3823" spans="1:20" x14ac:dyDescent="0.2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v>42373.180636574078</v>
      </c>
      <c r="K3823">
        <v>1449116407</v>
      </c>
      <c r="L3823" s="10"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v>1.0454285714285714</v>
      </c>
      <c r="R3823">
        <v>79.543478260869563</v>
      </c>
      <c r="S3823" t="s">
        <v>8319</v>
      </c>
      <c r="T3823" t="s">
        <v>8350</v>
      </c>
    </row>
    <row r="3824" spans="1:20" x14ac:dyDescent="0.2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v>42388.957638888889</v>
      </c>
      <c r="K3824">
        <v>1448136417</v>
      </c>
      <c r="L3824" s="10"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v>1.1002000000000001</v>
      </c>
      <c r="R3824">
        <v>72.381578947368425</v>
      </c>
      <c r="S3824" t="s">
        <v>8319</v>
      </c>
      <c r="T3824" t="s">
        <v>8350</v>
      </c>
    </row>
    <row r="3825" spans="1:20" x14ac:dyDescent="0.2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v>42205.165972222225</v>
      </c>
      <c r="K3825">
        <v>1434405044</v>
      </c>
      <c r="L3825" s="10"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v>1.06</v>
      </c>
      <c r="R3825">
        <v>64.634146341463421</v>
      </c>
      <c r="S3825" t="s">
        <v>8319</v>
      </c>
      <c r="T3825" t="s">
        <v>8350</v>
      </c>
    </row>
    <row r="3826" spans="1:20" x14ac:dyDescent="0.2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v>42583.570138888885</v>
      </c>
      <c r="K3826">
        <v>1469026903</v>
      </c>
      <c r="L3826" s="10"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v>1.08</v>
      </c>
      <c r="R3826">
        <v>38.571428571428569</v>
      </c>
      <c r="S3826" t="s">
        <v>8319</v>
      </c>
      <c r="T3826" t="s">
        <v>8350</v>
      </c>
    </row>
    <row r="3827" spans="1:20" x14ac:dyDescent="0.2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v>42172.069606481484</v>
      </c>
      <c r="K3827">
        <v>1432690814</v>
      </c>
      <c r="L3827" s="10"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v>1.0542</v>
      </c>
      <c r="R3827">
        <v>107.57142857142857</v>
      </c>
      <c r="S3827" t="s">
        <v>8319</v>
      </c>
      <c r="T3827" t="s">
        <v>8350</v>
      </c>
    </row>
    <row r="3828" spans="1:20" x14ac:dyDescent="0.2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v>42131.423541666663</v>
      </c>
      <c r="K3828">
        <v>1428401394</v>
      </c>
      <c r="L3828" s="10"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v>1.1916666666666667</v>
      </c>
      <c r="R3828">
        <v>27.5</v>
      </c>
      <c r="S3828" t="s">
        <v>8319</v>
      </c>
      <c r="T3828" t="s">
        <v>8350</v>
      </c>
    </row>
    <row r="3829" spans="1:20" x14ac:dyDescent="0.2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v>42090</v>
      </c>
      <c r="K3829">
        <v>1422656201</v>
      </c>
      <c r="L3829" s="10"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v>1.5266666666666666</v>
      </c>
      <c r="R3829">
        <v>70.461538461538467</v>
      </c>
      <c r="S3829" t="s">
        <v>8319</v>
      </c>
      <c r="T3829" t="s">
        <v>8350</v>
      </c>
    </row>
    <row r="3830" spans="1:20" x14ac:dyDescent="0.2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v>42004.569293981483</v>
      </c>
      <c r="K3830">
        <v>1414845587</v>
      </c>
      <c r="L3830" s="10"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v>1</v>
      </c>
      <c r="R3830">
        <v>178.57142857142858</v>
      </c>
      <c r="S3830" t="s">
        <v>8319</v>
      </c>
      <c r="T3830" t="s">
        <v>8350</v>
      </c>
    </row>
    <row r="3831" spans="1:20" x14ac:dyDescent="0.2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v>42613.865405092598</v>
      </c>
      <c r="K3831">
        <v>1470948371</v>
      </c>
      <c r="L3831" s="10"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v>1.002</v>
      </c>
      <c r="R3831">
        <v>62.625</v>
      </c>
      <c r="S3831" t="s">
        <v>8319</v>
      </c>
      <c r="T3831" t="s">
        <v>8350</v>
      </c>
    </row>
    <row r="3832" spans="1:20" x14ac:dyDescent="0.2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v>42517.740868055553</v>
      </c>
      <c r="K3832">
        <v>1463161611</v>
      </c>
      <c r="L3832" s="10"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v>2.25</v>
      </c>
      <c r="R3832">
        <v>75</v>
      </c>
      <c r="S3832" t="s">
        <v>8319</v>
      </c>
      <c r="T3832" t="s">
        <v>8350</v>
      </c>
    </row>
    <row r="3833" spans="1:20" x14ac:dyDescent="0.2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v>41948.890567129631</v>
      </c>
      <c r="K3833">
        <v>1413404545</v>
      </c>
      <c r="L3833" s="10"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v>1.0602199999999999</v>
      </c>
      <c r="R3833">
        <v>58.901111111111113</v>
      </c>
      <c r="S3833" t="s">
        <v>8319</v>
      </c>
      <c r="T3833" t="s">
        <v>8350</v>
      </c>
    </row>
    <row r="3834" spans="1:20" x14ac:dyDescent="0.2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v>42420.114988425921</v>
      </c>
      <c r="K3834">
        <v>1452048335</v>
      </c>
      <c r="L3834" s="10"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v>1.0466666666666666</v>
      </c>
      <c r="R3834">
        <v>139.55555555555554</v>
      </c>
      <c r="S3834" t="s">
        <v>8319</v>
      </c>
      <c r="T3834" t="s">
        <v>8350</v>
      </c>
    </row>
    <row r="3835" spans="1:20" x14ac:dyDescent="0.2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v>41974.797916666663</v>
      </c>
      <c r="K3835">
        <v>1416516972</v>
      </c>
      <c r="L3835" s="10"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v>1.1666666666666667</v>
      </c>
      <c r="R3835">
        <v>70</v>
      </c>
      <c r="S3835" t="s">
        <v>8319</v>
      </c>
      <c r="T3835" t="s">
        <v>8350</v>
      </c>
    </row>
    <row r="3836" spans="1:20" x14ac:dyDescent="0.2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v>42173.445219907408</v>
      </c>
      <c r="K3836">
        <v>1432032067</v>
      </c>
      <c r="L3836" s="10"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v>1.0903333333333334</v>
      </c>
      <c r="R3836">
        <v>57.385964912280699</v>
      </c>
      <c r="S3836" t="s">
        <v>8319</v>
      </c>
      <c r="T3836" t="s">
        <v>8350</v>
      </c>
    </row>
    <row r="3837" spans="1:20" x14ac:dyDescent="0.2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v>42481.94222222222</v>
      </c>
      <c r="K3837">
        <v>1459463808</v>
      </c>
      <c r="L3837" s="10"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v>1.6</v>
      </c>
      <c r="R3837">
        <v>40</v>
      </c>
      <c r="S3837" t="s">
        <v>8319</v>
      </c>
      <c r="T3837" t="s">
        <v>8350</v>
      </c>
    </row>
    <row r="3838" spans="1:20" x14ac:dyDescent="0.2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v>42585.172916666663</v>
      </c>
      <c r="K3838">
        <v>1467497652</v>
      </c>
      <c r="L3838" s="10"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v>1.125</v>
      </c>
      <c r="R3838">
        <v>64.285714285714292</v>
      </c>
      <c r="S3838" t="s">
        <v>8319</v>
      </c>
      <c r="T3838" t="s">
        <v>8350</v>
      </c>
    </row>
    <row r="3839" spans="1:20" x14ac:dyDescent="0.2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v>42188.765717592592</v>
      </c>
      <c r="K3839">
        <v>1432837358</v>
      </c>
      <c r="L3839" s="10"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v>1.0209999999999999</v>
      </c>
      <c r="R3839">
        <v>120.11764705882354</v>
      </c>
      <c r="S3839" t="s">
        <v>8319</v>
      </c>
      <c r="T3839" t="s">
        <v>8350</v>
      </c>
    </row>
    <row r="3840" spans="1:20" x14ac:dyDescent="0.2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v>42146.710752314815</v>
      </c>
      <c r="K3840">
        <v>1429722209</v>
      </c>
      <c r="L3840" s="10"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v>1.00824</v>
      </c>
      <c r="R3840">
        <v>1008.24</v>
      </c>
      <c r="S3840" t="s">
        <v>8319</v>
      </c>
      <c r="T3840" t="s">
        <v>8350</v>
      </c>
    </row>
    <row r="3841" spans="1:20" x14ac:dyDescent="0.2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v>42215.142638888887</v>
      </c>
      <c r="K3841">
        <v>1433042724</v>
      </c>
      <c r="L3841" s="10"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v>1.0125</v>
      </c>
      <c r="R3841">
        <v>63.28125</v>
      </c>
      <c r="S3841" t="s">
        <v>8319</v>
      </c>
      <c r="T3841" t="s">
        <v>8350</v>
      </c>
    </row>
    <row r="3842" spans="1:20" x14ac:dyDescent="0.2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v>42457.660057870366</v>
      </c>
      <c r="K3842">
        <v>1457023829</v>
      </c>
      <c r="L3842" s="10"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v>65</v>
      </c>
      <c r="R3842">
        <v>21.666666666666668</v>
      </c>
      <c r="S3842" t="s">
        <v>8319</v>
      </c>
      <c r="T3842" t="s">
        <v>8350</v>
      </c>
    </row>
    <row r="3843" spans="1:20" x14ac:dyDescent="0.2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v>41840.785729166666</v>
      </c>
      <c r="K3843">
        <v>1400698287</v>
      </c>
      <c r="L3843" s="10"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v>8.72E-2</v>
      </c>
      <c r="R3843">
        <v>25.647058823529413</v>
      </c>
      <c r="S3843" t="s">
        <v>8319</v>
      </c>
      <c r="T3843" t="s">
        <v>8350</v>
      </c>
    </row>
    <row r="3844" spans="1:20" x14ac:dyDescent="0.2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v>41770.493657407409</v>
      </c>
      <c r="K3844">
        <v>1397217052</v>
      </c>
      <c r="L3844" s="10"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v>0.21940000000000001</v>
      </c>
      <c r="R3844">
        <v>47.695652173913047</v>
      </c>
      <c r="S3844" t="s">
        <v>8319</v>
      </c>
      <c r="T3844" t="s">
        <v>8350</v>
      </c>
    </row>
    <row r="3845" spans="1:20" x14ac:dyDescent="0.2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v>41791.072500000002</v>
      </c>
      <c r="K3845">
        <v>1399427064</v>
      </c>
      <c r="L3845" s="10"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v>0.21299999999999999</v>
      </c>
      <c r="R3845">
        <v>56.05263157894737</v>
      </c>
      <c r="S3845" t="s">
        <v>8319</v>
      </c>
      <c r="T3845" t="s">
        <v>8350</v>
      </c>
    </row>
    <row r="3846" spans="1:20" x14ac:dyDescent="0.2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v>41793.290972222225</v>
      </c>
      <c r="K3846">
        <v>1399474134</v>
      </c>
      <c r="L3846" s="10"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v>0.41489795918367345</v>
      </c>
      <c r="R3846">
        <v>81.319999999999993</v>
      </c>
      <c r="S3846" t="s">
        <v>8319</v>
      </c>
      <c r="T3846" t="s">
        <v>8350</v>
      </c>
    </row>
    <row r="3847" spans="1:20" x14ac:dyDescent="0.2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v>42278.627013888887</v>
      </c>
      <c r="K3847">
        <v>1441119774</v>
      </c>
      <c r="L3847" s="10"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v>2.1049999999999999E-2</v>
      </c>
      <c r="R3847">
        <v>70.166666666666671</v>
      </c>
      <c r="S3847" t="s">
        <v>8319</v>
      </c>
      <c r="T3847" t="s">
        <v>8350</v>
      </c>
    </row>
    <row r="3848" spans="1:20" x14ac:dyDescent="0.2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v>41916.290972222225</v>
      </c>
      <c r="K3848">
        <v>1409721542</v>
      </c>
      <c r="L3848" s="10"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v>2.7E-2</v>
      </c>
      <c r="R3848">
        <v>23.625</v>
      </c>
      <c r="S3848" t="s">
        <v>8319</v>
      </c>
      <c r="T3848" t="s">
        <v>8350</v>
      </c>
    </row>
    <row r="3849" spans="1:20" x14ac:dyDescent="0.2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v>42204.224432870367</v>
      </c>
      <c r="K3849">
        <v>1433395391</v>
      </c>
      <c r="L3849" s="10"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v>0.16161904761904761</v>
      </c>
      <c r="R3849">
        <v>188.55555555555554</v>
      </c>
      <c r="S3849" t="s">
        <v>8319</v>
      </c>
      <c r="T3849" t="s">
        <v>8350</v>
      </c>
    </row>
    <row r="3850" spans="1:20" x14ac:dyDescent="0.2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v>42295.817002314812</v>
      </c>
      <c r="K3850">
        <v>1442604989</v>
      </c>
      <c r="L3850" s="10"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v>0.16376923076923078</v>
      </c>
      <c r="R3850">
        <v>49.511627906976742</v>
      </c>
      <c r="S3850" t="s">
        <v>8319</v>
      </c>
      <c r="T3850" t="s">
        <v>8350</v>
      </c>
    </row>
    <row r="3851" spans="1:20" x14ac:dyDescent="0.2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v>42166.767175925925</v>
      </c>
      <c r="K3851">
        <v>1431455084</v>
      </c>
      <c r="L3851" s="10"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v>7.0433333333333334E-2</v>
      </c>
      <c r="R3851">
        <v>75.464285714285708</v>
      </c>
      <c r="S3851" t="s">
        <v>8319</v>
      </c>
      <c r="T3851" t="s">
        <v>8350</v>
      </c>
    </row>
    <row r="3852" spans="1:20" x14ac:dyDescent="0.2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v>42005.124340277776</v>
      </c>
      <c r="K3852">
        <v>1417489143</v>
      </c>
      <c r="L3852" s="10"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v>3.7999999999999999E-2</v>
      </c>
      <c r="R3852">
        <v>9.5</v>
      </c>
      <c r="S3852" t="s">
        <v>8319</v>
      </c>
      <c r="T3852" t="s">
        <v>8350</v>
      </c>
    </row>
    <row r="3853" spans="1:20" x14ac:dyDescent="0.2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v>42202.439571759256</v>
      </c>
      <c r="K3853">
        <v>1434537179</v>
      </c>
      <c r="L3853" s="10"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v>0.34079999999999999</v>
      </c>
      <c r="R3853">
        <v>35.5</v>
      </c>
      <c r="S3853" t="s">
        <v>8319</v>
      </c>
      <c r="T3853" t="s">
        <v>8350</v>
      </c>
    </row>
    <row r="3854" spans="1:20" x14ac:dyDescent="0.2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v>42090.149027777778</v>
      </c>
      <c r="K3854">
        <v>1425270876</v>
      </c>
      <c r="L3854" s="10"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v>2E-3</v>
      </c>
      <c r="R3854">
        <v>10</v>
      </c>
      <c r="S3854" t="s">
        <v>8319</v>
      </c>
      <c r="T3854" t="s">
        <v>8350</v>
      </c>
    </row>
    <row r="3855" spans="1:20" x14ac:dyDescent="0.2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v>41883.84002314815</v>
      </c>
      <c r="K3855">
        <v>1406578178</v>
      </c>
      <c r="L3855" s="10"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v>2.5999999999999998E-4</v>
      </c>
      <c r="R3855">
        <v>13</v>
      </c>
      <c r="S3855" t="s">
        <v>8319</v>
      </c>
      <c r="T3855" t="s">
        <v>8350</v>
      </c>
    </row>
    <row r="3856" spans="1:20" x14ac:dyDescent="0.2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v>42133.884930555556</v>
      </c>
      <c r="K3856">
        <v>1428614058</v>
      </c>
      <c r="L3856" s="10"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v>0.16254545454545455</v>
      </c>
      <c r="R3856">
        <v>89.4</v>
      </c>
      <c r="S3856" t="s">
        <v>8319</v>
      </c>
      <c r="T3856" t="s">
        <v>8350</v>
      </c>
    </row>
    <row r="3857" spans="1:20" x14ac:dyDescent="0.2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v>42089.929062499999</v>
      </c>
      <c r="K3857">
        <v>1424819871</v>
      </c>
      <c r="L3857" s="10"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v>2.5000000000000001E-2</v>
      </c>
      <c r="R3857">
        <v>25</v>
      </c>
      <c r="S3857" t="s">
        <v>8319</v>
      </c>
      <c r="T3857" t="s">
        <v>8350</v>
      </c>
    </row>
    <row r="3858" spans="1:20" x14ac:dyDescent="0.2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v>42071.701423611114</v>
      </c>
      <c r="K3858">
        <v>1423245003</v>
      </c>
      <c r="L3858" s="10"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v>2.0000000000000001E-4</v>
      </c>
      <c r="R3858">
        <v>1</v>
      </c>
      <c r="S3858" t="s">
        <v>8319</v>
      </c>
      <c r="T3858" t="s">
        <v>8350</v>
      </c>
    </row>
    <row r="3859" spans="1:20" x14ac:dyDescent="0.2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v>41852.716666666667</v>
      </c>
      <c r="K3859">
        <v>1404927690</v>
      </c>
      <c r="L3859" s="10"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v>5.1999999999999998E-2</v>
      </c>
      <c r="R3859">
        <v>65</v>
      </c>
      <c r="S3859" t="s">
        <v>8319</v>
      </c>
      <c r="T3859" t="s">
        <v>8350</v>
      </c>
    </row>
    <row r="3860" spans="1:20" x14ac:dyDescent="0.2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v>42146.875</v>
      </c>
      <c r="K3860">
        <v>1430734844</v>
      </c>
      <c r="L3860" s="10"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v>0.02</v>
      </c>
      <c r="R3860">
        <v>10</v>
      </c>
      <c r="S3860" t="s">
        <v>8319</v>
      </c>
      <c r="T3860" t="s">
        <v>8350</v>
      </c>
    </row>
    <row r="3861" spans="1:20" x14ac:dyDescent="0.2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v>41815.875</v>
      </c>
      <c r="K3861">
        <v>1401485207</v>
      </c>
      <c r="L3861" s="10"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v>4.0000000000000002E-4</v>
      </c>
      <c r="R3861">
        <v>1</v>
      </c>
      <c r="S3861" t="s">
        <v>8319</v>
      </c>
      <c r="T3861" t="s">
        <v>8350</v>
      </c>
    </row>
    <row r="3862" spans="1:20" x14ac:dyDescent="0.2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v>41863.660995370366</v>
      </c>
      <c r="K3862">
        <v>1405266710</v>
      </c>
      <c r="L3862" s="10"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v>0.17666666666666667</v>
      </c>
      <c r="R3862">
        <v>81.538461538461533</v>
      </c>
      <c r="S3862" t="s">
        <v>8319</v>
      </c>
      <c r="T3862" t="s">
        <v>8350</v>
      </c>
    </row>
    <row r="3863" spans="1:20" x14ac:dyDescent="0.2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v>41955.907638888893</v>
      </c>
      <c r="K3863">
        <v>1412258977</v>
      </c>
      <c r="L3863" s="10"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v>0.05</v>
      </c>
      <c r="R3863">
        <v>100</v>
      </c>
      <c r="S3863" t="s">
        <v>8319</v>
      </c>
      <c r="T3863" t="s">
        <v>8350</v>
      </c>
    </row>
    <row r="3864" spans="1:20" x14ac:dyDescent="0.2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v>42625.707638888889</v>
      </c>
      <c r="K3864">
        <v>1472451356</v>
      </c>
      <c r="L3864" s="10"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v>1.3333333333333334E-4</v>
      </c>
      <c r="R3864">
        <v>1</v>
      </c>
      <c r="S3864" t="s">
        <v>8319</v>
      </c>
      <c r="T3864" t="s">
        <v>8350</v>
      </c>
    </row>
    <row r="3865" spans="1:20" x14ac:dyDescent="0.2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v>42313.674826388888</v>
      </c>
      <c r="K3865">
        <v>1441552305</v>
      </c>
      <c r="L3865" s="10"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v>0</v>
      </c>
      <c r="R3865" t="e">
        <v>#DIV/0!</v>
      </c>
      <c r="S3865" t="s">
        <v>8319</v>
      </c>
      <c r="T3865" t="s">
        <v>8350</v>
      </c>
    </row>
    <row r="3866" spans="1:20" x14ac:dyDescent="0.2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v>42325.933495370366</v>
      </c>
      <c r="K3866">
        <v>1445203454</v>
      </c>
      <c r="L3866" s="10"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v>1.2E-2</v>
      </c>
      <c r="R3866">
        <v>20</v>
      </c>
      <c r="S3866" t="s">
        <v>8319</v>
      </c>
      <c r="T3866" t="s">
        <v>8350</v>
      </c>
    </row>
    <row r="3867" spans="1:20" x14ac:dyDescent="0.2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v>41881.229166666664</v>
      </c>
      <c r="K3867">
        <v>1405957098</v>
      </c>
      <c r="L3867" s="10"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v>0.26937422295897223</v>
      </c>
      <c r="R3867">
        <v>46.428571428571431</v>
      </c>
      <c r="S3867" t="s">
        <v>8319</v>
      </c>
      <c r="T3867" t="s">
        <v>8350</v>
      </c>
    </row>
    <row r="3868" spans="1:20" x14ac:dyDescent="0.2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v>42452.145138888889</v>
      </c>
      <c r="K3868">
        <v>1454453021</v>
      </c>
      <c r="L3868" s="10"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v>5.4999999999999997E-3</v>
      </c>
      <c r="R3868">
        <v>5.5</v>
      </c>
      <c r="S3868" t="s">
        <v>8319</v>
      </c>
      <c r="T3868" t="s">
        <v>8350</v>
      </c>
    </row>
    <row r="3869" spans="1:20" x14ac:dyDescent="0.2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v>42539.814108796301</v>
      </c>
      <c r="K3869">
        <v>1463686339</v>
      </c>
      <c r="L3869" s="10"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v>0.1255</v>
      </c>
      <c r="R3869">
        <v>50.2</v>
      </c>
      <c r="S3869" t="s">
        <v>8319</v>
      </c>
      <c r="T3869" t="s">
        <v>8350</v>
      </c>
    </row>
    <row r="3870" spans="1:20" x14ac:dyDescent="0.2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v>41890.659780092588</v>
      </c>
      <c r="K3870">
        <v>1408031405</v>
      </c>
      <c r="L3870" s="10"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v>2E-3</v>
      </c>
      <c r="R3870">
        <v>10</v>
      </c>
      <c r="S3870" t="s">
        <v>8319</v>
      </c>
      <c r="T3870" t="s">
        <v>8344</v>
      </c>
    </row>
    <row r="3871" spans="1:20" x14ac:dyDescent="0.2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v>42077.132638888885</v>
      </c>
      <c r="K3871">
        <v>1423761792</v>
      </c>
      <c r="L3871" s="10"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v>3.44748684310884E-2</v>
      </c>
      <c r="R3871">
        <v>30.133333333333333</v>
      </c>
      <c r="S3871" t="s">
        <v>8319</v>
      </c>
      <c r="T3871" t="s">
        <v>8344</v>
      </c>
    </row>
    <row r="3872" spans="1:20" x14ac:dyDescent="0.2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v>41823.17219907407</v>
      </c>
      <c r="K3872">
        <v>1401768478</v>
      </c>
      <c r="L3872" s="10"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v>0.15</v>
      </c>
      <c r="R3872">
        <v>150</v>
      </c>
      <c r="S3872" t="s">
        <v>8319</v>
      </c>
      <c r="T3872" t="s">
        <v>8344</v>
      </c>
    </row>
    <row r="3873" spans="1:20" x14ac:dyDescent="0.2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v>42823.739004629635</v>
      </c>
      <c r="K3873">
        <v>1485629050</v>
      </c>
      <c r="L3873" s="10"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v>2.6666666666666668E-2</v>
      </c>
      <c r="R3873">
        <v>13.333333333333334</v>
      </c>
      <c r="S3873" t="s">
        <v>8319</v>
      </c>
      <c r="T3873" t="s">
        <v>8344</v>
      </c>
    </row>
    <row r="3874" spans="1:20" x14ac:dyDescent="0.2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v>42230.145787037036</v>
      </c>
      <c r="K3874">
        <v>1435202996</v>
      </c>
      <c r="L3874" s="10"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v>0</v>
      </c>
      <c r="R3874" t="e">
        <v>#DIV/0!</v>
      </c>
      <c r="S3874" t="s">
        <v>8319</v>
      </c>
      <c r="T3874" t="s">
        <v>8344</v>
      </c>
    </row>
    <row r="3875" spans="1:20" x14ac:dyDescent="0.2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v>42285.696006944447</v>
      </c>
      <c r="K3875">
        <v>1441730535</v>
      </c>
      <c r="L3875" s="10"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v>0</v>
      </c>
      <c r="R3875" t="e">
        <v>#DIV/0!</v>
      </c>
      <c r="S3875" t="s">
        <v>8319</v>
      </c>
      <c r="T3875" t="s">
        <v>8344</v>
      </c>
    </row>
    <row r="3876" spans="1:20" x14ac:dyDescent="0.2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v>42028.041666666672</v>
      </c>
      <c r="K3876">
        <v>1420244622</v>
      </c>
      <c r="L3876" s="10"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v>0</v>
      </c>
      <c r="R3876" t="e">
        <v>#DIV/0!</v>
      </c>
      <c r="S3876" t="s">
        <v>8319</v>
      </c>
      <c r="T3876" t="s">
        <v>8344</v>
      </c>
    </row>
    <row r="3877" spans="1:20" x14ac:dyDescent="0.2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v>42616.416666666672</v>
      </c>
      <c r="K3877">
        <v>1472804365</v>
      </c>
      <c r="L3877" s="10"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v>0</v>
      </c>
      <c r="R3877" t="e">
        <v>#DIV/0!</v>
      </c>
      <c r="S3877" t="s">
        <v>8319</v>
      </c>
      <c r="T3877" t="s">
        <v>8344</v>
      </c>
    </row>
    <row r="3878" spans="1:20" x14ac:dyDescent="0.2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v>42402.624166666668</v>
      </c>
      <c r="K3878">
        <v>1451833128</v>
      </c>
      <c r="L3878" s="10"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v>0.52794871794871789</v>
      </c>
      <c r="R3878">
        <v>44.760869565217391</v>
      </c>
      <c r="S3878" t="s">
        <v>8319</v>
      </c>
      <c r="T3878" t="s">
        <v>8344</v>
      </c>
    </row>
    <row r="3879" spans="1:20" x14ac:dyDescent="0.2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v>42712.67768518519</v>
      </c>
      <c r="K3879">
        <v>1478621752</v>
      </c>
      <c r="L3879" s="10"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v>4.9639999999999997E-2</v>
      </c>
      <c r="R3879">
        <v>88.642857142857139</v>
      </c>
      <c r="S3879" t="s">
        <v>8319</v>
      </c>
      <c r="T3879" t="s">
        <v>8344</v>
      </c>
    </row>
    <row r="3880" spans="1:20" x14ac:dyDescent="0.2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v>42185.165972222225</v>
      </c>
      <c r="K3880">
        <v>1433014746</v>
      </c>
      <c r="L3880" s="10"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v>5.5555555555555556E-4</v>
      </c>
      <c r="R3880">
        <v>10</v>
      </c>
      <c r="S3880" t="s">
        <v>8319</v>
      </c>
      <c r="T3880" t="s">
        <v>8344</v>
      </c>
    </row>
    <row r="3881" spans="1:20" x14ac:dyDescent="0.2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v>42029.861064814817</v>
      </c>
      <c r="K3881">
        <v>1419626396</v>
      </c>
      <c r="L3881" s="10"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v>0</v>
      </c>
      <c r="R3881" t="e">
        <v>#DIV/0!</v>
      </c>
      <c r="S3881" t="s">
        <v>8319</v>
      </c>
      <c r="T3881" t="s">
        <v>8344</v>
      </c>
    </row>
    <row r="3882" spans="1:20" x14ac:dyDescent="0.2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v>41850.958333333336</v>
      </c>
      <c r="K3882">
        <v>1403724820</v>
      </c>
      <c r="L3882" s="10"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v>0.13066666666666665</v>
      </c>
      <c r="R3882">
        <v>57.647058823529413</v>
      </c>
      <c r="S3882" t="s">
        <v>8319</v>
      </c>
      <c r="T3882" t="s">
        <v>8344</v>
      </c>
    </row>
    <row r="3883" spans="1:20" x14ac:dyDescent="0.2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v>42786.018506944441</v>
      </c>
      <c r="K3883">
        <v>1484958399</v>
      </c>
      <c r="L3883" s="10"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v>0.05</v>
      </c>
      <c r="R3883">
        <v>25</v>
      </c>
      <c r="S3883" t="s">
        <v>8319</v>
      </c>
      <c r="T3883" t="s">
        <v>8344</v>
      </c>
    </row>
    <row r="3884" spans="1:20" x14ac:dyDescent="0.2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v>42400.960416666669</v>
      </c>
      <c r="K3884">
        <v>1451950570</v>
      </c>
      <c r="L3884" s="10"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v>0</v>
      </c>
      <c r="R3884" t="e">
        <v>#DIV/0!</v>
      </c>
      <c r="S3884" t="s">
        <v>8319</v>
      </c>
      <c r="T3884" t="s">
        <v>8344</v>
      </c>
    </row>
    <row r="3885" spans="1:20" x14ac:dyDescent="0.2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v>41884.602650462963</v>
      </c>
      <c r="K3885">
        <v>1407076069</v>
      </c>
      <c r="L3885" s="10"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v>0</v>
      </c>
      <c r="R3885" t="e">
        <v>#DIV/0!</v>
      </c>
      <c r="S3885" t="s">
        <v>8319</v>
      </c>
      <c r="T3885" t="s">
        <v>8344</v>
      </c>
    </row>
    <row r="3886" spans="1:20" x14ac:dyDescent="0.2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v>42090.749907407408</v>
      </c>
      <c r="K3886">
        <v>1425322792</v>
      </c>
      <c r="L3886" s="10"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v>0</v>
      </c>
      <c r="R3886" t="e">
        <v>#DIV/0!</v>
      </c>
      <c r="S3886" t="s">
        <v>8319</v>
      </c>
      <c r="T3886" t="s">
        <v>8344</v>
      </c>
    </row>
    <row r="3887" spans="1:20" x14ac:dyDescent="0.2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v>42499.951284722221</v>
      </c>
      <c r="K3887">
        <v>1460242191</v>
      </c>
      <c r="L3887" s="10"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v>0</v>
      </c>
      <c r="R3887" t="e">
        <v>#DIV/0!</v>
      </c>
      <c r="S3887" t="s">
        <v>8319</v>
      </c>
      <c r="T3887" t="s">
        <v>8344</v>
      </c>
    </row>
    <row r="3888" spans="1:20" x14ac:dyDescent="0.2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v>41984.228032407409</v>
      </c>
      <c r="K3888">
        <v>1415683702</v>
      </c>
      <c r="L3888" s="10"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v>0</v>
      </c>
      <c r="R3888" t="e">
        <v>#DIV/0!</v>
      </c>
      <c r="S3888" t="s">
        <v>8319</v>
      </c>
      <c r="T3888" t="s">
        <v>8344</v>
      </c>
    </row>
    <row r="3889" spans="1:20" x14ac:dyDescent="0.2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v>42125.916666666672</v>
      </c>
      <c r="K3889">
        <v>1426538129</v>
      </c>
      <c r="L3889" s="10"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v>1.7500000000000002E-2</v>
      </c>
      <c r="R3889">
        <v>17.5</v>
      </c>
      <c r="S3889" t="s">
        <v>8319</v>
      </c>
      <c r="T3889" t="s">
        <v>8344</v>
      </c>
    </row>
    <row r="3890" spans="1:20" x14ac:dyDescent="0.2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v>42792.545810185184</v>
      </c>
      <c r="K3890">
        <v>1485522358</v>
      </c>
      <c r="L3890" s="10"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v>0.27100000000000002</v>
      </c>
      <c r="R3890">
        <v>38.714285714285715</v>
      </c>
      <c r="S3890" t="s">
        <v>8319</v>
      </c>
      <c r="T3890" t="s">
        <v>8350</v>
      </c>
    </row>
    <row r="3891" spans="1:20" x14ac:dyDescent="0.2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v>42008.976388888885</v>
      </c>
      <c r="K3891">
        <v>1417651630</v>
      </c>
      <c r="L3891" s="10"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v>1.4749999999999999E-2</v>
      </c>
      <c r="R3891">
        <v>13.111111111111111</v>
      </c>
      <c r="S3891" t="s">
        <v>8319</v>
      </c>
      <c r="T3891" t="s">
        <v>8350</v>
      </c>
    </row>
    <row r="3892" spans="1:20" x14ac:dyDescent="0.2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v>42231.758611111116</v>
      </c>
      <c r="K3892">
        <v>1434478344</v>
      </c>
      <c r="L3892" s="10"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v>0.16826666666666668</v>
      </c>
      <c r="R3892">
        <v>315.5</v>
      </c>
      <c r="S3892" t="s">
        <v>8319</v>
      </c>
      <c r="T3892" t="s">
        <v>8350</v>
      </c>
    </row>
    <row r="3893" spans="1:20" x14ac:dyDescent="0.2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v>42086.207638888889</v>
      </c>
      <c r="K3893">
        <v>1424488244</v>
      </c>
      <c r="L3893" s="10"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v>0.32500000000000001</v>
      </c>
      <c r="R3893">
        <v>37.142857142857146</v>
      </c>
      <c r="S3893" t="s">
        <v>8319</v>
      </c>
      <c r="T3893" t="s">
        <v>8350</v>
      </c>
    </row>
    <row r="3894" spans="1:20" x14ac:dyDescent="0.2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v>41875.291666666664</v>
      </c>
      <c r="K3894">
        <v>1408203557</v>
      </c>
      <c r="L3894" s="10"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v>0</v>
      </c>
      <c r="R3894" t="e">
        <v>#DIV/0!</v>
      </c>
      <c r="S3894" t="s">
        <v>8319</v>
      </c>
      <c r="T3894" t="s">
        <v>8350</v>
      </c>
    </row>
    <row r="3895" spans="1:20" x14ac:dyDescent="0.2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v>41821.25</v>
      </c>
      <c r="K3895">
        <v>1400600840</v>
      </c>
      <c r="L3895" s="10"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v>0.2155</v>
      </c>
      <c r="R3895">
        <v>128.27380952380952</v>
      </c>
      <c r="S3895" t="s">
        <v>8319</v>
      </c>
      <c r="T3895" t="s">
        <v>8350</v>
      </c>
    </row>
    <row r="3896" spans="1:20" x14ac:dyDescent="0.2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v>42710.207638888889</v>
      </c>
      <c r="K3896">
        <v>1478386812</v>
      </c>
      <c r="L3896" s="10"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v>3.4666666666666665E-2</v>
      </c>
      <c r="R3896">
        <v>47.272727272727273</v>
      </c>
      <c r="S3896" t="s">
        <v>8319</v>
      </c>
      <c r="T3896" t="s">
        <v>8350</v>
      </c>
    </row>
    <row r="3897" spans="1:20" x14ac:dyDescent="0.2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v>42063.250208333338</v>
      </c>
      <c r="K3897">
        <v>1422424818</v>
      </c>
      <c r="L3897" s="10"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v>0.05</v>
      </c>
      <c r="R3897">
        <v>50</v>
      </c>
      <c r="S3897" t="s">
        <v>8319</v>
      </c>
      <c r="T3897" t="s">
        <v>8350</v>
      </c>
    </row>
    <row r="3898" spans="1:20" x14ac:dyDescent="0.2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v>41807.191875000004</v>
      </c>
      <c r="K3898">
        <v>1401770178</v>
      </c>
      <c r="L3898" s="10"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v>0.10625</v>
      </c>
      <c r="R3898">
        <v>42.5</v>
      </c>
      <c r="S3898" t="s">
        <v>8319</v>
      </c>
      <c r="T3898" t="s">
        <v>8350</v>
      </c>
    </row>
    <row r="3899" spans="1:20" x14ac:dyDescent="0.2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v>42012.87364583333</v>
      </c>
      <c r="K3899">
        <v>1418158683</v>
      </c>
      <c r="L3899" s="10"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v>0.17599999999999999</v>
      </c>
      <c r="R3899">
        <v>44</v>
      </c>
      <c r="S3899" t="s">
        <v>8319</v>
      </c>
      <c r="T3899" t="s">
        <v>8350</v>
      </c>
    </row>
    <row r="3900" spans="1:20" x14ac:dyDescent="0.2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v>42233.666666666672</v>
      </c>
      <c r="K3900">
        <v>1436355270</v>
      </c>
      <c r="L3900" s="10"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v>0.3256</v>
      </c>
      <c r="R3900">
        <v>50.875</v>
      </c>
      <c r="S3900" t="s">
        <v>8319</v>
      </c>
      <c r="T3900" t="s">
        <v>8350</v>
      </c>
    </row>
    <row r="3901" spans="1:20" x14ac:dyDescent="0.2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v>41863.775011574071</v>
      </c>
      <c r="K3901">
        <v>1406140561</v>
      </c>
      <c r="L3901" s="10"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v>1.2500000000000001E-2</v>
      </c>
      <c r="R3901">
        <v>62.5</v>
      </c>
      <c r="S3901" t="s">
        <v>8319</v>
      </c>
      <c r="T3901" t="s">
        <v>8350</v>
      </c>
    </row>
    <row r="3902" spans="1:20" x14ac:dyDescent="0.2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v>42166.092488425929</v>
      </c>
      <c r="K3902">
        <v>1431396791</v>
      </c>
      <c r="L3902" s="10"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v>5.3999999999999999E-2</v>
      </c>
      <c r="R3902">
        <v>27</v>
      </c>
      <c r="S3902" t="s">
        <v>8319</v>
      </c>
      <c r="T3902" t="s">
        <v>8350</v>
      </c>
    </row>
    <row r="3903" spans="1:20" x14ac:dyDescent="0.2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v>42357.826377314821</v>
      </c>
      <c r="K3903">
        <v>1447098599</v>
      </c>
      <c r="L3903" s="10"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v>8.3333333333333332E-3</v>
      </c>
      <c r="R3903">
        <v>25</v>
      </c>
      <c r="S3903" t="s">
        <v>8319</v>
      </c>
      <c r="T3903" t="s">
        <v>8350</v>
      </c>
    </row>
    <row r="3904" spans="1:20" x14ac:dyDescent="0.2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v>42688.509745370371</v>
      </c>
      <c r="K3904">
        <v>1476962042</v>
      </c>
      <c r="L3904" s="10"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v>0.48833333333333334</v>
      </c>
      <c r="R3904">
        <v>47.258064516129032</v>
      </c>
      <c r="S3904" t="s">
        <v>8319</v>
      </c>
      <c r="T3904" t="s">
        <v>8350</v>
      </c>
    </row>
    <row r="3905" spans="1:20" x14ac:dyDescent="0.2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v>42230.818055555559</v>
      </c>
      <c r="K3905">
        <v>1435709765</v>
      </c>
      <c r="L3905" s="10"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v>0</v>
      </c>
      <c r="R3905" t="e">
        <v>#DIV/0!</v>
      </c>
      <c r="S3905" t="s">
        <v>8319</v>
      </c>
      <c r="T3905" t="s">
        <v>8350</v>
      </c>
    </row>
    <row r="3906" spans="1:20" x14ac:dyDescent="0.2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v>42109.211111111115</v>
      </c>
      <c r="K3906">
        <v>1427866200</v>
      </c>
      <c r="L3906" s="10"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v>2.9999999999999997E-4</v>
      </c>
      <c r="R3906">
        <v>1.5</v>
      </c>
      <c r="S3906" t="s">
        <v>8319</v>
      </c>
      <c r="T3906" t="s">
        <v>8350</v>
      </c>
    </row>
    <row r="3907" spans="1:20" x14ac:dyDescent="0.2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v>42166.958333333328</v>
      </c>
      <c r="K3907">
        <v>1430405903</v>
      </c>
      <c r="L3907" s="10"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v>0.11533333333333333</v>
      </c>
      <c r="R3907">
        <v>24.714285714285715</v>
      </c>
      <c r="S3907" t="s">
        <v>8319</v>
      </c>
      <c r="T3907" t="s">
        <v>8350</v>
      </c>
    </row>
    <row r="3908" spans="1:20" x14ac:dyDescent="0.2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v>42181.559027777781</v>
      </c>
      <c r="K3908">
        <v>1432072893</v>
      </c>
      <c r="L3908" s="10"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v>0.67333333333333334</v>
      </c>
      <c r="R3908">
        <v>63.125</v>
      </c>
      <c r="S3908" t="s">
        <v>8319</v>
      </c>
      <c r="T3908" t="s">
        <v>8350</v>
      </c>
    </row>
    <row r="3909" spans="1:20" x14ac:dyDescent="0.2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v>41938.838888888888</v>
      </c>
      <c r="K3909">
        <v>1411587606</v>
      </c>
      <c r="L3909" s="10"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v>0.153</v>
      </c>
      <c r="R3909">
        <v>38.25</v>
      </c>
      <c r="S3909" t="s">
        <v>8319</v>
      </c>
      <c r="T3909" t="s">
        <v>8350</v>
      </c>
    </row>
    <row r="3910" spans="1:20" x14ac:dyDescent="0.2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v>41849.135370370372</v>
      </c>
      <c r="K3910">
        <v>1405307696</v>
      </c>
      <c r="L3910" s="10"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v>8.666666666666667E-2</v>
      </c>
      <c r="R3910">
        <v>16.25</v>
      </c>
      <c r="S3910" t="s">
        <v>8319</v>
      </c>
      <c r="T3910" t="s">
        <v>8350</v>
      </c>
    </row>
    <row r="3911" spans="1:20" x14ac:dyDescent="0.2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v>41893.359282407408</v>
      </c>
      <c r="K3911">
        <v>1407832642</v>
      </c>
      <c r="L3911" s="10"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v>2.2499999999999998E-3</v>
      </c>
      <c r="R3911">
        <v>33.75</v>
      </c>
      <c r="S3911" t="s">
        <v>8319</v>
      </c>
      <c r="T3911" t="s">
        <v>8350</v>
      </c>
    </row>
    <row r="3912" spans="1:20" x14ac:dyDescent="0.2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v>42254.756909722222</v>
      </c>
      <c r="K3912">
        <v>1439057397</v>
      </c>
      <c r="L3912" s="10"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v>3.0833333333333334E-2</v>
      </c>
      <c r="R3912">
        <v>61.666666666666664</v>
      </c>
      <c r="S3912" t="s">
        <v>8319</v>
      </c>
      <c r="T3912" t="s">
        <v>8350</v>
      </c>
    </row>
    <row r="3913" spans="1:20" x14ac:dyDescent="0.2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v>41969.853900462964</v>
      </c>
      <c r="K3913">
        <v>1414438177</v>
      </c>
      <c r="L3913" s="10"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v>0.37412499999999999</v>
      </c>
      <c r="R3913">
        <v>83.138888888888886</v>
      </c>
      <c r="S3913" t="s">
        <v>8319</v>
      </c>
      <c r="T3913" t="s">
        <v>8350</v>
      </c>
    </row>
    <row r="3914" spans="1:20" x14ac:dyDescent="0.2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v>42119.190972222219</v>
      </c>
      <c r="K3914">
        <v>1424759330</v>
      </c>
      <c r="L3914" s="10"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v>6.666666666666667E-5</v>
      </c>
      <c r="R3914">
        <v>1</v>
      </c>
      <c r="S3914" t="s">
        <v>8319</v>
      </c>
      <c r="T3914" t="s">
        <v>8350</v>
      </c>
    </row>
    <row r="3915" spans="1:20" x14ac:dyDescent="0.2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v>42338.252881944441</v>
      </c>
      <c r="K3915">
        <v>1446267849</v>
      </c>
      <c r="L3915" s="10"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v>0.1</v>
      </c>
      <c r="R3915">
        <v>142.85714285714286</v>
      </c>
      <c r="S3915" t="s">
        <v>8319</v>
      </c>
      <c r="T3915" t="s">
        <v>8350</v>
      </c>
    </row>
    <row r="3916" spans="1:20" x14ac:dyDescent="0.2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v>42134.957638888889</v>
      </c>
      <c r="K3916">
        <v>1429558756</v>
      </c>
      <c r="L3916" s="10"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v>0.36359999999999998</v>
      </c>
      <c r="R3916">
        <v>33.666666666666664</v>
      </c>
      <c r="S3916" t="s">
        <v>8319</v>
      </c>
      <c r="T3916" t="s">
        <v>8350</v>
      </c>
    </row>
    <row r="3917" spans="1:20" x14ac:dyDescent="0.2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v>42522.98505787037</v>
      </c>
      <c r="K3917">
        <v>1462232309</v>
      </c>
      <c r="L3917" s="10"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v>3.3333333333333335E-3</v>
      </c>
      <c r="R3917">
        <v>5</v>
      </c>
      <c r="S3917" t="s">
        <v>8319</v>
      </c>
      <c r="T3917" t="s">
        <v>8350</v>
      </c>
    </row>
    <row r="3918" spans="1:20" x14ac:dyDescent="0.2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v>42524.471666666665</v>
      </c>
      <c r="K3918">
        <v>1462360752</v>
      </c>
      <c r="L3918" s="10"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v>0</v>
      </c>
      <c r="R3918" t="e">
        <v>#DIV/0!</v>
      </c>
      <c r="S3918" t="s">
        <v>8319</v>
      </c>
      <c r="T3918" t="s">
        <v>8350</v>
      </c>
    </row>
    <row r="3919" spans="1:20" x14ac:dyDescent="0.2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v>41893.527326388888</v>
      </c>
      <c r="K3919">
        <v>1407847161</v>
      </c>
      <c r="L3919" s="10"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v>2.8571428571428571E-3</v>
      </c>
      <c r="R3919">
        <v>10</v>
      </c>
      <c r="S3919" t="s">
        <v>8319</v>
      </c>
      <c r="T3919" t="s">
        <v>8350</v>
      </c>
    </row>
    <row r="3920" spans="1:20" x14ac:dyDescent="0.2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v>41855.666666666664</v>
      </c>
      <c r="K3920">
        <v>1406131023</v>
      </c>
      <c r="L3920" s="10"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v>2E-3</v>
      </c>
      <c r="R3920">
        <v>40</v>
      </c>
      <c r="S3920" t="s">
        <v>8319</v>
      </c>
      <c r="T3920" t="s">
        <v>8350</v>
      </c>
    </row>
    <row r="3921" spans="1:20" x14ac:dyDescent="0.2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v>42387</v>
      </c>
      <c r="K3921">
        <v>1450628773</v>
      </c>
      <c r="L3921" s="10"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v>1.7999999999999999E-2</v>
      </c>
      <c r="R3921">
        <v>30</v>
      </c>
      <c r="S3921" t="s">
        <v>8319</v>
      </c>
      <c r="T3921" t="s">
        <v>8350</v>
      </c>
    </row>
    <row r="3922" spans="1:20" x14ac:dyDescent="0.2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v>42687.428935185191</v>
      </c>
      <c r="K3922">
        <v>1476436660</v>
      </c>
      <c r="L3922" s="10"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v>5.3999999999999999E-2</v>
      </c>
      <c r="R3922">
        <v>45</v>
      </c>
      <c r="S3922" t="s">
        <v>8319</v>
      </c>
      <c r="T3922" t="s">
        <v>8350</v>
      </c>
    </row>
    <row r="3923" spans="1:20" x14ac:dyDescent="0.2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v>41938.75</v>
      </c>
      <c r="K3923">
        <v>1413291655</v>
      </c>
      <c r="L3923" s="10"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v>0</v>
      </c>
      <c r="R3923" t="e">
        <v>#DIV/0!</v>
      </c>
      <c r="S3923" t="s">
        <v>8319</v>
      </c>
      <c r="T3923" t="s">
        <v>8350</v>
      </c>
    </row>
    <row r="3924" spans="1:20" x14ac:dyDescent="0.2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v>42065.958333333328</v>
      </c>
      <c r="K3924">
        <v>1421432810</v>
      </c>
      <c r="L3924" s="10"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v>8.1333333333333327E-2</v>
      </c>
      <c r="R3924">
        <v>10.166666666666666</v>
      </c>
      <c r="S3924" t="s">
        <v>8319</v>
      </c>
      <c r="T3924" t="s">
        <v>8350</v>
      </c>
    </row>
    <row r="3925" spans="1:20" x14ac:dyDescent="0.2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v>42103.979988425926</v>
      </c>
      <c r="K3925">
        <v>1426203071</v>
      </c>
      <c r="L3925" s="10"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v>0.12034782608695652</v>
      </c>
      <c r="R3925">
        <v>81.411764705882348</v>
      </c>
      <c r="S3925" t="s">
        <v>8319</v>
      </c>
      <c r="T3925" t="s">
        <v>8350</v>
      </c>
    </row>
    <row r="3926" spans="1:20" x14ac:dyDescent="0.2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v>41816.959745370368</v>
      </c>
      <c r="K3926">
        <v>1401231722</v>
      </c>
      <c r="L3926" s="10"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v>0.15266666666666667</v>
      </c>
      <c r="R3926">
        <v>57.25</v>
      </c>
      <c r="S3926" t="s">
        <v>8319</v>
      </c>
      <c r="T3926" t="s">
        <v>8350</v>
      </c>
    </row>
    <row r="3927" spans="1:20" x14ac:dyDescent="0.2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v>41850.870821759258</v>
      </c>
      <c r="K3927">
        <v>1404161639</v>
      </c>
      <c r="L3927" s="10"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v>0.1</v>
      </c>
      <c r="R3927">
        <v>5</v>
      </c>
      <c r="S3927" t="s">
        <v>8319</v>
      </c>
      <c r="T3927" t="s">
        <v>8350</v>
      </c>
    </row>
    <row r="3928" spans="1:20" x14ac:dyDescent="0.2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v>42000.085046296299</v>
      </c>
      <c r="K3928">
        <v>1417053748</v>
      </c>
      <c r="L3928" s="10"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v>3.0000000000000001E-3</v>
      </c>
      <c r="R3928">
        <v>15</v>
      </c>
      <c r="S3928" t="s">
        <v>8319</v>
      </c>
      <c r="T3928" t="s">
        <v>8350</v>
      </c>
    </row>
    <row r="3929" spans="1:20" x14ac:dyDescent="0.2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v>41860.267407407409</v>
      </c>
      <c r="K3929">
        <v>1404973504</v>
      </c>
      <c r="L3929" s="10"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v>0.01</v>
      </c>
      <c r="R3929">
        <v>12.5</v>
      </c>
      <c r="S3929" t="s">
        <v>8319</v>
      </c>
      <c r="T3929" t="s">
        <v>8350</v>
      </c>
    </row>
    <row r="3930" spans="1:20" x14ac:dyDescent="0.2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v>42293.207638888889</v>
      </c>
      <c r="K3930">
        <v>1442593427</v>
      </c>
      <c r="L3930" s="10"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v>0.13020000000000001</v>
      </c>
      <c r="R3930">
        <v>93</v>
      </c>
      <c r="S3930" t="s">
        <v>8319</v>
      </c>
      <c r="T3930" t="s">
        <v>8350</v>
      </c>
    </row>
    <row r="3931" spans="1:20" x14ac:dyDescent="0.2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v>42631.827141203699</v>
      </c>
      <c r="K3931">
        <v>1471636265</v>
      </c>
      <c r="L3931" s="10"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v>2.265E-2</v>
      </c>
      <c r="R3931">
        <v>32.357142857142854</v>
      </c>
      <c r="S3931" t="s">
        <v>8319</v>
      </c>
      <c r="T3931" t="s">
        <v>8350</v>
      </c>
    </row>
    <row r="3932" spans="1:20" x14ac:dyDescent="0.2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v>42461.25</v>
      </c>
      <c r="K3932">
        <v>1457078868</v>
      </c>
      <c r="L3932" s="10"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v>0</v>
      </c>
      <c r="R3932" t="e">
        <v>#DIV/0!</v>
      </c>
      <c r="S3932" t="s">
        <v>8319</v>
      </c>
      <c r="T3932" t="s">
        <v>8350</v>
      </c>
    </row>
    <row r="3933" spans="1:20" x14ac:dyDescent="0.2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v>42253.151701388888</v>
      </c>
      <c r="K3933">
        <v>1439350707</v>
      </c>
      <c r="L3933" s="10"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v>0</v>
      </c>
      <c r="R3933" t="e">
        <v>#DIV/0!</v>
      </c>
      <c r="S3933" t="s">
        <v>8319</v>
      </c>
      <c r="T3933" t="s">
        <v>8350</v>
      </c>
    </row>
    <row r="3934" spans="1:20" x14ac:dyDescent="0.2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v>42445.126898148148</v>
      </c>
      <c r="K3934">
        <v>1455508964</v>
      </c>
      <c r="L3934" s="10"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v>8.3333333333333331E-5</v>
      </c>
      <c r="R3934">
        <v>1</v>
      </c>
      <c r="S3934" t="s">
        <v>8319</v>
      </c>
      <c r="T3934" t="s">
        <v>8350</v>
      </c>
    </row>
    <row r="3935" spans="1:20" x14ac:dyDescent="0.2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v>42568.029861111107</v>
      </c>
      <c r="K3935">
        <v>1466205262</v>
      </c>
      <c r="L3935" s="10"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v>0.15742857142857142</v>
      </c>
      <c r="R3935">
        <v>91.833333333333329</v>
      </c>
      <c r="S3935" t="s">
        <v>8319</v>
      </c>
      <c r="T3935" t="s">
        <v>8350</v>
      </c>
    </row>
    <row r="3936" spans="1:20" x14ac:dyDescent="0.2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v>42278.541666666672</v>
      </c>
      <c r="K3936">
        <v>1439827639</v>
      </c>
      <c r="L3936" s="10"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v>0.11</v>
      </c>
      <c r="R3936">
        <v>45.833333333333336</v>
      </c>
      <c r="S3936" t="s">
        <v>8319</v>
      </c>
      <c r="T3936" t="s">
        <v>8350</v>
      </c>
    </row>
    <row r="3937" spans="1:20" x14ac:dyDescent="0.2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v>42281.656782407401</v>
      </c>
      <c r="K3937">
        <v>1438789546</v>
      </c>
      <c r="L3937" s="10"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v>0.43833333333333335</v>
      </c>
      <c r="R3937">
        <v>57.173913043478258</v>
      </c>
      <c r="S3937" t="s">
        <v>8319</v>
      </c>
      <c r="T3937" t="s">
        <v>8350</v>
      </c>
    </row>
    <row r="3938" spans="1:20" x14ac:dyDescent="0.2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v>42705.304629629631</v>
      </c>
      <c r="K3938">
        <v>1477981120</v>
      </c>
      <c r="L3938" s="10"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v>0</v>
      </c>
      <c r="R3938" t="e">
        <v>#DIV/0!</v>
      </c>
      <c r="S3938" t="s">
        <v>8319</v>
      </c>
      <c r="T3938" t="s">
        <v>8350</v>
      </c>
    </row>
    <row r="3939" spans="1:20" x14ac:dyDescent="0.2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v>42562.631481481483</v>
      </c>
      <c r="K3939">
        <v>1465830560</v>
      </c>
      <c r="L3939" s="10"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v>0.86135181975736563</v>
      </c>
      <c r="R3939">
        <v>248.5</v>
      </c>
      <c r="S3939" t="s">
        <v>8319</v>
      </c>
      <c r="T3939" t="s">
        <v>8350</v>
      </c>
    </row>
    <row r="3940" spans="1:20" x14ac:dyDescent="0.2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v>42182.905717592599</v>
      </c>
      <c r="K3940">
        <v>1432763054</v>
      </c>
      <c r="L3940" s="10"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v>0.12196620583717357</v>
      </c>
      <c r="R3940">
        <v>79.400000000000006</v>
      </c>
      <c r="S3940" t="s">
        <v>8319</v>
      </c>
      <c r="T3940" t="s">
        <v>8350</v>
      </c>
    </row>
    <row r="3941" spans="1:20" x14ac:dyDescent="0.2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v>41919.1875</v>
      </c>
      <c r="K3941">
        <v>1412328979</v>
      </c>
      <c r="L3941" s="10"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v>1E-3</v>
      </c>
      <c r="R3941">
        <v>5</v>
      </c>
      <c r="S3941" t="s">
        <v>8319</v>
      </c>
      <c r="T3941" t="s">
        <v>8350</v>
      </c>
    </row>
    <row r="3942" spans="1:20" x14ac:dyDescent="0.2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v>42006.492488425924</v>
      </c>
      <c r="K3942">
        <v>1416311351</v>
      </c>
      <c r="L3942" s="10"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v>2.2000000000000001E-3</v>
      </c>
      <c r="R3942">
        <v>5.5</v>
      </c>
      <c r="S3942" t="s">
        <v>8319</v>
      </c>
      <c r="T3942" t="s">
        <v>8350</v>
      </c>
    </row>
    <row r="3943" spans="1:20" x14ac:dyDescent="0.2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v>41968.041666666672</v>
      </c>
      <c r="K3943">
        <v>1414505137</v>
      </c>
      <c r="L3943" s="10"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v>9.0909090909090905E-3</v>
      </c>
      <c r="R3943">
        <v>25</v>
      </c>
      <c r="S3943" t="s">
        <v>8319</v>
      </c>
      <c r="T3943" t="s">
        <v>8350</v>
      </c>
    </row>
    <row r="3944" spans="1:20" x14ac:dyDescent="0.2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v>42171.904097222221</v>
      </c>
      <c r="K3944">
        <v>1429306914</v>
      </c>
      <c r="L3944" s="10"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v>0</v>
      </c>
      <c r="R3944" t="e">
        <v>#DIV/0!</v>
      </c>
      <c r="S3944" t="s">
        <v>8319</v>
      </c>
      <c r="T3944" t="s">
        <v>8350</v>
      </c>
    </row>
    <row r="3945" spans="1:20" x14ac:dyDescent="0.2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v>42310.701388888891</v>
      </c>
      <c r="K3945">
        <v>1443811268</v>
      </c>
      <c r="L3945" s="10"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v>0.35639999999999999</v>
      </c>
      <c r="R3945">
        <v>137.07692307692307</v>
      </c>
      <c r="S3945" t="s">
        <v>8319</v>
      </c>
      <c r="T3945" t="s">
        <v>8350</v>
      </c>
    </row>
    <row r="3946" spans="1:20" x14ac:dyDescent="0.2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v>42243.662905092591</v>
      </c>
      <c r="K3946">
        <v>1438098875</v>
      </c>
      <c r="L3946" s="10"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v>0</v>
      </c>
      <c r="R3946" t="e">
        <v>#DIV/0!</v>
      </c>
      <c r="S3946" t="s">
        <v>8319</v>
      </c>
      <c r="T3946" t="s">
        <v>8350</v>
      </c>
    </row>
    <row r="3947" spans="1:20" x14ac:dyDescent="0.2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v>42139.801712962959</v>
      </c>
      <c r="K3947">
        <v>1429125268</v>
      </c>
      <c r="L3947" s="10"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v>2.5000000000000001E-3</v>
      </c>
      <c r="R3947">
        <v>5</v>
      </c>
      <c r="S3947" t="s">
        <v>8319</v>
      </c>
      <c r="T3947" t="s">
        <v>8350</v>
      </c>
    </row>
    <row r="3948" spans="1:20" x14ac:dyDescent="0.2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v>42063.333333333328</v>
      </c>
      <c r="K3948">
        <v>1422388822</v>
      </c>
      <c r="L3948" s="10"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v>3.2500000000000001E-2</v>
      </c>
      <c r="R3948">
        <v>39</v>
      </c>
      <c r="S3948" t="s">
        <v>8319</v>
      </c>
      <c r="T3948" t="s">
        <v>8350</v>
      </c>
    </row>
    <row r="3949" spans="1:20" x14ac:dyDescent="0.2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v>42645.142870370371</v>
      </c>
      <c r="K3949">
        <v>1472786744</v>
      </c>
      <c r="L3949" s="10"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v>3.3666666666666664E-2</v>
      </c>
      <c r="R3949">
        <v>50.5</v>
      </c>
      <c r="S3949" t="s">
        <v>8319</v>
      </c>
      <c r="T3949" t="s">
        <v>8350</v>
      </c>
    </row>
    <row r="3950" spans="1:20" x14ac:dyDescent="0.2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v>41889.325497685182</v>
      </c>
      <c r="K3950">
        <v>1404892123</v>
      </c>
      <c r="L3950" s="10"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v>0</v>
      </c>
      <c r="R3950" t="e">
        <v>#DIV/0!</v>
      </c>
      <c r="S3950" t="s">
        <v>8319</v>
      </c>
      <c r="T3950" t="s">
        <v>8350</v>
      </c>
    </row>
    <row r="3951" spans="1:20" x14ac:dyDescent="0.2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v>42046.120613425926</v>
      </c>
      <c r="K3951">
        <v>1421031221</v>
      </c>
      <c r="L3951" s="10"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v>0.15770000000000001</v>
      </c>
      <c r="R3951">
        <v>49.28125</v>
      </c>
      <c r="S3951" t="s">
        <v>8319</v>
      </c>
      <c r="T3951" t="s">
        <v>8350</v>
      </c>
    </row>
    <row r="3952" spans="1:20" x14ac:dyDescent="0.2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v>42468.774305555555</v>
      </c>
      <c r="K3952">
        <v>1457628680</v>
      </c>
      <c r="L3952" s="10"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v>6.2500000000000003E-3</v>
      </c>
      <c r="R3952">
        <v>25</v>
      </c>
      <c r="S3952" t="s">
        <v>8319</v>
      </c>
      <c r="T3952" t="s">
        <v>8350</v>
      </c>
    </row>
    <row r="3953" spans="1:20" x14ac:dyDescent="0.2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v>42493.784050925926</v>
      </c>
      <c r="K3953">
        <v>1457120942</v>
      </c>
      <c r="L3953" s="10"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v>5.0000000000000004E-6</v>
      </c>
      <c r="R3953">
        <v>1</v>
      </c>
      <c r="S3953" t="s">
        <v>8319</v>
      </c>
      <c r="T3953" t="s">
        <v>8350</v>
      </c>
    </row>
    <row r="3954" spans="1:20" x14ac:dyDescent="0.2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v>42303.790393518517</v>
      </c>
      <c r="K3954">
        <v>1440701890</v>
      </c>
      <c r="L3954" s="10"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v>9.6153846153846159E-4</v>
      </c>
      <c r="R3954">
        <v>25</v>
      </c>
      <c r="S3954" t="s">
        <v>8319</v>
      </c>
      <c r="T3954" t="s">
        <v>8350</v>
      </c>
    </row>
    <row r="3955" spans="1:20" x14ac:dyDescent="0.2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v>42580.978472222225</v>
      </c>
      <c r="K3955">
        <v>1467162586</v>
      </c>
      <c r="L3955" s="10"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v>0</v>
      </c>
      <c r="R3955" t="e">
        <v>#DIV/0!</v>
      </c>
      <c r="S3955" t="s">
        <v>8319</v>
      </c>
      <c r="T3955" t="s">
        <v>8350</v>
      </c>
    </row>
    <row r="3956" spans="1:20" x14ac:dyDescent="0.2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v>41834.651203703703</v>
      </c>
      <c r="K3956">
        <v>1400168264</v>
      </c>
      <c r="L3956" s="10"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v>0</v>
      </c>
      <c r="R3956" t="e">
        <v>#DIV/0!</v>
      </c>
      <c r="S3956" t="s">
        <v>8319</v>
      </c>
      <c r="T3956" t="s">
        <v>8350</v>
      </c>
    </row>
    <row r="3957" spans="1:20" x14ac:dyDescent="0.2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v>42336.890520833331</v>
      </c>
      <c r="K3957">
        <v>1446150141</v>
      </c>
      <c r="L3957" s="10"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v>0.24285714285714285</v>
      </c>
      <c r="R3957">
        <v>53.125</v>
      </c>
      <c r="S3957" t="s">
        <v>8319</v>
      </c>
      <c r="T3957" t="s">
        <v>8350</v>
      </c>
    </row>
    <row r="3958" spans="1:20" x14ac:dyDescent="0.2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v>42485.013888888891</v>
      </c>
      <c r="K3958">
        <v>1459203727</v>
      </c>
      <c r="L3958" s="10"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v>0</v>
      </c>
      <c r="R3958" t="e">
        <v>#DIV/0!</v>
      </c>
      <c r="S3958" t="s">
        <v>8319</v>
      </c>
      <c r="T3958" t="s">
        <v>8350</v>
      </c>
    </row>
    <row r="3959" spans="1:20" x14ac:dyDescent="0.2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v>42559.976319444439</v>
      </c>
      <c r="K3959">
        <v>1464045954</v>
      </c>
      <c r="L3959" s="10"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v>2.5000000000000001E-4</v>
      </c>
      <c r="R3959">
        <v>7</v>
      </c>
      <c r="S3959" t="s">
        <v>8319</v>
      </c>
      <c r="T3959" t="s">
        <v>8350</v>
      </c>
    </row>
    <row r="3960" spans="1:20" x14ac:dyDescent="0.2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v>41853.583333333336</v>
      </c>
      <c r="K3960">
        <v>1403822912</v>
      </c>
      <c r="L3960" s="10"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v>0.32050000000000001</v>
      </c>
      <c r="R3960">
        <v>40.0625</v>
      </c>
      <c r="S3960" t="s">
        <v>8319</v>
      </c>
      <c r="T3960" t="s">
        <v>8350</v>
      </c>
    </row>
    <row r="3961" spans="1:20" x14ac:dyDescent="0.2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v>41910.788842592592</v>
      </c>
      <c r="K3961">
        <v>1409338556</v>
      </c>
      <c r="L3961" s="10"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v>0.24333333333333335</v>
      </c>
      <c r="R3961">
        <v>24.333333333333332</v>
      </c>
      <c r="S3961" t="s">
        <v>8319</v>
      </c>
      <c r="T3961" t="s">
        <v>8350</v>
      </c>
    </row>
    <row r="3962" spans="1:20" x14ac:dyDescent="0.2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v>42372.845555555556</v>
      </c>
      <c r="K3962">
        <v>1449260256</v>
      </c>
      <c r="L3962" s="10"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v>1.4999999999999999E-2</v>
      </c>
      <c r="R3962">
        <v>11.25</v>
      </c>
      <c r="S3962" t="s">
        <v>8319</v>
      </c>
      <c r="T3962" t="s">
        <v>8350</v>
      </c>
    </row>
    <row r="3963" spans="1:20" x14ac:dyDescent="0.2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v>41767.891319444447</v>
      </c>
      <c r="K3963">
        <v>1397683410</v>
      </c>
      <c r="L3963" s="10"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v>4.1999999999999997E-3</v>
      </c>
      <c r="R3963">
        <v>10.5</v>
      </c>
      <c r="S3963" t="s">
        <v>8319</v>
      </c>
      <c r="T3963" t="s">
        <v>8350</v>
      </c>
    </row>
    <row r="3964" spans="1:20" x14ac:dyDescent="0.2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v>42336.621458333335</v>
      </c>
      <c r="K3964">
        <v>1446562494</v>
      </c>
      <c r="L3964" s="10"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v>3.214285714285714E-2</v>
      </c>
      <c r="R3964">
        <v>15</v>
      </c>
      <c r="S3964" t="s">
        <v>8319</v>
      </c>
      <c r="T3964" t="s">
        <v>8350</v>
      </c>
    </row>
    <row r="3965" spans="1:20" x14ac:dyDescent="0.2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v>42326.195798611108</v>
      </c>
      <c r="K3965">
        <v>1445226117</v>
      </c>
      <c r="L3965" s="10"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v>0</v>
      </c>
      <c r="R3965" t="e">
        <v>#DIV/0!</v>
      </c>
      <c r="S3965" t="s">
        <v>8319</v>
      </c>
      <c r="T3965" t="s">
        <v>8350</v>
      </c>
    </row>
    <row r="3966" spans="1:20" x14ac:dyDescent="0.2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v>42113.680393518516</v>
      </c>
      <c r="K3966">
        <v>1424279986</v>
      </c>
      <c r="L3966" s="10"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v>6.3E-2</v>
      </c>
      <c r="R3966">
        <v>42</v>
      </c>
      <c r="S3966" t="s">
        <v>8319</v>
      </c>
      <c r="T3966" t="s">
        <v>8350</v>
      </c>
    </row>
    <row r="3967" spans="1:20" x14ac:dyDescent="0.2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v>42474.194212962961</v>
      </c>
      <c r="K3967">
        <v>1455428380</v>
      </c>
      <c r="L3967" s="10"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v>0.14249999999999999</v>
      </c>
      <c r="R3967">
        <v>71.25</v>
      </c>
      <c r="S3967" t="s">
        <v>8319</v>
      </c>
      <c r="T3967" t="s">
        <v>8350</v>
      </c>
    </row>
    <row r="3968" spans="1:20" x14ac:dyDescent="0.2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v>41844.124305555553</v>
      </c>
      <c r="K3968">
        <v>1402506278</v>
      </c>
      <c r="L3968" s="10"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v>6.0000000000000001E-3</v>
      </c>
      <c r="R3968">
        <v>22.5</v>
      </c>
      <c r="S3968" t="s">
        <v>8319</v>
      </c>
      <c r="T3968" t="s">
        <v>8350</v>
      </c>
    </row>
    <row r="3969" spans="1:20" x14ac:dyDescent="0.2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v>42800.290590277778</v>
      </c>
      <c r="K3969">
        <v>1486191507</v>
      </c>
      <c r="L3969" s="10"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v>0.2411764705882353</v>
      </c>
      <c r="R3969">
        <v>41</v>
      </c>
      <c r="S3969" t="s">
        <v>8319</v>
      </c>
      <c r="T3969" t="s">
        <v>8350</v>
      </c>
    </row>
    <row r="3970" spans="1:20" x14ac:dyDescent="0.2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v>42512.815659722226</v>
      </c>
      <c r="K3970">
        <v>1458761673</v>
      </c>
      <c r="L3970" s="10"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v>0.10539999999999999</v>
      </c>
      <c r="R3970">
        <v>47.909090909090907</v>
      </c>
      <c r="S3970" t="s">
        <v>8319</v>
      </c>
      <c r="T3970" t="s">
        <v>8350</v>
      </c>
    </row>
    <row r="3971" spans="1:20" x14ac:dyDescent="0.2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v>42611.163194444445</v>
      </c>
      <c r="K3971">
        <v>1471638646</v>
      </c>
      <c r="L3971" s="10"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v>7.4690265486725665E-2</v>
      </c>
      <c r="R3971">
        <v>35.166666666666664</v>
      </c>
      <c r="S3971" t="s">
        <v>8319</v>
      </c>
      <c r="T3971" t="s">
        <v>8350</v>
      </c>
    </row>
    <row r="3972" spans="1:20" x14ac:dyDescent="0.2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v>42477.863553240735</v>
      </c>
      <c r="K3972">
        <v>1458333811</v>
      </c>
      <c r="L3972" s="10"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v>7.3333333333333334E-4</v>
      </c>
      <c r="R3972">
        <v>5.5</v>
      </c>
      <c r="S3972" t="s">
        <v>8319</v>
      </c>
      <c r="T3972" t="s">
        <v>8350</v>
      </c>
    </row>
    <row r="3973" spans="1:20" x14ac:dyDescent="0.2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v>41841.536180555559</v>
      </c>
      <c r="K3973">
        <v>1403355126</v>
      </c>
      <c r="L3973" s="10"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v>9.7142857142857135E-3</v>
      </c>
      <c r="R3973">
        <v>22.666666666666668</v>
      </c>
      <c r="S3973" t="s">
        <v>8319</v>
      </c>
      <c r="T3973" t="s">
        <v>8350</v>
      </c>
    </row>
    <row r="3974" spans="1:20" x14ac:dyDescent="0.2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v>42041.067523148144</v>
      </c>
      <c r="K3974">
        <v>1418002634</v>
      </c>
      <c r="L3974" s="10"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v>0.21099999999999999</v>
      </c>
      <c r="R3974">
        <v>26.375</v>
      </c>
      <c r="S3974" t="s">
        <v>8319</v>
      </c>
      <c r="T3974" t="s">
        <v>8350</v>
      </c>
    </row>
    <row r="3975" spans="1:20" x14ac:dyDescent="0.2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v>42499.166666666672</v>
      </c>
      <c r="K3975">
        <v>1460219110</v>
      </c>
      <c r="L3975" s="10"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v>0.78100000000000003</v>
      </c>
      <c r="R3975">
        <v>105.54054054054055</v>
      </c>
      <c r="S3975" t="s">
        <v>8319</v>
      </c>
      <c r="T3975" t="s">
        <v>8350</v>
      </c>
    </row>
    <row r="3976" spans="1:20" x14ac:dyDescent="0.2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v>42523.546851851846</v>
      </c>
      <c r="K3976">
        <v>1462280848</v>
      </c>
      <c r="L3976" s="10"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v>0.32</v>
      </c>
      <c r="R3976">
        <v>29.09090909090909</v>
      </c>
      <c r="S3976" t="s">
        <v>8319</v>
      </c>
      <c r="T3976" t="s">
        <v>8350</v>
      </c>
    </row>
    <row r="3977" spans="1:20" x14ac:dyDescent="0.2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v>42564.866875</v>
      </c>
      <c r="K3977">
        <v>1465850898</v>
      </c>
      <c r="L3977" s="10"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v>0</v>
      </c>
      <c r="R3977" t="e">
        <v>#DIV/0!</v>
      </c>
      <c r="S3977" t="s">
        <v>8319</v>
      </c>
      <c r="T3977" t="s">
        <v>8350</v>
      </c>
    </row>
    <row r="3978" spans="1:20" x14ac:dyDescent="0.2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v>41852.291666666664</v>
      </c>
      <c r="K3978">
        <v>1405024561</v>
      </c>
      <c r="L3978" s="10"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v>0.47692307692307695</v>
      </c>
      <c r="R3978">
        <v>62</v>
      </c>
      <c r="S3978" t="s">
        <v>8319</v>
      </c>
      <c r="T3978" t="s">
        <v>8350</v>
      </c>
    </row>
    <row r="3979" spans="1:20" x14ac:dyDescent="0.2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v>42573.788564814815</v>
      </c>
      <c r="K3979">
        <v>1466621732</v>
      </c>
      <c r="L3979" s="10"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v>1.4500000000000001E-2</v>
      </c>
      <c r="R3979">
        <v>217.5</v>
      </c>
      <c r="S3979" t="s">
        <v>8319</v>
      </c>
      <c r="T3979" t="s">
        <v>8350</v>
      </c>
    </row>
    <row r="3980" spans="1:20" x14ac:dyDescent="0.2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v>42035.642974537041</v>
      </c>
      <c r="K3980">
        <v>1417533953</v>
      </c>
      <c r="L3980" s="10"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v>0.107</v>
      </c>
      <c r="R3980">
        <v>26.75</v>
      </c>
      <c r="S3980" t="s">
        <v>8319</v>
      </c>
      <c r="T3980" t="s">
        <v>8350</v>
      </c>
    </row>
    <row r="3981" spans="1:20" x14ac:dyDescent="0.2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v>42092.833333333328</v>
      </c>
      <c r="K3981">
        <v>1425678057</v>
      </c>
      <c r="L3981" s="10"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v>1.8333333333333333E-2</v>
      </c>
      <c r="R3981">
        <v>18.333333333333332</v>
      </c>
      <c r="S3981" t="s">
        <v>8319</v>
      </c>
      <c r="T3981" t="s">
        <v>8350</v>
      </c>
    </row>
    <row r="3982" spans="1:20" x14ac:dyDescent="0.2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v>41825.598923611113</v>
      </c>
      <c r="K3982">
        <v>1401978147</v>
      </c>
      <c r="L3982" s="10"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v>0.18</v>
      </c>
      <c r="R3982">
        <v>64.285714285714292</v>
      </c>
      <c r="S3982" t="s">
        <v>8319</v>
      </c>
      <c r="T3982" t="s">
        <v>8350</v>
      </c>
    </row>
    <row r="3983" spans="1:20" x14ac:dyDescent="0.2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v>42568.179965277777</v>
      </c>
      <c r="K3983">
        <v>1463545149</v>
      </c>
      <c r="L3983" s="10"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v>4.0833333333333333E-2</v>
      </c>
      <c r="R3983">
        <v>175</v>
      </c>
      <c r="S3983" t="s">
        <v>8319</v>
      </c>
      <c r="T3983" t="s">
        <v>8350</v>
      </c>
    </row>
    <row r="3984" spans="1:20" x14ac:dyDescent="0.2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v>42192.809953703705</v>
      </c>
      <c r="K3984">
        <v>1431113180</v>
      </c>
      <c r="L3984" s="10"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v>0.2</v>
      </c>
      <c r="R3984">
        <v>34</v>
      </c>
      <c r="S3984" t="s">
        <v>8319</v>
      </c>
      <c r="T3984" t="s">
        <v>8350</v>
      </c>
    </row>
    <row r="3985" spans="1:20" x14ac:dyDescent="0.2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v>41779.290972222225</v>
      </c>
      <c r="K3985">
        <v>1397854356</v>
      </c>
      <c r="L3985" s="10"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v>0.34802513464991025</v>
      </c>
      <c r="R3985">
        <v>84.282608695652172</v>
      </c>
      <c r="S3985" t="s">
        <v>8319</v>
      </c>
      <c r="T3985" t="s">
        <v>8350</v>
      </c>
    </row>
    <row r="3986" spans="1:20" x14ac:dyDescent="0.2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v>41951</v>
      </c>
      <c r="K3986">
        <v>1412809644</v>
      </c>
      <c r="L3986" s="10"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v>6.3333333333333339E-2</v>
      </c>
      <c r="R3986">
        <v>9.5</v>
      </c>
      <c r="S3986" t="s">
        <v>8319</v>
      </c>
      <c r="T3986" t="s">
        <v>8350</v>
      </c>
    </row>
    <row r="3987" spans="1:20" x14ac:dyDescent="0.2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v>42420.878472222219</v>
      </c>
      <c r="K3987">
        <v>1454173120</v>
      </c>
      <c r="L3987" s="10"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v>0.32050000000000001</v>
      </c>
      <c r="R3987">
        <v>33.736842105263158</v>
      </c>
      <c r="S3987" t="s">
        <v>8319</v>
      </c>
      <c r="T3987" t="s">
        <v>8350</v>
      </c>
    </row>
    <row r="3988" spans="1:20" x14ac:dyDescent="0.2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v>42496.544444444444</v>
      </c>
      <c r="K3988">
        <v>1460034594</v>
      </c>
      <c r="L3988" s="10"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v>9.7600000000000006E-2</v>
      </c>
      <c r="R3988">
        <v>37.53846153846154</v>
      </c>
      <c r="S3988" t="s">
        <v>8319</v>
      </c>
      <c r="T3988" t="s">
        <v>8350</v>
      </c>
    </row>
    <row r="3989" spans="1:20" x14ac:dyDescent="0.2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v>41775.92465277778</v>
      </c>
      <c r="K3989">
        <v>1399414290</v>
      </c>
      <c r="L3989" s="10"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v>0.3775</v>
      </c>
      <c r="R3989">
        <v>11.615384615384615</v>
      </c>
      <c r="S3989" t="s">
        <v>8319</v>
      </c>
      <c r="T3989" t="s">
        <v>8350</v>
      </c>
    </row>
    <row r="3990" spans="1:20" x14ac:dyDescent="0.2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v>42245.08116898148</v>
      </c>
      <c r="K3990">
        <v>1439517413</v>
      </c>
      <c r="L3990" s="10"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v>2.1333333333333333E-2</v>
      </c>
      <c r="R3990">
        <v>8</v>
      </c>
      <c r="S3990" t="s">
        <v>8319</v>
      </c>
      <c r="T3990" t="s">
        <v>8350</v>
      </c>
    </row>
    <row r="3991" spans="1:20" x14ac:dyDescent="0.2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v>42316.791446759264</v>
      </c>
      <c r="K3991">
        <v>1444413581</v>
      </c>
      <c r="L3991" s="10"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v>0</v>
      </c>
      <c r="R3991" t="e">
        <v>#DIV/0!</v>
      </c>
      <c r="S3991" t="s">
        <v>8319</v>
      </c>
      <c r="T3991" t="s">
        <v>8350</v>
      </c>
    </row>
    <row r="3992" spans="1:20" x14ac:dyDescent="0.2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v>42431.672372685185</v>
      </c>
      <c r="K3992">
        <v>1454342893</v>
      </c>
      <c r="L3992" s="10"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v>4.1818181818181817E-2</v>
      </c>
      <c r="R3992">
        <v>23</v>
      </c>
      <c r="S3992" t="s">
        <v>8319</v>
      </c>
      <c r="T3992" t="s">
        <v>8350</v>
      </c>
    </row>
    <row r="3993" spans="1:20" x14ac:dyDescent="0.2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v>42155.644467592589</v>
      </c>
      <c r="K3993">
        <v>1430494082</v>
      </c>
      <c r="L3993" s="10"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v>0.2</v>
      </c>
      <c r="R3993">
        <v>100</v>
      </c>
      <c r="S3993" t="s">
        <v>8319</v>
      </c>
      <c r="T3993" t="s">
        <v>8350</v>
      </c>
    </row>
    <row r="3994" spans="1:20" x14ac:dyDescent="0.2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v>42349.982164351852</v>
      </c>
      <c r="K3994">
        <v>1444689259</v>
      </c>
      <c r="L3994" s="10"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v>5.4100000000000002E-2</v>
      </c>
      <c r="R3994">
        <v>60.111111111111114</v>
      </c>
      <c r="S3994" t="s">
        <v>8319</v>
      </c>
      <c r="T3994" t="s">
        <v>8350</v>
      </c>
    </row>
    <row r="3995" spans="1:20" x14ac:dyDescent="0.2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v>42137.864722222221</v>
      </c>
      <c r="K3995">
        <v>1428957912</v>
      </c>
      <c r="L3995" s="10"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v>6.0000000000000002E-5</v>
      </c>
      <c r="R3995">
        <v>3</v>
      </c>
      <c r="S3995" t="s">
        <v>8319</v>
      </c>
      <c r="T3995" t="s">
        <v>8350</v>
      </c>
    </row>
    <row r="3996" spans="1:20" x14ac:dyDescent="0.2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v>41839.389930555553</v>
      </c>
      <c r="K3996">
        <v>1403169690</v>
      </c>
      <c r="L3996" s="10"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v>2.5000000000000001E-3</v>
      </c>
      <c r="R3996">
        <v>5</v>
      </c>
      <c r="S3996" t="s">
        <v>8319</v>
      </c>
      <c r="T3996" t="s">
        <v>8350</v>
      </c>
    </row>
    <row r="3997" spans="1:20" x14ac:dyDescent="0.2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v>42049.477083333331</v>
      </c>
      <c r="K3997">
        <v>1421339077</v>
      </c>
      <c r="L3997" s="10"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v>0.35</v>
      </c>
      <c r="R3997">
        <v>17.5</v>
      </c>
      <c r="S3997" t="s">
        <v>8319</v>
      </c>
      <c r="T3997" t="s">
        <v>8350</v>
      </c>
    </row>
    <row r="3998" spans="1:20" x14ac:dyDescent="0.2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v>41963.669444444444</v>
      </c>
      <c r="K3998">
        <v>1415341464</v>
      </c>
      <c r="L3998" s="10"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v>0.16566666666666666</v>
      </c>
      <c r="R3998">
        <v>29.235294117647058</v>
      </c>
      <c r="S3998" t="s">
        <v>8319</v>
      </c>
      <c r="T3998" t="s">
        <v>8350</v>
      </c>
    </row>
    <row r="3999" spans="1:20" x14ac:dyDescent="0.2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v>42099.349780092598</v>
      </c>
      <c r="K3999">
        <v>1425633821</v>
      </c>
      <c r="L3999" s="10"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v>0</v>
      </c>
      <c r="R3999" t="e">
        <v>#DIV/0!</v>
      </c>
      <c r="S3999" t="s">
        <v>8319</v>
      </c>
      <c r="T3999" t="s">
        <v>8350</v>
      </c>
    </row>
    <row r="4000" spans="1:20" x14ac:dyDescent="0.2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v>42091.921597222223</v>
      </c>
      <c r="K4000">
        <v>1424992026</v>
      </c>
      <c r="L4000" s="10"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v>0.57199999999999995</v>
      </c>
      <c r="R4000">
        <v>59.583333333333336</v>
      </c>
      <c r="S4000" t="s">
        <v>8319</v>
      </c>
      <c r="T4000" t="s">
        <v>8350</v>
      </c>
    </row>
    <row r="4001" spans="1:20" x14ac:dyDescent="0.2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v>41882.827650462961</v>
      </c>
      <c r="K4001">
        <v>1406058798</v>
      </c>
      <c r="L4001" s="10"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v>0.16514285714285715</v>
      </c>
      <c r="R4001">
        <v>82.571428571428569</v>
      </c>
      <c r="S4001" t="s">
        <v>8319</v>
      </c>
      <c r="T4001" t="s">
        <v>8350</v>
      </c>
    </row>
    <row r="4002" spans="1:20" x14ac:dyDescent="0.2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v>42497.603680555556</v>
      </c>
      <c r="K4002">
        <v>1457450958</v>
      </c>
      <c r="L4002" s="10"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v>1.25E-3</v>
      </c>
      <c r="R4002">
        <v>10</v>
      </c>
      <c r="S4002" t="s">
        <v>8319</v>
      </c>
      <c r="T4002" t="s">
        <v>8350</v>
      </c>
    </row>
    <row r="4003" spans="1:20" x14ac:dyDescent="0.2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v>42795.791666666672</v>
      </c>
      <c r="K4003">
        <v>1486681708</v>
      </c>
      <c r="L4003" s="10"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v>0.3775</v>
      </c>
      <c r="R4003">
        <v>32.357142857142854</v>
      </c>
      <c r="S4003" t="s">
        <v>8319</v>
      </c>
      <c r="T4003" t="s">
        <v>8350</v>
      </c>
    </row>
    <row r="4004" spans="1:20" x14ac:dyDescent="0.2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v>41909.043530092589</v>
      </c>
      <c r="K4004">
        <v>1409187761</v>
      </c>
      <c r="L4004" s="10"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v>1.84E-2</v>
      </c>
      <c r="R4004">
        <v>5.75</v>
      </c>
      <c r="S4004" t="s">
        <v>8319</v>
      </c>
      <c r="T4004" t="s">
        <v>8350</v>
      </c>
    </row>
    <row r="4005" spans="1:20" x14ac:dyDescent="0.2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v>42050.587349537032</v>
      </c>
      <c r="K4005">
        <v>1421417147</v>
      </c>
      <c r="L4005" s="10"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v>0.10050000000000001</v>
      </c>
      <c r="R4005">
        <v>100.5</v>
      </c>
      <c r="S4005" t="s">
        <v>8319</v>
      </c>
      <c r="T4005" t="s">
        <v>8350</v>
      </c>
    </row>
    <row r="4006" spans="1:20" x14ac:dyDescent="0.2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v>41920.16269675926</v>
      </c>
      <c r="K4006">
        <v>1410148457</v>
      </c>
      <c r="L4006" s="10"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v>2E-3</v>
      </c>
      <c r="R4006">
        <v>1</v>
      </c>
      <c r="S4006" t="s">
        <v>8319</v>
      </c>
      <c r="T4006" t="s">
        <v>8350</v>
      </c>
    </row>
    <row r="4007" spans="1:20" x14ac:dyDescent="0.2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v>41932.807696759257</v>
      </c>
      <c r="K4007">
        <v>1408648985</v>
      </c>
      <c r="L4007" s="10"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v>1.3333333333333334E-2</v>
      </c>
      <c r="R4007">
        <v>20</v>
      </c>
      <c r="S4007" t="s">
        <v>8319</v>
      </c>
      <c r="T4007" t="s">
        <v>8350</v>
      </c>
    </row>
    <row r="4008" spans="1:20" x14ac:dyDescent="0.2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v>42416.772997685184</v>
      </c>
      <c r="K4008">
        <v>1453487587</v>
      </c>
      <c r="L4008" s="10"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v>6.666666666666667E-5</v>
      </c>
      <c r="R4008">
        <v>2</v>
      </c>
      <c r="S4008" t="s">
        <v>8319</v>
      </c>
      <c r="T4008" t="s">
        <v>8350</v>
      </c>
    </row>
    <row r="4009" spans="1:20" x14ac:dyDescent="0.2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v>41877.686111111114</v>
      </c>
      <c r="K4009">
        <v>1406572381</v>
      </c>
      <c r="L4009" s="10"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v>2.5000000000000001E-3</v>
      </c>
      <c r="R4009">
        <v>5</v>
      </c>
      <c r="S4009" t="s">
        <v>8319</v>
      </c>
      <c r="T4009" t="s">
        <v>8350</v>
      </c>
    </row>
    <row r="4010" spans="1:20" x14ac:dyDescent="0.2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v>42207.964201388888</v>
      </c>
      <c r="K4010">
        <v>1435014507</v>
      </c>
      <c r="L4010" s="10"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v>0.06</v>
      </c>
      <c r="R4010">
        <v>15</v>
      </c>
      <c r="S4010" t="s">
        <v>8319</v>
      </c>
      <c r="T4010" t="s">
        <v>8350</v>
      </c>
    </row>
    <row r="4011" spans="1:20" x14ac:dyDescent="0.2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v>41891.700925925928</v>
      </c>
      <c r="K4011">
        <v>1406825360</v>
      </c>
      <c r="L4011" s="10"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v>3.8860103626943004E-2</v>
      </c>
      <c r="R4011">
        <v>25</v>
      </c>
      <c r="S4011" t="s">
        <v>8319</v>
      </c>
      <c r="T4011" t="s">
        <v>8350</v>
      </c>
    </row>
    <row r="4012" spans="1:20" x14ac:dyDescent="0.2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v>41938.770439814813</v>
      </c>
      <c r="K4012">
        <v>1412879366</v>
      </c>
      <c r="L4012" s="10"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v>0.24194444444444443</v>
      </c>
      <c r="R4012">
        <v>45.842105263157897</v>
      </c>
      <c r="S4012" t="s">
        <v>8319</v>
      </c>
      <c r="T4012" t="s">
        <v>8350</v>
      </c>
    </row>
    <row r="4013" spans="1:20" x14ac:dyDescent="0.2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v>42032.54488425926</v>
      </c>
      <c r="K4013">
        <v>1419858278</v>
      </c>
      <c r="L4013" s="10"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v>7.5999999999999998E-2</v>
      </c>
      <c r="R4013">
        <v>4.75</v>
      </c>
      <c r="S4013" t="s">
        <v>8319</v>
      </c>
      <c r="T4013" t="s">
        <v>8350</v>
      </c>
    </row>
    <row r="4014" spans="1:20" x14ac:dyDescent="0.2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v>42126.544548611113</v>
      </c>
      <c r="K4014">
        <v>1427979849</v>
      </c>
      <c r="L4014" s="10"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v>0</v>
      </c>
      <c r="R4014" t="e">
        <v>#DIV/0!</v>
      </c>
      <c r="S4014" t="s">
        <v>8319</v>
      </c>
      <c r="T4014" t="s">
        <v>8350</v>
      </c>
    </row>
    <row r="4015" spans="1:20" x14ac:dyDescent="0.2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v>42051.301192129627</v>
      </c>
      <c r="K4015">
        <v>1421478823</v>
      </c>
      <c r="L4015" s="10"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v>1.2999999999999999E-2</v>
      </c>
      <c r="R4015">
        <v>13</v>
      </c>
      <c r="S4015" t="s">
        <v>8319</v>
      </c>
      <c r="T4015" t="s">
        <v>8350</v>
      </c>
    </row>
    <row r="4016" spans="1:20" x14ac:dyDescent="0.2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v>42434.246168981481</v>
      </c>
      <c r="K4016">
        <v>1455861269</v>
      </c>
      <c r="L4016" s="10"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v>0</v>
      </c>
      <c r="R4016" t="e">
        <v>#DIV/0!</v>
      </c>
      <c r="S4016" t="s">
        <v>8319</v>
      </c>
      <c r="T4016" t="s">
        <v>8350</v>
      </c>
    </row>
    <row r="4017" spans="1:20" x14ac:dyDescent="0.2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v>42204.780821759254</v>
      </c>
      <c r="K4017">
        <v>1434739463</v>
      </c>
      <c r="L4017" s="10"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v>1.4285714285714287E-4</v>
      </c>
      <c r="R4017">
        <v>1</v>
      </c>
      <c r="S4017" t="s">
        <v>8319</v>
      </c>
      <c r="T4017" t="s">
        <v>8350</v>
      </c>
    </row>
    <row r="4018" spans="1:20" x14ac:dyDescent="0.2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v>41899.872685185182</v>
      </c>
      <c r="K4018">
        <v>1408395400</v>
      </c>
      <c r="L4018" s="10"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v>0.14000000000000001</v>
      </c>
      <c r="R4018">
        <v>10</v>
      </c>
      <c r="S4018" t="s">
        <v>8319</v>
      </c>
      <c r="T4018" t="s">
        <v>8350</v>
      </c>
    </row>
    <row r="4019" spans="1:20" x14ac:dyDescent="0.2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v>41886.672152777777</v>
      </c>
      <c r="K4019">
        <v>1407254874</v>
      </c>
      <c r="L4019" s="10"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v>1.0500000000000001E-2</v>
      </c>
      <c r="R4019">
        <v>52.5</v>
      </c>
      <c r="S4019" t="s">
        <v>8319</v>
      </c>
      <c r="T4019" t="s">
        <v>8350</v>
      </c>
    </row>
    <row r="4020" spans="1:20" x14ac:dyDescent="0.2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v>42650.91097222222</v>
      </c>
      <c r="K4020">
        <v>1473285108</v>
      </c>
      <c r="L4020" s="10"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v>8.666666666666667E-2</v>
      </c>
      <c r="R4020">
        <v>32.5</v>
      </c>
      <c r="S4020" t="s">
        <v>8319</v>
      </c>
      <c r="T4020" t="s">
        <v>8350</v>
      </c>
    </row>
    <row r="4021" spans="1:20" x14ac:dyDescent="0.2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v>42475.686111111107</v>
      </c>
      <c r="K4021">
        <v>1455725596</v>
      </c>
      <c r="L4021" s="10"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v>8.2857142857142851E-3</v>
      </c>
      <c r="R4021">
        <v>7.25</v>
      </c>
      <c r="S4021" t="s">
        <v>8319</v>
      </c>
      <c r="T4021" t="s">
        <v>8350</v>
      </c>
    </row>
    <row r="4022" spans="1:20" x14ac:dyDescent="0.2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v>42087.149293981478</v>
      </c>
      <c r="K4022">
        <v>1424579699</v>
      </c>
      <c r="L4022" s="10"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v>0.16666666666666666</v>
      </c>
      <c r="R4022">
        <v>33.333333333333336</v>
      </c>
      <c r="S4022" t="s">
        <v>8319</v>
      </c>
      <c r="T4022" t="s">
        <v>8350</v>
      </c>
    </row>
    <row r="4023" spans="1:20" x14ac:dyDescent="0.2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v>41938.911550925928</v>
      </c>
      <c r="K4023">
        <v>1409176358</v>
      </c>
      <c r="L4023" s="10"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v>8.3333333333333332E-3</v>
      </c>
      <c r="R4023">
        <v>62.5</v>
      </c>
      <c r="S4023" t="s">
        <v>8319</v>
      </c>
      <c r="T4023" t="s">
        <v>8350</v>
      </c>
    </row>
    <row r="4024" spans="1:20" x14ac:dyDescent="0.2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v>42036.120833333334</v>
      </c>
      <c r="K4024">
        <v>1418824867</v>
      </c>
      <c r="L4024" s="10"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v>0.69561111111111107</v>
      </c>
      <c r="R4024">
        <v>63.558375634517766</v>
      </c>
      <c r="S4024" t="s">
        <v>8319</v>
      </c>
      <c r="T4024" t="s">
        <v>8350</v>
      </c>
    </row>
    <row r="4025" spans="1:20" x14ac:dyDescent="0.2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v>42453.957905092597</v>
      </c>
      <c r="K4025">
        <v>1454975963</v>
      </c>
      <c r="L4025" s="10"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v>0</v>
      </c>
      <c r="R4025" t="e">
        <v>#DIV/0!</v>
      </c>
      <c r="S4025" t="s">
        <v>8319</v>
      </c>
      <c r="T4025" t="s">
        <v>8350</v>
      </c>
    </row>
    <row r="4026" spans="1:20" x14ac:dyDescent="0.2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v>42247.670104166667</v>
      </c>
      <c r="K4026">
        <v>1438445097</v>
      </c>
      <c r="L4026" s="10"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v>1.2500000000000001E-2</v>
      </c>
      <c r="R4026">
        <v>10</v>
      </c>
      <c r="S4026" t="s">
        <v>8319</v>
      </c>
      <c r="T4026" t="s">
        <v>8350</v>
      </c>
    </row>
    <row r="4027" spans="1:20" x14ac:dyDescent="0.2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v>42211.237685185188</v>
      </c>
      <c r="K4027">
        <v>1432705336</v>
      </c>
      <c r="L4027" s="10"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v>0.05</v>
      </c>
      <c r="R4027">
        <v>62.5</v>
      </c>
      <c r="S4027" t="s">
        <v>8319</v>
      </c>
      <c r="T4027" t="s">
        <v>8350</v>
      </c>
    </row>
    <row r="4028" spans="1:20" x14ac:dyDescent="0.2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v>42342.697210648148</v>
      </c>
      <c r="K4028">
        <v>1444059839</v>
      </c>
      <c r="L4028" s="10"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v>0</v>
      </c>
      <c r="R4028" t="e">
        <v>#DIV/0!</v>
      </c>
      <c r="S4028" t="s">
        <v>8319</v>
      </c>
      <c r="T4028" t="s">
        <v>8350</v>
      </c>
    </row>
    <row r="4029" spans="1:20" x14ac:dyDescent="0.2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v>42789.041666666672</v>
      </c>
      <c r="K4029">
        <v>1486077481</v>
      </c>
      <c r="L4029" s="10"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v>7.166666666666667E-2</v>
      </c>
      <c r="R4029">
        <v>30.714285714285715</v>
      </c>
      <c r="S4029" t="s">
        <v>8319</v>
      </c>
      <c r="T4029" t="s">
        <v>8350</v>
      </c>
    </row>
    <row r="4030" spans="1:20" x14ac:dyDescent="0.2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v>41795.938657407409</v>
      </c>
      <c r="K4030">
        <v>1399415500</v>
      </c>
      <c r="L4030" s="10"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v>0.28050000000000003</v>
      </c>
      <c r="R4030">
        <v>51</v>
      </c>
      <c r="S4030" t="s">
        <v>8319</v>
      </c>
      <c r="T4030" t="s">
        <v>8350</v>
      </c>
    </row>
    <row r="4031" spans="1:20" x14ac:dyDescent="0.2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v>42352.025115740747</v>
      </c>
      <c r="K4031">
        <v>1447461370</v>
      </c>
      <c r="L4031" s="10"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v>0</v>
      </c>
      <c r="R4031" t="e">
        <v>#DIV/0!</v>
      </c>
      <c r="S4031" t="s">
        <v>8319</v>
      </c>
      <c r="T4031" t="s">
        <v>8350</v>
      </c>
    </row>
    <row r="4032" spans="1:20" x14ac:dyDescent="0.2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v>42403.784027777772</v>
      </c>
      <c r="K4032">
        <v>1452008599</v>
      </c>
      <c r="L4032" s="10"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v>0.16</v>
      </c>
      <c r="R4032">
        <v>66.666666666666671</v>
      </c>
      <c r="S4032" t="s">
        <v>8319</v>
      </c>
      <c r="T4032" t="s">
        <v>8350</v>
      </c>
    </row>
    <row r="4033" spans="1:20" x14ac:dyDescent="0.2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v>41991.626898148148</v>
      </c>
      <c r="K4033">
        <v>1414591364</v>
      </c>
      <c r="L4033" s="10"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v>0</v>
      </c>
      <c r="R4033" t="e">
        <v>#DIV/0!</v>
      </c>
      <c r="S4033" t="s">
        <v>8319</v>
      </c>
      <c r="T4033" t="s">
        <v>8350</v>
      </c>
    </row>
    <row r="4034" spans="1:20" x14ac:dyDescent="0.2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v>42353.85087962963</v>
      </c>
      <c r="K4034">
        <v>1445023516</v>
      </c>
      <c r="L4034" s="10"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v>6.8287037037037035E-2</v>
      </c>
      <c r="R4034">
        <v>59</v>
      </c>
      <c r="S4034" t="s">
        <v>8319</v>
      </c>
      <c r="T4034" t="s">
        <v>8350</v>
      </c>
    </row>
    <row r="4035" spans="1:20" x14ac:dyDescent="0.2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v>42645.375</v>
      </c>
      <c r="K4035">
        <v>1472711224</v>
      </c>
      <c r="L4035" s="10"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v>0.25698702928870293</v>
      </c>
      <c r="R4035">
        <v>65.340319148936175</v>
      </c>
      <c r="S4035" t="s">
        <v>8319</v>
      </c>
      <c r="T4035" t="s">
        <v>8350</v>
      </c>
    </row>
    <row r="4036" spans="1:20" x14ac:dyDescent="0.2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v>42097.905671296292</v>
      </c>
      <c r="K4036">
        <v>1425509050</v>
      </c>
      <c r="L4036" s="10"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v>1.4814814814814815E-2</v>
      </c>
      <c r="R4036">
        <v>100</v>
      </c>
      <c r="S4036" t="s">
        <v>8319</v>
      </c>
      <c r="T4036" t="s">
        <v>8350</v>
      </c>
    </row>
    <row r="4037" spans="1:20" x14ac:dyDescent="0.2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v>41933.882951388885</v>
      </c>
      <c r="K4037">
        <v>1411333887</v>
      </c>
      <c r="L4037" s="10"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v>0.36849999999999999</v>
      </c>
      <c r="R4037">
        <v>147.4</v>
      </c>
      <c r="S4037" t="s">
        <v>8319</v>
      </c>
      <c r="T4037" t="s">
        <v>8350</v>
      </c>
    </row>
    <row r="4038" spans="1:20" x14ac:dyDescent="0.2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v>41821.9375</v>
      </c>
      <c r="K4038">
        <v>1402784964</v>
      </c>
      <c r="L4038" s="10"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v>0.47049999999999997</v>
      </c>
      <c r="R4038">
        <v>166.05882352941177</v>
      </c>
      <c r="S4038" t="s">
        <v>8319</v>
      </c>
      <c r="T4038" t="s">
        <v>8350</v>
      </c>
    </row>
    <row r="4039" spans="1:20" x14ac:dyDescent="0.2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v>42514.600694444445</v>
      </c>
      <c r="K4039">
        <v>1462585315</v>
      </c>
      <c r="L4039" s="10"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v>0.11428571428571428</v>
      </c>
      <c r="R4039">
        <v>40</v>
      </c>
      <c r="S4039" t="s">
        <v>8319</v>
      </c>
      <c r="T4039" t="s">
        <v>8350</v>
      </c>
    </row>
    <row r="4040" spans="1:20" x14ac:dyDescent="0.2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v>41929.798726851855</v>
      </c>
      <c r="K4040">
        <v>1408389010</v>
      </c>
      <c r="L4040" s="10"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v>0.12039999999999999</v>
      </c>
      <c r="R4040">
        <v>75.25</v>
      </c>
      <c r="S4040" t="s">
        <v>8319</v>
      </c>
      <c r="T4040" t="s">
        <v>8350</v>
      </c>
    </row>
    <row r="4041" spans="1:20" x14ac:dyDescent="0.2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v>42339.249305555553</v>
      </c>
      <c r="K4041">
        <v>1446048367</v>
      </c>
      <c r="L4041" s="10"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v>0.6</v>
      </c>
      <c r="R4041">
        <v>60</v>
      </c>
      <c r="S4041" t="s">
        <v>8319</v>
      </c>
      <c r="T4041" t="s">
        <v>8350</v>
      </c>
    </row>
    <row r="4042" spans="1:20" x14ac:dyDescent="0.2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v>42203.125</v>
      </c>
      <c r="K4042">
        <v>1432100004</v>
      </c>
      <c r="L4042" s="10"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v>0.3125</v>
      </c>
      <c r="R4042">
        <v>1250</v>
      </c>
      <c r="S4042" t="s">
        <v>8319</v>
      </c>
      <c r="T4042" t="s">
        <v>8350</v>
      </c>
    </row>
    <row r="4043" spans="1:20" x14ac:dyDescent="0.2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v>42619.474004629628</v>
      </c>
      <c r="K4043">
        <v>1467976954</v>
      </c>
      <c r="L4043" s="10"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v>4.1999999999999997E-3</v>
      </c>
      <c r="R4043">
        <v>10.5</v>
      </c>
      <c r="S4043" t="s">
        <v>8319</v>
      </c>
      <c r="T4043" t="s">
        <v>8350</v>
      </c>
    </row>
    <row r="4044" spans="1:20" x14ac:dyDescent="0.2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v>42024.802777777775</v>
      </c>
      <c r="K4044">
        <v>1419213664</v>
      </c>
      <c r="L4044" s="10"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v>2.0999999999999999E-3</v>
      </c>
      <c r="R4044">
        <v>7</v>
      </c>
      <c r="S4044" t="s">
        <v>8319</v>
      </c>
      <c r="T4044" t="s">
        <v>8350</v>
      </c>
    </row>
    <row r="4045" spans="1:20" x14ac:dyDescent="0.2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v>41963.957465277781</v>
      </c>
      <c r="K4045">
        <v>1415228325</v>
      </c>
      <c r="L4045" s="10"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v>0</v>
      </c>
      <c r="R4045" t="e">
        <v>#DIV/0!</v>
      </c>
      <c r="S4045" t="s">
        <v>8319</v>
      </c>
      <c r="T4045" t="s">
        <v>8350</v>
      </c>
    </row>
    <row r="4046" spans="1:20" x14ac:dyDescent="0.2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v>42104.208333333328</v>
      </c>
      <c r="K4046">
        <v>1426050982</v>
      </c>
      <c r="L4046" s="10"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v>0.375</v>
      </c>
      <c r="R4046">
        <v>56.25</v>
      </c>
      <c r="S4046" t="s">
        <v>8319</v>
      </c>
      <c r="T4046" t="s">
        <v>8350</v>
      </c>
    </row>
    <row r="4047" spans="1:20" x14ac:dyDescent="0.2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v>41872.201261574075</v>
      </c>
      <c r="K4047">
        <v>1406004589</v>
      </c>
      <c r="L4047" s="10"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v>2.0000000000000001E-4</v>
      </c>
      <c r="R4047">
        <v>1</v>
      </c>
      <c r="S4047" t="s">
        <v>8319</v>
      </c>
      <c r="T4047" t="s">
        <v>8350</v>
      </c>
    </row>
    <row r="4048" spans="1:20" x14ac:dyDescent="0.2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v>41934.650578703702</v>
      </c>
      <c r="K4048">
        <v>1411400210</v>
      </c>
      <c r="L4048" s="10"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v>8.2142857142857142E-2</v>
      </c>
      <c r="R4048">
        <v>38.333333333333336</v>
      </c>
      <c r="S4048" t="s">
        <v>8319</v>
      </c>
      <c r="T4048" t="s">
        <v>8350</v>
      </c>
    </row>
    <row r="4049" spans="1:20" x14ac:dyDescent="0.2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v>42015.041666666672</v>
      </c>
      <c r="K4049">
        <v>1418862743</v>
      </c>
      <c r="L4049" s="10"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v>2.1999999999999999E-2</v>
      </c>
      <c r="R4049">
        <v>27.5</v>
      </c>
      <c r="S4049" t="s">
        <v>8319</v>
      </c>
      <c r="T4049" t="s">
        <v>8350</v>
      </c>
    </row>
    <row r="4050" spans="1:20" x14ac:dyDescent="0.2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v>42471.467442129629</v>
      </c>
      <c r="K4050">
        <v>1457352787</v>
      </c>
      <c r="L4050" s="10"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v>0.17652941176470588</v>
      </c>
      <c r="R4050">
        <v>32.978021978021978</v>
      </c>
      <c r="S4050" t="s">
        <v>8319</v>
      </c>
      <c r="T4050" t="s">
        <v>8350</v>
      </c>
    </row>
    <row r="4051" spans="1:20" x14ac:dyDescent="0.2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v>42199.958506944444</v>
      </c>
      <c r="K4051">
        <v>1434322815</v>
      </c>
      <c r="L4051" s="10"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v>8.0000000000000004E-4</v>
      </c>
      <c r="R4051">
        <v>16</v>
      </c>
      <c r="S4051" t="s">
        <v>8319</v>
      </c>
      <c r="T4051" t="s">
        <v>8350</v>
      </c>
    </row>
    <row r="4052" spans="1:20" x14ac:dyDescent="0.2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v>41935.636469907404</v>
      </c>
      <c r="K4052">
        <v>1411485391</v>
      </c>
      <c r="L4052" s="10"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v>6.6666666666666664E-4</v>
      </c>
      <c r="R4052">
        <v>1</v>
      </c>
      <c r="S4052" t="s">
        <v>8319</v>
      </c>
      <c r="T4052" t="s">
        <v>8350</v>
      </c>
    </row>
    <row r="4053" spans="1:20" x14ac:dyDescent="0.2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v>41768.286805555559</v>
      </c>
      <c r="K4053">
        <v>1399058797</v>
      </c>
      <c r="L4053" s="10"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v>0</v>
      </c>
      <c r="R4053" t="e">
        <v>#DIV/0!</v>
      </c>
      <c r="S4053" t="s">
        <v>8319</v>
      </c>
      <c r="T4053" t="s">
        <v>8350</v>
      </c>
    </row>
    <row r="4054" spans="1:20" x14ac:dyDescent="0.2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v>41925.878657407404</v>
      </c>
      <c r="K4054">
        <v>1408050316</v>
      </c>
      <c r="L4054" s="10"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v>0.37533333333333335</v>
      </c>
      <c r="R4054">
        <v>86.615384615384613</v>
      </c>
      <c r="S4054" t="s">
        <v>8319</v>
      </c>
      <c r="T4054" t="s">
        <v>8350</v>
      </c>
    </row>
    <row r="4055" spans="1:20" x14ac:dyDescent="0.2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v>41958.833333333328</v>
      </c>
      <c r="K4055">
        <v>1413477228</v>
      </c>
      <c r="L4055" s="10"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v>0.22</v>
      </c>
      <c r="R4055">
        <v>55</v>
      </c>
      <c r="S4055" t="s">
        <v>8319</v>
      </c>
      <c r="T4055" t="s">
        <v>8350</v>
      </c>
    </row>
    <row r="4056" spans="1:20" x14ac:dyDescent="0.2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v>42644.166666666672</v>
      </c>
      <c r="K4056">
        <v>1472674285</v>
      </c>
      <c r="L4056" s="10"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v>0</v>
      </c>
      <c r="R4056" t="e">
        <v>#DIV/0!</v>
      </c>
      <c r="S4056" t="s">
        <v>8319</v>
      </c>
      <c r="T4056" t="s">
        <v>8350</v>
      </c>
    </row>
    <row r="4057" spans="1:20" x14ac:dyDescent="0.2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v>41809.648506944446</v>
      </c>
      <c r="K4057">
        <v>1400600031</v>
      </c>
      <c r="L4057" s="10"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v>0.1762</v>
      </c>
      <c r="R4057">
        <v>41.952380952380949</v>
      </c>
      <c r="S4057" t="s">
        <v>8319</v>
      </c>
      <c r="T4057" t="s">
        <v>8350</v>
      </c>
    </row>
    <row r="4058" spans="1:20" x14ac:dyDescent="0.2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v>42554.832638888889</v>
      </c>
      <c r="K4058">
        <v>1465856639</v>
      </c>
      <c r="L4058" s="10"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v>0.53</v>
      </c>
      <c r="R4058">
        <v>88.333333333333329</v>
      </c>
      <c r="S4058" t="s">
        <v>8319</v>
      </c>
      <c r="T4058" t="s">
        <v>8350</v>
      </c>
    </row>
    <row r="4059" spans="1:20" x14ac:dyDescent="0.2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v>42333.958333333328</v>
      </c>
      <c r="K4059">
        <v>1446506080</v>
      </c>
      <c r="L4059" s="10"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v>0.22142857142857142</v>
      </c>
      <c r="R4059">
        <v>129.16666666666666</v>
      </c>
      <c r="S4059" t="s">
        <v>8319</v>
      </c>
      <c r="T4059" t="s">
        <v>8350</v>
      </c>
    </row>
    <row r="4060" spans="1:20" x14ac:dyDescent="0.2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v>42461.165972222225</v>
      </c>
      <c r="K4060">
        <v>1458178044</v>
      </c>
      <c r="L4060" s="10"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v>2.5333333333333333E-2</v>
      </c>
      <c r="R4060">
        <v>23.75</v>
      </c>
      <c r="S4060" t="s">
        <v>8319</v>
      </c>
      <c r="T4060" t="s">
        <v>8350</v>
      </c>
    </row>
    <row r="4061" spans="1:20" x14ac:dyDescent="0.2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v>41898.125</v>
      </c>
      <c r="K4061">
        <v>1408116152</v>
      </c>
      <c r="L4061" s="10"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v>2.5000000000000001E-2</v>
      </c>
      <c r="R4061">
        <v>35.714285714285715</v>
      </c>
      <c r="S4061" t="s">
        <v>8319</v>
      </c>
      <c r="T4061" t="s">
        <v>8350</v>
      </c>
    </row>
    <row r="4062" spans="1:20" x14ac:dyDescent="0.2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v>41813.666666666664</v>
      </c>
      <c r="K4062">
        <v>1400604056</v>
      </c>
      <c r="L4062" s="10"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v>2.8500000000000001E-2</v>
      </c>
      <c r="R4062">
        <v>57</v>
      </c>
      <c r="S4062" t="s">
        <v>8319</v>
      </c>
      <c r="T4062" t="s">
        <v>8350</v>
      </c>
    </row>
    <row r="4063" spans="1:20" x14ac:dyDescent="0.2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v>42481.099803240737</v>
      </c>
      <c r="K4063">
        <v>1456025023</v>
      </c>
      <c r="L4063" s="10"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v>0</v>
      </c>
      <c r="R4063" t="e">
        <v>#DIV/0!</v>
      </c>
      <c r="S4063" t="s">
        <v>8319</v>
      </c>
      <c r="T4063" t="s">
        <v>8350</v>
      </c>
    </row>
    <row r="4064" spans="1:20" x14ac:dyDescent="0.2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v>42553.739212962959</v>
      </c>
      <c r="K4064">
        <v>1464889468</v>
      </c>
      <c r="L4064" s="10"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v>2.4500000000000001E-2</v>
      </c>
      <c r="R4064">
        <v>163.33333333333334</v>
      </c>
      <c r="S4064" t="s">
        <v>8319</v>
      </c>
      <c r="T4064" t="s">
        <v>8350</v>
      </c>
    </row>
    <row r="4065" spans="1:20" x14ac:dyDescent="0.2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v>41817.681527777779</v>
      </c>
      <c r="K4065">
        <v>1401294084</v>
      </c>
      <c r="L4065" s="10"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v>1.4210526315789474E-2</v>
      </c>
      <c r="R4065">
        <v>15</v>
      </c>
      <c r="S4065" t="s">
        <v>8319</v>
      </c>
      <c r="T4065" t="s">
        <v>8350</v>
      </c>
    </row>
    <row r="4066" spans="1:20" x14ac:dyDescent="0.2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v>42123.588263888887</v>
      </c>
      <c r="K4066">
        <v>1427724426</v>
      </c>
      <c r="L4066" s="10"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v>0.1925</v>
      </c>
      <c r="R4066">
        <v>64.166666666666671</v>
      </c>
      <c r="S4066" t="s">
        <v>8319</v>
      </c>
      <c r="T4066" t="s">
        <v>8350</v>
      </c>
    </row>
    <row r="4067" spans="1:20" x14ac:dyDescent="0.2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v>41863.951516203706</v>
      </c>
      <c r="K4067">
        <v>1405291811</v>
      </c>
      <c r="L4067" s="10"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v>6.7499999999999999E-3</v>
      </c>
      <c r="R4067">
        <v>6.75</v>
      </c>
      <c r="S4067" t="s">
        <v>8319</v>
      </c>
      <c r="T4067" t="s">
        <v>8350</v>
      </c>
    </row>
    <row r="4068" spans="1:20" x14ac:dyDescent="0.2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v>42509.039212962962</v>
      </c>
      <c r="K4068">
        <v>1461027388</v>
      </c>
      <c r="L4068" s="10"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v>1.6666666666666668E-3</v>
      </c>
      <c r="R4068">
        <v>25</v>
      </c>
      <c r="S4068" t="s">
        <v>8319</v>
      </c>
      <c r="T4068" t="s">
        <v>8350</v>
      </c>
    </row>
    <row r="4069" spans="1:20" x14ac:dyDescent="0.2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v>42275.117476851854</v>
      </c>
      <c r="K4069">
        <v>1439952550</v>
      </c>
      <c r="L4069" s="10"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v>0.60899999999999999</v>
      </c>
      <c r="R4069">
        <v>179.11764705882354</v>
      </c>
      <c r="S4069" t="s">
        <v>8319</v>
      </c>
      <c r="T4069" t="s">
        <v>8350</v>
      </c>
    </row>
    <row r="4070" spans="1:20" x14ac:dyDescent="0.2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v>42748.961805555555</v>
      </c>
      <c r="K4070">
        <v>1481756855</v>
      </c>
      <c r="L4070" s="10"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v>0.01</v>
      </c>
      <c r="R4070">
        <v>34.950000000000003</v>
      </c>
      <c r="S4070" t="s">
        <v>8319</v>
      </c>
      <c r="T4070" t="s">
        <v>8350</v>
      </c>
    </row>
    <row r="4071" spans="1:20" x14ac:dyDescent="0.2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v>42063.5</v>
      </c>
      <c r="K4071">
        <v>1421596356</v>
      </c>
      <c r="L4071" s="10"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v>0.34399999999999997</v>
      </c>
      <c r="R4071">
        <v>33.07692307692308</v>
      </c>
      <c r="S4071" t="s">
        <v>8319</v>
      </c>
      <c r="T4071" t="s">
        <v>8350</v>
      </c>
    </row>
    <row r="4072" spans="1:20" x14ac:dyDescent="0.2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v>42064.125</v>
      </c>
      <c r="K4072">
        <v>1422374420</v>
      </c>
      <c r="L4072" s="10"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v>0.16500000000000001</v>
      </c>
      <c r="R4072">
        <v>27.5</v>
      </c>
      <c r="S4072" t="s">
        <v>8319</v>
      </c>
      <c r="T4072" t="s">
        <v>8350</v>
      </c>
    </row>
    <row r="4073" spans="1:20" x14ac:dyDescent="0.2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v>42730.804756944446</v>
      </c>
      <c r="K4073">
        <v>1480187931</v>
      </c>
      <c r="L4073" s="10"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v>0</v>
      </c>
      <c r="R4073" t="e">
        <v>#DIV/0!</v>
      </c>
      <c r="S4073" t="s">
        <v>8319</v>
      </c>
      <c r="T4073" t="s">
        <v>8350</v>
      </c>
    </row>
    <row r="4074" spans="1:20" x14ac:dyDescent="0.2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v>41872.77443287037</v>
      </c>
      <c r="K4074">
        <v>1403462111</v>
      </c>
      <c r="L4074" s="10"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v>4.0000000000000001E-3</v>
      </c>
      <c r="R4074">
        <v>2</v>
      </c>
      <c r="S4074" t="s">
        <v>8319</v>
      </c>
      <c r="T4074" t="s">
        <v>8350</v>
      </c>
    </row>
    <row r="4075" spans="1:20" x14ac:dyDescent="0.2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v>42133.166666666672</v>
      </c>
      <c r="K4075">
        <v>1426407426</v>
      </c>
      <c r="L4075" s="10"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v>1.0571428571428572E-2</v>
      </c>
      <c r="R4075">
        <v>18.5</v>
      </c>
      <c r="S4075" t="s">
        <v>8319</v>
      </c>
      <c r="T4075" t="s">
        <v>8350</v>
      </c>
    </row>
    <row r="4076" spans="1:20" x14ac:dyDescent="0.2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v>42313.594618055555</v>
      </c>
      <c r="K4076">
        <v>1444137375</v>
      </c>
      <c r="L4076" s="10"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v>0.26727272727272727</v>
      </c>
      <c r="R4076">
        <v>35</v>
      </c>
      <c r="S4076" t="s">
        <v>8319</v>
      </c>
      <c r="T4076" t="s">
        <v>8350</v>
      </c>
    </row>
    <row r="4077" spans="1:20" x14ac:dyDescent="0.2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v>41820.727777777778</v>
      </c>
      <c r="K4077">
        <v>1400547969</v>
      </c>
      <c r="L4077" s="10"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v>0.28799999999999998</v>
      </c>
      <c r="R4077">
        <v>44.307692307692307</v>
      </c>
      <c r="S4077" t="s">
        <v>8319</v>
      </c>
      <c r="T4077" t="s">
        <v>8350</v>
      </c>
    </row>
    <row r="4078" spans="1:20" x14ac:dyDescent="0.2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v>41933.82708333333</v>
      </c>
      <c r="K4078">
        <v>1411499149</v>
      </c>
      <c r="L4078" s="10"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v>0</v>
      </c>
      <c r="R4078" t="e">
        <v>#DIV/0!</v>
      </c>
      <c r="S4078" t="s">
        <v>8319</v>
      </c>
      <c r="T4078" t="s">
        <v>8350</v>
      </c>
    </row>
    <row r="4079" spans="1:20" x14ac:dyDescent="0.2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v>42725.7105787037</v>
      </c>
      <c r="K4079">
        <v>1479747794</v>
      </c>
      <c r="L4079" s="10"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v>8.8999999999999996E-2</v>
      </c>
      <c r="R4079">
        <v>222.5</v>
      </c>
      <c r="S4079" t="s">
        <v>8319</v>
      </c>
      <c r="T4079" t="s">
        <v>8350</v>
      </c>
    </row>
    <row r="4080" spans="1:20" x14ac:dyDescent="0.2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v>42762.787523148145</v>
      </c>
      <c r="K4080">
        <v>1482951242</v>
      </c>
      <c r="L4080" s="10"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v>0</v>
      </c>
      <c r="R4080" t="e">
        <v>#DIV/0!</v>
      </c>
      <c r="S4080" t="s">
        <v>8319</v>
      </c>
      <c r="T4080" t="s">
        <v>8350</v>
      </c>
    </row>
    <row r="4081" spans="1:20" x14ac:dyDescent="0.2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v>42540.938900462963</v>
      </c>
      <c r="K4081">
        <v>1463783521</v>
      </c>
      <c r="L4081" s="10"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v>1.6666666666666668E-3</v>
      </c>
      <c r="R4081">
        <v>5</v>
      </c>
      <c r="S4081" t="s">
        <v>8319</v>
      </c>
      <c r="T4081" t="s">
        <v>8350</v>
      </c>
    </row>
    <row r="4082" spans="1:20" x14ac:dyDescent="0.2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v>42535.787500000006</v>
      </c>
      <c r="K4082">
        <v>1463849116</v>
      </c>
      <c r="L4082" s="10"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v>0</v>
      </c>
      <c r="R4082" t="e">
        <v>#DIV/0!</v>
      </c>
      <c r="S4082" t="s">
        <v>8319</v>
      </c>
      <c r="T4082" t="s">
        <v>8350</v>
      </c>
    </row>
    <row r="4083" spans="1:20" x14ac:dyDescent="0.2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v>42071.539641203708</v>
      </c>
      <c r="K4083">
        <v>1423231025</v>
      </c>
      <c r="L4083" s="10"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v>0.15737410071942445</v>
      </c>
      <c r="R4083">
        <v>29.166666666666668</v>
      </c>
      <c r="S4083" t="s">
        <v>8319</v>
      </c>
      <c r="T4083" t="s">
        <v>8350</v>
      </c>
    </row>
    <row r="4084" spans="1:20" x14ac:dyDescent="0.2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v>42322.958333333328</v>
      </c>
      <c r="K4084">
        <v>1446179553</v>
      </c>
      <c r="L4084" s="10"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v>0.02</v>
      </c>
      <c r="R4084">
        <v>1.5</v>
      </c>
      <c r="S4084" t="s">
        <v>8319</v>
      </c>
      <c r="T4084" t="s">
        <v>8350</v>
      </c>
    </row>
    <row r="4085" spans="1:20" x14ac:dyDescent="0.2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v>42383.761759259258</v>
      </c>
      <c r="K4085">
        <v>1450203416</v>
      </c>
      <c r="L4085" s="10"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v>0.21685714285714286</v>
      </c>
      <c r="R4085">
        <v>126.5</v>
      </c>
      <c r="S4085" t="s">
        <v>8319</v>
      </c>
      <c r="T4085" t="s">
        <v>8350</v>
      </c>
    </row>
    <row r="4086" spans="1:20" x14ac:dyDescent="0.2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v>42652.436412037037</v>
      </c>
      <c r="K4086">
        <v>1473416906</v>
      </c>
      <c r="L4086" s="10"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v>3.3333333333333335E-3</v>
      </c>
      <c r="R4086">
        <v>10</v>
      </c>
      <c r="S4086" t="s">
        <v>8319</v>
      </c>
      <c r="T4086" t="s">
        <v>8350</v>
      </c>
    </row>
    <row r="4087" spans="1:20" x14ac:dyDescent="0.2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v>42087.165972222225</v>
      </c>
      <c r="K4087">
        <v>1424701775</v>
      </c>
      <c r="L4087" s="10"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v>2.8571428571428571E-3</v>
      </c>
      <c r="R4087">
        <v>10</v>
      </c>
      <c r="S4087" t="s">
        <v>8319</v>
      </c>
      <c r="T4087" t="s">
        <v>8350</v>
      </c>
    </row>
    <row r="4088" spans="1:20" x14ac:dyDescent="0.2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v>42329.166666666672</v>
      </c>
      <c r="K4088">
        <v>1445985299</v>
      </c>
      <c r="L4088" s="10"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v>4.7E-2</v>
      </c>
      <c r="R4088">
        <v>9.4</v>
      </c>
      <c r="S4088" t="s">
        <v>8319</v>
      </c>
      <c r="T4088" t="s">
        <v>8350</v>
      </c>
    </row>
    <row r="4089" spans="1:20" x14ac:dyDescent="0.2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v>42568.742893518516</v>
      </c>
      <c r="K4089">
        <v>1466185786</v>
      </c>
      <c r="L4089" s="10"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v>0</v>
      </c>
      <c r="R4089" t="e">
        <v>#DIV/0!</v>
      </c>
      <c r="S4089" t="s">
        <v>8319</v>
      </c>
      <c r="T4089" t="s">
        <v>8350</v>
      </c>
    </row>
    <row r="4090" spans="1:20" x14ac:dyDescent="0.2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v>42020.434722222228</v>
      </c>
      <c r="K4090">
        <v>1418827324</v>
      </c>
      <c r="L4090" s="10"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v>0.108</v>
      </c>
      <c r="R4090">
        <v>72</v>
      </c>
      <c r="S4090" t="s">
        <v>8319</v>
      </c>
      <c r="T4090" t="s">
        <v>8350</v>
      </c>
    </row>
    <row r="4091" spans="1:20" x14ac:dyDescent="0.2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v>42155.732638888891</v>
      </c>
      <c r="K4091">
        <v>1430242488</v>
      </c>
      <c r="L4091" s="10"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v>4.8000000000000001E-2</v>
      </c>
      <c r="R4091">
        <v>30</v>
      </c>
      <c r="S4091" t="s">
        <v>8319</v>
      </c>
      <c r="T4091" t="s">
        <v>8350</v>
      </c>
    </row>
    <row r="4092" spans="1:20" x14ac:dyDescent="0.2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v>42223.625</v>
      </c>
      <c r="K4092">
        <v>1437754137</v>
      </c>
      <c r="L4092" s="10"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v>3.2000000000000001E-2</v>
      </c>
      <c r="R4092">
        <v>10.666666666666666</v>
      </c>
      <c r="S4092" t="s">
        <v>8319</v>
      </c>
      <c r="T4092" t="s">
        <v>8350</v>
      </c>
    </row>
    <row r="4093" spans="1:20" x14ac:dyDescent="0.2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v>42020.506377314814</v>
      </c>
      <c r="K4093">
        <v>1418818151</v>
      </c>
      <c r="L4093" s="10"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v>0.1275</v>
      </c>
      <c r="R4093">
        <v>25.5</v>
      </c>
      <c r="S4093" t="s">
        <v>8319</v>
      </c>
      <c r="T4093" t="s">
        <v>8350</v>
      </c>
    </row>
    <row r="4094" spans="1:20" x14ac:dyDescent="0.2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v>42099.153321759266</v>
      </c>
      <c r="K4094">
        <v>1423024847</v>
      </c>
      <c r="L4094" s="10"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v>1.8181818181818181E-4</v>
      </c>
      <c r="R4094">
        <v>20</v>
      </c>
      <c r="S4094" t="s">
        <v>8319</v>
      </c>
      <c r="T4094" t="s">
        <v>8350</v>
      </c>
    </row>
    <row r="4095" spans="1:20" x14ac:dyDescent="0.2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v>42238.815891203703</v>
      </c>
      <c r="K4095">
        <v>1435088093</v>
      </c>
      <c r="L4095" s="10"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v>2.4E-2</v>
      </c>
      <c r="R4095">
        <v>15</v>
      </c>
      <c r="S4095" t="s">
        <v>8319</v>
      </c>
      <c r="T4095" t="s">
        <v>8350</v>
      </c>
    </row>
    <row r="4096" spans="1:20" x14ac:dyDescent="0.2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v>41934.207638888889</v>
      </c>
      <c r="K4096">
        <v>1410141900</v>
      </c>
      <c r="L4096" s="10"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v>0.36499999999999999</v>
      </c>
      <c r="R4096">
        <v>91.25</v>
      </c>
      <c r="S4096" t="s">
        <v>8319</v>
      </c>
      <c r="T4096" t="s">
        <v>8350</v>
      </c>
    </row>
    <row r="4097" spans="1:20" x14ac:dyDescent="0.2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v>42723.031828703708</v>
      </c>
      <c r="K4097">
        <v>1479516350</v>
      </c>
      <c r="L4097" s="10"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v>2.6666666666666668E-2</v>
      </c>
      <c r="R4097">
        <v>800</v>
      </c>
      <c r="S4097" t="s">
        <v>8319</v>
      </c>
      <c r="T4097" t="s">
        <v>8350</v>
      </c>
    </row>
    <row r="4098" spans="1:20" x14ac:dyDescent="0.2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v>42794.368749999994</v>
      </c>
      <c r="K4098">
        <v>1484484219</v>
      </c>
      <c r="L4098" s="10"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v>0.11428571428571428</v>
      </c>
      <c r="R4098">
        <v>80</v>
      </c>
      <c r="S4098" t="s">
        <v>8319</v>
      </c>
      <c r="T4098" t="s">
        <v>8350</v>
      </c>
    </row>
    <row r="4099" spans="1:20" x14ac:dyDescent="0.2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v>42400.996527777781</v>
      </c>
      <c r="K4099">
        <v>1449431237</v>
      </c>
      <c r="L4099" s="10"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v>0</v>
      </c>
      <c r="R4099" t="e">
        <v>#DIV/0!</v>
      </c>
      <c r="S4099" t="s">
        <v>8319</v>
      </c>
      <c r="T4099" t="s">
        <v>8350</v>
      </c>
    </row>
    <row r="4100" spans="1:20" x14ac:dyDescent="0.2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v>42525.722187499996</v>
      </c>
      <c r="K4100">
        <v>1462468797</v>
      </c>
      <c r="L4100" s="10"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v>0</v>
      </c>
      <c r="R4100" t="e">
        <v>#DIV/0!</v>
      </c>
      <c r="S4100" t="s">
        <v>8319</v>
      </c>
      <c r="T4100" t="s">
        <v>8350</v>
      </c>
    </row>
    <row r="4101" spans="1:20" x14ac:dyDescent="0.2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v>42615.850381944445</v>
      </c>
      <c r="K4101">
        <v>1468959873</v>
      </c>
      <c r="L4101" s="10"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v>1.1111111111111112E-2</v>
      </c>
      <c r="R4101">
        <v>50</v>
      </c>
      <c r="S4101" t="s">
        <v>8319</v>
      </c>
      <c r="T4101" t="s">
        <v>8350</v>
      </c>
    </row>
    <row r="4102" spans="1:20" x14ac:dyDescent="0.2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v>41937.124884259261</v>
      </c>
      <c r="K4102">
        <v>1413341990</v>
      </c>
      <c r="L4102" s="10"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v>0</v>
      </c>
      <c r="R4102" t="e">
        <v>#DIV/0!</v>
      </c>
      <c r="S4102" t="s">
        <v>8319</v>
      </c>
      <c r="T4102" t="s">
        <v>8350</v>
      </c>
    </row>
    <row r="4103" spans="1:20" x14ac:dyDescent="0.2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v>42760.903726851851</v>
      </c>
      <c r="K4103">
        <v>1482788482</v>
      </c>
      <c r="L4103" s="10"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v>0</v>
      </c>
      <c r="R4103" t="e">
        <v>#DIV/0!</v>
      </c>
      <c r="S4103" t="s">
        <v>8319</v>
      </c>
      <c r="T4103" t="s">
        <v>8350</v>
      </c>
    </row>
    <row r="4104" spans="1:20" x14ac:dyDescent="0.2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v>42505.848067129627</v>
      </c>
      <c r="K4104">
        <v>1460751673</v>
      </c>
      <c r="L4104" s="10"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v>0.27400000000000002</v>
      </c>
      <c r="R4104">
        <v>22.833333333333332</v>
      </c>
      <c r="S4104" t="s">
        <v>8319</v>
      </c>
      <c r="T4104" t="s">
        <v>8350</v>
      </c>
    </row>
    <row r="4105" spans="1:20" x14ac:dyDescent="0.2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v>42242.772222222222</v>
      </c>
      <c r="K4105">
        <v>1435953566</v>
      </c>
      <c r="L4105" s="10"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v>0.1</v>
      </c>
      <c r="R4105">
        <v>16.666666666666668</v>
      </c>
      <c r="S4105" t="s">
        <v>8319</v>
      </c>
      <c r="T4105" t="s">
        <v>8350</v>
      </c>
    </row>
    <row r="4106" spans="1:20" x14ac:dyDescent="0.2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v>42670.278171296297</v>
      </c>
      <c r="K4106">
        <v>1474958434</v>
      </c>
      <c r="L4106" s="10"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v>0.21366666666666667</v>
      </c>
      <c r="R4106">
        <v>45.785714285714285</v>
      </c>
      <c r="S4106" t="s">
        <v>8319</v>
      </c>
      <c r="T4106" t="s">
        <v>8350</v>
      </c>
    </row>
    <row r="4107" spans="1:20" x14ac:dyDescent="0.2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v>42730.010520833333</v>
      </c>
      <c r="K4107">
        <v>1479860109</v>
      </c>
      <c r="L4107" s="10"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v>6.9696969696969702E-2</v>
      </c>
      <c r="R4107">
        <v>383.33333333333331</v>
      </c>
      <c r="S4107" t="s">
        <v>8319</v>
      </c>
      <c r="T4107" t="s">
        <v>8350</v>
      </c>
    </row>
    <row r="4108" spans="1:20" x14ac:dyDescent="0.2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v>42096.041666666672</v>
      </c>
      <c r="K4108">
        <v>1424221866</v>
      </c>
      <c r="L4108" s="10"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v>0.70599999999999996</v>
      </c>
      <c r="R4108">
        <v>106.96969696969697</v>
      </c>
      <c r="S4108" t="s">
        <v>8319</v>
      </c>
      <c r="T4108" t="s">
        <v>8350</v>
      </c>
    </row>
    <row r="4109" spans="1:20" x14ac:dyDescent="0.2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v>41906.916678240741</v>
      </c>
      <c r="K4109">
        <v>1409608801</v>
      </c>
      <c r="L4109" s="10"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v>2.0500000000000001E-2</v>
      </c>
      <c r="R4109">
        <v>10.25</v>
      </c>
      <c r="S4109" t="s">
        <v>8319</v>
      </c>
      <c r="T4109" t="s">
        <v>8350</v>
      </c>
    </row>
    <row r="4110" spans="1:20" x14ac:dyDescent="0.2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v>42797.208333333328</v>
      </c>
      <c r="K4110">
        <v>1485909937</v>
      </c>
      <c r="L4110" s="10"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v>1.9666666666666666E-2</v>
      </c>
      <c r="R4110">
        <v>59</v>
      </c>
      <c r="S4110" t="s">
        <v>8319</v>
      </c>
      <c r="T4110" t="s">
        <v>8350</v>
      </c>
    </row>
    <row r="4111" spans="1:20" x14ac:dyDescent="0.2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v>42337.581064814818</v>
      </c>
      <c r="K4111">
        <v>1446209804</v>
      </c>
      <c r="L4111" s="10"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v>0</v>
      </c>
      <c r="R4111" t="e">
        <v>#DIV/0!</v>
      </c>
      <c r="S4111" t="s">
        <v>8319</v>
      </c>
      <c r="T4111" t="s">
        <v>8350</v>
      </c>
    </row>
    <row r="4112" spans="1:20" x14ac:dyDescent="0.2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v>42572.626747685179</v>
      </c>
      <c r="K4112">
        <v>1463929351</v>
      </c>
      <c r="L4112" s="10"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v>0.28666666666666668</v>
      </c>
      <c r="R4112">
        <v>14.333333333333334</v>
      </c>
      <c r="S4112" t="s">
        <v>8319</v>
      </c>
      <c r="T4112" t="s">
        <v>8350</v>
      </c>
    </row>
    <row r="4113" spans="1:20" x14ac:dyDescent="0.2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v>42059.135879629626</v>
      </c>
      <c r="K4113">
        <v>1422155740</v>
      </c>
      <c r="L4113" s="10"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v>3.1333333333333331E-2</v>
      </c>
      <c r="R4113">
        <v>15.666666666666666</v>
      </c>
      <c r="S4113" t="s">
        <v>8319</v>
      </c>
      <c r="T4113" t="s">
        <v>8350</v>
      </c>
    </row>
    <row r="4114" spans="1:20" x14ac:dyDescent="0.2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v>42428</v>
      </c>
      <c r="K4114">
        <v>1454280186</v>
      </c>
      <c r="L4114" s="10"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v>4.0000000000000002E-4</v>
      </c>
      <c r="R4114">
        <v>1</v>
      </c>
      <c r="S4114" t="s">
        <v>8319</v>
      </c>
      <c r="T4114" t="s">
        <v>8350</v>
      </c>
    </row>
    <row r="4115" spans="1:20" x14ac:dyDescent="0.2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v>42377.273611111115</v>
      </c>
      <c r="K4115">
        <v>1450619123</v>
      </c>
      <c r="L4115" s="10"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v>2E-3</v>
      </c>
      <c r="R4115">
        <v>1</v>
      </c>
      <c r="S4115" t="s">
        <v>8319</v>
      </c>
      <c r="T4115" t="s">
        <v>8350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B0A5-9F4B-AD4B-83AA-91ED076CBC3E}">
  <dimension ref="A3:H25"/>
  <sheetViews>
    <sheetView zoomScale="125" workbookViewId="0">
      <selection activeCell="E18" sqref="E18"/>
    </sheetView>
  </sheetViews>
  <sheetFormatPr baseColWidth="10" defaultRowHeight="15" x14ac:dyDescent="0.2"/>
  <cols>
    <col min="1" max="1" width="12.1640625" bestFit="1" customWidth="1"/>
    <col min="2" max="2" width="18" bestFit="1" customWidth="1"/>
  </cols>
  <sheetData>
    <row r="3" spans="1:8" x14ac:dyDescent="0.2">
      <c r="A3" s="7" t="s">
        <v>8310</v>
      </c>
      <c r="B3" t="s">
        <v>8385</v>
      </c>
      <c r="D3" s="7" t="s">
        <v>8223</v>
      </c>
      <c r="E3" t="s">
        <v>8385</v>
      </c>
      <c r="G3" t="s">
        <v>8223</v>
      </c>
      <c r="H3" t="s">
        <v>8385</v>
      </c>
    </row>
    <row r="4" spans="1:8" x14ac:dyDescent="0.2">
      <c r="A4" s="8" t="s">
        <v>8239</v>
      </c>
      <c r="B4" s="9">
        <v>1181</v>
      </c>
      <c r="D4" s="8" t="s">
        <v>8239</v>
      </c>
      <c r="E4" s="9">
        <v>1181</v>
      </c>
      <c r="G4" t="s">
        <v>8239</v>
      </c>
      <c r="H4">
        <v>1181</v>
      </c>
    </row>
    <row r="5" spans="1:8" x14ac:dyDescent="0.2">
      <c r="A5" s="8" t="s">
        <v>8226</v>
      </c>
      <c r="B5" s="9">
        <v>6731</v>
      </c>
      <c r="D5" s="8" t="s">
        <v>8226</v>
      </c>
      <c r="E5" s="9">
        <v>6731</v>
      </c>
      <c r="G5" t="s">
        <v>8226</v>
      </c>
      <c r="H5">
        <v>6731</v>
      </c>
    </row>
    <row r="6" spans="1:8" x14ac:dyDescent="0.2">
      <c r="A6" s="8" t="s">
        <v>8242</v>
      </c>
      <c r="B6" s="9">
        <v>73</v>
      </c>
      <c r="D6" s="8" t="s">
        <v>8242</v>
      </c>
      <c r="E6" s="9">
        <v>73</v>
      </c>
      <c r="G6" t="s">
        <v>8242</v>
      </c>
      <c r="H6">
        <v>73</v>
      </c>
    </row>
    <row r="7" spans="1:8" x14ac:dyDescent="0.2">
      <c r="A7" s="8" t="s">
        <v>8229</v>
      </c>
      <c r="B7" s="9">
        <v>7312</v>
      </c>
      <c r="D7" s="8" t="s">
        <v>8229</v>
      </c>
      <c r="E7" s="9">
        <v>7312</v>
      </c>
      <c r="G7" t="s">
        <v>8229</v>
      </c>
      <c r="H7">
        <v>7312</v>
      </c>
    </row>
    <row r="8" spans="1:8" x14ac:dyDescent="0.2">
      <c r="A8" s="8" t="s">
        <v>8240</v>
      </c>
      <c r="B8" s="9">
        <v>69</v>
      </c>
      <c r="D8" s="8" t="s">
        <v>8240</v>
      </c>
      <c r="E8" s="9">
        <v>69</v>
      </c>
      <c r="G8" t="s">
        <v>8240</v>
      </c>
      <c r="H8">
        <v>69</v>
      </c>
    </row>
    <row r="9" spans="1:8" x14ac:dyDescent="0.2">
      <c r="A9" s="8" t="s">
        <v>8236</v>
      </c>
      <c r="B9" s="9">
        <v>14674</v>
      </c>
      <c r="D9" s="8" t="s">
        <v>8236</v>
      </c>
      <c r="E9" s="9">
        <v>14674</v>
      </c>
      <c r="G9" t="s">
        <v>8236</v>
      </c>
      <c r="H9">
        <v>14674</v>
      </c>
    </row>
    <row r="10" spans="1:8" x14ac:dyDescent="0.2">
      <c r="A10" s="8" t="s">
        <v>8232</v>
      </c>
      <c r="B10" s="9">
        <v>451</v>
      </c>
      <c r="D10" s="8" t="s">
        <v>8232</v>
      </c>
      <c r="E10" s="9">
        <v>451</v>
      </c>
      <c r="G10" t="s">
        <v>8232</v>
      </c>
      <c r="H10">
        <v>451</v>
      </c>
    </row>
    <row r="11" spans="1:8" x14ac:dyDescent="0.2">
      <c r="A11" s="8" t="s">
        <v>8227</v>
      </c>
      <c r="B11" s="9">
        <v>2461</v>
      </c>
      <c r="D11" s="8" t="s">
        <v>8227</v>
      </c>
      <c r="E11" s="9">
        <v>2461</v>
      </c>
      <c r="G11" t="s">
        <v>8227</v>
      </c>
      <c r="H11">
        <v>2461</v>
      </c>
    </row>
    <row r="12" spans="1:8" x14ac:dyDescent="0.2">
      <c r="A12" s="8" t="s">
        <v>8230</v>
      </c>
      <c r="B12" s="9">
        <v>626</v>
      </c>
      <c r="D12" s="8" t="s">
        <v>8230</v>
      </c>
      <c r="E12" s="9">
        <v>626</v>
      </c>
      <c r="G12" t="s">
        <v>8230</v>
      </c>
      <c r="H12">
        <v>626</v>
      </c>
    </row>
    <row r="13" spans="1:8" x14ac:dyDescent="0.2">
      <c r="A13" s="8" t="s">
        <v>8225</v>
      </c>
      <c r="B13" s="9">
        <v>50975</v>
      </c>
      <c r="D13" s="8" t="s">
        <v>8225</v>
      </c>
      <c r="E13" s="9">
        <v>50975</v>
      </c>
      <c r="G13" t="s">
        <v>8225</v>
      </c>
      <c r="H13">
        <v>50975</v>
      </c>
    </row>
    <row r="14" spans="1:8" x14ac:dyDescent="0.2">
      <c r="A14" s="8" t="s">
        <v>8231</v>
      </c>
      <c r="B14" s="9">
        <v>71</v>
      </c>
      <c r="D14" s="8" t="s">
        <v>8231</v>
      </c>
      <c r="E14" s="9">
        <v>71</v>
      </c>
      <c r="G14" t="s">
        <v>8231</v>
      </c>
      <c r="H14">
        <v>71</v>
      </c>
    </row>
    <row r="15" spans="1:8" x14ac:dyDescent="0.2">
      <c r="A15" s="8" t="s">
        <v>8241</v>
      </c>
      <c r="B15" s="9">
        <v>1750</v>
      </c>
      <c r="D15" s="8" t="s">
        <v>8241</v>
      </c>
      <c r="E15" s="9">
        <v>1750</v>
      </c>
      <c r="G15" t="s">
        <v>8241</v>
      </c>
      <c r="H15">
        <v>1750</v>
      </c>
    </row>
    <row r="16" spans="1:8" x14ac:dyDescent="0.2">
      <c r="A16" s="8" t="s">
        <v>8237</v>
      </c>
      <c r="B16" s="9">
        <v>2285</v>
      </c>
      <c r="D16" s="8" t="s">
        <v>8237</v>
      </c>
      <c r="E16" s="9">
        <v>2285</v>
      </c>
      <c r="G16" t="s">
        <v>8237</v>
      </c>
      <c r="H16">
        <v>2285</v>
      </c>
    </row>
    <row r="17" spans="1:8" x14ac:dyDescent="0.2">
      <c r="A17" s="8" t="s">
        <v>8243</v>
      </c>
      <c r="B17" s="9">
        <v>182</v>
      </c>
      <c r="D17" s="8" t="s">
        <v>8243</v>
      </c>
      <c r="E17" s="9">
        <v>182</v>
      </c>
      <c r="G17" t="s">
        <v>8243</v>
      </c>
      <c r="H17">
        <v>182</v>
      </c>
    </row>
    <row r="18" spans="1:8" x14ac:dyDescent="0.2">
      <c r="A18" s="8" t="s">
        <v>8238</v>
      </c>
      <c r="B18" s="9">
        <v>106</v>
      </c>
      <c r="D18" s="8" t="s">
        <v>8238</v>
      </c>
      <c r="E18" s="9">
        <v>106</v>
      </c>
      <c r="G18" t="s">
        <v>8238</v>
      </c>
      <c r="H18">
        <v>106</v>
      </c>
    </row>
    <row r="19" spans="1:8" x14ac:dyDescent="0.2">
      <c r="A19" s="8" t="s">
        <v>8233</v>
      </c>
      <c r="B19" s="9">
        <v>1309</v>
      </c>
      <c r="D19" s="8" t="s">
        <v>8233</v>
      </c>
      <c r="E19" s="9">
        <v>1309</v>
      </c>
      <c r="G19" t="s">
        <v>8233</v>
      </c>
      <c r="H19">
        <v>1309</v>
      </c>
    </row>
    <row r="20" spans="1:8" x14ac:dyDescent="0.2">
      <c r="A20" s="8" t="s">
        <v>8234</v>
      </c>
      <c r="B20" s="9">
        <v>625</v>
      </c>
      <c r="D20" s="8" t="s">
        <v>8234</v>
      </c>
      <c r="E20" s="9">
        <v>625</v>
      </c>
      <c r="G20" t="s">
        <v>8234</v>
      </c>
      <c r="H20">
        <v>625</v>
      </c>
    </row>
    <row r="21" spans="1:8" x14ac:dyDescent="0.2">
      <c r="A21" s="8" t="s">
        <v>8228</v>
      </c>
      <c r="B21" s="9">
        <v>381</v>
      </c>
      <c r="D21" s="8" t="s">
        <v>8228</v>
      </c>
      <c r="E21" s="9">
        <v>381</v>
      </c>
      <c r="G21" t="s">
        <v>8228</v>
      </c>
      <c r="H21">
        <v>381</v>
      </c>
    </row>
    <row r="22" spans="1:8" x14ac:dyDescent="0.2">
      <c r="A22" s="8" t="s">
        <v>8235</v>
      </c>
      <c r="B22" s="9">
        <v>752</v>
      </c>
      <c r="D22" s="8" t="s">
        <v>8235</v>
      </c>
      <c r="E22" s="9">
        <v>752</v>
      </c>
      <c r="G22" t="s">
        <v>8235</v>
      </c>
      <c r="H22">
        <v>752</v>
      </c>
    </row>
    <row r="23" spans="1:8" x14ac:dyDescent="0.2">
      <c r="A23" s="8" t="s">
        <v>8244</v>
      </c>
      <c r="B23" s="9">
        <v>72</v>
      </c>
      <c r="D23" s="8" t="s">
        <v>8244</v>
      </c>
      <c r="E23" s="9">
        <v>72</v>
      </c>
      <c r="G23" t="s">
        <v>8244</v>
      </c>
      <c r="H23">
        <v>72</v>
      </c>
    </row>
    <row r="24" spans="1:8" x14ac:dyDescent="0.2">
      <c r="A24" s="8" t="s">
        <v>8224</v>
      </c>
      <c r="B24" s="9">
        <v>371160</v>
      </c>
      <c r="D24" s="8" t="s">
        <v>8224</v>
      </c>
      <c r="E24" s="9">
        <v>371160</v>
      </c>
      <c r="G24" t="s">
        <v>8224</v>
      </c>
      <c r="H24">
        <v>371160</v>
      </c>
    </row>
    <row r="25" spans="1:8" x14ac:dyDescent="0.2">
      <c r="A25" s="8" t="s">
        <v>8320</v>
      </c>
      <c r="B25" s="9">
        <v>463246</v>
      </c>
      <c r="D25" s="8" t="s">
        <v>8320</v>
      </c>
      <c r="E25" s="9">
        <v>463246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FullTable</vt:lpstr>
      <vt:lpstr>CategoryStats</vt:lpstr>
      <vt:lpstr>SubCategoryStats</vt:lpstr>
      <vt:lpstr>LaunchDateOutcomes</vt:lpstr>
      <vt:lpstr>Bonus1</vt:lpstr>
      <vt:lpstr>Bonus2</vt:lpstr>
      <vt:lpstr>Sheet3</vt:lpstr>
      <vt:lpstr>HITRATEBYCATEGORY</vt:lpstr>
      <vt:lpstr>HITRATEBYDATE</vt:lpstr>
      <vt:lpstr>FullTable_values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Rolando Ramos</cp:lastModifiedBy>
  <dcterms:created xsi:type="dcterms:W3CDTF">2017-04-20T15:17:24Z</dcterms:created>
  <dcterms:modified xsi:type="dcterms:W3CDTF">2020-09-22T16:36:07Z</dcterms:modified>
</cp:coreProperties>
</file>