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projects\clusterColombia\climacolombia\documentation\writeUp\"/>
    </mc:Choice>
  </mc:AlternateContent>
  <xr:revisionPtr revIDLastSave="0" documentId="10_ncr:100000_{46DC940D-499B-4252-9659-A0F924CA6847}" xr6:coauthVersionLast="31" xr6:coauthVersionMax="31" xr10:uidLastSave="{00000000-0000-0000-0000-000000000000}"/>
  <bookViews>
    <workbookView xWindow="0" yWindow="0" windowWidth="28800" windowHeight="11625" activeTab="3" xr2:uid="{DC76DEBC-A1F9-45F2-A205-10806F0ABE5F}"/>
  </bookViews>
  <sheets>
    <sheet name="Sheet3" sheetId="3" r:id="rId1"/>
    <sheet name="Sheet1" sheetId="1" r:id="rId2"/>
    <sheet name="Sheet2" sheetId="4" r:id="rId3"/>
    <sheet name="Sheet4" sheetId="5" r:id="rId4"/>
  </sheets>
  <calcPr calcId="179017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4" l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3" i="4"/>
  <c r="H3" i="1"/>
  <c r="S12" i="4"/>
  <c r="S13" i="4"/>
  <c r="S16" i="4"/>
  <c r="S9" i="4"/>
  <c r="S17" i="4"/>
  <c r="S14" i="4"/>
  <c r="S18" i="4"/>
  <c r="S3" i="4"/>
  <c r="S6" i="4"/>
  <c r="S5" i="4"/>
  <c r="S11" i="4"/>
  <c r="S4" i="4"/>
  <c r="S10" i="4"/>
  <c r="S7" i="4"/>
  <c r="S15" i="4"/>
  <c r="S8" i="4"/>
  <c r="O12" i="4"/>
  <c r="O13" i="4"/>
  <c r="O16" i="4"/>
  <c r="O9" i="4"/>
  <c r="O17" i="4"/>
  <c r="O14" i="4"/>
  <c r="O18" i="4"/>
  <c r="O3" i="4"/>
  <c r="O6" i="4"/>
  <c r="O5" i="4"/>
  <c r="O11" i="4"/>
  <c r="O4" i="4"/>
  <c r="O10" i="4"/>
  <c r="O7" i="4"/>
  <c r="O15" i="4"/>
  <c r="O8" i="4"/>
  <c r="K12" i="4"/>
  <c r="K13" i="4"/>
  <c r="K16" i="4"/>
  <c r="K9" i="4"/>
  <c r="K17" i="4"/>
  <c r="K14" i="4"/>
  <c r="K18" i="4"/>
  <c r="K3" i="4"/>
  <c r="K6" i="4"/>
  <c r="K5" i="4"/>
  <c r="K11" i="4"/>
  <c r="K4" i="4"/>
  <c r="K10" i="4"/>
  <c r="K7" i="4"/>
  <c r="K15" i="4"/>
  <c r="K8" i="4"/>
  <c r="I15" i="4"/>
  <c r="G15" i="4"/>
  <c r="C15" i="4"/>
  <c r="I7" i="4"/>
  <c r="G7" i="4"/>
  <c r="C7" i="4"/>
  <c r="I10" i="4"/>
  <c r="G10" i="4"/>
  <c r="C10" i="4"/>
  <c r="I4" i="4"/>
  <c r="G4" i="4"/>
  <c r="T4" i="4" s="1"/>
  <c r="C4" i="4"/>
  <c r="I11" i="4"/>
  <c r="T11" i="4" s="1"/>
  <c r="G11" i="4"/>
  <c r="C11" i="4"/>
  <c r="I5" i="4"/>
  <c r="G5" i="4"/>
  <c r="T5" i="4" s="1"/>
  <c r="C5" i="4"/>
  <c r="I6" i="4"/>
  <c r="G6" i="4"/>
  <c r="T6" i="4" s="1"/>
  <c r="C6" i="4"/>
  <c r="I3" i="4"/>
  <c r="G3" i="4"/>
  <c r="T3" i="4" s="1"/>
  <c r="C3" i="4"/>
  <c r="I18" i="4"/>
  <c r="G18" i="4"/>
  <c r="C18" i="4"/>
  <c r="I14" i="4"/>
  <c r="G14" i="4"/>
  <c r="T14" i="4" s="1"/>
  <c r="C14" i="4"/>
  <c r="I17" i="4"/>
  <c r="G17" i="4"/>
  <c r="T17" i="4" s="1"/>
  <c r="C17" i="4"/>
  <c r="I9" i="4"/>
  <c r="G9" i="4"/>
  <c r="C9" i="4"/>
  <c r="I16" i="4"/>
  <c r="G16" i="4"/>
  <c r="C16" i="4"/>
  <c r="I13" i="4"/>
  <c r="G13" i="4"/>
  <c r="C13" i="4"/>
  <c r="I12" i="4"/>
  <c r="G12" i="4"/>
  <c r="C12" i="4"/>
  <c r="I8" i="4"/>
  <c r="G8" i="4"/>
  <c r="T8" i="4" s="1"/>
  <c r="C8" i="4"/>
  <c r="W12" i="1"/>
  <c r="W16" i="1"/>
  <c r="W4" i="1"/>
  <c r="W8" i="1"/>
  <c r="W11" i="1"/>
  <c r="W15" i="1"/>
  <c r="W7" i="1"/>
  <c r="W3" i="1"/>
  <c r="W5" i="1"/>
  <c r="W14" i="1"/>
  <c r="W10" i="1"/>
  <c r="W13" i="1"/>
  <c r="W18" i="1"/>
  <c r="W6" i="1"/>
  <c r="W9" i="1"/>
  <c r="W17" i="1"/>
  <c r="Z12" i="1"/>
  <c r="Z16" i="1"/>
  <c r="Z4" i="1"/>
  <c r="Z8" i="1"/>
  <c r="Z11" i="1"/>
  <c r="Z15" i="1"/>
  <c r="Z7" i="1"/>
  <c r="Z3" i="1"/>
  <c r="Z5" i="1"/>
  <c r="Z14" i="1"/>
  <c r="Z10" i="1"/>
  <c r="Z13" i="1"/>
  <c r="Z18" i="1"/>
  <c r="Z6" i="1"/>
  <c r="Z9" i="1"/>
  <c r="Z17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3" i="1"/>
  <c r="T13" i="4" l="1"/>
  <c r="T7" i="4"/>
  <c r="T18" i="4"/>
  <c r="T9" i="4"/>
  <c r="T15" i="4"/>
  <c r="T16" i="4"/>
  <c r="T10" i="4"/>
  <c r="T12" i="4"/>
  <c r="AA15" i="1"/>
  <c r="AA7" i="1"/>
  <c r="AA6" i="1"/>
  <c r="AA17" i="1"/>
  <c r="AA18" i="1"/>
  <c r="AA5" i="1"/>
  <c r="AA16" i="1"/>
  <c r="AA13" i="1"/>
  <c r="AA11" i="1"/>
  <c r="AA14" i="1"/>
  <c r="AA8" i="1"/>
  <c r="AA4" i="1"/>
  <c r="AA10" i="1"/>
  <c r="AA9" i="1"/>
  <c r="AA3" i="1"/>
  <c r="AA12" i="1"/>
  <c r="F5" i="1"/>
  <c r="H5" i="1" s="1"/>
  <c r="F6" i="1"/>
  <c r="H6" i="1" s="1"/>
  <c r="F11" i="1"/>
  <c r="H11" i="1" s="1"/>
  <c r="F12" i="1"/>
  <c r="F13" i="1"/>
  <c r="F14" i="1"/>
  <c r="F7" i="1"/>
  <c r="F8" i="1"/>
  <c r="F9" i="1"/>
  <c r="F10" i="1"/>
  <c r="F15" i="1"/>
  <c r="F16" i="1"/>
  <c r="F17" i="1"/>
  <c r="H17" i="1" s="1"/>
  <c r="F18" i="1"/>
  <c r="H18" i="1" s="1"/>
  <c r="F3" i="1"/>
  <c r="F4" i="1"/>
  <c r="AD3" i="1"/>
  <c r="H12" i="1" s="1"/>
  <c r="H15" i="1" l="1"/>
  <c r="H10" i="1"/>
  <c r="AD4" i="1"/>
  <c r="H14" i="1"/>
  <c r="H16" i="1"/>
  <c r="H13" i="1"/>
  <c r="H9" i="1"/>
  <c r="H8" i="1"/>
  <c r="H7" i="1"/>
  <c r="H4" i="1"/>
</calcChain>
</file>

<file path=xl/sharedStrings.xml><?xml version="1.0" encoding="utf-8"?>
<sst xmlns="http://schemas.openxmlformats.org/spreadsheetml/2006/main" count="230" uniqueCount="81">
  <si>
    <t>KM</t>
  </si>
  <si>
    <t>TRh</t>
  </si>
  <si>
    <t>TrRh</t>
  </si>
  <si>
    <t>TRhWs</t>
  </si>
  <si>
    <t>TTrRhWs</t>
  </si>
  <si>
    <t>BKM</t>
  </si>
  <si>
    <t>Clustering method</t>
  </si>
  <si>
    <t>k</t>
  </si>
  <si>
    <t>features</t>
  </si>
  <si>
    <t>method</t>
  </si>
  <si>
    <t>$</t>
  </si>
  <si>
    <t>sil</t>
  </si>
  <si>
    <t>dunn</t>
  </si>
  <si>
    <t>wssse</t>
  </si>
  <si>
    <t>utci</t>
  </si>
  <si>
    <t>mean</t>
  </si>
  <si>
    <t>sd</t>
  </si>
  <si>
    <t>rmse</t>
  </si>
  <si>
    <t>ideamci</t>
  </si>
  <si>
    <t>r4.xlarge</t>
  </si>
  <si>
    <t>per Hour</t>
  </si>
  <si>
    <t>per min</t>
  </si>
  <si>
    <t>per sec</t>
  </si>
  <si>
    <t>url</t>
  </si>
  <si>
    <t>check the strategies look good</t>
  </si>
  <si>
    <t>10 instances</t>
  </si>
  <si>
    <t>http://lacunae.io/geovis2018_10_27_11_53_39/</t>
  </si>
  <si>
    <t>http://lacunae.io/geovis2018_10_27_11_53_30/</t>
  </si>
  <si>
    <t>http://lacunae.io/geovis2018_10_27_11_46_08/</t>
  </si>
  <si>
    <t>http://lacunae.io/geovis2018_10_27_12_58_07/</t>
  </si>
  <si>
    <t>http://lacunae.io/geovis2018_10_27_14_20_42/</t>
  </si>
  <si>
    <t>http://lacunae.io/geovis2018_10_27_14_20_00/</t>
  </si>
  <si>
    <t>http://lacunae.io/geovis2018_10_27_14_18_36/</t>
  </si>
  <si>
    <t>http://lacunae.io/geovis2018_10_27_14_06_53/</t>
  </si>
  <si>
    <t>http://lacunae.io/geovis2018_10_27_14_06_45/</t>
  </si>
  <si>
    <t>http://lacunae.io/geovis2018_10_27_14_21_03/</t>
  </si>
  <si>
    <t>http://lacunae.io/geovis2018_10_27_14_20_56/</t>
  </si>
  <si>
    <t>http://lacunae.io/geovis2018_10_26_14_53_14/</t>
  </si>
  <si>
    <t>http://lacunae.io/geovis2018_10_26_14_14_21/</t>
  </si>
  <si>
    <t>http://lacunae.io/geovis2018_10_27_11_20_24/</t>
  </si>
  <si>
    <t>http://lacunae.io/geovis2018_10_27_11_21_05/</t>
  </si>
  <si>
    <t>total mins</t>
  </si>
  <si>
    <t>total secs</t>
  </si>
  <si>
    <t>Row Labels</t>
  </si>
  <si>
    <t>Grand Total</t>
  </si>
  <si>
    <t>KM6TRh</t>
  </si>
  <si>
    <t>KM11TRh</t>
  </si>
  <si>
    <t>BKM11TRh</t>
  </si>
  <si>
    <t>KM6TrRh</t>
  </si>
  <si>
    <t>KM11TrRh</t>
  </si>
  <si>
    <t>KM11TRhWs</t>
  </si>
  <si>
    <t>KM11TTrRhWs</t>
  </si>
  <si>
    <t>KM6TRhWs</t>
  </si>
  <si>
    <t>KM6TTrRhWs</t>
  </si>
  <si>
    <t>BKM6TRh</t>
  </si>
  <si>
    <t>BKM6TrRh</t>
  </si>
  <si>
    <t>BKM11TrRh</t>
  </si>
  <si>
    <t>BKM11TRhWs</t>
  </si>
  <si>
    <t>BKM11TTrRhWs</t>
  </si>
  <si>
    <t>BKM6TRhWs</t>
  </si>
  <si>
    <t>BKM6TTrRhWs</t>
  </si>
  <si>
    <t>name</t>
  </si>
  <si>
    <t xml:space="preserve"> dunn</t>
  </si>
  <si>
    <t xml:space="preserve"> sil</t>
  </si>
  <si>
    <t xml:space="preserve"> wssse</t>
  </si>
  <si>
    <t>sd utci</t>
  </si>
  <si>
    <t>ideamci sd</t>
  </si>
  <si>
    <t>http://lacunae.io/geovis2018_10_27_15_05_38/</t>
  </si>
  <si>
    <t>rank</t>
  </si>
  <si>
    <t>score</t>
  </si>
  <si>
    <t>overall rank</t>
  </si>
  <si>
    <t>Number</t>
  </si>
  <si>
    <t>K clusters</t>
  </si>
  <si>
    <r>
      <t>Features (normalised with MLlib L</t>
    </r>
    <r>
      <rPr>
        <b/>
        <vertAlign val="superscript"/>
        <sz val="14"/>
        <color rgb="FF000000"/>
        <rFont val="Arial"/>
        <family val="2"/>
      </rPr>
      <t>2</t>
    </r>
    <r>
      <rPr>
        <b/>
        <sz val="14"/>
        <color rgb="FF000000"/>
        <rFont val="Arial"/>
        <family val="2"/>
      </rPr>
      <t>)</t>
    </r>
  </si>
  <si>
    <t>Short name + results link</t>
  </si>
  <si>
    <t>K-means</t>
  </si>
  <si>
    <t>Temperature, relative humdity</t>
  </si>
  <si>
    <t>Temperature range, relative humdity</t>
  </si>
  <si>
    <t>Temperature, relative humdity,wind speed</t>
  </si>
  <si>
    <t>Temperature, temperature range, relative humdity, wind speed</t>
  </si>
  <si>
    <t>Bisecting K-means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</si>
</sst>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333333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 Narrow"/>
      <family val="2"/>
    </font>
    <font>
      <sz val="10"/>
      <color rgb="FF000000"/>
      <name val="Arial Narrow"/>
      <family val="2"/>
    </font>
    <font>
      <b/>
      <sz val="10"/>
      <color theme="1"/>
      <name val="Arial Narrow"/>
      <family val="2"/>
    </font>
    <font>
      <b/>
      <sz val="12"/>
      <color theme="1"/>
      <name val="Arial Narrow"/>
      <family val="2"/>
    </font>
    <font>
      <sz val="8"/>
      <color theme="1"/>
      <name val="Arial Narrow"/>
      <family val="2"/>
    </font>
    <font>
      <sz val="8"/>
      <color rgb="FF000000"/>
      <name val="Arial Narrow"/>
      <family val="2"/>
    </font>
    <font>
      <sz val="8"/>
      <color theme="1"/>
      <name val="Calibri"/>
      <family val="2"/>
      <scheme val="minor"/>
    </font>
    <font>
      <b/>
      <sz val="14"/>
      <color rgb="FF000000"/>
      <name val="Arial"/>
      <family val="2"/>
    </font>
    <font>
      <b/>
      <vertAlign val="superscript"/>
      <sz val="14"/>
      <color rgb="FF000000"/>
      <name val="Arial"/>
      <family val="2"/>
    </font>
    <font>
      <sz val="14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DDDDD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3">
    <xf numFmtId="0" fontId="0" fillId="0" borderId="0" xfId="0"/>
    <xf numFmtId="0" fontId="1" fillId="0" borderId="0" xfId="0" applyFont="1"/>
    <xf numFmtId="0" fontId="1" fillId="0" borderId="3" xfId="0" applyFont="1" applyBorder="1"/>
    <xf numFmtId="0" fontId="1" fillId="0" borderId="1" xfId="0" applyFont="1" applyBorder="1"/>
    <xf numFmtId="0" fontId="1" fillId="0" borderId="2" xfId="0" applyFont="1" applyBorder="1" applyAlignment="1">
      <alignment horizontal="left"/>
    </xf>
    <xf numFmtId="0" fontId="2" fillId="0" borderId="0" xfId="0" applyFont="1"/>
    <xf numFmtId="164" fontId="0" fillId="0" borderId="0" xfId="0" applyNumberFormat="1"/>
    <xf numFmtId="0" fontId="3" fillId="0" borderId="0" xfId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0" borderId="4" xfId="0" applyFont="1" applyBorder="1"/>
    <xf numFmtId="2" fontId="4" fillId="2" borderId="4" xfId="0" applyNumberFormat="1" applyFont="1" applyFill="1" applyBorder="1"/>
    <xf numFmtId="0" fontId="6" fillId="0" borderId="4" xfId="0" applyFont="1" applyBorder="1"/>
    <xf numFmtId="0" fontId="6" fillId="2" borderId="4" xfId="0" applyFont="1" applyFill="1" applyBorder="1"/>
    <xf numFmtId="164" fontId="4" fillId="2" borderId="4" xfId="0" applyNumberFormat="1" applyFont="1" applyFill="1" applyBorder="1"/>
    <xf numFmtId="0" fontId="4" fillId="2" borderId="4" xfId="0" applyFont="1" applyFill="1" applyBorder="1"/>
    <xf numFmtId="0" fontId="6" fillId="0" borderId="0" xfId="0" applyFont="1" applyBorder="1"/>
    <xf numFmtId="0" fontId="6" fillId="2" borderId="0" xfId="0" applyFont="1" applyFill="1" applyBorder="1"/>
    <xf numFmtId="0" fontId="6" fillId="0" borderId="0" xfId="0" applyFont="1" applyFill="1" applyBorder="1"/>
    <xf numFmtId="0" fontId="5" fillId="2" borderId="4" xfId="0" applyFont="1" applyFill="1" applyBorder="1" applyAlignment="1"/>
    <xf numFmtId="0" fontId="4" fillId="2" borderId="4" xfId="0" applyFont="1" applyFill="1" applyBorder="1" applyAlignment="1"/>
    <xf numFmtId="0" fontId="6" fillId="2" borderId="4" xfId="0" applyFont="1" applyFill="1" applyBorder="1" applyAlignment="1">
      <alignment horizontal="left" textRotation="90"/>
    </xf>
    <xf numFmtId="0" fontId="6" fillId="0" borderId="4" xfId="0" applyFont="1" applyBorder="1" applyAlignment="1">
      <alignment horizontal="left" textRotation="90"/>
    </xf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 textRotation="90"/>
    </xf>
    <xf numFmtId="0" fontId="4" fillId="0" borderId="0" xfId="0" applyFont="1" applyBorder="1"/>
    <xf numFmtId="0" fontId="6" fillId="0" borderId="1" xfId="0" applyFont="1" applyBorder="1" applyAlignment="1">
      <alignment horizontal="left" textRotation="90"/>
    </xf>
    <xf numFmtId="0" fontId="6" fillId="2" borderId="19" xfId="0" applyFont="1" applyFill="1" applyBorder="1"/>
    <xf numFmtId="0" fontId="6" fillId="2" borderId="20" xfId="0" applyFont="1" applyFill="1" applyBorder="1" applyAlignment="1">
      <alignment horizontal="left" textRotation="90"/>
    </xf>
    <xf numFmtId="0" fontId="6" fillId="2" borderId="21" xfId="0" applyFont="1" applyFill="1" applyBorder="1" applyAlignment="1">
      <alignment horizontal="left" textRotation="90"/>
    </xf>
    <xf numFmtId="0" fontId="6" fillId="0" borderId="19" xfId="0" applyFont="1" applyBorder="1" applyAlignment="1">
      <alignment horizontal="left" textRotation="90"/>
    </xf>
    <xf numFmtId="0" fontId="6" fillId="0" borderId="21" xfId="0" applyFont="1" applyBorder="1" applyAlignment="1">
      <alignment horizontal="left" textRotation="90"/>
    </xf>
    <xf numFmtId="0" fontId="6" fillId="2" borderId="19" xfId="0" applyFont="1" applyFill="1" applyBorder="1" applyAlignment="1">
      <alignment horizontal="left" textRotation="90"/>
    </xf>
    <xf numFmtId="0" fontId="6" fillId="0" borderId="28" xfId="0" applyFont="1" applyBorder="1" applyAlignment="1">
      <alignment horizontal="left" textRotation="90"/>
    </xf>
    <xf numFmtId="0" fontId="6" fillId="0" borderId="29" xfId="0" applyFont="1" applyBorder="1" applyAlignment="1">
      <alignment horizontal="left" textRotation="90"/>
    </xf>
    <xf numFmtId="0" fontId="6" fillId="0" borderId="30" xfId="0" applyFont="1" applyBorder="1" applyAlignment="1">
      <alignment horizontal="left" textRotation="90"/>
    </xf>
    <xf numFmtId="0" fontId="6" fillId="0" borderId="1" xfId="0" applyFont="1" applyBorder="1"/>
    <xf numFmtId="0" fontId="8" fillId="0" borderId="25" xfId="0" applyFont="1" applyBorder="1"/>
    <xf numFmtId="2" fontId="8" fillId="2" borderId="31" xfId="0" applyNumberFormat="1" applyFont="1" applyFill="1" applyBorder="1"/>
    <xf numFmtId="0" fontId="9" fillId="2" borderId="8" xfId="0" applyFont="1" applyFill="1" applyBorder="1" applyAlignment="1"/>
    <xf numFmtId="164" fontId="8" fillId="2" borderId="10" xfId="0" applyNumberFormat="1" applyFont="1" applyFill="1" applyBorder="1"/>
    <xf numFmtId="0" fontId="8" fillId="0" borderId="16" xfId="0" applyFont="1" applyBorder="1"/>
    <xf numFmtId="0" fontId="8" fillId="0" borderId="18" xfId="0" applyFont="1" applyBorder="1"/>
    <xf numFmtId="0" fontId="8" fillId="2" borderId="16" xfId="0" applyFont="1" applyFill="1" applyBorder="1"/>
    <xf numFmtId="0" fontId="8" fillId="2" borderId="18" xfId="0" applyFont="1" applyFill="1" applyBorder="1"/>
    <xf numFmtId="0" fontId="8" fillId="2" borderId="17" xfId="0" applyFont="1" applyFill="1" applyBorder="1"/>
    <xf numFmtId="0" fontId="8" fillId="0" borderId="8" xfId="0" applyFont="1" applyBorder="1"/>
    <xf numFmtId="0" fontId="8" fillId="0" borderId="9" xfId="0" applyFont="1" applyBorder="1"/>
    <xf numFmtId="0" fontId="10" fillId="0" borderId="10" xfId="0" applyFont="1" applyBorder="1"/>
    <xf numFmtId="0" fontId="8" fillId="0" borderId="26" xfId="0" applyFont="1" applyBorder="1"/>
    <xf numFmtId="2" fontId="8" fillId="2" borderId="32" xfId="0" applyNumberFormat="1" applyFont="1" applyFill="1" applyBorder="1"/>
    <xf numFmtId="0" fontId="9" fillId="2" borderId="11" xfId="0" applyFont="1" applyFill="1" applyBorder="1" applyAlignment="1"/>
    <xf numFmtId="164" fontId="8" fillId="2" borderId="18" xfId="0" applyNumberFormat="1" applyFont="1" applyFill="1" applyBorder="1"/>
    <xf numFmtId="0" fontId="8" fillId="0" borderId="11" xfId="0" applyFont="1" applyBorder="1"/>
    <xf numFmtId="0" fontId="8" fillId="0" borderId="12" xfId="0" applyFont="1" applyBorder="1"/>
    <xf numFmtId="0" fontId="8" fillId="2" borderId="11" xfId="0" applyFont="1" applyFill="1" applyBorder="1"/>
    <xf numFmtId="0" fontId="8" fillId="2" borderId="12" xfId="0" applyFont="1" applyFill="1" applyBorder="1"/>
    <xf numFmtId="0" fontId="8" fillId="2" borderId="4" xfId="0" applyFont="1" applyFill="1" applyBorder="1"/>
    <xf numFmtId="0" fontId="8" fillId="0" borderId="4" xfId="0" applyFont="1" applyBorder="1"/>
    <xf numFmtId="0" fontId="10" fillId="0" borderId="12" xfId="0" applyFont="1" applyBorder="1"/>
    <xf numFmtId="0" fontId="8" fillId="2" borderId="11" xfId="0" applyFont="1" applyFill="1" applyBorder="1" applyAlignment="1"/>
    <xf numFmtId="0" fontId="8" fillId="0" borderId="27" xfId="0" applyFont="1" applyBorder="1"/>
    <xf numFmtId="2" fontId="8" fillId="2" borderId="33" xfId="0" applyNumberFormat="1" applyFont="1" applyFill="1" applyBorder="1"/>
    <xf numFmtId="0" fontId="9" fillId="2" borderId="13" xfId="0" applyFont="1" applyFill="1" applyBorder="1" applyAlignment="1"/>
    <xf numFmtId="164" fontId="8" fillId="2" borderId="34" xfId="0" applyNumberFormat="1" applyFont="1" applyFill="1" applyBorder="1"/>
    <xf numFmtId="0" fontId="8" fillId="0" borderId="13" xfId="0" applyFont="1" applyBorder="1"/>
    <xf numFmtId="0" fontId="8" fillId="0" borderId="15" xfId="0" applyFont="1" applyBorder="1"/>
    <xf numFmtId="0" fontId="8" fillId="2" borderId="13" xfId="0" applyFont="1" applyFill="1" applyBorder="1"/>
    <xf numFmtId="0" fontId="8" fillId="2" borderId="15" xfId="0" applyFont="1" applyFill="1" applyBorder="1"/>
    <xf numFmtId="0" fontId="8" fillId="2" borderId="14" xfId="0" applyFont="1" applyFill="1" applyBorder="1"/>
    <xf numFmtId="0" fontId="8" fillId="0" borderId="14" xfId="0" applyFont="1" applyBorder="1"/>
    <xf numFmtId="0" fontId="10" fillId="0" borderId="15" xfId="0" applyFont="1" applyBorder="1"/>
    <xf numFmtId="0" fontId="4" fillId="0" borderId="2" xfId="0" applyFont="1" applyBorder="1"/>
    <xf numFmtId="0" fontId="4" fillId="0" borderId="3" xfId="0" applyFont="1" applyBorder="1"/>
    <xf numFmtId="0" fontId="7" fillId="2" borderId="1" xfId="0" applyFont="1" applyFill="1" applyBorder="1" applyAlignment="1">
      <alignment horizontal="left" textRotation="90"/>
    </xf>
    <xf numFmtId="0" fontId="10" fillId="2" borderId="25" xfId="0" applyFont="1" applyFill="1" applyBorder="1"/>
    <xf numFmtId="0" fontId="10" fillId="2" borderId="26" xfId="0" applyFont="1" applyFill="1" applyBorder="1"/>
    <xf numFmtId="0" fontId="10" fillId="2" borderId="27" xfId="0" applyFont="1" applyFill="1" applyBorder="1"/>
    <xf numFmtId="0" fontId="6" fillId="2" borderId="4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6" fillId="2" borderId="24" xfId="0" applyFont="1" applyFill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11" fillId="0" borderId="35" xfId="0" applyFont="1" applyBorder="1" applyAlignment="1">
      <alignment horizontal="center" vertical="center"/>
    </xf>
    <xf numFmtId="0" fontId="13" fillId="0" borderId="35" xfId="0" applyFont="1" applyBorder="1" applyAlignment="1">
      <alignment vertical="center"/>
    </xf>
    <xf numFmtId="0" fontId="13" fillId="3" borderId="35" xfId="0" applyFont="1" applyFill="1" applyBorder="1" applyAlignment="1">
      <alignment vertical="center"/>
    </xf>
    <xf numFmtId="0" fontId="13" fillId="4" borderId="35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3400.650348263887" createdVersion="6" refreshedVersion="6" minRefreshableVersion="3" recordCount="16" xr:uid="{ABBE4D84-670B-4941-AE58-4C1CB524E737}">
  <cacheSource type="worksheet">
    <worksheetSource ref="E2:Q18" sheet="Sheet1"/>
  </cacheSource>
  <cacheFields count="13">
    <cacheField name="name" numFmtId="0">
      <sharedItems count="16">
        <s v="KM6TRh"/>
        <s v="KM6TrRh"/>
        <s v="KM6TRhWs"/>
        <s v="KM6TTrRhWs"/>
        <s v="BKM6TRh"/>
        <s v="BKM6TrRh"/>
        <s v="BKM6TRhWs"/>
        <s v="BKM6TTrRhWs"/>
        <s v="KM11TRh"/>
        <s v="KM11TrRh"/>
        <s v="KM11TRhWs"/>
        <s v="KM11TTrRhWs"/>
        <s v="BKM11TRh"/>
        <s v="BKM11TrRh"/>
        <s v="BKM11TRhWs"/>
        <s v="BKM11TTrRhWs"/>
      </sharedItems>
    </cacheField>
    <cacheField name="total mins" numFmtId="2">
      <sharedItems containsSemiMixedTypes="0" containsString="0" containsNumber="1" minValue="27.466666666666665" maxValue="70.7"/>
    </cacheField>
    <cacheField name="total secs" numFmtId="0">
      <sharedItems containsSemiMixedTypes="0" containsString="0" containsNumber="1" containsInteger="1" minValue="1648" maxValue="4242"/>
    </cacheField>
    <cacheField name="$" numFmtId="164">
      <sharedItems containsSemiMixedTypes="0" containsString="0" containsNumber="1" minValue="0.3067111111111111" maxValue="0.78948333333333343"/>
    </cacheField>
    <cacheField name="sil" numFmtId="0">
      <sharedItems containsSemiMixedTypes="0" containsString="0" containsNumber="1" minValue="0.77" maxValue="0.99"/>
    </cacheField>
    <cacheField name="dunn" numFmtId="0">
      <sharedItems containsSemiMixedTypes="0" containsString="0" containsNumber="1" minValue="2.56" maxValue="8.4600000000000009"/>
    </cacheField>
    <cacheField name="wssse" numFmtId="0">
      <sharedItems containsSemiMixedTypes="0" containsString="0" containsNumber="1" minValue="0.68" maxValue="54.25"/>
    </cacheField>
    <cacheField name="mean" numFmtId="0">
      <sharedItems containsSemiMixedTypes="0" containsString="0" containsNumber="1" minValue="0.49" maxValue="1.93"/>
    </cacheField>
    <cacheField name="sd" numFmtId="0">
      <sharedItems containsSemiMixedTypes="0" containsString="0" containsNumber="1" minValue="2.0699999999999998" maxValue="5.29"/>
    </cacheField>
    <cacheField name="rmse" numFmtId="0">
      <sharedItems containsSemiMixedTypes="0" containsString="0" containsNumber="1" minValue="2.17" maxValue="5.63"/>
    </cacheField>
    <cacheField name="mean2" numFmtId="0">
      <sharedItems containsSemiMixedTypes="0" containsString="0" containsNumber="1" minValue="-0.67" maxValue="-0.09"/>
    </cacheField>
    <cacheField name="sd2" numFmtId="0">
      <sharedItems containsSemiMixedTypes="0" containsString="0" containsNumber="1" minValue="1.25" maxValue="3.18"/>
    </cacheField>
    <cacheField name="rmse2" numFmtId="0">
      <sharedItems containsSemiMixedTypes="0" containsString="0" containsNumber="1" minValue="1.27" maxValue="3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n v="28.6"/>
    <n v="1716"/>
    <n v="0.31936666666666669"/>
    <n v="0.97"/>
    <n v="3.53"/>
    <n v="7.6"/>
    <n v="1.24"/>
    <n v="3.12"/>
    <n v="3.35"/>
    <n v="-0.14000000000000001"/>
    <n v="1.36"/>
    <n v="1.36"/>
  </r>
  <r>
    <x v="1"/>
    <n v="33.18333333333333"/>
    <n v="1991"/>
    <n v="0.37054722222222219"/>
    <n v="0.97"/>
    <n v="4"/>
    <n v="1.98"/>
    <n v="1.91"/>
    <n v="5.28"/>
    <n v="5.61"/>
    <n v="-0.64"/>
    <n v="3.16"/>
    <n v="3.23"/>
  </r>
  <r>
    <x v="2"/>
    <n v="44.733333333333334"/>
    <n v="2684"/>
    <n v="0.49952222222222226"/>
    <n v="0.87"/>
    <n v="2.92"/>
    <n v="34.450000000000003"/>
    <n v="0.94"/>
    <n v="2.85"/>
    <n v="3"/>
    <n v="-0.26"/>
    <n v="1.45"/>
    <n v="1.47"/>
  </r>
  <r>
    <x v="3"/>
    <n v="45.43333333333333"/>
    <n v="2726"/>
    <n v="0.50733888888888889"/>
    <n v="0.77"/>
    <n v="2.85"/>
    <n v="51.21"/>
    <n v="0.98"/>
    <n v="2.82"/>
    <n v="2.99"/>
    <n v="-0.24"/>
    <n v="1.44"/>
    <n v="1.46"/>
  </r>
  <r>
    <x v="4"/>
    <n v="27.466666666666665"/>
    <n v="1648"/>
    <n v="0.3067111111111111"/>
    <n v="0.97"/>
    <n v="3.8"/>
    <n v="7.63"/>
    <n v="1.41"/>
    <n v="3.04"/>
    <n v="3.35"/>
    <n v="-0.24"/>
    <n v="1.34"/>
    <n v="1.36"/>
  </r>
  <r>
    <x v="5"/>
    <n v="43.366666666666667"/>
    <n v="2602"/>
    <n v="0.48426111111111114"/>
    <n v="0.93"/>
    <n v="2.65"/>
    <n v="2.39"/>
    <n v="1.93"/>
    <n v="5.29"/>
    <n v="5.63"/>
    <n v="-0.67"/>
    <n v="3.18"/>
    <n v="3.25"/>
  </r>
  <r>
    <x v="6"/>
    <n v="45.666666666666664"/>
    <n v="2740"/>
    <n v="0.50994444444444442"/>
    <n v="0.84"/>
    <n v="2.78"/>
    <n v="36.04"/>
    <n v="0.84"/>
    <n v="2.76"/>
    <n v="2.88"/>
    <n v="-0.26"/>
    <n v="1.34"/>
    <n v="1.37"/>
  </r>
  <r>
    <x v="7"/>
    <n v="45.31666666666667"/>
    <n v="2719"/>
    <n v="0.50603611111111113"/>
    <n v="0.77"/>
    <n v="2.56"/>
    <n v="54.25"/>
    <n v="1.06"/>
    <n v="3.17"/>
    <n v="3.35"/>
    <n v="-0.33"/>
    <n v="1.71"/>
    <n v="1.74"/>
  </r>
  <r>
    <x v="8"/>
    <n v="43.716666666666669"/>
    <n v="2623"/>
    <n v="0.48816944444444449"/>
    <n v="0.99"/>
    <n v="5.84"/>
    <n v="2.5099999999999998"/>
    <n v="1.28"/>
    <n v="2.92"/>
    <n v="3.18"/>
    <n v="-0.16"/>
    <n v="1.26"/>
    <n v="1.27"/>
  </r>
  <r>
    <x v="9"/>
    <n v="44.333333333333336"/>
    <n v="2660"/>
    <n v="0.49505555555555558"/>
    <n v="0.99"/>
    <n v="8.4600000000000009"/>
    <n v="0.68"/>
    <n v="1.93"/>
    <n v="5.28"/>
    <n v="5.62"/>
    <n v="-0.65"/>
    <n v="3.17"/>
    <n v="3.23"/>
  </r>
  <r>
    <x v="10"/>
    <n v="70.7"/>
    <n v="4242"/>
    <n v="0.78948333333333343"/>
    <n v="0.93"/>
    <n v="4.4000000000000004"/>
    <n v="19.010000000000002"/>
    <n v="0.49"/>
    <n v="2.35"/>
    <n v="2.4"/>
    <n v="-0.09"/>
    <n v="1.29"/>
    <n v="1.29"/>
  </r>
  <r>
    <x v="11"/>
    <n v="67.683333333333337"/>
    <n v="4061"/>
    <n v="0.75579722222222223"/>
    <n v="0.88"/>
    <n v="4.13"/>
    <n v="34.83"/>
    <n v="0.6"/>
    <n v="2.7"/>
    <n v="2.77"/>
    <n v="-0.11"/>
    <n v="1.39"/>
    <n v="1.39"/>
  </r>
  <r>
    <x v="12"/>
    <n v="43.733333333333334"/>
    <n v="2624"/>
    <n v="0.48835555555555554"/>
    <n v="0.99"/>
    <n v="4.1399999999999997"/>
    <n v="2.8"/>
    <n v="1.33"/>
    <n v="2.88"/>
    <n v="3.17"/>
    <n v="-0.2"/>
    <n v="1.29"/>
    <n v="1.3"/>
  </r>
  <r>
    <x v="13"/>
    <n v="65.3"/>
    <n v="3918"/>
    <n v="0.72918333333333329"/>
    <n v="0.98"/>
    <n v="5.04"/>
    <n v="0.83"/>
    <n v="1.93"/>
    <n v="5.27"/>
    <n v="5.61"/>
    <n v="-0.66"/>
    <n v="3.18"/>
    <n v="3.24"/>
  </r>
  <r>
    <x v="14"/>
    <n v="68.8"/>
    <n v="4128"/>
    <n v="0.76826666666666665"/>
    <n v="0.9"/>
    <n v="2.93"/>
    <n v="21.43"/>
    <n v="0.65"/>
    <n v="2.0699999999999998"/>
    <n v="2.17"/>
    <n v="-0.18"/>
    <n v="1.25"/>
    <n v="1.27"/>
  </r>
  <r>
    <x v="15"/>
    <n v="41.666666666666664"/>
    <n v="2500"/>
    <n v="0.46527777777777773"/>
    <n v="0.82"/>
    <n v="2.92"/>
    <n v="38.07"/>
    <n v="0.71"/>
    <n v="2.76"/>
    <n v="2.85"/>
    <n v="-0.23"/>
    <n v="1.58"/>
    <n v="1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20A296-A18E-454C-BAA6-84CDAD8FFF81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20" firstHeaderRow="0" firstDataRow="1" firstDataCol="1"/>
  <pivotFields count="13">
    <pivotField axis="axisRow" showAll="0" sortType="descending">
      <items count="17">
        <item x="12"/>
        <item x="14"/>
        <item x="13"/>
        <item x="15"/>
        <item x="4"/>
        <item x="6"/>
        <item x="5"/>
        <item x="7"/>
        <item x="8"/>
        <item x="10"/>
        <item x="9"/>
        <item x="11"/>
        <item x="0"/>
        <item x="2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2" showAll="0"/>
    <pivotField showAll="0"/>
    <pivotField numFmtId="164" showAll="0"/>
    <pivotField dataField="1" showAll="0"/>
    <pivotField dataField="1" showAll="0"/>
    <pivotField dataField="1" showAll="0"/>
    <pivotField showAll="0"/>
    <pivotField dataField="1" showAll="0"/>
    <pivotField showAll="0"/>
    <pivotField showAll="0"/>
    <pivotField dataField="1" showAll="0"/>
    <pivotField showAll="0"/>
  </pivotFields>
  <rowFields count="1">
    <field x="0"/>
  </rowFields>
  <rowItems count="17">
    <i>
      <x v="10"/>
    </i>
    <i>
      <x v="8"/>
    </i>
    <i>
      <x v="2"/>
    </i>
    <i>
      <x v="9"/>
    </i>
    <i>
      <x/>
    </i>
    <i>
      <x v="11"/>
    </i>
    <i>
      <x v="14"/>
    </i>
    <i>
      <x v="4"/>
    </i>
    <i>
      <x v="12"/>
    </i>
    <i>
      <x v="1"/>
    </i>
    <i>
      <x v="13"/>
    </i>
    <i>
      <x v="3"/>
    </i>
    <i>
      <x v="15"/>
    </i>
    <i>
      <x v="5"/>
    </i>
    <i>
      <x v="6"/>
    </i>
    <i>
      <x v="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 dunn" fld="5" baseField="0" baseItem="0"/>
    <dataField name=" sil" fld="4" baseField="0" baseItem="0"/>
    <dataField name=" wssse" fld="6" baseField="0" baseItem="0"/>
    <dataField name="sd utci" fld="8" baseField="0" baseItem="0"/>
    <dataField name="ideamci sd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lacunae.io/geovis2018_10_27_14_06_53/" TargetMode="External"/><Relationship Id="rId13" Type="http://schemas.openxmlformats.org/officeDocument/2006/relationships/hyperlink" Target="http://lacunae.io/geovis2018_10_27_14_20_56/" TargetMode="External"/><Relationship Id="rId3" Type="http://schemas.openxmlformats.org/officeDocument/2006/relationships/hyperlink" Target="http://lacunae.io/geovis2018_10_26_14_14_21/" TargetMode="External"/><Relationship Id="rId7" Type="http://schemas.openxmlformats.org/officeDocument/2006/relationships/hyperlink" Target="http://lacunae.io/geovis2018_10_27_14_18_36/" TargetMode="External"/><Relationship Id="rId12" Type="http://schemas.openxmlformats.org/officeDocument/2006/relationships/hyperlink" Target="http://lacunae.io/geovis2018_10_27_14_21_03/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lacunae.io/geovis2018_10_26_14_53_14/" TargetMode="External"/><Relationship Id="rId16" Type="http://schemas.openxmlformats.org/officeDocument/2006/relationships/hyperlink" Target="http://lacunae.io/geovis2018_10_27_15_05_38/" TargetMode="External"/><Relationship Id="rId1" Type="http://schemas.openxmlformats.org/officeDocument/2006/relationships/hyperlink" Target="http://lacunae.io/geovis2018_10_27_11_53_39/" TargetMode="External"/><Relationship Id="rId6" Type="http://schemas.openxmlformats.org/officeDocument/2006/relationships/hyperlink" Target="http://lacunae.io/geovis2018_10_27_11_46_08/" TargetMode="External"/><Relationship Id="rId11" Type="http://schemas.openxmlformats.org/officeDocument/2006/relationships/hyperlink" Target="http://lacunae.io/geovis2018_10_27_14_20_42/" TargetMode="External"/><Relationship Id="rId5" Type="http://schemas.openxmlformats.org/officeDocument/2006/relationships/hyperlink" Target="http://lacunae.io/geovis2018_10_27_11_21_05/" TargetMode="External"/><Relationship Id="rId15" Type="http://schemas.openxmlformats.org/officeDocument/2006/relationships/hyperlink" Target="http://lacunae.io/geovis2018_10_27_12_58_07/" TargetMode="External"/><Relationship Id="rId10" Type="http://schemas.openxmlformats.org/officeDocument/2006/relationships/hyperlink" Target="http://lacunae.io/geovis2018_10_27_14_20_00/" TargetMode="External"/><Relationship Id="rId4" Type="http://schemas.openxmlformats.org/officeDocument/2006/relationships/hyperlink" Target="http://lacunae.io/geovis2018_10_27_11_20_24/" TargetMode="External"/><Relationship Id="rId9" Type="http://schemas.openxmlformats.org/officeDocument/2006/relationships/hyperlink" Target="http://lacunae.io/geovis2018_10_27_14_06_45/" TargetMode="External"/><Relationship Id="rId14" Type="http://schemas.openxmlformats.org/officeDocument/2006/relationships/hyperlink" Target="http://lacunae.io/geovis2018_10_27_11_53_30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lacunae.io/geovis2018_10_27_14_06_53/" TargetMode="External"/><Relationship Id="rId13" Type="http://schemas.openxmlformats.org/officeDocument/2006/relationships/hyperlink" Target="http://lacunae.io/geovis2018_10_27_14_20_56/" TargetMode="External"/><Relationship Id="rId3" Type="http://schemas.openxmlformats.org/officeDocument/2006/relationships/hyperlink" Target="http://lacunae.io/geovis2018_10_26_14_14_21/" TargetMode="External"/><Relationship Id="rId7" Type="http://schemas.openxmlformats.org/officeDocument/2006/relationships/hyperlink" Target="http://lacunae.io/geovis2018_10_27_14_18_36/" TargetMode="External"/><Relationship Id="rId12" Type="http://schemas.openxmlformats.org/officeDocument/2006/relationships/hyperlink" Target="http://lacunae.io/geovis2018_10_27_14_21_03/" TargetMode="External"/><Relationship Id="rId17" Type="http://schemas.openxmlformats.org/officeDocument/2006/relationships/printerSettings" Target="../printerSettings/printerSettings3.bin"/><Relationship Id="rId2" Type="http://schemas.openxmlformats.org/officeDocument/2006/relationships/hyperlink" Target="http://lacunae.io/geovis2018_10_26_14_53_14/" TargetMode="External"/><Relationship Id="rId16" Type="http://schemas.openxmlformats.org/officeDocument/2006/relationships/hyperlink" Target="http://lacunae.io/geovis2018_10_27_15_05_38/" TargetMode="External"/><Relationship Id="rId1" Type="http://schemas.openxmlformats.org/officeDocument/2006/relationships/hyperlink" Target="http://lacunae.io/geovis2018_10_27_11_53_39/" TargetMode="External"/><Relationship Id="rId6" Type="http://schemas.openxmlformats.org/officeDocument/2006/relationships/hyperlink" Target="http://lacunae.io/geovis2018_10_27_11_46_08/" TargetMode="External"/><Relationship Id="rId11" Type="http://schemas.openxmlformats.org/officeDocument/2006/relationships/hyperlink" Target="http://lacunae.io/geovis2018_10_27_14_20_42/" TargetMode="External"/><Relationship Id="rId5" Type="http://schemas.openxmlformats.org/officeDocument/2006/relationships/hyperlink" Target="http://lacunae.io/geovis2018_10_27_11_21_05/" TargetMode="External"/><Relationship Id="rId15" Type="http://schemas.openxmlformats.org/officeDocument/2006/relationships/hyperlink" Target="http://lacunae.io/geovis2018_10_27_12_58_07/" TargetMode="External"/><Relationship Id="rId10" Type="http://schemas.openxmlformats.org/officeDocument/2006/relationships/hyperlink" Target="http://lacunae.io/geovis2018_10_27_14_20_00/" TargetMode="External"/><Relationship Id="rId4" Type="http://schemas.openxmlformats.org/officeDocument/2006/relationships/hyperlink" Target="http://lacunae.io/geovis2018_10_27_11_20_24/" TargetMode="External"/><Relationship Id="rId9" Type="http://schemas.openxmlformats.org/officeDocument/2006/relationships/hyperlink" Target="http://lacunae.io/geovis2018_10_27_14_06_45/" TargetMode="External"/><Relationship Id="rId14" Type="http://schemas.openxmlformats.org/officeDocument/2006/relationships/hyperlink" Target="http://lacunae.io/geovis2018_10_27_11_53_3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58AE5-8B60-4C50-BFC1-A0CF9128626B}">
  <dimension ref="A3:F20"/>
  <sheetViews>
    <sheetView workbookViewId="0">
      <selection activeCell="B4" sqref="B4"/>
    </sheetView>
  </sheetViews>
  <sheetFormatPr defaultRowHeight="15" x14ac:dyDescent="0.25"/>
  <cols>
    <col min="1" max="1" width="14.85546875" bestFit="1" customWidth="1"/>
    <col min="2" max="3" width="6" bestFit="1" customWidth="1"/>
    <col min="4" max="4" width="7" bestFit="1" customWidth="1"/>
    <col min="5" max="5" width="6.7109375" bestFit="1" customWidth="1"/>
    <col min="6" max="6" width="10.42578125" bestFit="1" customWidth="1"/>
  </cols>
  <sheetData>
    <row r="3" spans="1:6" x14ac:dyDescent="0.25">
      <c r="A3" s="9" t="s">
        <v>43</v>
      </c>
      <c r="B3" t="s">
        <v>62</v>
      </c>
      <c r="C3" t="s">
        <v>63</v>
      </c>
      <c r="D3" t="s">
        <v>64</v>
      </c>
      <c r="E3" t="s">
        <v>65</v>
      </c>
      <c r="F3" t="s">
        <v>66</v>
      </c>
    </row>
    <row r="4" spans="1:6" x14ac:dyDescent="0.25">
      <c r="A4" s="10" t="s">
        <v>49</v>
      </c>
      <c r="B4" s="8">
        <v>8.4600000000000009</v>
      </c>
      <c r="C4" s="8">
        <v>0.99</v>
      </c>
      <c r="D4" s="8">
        <v>0.68</v>
      </c>
      <c r="E4" s="8">
        <v>5.28</v>
      </c>
      <c r="F4" s="8">
        <v>3.17</v>
      </c>
    </row>
    <row r="5" spans="1:6" x14ac:dyDescent="0.25">
      <c r="A5" s="10" t="s">
        <v>46</v>
      </c>
      <c r="B5" s="8">
        <v>5.84</v>
      </c>
      <c r="C5" s="8">
        <v>0.99</v>
      </c>
      <c r="D5" s="8">
        <v>2.5099999999999998</v>
      </c>
      <c r="E5" s="8">
        <v>2.92</v>
      </c>
      <c r="F5" s="8">
        <v>1.26</v>
      </c>
    </row>
    <row r="6" spans="1:6" x14ac:dyDescent="0.25">
      <c r="A6" s="10" t="s">
        <v>56</v>
      </c>
      <c r="B6" s="8">
        <v>5.04</v>
      </c>
      <c r="C6" s="8">
        <v>0.98</v>
      </c>
      <c r="D6" s="8">
        <v>0.83</v>
      </c>
      <c r="E6" s="8">
        <v>5.27</v>
      </c>
      <c r="F6" s="8">
        <v>3.18</v>
      </c>
    </row>
    <row r="7" spans="1:6" x14ac:dyDescent="0.25">
      <c r="A7" s="10" t="s">
        <v>50</v>
      </c>
      <c r="B7" s="8">
        <v>4.4000000000000004</v>
      </c>
      <c r="C7" s="8">
        <v>0.93</v>
      </c>
      <c r="D7" s="8">
        <v>19.010000000000002</v>
      </c>
      <c r="E7" s="8">
        <v>2.35</v>
      </c>
      <c r="F7" s="8">
        <v>1.29</v>
      </c>
    </row>
    <row r="8" spans="1:6" x14ac:dyDescent="0.25">
      <c r="A8" s="10" t="s">
        <v>47</v>
      </c>
      <c r="B8" s="8">
        <v>4.1399999999999997</v>
      </c>
      <c r="C8" s="8">
        <v>0.99</v>
      </c>
      <c r="D8" s="8">
        <v>2.8</v>
      </c>
      <c r="E8" s="8">
        <v>2.88</v>
      </c>
      <c r="F8" s="8">
        <v>1.29</v>
      </c>
    </row>
    <row r="9" spans="1:6" x14ac:dyDescent="0.25">
      <c r="A9" s="10" t="s">
        <v>51</v>
      </c>
      <c r="B9" s="8">
        <v>4.13</v>
      </c>
      <c r="C9" s="8">
        <v>0.88</v>
      </c>
      <c r="D9" s="8">
        <v>34.83</v>
      </c>
      <c r="E9" s="8">
        <v>2.7</v>
      </c>
      <c r="F9" s="8">
        <v>1.39</v>
      </c>
    </row>
    <row r="10" spans="1:6" x14ac:dyDescent="0.25">
      <c r="A10" s="10" t="s">
        <v>48</v>
      </c>
      <c r="B10" s="8">
        <v>4</v>
      </c>
      <c r="C10" s="8">
        <v>0.97</v>
      </c>
      <c r="D10" s="8">
        <v>1.98</v>
      </c>
      <c r="E10" s="8">
        <v>5.28</v>
      </c>
      <c r="F10" s="8">
        <v>3.16</v>
      </c>
    </row>
    <row r="11" spans="1:6" x14ac:dyDescent="0.25">
      <c r="A11" s="10" t="s">
        <v>54</v>
      </c>
      <c r="B11" s="8">
        <v>3.8</v>
      </c>
      <c r="C11" s="8">
        <v>0.97</v>
      </c>
      <c r="D11" s="8">
        <v>7.63</v>
      </c>
      <c r="E11" s="8">
        <v>3.04</v>
      </c>
      <c r="F11" s="8">
        <v>1.34</v>
      </c>
    </row>
    <row r="12" spans="1:6" x14ac:dyDescent="0.25">
      <c r="A12" s="10" t="s">
        <v>45</v>
      </c>
      <c r="B12" s="8">
        <v>3.53</v>
      </c>
      <c r="C12" s="8">
        <v>0.97</v>
      </c>
      <c r="D12" s="8">
        <v>7.6</v>
      </c>
      <c r="E12" s="8">
        <v>3.12</v>
      </c>
      <c r="F12" s="8">
        <v>1.36</v>
      </c>
    </row>
    <row r="13" spans="1:6" x14ac:dyDescent="0.25">
      <c r="A13" s="10" t="s">
        <v>57</v>
      </c>
      <c r="B13" s="8">
        <v>2.93</v>
      </c>
      <c r="C13" s="8">
        <v>0.9</v>
      </c>
      <c r="D13" s="8">
        <v>21.43</v>
      </c>
      <c r="E13" s="8">
        <v>2.0699999999999998</v>
      </c>
      <c r="F13" s="8">
        <v>1.25</v>
      </c>
    </row>
    <row r="14" spans="1:6" x14ac:dyDescent="0.25">
      <c r="A14" s="10" t="s">
        <v>52</v>
      </c>
      <c r="B14" s="8">
        <v>2.92</v>
      </c>
      <c r="C14" s="8">
        <v>0.87</v>
      </c>
      <c r="D14" s="8">
        <v>34.450000000000003</v>
      </c>
      <c r="E14" s="8">
        <v>2.85</v>
      </c>
      <c r="F14" s="8">
        <v>1.45</v>
      </c>
    </row>
    <row r="15" spans="1:6" x14ac:dyDescent="0.25">
      <c r="A15" s="10" t="s">
        <v>58</v>
      </c>
      <c r="B15" s="8">
        <v>2.92</v>
      </c>
      <c r="C15" s="8">
        <v>0.82</v>
      </c>
      <c r="D15" s="8">
        <v>38.07</v>
      </c>
      <c r="E15" s="8">
        <v>2.76</v>
      </c>
      <c r="F15" s="8">
        <v>1.58</v>
      </c>
    </row>
    <row r="16" spans="1:6" x14ac:dyDescent="0.25">
      <c r="A16" s="10" t="s">
        <v>53</v>
      </c>
      <c r="B16" s="8">
        <v>2.85</v>
      </c>
      <c r="C16" s="8">
        <v>0.77</v>
      </c>
      <c r="D16" s="8">
        <v>51.21</v>
      </c>
      <c r="E16" s="8">
        <v>2.82</v>
      </c>
      <c r="F16" s="8">
        <v>1.44</v>
      </c>
    </row>
    <row r="17" spans="1:6" x14ac:dyDescent="0.25">
      <c r="A17" s="10" t="s">
        <v>59</v>
      </c>
      <c r="B17" s="8">
        <v>2.78</v>
      </c>
      <c r="C17" s="8">
        <v>0.84</v>
      </c>
      <c r="D17" s="8">
        <v>36.04</v>
      </c>
      <c r="E17" s="8">
        <v>2.76</v>
      </c>
      <c r="F17" s="8">
        <v>1.34</v>
      </c>
    </row>
    <row r="18" spans="1:6" x14ac:dyDescent="0.25">
      <c r="A18" s="10" t="s">
        <v>55</v>
      </c>
      <c r="B18" s="8">
        <v>2.65</v>
      </c>
      <c r="C18" s="8">
        <v>0.93</v>
      </c>
      <c r="D18" s="8">
        <v>2.39</v>
      </c>
      <c r="E18" s="8">
        <v>5.29</v>
      </c>
      <c r="F18" s="8">
        <v>3.18</v>
      </c>
    </row>
    <row r="19" spans="1:6" x14ac:dyDescent="0.25">
      <c r="A19" s="10" t="s">
        <v>60</v>
      </c>
      <c r="B19" s="8">
        <v>2.56</v>
      </c>
      <c r="C19" s="8">
        <v>0.77</v>
      </c>
      <c r="D19" s="8">
        <v>54.25</v>
      </c>
      <c r="E19" s="8">
        <v>3.17</v>
      </c>
      <c r="F19" s="8">
        <v>1.71</v>
      </c>
    </row>
    <row r="20" spans="1:6" x14ac:dyDescent="0.25">
      <c r="A20" s="10" t="s">
        <v>44</v>
      </c>
      <c r="B20" s="8">
        <v>62.95</v>
      </c>
      <c r="C20" s="8">
        <v>14.57</v>
      </c>
      <c r="D20" s="8">
        <v>315.70999999999998</v>
      </c>
      <c r="E20" s="8">
        <v>54.560000000000009</v>
      </c>
      <c r="F20" s="8">
        <v>29.390000000000004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85AE9-E338-486B-9FD4-D48A83E178DE}">
  <dimension ref="A1:AE28"/>
  <sheetViews>
    <sheetView topLeftCell="E1" workbookViewId="0">
      <selection activeCell="AB18" sqref="AB3:AB18"/>
    </sheetView>
  </sheetViews>
  <sheetFormatPr defaultRowHeight="15" x14ac:dyDescent="0.25"/>
  <cols>
    <col min="5" max="5" width="12.5703125" bestFit="1" customWidth="1"/>
    <col min="6" max="6" width="8.42578125" hidden="1" customWidth="1"/>
    <col min="7" max="20" width="5.7109375" customWidth="1"/>
    <col min="22" max="27" width="6" customWidth="1"/>
    <col min="28" max="28" width="44" customWidth="1"/>
    <col min="29" max="29" width="22.140625" customWidth="1"/>
    <col min="30" max="30" width="12" bestFit="1" customWidth="1"/>
  </cols>
  <sheetData>
    <row r="1" spans="1:31" x14ac:dyDescent="0.25">
      <c r="E1" s="17"/>
      <c r="F1" s="18"/>
      <c r="G1" s="19"/>
      <c r="H1" s="19"/>
      <c r="I1" s="19"/>
      <c r="J1" s="19"/>
      <c r="K1" s="19"/>
      <c r="L1" s="79" t="s">
        <v>14</v>
      </c>
      <c r="M1" s="79"/>
      <c r="N1" s="79"/>
      <c r="O1" s="80" t="s">
        <v>18</v>
      </c>
      <c r="P1" s="81"/>
      <c r="Q1" s="82"/>
      <c r="R1" s="24"/>
      <c r="S1" s="24"/>
      <c r="T1" s="24"/>
      <c r="AB1" t="s">
        <v>23</v>
      </c>
      <c r="AD1" t="s">
        <v>25</v>
      </c>
    </row>
    <row r="2" spans="1:31" ht="43.5" x14ac:dyDescent="0.25">
      <c r="B2" t="s">
        <v>6</v>
      </c>
      <c r="C2" t="s">
        <v>7</v>
      </c>
      <c r="D2" t="s">
        <v>8</v>
      </c>
      <c r="E2" s="13" t="s">
        <v>61</v>
      </c>
      <c r="F2" s="14" t="s">
        <v>41</v>
      </c>
      <c r="G2" s="22" t="s">
        <v>42</v>
      </c>
      <c r="H2" s="22" t="s">
        <v>10</v>
      </c>
      <c r="I2" s="23" t="s">
        <v>11</v>
      </c>
      <c r="J2" s="23" t="s">
        <v>12</v>
      </c>
      <c r="K2" s="23" t="s">
        <v>13</v>
      </c>
      <c r="L2" s="22" t="s">
        <v>15</v>
      </c>
      <c r="M2" s="22" t="s">
        <v>16</v>
      </c>
      <c r="N2" s="22" t="s">
        <v>17</v>
      </c>
      <c r="O2" s="23" t="s">
        <v>15</v>
      </c>
      <c r="P2" s="23" t="s">
        <v>16</v>
      </c>
      <c r="Q2" s="23" t="s">
        <v>17</v>
      </c>
      <c r="R2" s="25"/>
      <c r="S2" s="25"/>
      <c r="T2" s="25"/>
      <c r="AC2" t="s">
        <v>19</v>
      </c>
      <c r="AD2" s="5">
        <v>0.67</v>
      </c>
      <c r="AE2" t="s">
        <v>20</v>
      </c>
    </row>
    <row r="3" spans="1:31" x14ac:dyDescent="0.25">
      <c r="A3">
        <v>1</v>
      </c>
      <c r="B3" t="s">
        <v>0</v>
      </c>
      <c r="C3">
        <v>6</v>
      </c>
      <c r="D3" s="1" t="s">
        <v>1</v>
      </c>
      <c r="E3" s="11" t="s">
        <v>45</v>
      </c>
      <c r="F3" s="12">
        <f t="shared" ref="F3:F18" si="0">G3/60</f>
        <v>28.6</v>
      </c>
      <c r="G3" s="20">
        <v>1716</v>
      </c>
      <c r="H3" s="15">
        <f t="shared" ref="H3:H18" si="1">F3*$AD$3</f>
        <v>0.31936666666666669</v>
      </c>
      <c r="I3" s="11">
        <v>0.97</v>
      </c>
      <c r="J3" s="11">
        <v>3.53</v>
      </c>
      <c r="K3" s="11">
        <v>7.6</v>
      </c>
      <c r="L3" s="16">
        <v>1.24</v>
      </c>
      <c r="M3" s="16">
        <v>3.12</v>
      </c>
      <c r="N3" s="16">
        <v>3.35</v>
      </c>
      <c r="O3" s="11">
        <v>-0.14000000000000001</v>
      </c>
      <c r="P3" s="11">
        <v>1.36</v>
      </c>
      <c r="Q3" s="11">
        <v>1.36</v>
      </c>
      <c r="R3" s="26">
        <f t="shared" ref="R3:R18" si="2">RANK(I3,I$3:I$18)</f>
        <v>5</v>
      </c>
      <c r="S3" s="26">
        <f t="shared" ref="S3:S18" si="3">RANK(J3,J$3:J$18)</f>
        <v>9</v>
      </c>
      <c r="T3" s="26"/>
      <c r="W3" s="26">
        <f t="shared" ref="W3:W18" si="4">RANK(N3,N$3:N$18)</f>
        <v>5</v>
      </c>
      <c r="X3" s="26"/>
      <c r="Y3" s="26"/>
      <c r="Z3" s="26">
        <f t="shared" ref="Z3:Z18" si="5">RANK(Q3,Q$3:Q$18)</f>
        <v>11</v>
      </c>
      <c r="AA3" s="26">
        <f t="shared" ref="AA3:AA18" si="6">SUM(R3:Z3)</f>
        <v>30</v>
      </c>
      <c r="AB3" s="7" t="s">
        <v>37</v>
      </c>
      <c r="AD3">
        <f>AD2/60</f>
        <v>1.1166666666666667E-2</v>
      </c>
      <c r="AE3" t="s">
        <v>21</v>
      </c>
    </row>
    <row r="4" spans="1:31" x14ac:dyDescent="0.25">
      <c r="A4">
        <v>2</v>
      </c>
      <c r="C4">
        <v>6</v>
      </c>
      <c r="D4" s="1" t="s">
        <v>2</v>
      </c>
      <c r="E4" s="11" t="s">
        <v>48</v>
      </c>
      <c r="F4" s="12">
        <f t="shared" si="0"/>
        <v>33.18333333333333</v>
      </c>
      <c r="G4" s="20">
        <v>1991</v>
      </c>
      <c r="H4" s="15">
        <f t="shared" si="1"/>
        <v>0.37054722222222219</v>
      </c>
      <c r="I4" s="11">
        <v>0.97</v>
      </c>
      <c r="J4" s="11">
        <v>4</v>
      </c>
      <c r="K4" s="11">
        <v>1.98</v>
      </c>
      <c r="L4" s="16">
        <v>1.91</v>
      </c>
      <c r="M4" s="16">
        <v>5.28</v>
      </c>
      <c r="N4" s="16">
        <v>5.61</v>
      </c>
      <c r="O4" s="11">
        <v>-0.64</v>
      </c>
      <c r="P4" s="11">
        <v>3.16</v>
      </c>
      <c r="Q4" s="11">
        <v>3.23</v>
      </c>
      <c r="R4" s="26">
        <f t="shared" si="2"/>
        <v>5</v>
      </c>
      <c r="S4" s="26">
        <f t="shared" si="3"/>
        <v>7</v>
      </c>
      <c r="T4" s="26"/>
      <c r="W4" s="26">
        <f t="shared" si="4"/>
        <v>3</v>
      </c>
      <c r="X4" s="26"/>
      <c r="Y4" s="26"/>
      <c r="Z4" s="26">
        <f t="shared" si="5"/>
        <v>3</v>
      </c>
      <c r="AA4" s="26">
        <f t="shared" si="6"/>
        <v>18</v>
      </c>
      <c r="AB4" s="7" t="s">
        <v>38</v>
      </c>
      <c r="AD4">
        <f>AD3/60</f>
        <v>1.8611111111111112E-4</v>
      </c>
      <c r="AE4" t="s">
        <v>22</v>
      </c>
    </row>
    <row r="5" spans="1:31" x14ac:dyDescent="0.25">
      <c r="A5">
        <v>3</v>
      </c>
      <c r="C5">
        <v>6</v>
      </c>
      <c r="D5" s="1" t="s">
        <v>3</v>
      </c>
      <c r="E5" s="11" t="s">
        <v>52</v>
      </c>
      <c r="F5" s="12">
        <f t="shared" si="0"/>
        <v>44.733333333333334</v>
      </c>
      <c r="G5" s="20">
        <v>2684</v>
      </c>
      <c r="H5" s="15">
        <f t="shared" si="1"/>
        <v>0.49952222222222226</v>
      </c>
      <c r="I5" s="11">
        <v>0.87</v>
      </c>
      <c r="J5" s="11">
        <v>2.92</v>
      </c>
      <c r="K5" s="11">
        <v>34.450000000000003</v>
      </c>
      <c r="L5" s="16">
        <v>0.94</v>
      </c>
      <c r="M5" s="16">
        <v>2.85</v>
      </c>
      <c r="N5" s="16">
        <v>3</v>
      </c>
      <c r="O5" s="11">
        <v>-0.26</v>
      </c>
      <c r="P5" s="11">
        <v>1.45</v>
      </c>
      <c r="Q5" s="11">
        <v>1.47</v>
      </c>
      <c r="R5" s="26">
        <f t="shared" si="2"/>
        <v>12</v>
      </c>
      <c r="S5" s="26">
        <f t="shared" si="3"/>
        <v>11</v>
      </c>
      <c r="T5" s="26"/>
      <c r="W5" s="26">
        <f t="shared" si="4"/>
        <v>10</v>
      </c>
      <c r="X5" s="26"/>
      <c r="Y5" s="26"/>
      <c r="Z5" s="26">
        <f t="shared" si="5"/>
        <v>7</v>
      </c>
      <c r="AA5" s="26">
        <f t="shared" si="6"/>
        <v>40</v>
      </c>
      <c r="AB5" s="7" t="s">
        <v>39</v>
      </c>
      <c r="AD5" t="s">
        <v>24</v>
      </c>
    </row>
    <row r="6" spans="1:31" x14ac:dyDescent="0.25">
      <c r="A6">
        <v>4</v>
      </c>
      <c r="C6">
        <v>6</v>
      </c>
      <c r="D6" s="1" t="s">
        <v>4</v>
      </c>
      <c r="E6" s="11" t="s">
        <v>53</v>
      </c>
      <c r="F6" s="12">
        <f t="shared" si="0"/>
        <v>45.43333333333333</v>
      </c>
      <c r="G6" s="20">
        <v>2726</v>
      </c>
      <c r="H6" s="15">
        <f t="shared" si="1"/>
        <v>0.50733888888888889</v>
      </c>
      <c r="I6" s="11">
        <v>0.77</v>
      </c>
      <c r="J6" s="11">
        <v>2.85</v>
      </c>
      <c r="K6" s="11">
        <v>51.21</v>
      </c>
      <c r="L6" s="16">
        <v>0.98</v>
      </c>
      <c r="M6" s="16">
        <v>2.82</v>
      </c>
      <c r="N6" s="16">
        <v>2.99</v>
      </c>
      <c r="O6" s="11">
        <v>-0.24</v>
      </c>
      <c r="P6" s="11">
        <v>1.44</v>
      </c>
      <c r="Q6" s="11">
        <v>1.46</v>
      </c>
      <c r="R6" s="26">
        <f t="shared" si="2"/>
        <v>15</v>
      </c>
      <c r="S6" s="26">
        <f t="shared" si="3"/>
        <v>13</v>
      </c>
      <c r="T6" s="26"/>
      <c r="W6" s="26">
        <f t="shared" si="4"/>
        <v>11</v>
      </c>
      <c r="X6" s="26"/>
      <c r="Y6" s="26"/>
      <c r="Z6" s="26">
        <f t="shared" si="5"/>
        <v>8</v>
      </c>
      <c r="AA6" s="26">
        <f t="shared" si="6"/>
        <v>47</v>
      </c>
      <c r="AB6" s="7" t="s">
        <v>40</v>
      </c>
      <c r="AD6" t="s">
        <v>24</v>
      </c>
    </row>
    <row r="7" spans="1:31" x14ac:dyDescent="0.25">
      <c r="A7">
        <v>5</v>
      </c>
      <c r="B7" t="s">
        <v>5</v>
      </c>
      <c r="C7">
        <v>6</v>
      </c>
      <c r="D7" s="1" t="s">
        <v>1</v>
      </c>
      <c r="E7" s="11" t="s">
        <v>54</v>
      </c>
      <c r="F7" s="12">
        <f t="shared" si="0"/>
        <v>27.466666666666665</v>
      </c>
      <c r="G7" s="20">
        <v>1648</v>
      </c>
      <c r="H7" s="15">
        <f t="shared" si="1"/>
        <v>0.3067111111111111</v>
      </c>
      <c r="I7" s="11">
        <v>0.97</v>
      </c>
      <c r="J7" s="11">
        <v>3.8</v>
      </c>
      <c r="K7" s="11">
        <v>7.63</v>
      </c>
      <c r="L7" s="16">
        <v>1.41</v>
      </c>
      <c r="M7" s="16">
        <v>3.04</v>
      </c>
      <c r="N7" s="16">
        <v>3.35</v>
      </c>
      <c r="O7" s="11">
        <v>-0.24</v>
      </c>
      <c r="P7" s="11">
        <v>1.34</v>
      </c>
      <c r="Q7" s="11">
        <v>1.36</v>
      </c>
      <c r="R7" s="26">
        <f t="shared" si="2"/>
        <v>5</v>
      </c>
      <c r="S7" s="26">
        <f t="shared" si="3"/>
        <v>8</v>
      </c>
      <c r="T7" s="26"/>
      <c r="W7" s="26">
        <f t="shared" si="4"/>
        <v>5</v>
      </c>
      <c r="X7" s="26"/>
      <c r="Y7" s="26"/>
      <c r="Z7" s="26">
        <f t="shared" si="5"/>
        <v>11</v>
      </c>
      <c r="AA7" s="26">
        <f t="shared" si="6"/>
        <v>29</v>
      </c>
      <c r="AB7" s="7" t="s">
        <v>26</v>
      </c>
    </row>
    <row r="8" spans="1:31" x14ac:dyDescent="0.25">
      <c r="A8">
        <v>6</v>
      </c>
      <c r="C8">
        <v>6</v>
      </c>
      <c r="D8" s="1" t="s">
        <v>2</v>
      </c>
      <c r="E8" s="11" t="s">
        <v>55</v>
      </c>
      <c r="F8" s="12">
        <f t="shared" si="0"/>
        <v>43.366666666666667</v>
      </c>
      <c r="G8" s="20">
        <v>2602</v>
      </c>
      <c r="H8" s="15">
        <f t="shared" si="1"/>
        <v>0.48426111111111114</v>
      </c>
      <c r="I8" s="11">
        <v>0.93</v>
      </c>
      <c r="J8" s="11">
        <v>2.65</v>
      </c>
      <c r="K8" s="11">
        <v>2.39</v>
      </c>
      <c r="L8" s="16">
        <v>1.93</v>
      </c>
      <c r="M8" s="16">
        <v>5.29</v>
      </c>
      <c r="N8" s="16">
        <v>5.63</v>
      </c>
      <c r="O8" s="11">
        <v>-0.67</v>
      </c>
      <c r="P8" s="11">
        <v>3.18</v>
      </c>
      <c r="Q8" s="11">
        <v>3.25</v>
      </c>
      <c r="R8" s="26">
        <f t="shared" si="2"/>
        <v>8</v>
      </c>
      <c r="S8" s="26">
        <f t="shared" si="3"/>
        <v>15</v>
      </c>
      <c r="T8" s="26"/>
      <c r="W8" s="26">
        <f t="shared" si="4"/>
        <v>1</v>
      </c>
      <c r="X8" s="26"/>
      <c r="Y8" s="26"/>
      <c r="Z8" s="26">
        <f t="shared" si="5"/>
        <v>1</v>
      </c>
      <c r="AA8" s="26">
        <f t="shared" si="6"/>
        <v>25</v>
      </c>
      <c r="AB8" s="7" t="s">
        <v>28</v>
      </c>
    </row>
    <row r="9" spans="1:31" x14ac:dyDescent="0.25">
      <c r="A9">
        <v>7</v>
      </c>
      <c r="C9">
        <v>6</v>
      </c>
      <c r="D9" s="1" t="s">
        <v>3</v>
      </c>
      <c r="E9" s="11" t="s">
        <v>59</v>
      </c>
      <c r="F9" s="12">
        <f t="shared" si="0"/>
        <v>45.666666666666664</v>
      </c>
      <c r="G9" s="21">
        <v>2740</v>
      </c>
      <c r="H9" s="15">
        <f t="shared" si="1"/>
        <v>0.50994444444444442</v>
      </c>
      <c r="I9" s="11">
        <v>0.84</v>
      </c>
      <c r="J9" s="11">
        <v>2.78</v>
      </c>
      <c r="K9" s="11">
        <v>36.04</v>
      </c>
      <c r="L9" s="16">
        <v>0.84</v>
      </c>
      <c r="M9" s="16">
        <v>2.76</v>
      </c>
      <c r="N9" s="16">
        <v>2.88</v>
      </c>
      <c r="O9" s="11">
        <v>-0.26</v>
      </c>
      <c r="P9" s="11">
        <v>1.34</v>
      </c>
      <c r="Q9" s="11">
        <v>1.37</v>
      </c>
      <c r="R9" s="26">
        <f t="shared" si="2"/>
        <v>13</v>
      </c>
      <c r="S9" s="26">
        <f t="shared" si="3"/>
        <v>14</v>
      </c>
      <c r="T9" s="26"/>
      <c r="W9" s="26">
        <f t="shared" si="4"/>
        <v>12</v>
      </c>
      <c r="X9" s="26"/>
      <c r="Y9" s="26"/>
      <c r="Z9" s="26">
        <f t="shared" si="5"/>
        <v>10</v>
      </c>
      <c r="AA9" s="26">
        <f t="shared" si="6"/>
        <v>49</v>
      </c>
      <c r="AB9" s="7" t="s">
        <v>27</v>
      </c>
    </row>
    <row r="10" spans="1:31" x14ac:dyDescent="0.25">
      <c r="A10">
        <v>8</v>
      </c>
      <c r="C10">
        <v>6</v>
      </c>
      <c r="D10" s="1" t="s">
        <v>4</v>
      </c>
      <c r="E10" s="11" t="s">
        <v>60</v>
      </c>
      <c r="F10" s="12">
        <f t="shared" si="0"/>
        <v>45.31666666666667</v>
      </c>
      <c r="G10" s="20">
        <v>2719</v>
      </c>
      <c r="H10" s="15">
        <f t="shared" si="1"/>
        <v>0.50603611111111113</v>
      </c>
      <c r="I10" s="11">
        <v>0.77</v>
      </c>
      <c r="J10" s="11">
        <v>2.56</v>
      </c>
      <c r="K10" s="11">
        <v>54.25</v>
      </c>
      <c r="L10" s="16">
        <v>1.06</v>
      </c>
      <c r="M10" s="16">
        <v>3.17</v>
      </c>
      <c r="N10" s="16">
        <v>3.35</v>
      </c>
      <c r="O10" s="11">
        <v>-0.33</v>
      </c>
      <c r="P10" s="11">
        <v>1.71</v>
      </c>
      <c r="Q10" s="11">
        <v>1.74</v>
      </c>
      <c r="R10" s="26">
        <f t="shared" si="2"/>
        <v>15</v>
      </c>
      <c r="S10" s="26">
        <f t="shared" si="3"/>
        <v>16</v>
      </c>
      <c r="T10" s="26"/>
      <c r="W10" s="26">
        <f t="shared" si="4"/>
        <v>5</v>
      </c>
      <c r="X10" s="26"/>
      <c r="Y10" s="26"/>
      <c r="Z10" s="26">
        <f t="shared" si="5"/>
        <v>5</v>
      </c>
      <c r="AA10" s="26">
        <f t="shared" si="6"/>
        <v>41</v>
      </c>
      <c r="AB10" s="7" t="s">
        <v>29</v>
      </c>
    </row>
    <row r="11" spans="1:31" x14ac:dyDescent="0.25">
      <c r="A11">
        <v>9</v>
      </c>
      <c r="B11" t="s">
        <v>0</v>
      </c>
      <c r="C11">
        <v>11</v>
      </c>
      <c r="D11" s="1" t="s">
        <v>1</v>
      </c>
      <c r="E11" s="11" t="s">
        <v>46</v>
      </c>
      <c r="F11" s="12">
        <f t="shared" si="0"/>
        <v>43.716666666666669</v>
      </c>
      <c r="G11" s="20">
        <v>2623</v>
      </c>
      <c r="H11" s="15">
        <f t="shared" si="1"/>
        <v>0.48816944444444449</v>
      </c>
      <c r="I11" s="11">
        <v>0.99</v>
      </c>
      <c r="J11" s="11">
        <v>5.84</v>
      </c>
      <c r="K11" s="11">
        <v>2.5099999999999998</v>
      </c>
      <c r="L11" s="16">
        <v>1.28</v>
      </c>
      <c r="M11" s="16">
        <v>2.92</v>
      </c>
      <c r="N11" s="16">
        <v>3.18</v>
      </c>
      <c r="O11" s="11">
        <v>-0.16</v>
      </c>
      <c r="P11" s="11">
        <v>1.26</v>
      </c>
      <c r="Q11" s="11">
        <v>1.27</v>
      </c>
      <c r="R11" s="26">
        <f t="shared" si="2"/>
        <v>1</v>
      </c>
      <c r="S11" s="26">
        <f t="shared" si="3"/>
        <v>2</v>
      </c>
      <c r="T11" s="26"/>
      <c r="W11" s="26">
        <f t="shared" si="4"/>
        <v>8</v>
      </c>
      <c r="X11" s="26"/>
      <c r="Y11" s="26"/>
      <c r="Z11" s="26">
        <f t="shared" si="5"/>
        <v>15</v>
      </c>
      <c r="AA11" s="26">
        <f t="shared" si="6"/>
        <v>26</v>
      </c>
      <c r="AB11" s="7" t="s">
        <v>32</v>
      </c>
    </row>
    <row r="12" spans="1:31" x14ac:dyDescent="0.25">
      <c r="A12">
        <v>10</v>
      </c>
      <c r="C12">
        <v>11</v>
      </c>
      <c r="D12" s="1" t="s">
        <v>2</v>
      </c>
      <c r="E12" s="11" t="s">
        <v>49</v>
      </c>
      <c r="F12" s="12">
        <f t="shared" si="0"/>
        <v>44.333333333333336</v>
      </c>
      <c r="G12" s="20">
        <v>2660</v>
      </c>
      <c r="H12" s="15">
        <f t="shared" si="1"/>
        <v>0.49505555555555558</v>
      </c>
      <c r="I12" s="11">
        <v>0.99</v>
      </c>
      <c r="J12" s="11">
        <v>8.4600000000000009</v>
      </c>
      <c r="K12" s="11">
        <v>0.68</v>
      </c>
      <c r="L12" s="16">
        <v>1.93</v>
      </c>
      <c r="M12" s="16">
        <v>5.28</v>
      </c>
      <c r="N12" s="16">
        <v>5.62</v>
      </c>
      <c r="O12" s="11">
        <v>-0.65</v>
      </c>
      <c r="P12" s="11">
        <v>3.17</v>
      </c>
      <c r="Q12" s="11">
        <v>3.23</v>
      </c>
      <c r="R12" s="26">
        <f t="shared" si="2"/>
        <v>1</v>
      </c>
      <c r="S12" s="26">
        <f t="shared" si="3"/>
        <v>1</v>
      </c>
      <c r="T12" s="26"/>
      <c r="W12" s="26">
        <f t="shared" si="4"/>
        <v>2</v>
      </c>
      <c r="X12" s="26"/>
      <c r="Y12" s="26"/>
      <c r="Z12" s="26">
        <f t="shared" si="5"/>
        <v>3</v>
      </c>
      <c r="AA12" s="26">
        <f t="shared" si="6"/>
        <v>7</v>
      </c>
      <c r="AB12" s="7" t="s">
        <v>33</v>
      </c>
    </row>
    <row r="13" spans="1:31" x14ac:dyDescent="0.25">
      <c r="A13">
        <v>11</v>
      </c>
      <c r="C13">
        <v>11</v>
      </c>
      <c r="D13" s="1" t="s">
        <v>3</v>
      </c>
      <c r="E13" s="11" t="s">
        <v>50</v>
      </c>
      <c r="F13" s="12">
        <f t="shared" si="0"/>
        <v>70.7</v>
      </c>
      <c r="G13" s="20">
        <v>4242</v>
      </c>
      <c r="H13" s="15">
        <f t="shared" si="1"/>
        <v>0.78948333333333343</v>
      </c>
      <c r="I13" s="11">
        <v>0.93</v>
      </c>
      <c r="J13" s="11">
        <v>4.4000000000000004</v>
      </c>
      <c r="K13" s="11">
        <v>19.010000000000002</v>
      </c>
      <c r="L13" s="16">
        <v>0.49</v>
      </c>
      <c r="M13" s="16">
        <v>2.35</v>
      </c>
      <c r="N13" s="16">
        <v>2.4</v>
      </c>
      <c r="O13" s="11">
        <v>-0.09</v>
      </c>
      <c r="P13" s="11">
        <v>1.29</v>
      </c>
      <c r="Q13" s="11">
        <v>1.29</v>
      </c>
      <c r="R13" s="26">
        <f t="shared" si="2"/>
        <v>8</v>
      </c>
      <c r="S13" s="26">
        <f t="shared" si="3"/>
        <v>4</v>
      </c>
      <c r="T13" s="26"/>
      <c r="W13" s="26">
        <f t="shared" si="4"/>
        <v>15</v>
      </c>
      <c r="X13" s="26"/>
      <c r="Y13" s="26"/>
      <c r="Z13" s="26">
        <f t="shared" si="5"/>
        <v>14</v>
      </c>
      <c r="AA13" s="26">
        <f t="shared" si="6"/>
        <v>41</v>
      </c>
      <c r="AB13" s="7" t="s">
        <v>67</v>
      </c>
    </row>
    <row r="14" spans="1:31" x14ac:dyDescent="0.25">
      <c r="A14">
        <v>12</v>
      </c>
      <c r="C14">
        <v>11</v>
      </c>
      <c r="D14" s="1" t="s">
        <v>4</v>
      </c>
      <c r="E14" s="11" t="s">
        <v>51</v>
      </c>
      <c r="F14" s="12">
        <f t="shared" si="0"/>
        <v>67.683333333333337</v>
      </c>
      <c r="G14" s="20">
        <v>4061</v>
      </c>
      <c r="H14" s="15">
        <f t="shared" si="1"/>
        <v>0.75579722222222223</v>
      </c>
      <c r="I14" s="11">
        <v>0.88</v>
      </c>
      <c r="J14" s="11">
        <v>4.13</v>
      </c>
      <c r="K14" s="11">
        <v>34.83</v>
      </c>
      <c r="L14" s="16">
        <v>0.6</v>
      </c>
      <c r="M14" s="16">
        <v>2.7</v>
      </c>
      <c r="N14" s="16">
        <v>2.77</v>
      </c>
      <c r="O14" s="11">
        <v>-0.11</v>
      </c>
      <c r="P14" s="11">
        <v>1.39</v>
      </c>
      <c r="Q14" s="11">
        <v>1.39</v>
      </c>
      <c r="R14" s="26">
        <f t="shared" si="2"/>
        <v>11</v>
      </c>
      <c r="S14" s="26">
        <f t="shared" si="3"/>
        <v>6</v>
      </c>
      <c r="T14" s="26"/>
      <c r="W14" s="26">
        <f t="shared" si="4"/>
        <v>14</v>
      </c>
      <c r="X14" s="26"/>
      <c r="Y14" s="26"/>
      <c r="Z14" s="26">
        <f t="shared" si="5"/>
        <v>9</v>
      </c>
      <c r="AA14" s="26">
        <f t="shared" si="6"/>
        <v>40</v>
      </c>
      <c r="AB14" s="7" t="s">
        <v>34</v>
      </c>
    </row>
    <row r="15" spans="1:31" x14ac:dyDescent="0.25">
      <c r="A15">
        <v>13</v>
      </c>
      <c r="B15" t="s">
        <v>5</v>
      </c>
      <c r="C15">
        <v>11</v>
      </c>
      <c r="D15" s="1" t="s">
        <v>1</v>
      </c>
      <c r="E15" s="11" t="s">
        <v>47</v>
      </c>
      <c r="F15" s="12">
        <f t="shared" si="0"/>
        <v>43.733333333333334</v>
      </c>
      <c r="G15" s="20">
        <v>2624</v>
      </c>
      <c r="H15" s="15">
        <f t="shared" si="1"/>
        <v>0.48835555555555554</v>
      </c>
      <c r="I15" s="11">
        <v>0.99</v>
      </c>
      <c r="J15" s="11">
        <v>4.1399999999999997</v>
      </c>
      <c r="K15" s="11">
        <v>2.8</v>
      </c>
      <c r="L15" s="16">
        <v>1.33</v>
      </c>
      <c r="M15" s="16">
        <v>2.88</v>
      </c>
      <c r="N15" s="16">
        <v>3.17</v>
      </c>
      <c r="O15" s="11">
        <v>-0.2</v>
      </c>
      <c r="P15" s="11">
        <v>1.29</v>
      </c>
      <c r="Q15" s="11">
        <v>1.3</v>
      </c>
      <c r="R15" s="26">
        <f t="shared" si="2"/>
        <v>1</v>
      </c>
      <c r="S15" s="26">
        <f t="shared" si="3"/>
        <v>5</v>
      </c>
      <c r="T15" s="26"/>
      <c r="W15" s="26">
        <f t="shared" si="4"/>
        <v>9</v>
      </c>
      <c r="X15" s="26"/>
      <c r="Y15" s="26"/>
      <c r="Z15" s="26">
        <f t="shared" si="5"/>
        <v>13</v>
      </c>
      <c r="AA15" s="26">
        <f t="shared" si="6"/>
        <v>28</v>
      </c>
      <c r="AB15" s="7" t="s">
        <v>31</v>
      </c>
    </row>
    <row r="16" spans="1:31" x14ac:dyDescent="0.25">
      <c r="A16">
        <v>14</v>
      </c>
      <c r="C16">
        <v>11</v>
      </c>
      <c r="D16" s="1" t="s">
        <v>2</v>
      </c>
      <c r="E16" s="11" t="s">
        <v>56</v>
      </c>
      <c r="F16" s="12">
        <f t="shared" si="0"/>
        <v>65.3</v>
      </c>
      <c r="G16" s="20">
        <v>3918</v>
      </c>
      <c r="H16" s="15">
        <f t="shared" si="1"/>
        <v>0.72918333333333329</v>
      </c>
      <c r="I16" s="11">
        <v>0.98</v>
      </c>
      <c r="J16" s="11">
        <v>5.04</v>
      </c>
      <c r="K16" s="11">
        <v>0.83</v>
      </c>
      <c r="L16" s="16">
        <v>1.93</v>
      </c>
      <c r="M16" s="16">
        <v>5.27</v>
      </c>
      <c r="N16" s="16">
        <v>5.61</v>
      </c>
      <c r="O16" s="11">
        <v>-0.66</v>
      </c>
      <c r="P16" s="11">
        <v>3.18</v>
      </c>
      <c r="Q16" s="11">
        <v>3.24</v>
      </c>
      <c r="R16" s="26">
        <f t="shared" si="2"/>
        <v>4</v>
      </c>
      <c r="S16" s="26">
        <f t="shared" si="3"/>
        <v>3</v>
      </c>
      <c r="T16" s="26"/>
      <c r="W16" s="26">
        <f t="shared" si="4"/>
        <v>3</v>
      </c>
      <c r="X16" s="26"/>
      <c r="Y16" s="26"/>
      <c r="Z16" s="26">
        <f t="shared" si="5"/>
        <v>2</v>
      </c>
      <c r="AA16" s="26">
        <f t="shared" si="6"/>
        <v>12</v>
      </c>
      <c r="AB16" s="7" t="s">
        <v>30</v>
      </c>
    </row>
    <row r="17" spans="1:28" x14ac:dyDescent="0.25">
      <c r="A17">
        <v>15</v>
      </c>
      <c r="C17">
        <v>11</v>
      </c>
      <c r="D17" s="1" t="s">
        <v>3</v>
      </c>
      <c r="E17" s="11" t="s">
        <v>57</v>
      </c>
      <c r="F17" s="12">
        <f t="shared" si="0"/>
        <v>68.8</v>
      </c>
      <c r="G17" s="20">
        <v>4128</v>
      </c>
      <c r="H17" s="15">
        <f t="shared" si="1"/>
        <v>0.76826666666666665</v>
      </c>
      <c r="I17" s="11">
        <v>0.9</v>
      </c>
      <c r="J17" s="11">
        <v>2.93</v>
      </c>
      <c r="K17" s="11">
        <v>21.43</v>
      </c>
      <c r="L17" s="16">
        <v>0.65</v>
      </c>
      <c r="M17" s="16">
        <v>2.0699999999999998</v>
      </c>
      <c r="N17" s="16">
        <v>2.17</v>
      </c>
      <c r="O17" s="11">
        <v>-0.18</v>
      </c>
      <c r="P17" s="11">
        <v>1.25</v>
      </c>
      <c r="Q17" s="11">
        <v>1.27</v>
      </c>
      <c r="R17" s="26">
        <f t="shared" si="2"/>
        <v>10</v>
      </c>
      <c r="S17" s="26">
        <f t="shared" si="3"/>
        <v>10</v>
      </c>
      <c r="T17" s="26"/>
      <c r="W17" s="26">
        <f t="shared" si="4"/>
        <v>16</v>
      </c>
      <c r="X17" s="26"/>
      <c r="Y17" s="26"/>
      <c r="Z17" s="26">
        <f t="shared" si="5"/>
        <v>15</v>
      </c>
      <c r="AA17" s="26">
        <f t="shared" si="6"/>
        <v>51</v>
      </c>
      <c r="AB17" s="7" t="s">
        <v>35</v>
      </c>
    </row>
    <row r="18" spans="1:28" x14ac:dyDescent="0.25">
      <c r="A18">
        <v>16</v>
      </c>
      <c r="C18">
        <v>11</v>
      </c>
      <c r="D18" s="1" t="s">
        <v>4</v>
      </c>
      <c r="E18" s="11" t="s">
        <v>58</v>
      </c>
      <c r="F18" s="12">
        <f t="shared" si="0"/>
        <v>41.666666666666664</v>
      </c>
      <c r="G18" s="20">
        <v>2500</v>
      </c>
      <c r="H18" s="15">
        <f t="shared" si="1"/>
        <v>0.46527777777777773</v>
      </c>
      <c r="I18" s="11">
        <v>0.82</v>
      </c>
      <c r="J18" s="11">
        <v>2.92</v>
      </c>
      <c r="K18" s="11">
        <v>38.07</v>
      </c>
      <c r="L18" s="16">
        <v>0.71</v>
      </c>
      <c r="M18" s="16">
        <v>2.76</v>
      </c>
      <c r="N18" s="16">
        <v>2.85</v>
      </c>
      <c r="O18" s="11">
        <v>-0.23</v>
      </c>
      <c r="P18" s="11">
        <v>1.58</v>
      </c>
      <c r="Q18" s="11">
        <v>1.6</v>
      </c>
      <c r="R18" s="26">
        <f t="shared" si="2"/>
        <v>14</v>
      </c>
      <c r="S18" s="26">
        <f t="shared" si="3"/>
        <v>11</v>
      </c>
      <c r="T18" s="26"/>
      <c r="W18" s="26">
        <f t="shared" si="4"/>
        <v>13</v>
      </c>
      <c r="X18" s="26"/>
      <c r="Y18" s="26"/>
      <c r="Z18" s="26">
        <f t="shared" si="5"/>
        <v>6</v>
      </c>
      <c r="AA18" s="26">
        <f t="shared" si="6"/>
        <v>44</v>
      </c>
      <c r="AB18" s="7" t="s">
        <v>36</v>
      </c>
    </row>
    <row r="19" spans="1:28" x14ac:dyDescent="0.25">
      <c r="H19" s="6"/>
    </row>
    <row r="20" spans="1:28" ht="15.75" thickBot="1" x14ac:dyDescent="0.3">
      <c r="A20" s="1"/>
      <c r="B20" s="1">
        <v>1</v>
      </c>
      <c r="C20" s="1">
        <v>2</v>
      </c>
      <c r="D20" s="1">
        <v>3</v>
      </c>
      <c r="E20" s="1"/>
      <c r="F20" s="1"/>
      <c r="G20" s="1">
        <v>4</v>
      </c>
      <c r="H20" s="1">
        <v>5</v>
      </c>
      <c r="I20" s="1">
        <v>6</v>
      </c>
      <c r="J20" s="1">
        <v>7</v>
      </c>
      <c r="K20" s="1">
        <v>8</v>
      </c>
    </row>
    <row r="21" spans="1:28" x14ac:dyDescent="0.25">
      <c r="A21" s="1" t="s">
        <v>9</v>
      </c>
      <c r="B21" s="3" t="s">
        <v>0</v>
      </c>
      <c r="C21" s="3" t="s">
        <v>0</v>
      </c>
      <c r="D21" s="3" t="s">
        <v>0</v>
      </c>
      <c r="E21" s="3"/>
      <c r="F21" s="3"/>
      <c r="G21" s="3" t="s">
        <v>0</v>
      </c>
      <c r="H21" s="3" t="s">
        <v>0</v>
      </c>
      <c r="I21" s="3" t="s">
        <v>0</v>
      </c>
      <c r="J21" s="3" t="s">
        <v>0</v>
      </c>
      <c r="K21" s="3" t="s">
        <v>0</v>
      </c>
    </row>
    <row r="22" spans="1:28" x14ac:dyDescent="0.25">
      <c r="A22" s="1" t="s">
        <v>7</v>
      </c>
      <c r="B22" s="4">
        <v>6</v>
      </c>
      <c r="C22" s="4">
        <v>6</v>
      </c>
      <c r="D22" s="4">
        <v>6</v>
      </c>
      <c r="E22" s="4"/>
      <c r="F22" s="4"/>
      <c r="G22" s="4">
        <v>6</v>
      </c>
      <c r="H22" s="4">
        <v>11</v>
      </c>
      <c r="I22" s="4">
        <v>11</v>
      </c>
      <c r="J22" s="4">
        <v>11</v>
      </c>
      <c r="K22" s="4">
        <v>11</v>
      </c>
    </row>
    <row r="23" spans="1:28" ht="15.75" thickBot="1" x14ac:dyDescent="0.3">
      <c r="A23" s="1" t="s">
        <v>8</v>
      </c>
      <c r="B23" s="2" t="s">
        <v>1</v>
      </c>
      <c r="C23" s="2" t="s">
        <v>2</v>
      </c>
      <c r="D23" s="2" t="s">
        <v>3</v>
      </c>
      <c r="E23" s="2"/>
      <c r="F23" s="2"/>
      <c r="G23" s="2" t="s">
        <v>4</v>
      </c>
      <c r="H23" s="2" t="s">
        <v>1</v>
      </c>
      <c r="I23" s="2" t="s">
        <v>2</v>
      </c>
      <c r="J23" s="2" t="s">
        <v>3</v>
      </c>
      <c r="K23" s="2" t="s">
        <v>4</v>
      </c>
    </row>
    <row r="24" spans="1:28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28" ht="15.75" thickBot="1" x14ac:dyDescent="0.3">
      <c r="A25" s="1"/>
      <c r="B25" s="1">
        <v>9</v>
      </c>
      <c r="C25" s="1">
        <v>10</v>
      </c>
      <c r="D25" s="1">
        <v>11</v>
      </c>
      <c r="E25" s="1"/>
      <c r="F25" s="1"/>
      <c r="G25" s="1">
        <v>12</v>
      </c>
      <c r="H25" s="1">
        <v>13</v>
      </c>
      <c r="I25" s="1">
        <v>14</v>
      </c>
      <c r="J25" s="1">
        <v>15</v>
      </c>
      <c r="K25" s="1">
        <v>16</v>
      </c>
    </row>
    <row r="26" spans="1:28" x14ac:dyDescent="0.25">
      <c r="A26" s="1" t="s">
        <v>9</v>
      </c>
      <c r="B26" s="3" t="s">
        <v>5</v>
      </c>
      <c r="C26" s="3" t="s">
        <v>5</v>
      </c>
      <c r="D26" s="3" t="s">
        <v>5</v>
      </c>
      <c r="E26" s="3"/>
      <c r="F26" s="3"/>
      <c r="G26" s="3" t="s">
        <v>5</v>
      </c>
      <c r="H26" s="3" t="s">
        <v>5</v>
      </c>
      <c r="I26" s="3" t="s">
        <v>5</v>
      </c>
      <c r="J26" s="3" t="s">
        <v>5</v>
      </c>
      <c r="K26" s="3" t="s">
        <v>5</v>
      </c>
    </row>
    <row r="27" spans="1:28" x14ac:dyDescent="0.25">
      <c r="A27" s="1" t="s">
        <v>7</v>
      </c>
      <c r="B27" s="4">
        <v>6</v>
      </c>
      <c r="C27" s="4">
        <v>6</v>
      </c>
      <c r="D27" s="4">
        <v>6</v>
      </c>
      <c r="E27" s="4"/>
      <c r="F27" s="4"/>
      <c r="G27" s="4">
        <v>6</v>
      </c>
      <c r="H27" s="4">
        <v>11</v>
      </c>
      <c r="I27" s="4">
        <v>11</v>
      </c>
      <c r="J27" s="4">
        <v>11</v>
      </c>
      <c r="K27" s="4">
        <v>11</v>
      </c>
    </row>
    <row r="28" spans="1:28" ht="15.75" thickBot="1" x14ac:dyDescent="0.3">
      <c r="A28" s="1" t="s">
        <v>8</v>
      </c>
      <c r="B28" s="2" t="s">
        <v>1</v>
      </c>
      <c r="C28" s="2" t="s">
        <v>2</v>
      </c>
      <c r="D28" s="2" t="s">
        <v>3</v>
      </c>
      <c r="E28" s="2"/>
      <c r="F28" s="2"/>
      <c r="G28" s="2" t="s">
        <v>4</v>
      </c>
      <c r="H28" s="2" t="s">
        <v>1</v>
      </c>
      <c r="I28" s="2" t="s">
        <v>2</v>
      </c>
      <c r="J28" s="2" t="s">
        <v>3</v>
      </c>
      <c r="K28" s="2" t="s">
        <v>4</v>
      </c>
    </row>
  </sheetData>
  <mergeCells count="2">
    <mergeCell ref="L1:N1"/>
    <mergeCell ref="O1:Q1"/>
  </mergeCells>
  <hyperlinks>
    <hyperlink ref="AB7" r:id="rId1" xr:uid="{6073D5B9-973F-4AD5-9FF3-E1F7453687A0}"/>
    <hyperlink ref="AB3" r:id="rId2" xr:uid="{3B360ABD-6B06-4AF7-9ED9-111B14112B1F}"/>
    <hyperlink ref="AB4" r:id="rId3" xr:uid="{311D03A5-1863-456D-9C4E-7B75F8147362}"/>
    <hyperlink ref="AB5" r:id="rId4" xr:uid="{1B83CCB2-7795-40B3-98B5-D5E730D4206B}"/>
    <hyperlink ref="AB6" r:id="rId5" xr:uid="{F50CC0C3-7FA4-4818-8BDE-484D35E104C2}"/>
    <hyperlink ref="AB8" r:id="rId6" xr:uid="{CFC35985-A6A4-49A0-9103-1B373693F1D2}"/>
    <hyperlink ref="AB11" r:id="rId7" xr:uid="{6B0D8177-0ECD-48DC-8425-E122EB83A2C3}"/>
    <hyperlink ref="AB12" r:id="rId8" xr:uid="{15B84114-40B7-42AC-A990-C5A1A2D23FB1}"/>
    <hyperlink ref="AB14" r:id="rId9" xr:uid="{622A3EC3-9300-4092-A082-38B0B38D5617}"/>
    <hyperlink ref="AB15" r:id="rId10" xr:uid="{750F9486-F581-46CC-8B09-8E6FCC9E7428}"/>
    <hyperlink ref="AB16" r:id="rId11" xr:uid="{63FA826C-777B-496D-BD34-BD90598ACEEE}"/>
    <hyperlink ref="AB17" r:id="rId12" xr:uid="{1B66B0A8-6A91-43B9-9CCD-48330BC92F69}"/>
    <hyperlink ref="AB18" r:id="rId13" xr:uid="{3032AF38-8247-4F02-88AC-7E8C6979A033}"/>
    <hyperlink ref="AB9" r:id="rId14" xr:uid="{F22F6BB2-8037-464A-AB43-70CEE7DD78E7}"/>
    <hyperlink ref="AB10" r:id="rId15" xr:uid="{9356E43C-397C-4164-B39A-A4F3C3DA8934}"/>
    <hyperlink ref="AB13" r:id="rId16" xr:uid="{F2E1E623-ECFF-4D05-8642-D1DC034F56E3}"/>
  </hyperlinks>
  <pageMargins left="0.7" right="0.7" top="0.75" bottom="0.75" header="0.3" footer="0.3"/>
  <pageSetup paperSize="9" orientation="portrait" r:id="rId1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FE6D5-4755-44B2-BCD8-E835F887EBB8}">
  <dimension ref="A1:AB18"/>
  <sheetViews>
    <sheetView workbookViewId="0">
      <selection sqref="A1:T18"/>
    </sheetView>
  </sheetViews>
  <sheetFormatPr defaultRowHeight="15" x14ac:dyDescent="0.25"/>
  <cols>
    <col min="1" max="1" width="3.28515625" bestFit="1" customWidth="1"/>
    <col min="2" max="2" width="11" bestFit="1" customWidth="1"/>
    <col min="3" max="3" width="8.42578125" hidden="1" customWidth="1"/>
    <col min="4" max="4" width="3.85546875" bestFit="1" customWidth="1"/>
    <col min="5" max="5" width="4.28515625" bestFit="1" customWidth="1"/>
    <col min="6" max="6" width="3.85546875" bestFit="1" customWidth="1"/>
    <col min="7" max="7" width="3.28515625" bestFit="1" customWidth="1"/>
    <col min="8" max="8" width="3.85546875" bestFit="1" customWidth="1"/>
    <col min="9" max="9" width="3.28515625" bestFit="1" customWidth="1"/>
    <col min="10" max="10" width="4.5703125" bestFit="1" customWidth="1"/>
    <col min="11" max="11" width="3.28515625" bestFit="1" customWidth="1"/>
    <col min="12" max="12" width="3.85546875" bestFit="1" customWidth="1"/>
    <col min="13" max="13" width="3.85546875" hidden="1" customWidth="1"/>
    <col min="14" max="14" width="3.85546875" bestFit="1" customWidth="1"/>
    <col min="15" max="15" width="3.28515625" bestFit="1" customWidth="1"/>
    <col min="16" max="16" width="4.28515625" bestFit="1" customWidth="1"/>
    <col min="17" max="17" width="3.85546875" hidden="1" customWidth="1"/>
    <col min="18" max="18" width="3.85546875" bestFit="1" customWidth="1"/>
    <col min="19" max="19" width="3.28515625" bestFit="1" customWidth="1"/>
    <col min="20" max="20" width="3.85546875" bestFit="1" customWidth="1"/>
  </cols>
  <sheetData>
    <row r="1" spans="1:28" ht="15.75" thickBot="1" x14ac:dyDescent="0.3">
      <c r="B1" s="17"/>
      <c r="C1" s="19"/>
      <c r="D1" s="19"/>
      <c r="E1" s="19"/>
      <c r="F1" s="19"/>
      <c r="G1" s="19"/>
      <c r="H1" s="19"/>
      <c r="I1" s="19"/>
      <c r="J1" s="19"/>
      <c r="K1" s="19"/>
      <c r="L1" s="83" t="s">
        <v>14</v>
      </c>
      <c r="M1" s="84"/>
      <c r="N1" s="84"/>
      <c r="O1" s="85"/>
      <c r="P1" s="86" t="s">
        <v>18</v>
      </c>
      <c r="Q1" s="87"/>
      <c r="R1" s="87"/>
      <c r="S1" s="88"/>
      <c r="T1" s="24"/>
      <c r="U1" s="24"/>
    </row>
    <row r="2" spans="1:28" ht="51.75" thickBot="1" x14ac:dyDescent="0.3">
      <c r="A2" s="27" t="s">
        <v>70</v>
      </c>
      <c r="B2" s="37" t="s">
        <v>61</v>
      </c>
      <c r="C2" s="28" t="s">
        <v>41</v>
      </c>
      <c r="D2" s="29" t="s">
        <v>42</v>
      </c>
      <c r="E2" s="30" t="s">
        <v>10</v>
      </c>
      <c r="F2" s="31" t="s">
        <v>11</v>
      </c>
      <c r="G2" s="32" t="s">
        <v>68</v>
      </c>
      <c r="H2" s="33" t="s">
        <v>12</v>
      </c>
      <c r="I2" s="30" t="s">
        <v>68</v>
      </c>
      <c r="J2" s="31" t="s">
        <v>13</v>
      </c>
      <c r="K2" s="32" t="s">
        <v>68</v>
      </c>
      <c r="L2" s="33" t="s">
        <v>15</v>
      </c>
      <c r="M2" s="29" t="s">
        <v>16</v>
      </c>
      <c r="N2" s="29" t="s">
        <v>17</v>
      </c>
      <c r="O2" s="30" t="s">
        <v>68</v>
      </c>
      <c r="P2" s="35" t="s">
        <v>15</v>
      </c>
      <c r="Q2" s="36" t="s">
        <v>16</v>
      </c>
      <c r="R2" s="36" t="s">
        <v>17</v>
      </c>
      <c r="S2" s="34" t="s">
        <v>68</v>
      </c>
      <c r="T2" s="75" t="s">
        <v>69</v>
      </c>
    </row>
    <row r="3" spans="1:28" x14ac:dyDescent="0.25">
      <c r="A3" s="73">
        <v>1</v>
      </c>
      <c r="B3" s="38" t="s">
        <v>46</v>
      </c>
      <c r="C3" s="39">
        <f t="shared" ref="C3:C18" si="0">D3/60</f>
        <v>43.716666666666669</v>
      </c>
      <c r="D3" s="40">
        <v>2623</v>
      </c>
      <c r="E3" s="41">
        <f>C3*Sheet1!$AD$3</f>
        <v>0.48816944444444449</v>
      </c>
      <c r="F3" s="42">
        <v>0.99</v>
      </c>
      <c r="G3" s="43">
        <f t="shared" ref="G3:G18" si="1">RANK(F3,F$3:F$18)</f>
        <v>1</v>
      </c>
      <c r="H3" s="44">
        <v>5.84</v>
      </c>
      <c r="I3" s="45">
        <f t="shared" ref="I3:I18" si="2">RANK(H3,H$3:H$18)</f>
        <v>2</v>
      </c>
      <c r="J3" s="42">
        <v>2.5099999999999998</v>
      </c>
      <c r="K3" s="43">
        <f>RANK(J3,J$3:J18,1)</f>
        <v>5</v>
      </c>
      <c r="L3" s="44">
        <v>1.28</v>
      </c>
      <c r="M3" s="46">
        <v>2.92</v>
      </c>
      <c r="N3" s="46">
        <v>3.18</v>
      </c>
      <c r="O3" s="45">
        <f t="shared" ref="O3:O18" si="3">RANK(N3,N$3:N$18,1)</f>
        <v>9</v>
      </c>
      <c r="P3" s="47">
        <v>-0.16</v>
      </c>
      <c r="Q3" s="48">
        <v>1.26</v>
      </c>
      <c r="R3" s="48">
        <v>1.27</v>
      </c>
      <c r="S3" s="49">
        <f t="shared" ref="S3:S18" si="4">RANK(R3,R$3:R$18,1)</f>
        <v>1</v>
      </c>
      <c r="T3" s="76">
        <f t="shared" ref="T3:T18" si="5">G3+I3+K3+O3+S3</f>
        <v>18</v>
      </c>
      <c r="Y3" s="26"/>
      <c r="Z3" s="26"/>
      <c r="AB3" s="26"/>
    </row>
    <row r="4" spans="1:28" x14ac:dyDescent="0.25">
      <c r="A4" s="73">
        <v>2</v>
      </c>
      <c r="B4" s="50" t="s">
        <v>47</v>
      </c>
      <c r="C4" s="51">
        <f t="shared" si="0"/>
        <v>43.733333333333334</v>
      </c>
      <c r="D4" s="52">
        <v>2624</v>
      </c>
      <c r="E4" s="53">
        <f>C4*Sheet1!$AD$3</f>
        <v>0.48835555555555554</v>
      </c>
      <c r="F4" s="54">
        <v>0.99</v>
      </c>
      <c r="G4" s="55">
        <f t="shared" si="1"/>
        <v>1</v>
      </c>
      <c r="H4" s="56">
        <v>4.1399999999999997</v>
      </c>
      <c r="I4" s="57">
        <f t="shared" si="2"/>
        <v>5</v>
      </c>
      <c r="J4" s="54">
        <v>2.8</v>
      </c>
      <c r="K4" s="55">
        <f>RANK(J4,J$3:J19,1)</f>
        <v>6</v>
      </c>
      <c r="L4" s="56">
        <v>1.33</v>
      </c>
      <c r="M4" s="58">
        <v>2.88</v>
      </c>
      <c r="N4" s="58">
        <v>3.17</v>
      </c>
      <c r="O4" s="57">
        <f t="shared" si="3"/>
        <v>8</v>
      </c>
      <c r="P4" s="54">
        <v>-0.2</v>
      </c>
      <c r="Q4" s="59">
        <v>1.29</v>
      </c>
      <c r="R4" s="59">
        <v>1.3</v>
      </c>
      <c r="S4" s="60">
        <f t="shared" si="4"/>
        <v>4</v>
      </c>
      <c r="T4" s="77">
        <f t="shared" si="5"/>
        <v>24</v>
      </c>
      <c r="Y4" s="26"/>
      <c r="Z4" s="26"/>
      <c r="AB4" s="26"/>
    </row>
    <row r="5" spans="1:28" x14ac:dyDescent="0.25">
      <c r="A5" s="73">
        <v>3</v>
      </c>
      <c r="B5" s="50" t="s">
        <v>50</v>
      </c>
      <c r="C5" s="51">
        <f t="shared" si="0"/>
        <v>70.7</v>
      </c>
      <c r="D5" s="52">
        <v>4242</v>
      </c>
      <c r="E5" s="53">
        <f>C5*Sheet1!$AD$3</f>
        <v>0.78948333333333343</v>
      </c>
      <c r="F5" s="54">
        <v>0.93</v>
      </c>
      <c r="G5" s="55">
        <f t="shared" si="1"/>
        <v>8</v>
      </c>
      <c r="H5" s="56">
        <v>4.4000000000000004</v>
      </c>
      <c r="I5" s="57">
        <f t="shared" si="2"/>
        <v>4</v>
      </c>
      <c r="J5" s="54">
        <v>19.010000000000002</v>
      </c>
      <c r="K5" s="55">
        <f>RANK(J5,J$3:J20,1)</f>
        <v>9</v>
      </c>
      <c r="L5" s="56">
        <v>0.49</v>
      </c>
      <c r="M5" s="58">
        <v>2.35</v>
      </c>
      <c r="N5" s="58">
        <v>2.4</v>
      </c>
      <c r="O5" s="57">
        <f t="shared" si="3"/>
        <v>2</v>
      </c>
      <c r="P5" s="54">
        <v>-0.09</v>
      </c>
      <c r="Q5" s="59">
        <v>1.29</v>
      </c>
      <c r="R5" s="59">
        <v>1.29</v>
      </c>
      <c r="S5" s="60">
        <f t="shared" si="4"/>
        <v>3</v>
      </c>
      <c r="T5" s="77">
        <f t="shared" si="5"/>
        <v>26</v>
      </c>
      <c r="Y5" s="26"/>
      <c r="Z5" s="26"/>
      <c r="AB5" s="26"/>
    </row>
    <row r="6" spans="1:28" x14ac:dyDescent="0.25">
      <c r="A6" s="73">
        <v>4</v>
      </c>
      <c r="B6" s="50" t="s">
        <v>49</v>
      </c>
      <c r="C6" s="51">
        <f t="shared" si="0"/>
        <v>44.333333333333336</v>
      </c>
      <c r="D6" s="52">
        <v>2660</v>
      </c>
      <c r="E6" s="53">
        <f>C6*Sheet1!$AD$3</f>
        <v>0.49505555555555558</v>
      </c>
      <c r="F6" s="54">
        <v>0.99</v>
      </c>
      <c r="G6" s="55">
        <f t="shared" si="1"/>
        <v>1</v>
      </c>
      <c r="H6" s="56">
        <v>8.4600000000000009</v>
      </c>
      <c r="I6" s="57">
        <f t="shared" si="2"/>
        <v>1</v>
      </c>
      <c r="J6" s="54">
        <v>0.68</v>
      </c>
      <c r="K6" s="55">
        <f>RANK(J6,J$3:J21,1)</f>
        <v>1</v>
      </c>
      <c r="L6" s="56">
        <v>1.93</v>
      </c>
      <c r="M6" s="58">
        <v>5.28</v>
      </c>
      <c r="N6" s="58">
        <v>5.62</v>
      </c>
      <c r="O6" s="57">
        <f t="shared" si="3"/>
        <v>15</v>
      </c>
      <c r="P6" s="54">
        <v>-0.65</v>
      </c>
      <c r="Q6" s="59">
        <v>3.17</v>
      </c>
      <c r="R6" s="59">
        <v>3.23</v>
      </c>
      <c r="S6" s="60">
        <f t="shared" si="4"/>
        <v>13</v>
      </c>
      <c r="T6" s="77">
        <f t="shared" si="5"/>
        <v>31</v>
      </c>
      <c r="Y6" s="26"/>
      <c r="Z6" s="26"/>
      <c r="AB6" s="26"/>
    </row>
    <row r="7" spans="1:28" x14ac:dyDescent="0.25">
      <c r="A7" s="73">
        <v>5</v>
      </c>
      <c r="B7" s="50" t="s">
        <v>57</v>
      </c>
      <c r="C7" s="51">
        <f t="shared" si="0"/>
        <v>68.8</v>
      </c>
      <c r="D7" s="52">
        <v>4128</v>
      </c>
      <c r="E7" s="53">
        <f>C7*Sheet1!$AD$3</f>
        <v>0.76826666666666665</v>
      </c>
      <c r="F7" s="54">
        <v>0.9</v>
      </c>
      <c r="G7" s="55">
        <f t="shared" si="1"/>
        <v>10</v>
      </c>
      <c r="H7" s="56">
        <v>2.93</v>
      </c>
      <c r="I7" s="57">
        <f t="shared" si="2"/>
        <v>10</v>
      </c>
      <c r="J7" s="54">
        <v>21.43</v>
      </c>
      <c r="K7" s="55">
        <f>RANK(J7,J$3:J22,1)</f>
        <v>10</v>
      </c>
      <c r="L7" s="56">
        <v>0.65</v>
      </c>
      <c r="M7" s="58">
        <v>2.0699999999999998</v>
      </c>
      <c r="N7" s="58">
        <v>2.17</v>
      </c>
      <c r="O7" s="57">
        <f t="shared" si="3"/>
        <v>1</v>
      </c>
      <c r="P7" s="54">
        <v>-0.18</v>
      </c>
      <c r="Q7" s="59">
        <v>1.25</v>
      </c>
      <c r="R7" s="59">
        <v>1.27</v>
      </c>
      <c r="S7" s="60">
        <f t="shared" si="4"/>
        <v>1</v>
      </c>
      <c r="T7" s="77">
        <f t="shared" si="5"/>
        <v>32</v>
      </c>
      <c r="Y7" s="26"/>
      <c r="Z7" s="26"/>
      <c r="AB7" s="26"/>
    </row>
    <row r="8" spans="1:28" x14ac:dyDescent="0.25">
      <c r="A8" s="73">
        <v>6</v>
      </c>
      <c r="B8" s="50" t="s">
        <v>45</v>
      </c>
      <c r="C8" s="51">
        <f t="shared" si="0"/>
        <v>28.6</v>
      </c>
      <c r="D8" s="52">
        <v>1716</v>
      </c>
      <c r="E8" s="53">
        <f>C8*Sheet1!$AD$3</f>
        <v>0.31936666666666669</v>
      </c>
      <c r="F8" s="54">
        <v>0.97</v>
      </c>
      <c r="G8" s="55">
        <f t="shared" si="1"/>
        <v>5</v>
      </c>
      <c r="H8" s="56">
        <v>3.53</v>
      </c>
      <c r="I8" s="57">
        <f t="shared" si="2"/>
        <v>9</v>
      </c>
      <c r="J8" s="54">
        <v>7.6</v>
      </c>
      <c r="K8" s="55">
        <f>RANK(J8,J$3:J23,1)</f>
        <v>7</v>
      </c>
      <c r="L8" s="56">
        <v>1.24</v>
      </c>
      <c r="M8" s="58">
        <v>3.12</v>
      </c>
      <c r="N8" s="58">
        <v>3.35</v>
      </c>
      <c r="O8" s="57">
        <f t="shared" si="3"/>
        <v>10</v>
      </c>
      <c r="P8" s="54">
        <v>-0.14000000000000001</v>
      </c>
      <c r="Q8" s="59">
        <v>1.36</v>
      </c>
      <c r="R8" s="59">
        <v>1.36</v>
      </c>
      <c r="S8" s="60">
        <f t="shared" si="4"/>
        <v>5</v>
      </c>
      <c r="T8" s="77">
        <f t="shared" si="5"/>
        <v>36</v>
      </c>
      <c r="Y8" s="26"/>
      <c r="Z8" s="26"/>
      <c r="AB8" s="26"/>
    </row>
    <row r="9" spans="1:28" x14ac:dyDescent="0.25">
      <c r="A9" s="73">
        <v>7</v>
      </c>
      <c r="B9" s="50" t="s">
        <v>54</v>
      </c>
      <c r="C9" s="51">
        <f t="shared" si="0"/>
        <v>27.466666666666665</v>
      </c>
      <c r="D9" s="52">
        <v>1648</v>
      </c>
      <c r="E9" s="53">
        <f>C9*Sheet1!$AD$3</f>
        <v>0.3067111111111111</v>
      </c>
      <c r="F9" s="54">
        <v>0.97</v>
      </c>
      <c r="G9" s="55">
        <f t="shared" si="1"/>
        <v>5</v>
      </c>
      <c r="H9" s="56">
        <v>3.8</v>
      </c>
      <c r="I9" s="57">
        <f t="shared" si="2"/>
        <v>8</v>
      </c>
      <c r="J9" s="54">
        <v>7.63</v>
      </c>
      <c r="K9" s="55">
        <f>RANK(J9,J$3:J24,1)</f>
        <v>8</v>
      </c>
      <c r="L9" s="56">
        <v>1.41</v>
      </c>
      <c r="M9" s="58">
        <v>3.04</v>
      </c>
      <c r="N9" s="58">
        <v>3.35</v>
      </c>
      <c r="O9" s="57">
        <f t="shared" si="3"/>
        <v>10</v>
      </c>
      <c r="P9" s="54">
        <v>-0.24</v>
      </c>
      <c r="Q9" s="59">
        <v>1.34</v>
      </c>
      <c r="R9" s="59">
        <v>1.36</v>
      </c>
      <c r="S9" s="60">
        <f t="shared" si="4"/>
        <v>5</v>
      </c>
      <c r="T9" s="77">
        <f t="shared" si="5"/>
        <v>36</v>
      </c>
      <c r="Y9" s="26"/>
      <c r="Z9" s="26"/>
      <c r="AB9" s="26"/>
    </row>
    <row r="10" spans="1:28" x14ac:dyDescent="0.25">
      <c r="A10" s="73">
        <v>8</v>
      </c>
      <c r="B10" s="50" t="s">
        <v>56</v>
      </c>
      <c r="C10" s="51">
        <f t="shared" si="0"/>
        <v>65.3</v>
      </c>
      <c r="D10" s="52">
        <v>3918</v>
      </c>
      <c r="E10" s="53">
        <f>C10*Sheet1!$AD$3</f>
        <v>0.72918333333333329</v>
      </c>
      <c r="F10" s="54">
        <v>0.98</v>
      </c>
      <c r="G10" s="55">
        <f t="shared" si="1"/>
        <v>4</v>
      </c>
      <c r="H10" s="56">
        <v>5.04</v>
      </c>
      <c r="I10" s="57">
        <f t="shared" si="2"/>
        <v>3</v>
      </c>
      <c r="J10" s="54">
        <v>0.83</v>
      </c>
      <c r="K10" s="55">
        <f>RANK(J10,J$3:J25,1)</f>
        <v>2</v>
      </c>
      <c r="L10" s="56">
        <v>1.93</v>
      </c>
      <c r="M10" s="58">
        <v>5.27</v>
      </c>
      <c r="N10" s="58">
        <v>5.61</v>
      </c>
      <c r="O10" s="57">
        <f t="shared" si="3"/>
        <v>13</v>
      </c>
      <c r="P10" s="54">
        <v>-0.66</v>
      </c>
      <c r="Q10" s="59">
        <v>3.18</v>
      </c>
      <c r="R10" s="59">
        <v>3.24</v>
      </c>
      <c r="S10" s="60">
        <f t="shared" si="4"/>
        <v>15</v>
      </c>
      <c r="T10" s="77">
        <f t="shared" si="5"/>
        <v>37</v>
      </c>
      <c r="Y10" s="26"/>
      <c r="Z10" s="26"/>
      <c r="AB10" s="26"/>
    </row>
    <row r="11" spans="1:28" x14ac:dyDescent="0.25">
      <c r="A11" s="73">
        <v>9</v>
      </c>
      <c r="B11" s="50" t="s">
        <v>51</v>
      </c>
      <c r="C11" s="51">
        <f t="shared" si="0"/>
        <v>67.683333333333337</v>
      </c>
      <c r="D11" s="52">
        <v>4061</v>
      </c>
      <c r="E11" s="53">
        <f>C11*Sheet1!$AD$3</f>
        <v>0.75579722222222223</v>
      </c>
      <c r="F11" s="54">
        <v>0.88</v>
      </c>
      <c r="G11" s="55">
        <f t="shared" si="1"/>
        <v>11</v>
      </c>
      <c r="H11" s="56">
        <v>4.13</v>
      </c>
      <c r="I11" s="57">
        <f t="shared" si="2"/>
        <v>6</v>
      </c>
      <c r="J11" s="54">
        <v>34.83</v>
      </c>
      <c r="K11" s="55">
        <f>RANK(J11,J$3:J26,1)</f>
        <v>12</v>
      </c>
      <c r="L11" s="56">
        <v>0.6</v>
      </c>
      <c r="M11" s="58">
        <v>2.7</v>
      </c>
      <c r="N11" s="58">
        <v>2.77</v>
      </c>
      <c r="O11" s="57">
        <f t="shared" si="3"/>
        <v>3</v>
      </c>
      <c r="P11" s="54">
        <v>-0.11</v>
      </c>
      <c r="Q11" s="59">
        <v>1.39</v>
      </c>
      <c r="R11" s="59">
        <v>1.39</v>
      </c>
      <c r="S11" s="60">
        <f t="shared" si="4"/>
        <v>8</v>
      </c>
      <c r="T11" s="77">
        <f t="shared" si="5"/>
        <v>40</v>
      </c>
      <c r="Y11" s="26"/>
      <c r="Z11" s="26"/>
      <c r="AB11" s="26"/>
    </row>
    <row r="12" spans="1:28" x14ac:dyDescent="0.25">
      <c r="A12" s="73">
        <v>10</v>
      </c>
      <c r="B12" s="50" t="s">
        <v>48</v>
      </c>
      <c r="C12" s="51">
        <f t="shared" si="0"/>
        <v>33.18333333333333</v>
      </c>
      <c r="D12" s="52">
        <v>1991</v>
      </c>
      <c r="E12" s="53">
        <f>C12*Sheet1!$AD$3</f>
        <v>0.37054722222222219</v>
      </c>
      <c r="F12" s="54">
        <v>0.97</v>
      </c>
      <c r="G12" s="55">
        <f t="shared" si="1"/>
        <v>5</v>
      </c>
      <c r="H12" s="56">
        <v>4</v>
      </c>
      <c r="I12" s="57">
        <f t="shared" si="2"/>
        <v>7</v>
      </c>
      <c r="J12" s="54">
        <v>1.98</v>
      </c>
      <c r="K12" s="55">
        <f>RANK(J12,J$3:J27,1)</f>
        <v>3</v>
      </c>
      <c r="L12" s="56">
        <v>1.91</v>
      </c>
      <c r="M12" s="58">
        <v>5.28</v>
      </c>
      <c r="N12" s="58">
        <v>5.61</v>
      </c>
      <c r="O12" s="57">
        <f t="shared" si="3"/>
        <v>13</v>
      </c>
      <c r="P12" s="54">
        <v>-0.64</v>
      </c>
      <c r="Q12" s="59">
        <v>3.16</v>
      </c>
      <c r="R12" s="59">
        <v>3.23</v>
      </c>
      <c r="S12" s="60">
        <f t="shared" si="4"/>
        <v>13</v>
      </c>
      <c r="T12" s="77">
        <f t="shared" si="5"/>
        <v>41</v>
      </c>
      <c r="Y12" s="26"/>
      <c r="Z12" s="26"/>
      <c r="AB12" s="26"/>
    </row>
    <row r="13" spans="1:28" x14ac:dyDescent="0.25">
      <c r="A13" s="73">
        <v>11</v>
      </c>
      <c r="B13" s="50" t="s">
        <v>52</v>
      </c>
      <c r="C13" s="51">
        <f t="shared" si="0"/>
        <v>44.733333333333334</v>
      </c>
      <c r="D13" s="52">
        <v>2684</v>
      </c>
      <c r="E13" s="53">
        <f>C13*Sheet1!$AD$3</f>
        <v>0.49952222222222226</v>
      </c>
      <c r="F13" s="54">
        <v>0.87</v>
      </c>
      <c r="G13" s="55">
        <f t="shared" si="1"/>
        <v>12</v>
      </c>
      <c r="H13" s="56">
        <v>2.92</v>
      </c>
      <c r="I13" s="57">
        <f t="shared" si="2"/>
        <v>11</v>
      </c>
      <c r="J13" s="54">
        <v>34.450000000000003</v>
      </c>
      <c r="K13" s="55">
        <f>RANK(J13,J$3:J28,1)</f>
        <v>11</v>
      </c>
      <c r="L13" s="56">
        <v>0.94</v>
      </c>
      <c r="M13" s="58">
        <v>2.85</v>
      </c>
      <c r="N13" s="58">
        <v>3</v>
      </c>
      <c r="O13" s="57">
        <f t="shared" si="3"/>
        <v>7</v>
      </c>
      <c r="P13" s="54">
        <v>-0.26</v>
      </c>
      <c r="Q13" s="59">
        <v>1.45</v>
      </c>
      <c r="R13" s="59">
        <v>1.47</v>
      </c>
      <c r="S13" s="60">
        <f t="shared" si="4"/>
        <v>10</v>
      </c>
      <c r="T13" s="77">
        <f t="shared" si="5"/>
        <v>51</v>
      </c>
      <c r="Y13" s="26"/>
      <c r="Z13" s="26"/>
      <c r="AB13" s="26"/>
    </row>
    <row r="14" spans="1:28" x14ac:dyDescent="0.25">
      <c r="A14" s="73">
        <v>12</v>
      </c>
      <c r="B14" s="50" t="s">
        <v>59</v>
      </c>
      <c r="C14" s="51">
        <f t="shared" si="0"/>
        <v>45.666666666666664</v>
      </c>
      <c r="D14" s="61">
        <v>2740</v>
      </c>
      <c r="E14" s="53">
        <f>C14*Sheet1!$AD$3</f>
        <v>0.50994444444444442</v>
      </c>
      <c r="F14" s="54">
        <v>0.84</v>
      </c>
      <c r="G14" s="55">
        <f t="shared" si="1"/>
        <v>13</v>
      </c>
      <c r="H14" s="56">
        <v>2.78</v>
      </c>
      <c r="I14" s="57">
        <f t="shared" si="2"/>
        <v>14</v>
      </c>
      <c r="J14" s="54">
        <v>36.04</v>
      </c>
      <c r="K14" s="55">
        <f>RANK(J14,J$3:J29,1)</f>
        <v>13</v>
      </c>
      <c r="L14" s="56">
        <v>0.84</v>
      </c>
      <c r="M14" s="58">
        <v>2.76</v>
      </c>
      <c r="N14" s="58">
        <v>2.88</v>
      </c>
      <c r="O14" s="57">
        <f t="shared" si="3"/>
        <v>5</v>
      </c>
      <c r="P14" s="54">
        <v>-0.26</v>
      </c>
      <c r="Q14" s="59">
        <v>1.34</v>
      </c>
      <c r="R14" s="59">
        <v>1.37</v>
      </c>
      <c r="S14" s="60">
        <f t="shared" si="4"/>
        <v>7</v>
      </c>
      <c r="T14" s="77">
        <f t="shared" si="5"/>
        <v>52</v>
      </c>
      <c r="Y14" s="26"/>
      <c r="Z14" s="26"/>
      <c r="AB14" s="26"/>
    </row>
    <row r="15" spans="1:28" x14ac:dyDescent="0.25">
      <c r="A15" s="73">
        <v>13</v>
      </c>
      <c r="B15" s="50" t="s">
        <v>58</v>
      </c>
      <c r="C15" s="51">
        <f t="shared" si="0"/>
        <v>41.666666666666664</v>
      </c>
      <c r="D15" s="52">
        <v>2500</v>
      </c>
      <c r="E15" s="53">
        <f>C15*Sheet1!$AD$3</f>
        <v>0.46527777777777773</v>
      </c>
      <c r="F15" s="54">
        <v>0.82</v>
      </c>
      <c r="G15" s="55">
        <f t="shared" si="1"/>
        <v>14</v>
      </c>
      <c r="H15" s="56">
        <v>2.92</v>
      </c>
      <c r="I15" s="57">
        <f t="shared" si="2"/>
        <v>11</v>
      </c>
      <c r="J15" s="54">
        <v>38.07</v>
      </c>
      <c r="K15" s="55">
        <f>RANK(J15,J$3:J30,1)</f>
        <v>14</v>
      </c>
      <c r="L15" s="56">
        <v>0.71</v>
      </c>
      <c r="M15" s="58">
        <v>2.76</v>
      </c>
      <c r="N15" s="58">
        <v>2.85</v>
      </c>
      <c r="O15" s="57">
        <f t="shared" si="3"/>
        <v>4</v>
      </c>
      <c r="P15" s="54">
        <v>-0.23</v>
      </c>
      <c r="Q15" s="59">
        <v>1.58</v>
      </c>
      <c r="R15" s="59">
        <v>1.6</v>
      </c>
      <c r="S15" s="60">
        <f t="shared" si="4"/>
        <v>11</v>
      </c>
      <c r="T15" s="77">
        <f t="shared" si="5"/>
        <v>54</v>
      </c>
      <c r="Y15" s="26"/>
      <c r="Z15" s="26"/>
      <c r="AB15" s="26"/>
    </row>
    <row r="16" spans="1:28" x14ac:dyDescent="0.25">
      <c r="A16" s="73">
        <v>14</v>
      </c>
      <c r="B16" s="50" t="s">
        <v>53</v>
      </c>
      <c r="C16" s="51">
        <f t="shared" si="0"/>
        <v>45.43333333333333</v>
      </c>
      <c r="D16" s="52">
        <v>2726</v>
      </c>
      <c r="E16" s="53">
        <f>C16*Sheet1!$AD$3</f>
        <v>0.50733888888888889</v>
      </c>
      <c r="F16" s="54">
        <v>0.77</v>
      </c>
      <c r="G16" s="55">
        <f t="shared" si="1"/>
        <v>15</v>
      </c>
      <c r="H16" s="56">
        <v>2.85</v>
      </c>
      <c r="I16" s="57">
        <f t="shared" si="2"/>
        <v>13</v>
      </c>
      <c r="J16" s="54">
        <v>51.21</v>
      </c>
      <c r="K16" s="55">
        <f>RANK(J16,J$3:J31,1)</f>
        <v>15</v>
      </c>
      <c r="L16" s="56">
        <v>0.98</v>
      </c>
      <c r="M16" s="58">
        <v>2.82</v>
      </c>
      <c r="N16" s="58">
        <v>2.99</v>
      </c>
      <c r="O16" s="57">
        <f t="shared" si="3"/>
        <v>6</v>
      </c>
      <c r="P16" s="54">
        <v>-0.24</v>
      </c>
      <c r="Q16" s="59">
        <v>1.44</v>
      </c>
      <c r="R16" s="59">
        <v>1.46</v>
      </c>
      <c r="S16" s="60">
        <f t="shared" si="4"/>
        <v>9</v>
      </c>
      <c r="T16" s="77">
        <f t="shared" si="5"/>
        <v>58</v>
      </c>
      <c r="Y16" s="26"/>
      <c r="Z16" s="26"/>
      <c r="AB16" s="26"/>
    </row>
    <row r="17" spans="1:28" x14ac:dyDescent="0.25">
      <c r="A17" s="73">
        <v>15</v>
      </c>
      <c r="B17" s="50" t="s">
        <v>55</v>
      </c>
      <c r="C17" s="51">
        <f t="shared" si="0"/>
        <v>43.366666666666667</v>
      </c>
      <c r="D17" s="52">
        <v>2602</v>
      </c>
      <c r="E17" s="53">
        <f>C17*Sheet1!$AD$3</f>
        <v>0.48426111111111114</v>
      </c>
      <c r="F17" s="54">
        <v>0.93</v>
      </c>
      <c r="G17" s="55">
        <f t="shared" si="1"/>
        <v>8</v>
      </c>
      <c r="H17" s="56">
        <v>2.65</v>
      </c>
      <c r="I17" s="57">
        <f t="shared" si="2"/>
        <v>15</v>
      </c>
      <c r="J17" s="54">
        <v>2.39</v>
      </c>
      <c r="K17" s="55">
        <f>RANK(J17,J$3:J32,1)</f>
        <v>4</v>
      </c>
      <c r="L17" s="56">
        <v>1.93</v>
      </c>
      <c r="M17" s="58">
        <v>5.29</v>
      </c>
      <c r="N17" s="58">
        <v>5.63</v>
      </c>
      <c r="O17" s="57">
        <f t="shared" si="3"/>
        <v>16</v>
      </c>
      <c r="P17" s="54">
        <v>-0.67</v>
      </c>
      <c r="Q17" s="59">
        <v>3.18</v>
      </c>
      <c r="R17" s="59">
        <v>3.25</v>
      </c>
      <c r="S17" s="60">
        <f t="shared" si="4"/>
        <v>16</v>
      </c>
      <c r="T17" s="77">
        <f t="shared" si="5"/>
        <v>59</v>
      </c>
      <c r="Y17" s="26"/>
      <c r="Z17" s="26"/>
      <c r="AB17" s="26"/>
    </row>
    <row r="18" spans="1:28" ht="15.75" thickBot="1" x14ac:dyDescent="0.3">
      <c r="A18" s="74">
        <v>16</v>
      </c>
      <c r="B18" s="62" t="s">
        <v>60</v>
      </c>
      <c r="C18" s="63">
        <f t="shared" si="0"/>
        <v>45.31666666666667</v>
      </c>
      <c r="D18" s="64">
        <v>2719</v>
      </c>
      <c r="E18" s="65">
        <f>C18*Sheet1!$AD$3</f>
        <v>0.50603611111111113</v>
      </c>
      <c r="F18" s="66">
        <v>0.77</v>
      </c>
      <c r="G18" s="67">
        <f t="shared" si="1"/>
        <v>15</v>
      </c>
      <c r="H18" s="68">
        <v>2.56</v>
      </c>
      <c r="I18" s="69">
        <f t="shared" si="2"/>
        <v>16</v>
      </c>
      <c r="J18" s="66">
        <v>54.25</v>
      </c>
      <c r="K18" s="67">
        <f>RANK(J18,J$3:J33,1)</f>
        <v>16</v>
      </c>
      <c r="L18" s="68">
        <v>1.06</v>
      </c>
      <c r="M18" s="70">
        <v>3.17</v>
      </c>
      <c r="N18" s="70">
        <v>3.35</v>
      </c>
      <c r="O18" s="69">
        <f t="shared" si="3"/>
        <v>10</v>
      </c>
      <c r="P18" s="66">
        <v>-0.33</v>
      </c>
      <c r="Q18" s="71">
        <v>1.71</v>
      </c>
      <c r="R18" s="71">
        <v>1.74</v>
      </c>
      <c r="S18" s="72">
        <f t="shared" si="4"/>
        <v>12</v>
      </c>
      <c r="T18" s="78">
        <f t="shared" si="5"/>
        <v>69</v>
      </c>
      <c r="Y18" s="26"/>
      <c r="Z18" s="26"/>
      <c r="AB18" s="26"/>
    </row>
  </sheetData>
  <sortState ref="B3:T18">
    <sortCondition ref="T3"/>
  </sortState>
  <mergeCells count="2">
    <mergeCell ref="L1:O1"/>
    <mergeCell ref="P1:S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329C0-A439-4DC1-AE72-CDD2C4573D34}">
  <dimension ref="A1:E17"/>
  <sheetViews>
    <sheetView tabSelected="1" workbookViewId="0">
      <selection activeCell="E1" sqref="E1:E1048576"/>
    </sheetView>
  </sheetViews>
  <sheetFormatPr defaultRowHeight="15" x14ac:dyDescent="0.25"/>
  <cols>
    <col min="1" max="1" width="11.7109375" bestFit="1" customWidth="1"/>
    <col min="2" max="2" width="26.28515625" bestFit="1" customWidth="1"/>
    <col min="3" max="3" width="14.85546875" bestFit="1" customWidth="1"/>
    <col min="4" max="4" width="78" bestFit="1" customWidth="1"/>
    <col min="5" max="5" width="35" bestFit="1" customWidth="1"/>
  </cols>
  <sheetData>
    <row r="1" spans="1:5" ht="21.75" thickBot="1" x14ac:dyDescent="0.3">
      <c r="A1" s="89" t="s">
        <v>71</v>
      </c>
      <c r="B1" s="89" t="s">
        <v>6</v>
      </c>
      <c r="C1" s="89" t="s">
        <v>72</v>
      </c>
      <c r="D1" s="89" t="s">
        <v>73</v>
      </c>
      <c r="E1" s="89" t="s">
        <v>74</v>
      </c>
    </row>
    <row r="2" spans="1:5" ht="18.75" thickBot="1" x14ac:dyDescent="0.3">
      <c r="A2" s="90">
        <v>1</v>
      </c>
      <c r="B2" s="91" t="s">
        <v>75</v>
      </c>
      <c r="C2" s="90">
        <v>6</v>
      </c>
      <c r="D2" s="91" t="s">
        <v>76</v>
      </c>
      <c r="E2" s="7" t="s">
        <v>37</v>
      </c>
    </row>
    <row r="3" spans="1:5" ht="18.75" thickBot="1" x14ac:dyDescent="0.3">
      <c r="A3" s="90">
        <v>2</v>
      </c>
      <c r="B3" s="91" t="s">
        <v>75</v>
      </c>
      <c r="C3" s="90">
        <v>6</v>
      </c>
      <c r="D3" s="91" t="s">
        <v>77</v>
      </c>
      <c r="E3" s="7" t="s">
        <v>38</v>
      </c>
    </row>
    <row r="4" spans="1:5" ht="18.75" thickBot="1" x14ac:dyDescent="0.3">
      <c r="A4" s="90">
        <v>3</v>
      </c>
      <c r="B4" s="91" t="s">
        <v>75</v>
      </c>
      <c r="C4" s="90">
        <v>6</v>
      </c>
      <c r="D4" s="91" t="s">
        <v>78</v>
      </c>
      <c r="E4" s="7" t="s">
        <v>39</v>
      </c>
    </row>
    <row r="5" spans="1:5" ht="18.75" thickBot="1" x14ac:dyDescent="0.3">
      <c r="A5" s="90">
        <v>4</v>
      </c>
      <c r="B5" s="91" t="s">
        <v>75</v>
      </c>
      <c r="C5" s="90">
        <v>6</v>
      </c>
      <c r="D5" s="91" t="s">
        <v>79</v>
      </c>
      <c r="E5" s="7" t="s">
        <v>40</v>
      </c>
    </row>
    <row r="6" spans="1:5" ht="18.75" thickBot="1" x14ac:dyDescent="0.3">
      <c r="A6" s="90">
        <v>5</v>
      </c>
      <c r="B6" s="91" t="s">
        <v>80</v>
      </c>
      <c r="C6" s="90">
        <v>6</v>
      </c>
      <c r="D6" s="91" t="s">
        <v>76</v>
      </c>
      <c r="E6" s="7" t="s">
        <v>26</v>
      </c>
    </row>
    <row r="7" spans="1:5" ht="18.75" thickBot="1" x14ac:dyDescent="0.3">
      <c r="A7" s="90">
        <v>6</v>
      </c>
      <c r="B7" s="91" t="s">
        <v>80</v>
      </c>
      <c r="C7" s="90">
        <v>6</v>
      </c>
      <c r="D7" s="91" t="s">
        <v>77</v>
      </c>
      <c r="E7" s="7" t="s">
        <v>28</v>
      </c>
    </row>
    <row r="8" spans="1:5" ht="18.75" thickBot="1" x14ac:dyDescent="0.3">
      <c r="A8" s="90">
        <v>7</v>
      </c>
      <c r="B8" s="91" t="s">
        <v>80</v>
      </c>
      <c r="C8" s="90">
        <v>6</v>
      </c>
      <c r="D8" s="91" t="s">
        <v>78</v>
      </c>
      <c r="E8" s="7" t="s">
        <v>27</v>
      </c>
    </row>
    <row r="9" spans="1:5" ht="18.75" thickBot="1" x14ac:dyDescent="0.3">
      <c r="A9" s="90">
        <v>8</v>
      </c>
      <c r="B9" s="91" t="s">
        <v>80</v>
      </c>
      <c r="C9" s="90">
        <v>6</v>
      </c>
      <c r="D9" s="91" t="s">
        <v>79</v>
      </c>
      <c r="E9" s="7" t="s">
        <v>29</v>
      </c>
    </row>
    <row r="10" spans="1:5" ht="18.75" thickBot="1" x14ac:dyDescent="0.3">
      <c r="A10" s="90">
        <v>9</v>
      </c>
      <c r="B10" s="91" t="s">
        <v>75</v>
      </c>
      <c r="C10" s="90">
        <v>11</v>
      </c>
      <c r="D10" s="91" t="s">
        <v>76</v>
      </c>
      <c r="E10" s="7" t="s">
        <v>32</v>
      </c>
    </row>
    <row r="11" spans="1:5" ht="18.75" thickBot="1" x14ac:dyDescent="0.3">
      <c r="A11" s="90">
        <v>10</v>
      </c>
      <c r="B11" s="91" t="s">
        <v>75</v>
      </c>
      <c r="C11" s="90">
        <v>11</v>
      </c>
      <c r="D11" s="91" t="s">
        <v>77</v>
      </c>
      <c r="E11" s="7" t="s">
        <v>33</v>
      </c>
    </row>
    <row r="12" spans="1:5" ht="18.75" thickBot="1" x14ac:dyDescent="0.3">
      <c r="A12" s="90">
        <v>11</v>
      </c>
      <c r="B12" s="91" t="s">
        <v>75</v>
      </c>
      <c r="C12" s="90">
        <v>11</v>
      </c>
      <c r="D12" s="91" t="s">
        <v>78</v>
      </c>
      <c r="E12" s="7" t="s">
        <v>67</v>
      </c>
    </row>
    <row r="13" spans="1:5" ht="18.75" thickBot="1" x14ac:dyDescent="0.3">
      <c r="A13" s="90">
        <v>12</v>
      </c>
      <c r="B13" s="91" t="s">
        <v>75</v>
      </c>
      <c r="C13" s="90">
        <v>11</v>
      </c>
      <c r="D13" s="91" t="s">
        <v>79</v>
      </c>
      <c r="E13" s="7" t="s">
        <v>34</v>
      </c>
    </row>
    <row r="14" spans="1:5" ht="18.75" thickBot="1" x14ac:dyDescent="0.3">
      <c r="A14" s="90">
        <v>13</v>
      </c>
      <c r="B14" s="91" t="s">
        <v>80</v>
      </c>
      <c r="C14" s="90">
        <v>11</v>
      </c>
      <c r="D14" s="91" t="s">
        <v>76</v>
      </c>
      <c r="E14" s="7" t="s">
        <v>31</v>
      </c>
    </row>
    <row r="15" spans="1:5" ht="18.75" thickBot="1" x14ac:dyDescent="0.3">
      <c r="A15" s="90">
        <v>14</v>
      </c>
      <c r="B15" s="91" t="s">
        <v>80</v>
      </c>
      <c r="C15" s="90">
        <v>11</v>
      </c>
      <c r="D15" s="91" t="s">
        <v>77</v>
      </c>
      <c r="E15" s="7" t="s">
        <v>30</v>
      </c>
    </row>
    <row r="16" spans="1:5" ht="18.75" thickBot="1" x14ac:dyDescent="0.3">
      <c r="A16" s="92">
        <v>15</v>
      </c>
      <c r="B16" s="91" t="s">
        <v>80</v>
      </c>
      <c r="C16" s="92">
        <v>11</v>
      </c>
      <c r="D16" s="91" t="s">
        <v>78</v>
      </c>
      <c r="E16" s="7" t="s">
        <v>35</v>
      </c>
    </row>
    <row r="17" spans="1:5" ht="18.75" thickBot="1" x14ac:dyDescent="0.3">
      <c r="A17" s="90">
        <v>16</v>
      </c>
      <c r="B17" s="91" t="s">
        <v>80</v>
      </c>
      <c r="C17" s="90">
        <v>11</v>
      </c>
      <c r="D17" s="91" t="s">
        <v>79</v>
      </c>
      <c r="E17" s="7" t="s">
        <v>36</v>
      </c>
    </row>
  </sheetData>
  <hyperlinks>
    <hyperlink ref="E6" r:id="rId1" xr:uid="{793F3105-6F1D-4CCE-8177-0C57593CD645}"/>
    <hyperlink ref="E2" r:id="rId2" xr:uid="{2BFE3C3A-C12F-40C0-997E-74D5F017793C}"/>
    <hyperlink ref="E3" r:id="rId3" xr:uid="{182F54F6-AE41-4D04-BA14-6D1D17A3F9AF}"/>
    <hyperlink ref="E4" r:id="rId4" xr:uid="{55509FF7-346C-444F-AFEE-A517543958EA}"/>
    <hyperlink ref="E5" r:id="rId5" xr:uid="{32FCF988-EC9A-46F9-B522-54AFD27610BD}"/>
    <hyperlink ref="E7" r:id="rId6" xr:uid="{64BBC92A-34C4-48FA-958D-CD2B79B96FC2}"/>
    <hyperlink ref="E10" r:id="rId7" xr:uid="{75E06430-EFC1-4A6A-9C9E-5236001BC760}"/>
    <hyperlink ref="E11" r:id="rId8" xr:uid="{1FDB9AF0-7537-4F58-8076-E2FAD10874FA}"/>
    <hyperlink ref="E13" r:id="rId9" xr:uid="{DDEF6CD2-2F8D-4340-8E7A-D7AD5B1FD1DD}"/>
    <hyperlink ref="E14" r:id="rId10" xr:uid="{3176562D-E13E-436E-A123-C1513C6ADD0A}"/>
    <hyperlink ref="E15" r:id="rId11" xr:uid="{03F7AEC6-503A-4E8E-A877-C3131ADAF2E3}"/>
    <hyperlink ref="E16" r:id="rId12" xr:uid="{DC7A1BC9-4D56-4F81-AA1B-F45A960D6AFF}"/>
    <hyperlink ref="E17" r:id="rId13" xr:uid="{B8CAC36D-BAB9-4210-B255-3AADFB51D478}"/>
    <hyperlink ref="E8" r:id="rId14" xr:uid="{38834C33-717D-40E2-ABA5-8C000308E53D}"/>
    <hyperlink ref="E9" r:id="rId15" xr:uid="{AAE4EEB4-5691-4859-87F3-4CE515C5ADDF}"/>
    <hyperlink ref="E12" r:id="rId16" xr:uid="{CC3B7B61-06ED-4F93-A8D8-3199377D8665}"/>
  </hyperlinks>
  <pageMargins left="0.7" right="0.7" top="0.75" bottom="0.75" header="0.3" footer="0.3"/>
  <pageSetup paperSize="9"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2018-10-26T18:14:19Z</dcterms:created>
  <dcterms:modified xsi:type="dcterms:W3CDTF">2018-10-29T13:49:14Z</dcterms:modified>
</cp:coreProperties>
</file>