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s04egl\Documents\GitHub\P_Mobile\Documentation\"/>
    </mc:Choice>
  </mc:AlternateContent>
  <xr:revisionPtr revIDLastSave="0" documentId="13_ncr:1_{52373D9E-FF0C-475F-81AB-AEAFABF9889C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2868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11" i="2" l="1"/>
  <c r="D11" i="2" s="1"/>
  <c r="A10" i="2"/>
  <c r="D10" i="2" s="1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<sst xmlns="http://schemas.openxmlformats.org/spreadsheetml/2006/main" count="51" uniqueCount="41">
  <si>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</si>
  <si>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</si>
  <si>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</si>
  <si>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</si>
  <si>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</si>
  <si>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</si>
  <si>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</si>
  <si>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</si>
  <si>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</si>
  <si>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</si>
  <si>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</si>
  <si>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</si>
  <si>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</si>
  <si>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</si>
  <si>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</si>
  <si>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</si>
  <si>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</si>
  <si>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</si>
  <si>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</si>
  <si>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</si>
  <si>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</si>
  <si>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</si>
  <si>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</si>
  <si>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P_App - 335 - Passion Lecture</t>
  </si>
  <si>
    <t>heure</t>
  </si>
  <si>
    <t>Activité</t>
  </si>
  <si>
    <t>Remarque / problème</t>
  </si>
  <si>
    <t>Denis Romain</t>
  </si>
  <si>
    <t>21.03.2024  au 30.05.2024</t>
  </si>
  <si>
    <t>Consultation et discussion sur le cahier des charges</t>
  </si>
  <si>
    <t>Creation et organisation du repo git</t>
  </si>
  <si>
    <t>romaindenis1/P_Mobile: A mobile adaptation for a book reading application</t>
  </si>
  <si>
    <t>Creation maquette figma</t>
  </si>
  <si>
    <t>P_Mobile – Figma</t>
  </si>
  <si>
    <t>Discussion avec le prof</t>
  </si>
  <si>
    <t>Conception de maquette figma</t>
  </si>
  <si>
    <t>Setup environment de projet et debut de code</t>
  </si>
  <si>
    <t>Remplissage de journal de travail + commits GitHub</t>
  </si>
  <si>
    <t>Creation de boutons qui marchent</t>
  </si>
  <si>
    <t>La classe a parlé au prof</t>
  </si>
  <si>
    <t>Conception de la page d'acceuil et de lecture de livre dans MAUI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</si>
</sst>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2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0" fontId="11" fillId="0" borderId="0" xfId="1" applyAlignment="1" applyProtection="1">
      <alignment wrapText="1"/>
      <protection locked="0"/>
    </xf>
    <xf numFmtId="0" fontId="11" fillId="3" borderId="0" xfId="1" applyFill="1" applyAlignment="1" applyProtection="1">
      <alignment wrapText="1"/>
      <protection locked="0"/>
    </xf>
    <xf numFmtId="0" fontId="0" fillId="0" borderId="0" xfId="0" applyFont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2">
    <cellStyle name="Lien hypertexte" xfId="1" builtinId="8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9.0277777777777776E-2</c:v>
                </c:pt>
                <c:pt idx="2">
                  <c:v>0</c:v>
                </c:pt>
                <c:pt idx="3">
                  <c:v>4.1666666666666664E-2</c:v>
                </c:pt>
                <c:pt idx="4">
                  <c:v>6.25E-2</c:v>
                </c:pt>
                <c:pt idx="5">
                  <c:v>0</c:v>
                </c:pt>
                <c:pt idx="6">
                  <c:v>5.2083333333333336E-2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figma.com/design/geU7f4tfDOWMAjb59DbKrr/P_Mobile?node-id=0-1&amp;p=f&amp;t=FyNHzbhsoStRXYSD-0" TargetMode="External"/><Relationship Id="rId1" Type="http://schemas.openxmlformats.org/officeDocument/2006/relationships/hyperlink" Target="https://github.com/romaindenis1/P_Mobile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C17" sqref="C17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60" t="s">
        <v>27</v>
      </c>
      <c r="D2" s="60"/>
      <c r="E2" s="60"/>
      <c r="F2" s="5" t="s">
        <v>2</v>
      </c>
      <c r="G2" s="6" t="s">
        <v>23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5 heurs 55 minutes</v>
      </c>
      <c r="D3" s="22"/>
      <c r="E3" s="3"/>
      <c r="F3" s="4" t="s">
        <v>10</v>
      </c>
      <c r="G3" s="7" t="s">
        <v>28</v>
      </c>
    </row>
    <row r="4" spans="1:15" ht="23.25" hidden="1" x14ac:dyDescent="0.35">
      <c r="B4" s="5"/>
      <c r="C4" s="22">
        <f>SUBTOTAL(9,$C$7:$C$531)*60</f>
        <v>120</v>
      </c>
      <c r="D4" s="22">
        <f>SUBTOTAL(9,$D$7:$D$531)</f>
        <v>235</v>
      </c>
      <c r="E4" s="40">
        <f>SUM(C4:D4)</f>
        <v>355</v>
      </c>
      <c r="F4" s="4"/>
      <c r="G4" s="7"/>
    </row>
    <row r="5" spans="1:15" x14ac:dyDescent="0.25">
      <c r="C5" s="61" t="s">
        <v>16</v>
      </c>
      <c r="D5" s="61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24</v>
      </c>
      <c r="D6" s="21" t="s">
        <v>17</v>
      </c>
      <c r="E6" s="19" t="s">
        <v>25</v>
      </c>
      <c r="F6" s="19" t="s">
        <v>13</v>
      </c>
      <c r="G6" s="19" t="s">
        <v>26</v>
      </c>
    </row>
    <row r="7" spans="1:15" x14ac:dyDescent="0.25">
      <c r="A7" s="14">
        <f>IF(ISBLANK(B7),"",_xlfn.ISOWEEKNUM('Journal de travail'!$B7))</f>
        <v>12</v>
      </c>
      <c r="B7" s="42">
        <v>45372</v>
      </c>
      <c r="C7" s="43">
        <v>1</v>
      </c>
      <c r="D7" s="44"/>
      <c r="E7" s="45" t="s">
        <v>7</v>
      </c>
      <c r="F7" s="36" t="s">
        <v>29</v>
      </c>
      <c r="G7" s="54"/>
    </row>
    <row r="8" spans="1:15" x14ac:dyDescent="0.25">
      <c r="A8" s="8">
        <f>IF(ISBLANK(B8),"",_xlfn.ISOWEEKNUM('Journal de travail'!$B8))</f>
        <v>12</v>
      </c>
      <c r="B8" s="46">
        <v>45372</v>
      </c>
      <c r="C8" s="47"/>
      <c r="D8" s="48">
        <v>50</v>
      </c>
      <c r="E8" s="49" t="s">
        <v>6</v>
      </c>
      <c r="F8" s="36" t="s">
        <v>30</v>
      </c>
      <c r="G8" s="57" t="s">
        <v>31</v>
      </c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12</v>
      </c>
      <c r="B9" s="50">
        <v>45372</v>
      </c>
      <c r="C9" s="51"/>
      <c r="D9" s="52">
        <v>30</v>
      </c>
      <c r="E9" s="53" t="s">
        <v>21</v>
      </c>
      <c r="F9" s="36" t="s">
        <v>32</v>
      </c>
      <c r="G9" s="58" t="s">
        <v>33</v>
      </c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13</v>
      </c>
      <c r="B10" s="46">
        <v>45744</v>
      </c>
      <c r="C10" s="47"/>
      <c r="D10" s="48">
        <v>15</v>
      </c>
      <c r="E10" s="49" t="s">
        <v>7</v>
      </c>
      <c r="F10" s="36" t="s">
        <v>34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13</v>
      </c>
      <c r="B11" s="50">
        <v>45744</v>
      </c>
      <c r="C11" s="51"/>
      <c r="D11" s="52">
        <v>45</v>
      </c>
      <c r="E11" s="53" t="s">
        <v>21</v>
      </c>
      <c r="F11" s="36" t="s">
        <v>35</v>
      </c>
      <c r="G11" s="56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13</v>
      </c>
      <c r="B12" s="46">
        <v>45744</v>
      </c>
      <c r="C12" s="47"/>
      <c r="D12" s="48">
        <v>55</v>
      </c>
      <c r="E12" s="49" t="s">
        <v>4</v>
      </c>
      <c r="F12" s="36" t="s">
        <v>36</v>
      </c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13</v>
      </c>
      <c r="B13" s="50">
        <v>45744</v>
      </c>
      <c r="C13" s="51"/>
      <c r="D13" s="52">
        <v>10</v>
      </c>
      <c r="E13" s="53" t="s">
        <v>4</v>
      </c>
      <c r="F13" s="59" t="s">
        <v>38</v>
      </c>
      <c r="G13" s="56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13</v>
      </c>
      <c r="B14" s="46">
        <v>45744</v>
      </c>
      <c r="C14" s="47"/>
      <c r="D14" s="48">
        <v>10</v>
      </c>
      <c r="E14" s="49" t="s">
        <v>6</v>
      </c>
      <c r="F14" s="36" t="s">
        <v>37</v>
      </c>
      <c r="G14" s="55"/>
      <c r="M14" t="s">
        <v>21</v>
      </c>
      <c r="N14">
        <v>7</v>
      </c>
      <c r="O14">
        <v>30</v>
      </c>
    </row>
    <row r="15" spans="1:15" x14ac:dyDescent="0.25">
      <c r="A15" s="16">
        <f>IF(ISBLANK(B15),"",_xlfn.ISOWEEKNUM('Journal de travail'!$B15))</f>
        <v>14</v>
      </c>
      <c r="B15" s="50">
        <v>45751</v>
      </c>
      <c r="C15" s="51"/>
      <c r="D15" s="52">
        <v>15</v>
      </c>
      <c r="E15" s="53" t="s">
        <v>7</v>
      </c>
      <c r="F15" s="36" t="s">
        <v>39</v>
      </c>
      <c r="G15" s="56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14</v>
      </c>
      <c r="B16" s="46">
        <v>45751</v>
      </c>
      <c r="C16" s="47">
        <v>1</v>
      </c>
      <c r="D16" s="48">
        <v>5</v>
      </c>
      <c r="E16" s="49" t="s">
        <v>4</v>
      </c>
      <c r="F16" s="36" t="s">
        <v>40</v>
      </c>
      <c r="G16" s="55"/>
      <c r="O16">
        <v>40</v>
      </c>
    </row>
    <row r="17" spans="1:15" x14ac:dyDescent="0.25">
      <c r="A17" s="16" t="str">
        <f>IF(ISBLANK(B17),"",_xlfn.ISOWEEKNUM('Journal de travail'!$B17))</f>
        <v/>
      </c>
      <c r="B17" s="50"/>
      <c r="C17" s="51"/>
      <c r="D17" s="52"/>
      <c r="E17" s="53"/>
      <c r="F17" s="36"/>
      <c r="G17" s="56"/>
      <c r="O17">
        <v>45</v>
      </c>
    </row>
    <row r="18" spans="1:15" x14ac:dyDescent="0.25">
      <c r="A18" s="8" t="str">
        <f>IF(ISBLANK(B18),"",_xlfn.ISOWEEKNUM('Journal de travail'!$B18))</f>
        <v/>
      </c>
      <c r="B18" s="46"/>
      <c r="C18" s="47"/>
      <c r="D18" s="48"/>
      <c r="E18" s="49"/>
      <c r="F18" s="36"/>
      <c r="G18" s="55"/>
      <c r="O18">
        <v>50</v>
      </c>
    </row>
    <row r="19" spans="1:15" x14ac:dyDescent="0.25">
      <c r="A19" s="16" t="str">
        <f>IF(ISBLANK(B19),"",_xlfn.ISOWEEKNUM('Journal de travail'!$B19))</f>
        <v/>
      </c>
      <c r="B19" s="50"/>
      <c r="C19" s="51"/>
      <c r="D19" s="52"/>
      <c r="E19" s="53"/>
      <c r="F19" s="36"/>
      <c r="G19" s="56"/>
      <c r="O19">
        <v>55</v>
      </c>
    </row>
    <row r="20" spans="1:15" x14ac:dyDescent="0.25">
      <c r="A20" s="8" t="str">
        <f>IF(ISBLANK(B20),"",_xlfn.ISOWEEKNUM('Journal de travail'!$B20))</f>
        <v/>
      </c>
      <c r="B20" s="46"/>
      <c r="C20" s="47"/>
      <c r="D20" s="48"/>
      <c r="E20" s="49"/>
      <c r="F20" s="36"/>
      <c r="G20" s="55"/>
    </row>
    <row r="21" spans="1:15" x14ac:dyDescent="0.25">
      <c r="A21" s="16" t="str">
        <f>IF(ISBLANK(B21),"",_xlfn.ISOWEEKNUM('Journal de travail'!$B21))</f>
        <v/>
      </c>
      <c r="B21" s="50"/>
      <c r="C21" s="51"/>
      <c r="D21" s="52"/>
      <c r="E21" s="53"/>
      <c r="F21" s="36"/>
      <c r="G21" s="56"/>
    </row>
    <row r="22" spans="1:15" x14ac:dyDescent="0.25">
      <c r="A22" s="8" t="str">
        <f>IF(ISBLANK(B22),"",_xlfn.ISOWEEKNUM('Journal de travail'!$B22))</f>
        <v/>
      </c>
      <c r="B22" s="46"/>
      <c r="C22" s="47"/>
      <c r="D22" s="48"/>
      <c r="E22" s="49"/>
      <c r="F22" s="36"/>
      <c r="G22" s="55"/>
    </row>
    <row r="23" spans="1:15" x14ac:dyDescent="0.25">
      <c r="A23" s="16" t="str">
        <f>IF(ISBLANK(B23),"",_xlfn.ISOWEEKNUM('Journal de travail'!$B23))</f>
        <v/>
      </c>
      <c r="B23" s="50"/>
      <c r="C23" s="51"/>
      <c r="D23" s="52"/>
      <c r="E23" s="53"/>
      <c r="F23" s="36"/>
      <c r="G23" s="56"/>
    </row>
    <row r="24" spans="1:15" x14ac:dyDescent="0.25">
      <c r="A24" s="8" t="str">
        <f>IF(ISBLANK(B24),"",_xlfn.ISOWEEKNUM('Journal de travail'!$B24))</f>
        <v/>
      </c>
      <c r="B24" s="46"/>
      <c r="C24" s="47"/>
      <c r="D24" s="48"/>
      <c r="E24" s="49"/>
      <c r="F24" s="36"/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hyperlinks>
    <hyperlink ref="G8" r:id="rId1" display="https://github.com/romaindenis1/P_Mobile" xr:uid="{3605FD6E-569B-4CFB-84B6-C14CC735FDA5}"/>
    <hyperlink ref="G9" r:id="rId2" display="https://www.figma.com/design/geU7f4tfDOWMAjb59DbKrr/P_Mobile?node-id=0-1&amp;p=f&amp;t=FyNHzbhsoStRXYSD-0" xr:uid="{26F62775-3225-414B-B45F-5BAC1BCD0C42}"/>
  </hyperlinks>
  <pageMargins left="0.7" right="0.7" top="0.75" bottom="0.75" header="0.3" footer="0.3"/>
  <pageSetup paperSize="9" orientation="portrait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60</v>
      </c>
      <c r="B5">
        <f>SUMIF('Journal de travail'!$E$7:$E$532,Analyse!C5,'Journal de travail'!$D$7:$D$532)</f>
        <v>70</v>
      </c>
      <c r="C5" s="41" t="str">
        <f>'Journal de travail'!M9</f>
        <v>Développement</v>
      </c>
      <c r="D5" s="33">
        <f t="shared" ref="D5:D11" si="0">(A5+B5)/1440</f>
        <v>9.0277777777777776E-2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60</v>
      </c>
      <c r="C7" s="27" t="str">
        <f>'Journal de travail'!M11</f>
        <v>Documentation</v>
      </c>
      <c r="D7" s="33">
        <f t="shared" si="0"/>
        <v>4.1666666666666664E-2</v>
      </c>
    </row>
    <row r="8" spans="1:4" x14ac:dyDescent="0.3">
      <c r="A8">
        <f>SUMIF('Journal de travail'!$E$7:$E$532,Analyse!C8,'Journal de travail'!$C$7:$C$532)*60</f>
        <v>60</v>
      </c>
      <c r="B8">
        <f>SUMIF('Journal de travail'!$E$7:$E$532,Analyse!C8,'Journal de travail'!$D$7:$D$532)</f>
        <v>30</v>
      </c>
      <c r="C8" s="28" t="str">
        <f>'Journal de travail'!M12</f>
        <v>Meeting</v>
      </c>
      <c r="D8" s="33">
        <f t="shared" si="0"/>
        <v>6.25E-2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0</v>
      </c>
      <c r="B10">
        <f>SUMIF('Journal de travail'!$E$7:$E$532,Analyse!C10,'Journal de travail'!$D$7:$D$532)</f>
        <v>75</v>
      </c>
      <c r="C10" s="37" t="str">
        <f>'Journal de travail'!M14</f>
        <v>Design</v>
      </c>
      <c r="D10" s="33">
        <f t="shared" si="0"/>
        <v>5.2083333333333336E-2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0</v>
      </c>
      <c r="C11" s="39" t="str">
        <f>'Journal de travail'!M15</f>
        <v>Autre</v>
      </c>
      <c r="D11" s="33">
        <f t="shared" si="0"/>
        <v>0</v>
      </c>
    </row>
    <row r="12" spans="1:4" x14ac:dyDescent="0.3">
      <c r="C12" s="23" t="s">
        <v>20</v>
      </c>
      <c r="D12" s="34">
        <f>SUM(D4:D11)</f>
        <v>0.24652777777777779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Romain Pierre Marie Denis</cp:lastModifiedBy>
  <cp:revision/>
  <dcterms:created xsi:type="dcterms:W3CDTF">2023-11-21T20:00:34Z</dcterms:created>
  <dcterms:modified xsi:type="dcterms:W3CDTF">2025-04-04T13:39:55Z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