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s04egl\Documents\GitHub\P_PassionLecture\Journaux\"/>
    </mc:Choice>
  </mc:AlternateContent>
  <xr:revisionPtr revIDLastSave="0" documentId="13_ncr:1_{3FD34FFD-320B-4585-9401-B4506C456BF8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D11" i="2" l="1"/>
  <c r="D10" i="2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<sst xmlns="http://schemas.openxmlformats.org/spreadsheetml/2006/main" count="85" uniqueCount="58">
  <si>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</si>
  <si>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</si>
  <si>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</si>
  <si>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</si>
  <si>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</si>
  <si>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</si>
  <si>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</si>
  <si>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</si>
  <si>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</si>
  <si>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</si>
  <si>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</si>
  <si>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</si>
  <si>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</si>
  <si>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</si>
  <si>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</si>
  <si>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</si>
  <si>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</si>
  <si>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</si>
  <si>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</si>
  <si>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</si>
  <si>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</si>
  <si>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</si>
  <si>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</si>
  <si>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</si>
  <si>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</si>
  <si>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heure</t>
  </si>
  <si>
    <t>Activité</t>
  </si>
  <si>
    <t>Remarque / problème</t>
  </si>
  <si>
    <t>Denis Romain</t>
  </si>
  <si>
    <t>Renseignement sur le projet</t>
  </si>
  <si>
    <t>Github projet a été fait</t>
  </si>
  <si>
    <t>Commencer a faire le frontend</t>
  </si>
  <si>
    <t>Debat en groupe sur comment travailler. Gonzalo voulait faire du LiveShare et moi du trunk based development. Nous avons fini par choisir trunk based</t>
  </si>
  <si>
    <t>Commencement de faire la route GET / (la requette se fait mais rien n'est return)</t>
  </si>
  <si>
    <t>continue(setup) · romaindenis1/P_PassionLecture@6796427</t>
  </si>
  <si>
    <t>Connecter le frontend et backend</t>
  </si>
  <si>
    <t>Fait les images, et la page userView</t>
  </si>
  <si>
    <t>Fait le filtrage de livre par category</t>
  </si>
  <si>
    <t xml:space="preserve">https://github.com/romaindenis1/P_PassionLecture/commit/0460481cda01e3d85e6c75816d5cc83d7f290e8b </t>
  </si>
  <si>
    <t xml:space="preserve">https://github.com/romaindenis1/P_PassionLecture/commit/62efe3b5c140a611dbf0a62bb986f938714481e7 </t>
  </si>
  <si>
    <t>Fait la page de detail d'un livre</t>
  </si>
  <si>
    <t>Afficher les commentaires dans la page de details de livre</t>
  </si>
  <si>
    <t xml:space="preserve">https://github.com/romaindenis1/P_PassionLecture/commit/5f5d6680a65c1e2f7dbd9f830eed7fc11c3911fa </t>
  </si>
  <si>
    <t>Commencement de faire les commentaires POST</t>
  </si>
  <si>
    <t>Peer programming avec gonzalo pour les cookies</t>
  </si>
  <si>
    <t>Implementations des commentaires avec gonzalo</t>
  </si>
  <si>
    <t>Daily scrum</t>
  </si>
  <si>
    <t>Daily scrum, discussion sur qui fait quoi</t>
  </si>
  <si>
    <t>Relgement du bug mon compte apres avoir register avec gonzalo</t>
  </si>
  <si>
    <t>Affichage de livre par le user qui la crée</t>
  </si>
  <si>
    <t>Bouton pour ajouter un livre</t>
  </si>
  <si>
    <t>Reglement de bug des relations dans la page de user</t>
  </si>
  <si>
    <t>Peer programming pour regler problemes de CSS</t>
  </si>
  <si>
    <t>Ajout de livre fait</t>
  </si>
  <si>
    <t>Bugfix de l'user_fk qui ne se metait pas dans la base de donnes</t>
  </si>
  <si>
    <t>Bugfix du createur du livre qui était inconnu meme avec user_fk qui marchait</t>
  </si>
  <si>
    <t>Travail sur le rapport</t>
  </si>
  <si>
    <t>Demonstration de application au prof + 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</si>
</sst>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1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0" fontId="11" fillId="3" borderId="0" xfId="1" applyFill="1" applyAlignment="1" applyProtection="1">
      <alignment wrapText="1"/>
      <protection locked="0"/>
    </xf>
    <xf numFmtId="0" fontId="11" fillId="0" borderId="0" xfId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2">
    <cellStyle name="Lien hypertexte" xfId="1" builtinId="8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5.9027777777777776E-2</c:v>
                </c:pt>
                <c:pt idx="1">
                  <c:v>0.57638888888888884</c:v>
                </c:pt>
                <c:pt idx="2">
                  <c:v>1.3888888888888888E-2</c:v>
                </c:pt>
                <c:pt idx="3">
                  <c:v>0.14930555555555555</c:v>
                </c:pt>
                <c:pt idx="4">
                  <c:v>4.8611111111111112E-2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omaindenis1/P_PassionLecture/commit/62efe3b5c140a611dbf0a62bb986f938714481e7" TargetMode="External"/><Relationship Id="rId2" Type="http://schemas.openxmlformats.org/officeDocument/2006/relationships/hyperlink" Target="https://github.com/romaindenis1/P_PassionLecture/commit/0460481cda01e3d85e6c75816d5cc83d7f290e8b" TargetMode="External"/><Relationship Id="rId1" Type="http://schemas.openxmlformats.org/officeDocument/2006/relationships/hyperlink" Target="https://github.com/romaindenis1/P_PassionLecture/commit/67964277861a469e61e5c95f5f0e83f3f24bb9f3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github.com/romaindenis1/P_PassionLecture/commit/5f5d6680a65c1e2f7dbd9f830eed7fc11c3911f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2" activePane="bottomLeft" state="frozen"/>
      <selection pane="bottomLeft" activeCell="F29" sqref="F29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9" t="s">
        <v>28</v>
      </c>
      <c r="D2" s="59"/>
      <c r="E2" s="59"/>
      <c r="F2" s="5" t="s">
        <v>2</v>
      </c>
      <c r="G2" s="6" t="s">
        <v>24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20 heurs 19 minutes</v>
      </c>
      <c r="D3" s="22"/>
      <c r="E3" s="3"/>
      <c r="F3" s="4" t="s">
        <v>10</v>
      </c>
      <c r="G3" s="7" t="s">
        <v>23</v>
      </c>
    </row>
    <row r="4" spans="1:15" ht="23.25" hidden="1" x14ac:dyDescent="0.35">
      <c r="B4" s="5"/>
      <c r="C4" s="22">
        <f>SUBTOTAL(9,$C$7:$C$531)*60</f>
        <v>480</v>
      </c>
      <c r="D4" s="22">
        <f>SUBTOTAL(9,$D$7:$D$531)</f>
        <v>740</v>
      </c>
      <c r="E4" s="40">
        <f>SUM(C4:D4)</f>
        <v>1220</v>
      </c>
      <c r="F4" s="4"/>
      <c r="G4" s="7"/>
    </row>
    <row r="5" spans="1:15" x14ac:dyDescent="0.25">
      <c r="C5" s="60" t="s">
        <v>16</v>
      </c>
      <c r="D5" s="60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25</v>
      </c>
      <c r="D6" s="21" t="s">
        <v>17</v>
      </c>
      <c r="E6" s="19" t="s">
        <v>26</v>
      </c>
      <c r="F6" s="19" t="s">
        <v>13</v>
      </c>
      <c r="G6" s="19" t="s">
        <v>27</v>
      </c>
    </row>
    <row r="7" spans="1:15" x14ac:dyDescent="0.25">
      <c r="A7" s="14">
        <f>IF(ISBLANK(B7),"",_xlfn.ISOWEEKNUM('Journal de travail'!$B7))</f>
        <v>15</v>
      </c>
      <c r="B7" s="42">
        <v>45755</v>
      </c>
      <c r="C7" s="43"/>
      <c r="D7" s="44">
        <v>25</v>
      </c>
      <c r="E7" s="45" t="s">
        <v>7</v>
      </c>
      <c r="F7" s="36" t="s">
        <v>29</v>
      </c>
      <c r="G7" s="54"/>
    </row>
    <row r="8" spans="1:15" x14ac:dyDescent="0.25">
      <c r="A8" s="8">
        <f>IF(ISBLANK(B8),"",_xlfn.ISOWEEKNUM('Journal de travail'!$B8))</f>
        <v>15</v>
      </c>
      <c r="B8" s="46">
        <v>45755</v>
      </c>
      <c r="C8" s="47"/>
      <c r="D8" s="48">
        <v>40</v>
      </c>
      <c r="E8" s="49" t="s">
        <v>3</v>
      </c>
      <c r="F8" s="36" t="s">
        <v>30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15</v>
      </c>
      <c r="B9" s="50">
        <v>45755</v>
      </c>
      <c r="C9" s="51"/>
      <c r="D9" s="52">
        <v>25</v>
      </c>
      <c r="E9" s="53" t="s">
        <v>4</v>
      </c>
      <c r="F9" s="36" t="s">
        <v>31</v>
      </c>
      <c r="G9" s="56"/>
      <c r="M9" t="s">
        <v>4</v>
      </c>
      <c r="N9">
        <v>2</v>
      </c>
      <c r="O9">
        <v>5</v>
      </c>
    </row>
    <row r="10" spans="1:15" ht="31.5" x14ac:dyDescent="0.25">
      <c r="A10" s="8">
        <f>IF(ISBLANK(B10),"",_xlfn.ISOWEEKNUM('Journal de travail'!$B10))</f>
        <v>15</v>
      </c>
      <c r="B10" s="46">
        <v>45756</v>
      </c>
      <c r="C10" s="47"/>
      <c r="D10" s="48">
        <v>45</v>
      </c>
      <c r="E10" s="49" t="s">
        <v>3</v>
      </c>
      <c r="F10" s="36" t="s">
        <v>32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15</v>
      </c>
      <c r="B11" s="50">
        <v>45756</v>
      </c>
      <c r="C11" s="51"/>
      <c r="D11" s="52">
        <v>45</v>
      </c>
      <c r="E11" s="53" t="s">
        <v>4</v>
      </c>
      <c r="F11" s="36" t="s">
        <v>33</v>
      </c>
      <c r="G11" s="57" t="s">
        <v>34</v>
      </c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46"/>
      <c r="C12" s="47"/>
      <c r="D12" s="48"/>
      <c r="E12" s="49"/>
      <c r="F12" s="36"/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18</v>
      </c>
      <c r="B13" s="50">
        <v>45776</v>
      </c>
      <c r="C13" s="51"/>
      <c r="D13" s="52">
        <v>30</v>
      </c>
      <c r="E13" s="53" t="s">
        <v>4</v>
      </c>
      <c r="F13" s="36" t="s">
        <v>35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18</v>
      </c>
      <c r="B14" s="46">
        <v>45776</v>
      </c>
      <c r="C14" s="47"/>
      <c r="D14" s="48">
        <v>25</v>
      </c>
      <c r="E14" s="49" t="s">
        <v>4</v>
      </c>
      <c r="F14" s="36" t="s">
        <v>36</v>
      </c>
      <c r="G14" s="55"/>
      <c r="M14" t="s">
        <v>21</v>
      </c>
      <c r="N14">
        <v>7</v>
      </c>
      <c r="O14">
        <v>30</v>
      </c>
    </row>
    <row r="15" spans="1:15" x14ac:dyDescent="0.25">
      <c r="A15" s="16" t="str">
        <f>IF(ISBLANK(B15),"",_xlfn.ISOWEEKNUM('Journal de travail'!$B15))</f>
        <v/>
      </c>
      <c r="B15" s="50"/>
      <c r="C15" s="51"/>
      <c r="D15" s="52"/>
      <c r="E15" s="53"/>
      <c r="F15" s="36"/>
      <c r="G15" s="56"/>
      <c r="M15" t="s">
        <v>22</v>
      </c>
      <c r="N15">
        <v>8</v>
      </c>
      <c r="O15">
        <v>35</v>
      </c>
    </row>
    <row r="16" spans="1:15" ht="31.5" x14ac:dyDescent="0.25">
      <c r="A16" s="8">
        <f>IF(ISBLANK(B16),"",_xlfn.ISOWEEKNUM('Journal de travail'!$B16))</f>
        <v>18</v>
      </c>
      <c r="B16" s="46">
        <v>45777</v>
      </c>
      <c r="C16" s="47">
        <v>1</v>
      </c>
      <c r="D16" s="48">
        <v>30</v>
      </c>
      <c r="E16" s="49" t="s">
        <v>4</v>
      </c>
      <c r="F16" s="36" t="s">
        <v>37</v>
      </c>
      <c r="G16" s="58" t="s">
        <v>38</v>
      </c>
      <c r="O16">
        <v>40</v>
      </c>
    </row>
    <row r="17" spans="1:15" ht="31.5" x14ac:dyDescent="0.25">
      <c r="A17" s="16">
        <f>IF(ISBLANK(B17),"",_xlfn.ISOWEEKNUM('Journal de travail'!$B17))</f>
        <v>18</v>
      </c>
      <c r="B17" s="50">
        <v>45777</v>
      </c>
      <c r="C17" s="51"/>
      <c r="D17" s="52">
        <v>45</v>
      </c>
      <c r="E17" s="53" t="s">
        <v>4</v>
      </c>
      <c r="F17" s="36" t="s">
        <v>40</v>
      </c>
      <c r="G17" s="57" t="s">
        <v>39</v>
      </c>
      <c r="O17">
        <v>45</v>
      </c>
    </row>
    <row r="18" spans="1:15" ht="31.5" x14ac:dyDescent="0.25">
      <c r="A18" s="8">
        <f>IF(ISBLANK(B18),"",_xlfn.ISOWEEKNUM('Journal de travail'!$B18))</f>
        <v>18</v>
      </c>
      <c r="B18" s="46">
        <v>45777</v>
      </c>
      <c r="C18" s="47"/>
      <c r="D18" s="48">
        <v>35</v>
      </c>
      <c r="E18" s="49" t="s">
        <v>4</v>
      </c>
      <c r="F18" s="36" t="s">
        <v>41</v>
      </c>
      <c r="G18" s="58" t="s">
        <v>42</v>
      </c>
      <c r="O18">
        <v>50</v>
      </c>
    </row>
    <row r="19" spans="1:15" x14ac:dyDescent="0.25">
      <c r="A19" s="16">
        <f>IF(ISBLANK(B19),"",_xlfn.ISOWEEKNUM('Journal de travail'!$B19))</f>
        <v>19</v>
      </c>
      <c r="B19" s="50">
        <v>45783</v>
      </c>
      <c r="C19" s="51"/>
      <c r="D19" s="52">
        <v>25</v>
      </c>
      <c r="E19" s="53" t="s">
        <v>7</v>
      </c>
      <c r="F19" s="36" t="s">
        <v>47</v>
      </c>
      <c r="G19" s="56"/>
      <c r="O19">
        <v>55</v>
      </c>
    </row>
    <row r="20" spans="1:15" x14ac:dyDescent="0.25">
      <c r="A20" s="8">
        <f>IF(ISBLANK(B20),"",_xlfn.ISOWEEKNUM('Journal de travail'!$B20))</f>
        <v>19</v>
      </c>
      <c r="B20" s="46">
        <v>45783</v>
      </c>
      <c r="C20" s="47">
        <v>1</v>
      </c>
      <c r="D20" s="48">
        <v>30</v>
      </c>
      <c r="E20" s="49" t="s">
        <v>4</v>
      </c>
      <c r="F20" s="36" t="s">
        <v>43</v>
      </c>
      <c r="G20" s="55"/>
    </row>
    <row r="21" spans="1:15" x14ac:dyDescent="0.25">
      <c r="A21" s="16">
        <f>IF(ISBLANK(B21),"",_xlfn.ISOWEEKNUM('Journal de travail'!$B21))</f>
        <v>19</v>
      </c>
      <c r="B21" s="50">
        <v>45783</v>
      </c>
      <c r="C21" s="51"/>
      <c r="D21" s="52">
        <v>45</v>
      </c>
      <c r="E21" s="53" t="s">
        <v>4</v>
      </c>
      <c r="F21" s="36" t="s">
        <v>44</v>
      </c>
      <c r="G21" s="56"/>
    </row>
    <row r="22" spans="1:15" x14ac:dyDescent="0.25">
      <c r="A22" s="8">
        <f>IF(ISBLANK(B22),"",_xlfn.ISOWEEKNUM('Journal de travail'!$B22))</f>
        <v>19</v>
      </c>
      <c r="B22" s="46">
        <v>45783</v>
      </c>
      <c r="C22" s="47">
        <v>1</v>
      </c>
      <c r="D22" s="48">
        <v>5</v>
      </c>
      <c r="E22" s="49" t="s">
        <v>4</v>
      </c>
      <c r="F22" s="36" t="s">
        <v>45</v>
      </c>
      <c r="G22" s="55"/>
    </row>
    <row r="23" spans="1:15" x14ac:dyDescent="0.25">
      <c r="A23" s="16">
        <f>IF(ISBLANK(B23),"",_xlfn.ISOWEEKNUM('Journal de travail'!$B23))</f>
        <v>19</v>
      </c>
      <c r="B23" s="50">
        <v>45784</v>
      </c>
      <c r="C23" s="51"/>
      <c r="D23" s="52">
        <v>20</v>
      </c>
      <c r="E23" s="53" t="s">
        <v>7</v>
      </c>
      <c r="F23" s="36" t="s">
        <v>46</v>
      </c>
      <c r="G23" s="56"/>
    </row>
    <row r="24" spans="1:15" x14ac:dyDescent="0.25">
      <c r="A24" s="8">
        <f>IF(ISBLANK(B24),"",_xlfn.ISOWEEKNUM('Journal de travail'!$B24))</f>
        <v>19</v>
      </c>
      <c r="B24" s="46">
        <v>45784</v>
      </c>
      <c r="C24" s="47"/>
      <c r="D24" s="48">
        <v>30</v>
      </c>
      <c r="E24" s="49" t="s">
        <v>4</v>
      </c>
      <c r="F24" s="36" t="s">
        <v>48</v>
      </c>
      <c r="G24" s="55"/>
    </row>
    <row r="25" spans="1:15" x14ac:dyDescent="0.25">
      <c r="A25" s="16">
        <f>IF(ISBLANK(B25),"",_xlfn.ISOWEEKNUM('Journal de travail'!$B25))</f>
        <v>19</v>
      </c>
      <c r="B25" s="50">
        <v>45784</v>
      </c>
      <c r="C25" s="51"/>
      <c r="D25" s="52">
        <v>30</v>
      </c>
      <c r="E25" s="53" t="s">
        <v>4</v>
      </c>
      <c r="F25" s="36" t="s">
        <v>49</v>
      </c>
      <c r="G25" s="56"/>
    </row>
    <row r="26" spans="1:15" x14ac:dyDescent="0.25">
      <c r="A26" s="8">
        <f>IF(ISBLANK(B26),"",_xlfn.ISOWEEKNUM('Journal de travail'!$B26))</f>
        <v>19</v>
      </c>
      <c r="B26" s="46">
        <v>45784</v>
      </c>
      <c r="C26" s="47"/>
      <c r="D26" s="48">
        <v>25</v>
      </c>
      <c r="E26" s="49" t="s">
        <v>4</v>
      </c>
      <c r="F26" s="36" t="s">
        <v>50</v>
      </c>
      <c r="G26" s="55"/>
    </row>
    <row r="27" spans="1:15" x14ac:dyDescent="0.25">
      <c r="A27" s="16">
        <f>IF(ISBLANK(B27),"",_xlfn.ISOWEEKNUM('Journal de travail'!$B27))</f>
        <v>19</v>
      </c>
      <c r="B27" s="50">
        <v>45784</v>
      </c>
      <c r="C27" s="51"/>
      <c r="D27" s="52">
        <v>40</v>
      </c>
      <c r="E27" s="53" t="s">
        <v>4</v>
      </c>
      <c r="F27" s="36" t="s">
        <v>51</v>
      </c>
      <c r="G27" s="56"/>
    </row>
    <row r="28" spans="1:15" x14ac:dyDescent="0.25">
      <c r="A28" s="8">
        <f>IF(ISBLANK(B28),"",_xlfn.ISOWEEKNUM('Journal de travail'!$B28))</f>
        <v>19</v>
      </c>
      <c r="B28" s="46">
        <v>45784</v>
      </c>
      <c r="C28" s="47"/>
      <c r="D28" s="48">
        <v>25</v>
      </c>
      <c r="E28" s="49" t="s">
        <v>4</v>
      </c>
      <c r="F28" s="35" t="s">
        <v>52</v>
      </c>
      <c r="G28" s="55"/>
    </row>
    <row r="29" spans="1:15" x14ac:dyDescent="0.25">
      <c r="A29" s="16">
        <f>IF(ISBLANK(B29),"",_xlfn.ISOWEEKNUM('Journal de travail'!$B29))</f>
        <v>19</v>
      </c>
      <c r="B29" s="50">
        <v>45784</v>
      </c>
      <c r="C29" s="51"/>
      <c r="D29" s="52">
        <v>10</v>
      </c>
      <c r="E29" s="53" t="s">
        <v>6</v>
      </c>
      <c r="F29" s="35" t="s">
        <v>0</v>
      </c>
      <c r="G29" s="56"/>
    </row>
    <row r="30" spans="1:15" x14ac:dyDescent="0.25">
      <c r="A30" s="8">
        <f>IF(ISBLANK(B30),"",_xlfn.ISOWEEKNUM('Journal de travail'!$B30))</f>
        <v>20</v>
      </c>
      <c r="B30" s="46">
        <v>45790</v>
      </c>
      <c r="C30" s="47">
        <v>2</v>
      </c>
      <c r="D30" s="48"/>
      <c r="E30" s="49" t="s">
        <v>4</v>
      </c>
      <c r="F30" s="36" t="s">
        <v>53</v>
      </c>
      <c r="G30" s="55"/>
    </row>
    <row r="31" spans="1:15" x14ac:dyDescent="0.25">
      <c r="A31" s="16">
        <f>IF(ISBLANK(B31),"",_xlfn.ISOWEEKNUM('Journal de travail'!$B31))</f>
        <v>20</v>
      </c>
      <c r="B31" s="50">
        <v>45790</v>
      </c>
      <c r="C31" s="51"/>
      <c r="D31" s="52">
        <v>35</v>
      </c>
      <c r="E31" s="53" t="s">
        <v>4</v>
      </c>
      <c r="F31" s="35" t="s">
        <v>54</v>
      </c>
      <c r="G31" s="56"/>
    </row>
    <row r="32" spans="1:15" x14ac:dyDescent="0.25">
      <c r="A32" s="8">
        <f>IF(ISBLANK(B32),"",_xlfn.ISOWEEKNUM('Journal de travail'!$B32))</f>
        <v>20</v>
      </c>
      <c r="B32" s="46">
        <v>45790</v>
      </c>
      <c r="C32" s="47"/>
      <c r="D32" s="48">
        <v>30</v>
      </c>
      <c r="E32" s="49" t="s">
        <v>4</v>
      </c>
      <c r="F32" s="36" t="s">
        <v>55</v>
      </c>
      <c r="G32" s="55"/>
    </row>
    <row r="33" spans="1:7" x14ac:dyDescent="0.25">
      <c r="A33" s="16">
        <f>IF(ISBLANK(B33),"",_xlfn.ISOWEEKNUM('Journal de travail'!$B33))</f>
        <v>22</v>
      </c>
      <c r="B33" s="50">
        <v>45804</v>
      </c>
      <c r="C33" s="51">
        <v>3</v>
      </c>
      <c r="D33" s="52">
        <v>25</v>
      </c>
      <c r="E33" s="53" t="s">
        <v>6</v>
      </c>
      <c r="F33" s="35" t="s">
        <v>56</v>
      </c>
      <c r="G33" s="56"/>
    </row>
    <row r="34" spans="1:7" x14ac:dyDescent="0.25">
      <c r="A34" s="8">
        <f>IF(ISBLANK(B34),"",_xlfn.ISOWEEKNUM('Journal de travail'!$B34))</f>
        <v>22</v>
      </c>
      <c r="B34" s="46">
        <v>45804</v>
      </c>
      <c r="C34" s="47"/>
      <c r="D34" s="48">
        <v>20</v>
      </c>
      <c r="E34" s="49" t="s">
        <v>5</v>
      </c>
      <c r="F34" s="35" t="s">
        <v>57</v>
      </c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hyperlinks>
    <hyperlink ref="G11" r:id="rId1" display="https://github.com/romaindenis1/P_PassionLecture/commit/67964277861a469e61e5c95f5f0e83f3f24bb9f3" xr:uid="{B636FB31-3855-4C23-B2AE-D907A7E5F697}"/>
    <hyperlink ref="G16" r:id="rId2" xr:uid="{0798C960-15CB-4179-BA50-5358C15BC3A0}"/>
    <hyperlink ref="G17" r:id="rId3" xr:uid="{D71F3AED-FF2A-435A-9DF6-7E2D8FC30505}"/>
    <hyperlink ref="G18" r:id="rId4" xr:uid="{44E50A3F-EC66-461A-B59A-058144C33842}"/>
  </hyperlinks>
  <pageMargins left="0.7" right="0.7" top="0.75" bottom="0.75" header="0.3" footer="0.3"/>
  <pageSetup paperSize="9" orientation="portrait"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85</v>
      </c>
      <c r="C4" s="25" t="str">
        <f>'Journal de travail'!M8</f>
        <v>Analyse</v>
      </c>
      <c r="D4" s="33">
        <f>(A4+B4)/1440</f>
        <v>5.9027777777777776E-2</v>
      </c>
    </row>
    <row r="5" spans="1:4" x14ac:dyDescent="0.3">
      <c r="A5">
        <f>SUMIF('Journal de travail'!$E$7:$E$532,Analyse!C5,'Journal de travail'!$C$7:$C$532)*60</f>
        <v>300</v>
      </c>
      <c r="B5">
        <f>SUMIF('Journal de travail'!$E$7:$E$532,Analyse!C5,'Journal de travail'!$D$7:$D$532)</f>
        <v>530</v>
      </c>
      <c r="C5" s="41" t="str">
        <f>'Journal de travail'!M9</f>
        <v>Développement</v>
      </c>
      <c r="D5" s="33">
        <f t="shared" ref="D5:D11" si="0">(A5+B5)/1440</f>
        <v>0.57638888888888884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20</v>
      </c>
      <c r="C6" s="26" t="str">
        <f>'Journal de travail'!M10</f>
        <v>Test</v>
      </c>
      <c r="D6" s="33">
        <f t="shared" si="0"/>
        <v>1.3888888888888888E-2</v>
      </c>
    </row>
    <row r="7" spans="1:4" x14ac:dyDescent="0.3">
      <c r="A7">
        <f>SUMIF('Journal de travail'!$E$7:$E$532,Analyse!C7,'Journal de travail'!$C$7:$C$532)*60</f>
        <v>180</v>
      </c>
      <c r="B7">
        <f>SUMIF('Journal de travail'!$E$7:$E$532,Analyse!C7,'Journal de travail'!$D$7:$D$532)</f>
        <v>35</v>
      </c>
      <c r="C7" s="27" t="str">
        <f>'Journal de travail'!M11</f>
        <v>Documentation</v>
      </c>
      <c r="D7" s="33">
        <f t="shared" si="0"/>
        <v>0.14930555555555555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70</v>
      </c>
      <c r="C8" s="28" t="str">
        <f>'Journal de travail'!M12</f>
        <v>Meeting</v>
      </c>
      <c r="D8" s="33">
        <f t="shared" si="0"/>
        <v>4.8611111111111112E-2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0</v>
      </c>
      <c r="B10">
        <f>SUMIF('Journal de travail'!$E$7:$E$532,Analyse!C10,'Journal de travail'!$D$7:$D$532)</f>
        <v>0</v>
      </c>
      <c r="C10" s="37" t="str">
        <f>'Journal de travail'!M14</f>
        <v>Design</v>
      </c>
      <c r="D10" s="33">
        <f t="shared" si="0"/>
        <v>0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0</v>
      </c>
      <c r="C11" s="39" t="str">
        <f>'Journal de travail'!M15</f>
        <v>Autre</v>
      </c>
      <c r="D11" s="33">
        <f t="shared" si="0"/>
        <v>0</v>
      </c>
    </row>
    <row r="12" spans="1:4" x14ac:dyDescent="0.3">
      <c r="C12" s="23" t="s">
        <v>20</v>
      </c>
      <c r="D12" s="34">
        <f>SUM(D4:D11)</f>
        <v>0.84722222222222221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Romain Pierre Marie Denis</cp:lastModifiedBy>
  <cp:revision/>
  <dcterms:created xsi:type="dcterms:W3CDTF">2023-11-21T20:00:34Z</dcterms:created>
  <dcterms:modified xsi:type="dcterms:W3CDTF">2025-05-27T15:04:58Z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