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237AFACB-88CE-4936-8AD6-3EE2110E2E0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1415" yWindow="1005" windowWidth="234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<sst xmlns="http://schemas.openxmlformats.org/spreadsheetml/2006/main" count="63" uniqueCount="46">
  <si>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</si>
  <si>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</si>
  <si>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</si>
  <si>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</si>
  <si>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</si>
  <si>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</si>
  <si>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</si>
  <si>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</si>
  <si>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</si>
  <si>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</si>
  <si>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</si>
  <si>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</si>
  <si>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</si>
  <si>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</si>
  <si>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</si>
  <si>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</si>
  <si>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</si>
  <si>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</si>
  <si>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</si>
  <si>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</si>
  <si>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</si>
  <si>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</si>
  <si>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</si>
  <si>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</si>
  <si>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</si>
  <si>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</si>
  <si>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</si>
  <si>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</si>
  <si>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</si>
  <si>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</si>
  <si>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</si>
  <si>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</si>
  <si>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</si>
  <si>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</si>
  <si>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</si>
  <si>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</si>
  <si>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</si>
  <si>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</si>
  <si>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</si>
  <si>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</si>
  <si>
    <t>regler les problemes d'affichage</t>
  </si>
  <si>
    <t>Refait certains vue et presque fini le frontend</t>
  </si>
  <si>
    <t>Page de modifications en cours</t>
  </si>
  <si>
    <t>Page de modifications fini</t>
  </si>
  <si>
    <t>Finitions de Css, mettre ce qu'il faut en scoped</t>
  </si>
  <si>
    <t>Reçu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</si>
</sst>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0.73611111111111116</c:v>
                </c:pt>
                <c:pt idx="2">
                  <c:v>0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9" activePane="bottomLeft" state="frozen"/>
      <selection pane="bottomLeft" activeCell="F27" sqref="F2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840</v>
      </c>
      <c r="D4" s="22">
        <f>SUBTOTAL(9,$D$7:$D$531)</f>
        <v>360</v>
      </c>
      <c r="E4" s="40">
        <f>SUM(C4:D4)</f>
        <v>1200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>
        <v>2</v>
      </c>
      <c r="D23" s="52"/>
      <c r="E23" s="53" t="s">
        <v>4</v>
      </c>
      <c r="F23" s="36" t="s">
        <v>40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>
        <v>1</v>
      </c>
      <c r="D24" s="48"/>
      <c r="E24" s="49" t="s">
        <v>4</v>
      </c>
      <c r="F24" s="36" t="s">
        <v>41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>
        <f>IF(ISBLANK(B26),"",_xlfn.ISOWEEKNUM('Journal de travail'!$B26))</f>
        <v>20</v>
      </c>
      <c r="B26" s="46">
        <v>45790</v>
      </c>
      <c r="C26" s="47">
        <v>3</v>
      </c>
      <c r="D26" s="48">
        <v>45</v>
      </c>
      <c r="E26" s="49" t="s">
        <v>4</v>
      </c>
      <c r="F26" s="36" t="s">
        <v>42</v>
      </c>
      <c r="G26" s="55"/>
    </row>
    <row r="27" spans="1:15" x14ac:dyDescent="0.25">
      <c r="A27" s="16">
        <f>IF(ISBLANK(B27),"",_xlfn.ISOWEEKNUM('Journal de travail'!$B27))</f>
        <v>21</v>
      </c>
      <c r="B27" s="50">
        <v>45797</v>
      </c>
      <c r="C27" s="51"/>
      <c r="D27" s="52">
        <v>20</v>
      </c>
      <c r="E27" s="53" t="s">
        <v>7</v>
      </c>
      <c r="F27" s="36" t="s">
        <v>45</v>
      </c>
      <c r="G27" s="56"/>
    </row>
    <row r="28" spans="1:15" x14ac:dyDescent="0.25">
      <c r="A28" s="8">
        <f>IF(ISBLANK(B28),"",_xlfn.ISOWEEKNUM('Journal de travail'!$B28))</f>
        <v>21</v>
      </c>
      <c r="B28" s="46">
        <v>45797</v>
      </c>
      <c r="C28" s="47">
        <v>2</v>
      </c>
      <c r="D28" s="48">
        <v>10</v>
      </c>
      <c r="E28" s="49" t="s">
        <v>4</v>
      </c>
      <c r="F28" s="35" t="s">
        <v>43</v>
      </c>
      <c r="G28" s="55"/>
    </row>
    <row r="29" spans="1:15" x14ac:dyDescent="0.25">
      <c r="A29" s="16">
        <f>IF(ISBLANK(B29),"",_xlfn.ISOWEEKNUM('Journal de travail'!$B29))</f>
        <v>21</v>
      </c>
      <c r="B29" s="50">
        <v>45797</v>
      </c>
      <c r="C29" s="51">
        <v>1</v>
      </c>
      <c r="D29" s="52">
        <v>15</v>
      </c>
      <c r="E29" s="53" t="s">
        <v>4</v>
      </c>
      <c r="F29" s="35" t="s">
        <v>44</v>
      </c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780</v>
      </c>
      <c r="B5">
        <f>SUMIF('Journal de travail'!$E$7:$E$532,Analyse!C5,'Journal de travail'!$D$7:$D$532)</f>
        <v>280</v>
      </c>
      <c r="C5" s="41" t="str">
        <f>'Journal de travail'!M9</f>
        <v>Développement</v>
      </c>
      <c r="D5" s="33">
        <f t="shared" ref="D5:D11" si="0">(A5+B5)/1440</f>
        <v>0.73611111111111116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2.7777777777777776E-2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0.83333333333333337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2025-05-20T15:04:29Z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