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13_ncr:1_{ECDA63FF-5B57-4D19-896C-14462AFE6FA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cess data" sheetId="2" r:id="rId1"/>
    <sheet name="stats_array 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105" i="2"/>
  <c r="B104" i="2"/>
  <c r="B103" i="2"/>
  <c r="B106" i="2" s="1"/>
  <c r="B102" i="2" l="1"/>
  <c r="B101" i="2"/>
  <c r="B52" i="2"/>
  <c r="B51" i="2"/>
  <c r="D21" i="2"/>
  <c r="G34" i="2" l="1"/>
  <c r="G101" i="2"/>
  <c r="D101" i="2"/>
  <c r="C101" i="2"/>
  <c r="A101" i="2"/>
  <c r="G78" i="2"/>
  <c r="D78" i="2"/>
  <c r="C78" i="2"/>
  <c r="A78" i="2"/>
  <c r="G66" i="2"/>
  <c r="D66" i="2"/>
  <c r="C66" i="2"/>
  <c r="A66" i="2"/>
  <c r="G51" i="2"/>
  <c r="D51" i="2"/>
  <c r="C51" i="2"/>
  <c r="A51" i="2"/>
  <c r="D34" i="2"/>
  <c r="C34" i="2"/>
  <c r="A34" i="2"/>
  <c r="G21" i="2"/>
  <c r="C21" i="2"/>
  <c r="A21" i="2"/>
</calcChain>
</file>

<file path=xl/sharedStrings.xml><?xml version="1.0" encoding="utf-8"?>
<sst xmlns="http://schemas.openxmlformats.org/spreadsheetml/2006/main" count="354" uniqueCount="87">
  <si>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</si>
  <si>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</si>
  <si>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</si>
  <si>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</si>
  <si>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</si>
  <si>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</si>
  <si>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</si>
  <si>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</si>
  <si>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</si>
  <si>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</si>
  <si>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</si>
  <si>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</si>
  <si>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</si>
  <si>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</si>
  <si>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</si>
  <si>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</si>
  <si>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</si>
  <si>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</si>
  <si>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</si>
  <si>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</si>
  <si>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CH</t>
  </si>
  <si>
    <t>Dinitrogen monoxide</t>
  </si>
  <si>
    <t>kilowatt hour</t>
  </si>
  <si>
    <t>economic outflow</t>
  </si>
  <si>
    <t>environmental outflow</t>
  </si>
  <si>
    <t>database</t>
  </si>
  <si>
    <t>Methane, fossil</t>
  </si>
  <si>
    <t>EV production</t>
  </si>
  <si>
    <t>electric vehicle</t>
  </si>
  <si>
    <t>economic inflow</t>
  </si>
  <si>
    <t>battery manufacturing</t>
  </si>
  <si>
    <t>battery</t>
  </si>
  <si>
    <t>driving the EV</t>
  </si>
  <si>
    <t>kilometers</t>
  </si>
  <si>
    <t>kilometer</t>
  </si>
  <si>
    <t>ICEV production</t>
  </si>
  <si>
    <t>diesel vehicle</t>
  </si>
  <si>
    <t>diesel supply</t>
  </si>
  <si>
    <t>driving the ICEV</t>
  </si>
  <si>
    <t>diesel</t>
  </si>
  <si>
    <t>formula</t>
  </si>
  <si>
    <t>uncertainty type</t>
  </si>
  <si>
    <t>loc</t>
  </si>
  <si>
    <t>scale</t>
  </si>
  <si>
    <t>shape</t>
  </si>
  <si>
    <t>minimum</t>
  </si>
  <si>
    <t>maximum</t>
  </si>
  <si>
    <t>electricity, high voltage</t>
  </si>
  <si>
    <t>market for electricity, high voltage</t>
  </si>
  <si>
    <t>economic inflow - ecoinvent</t>
  </si>
  <si>
    <t>Particulate Matter, &lt; 2.5 um</t>
  </si>
  <si>
    <t>comment formula</t>
  </si>
  <si>
    <t>electricity_consumption</t>
  </si>
  <si>
    <t>diesel_consumption</t>
  </si>
  <si>
    <t>urban_driving</t>
  </si>
  <si>
    <t>co2_diesel</t>
  </si>
  <si>
    <t>n2o_diesel</t>
  </si>
  <si>
    <t>pm25_diesel</t>
  </si>
  <si>
    <t>kWh/km</t>
  </si>
  <si>
    <t>kg/km</t>
  </si>
  <si>
    <t>air::urban air close to ground</t>
  </si>
  <si>
    <t>air::non-urban air or from high stacks</t>
  </si>
  <si>
    <t>[-]</t>
  </si>
  <si>
    <t>Time fraction driven in an urban environment</t>
  </si>
  <si>
    <t>kg/kg</t>
  </si>
  <si>
    <t>skip</t>
  </si>
  <si>
    <t>https://stats-arrays.readthedocs.io/en/latest/</t>
  </si>
  <si>
    <t>economic outflow - Vehicle lifespan: 160000km</t>
  </si>
  <si>
    <t>economic inflow - Vehicle lifespan: 160000km</t>
  </si>
  <si>
    <t>diesel_consumption*pm25_diesel*urban_driving</t>
  </si>
  <si>
    <t>diesel_consumption*pm25_diesel*(1-urban_driving)</t>
  </si>
  <si>
    <t>diesel_consumption*co2_diesel</t>
  </si>
  <si>
    <t>diesel_consumption*n2o_diesel</t>
  </si>
  <si>
    <t>diesel_consumption*0</t>
  </si>
  <si>
    <t>Parameters</t>
  </si>
  <si>
    <t>ev_group</t>
  </si>
  <si>
    <t>icev_group</t>
  </si>
  <si>
    <t>Database parameters</t>
  </si>
  <si>
    <t>electricity_wind_share</t>
  </si>
  <si>
    <t>electricity_grid_share</t>
  </si>
  <si>
    <t>electricity_hydro_share</t>
  </si>
  <si>
    <t>electricity production, wind, &gt;3MW turbine, onshore</t>
  </si>
  <si>
    <t>electricity_consumption*electricity_grid_share</t>
  </si>
  <si>
    <t>electricity production, hydro, run-of-river</t>
  </si>
  <si>
    <t>parametric_LCA_v2</t>
  </si>
  <si>
    <t>electricity_consumption*electricity_wind_share</t>
  </si>
  <si>
    <t>electricity_consumption*electricity_hydro_share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</si>
</sst>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0" xfId="1" applyFont="1"/>
    <xf numFmtId="0" fontId="2" fillId="0" borderId="0" xfId="1"/>
    <xf numFmtId="0" fontId="1" fillId="0" borderId="0" xfId="1" applyFont="1"/>
    <xf numFmtId="0" fontId="0" fillId="0" borderId="0" xfId="1" applyFont="1"/>
    <xf numFmtId="0" fontId="0" fillId="0" borderId="0" xfId="0" applyFont="1"/>
    <xf numFmtId="11" fontId="1" fillId="0" borderId="0" xfId="1" applyNumberFormat="1" applyFont="1"/>
    <xf numFmtId="0" fontId="2" fillId="0" borderId="0" xfId="1" applyFont="1"/>
    <xf numFmtId="11" fontId="2" fillId="0" borderId="0" xfId="1" applyNumberFormat="1"/>
    <xf numFmtId="0" fontId="4" fillId="0" borderId="0" xfId="1" applyFont="1"/>
    <xf numFmtId="0" fontId="2" fillId="2" borderId="0" xfId="1" applyFont="1" applyFill="1"/>
    <xf numFmtId="0" fontId="3" fillId="3" borderId="0" xfId="1" applyFont="1" applyFill="1"/>
    <xf numFmtId="0" fontId="2" fillId="3" borderId="0" xfId="1" applyFont="1" applyFill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11" fontId="2" fillId="4" borderId="0" xfId="1" applyNumberFormat="1" applyFont="1" applyFill="1"/>
    <xf numFmtId="0" fontId="5" fillId="0" borderId="0" xfId="1" applyFont="1"/>
    <xf numFmtId="0" fontId="2" fillId="5" borderId="0" xfId="1" applyFont="1" applyFill="1"/>
    <xf numFmtId="0" fontId="3" fillId="5" borderId="0" xfId="1" applyFont="1" applyFill="1"/>
    <xf numFmtId="2" fontId="2" fillId="5" borderId="0" xfId="1" applyNumberFormat="1" applyFont="1" applyFill="1"/>
    <xf numFmtId="11" fontId="2" fillId="5" borderId="0" xfId="1" applyNumberFormat="1" applyFont="1" applyFill="1"/>
    <xf numFmtId="0" fontId="2" fillId="3" borderId="0" xfId="1" applyFill="1"/>
    <xf numFmtId="11" fontId="2" fillId="3" borderId="0" xfId="1" applyNumberFormat="1" applyFill="1"/>
    <xf numFmtId="0" fontId="2" fillId="4" borderId="0" xfId="1" applyFill="1"/>
    <xf numFmtId="0" fontId="3" fillId="4" borderId="0" xfId="1" applyFont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0</xdr:rowOff>
    </xdr:from>
    <xdr:to>
      <xdr:col>16</xdr:col>
      <xdr:colOff>429525</xdr:colOff>
      <xdr:row>34</xdr:row>
      <xdr:rowOff>115220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7A61-A49B-183D-7A8D-C2EE841D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0"/>
          <a:ext cx="6449325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4"/>
  <sheetViews>
    <sheetView tabSelected="1" zoomScale="70" zoomScaleNormal="70" workbookViewId="0">
      <selection activeCell="C8" sqref="C8"/>
    </sheetView>
  </sheetViews>
  <sheetFormatPr defaultColWidth="12.5703125" defaultRowHeight="15.75" x14ac:dyDescent="0.25"/>
  <cols>
    <col min="1" max="1" width="63.42578125" style="2" customWidth="1"/>
    <col min="2" max="2" width="19.85546875" style="2" bestFit="1" customWidth="1"/>
    <col min="3" max="3" width="12.5703125" style="2"/>
    <col min="4" max="4" width="44.7109375" style="2" customWidth="1"/>
    <col min="5" max="5" width="37.140625" style="2" bestFit="1" customWidth="1"/>
    <col min="6" max="6" width="14.28515625" style="2" bestFit="1" customWidth="1"/>
    <col min="7" max="7" width="53.42578125" style="2" customWidth="1"/>
    <col min="8" max="8" width="77" style="2" bestFit="1" customWidth="1"/>
    <col min="9" max="16" width="12.5703125" style="1"/>
    <col min="17" max="16384" width="12.5703125" style="2"/>
  </cols>
  <sheetData>
    <row r="1" spans="1:15" x14ac:dyDescent="0.25">
      <c r="A1" s="10" t="s">
        <v>25</v>
      </c>
      <c r="B1" s="10" t="s">
        <v>84</v>
      </c>
      <c r="C1" s="7"/>
      <c r="D1" s="7"/>
      <c r="E1" s="7"/>
      <c r="F1" s="7"/>
      <c r="G1" s="7"/>
      <c r="H1" s="7"/>
    </row>
    <row r="2" spans="1:15" x14ac:dyDescent="0.25">
      <c r="A2" s="7"/>
      <c r="B2" s="7"/>
      <c r="C2" s="7"/>
      <c r="D2" s="7"/>
      <c r="E2" s="7"/>
      <c r="F2" s="7"/>
      <c r="G2" s="7"/>
      <c r="H2" s="7"/>
    </row>
    <row r="3" spans="1:15" x14ac:dyDescent="0.25">
      <c r="A3" s="7"/>
      <c r="B3" s="7"/>
      <c r="C3" s="7"/>
      <c r="D3" s="7"/>
      <c r="E3" s="7"/>
      <c r="F3" s="7"/>
      <c r="G3" s="7"/>
      <c r="H3" s="7"/>
    </row>
    <row r="4" spans="1:15" x14ac:dyDescent="0.25">
      <c r="A4" s="1" t="s">
        <v>77</v>
      </c>
      <c r="B4" s="7"/>
      <c r="C4" s="7"/>
      <c r="D4" s="7"/>
      <c r="E4" s="7"/>
      <c r="F4" s="7"/>
      <c r="G4" s="7"/>
      <c r="H4" s="7"/>
    </row>
    <row r="5" spans="1:15" x14ac:dyDescent="0.25">
      <c r="A5" s="1" t="s">
        <v>12</v>
      </c>
      <c r="B5" s="1" t="s">
        <v>13</v>
      </c>
      <c r="C5" s="1" t="s">
        <v>25</v>
      </c>
      <c r="G5" s="7"/>
      <c r="H5" s="7"/>
    </row>
    <row r="6" spans="1:15" x14ac:dyDescent="0.25">
      <c r="A6" s="7" t="s">
        <v>78</v>
      </c>
      <c r="B6" s="7">
        <v>0</v>
      </c>
      <c r="C6" s="7" t="s">
        <v>84</v>
      </c>
      <c r="D6" s="7"/>
      <c r="E6" s="7"/>
      <c r="F6" s="7"/>
      <c r="G6" s="7"/>
      <c r="H6" s="7"/>
    </row>
    <row r="7" spans="1:15" x14ac:dyDescent="0.25">
      <c r="A7" s="7" t="s">
        <v>79</v>
      </c>
      <c r="B7" s="7">
        <v>1</v>
      </c>
      <c r="C7" s="7" t="s">
        <v>84</v>
      </c>
      <c r="D7" s="7"/>
      <c r="E7" s="7"/>
      <c r="F7" s="7"/>
      <c r="G7" s="7"/>
      <c r="H7" s="7"/>
    </row>
    <row r="8" spans="1:15" x14ac:dyDescent="0.25">
      <c r="A8" s="7" t="s">
        <v>80</v>
      </c>
      <c r="B8" s="7">
        <v>0</v>
      </c>
      <c r="C8" s="7" t="s">
        <v>84</v>
      </c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0" spans="1:15" x14ac:dyDescent="0.25">
      <c r="A10" s="7"/>
      <c r="B10" s="7"/>
      <c r="C10" s="7"/>
      <c r="D10" s="7"/>
      <c r="E10" s="7"/>
      <c r="F10" s="7"/>
      <c r="G10" s="7"/>
      <c r="H10" s="7"/>
    </row>
    <row r="11" spans="1:15" x14ac:dyDescent="0.25">
      <c r="F11" s="3"/>
    </row>
    <row r="12" spans="1:15" x14ac:dyDescent="0.25">
      <c r="A12" s="13" t="s">
        <v>0</v>
      </c>
      <c r="B12" s="13" t="s">
        <v>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25">
      <c r="A13" s="14" t="s">
        <v>2</v>
      </c>
      <c r="B13" s="14" t="s">
        <v>20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5">
      <c r="A14" s="14" t="s">
        <v>3</v>
      </c>
      <c r="B14" s="14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25">
      <c r="A15" s="14" t="s">
        <v>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5">
      <c r="A16" s="14" t="s">
        <v>6</v>
      </c>
      <c r="B16" s="14" t="s">
        <v>28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A17" s="14" t="s">
        <v>7</v>
      </c>
      <c r="B17" s="14" t="s">
        <v>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4" t="s">
        <v>9</v>
      </c>
      <c r="B18" s="14" t="s">
        <v>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5">
      <c r="A19" s="13" t="s">
        <v>11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25">
      <c r="A20" s="13" t="s">
        <v>12</v>
      </c>
      <c r="B20" s="13" t="s">
        <v>13</v>
      </c>
      <c r="C20" s="13" t="s">
        <v>2</v>
      </c>
      <c r="D20" s="13" t="s">
        <v>9</v>
      </c>
      <c r="E20" s="13" t="s">
        <v>14</v>
      </c>
      <c r="F20" s="13" t="s">
        <v>7</v>
      </c>
      <c r="G20" s="13" t="s">
        <v>6</v>
      </c>
      <c r="H20" s="13" t="s">
        <v>4</v>
      </c>
      <c r="I20" s="13" t="s">
        <v>40</v>
      </c>
      <c r="J20" s="13" t="s">
        <v>41</v>
      </c>
      <c r="K20" s="13" t="s">
        <v>42</v>
      </c>
      <c r="L20" s="13" t="s">
        <v>43</v>
      </c>
      <c r="M20" s="13" t="s">
        <v>44</v>
      </c>
      <c r="N20" s="13" t="s">
        <v>45</v>
      </c>
      <c r="O20" s="13" t="s">
        <v>46</v>
      </c>
    </row>
    <row r="21" spans="1:15" x14ac:dyDescent="0.25">
      <c r="A21" s="14" t="str">
        <f>B12</f>
        <v>EV production</v>
      </c>
      <c r="B21" s="14">
        <v>1</v>
      </c>
      <c r="C21" s="14" t="str">
        <f>B13</f>
        <v>CH</v>
      </c>
      <c r="D21" s="14" t="str">
        <f>B18</f>
        <v>unit</v>
      </c>
      <c r="E21" s="14"/>
      <c r="F21" s="14" t="s">
        <v>15</v>
      </c>
      <c r="G21" s="14" t="str">
        <f>B16</f>
        <v>electric vehicle</v>
      </c>
      <c r="H21" s="14" t="s">
        <v>23</v>
      </c>
      <c r="I21" s="14"/>
      <c r="J21" s="14"/>
      <c r="K21" s="14"/>
      <c r="L21" s="14"/>
      <c r="M21" s="14"/>
      <c r="N21" s="14"/>
      <c r="O21" s="14"/>
    </row>
    <row r="22" spans="1:15" x14ac:dyDescent="0.25">
      <c r="A22" s="14" t="s">
        <v>30</v>
      </c>
      <c r="B22" s="14">
        <v>1</v>
      </c>
      <c r="C22" s="14" t="s">
        <v>20</v>
      </c>
      <c r="D22" s="14" t="s">
        <v>9</v>
      </c>
      <c r="E22" s="14"/>
      <c r="F22" s="14" t="s">
        <v>16</v>
      </c>
      <c r="G22" s="14" t="s">
        <v>31</v>
      </c>
      <c r="H22" s="14" t="s">
        <v>29</v>
      </c>
      <c r="I22" s="14"/>
      <c r="J22" s="14"/>
      <c r="K22" s="14"/>
      <c r="L22" s="14"/>
      <c r="M22" s="14"/>
      <c r="N22" s="14"/>
      <c r="O22" s="14"/>
    </row>
    <row r="23" spans="1:15" x14ac:dyDescent="0.25">
      <c r="A23" s="14" t="s">
        <v>48</v>
      </c>
      <c r="B23" s="14">
        <v>4000</v>
      </c>
      <c r="C23" s="14" t="s">
        <v>20</v>
      </c>
      <c r="D23" s="14" t="s">
        <v>22</v>
      </c>
      <c r="E23" s="14"/>
      <c r="F23" s="14" t="s">
        <v>16</v>
      </c>
      <c r="G23" s="14" t="s">
        <v>47</v>
      </c>
      <c r="H23" s="14" t="s">
        <v>49</v>
      </c>
      <c r="I23" s="14"/>
      <c r="J23" s="14"/>
      <c r="K23" s="14"/>
      <c r="L23" s="14"/>
      <c r="M23" s="14"/>
      <c r="N23" s="14"/>
      <c r="O23" s="14"/>
    </row>
    <row r="24" spans="1:15" x14ac:dyDescent="0.25">
      <c r="A24" s="7"/>
      <c r="B24" s="7"/>
      <c r="C24" s="7"/>
      <c r="D24" s="7"/>
      <c r="E24" s="7"/>
      <c r="F24" s="7"/>
      <c r="G24" s="7"/>
      <c r="H24" s="7"/>
    </row>
    <row r="25" spans="1:15" x14ac:dyDescent="0.25">
      <c r="A25" s="11" t="s">
        <v>0</v>
      </c>
      <c r="B25" s="11" t="s">
        <v>30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12" t="s">
        <v>2</v>
      </c>
      <c r="B26" s="12" t="s">
        <v>20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2" t="s">
        <v>3</v>
      </c>
      <c r="B27" s="12">
        <v>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12" t="s">
        <v>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5">
      <c r="A29" s="12" t="s">
        <v>6</v>
      </c>
      <c r="B29" s="12" t="s">
        <v>31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5">
      <c r="A30" s="12" t="s">
        <v>7</v>
      </c>
      <c r="B30" s="12" t="s">
        <v>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5">
      <c r="A31" s="12" t="s">
        <v>9</v>
      </c>
      <c r="B31" s="12" t="s">
        <v>9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5">
      <c r="A32" s="11" t="s">
        <v>11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1" t="s">
        <v>12</v>
      </c>
      <c r="B33" s="11" t="s">
        <v>13</v>
      </c>
      <c r="C33" s="11" t="s">
        <v>2</v>
      </c>
      <c r="D33" s="11" t="s">
        <v>9</v>
      </c>
      <c r="E33" s="11" t="s">
        <v>14</v>
      </c>
      <c r="F33" s="11" t="s">
        <v>7</v>
      </c>
      <c r="G33" s="11" t="s">
        <v>6</v>
      </c>
      <c r="H33" s="11" t="s">
        <v>4</v>
      </c>
      <c r="I33" s="11" t="s">
        <v>40</v>
      </c>
      <c r="J33" s="11" t="s">
        <v>41</v>
      </c>
      <c r="K33" s="11" t="s">
        <v>42</v>
      </c>
      <c r="L33" s="11" t="s">
        <v>43</v>
      </c>
      <c r="M33" s="11" t="s">
        <v>44</v>
      </c>
      <c r="N33" s="11" t="s">
        <v>45</v>
      </c>
      <c r="O33" s="11" t="s">
        <v>46</v>
      </c>
    </row>
    <row r="34" spans="1:15" x14ac:dyDescent="0.25">
      <c r="A34" s="12" t="str">
        <f>B25</f>
        <v>battery manufacturing</v>
      </c>
      <c r="B34" s="12">
        <v>1</v>
      </c>
      <c r="C34" s="12" t="str">
        <f>B26</f>
        <v>CH</v>
      </c>
      <c r="D34" s="12" t="str">
        <f>B31</f>
        <v>unit</v>
      </c>
      <c r="E34" s="12"/>
      <c r="F34" s="12" t="s">
        <v>15</v>
      </c>
      <c r="G34" s="12" t="str">
        <f>B29</f>
        <v>battery</v>
      </c>
      <c r="H34" s="12" t="s">
        <v>23</v>
      </c>
      <c r="I34" s="12"/>
      <c r="J34" s="12"/>
      <c r="K34" s="12"/>
      <c r="L34" s="12"/>
      <c r="M34" s="12"/>
      <c r="N34" s="12"/>
      <c r="O34" s="12"/>
    </row>
    <row r="35" spans="1:15" x14ac:dyDescent="0.25">
      <c r="A35" s="12" t="s">
        <v>48</v>
      </c>
      <c r="B35" s="12">
        <v>600</v>
      </c>
      <c r="C35" s="12" t="s">
        <v>20</v>
      </c>
      <c r="D35" s="12" t="s">
        <v>22</v>
      </c>
      <c r="E35" s="12"/>
      <c r="F35" s="12" t="s">
        <v>16</v>
      </c>
      <c r="G35" s="12" t="s">
        <v>47</v>
      </c>
      <c r="H35" s="12" t="s">
        <v>49</v>
      </c>
      <c r="I35" s="12"/>
      <c r="J35" s="12"/>
      <c r="K35" s="12"/>
      <c r="L35" s="12"/>
      <c r="M35" s="12"/>
      <c r="N35" s="12"/>
      <c r="O35" s="12"/>
    </row>
    <row r="36" spans="1:15" x14ac:dyDescent="0.25">
      <c r="B36" s="8"/>
    </row>
    <row r="37" spans="1:15" x14ac:dyDescent="0.25">
      <c r="A37" s="13" t="s">
        <v>0</v>
      </c>
      <c r="B37" s="13" t="s">
        <v>32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4" t="s">
        <v>2</v>
      </c>
      <c r="B38" s="14" t="s">
        <v>20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14" t="s">
        <v>3</v>
      </c>
      <c r="B39" s="14">
        <v>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4" t="s">
        <v>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4" t="s">
        <v>6</v>
      </c>
      <c r="B41" s="14" t="s">
        <v>33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4" t="s">
        <v>7</v>
      </c>
      <c r="B42" s="14" t="s">
        <v>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A43" s="14" t="s">
        <v>9</v>
      </c>
      <c r="B43" s="15" t="s">
        <v>34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4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3" t="s">
        <v>74</v>
      </c>
      <c r="B45" s="25" t="s">
        <v>75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9" t="s">
        <v>12</v>
      </c>
      <c r="B46" s="19" t="s">
        <v>13</v>
      </c>
      <c r="C46" s="19" t="s">
        <v>9</v>
      </c>
      <c r="D46" s="19" t="s">
        <v>51</v>
      </c>
      <c r="E46" s="19" t="s">
        <v>41</v>
      </c>
      <c r="F46" s="19" t="s">
        <v>42</v>
      </c>
      <c r="G46" s="19" t="s">
        <v>43</v>
      </c>
      <c r="H46" s="19" t="s">
        <v>44</v>
      </c>
      <c r="I46" s="19" t="s">
        <v>45</v>
      </c>
      <c r="J46" s="19" t="s">
        <v>46</v>
      </c>
      <c r="K46" s="14"/>
      <c r="L46" s="14"/>
      <c r="M46" s="14"/>
      <c r="N46" s="14"/>
      <c r="O46" s="14"/>
    </row>
    <row r="47" spans="1:15" x14ac:dyDescent="0.25">
      <c r="A47" s="18" t="s">
        <v>52</v>
      </c>
      <c r="B47" s="18">
        <v>0.19687499999999999</v>
      </c>
      <c r="C47" s="18" t="s">
        <v>58</v>
      </c>
      <c r="D47" s="18"/>
      <c r="E47" s="18">
        <v>3</v>
      </c>
      <c r="F47" s="18">
        <v>0.15</v>
      </c>
      <c r="G47" s="18">
        <v>0.03</v>
      </c>
      <c r="H47" s="18"/>
      <c r="I47" s="19"/>
      <c r="J47" s="19"/>
      <c r="K47" s="14"/>
      <c r="L47" s="14"/>
      <c r="M47" s="14"/>
      <c r="N47" s="14"/>
      <c r="O47" s="14"/>
    </row>
    <row r="48" spans="1:15" x14ac:dyDescent="0.25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3" t="s">
        <v>11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3" t="s">
        <v>12</v>
      </c>
      <c r="B50" s="13" t="s">
        <v>13</v>
      </c>
      <c r="C50" s="13" t="s">
        <v>2</v>
      </c>
      <c r="D50" s="13" t="s">
        <v>9</v>
      </c>
      <c r="E50" s="13" t="s">
        <v>14</v>
      </c>
      <c r="F50" s="13" t="s">
        <v>7</v>
      </c>
      <c r="G50" s="13" t="s">
        <v>6</v>
      </c>
      <c r="H50" s="13" t="s">
        <v>4</v>
      </c>
      <c r="I50" s="13" t="s">
        <v>40</v>
      </c>
      <c r="J50" s="13" t="s">
        <v>41</v>
      </c>
      <c r="K50" s="13" t="s">
        <v>42</v>
      </c>
      <c r="L50" s="13" t="s">
        <v>43</v>
      </c>
      <c r="M50" s="13" t="s">
        <v>44</v>
      </c>
      <c r="N50" s="13" t="s">
        <v>45</v>
      </c>
      <c r="O50" s="13" t="s">
        <v>46</v>
      </c>
    </row>
    <row r="51" spans="1:15" x14ac:dyDescent="0.25">
      <c r="A51" s="14" t="str">
        <f>B37</f>
        <v>driving the EV</v>
      </c>
      <c r="B51" s="14">
        <f>160000/160000</f>
        <v>1</v>
      </c>
      <c r="C51" s="14" t="str">
        <f>B38</f>
        <v>CH</v>
      </c>
      <c r="D51" s="14" t="str">
        <f>B43</f>
        <v>kilometer</v>
      </c>
      <c r="E51" s="14"/>
      <c r="F51" s="14" t="s">
        <v>15</v>
      </c>
      <c r="G51" s="14" t="str">
        <f>B41</f>
        <v>kilometers</v>
      </c>
      <c r="H51" s="14" t="s">
        <v>23</v>
      </c>
      <c r="I51" s="14"/>
      <c r="J51" s="14"/>
      <c r="K51" s="14"/>
      <c r="L51" s="14"/>
      <c r="M51" s="14"/>
      <c r="N51" s="14"/>
      <c r="O51" s="14"/>
    </row>
    <row r="52" spans="1:15" x14ac:dyDescent="0.25">
      <c r="A52" s="14" t="s">
        <v>27</v>
      </c>
      <c r="B52" s="14">
        <f>1/160000</f>
        <v>6.2500000000000003E-6</v>
      </c>
      <c r="C52" s="14" t="s">
        <v>20</v>
      </c>
      <c r="D52" s="14" t="s">
        <v>9</v>
      </c>
      <c r="E52" s="14"/>
      <c r="F52" s="14" t="s">
        <v>16</v>
      </c>
      <c r="G52" s="14" t="s">
        <v>28</v>
      </c>
      <c r="H52" s="14" t="s">
        <v>67</v>
      </c>
      <c r="I52" s="14"/>
      <c r="J52" s="14"/>
      <c r="K52" s="14"/>
      <c r="L52" s="14"/>
      <c r="M52" s="14"/>
      <c r="N52" s="14"/>
      <c r="O52" s="14"/>
    </row>
    <row r="53" spans="1:15" x14ac:dyDescent="0.25">
      <c r="A53" s="14" t="s">
        <v>48</v>
      </c>
      <c r="B53" s="24">
        <f>31500/160000</f>
        <v>0.19687499999999999</v>
      </c>
      <c r="C53" s="14" t="s">
        <v>20</v>
      </c>
      <c r="D53" s="14" t="s">
        <v>22</v>
      </c>
      <c r="E53" s="14"/>
      <c r="F53" s="14" t="s">
        <v>16</v>
      </c>
      <c r="G53" s="14" t="s">
        <v>47</v>
      </c>
      <c r="H53" s="14" t="s">
        <v>49</v>
      </c>
      <c r="I53" s="14" t="s">
        <v>82</v>
      </c>
      <c r="J53" s="14"/>
      <c r="K53" s="14"/>
      <c r="L53" s="14"/>
      <c r="M53" s="14"/>
      <c r="N53" s="14"/>
      <c r="O53" s="14"/>
    </row>
    <row r="54" spans="1:15" x14ac:dyDescent="0.25">
      <c r="A54" s="14" t="s">
        <v>81</v>
      </c>
      <c r="B54" s="24">
        <v>0.19</v>
      </c>
      <c r="C54" s="14" t="s">
        <v>20</v>
      </c>
      <c r="D54" s="14" t="s">
        <v>22</v>
      </c>
      <c r="E54" s="14"/>
      <c r="F54" s="14" t="s">
        <v>16</v>
      </c>
      <c r="G54" s="14" t="s">
        <v>47</v>
      </c>
      <c r="H54" s="14"/>
      <c r="I54" s="14" t="s">
        <v>85</v>
      </c>
      <c r="J54" s="14"/>
      <c r="K54" s="14"/>
      <c r="L54" s="14"/>
      <c r="M54" s="14"/>
      <c r="N54" s="14"/>
      <c r="O54" s="14"/>
    </row>
    <row r="55" spans="1:15" x14ac:dyDescent="0.25">
      <c r="A55" s="14" t="s">
        <v>83</v>
      </c>
      <c r="B55" s="24">
        <v>0.19</v>
      </c>
      <c r="C55" s="14" t="s">
        <v>20</v>
      </c>
      <c r="D55" s="14" t="s">
        <v>22</v>
      </c>
      <c r="E55" s="14"/>
      <c r="F55" s="14" t="s">
        <v>16</v>
      </c>
      <c r="G55" s="14" t="s">
        <v>47</v>
      </c>
      <c r="H55" s="14"/>
      <c r="I55" s="14" t="s">
        <v>86</v>
      </c>
      <c r="J55" s="14"/>
      <c r="K55" s="14"/>
      <c r="L55" s="14"/>
      <c r="M55" s="14"/>
      <c r="N55" s="14"/>
      <c r="O55" s="14"/>
    </row>
    <row r="56" spans="1:15" x14ac:dyDescent="0.25">
      <c r="B56" s="8"/>
    </row>
    <row r="57" spans="1:15" x14ac:dyDescent="0.25">
      <c r="A57" s="11" t="s">
        <v>0</v>
      </c>
      <c r="B57" s="11" t="s">
        <v>35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A58" s="12" t="s">
        <v>2</v>
      </c>
      <c r="B58" s="12" t="s">
        <v>20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A59" s="12" t="s">
        <v>3</v>
      </c>
      <c r="B59" s="12">
        <v>1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A60" s="12" t="s">
        <v>5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5">
      <c r="A61" s="12" t="s">
        <v>6</v>
      </c>
      <c r="B61" s="12" t="s">
        <v>36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5">
      <c r="A62" s="12" t="s">
        <v>7</v>
      </c>
      <c r="B62" s="12" t="s">
        <v>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5">
      <c r="A63" s="12" t="s">
        <v>9</v>
      </c>
      <c r="B63" s="12" t="s">
        <v>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5">
      <c r="A64" s="11" t="s">
        <v>11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5">
      <c r="A65" s="11" t="s">
        <v>12</v>
      </c>
      <c r="B65" s="11" t="s">
        <v>13</v>
      </c>
      <c r="C65" s="11" t="s">
        <v>2</v>
      </c>
      <c r="D65" s="11" t="s">
        <v>9</v>
      </c>
      <c r="E65" s="11" t="s">
        <v>14</v>
      </c>
      <c r="F65" s="11" t="s">
        <v>7</v>
      </c>
      <c r="G65" s="11" t="s">
        <v>6</v>
      </c>
      <c r="H65" s="11" t="s">
        <v>4</v>
      </c>
      <c r="I65" s="11" t="s">
        <v>40</v>
      </c>
      <c r="J65" s="11" t="s">
        <v>41</v>
      </c>
      <c r="K65" s="11" t="s">
        <v>42</v>
      </c>
      <c r="L65" s="11" t="s">
        <v>43</v>
      </c>
      <c r="M65" s="11" t="s">
        <v>44</v>
      </c>
      <c r="N65" s="11" t="s">
        <v>45</v>
      </c>
      <c r="O65" s="11" t="s">
        <v>46</v>
      </c>
    </row>
    <row r="66" spans="1:15" x14ac:dyDescent="0.25">
      <c r="A66" s="12" t="str">
        <f>B57</f>
        <v>ICEV production</v>
      </c>
      <c r="B66" s="12">
        <v>1</v>
      </c>
      <c r="C66" s="12" t="str">
        <f>B58</f>
        <v>CH</v>
      </c>
      <c r="D66" s="12" t="str">
        <f>B63</f>
        <v>unit</v>
      </c>
      <c r="E66" s="12"/>
      <c r="F66" s="12" t="s">
        <v>15</v>
      </c>
      <c r="G66" s="12" t="str">
        <f>B61</f>
        <v>diesel vehicle</v>
      </c>
      <c r="H66" s="12" t="s">
        <v>23</v>
      </c>
      <c r="I66" s="12"/>
      <c r="J66" s="12"/>
      <c r="K66" s="12"/>
      <c r="L66" s="12"/>
      <c r="M66" s="12"/>
      <c r="N66" s="12"/>
      <c r="O66" s="12"/>
    </row>
    <row r="67" spans="1:15" x14ac:dyDescent="0.25">
      <c r="A67" s="12" t="s">
        <v>48</v>
      </c>
      <c r="B67" s="12">
        <v>3000</v>
      </c>
      <c r="C67" s="12" t="s">
        <v>20</v>
      </c>
      <c r="D67" s="12" t="s">
        <v>22</v>
      </c>
      <c r="E67" s="12"/>
      <c r="F67" s="12" t="s">
        <v>16</v>
      </c>
      <c r="G67" s="12" t="s">
        <v>47</v>
      </c>
      <c r="H67" s="12" t="s">
        <v>29</v>
      </c>
      <c r="I67" s="12"/>
      <c r="J67" s="12"/>
      <c r="K67" s="12"/>
      <c r="L67" s="12"/>
      <c r="M67" s="12"/>
      <c r="N67" s="12"/>
      <c r="O67" s="12"/>
    </row>
    <row r="69" spans="1:15" x14ac:dyDescent="0.25">
      <c r="A69" s="13" t="s">
        <v>0</v>
      </c>
      <c r="B69" s="13" t="s">
        <v>37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4" t="s">
        <v>2</v>
      </c>
      <c r="B70" s="14" t="s">
        <v>20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4" t="s">
        <v>3</v>
      </c>
      <c r="B71" s="14">
        <v>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4" t="s">
        <v>5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4" t="s">
        <v>6</v>
      </c>
      <c r="B73" s="14" t="s">
        <v>39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4" t="s">
        <v>7</v>
      </c>
      <c r="B74" s="14" t="s">
        <v>8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4" t="s">
        <v>9</v>
      </c>
      <c r="B75" s="15" t="s">
        <v>10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3" t="s">
        <v>11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3" t="s">
        <v>12</v>
      </c>
      <c r="B77" s="13" t="s">
        <v>13</v>
      </c>
      <c r="C77" s="13" t="s">
        <v>2</v>
      </c>
      <c r="D77" s="13" t="s">
        <v>9</v>
      </c>
      <c r="E77" s="13" t="s">
        <v>14</v>
      </c>
      <c r="F77" s="13" t="s">
        <v>7</v>
      </c>
      <c r="G77" s="13" t="s">
        <v>6</v>
      </c>
      <c r="H77" s="13" t="s">
        <v>4</v>
      </c>
      <c r="I77" s="13" t="s">
        <v>40</v>
      </c>
      <c r="J77" s="13" t="s">
        <v>41</v>
      </c>
      <c r="K77" s="13" t="s">
        <v>42</v>
      </c>
      <c r="L77" s="13" t="s">
        <v>43</v>
      </c>
      <c r="M77" s="13" t="s">
        <v>44</v>
      </c>
      <c r="N77" s="13" t="s">
        <v>45</v>
      </c>
      <c r="O77" s="13" t="s">
        <v>46</v>
      </c>
    </row>
    <row r="78" spans="1:15" x14ac:dyDescent="0.25">
      <c r="A78" s="14" t="str">
        <f>B69</f>
        <v>diesel supply</v>
      </c>
      <c r="B78" s="14">
        <v>1</v>
      </c>
      <c r="C78" s="14" t="str">
        <f>B70</f>
        <v>CH</v>
      </c>
      <c r="D78" s="14" t="str">
        <f>B75</f>
        <v>kilogram</v>
      </c>
      <c r="E78" s="14"/>
      <c r="F78" s="14" t="s">
        <v>15</v>
      </c>
      <c r="G78" s="14" t="str">
        <f>B73</f>
        <v>diesel</v>
      </c>
      <c r="H78" s="14" t="s">
        <v>23</v>
      </c>
      <c r="I78" s="14"/>
      <c r="J78" s="14"/>
      <c r="K78" s="14"/>
      <c r="L78" s="14"/>
      <c r="M78" s="14"/>
      <c r="N78" s="14"/>
      <c r="O78" s="14"/>
    </row>
    <row r="79" spans="1:15" x14ac:dyDescent="0.25">
      <c r="A79" s="14" t="s">
        <v>48</v>
      </c>
      <c r="B79" s="14">
        <v>1.4999999999999999E-2</v>
      </c>
      <c r="C79" s="14" t="s">
        <v>20</v>
      </c>
      <c r="D79" s="14" t="s">
        <v>22</v>
      </c>
      <c r="E79" s="14"/>
      <c r="F79" s="14" t="s">
        <v>16</v>
      </c>
      <c r="G79" s="14" t="s">
        <v>47</v>
      </c>
      <c r="H79" s="14" t="s">
        <v>29</v>
      </c>
      <c r="I79" s="14"/>
      <c r="J79" s="14"/>
      <c r="K79" s="14"/>
      <c r="L79" s="14"/>
      <c r="M79" s="14"/>
      <c r="N79" s="14"/>
      <c r="O79" s="14"/>
    </row>
    <row r="80" spans="1:15" x14ac:dyDescent="0.25">
      <c r="A80" s="14" t="s">
        <v>26</v>
      </c>
      <c r="B80" s="16">
        <v>2.0000000000000002E-5</v>
      </c>
      <c r="C80" s="14"/>
      <c r="D80" s="14" t="s">
        <v>10</v>
      </c>
      <c r="E80" s="14" t="s">
        <v>18</v>
      </c>
      <c r="F80" s="14" t="s">
        <v>17</v>
      </c>
      <c r="G80" s="14"/>
      <c r="H80" s="14" t="s">
        <v>24</v>
      </c>
      <c r="I80" s="14"/>
      <c r="J80" s="14"/>
      <c r="K80" s="14"/>
      <c r="L80" s="14"/>
      <c r="M80" s="14"/>
      <c r="N80" s="14"/>
      <c r="O80" s="14"/>
    </row>
    <row r="81" spans="1:15" x14ac:dyDescent="0.25">
      <c r="A81" s="14" t="s">
        <v>21</v>
      </c>
      <c r="B81" s="16">
        <v>1.5E-6</v>
      </c>
      <c r="C81" s="14"/>
      <c r="D81" s="14" t="s">
        <v>10</v>
      </c>
      <c r="E81" s="14" t="s">
        <v>18</v>
      </c>
      <c r="F81" s="14" t="s">
        <v>17</v>
      </c>
      <c r="G81" s="14"/>
      <c r="H81" s="14" t="s">
        <v>24</v>
      </c>
      <c r="I81" s="14"/>
      <c r="J81" s="14"/>
      <c r="K81" s="14"/>
      <c r="L81" s="14"/>
      <c r="M81" s="14"/>
      <c r="N81" s="14"/>
      <c r="O81" s="14"/>
    </row>
    <row r="82" spans="1:15" x14ac:dyDescent="0.25">
      <c r="A82" s="7"/>
      <c r="B82" s="3"/>
      <c r="H82" s="3"/>
    </row>
    <row r="83" spans="1:15" x14ac:dyDescent="0.25">
      <c r="A83" s="11" t="s">
        <v>0</v>
      </c>
      <c r="B83" s="11" t="s">
        <v>38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 t="s">
        <v>2</v>
      </c>
      <c r="B84" s="12" t="s">
        <v>20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x14ac:dyDescent="0.25">
      <c r="A85" s="12" t="s">
        <v>3</v>
      </c>
      <c r="B85" s="12">
        <v>1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x14ac:dyDescent="0.25">
      <c r="A86" s="12" t="s">
        <v>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x14ac:dyDescent="0.25">
      <c r="A87" s="12" t="s">
        <v>6</v>
      </c>
      <c r="B87" s="12" t="s">
        <v>33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x14ac:dyDescent="0.25">
      <c r="A88" s="12" t="s">
        <v>7</v>
      </c>
      <c r="B88" s="12" t="s">
        <v>8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x14ac:dyDescent="0.25">
      <c r="A89" s="12" t="s">
        <v>9</v>
      </c>
      <c r="B89" s="12" t="s">
        <v>34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x14ac:dyDescent="0.25">
      <c r="A91" s="13" t="s">
        <v>74</v>
      </c>
      <c r="B91" s="25" t="s">
        <v>76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 x14ac:dyDescent="0.25">
      <c r="A92" s="19" t="s">
        <v>12</v>
      </c>
      <c r="B92" s="19" t="s">
        <v>13</v>
      </c>
      <c r="C92" s="19" t="s">
        <v>9</v>
      </c>
      <c r="D92" s="19" t="s">
        <v>51</v>
      </c>
      <c r="E92" s="19" t="s">
        <v>41</v>
      </c>
      <c r="F92" s="19" t="s">
        <v>42</v>
      </c>
      <c r="G92" s="19" t="s">
        <v>43</v>
      </c>
      <c r="H92" s="19" t="s">
        <v>44</v>
      </c>
      <c r="I92" s="19" t="s">
        <v>45</v>
      </c>
      <c r="J92" s="19" t="s">
        <v>46</v>
      </c>
      <c r="K92" s="12"/>
      <c r="L92" s="12"/>
      <c r="M92" s="12"/>
      <c r="N92" s="12"/>
      <c r="O92" s="12"/>
    </row>
    <row r="93" spans="1:15" x14ac:dyDescent="0.25">
      <c r="A93" s="18" t="s">
        <v>53</v>
      </c>
      <c r="B93" s="18">
        <v>7.6249999999999998E-2</v>
      </c>
      <c r="C93" s="18" t="s">
        <v>59</v>
      </c>
      <c r="D93" s="18"/>
      <c r="E93" s="18">
        <v>3</v>
      </c>
      <c r="F93" s="18">
        <v>0.06</v>
      </c>
      <c r="G93" s="18">
        <v>0.02</v>
      </c>
      <c r="H93" s="18"/>
      <c r="I93" s="19"/>
      <c r="J93" s="19"/>
      <c r="K93" s="12"/>
      <c r="L93" s="12"/>
      <c r="M93" s="12"/>
      <c r="N93" s="12"/>
      <c r="O93" s="12"/>
    </row>
    <row r="94" spans="1:15" x14ac:dyDescent="0.25">
      <c r="A94" s="18" t="s">
        <v>54</v>
      </c>
      <c r="B94" s="18">
        <v>0.5</v>
      </c>
      <c r="C94" s="18" t="s">
        <v>62</v>
      </c>
      <c r="D94" s="18" t="s">
        <v>63</v>
      </c>
      <c r="E94" s="18">
        <v>4</v>
      </c>
      <c r="F94" s="18"/>
      <c r="G94" s="18"/>
      <c r="H94" s="18"/>
      <c r="I94" s="19">
        <v>0</v>
      </c>
      <c r="J94" s="19">
        <v>1</v>
      </c>
      <c r="K94" s="12"/>
      <c r="L94" s="12"/>
      <c r="M94" s="12"/>
      <c r="N94" s="12"/>
      <c r="O94" s="12"/>
    </row>
    <row r="95" spans="1:15" x14ac:dyDescent="0.25">
      <c r="A95" s="18" t="s">
        <v>55</v>
      </c>
      <c r="B95" s="20">
        <v>3.1147540983606556</v>
      </c>
      <c r="C95" s="18" t="s">
        <v>64</v>
      </c>
      <c r="D95" s="18"/>
      <c r="E95" s="18">
        <v>8</v>
      </c>
      <c r="F95" s="18">
        <v>3</v>
      </c>
      <c r="G95" s="18">
        <v>3.16</v>
      </c>
      <c r="H95" s="18">
        <v>2</v>
      </c>
      <c r="I95" s="19"/>
      <c r="J95" s="19"/>
      <c r="K95" s="12"/>
      <c r="L95" s="12"/>
      <c r="M95" s="12"/>
      <c r="N95" s="12"/>
      <c r="O95" s="12"/>
    </row>
    <row r="96" spans="1:15" x14ac:dyDescent="0.25">
      <c r="A96" s="18" t="s">
        <v>56</v>
      </c>
      <c r="B96" s="21">
        <v>6.5573770491803273E-7</v>
      </c>
      <c r="C96" s="18" t="s">
        <v>64</v>
      </c>
      <c r="D96" s="18"/>
      <c r="E96" s="18">
        <v>2</v>
      </c>
      <c r="F96" s="18">
        <v>-7</v>
      </c>
      <c r="G96" s="18">
        <v>0.05</v>
      </c>
      <c r="H96" s="18"/>
      <c r="I96" s="19"/>
      <c r="J96" s="19"/>
      <c r="K96" s="12"/>
      <c r="L96" s="12"/>
      <c r="M96" s="12"/>
      <c r="N96" s="12"/>
      <c r="O96" s="12"/>
    </row>
    <row r="97" spans="1:15" x14ac:dyDescent="0.25">
      <c r="A97" s="18" t="s">
        <v>57</v>
      </c>
      <c r="B97" s="21">
        <v>1.5E-3</v>
      </c>
      <c r="C97" s="18" t="s">
        <v>64</v>
      </c>
      <c r="D97" s="18"/>
      <c r="E97" s="18">
        <v>5</v>
      </c>
      <c r="F97" s="18">
        <v>1.5E-3</v>
      </c>
      <c r="G97" s="18"/>
      <c r="H97" s="18"/>
      <c r="I97" s="19">
        <v>5.0000000000000001E-4</v>
      </c>
      <c r="J97" s="19">
        <v>3.0000000000000001E-3</v>
      </c>
      <c r="K97" s="12"/>
      <c r="L97" s="12"/>
      <c r="M97" s="12"/>
      <c r="N97" s="12"/>
      <c r="O97" s="12"/>
    </row>
    <row r="98" spans="1:1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 x14ac:dyDescent="0.25">
      <c r="A99" s="11" t="s">
        <v>11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 x14ac:dyDescent="0.25">
      <c r="A100" s="11" t="s">
        <v>12</v>
      </c>
      <c r="B100" s="11" t="s">
        <v>13</v>
      </c>
      <c r="C100" s="11" t="s">
        <v>2</v>
      </c>
      <c r="D100" s="11" t="s">
        <v>9</v>
      </c>
      <c r="E100" s="11" t="s">
        <v>14</v>
      </c>
      <c r="F100" s="11" t="s">
        <v>7</v>
      </c>
      <c r="G100" s="11" t="s">
        <v>6</v>
      </c>
      <c r="H100" s="11" t="s">
        <v>4</v>
      </c>
      <c r="I100" s="11" t="s">
        <v>40</v>
      </c>
      <c r="J100" s="11" t="s">
        <v>41</v>
      </c>
      <c r="K100" s="11" t="s">
        <v>42</v>
      </c>
      <c r="L100" s="11" t="s">
        <v>43</v>
      </c>
      <c r="M100" s="11" t="s">
        <v>44</v>
      </c>
      <c r="N100" s="11" t="s">
        <v>45</v>
      </c>
      <c r="O100" s="11" t="s">
        <v>46</v>
      </c>
    </row>
    <row r="101" spans="1:15" x14ac:dyDescent="0.25">
      <c r="A101" s="12" t="str">
        <f>B83</f>
        <v>driving the ICEV</v>
      </c>
      <c r="B101" s="12">
        <f>160000/160000</f>
        <v>1</v>
      </c>
      <c r="C101" s="12" t="str">
        <f>B84</f>
        <v>CH</v>
      </c>
      <c r="D101" s="12" t="str">
        <f>B89</f>
        <v>kilometer</v>
      </c>
      <c r="E101" s="12"/>
      <c r="F101" s="12" t="s">
        <v>15</v>
      </c>
      <c r="G101" s="12" t="str">
        <f>B87</f>
        <v>kilometers</v>
      </c>
      <c r="H101" s="12" t="s">
        <v>23</v>
      </c>
      <c r="I101" s="12"/>
      <c r="J101" s="12"/>
      <c r="K101" s="12"/>
      <c r="L101" s="12"/>
      <c r="M101" s="12"/>
      <c r="N101" s="12"/>
      <c r="O101" s="12"/>
    </row>
    <row r="102" spans="1:15" x14ac:dyDescent="0.25">
      <c r="A102" s="12" t="s">
        <v>35</v>
      </c>
      <c r="B102" s="12">
        <f>1/160000</f>
        <v>6.2500000000000003E-6</v>
      </c>
      <c r="C102" s="12" t="s">
        <v>20</v>
      </c>
      <c r="D102" s="12" t="s">
        <v>9</v>
      </c>
      <c r="E102" s="12"/>
      <c r="F102" s="12" t="s">
        <v>16</v>
      </c>
      <c r="G102" s="12" t="s">
        <v>36</v>
      </c>
      <c r="H102" s="12" t="s">
        <v>68</v>
      </c>
      <c r="I102" s="12"/>
      <c r="J102" s="12"/>
      <c r="K102" s="12"/>
      <c r="L102" s="12"/>
      <c r="M102" s="12"/>
      <c r="N102" s="12"/>
      <c r="O102" s="12"/>
    </row>
    <row r="103" spans="1:15" x14ac:dyDescent="0.25">
      <c r="A103" s="12" t="s">
        <v>37</v>
      </c>
      <c r="B103" s="22">
        <f>12200/160000</f>
        <v>7.6249999999999998E-2</v>
      </c>
      <c r="C103" s="12" t="s">
        <v>20</v>
      </c>
      <c r="D103" s="12" t="s">
        <v>10</v>
      </c>
      <c r="E103" s="12"/>
      <c r="F103" s="12" t="s">
        <v>16</v>
      </c>
      <c r="G103" s="12" t="s">
        <v>39</v>
      </c>
      <c r="H103" s="12" t="s">
        <v>29</v>
      </c>
      <c r="I103" s="12" t="s">
        <v>53</v>
      </c>
      <c r="J103" s="12"/>
      <c r="K103" s="12"/>
      <c r="L103" s="12"/>
      <c r="M103" s="12"/>
      <c r="N103" s="12"/>
      <c r="O103" s="12"/>
    </row>
    <row r="104" spans="1:15" x14ac:dyDescent="0.25">
      <c r="A104" s="12" t="s">
        <v>19</v>
      </c>
      <c r="B104" s="23">
        <f>38000/160000</f>
        <v>0.23749999999999999</v>
      </c>
      <c r="C104" s="12"/>
      <c r="D104" s="12" t="s">
        <v>10</v>
      </c>
      <c r="E104" s="12" t="s">
        <v>18</v>
      </c>
      <c r="F104" s="12" t="s">
        <v>17</v>
      </c>
      <c r="G104" s="12"/>
      <c r="H104" s="12" t="s">
        <v>24</v>
      </c>
      <c r="I104" s="12" t="s">
        <v>71</v>
      </c>
      <c r="J104" s="12"/>
      <c r="K104" s="12"/>
      <c r="L104" s="12"/>
      <c r="M104" s="12"/>
      <c r="N104" s="12"/>
      <c r="O104" s="12"/>
    </row>
    <row r="105" spans="1:15" x14ac:dyDescent="0.25">
      <c r="A105" s="12" t="s">
        <v>21</v>
      </c>
      <c r="B105" s="23">
        <f>0.008/160000</f>
        <v>4.9999999999999998E-8</v>
      </c>
      <c r="C105" s="12"/>
      <c r="D105" s="12" t="s">
        <v>10</v>
      </c>
      <c r="E105" s="12" t="s">
        <v>18</v>
      </c>
      <c r="F105" s="12" t="s">
        <v>17</v>
      </c>
      <c r="G105" s="12"/>
      <c r="H105" s="12" t="s">
        <v>24</v>
      </c>
      <c r="I105" s="12" t="s">
        <v>72</v>
      </c>
      <c r="J105" s="12"/>
      <c r="K105" s="12"/>
      <c r="L105" s="12"/>
      <c r="M105" s="12"/>
      <c r="N105" s="12"/>
      <c r="O105" s="12"/>
    </row>
    <row r="106" spans="1:15" x14ac:dyDescent="0.25">
      <c r="A106" s="22" t="s">
        <v>50</v>
      </c>
      <c r="B106" s="23">
        <f>B103*0.0015</f>
        <v>1.14375E-4</v>
      </c>
      <c r="C106" s="22"/>
      <c r="D106" s="22" t="s">
        <v>10</v>
      </c>
      <c r="E106" s="22" t="s">
        <v>18</v>
      </c>
      <c r="F106" s="22" t="s">
        <v>17</v>
      </c>
      <c r="G106" s="22"/>
      <c r="H106" s="22" t="s">
        <v>24</v>
      </c>
      <c r="I106" s="12" t="s">
        <v>73</v>
      </c>
      <c r="J106" s="12"/>
      <c r="K106" s="12"/>
      <c r="L106" s="12"/>
      <c r="M106" s="12"/>
      <c r="N106" s="12"/>
      <c r="O106" s="12"/>
    </row>
    <row r="107" spans="1:15" x14ac:dyDescent="0.25">
      <c r="A107" s="12" t="s">
        <v>50</v>
      </c>
      <c r="B107" s="23">
        <v>0</v>
      </c>
      <c r="C107" s="12"/>
      <c r="D107" s="12" t="s">
        <v>10</v>
      </c>
      <c r="E107" s="12" t="s">
        <v>60</v>
      </c>
      <c r="F107" s="12" t="s">
        <v>17</v>
      </c>
      <c r="G107" s="12"/>
      <c r="H107" s="12" t="s">
        <v>24</v>
      </c>
      <c r="I107" s="12" t="s">
        <v>69</v>
      </c>
      <c r="J107" s="12"/>
      <c r="K107" s="12"/>
      <c r="L107" s="12"/>
      <c r="M107" s="12"/>
      <c r="N107" s="12"/>
      <c r="O107" s="12"/>
    </row>
    <row r="108" spans="1:15" x14ac:dyDescent="0.25">
      <c r="A108" s="12" t="s">
        <v>50</v>
      </c>
      <c r="B108" s="23">
        <v>0</v>
      </c>
      <c r="C108" s="12"/>
      <c r="D108" s="12" t="s">
        <v>10</v>
      </c>
      <c r="E108" s="12" t="s">
        <v>61</v>
      </c>
      <c r="F108" s="12" t="s">
        <v>17</v>
      </c>
      <c r="G108" s="12"/>
      <c r="H108" s="12" t="s">
        <v>24</v>
      </c>
      <c r="I108" s="12" t="s">
        <v>70</v>
      </c>
      <c r="J108" s="12"/>
      <c r="K108" s="12"/>
      <c r="L108" s="12"/>
      <c r="M108" s="12"/>
      <c r="N108" s="12"/>
      <c r="O108" s="12"/>
    </row>
    <row r="112" spans="1:15" x14ac:dyDescent="0.25">
      <c r="A112" s="1"/>
      <c r="B112" s="8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</row>
    <row r="114" spans="1:9" x14ac:dyDescent="0.25">
      <c r="I114" s="17"/>
    </row>
    <row r="115" spans="1:9" x14ac:dyDescent="0.25">
      <c r="A115" s="3"/>
      <c r="B115" s="3"/>
      <c r="F115" s="3"/>
      <c r="G115" s="3"/>
      <c r="H115" s="3"/>
    </row>
    <row r="116" spans="1:9" x14ac:dyDescent="0.25">
      <c r="A116" s="3"/>
      <c r="B116" s="3"/>
      <c r="F116" s="3"/>
      <c r="G116" s="3"/>
      <c r="H116" s="3"/>
    </row>
    <row r="117" spans="1:9" x14ac:dyDescent="0.25">
      <c r="A117" s="3"/>
      <c r="B117" s="6"/>
      <c r="F117" s="3"/>
      <c r="G117" s="3"/>
      <c r="H117" s="3"/>
    </row>
    <row r="118" spans="1:9" x14ac:dyDescent="0.25">
      <c r="A118" s="3"/>
      <c r="B118" s="6"/>
      <c r="D118" s="3"/>
      <c r="F118" s="3"/>
      <c r="G118" s="3"/>
      <c r="H118" s="3"/>
    </row>
    <row r="119" spans="1:9" x14ac:dyDescent="0.25">
      <c r="B119" s="6"/>
    </row>
    <row r="120" spans="1:9" x14ac:dyDescent="0.25">
      <c r="B120" s="6"/>
      <c r="H120" s="3"/>
    </row>
    <row r="121" spans="1:9" x14ac:dyDescent="0.25">
      <c r="B121" s="6"/>
      <c r="H121" s="3"/>
    </row>
    <row r="122" spans="1:9" x14ac:dyDescent="0.25">
      <c r="B122" s="6"/>
    </row>
    <row r="123" spans="1:9" x14ac:dyDescent="0.25">
      <c r="B123" s="6"/>
      <c r="H123" s="4"/>
    </row>
    <row r="124" spans="1:9" x14ac:dyDescent="0.25">
      <c r="A124" s="3"/>
      <c r="B124" s="3"/>
      <c r="F124" s="3"/>
      <c r="G124" s="3"/>
      <c r="H124" s="3"/>
    </row>
    <row r="125" spans="1:9" x14ac:dyDescent="0.25">
      <c r="B125" s="3"/>
      <c r="H125" s="3"/>
    </row>
    <row r="126" spans="1:9" x14ac:dyDescent="0.25">
      <c r="A126" s="3"/>
      <c r="B126" s="3"/>
      <c r="G126" s="3"/>
      <c r="H126" s="3"/>
    </row>
    <row r="127" spans="1:9" x14ac:dyDescent="0.25">
      <c r="B127" s="3"/>
      <c r="H127" s="3"/>
    </row>
    <row r="128" spans="1:9" x14ac:dyDescent="0.25">
      <c r="A128" s="5"/>
      <c r="B128" s="3"/>
      <c r="C128"/>
      <c r="D128" s="3"/>
      <c r="G128"/>
      <c r="H128" s="3"/>
    </row>
    <row r="129" spans="1:9" x14ac:dyDescent="0.25">
      <c r="A129" s="5"/>
      <c r="B129" s="3"/>
      <c r="D129" s="3"/>
      <c r="F129" s="3"/>
      <c r="G129"/>
      <c r="H129" s="3"/>
    </row>
    <row r="130" spans="1:9" x14ac:dyDescent="0.25">
      <c r="A130" s="3"/>
      <c r="B130" s="6"/>
      <c r="C130" s="9"/>
      <c r="F130" s="3"/>
      <c r="G130" s="3"/>
      <c r="I130" s="17"/>
    </row>
    <row r="132" spans="1:9" x14ac:dyDescent="0.25">
      <c r="A132" s="1"/>
      <c r="B132" s="1"/>
    </row>
    <row r="140" spans="1:9" x14ac:dyDescent="0.25">
      <c r="A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</row>
    <row r="142" spans="1:9" x14ac:dyDescent="0.25">
      <c r="I142" s="17"/>
    </row>
    <row r="143" spans="1:9" x14ac:dyDescent="0.25">
      <c r="A143" s="3"/>
      <c r="B143" s="3"/>
      <c r="G143" s="3"/>
      <c r="H143" s="3"/>
    </row>
    <row r="144" spans="1:9" x14ac:dyDescent="0.25">
      <c r="A144" s="3"/>
      <c r="B144" s="3"/>
      <c r="G144" s="3"/>
      <c r="H144" s="3"/>
    </row>
    <row r="145" spans="1:8" x14ac:dyDescent="0.25">
      <c r="A145" s="3"/>
      <c r="B145" s="6"/>
      <c r="G145" s="3"/>
      <c r="H145" s="3"/>
    </row>
    <row r="146" spans="1:8" x14ac:dyDescent="0.25">
      <c r="A146" s="5"/>
      <c r="B146" s="3"/>
      <c r="C146"/>
      <c r="D146" s="3"/>
      <c r="G146"/>
      <c r="H146" s="3"/>
    </row>
    <row r="147" spans="1:8" x14ac:dyDescent="0.25">
      <c r="A147" s="5"/>
      <c r="B147" s="3"/>
      <c r="D147" s="3"/>
      <c r="F147" s="3"/>
      <c r="G147"/>
      <c r="H147" s="3"/>
    </row>
    <row r="167" spans="1:8" x14ac:dyDescent="0.25">
      <c r="A167" s="3"/>
      <c r="B167" s="3"/>
      <c r="D167" s="3"/>
      <c r="G167" s="3"/>
      <c r="H167" s="3"/>
    </row>
    <row r="168" spans="1:8" x14ac:dyDescent="0.25">
      <c r="A168" s="3"/>
      <c r="B168" s="3"/>
      <c r="D168" s="3"/>
      <c r="G168" s="3"/>
      <c r="H168" s="3"/>
    </row>
    <row r="299" spans="13:13" x14ac:dyDescent="0.25">
      <c r="M299" s="1" t="s">
        <v>1</v>
      </c>
    </row>
    <row r="308" spans="13:13" x14ac:dyDescent="0.25">
      <c r="M308" s="1" t="s">
        <v>1</v>
      </c>
    </row>
    <row r="309" spans="13:13" x14ac:dyDescent="0.25">
      <c r="M309" s="1" t="s">
        <v>1</v>
      </c>
    </row>
    <row r="310" spans="13:13" x14ac:dyDescent="0.25">
      <c r="M310" s="1" t="s">
        <v>1</v>
      </c>
    </row>
    <row r="313" spans="13:13" x14ac:dyDescent="0.25">
      <c r="M313" s="1" t="s">
        <v>1</v>
      </c>
    </row>
    <row r="314" spans="13:13" x14ac:dyDescent="0.25">
      <c r="M314" s="1" t="s">
        <v>1</v>
      </c>
    </row>
    <row r="315" spans="13:13" x14ac:dyDescent="0.25">
      <c r="M315" s="1" t="s">
        <v>1</v>
      </c>
    </row>
    <row r="316" spans="13:13" x14ac:dyDescent="0.25">
      <c r="M316" s="1" t="s">
        <v>1</v>
      </c>
    </row>
    <row r="326" spans="13:13" x14ac:dyDescent="0.25">
      <c r="M326" s="1" t="s">
        <v>1</v>
      </c>
    </row>
    <row r="327" spans="13:13" x14ac:dyDescent="0.25">
      <c r="M327" s="1" t="s">
        <v>1</v>
      </c>
    </row>
    <row r="328" spans="13:13" x14ac:dyDescent="0.25">
      <c r="M328" s="1" t="s">
        <v>1</v>
      </c>
    </row>
    <row r="331" spans="13:13" x14ac:dyDescent="0.25">
      <c r="M331" s="1" t="s">
        <v>1</v>
      </c>
    </row>
    <row r="332" spans="13:13" x14ac:dyDescent="0.25">
      <c r="M332" s="1" t="s">
        <v>1</v>
      </c>
    </row>
    <row r="333" spans="13:13" x14ac:dyDescent="0.25">
      <c r="M333" s="1" t="s">
        <v>1</v>
      </c>
    </row>
    <row r="334" spans="13:13" x14ac:dyDescent="0.25">
      <c r="M334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0BE-D8F9-46A2-88EE-ECB7A0D9D4CC}">
  <dimension ref="A1:A3"/>
  <sheetViews>
    <sheetView workbookViewId="0">
      <selection activeCell="W22" sqref="W22"/>
    </sheetView>
  </sheetViews>
  <sheetFormatPr defaultRowHeight="15" x14ac:dyDescent="0.25"/>
  <sheetData>
    <row r="1" spans="1:1" x14ac:dyDescent="0.25">
      <c r="A1" t="s">
        <v>65</v>
      </c>
    </row>
    <row r="3" spans="1:1" x14ac:dyDescent="0.25">
      <c r="A3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stats_array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2025-02-04T17:12:39Z</dcterms:modified>
</cp:coreProperties>
</file>