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/>
  <xr:revisionPtr revIDLastSave="0" documentId="13_ncr:1_{C253A4BF-D700-45FA-811D-5DBA915849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cess data" sheetId="2" r:id="rId1"/>
    <sheet name="stats_array 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B95" i="2"/>
  <c r="B94" i="2"/>
  <c r="B93" i="2"/>
  <c r="B96" i="2" s="1"/>
  <c r="B92" i="2" l="1"/>
  <c r="B91" i="2"/>
  <c r="B44" i="2"/>
  <c r="B43" i="2"/>
  <c r="D13" i="2"/>
  <c r="G26" i="2" l="1"/>
  <c r="G91" i="2"/>
  <c r="D91" i="2"/>
  <c r="C91" i="2"/>
  <c r="A91" i="2"/>
  <c r="G68" i="2"/>
  <c r="D68" i="2"/>
  <c r="C68" i="2"/>
  <c r="A68" i="2"/>
  <c r="G56" i="2"/>
  <c r="D56" i="2"/>
  <c r="C56" i="2"/>
  <c r="A56" i="2"/>
  <c r="G43" i="2"/>
  <c r="D43" i="2"/>
  <c r="C43" i="2"/>
  <c r="A43" i="2"/>
  <c r="D26" i="2"/>
  <c r="C26" i="2"/>
  <c r="A26" i="2"/>
  <c r="G13" i="2"/>
  <c r="C13" i="2"/>
  <c r="A13" i="2"/>
</calcChain>
</file>

<file path=xl/sharedStrings.xml><?xml version="1.0" encoding="utf-8"?>
<sst xmlns="http://schemas.openxmlformats.org/spreadsheetml/2006/main" count="332" uniqueCount="78">
  <si>
    <t>Activity</t>
  </si>
  <si>
    <t/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</si>
  <si>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</si>
  <si>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</si>
  <si>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</si>
  <si>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</si>
  <si>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</si>
  <si>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</si>
  <si>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</si>
  <si>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</si>
  <si>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</si>
  <si>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</si>
  <si>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</si>
  <si>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</si>
  <si>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</si>
  <si>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</si>
  <si>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</si>
  <si>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biosphere</t>
  </si>
  <si>
    <t>air</t>
  </si>
  <si>
    <t>Carbon dioxide, fossil</t>
  </si>
  <si>
    <t>CH</t>
  </si>
  <si>
    <t>Dinitrogen monoxide</t>
  </si>
  <si>
    <t>kilowatt hour</t>
  </si>
  <si>
    <t>economic outflow</t>
  </si>
  <si>
    <t>environmental outflow</t>
  </si>
  <si>
    <t>database</t>
  </si>
  <si>
    <t>Methane, fossil</t>
  </si>
  <si>
    <t>EV production</t>
  </si>
  <si>
    <t>electric vehicle</t>
  </si>
  <si>
    <t>economic inflow</t>
  </si>
  <si>
    <t>battery manufacturing</t>
  </si>
  <si>
    <t>battery</t>
  </si>
  <si>
    <t>driving the EV</t>
  </si>
  <si>
    <t>kilometers</t>
  </si>
  <si>
    <t>kilometer</t>
  </si>
  <si>
    <t>ICEV production</t>
  </si>
  <si>
    <t>diesel vehicle</t>
  </si>
  <si>
    <t>diesel supply</t>
  </si>
  <si>
    <t>driving the ICEV</t>
  </si>
  <si>
    <t>diesel</t>
  </si>
  <si>
    <t>formula</t>
  </si>
  <si>
    <t>uncertainty type</t>
  </si>
  <si>
    <t>loc</t>
  </si>
  <si>
    <t>scale</t>
  </si>
  <si>
    <t>shape</t>
  </si>
  <si>
    <t>minimum</t>
  </si>
  <si>
    <t>maximum</t>
  </si>
  <si>
    <t>electricity, high voltage</t>
  </si>
  <si>
    <t>market for electricity, high voltage</t>
  </si>
  <si>
    <t>economic inflow - ecoinvent</t>
  </si>
  <si>
    <t>Particulate Matter, &lt; 2.5 um</t>
  </si>
  <si>
    <t>comment formula</t>
  </si>
  <si>
    <t>electricity_consumption</t>
  </si>
  <si>
    <t>diesel_consumption</t>
  </si>
  <si>
    <t>urban_driving</t>
  </si>
  <si>
    <t>co2_diesel</t>
  </si>
  <si>
    <t>n2o_diesel</t>
  </si>
  <si>
    <t>pm25_diesel</t>
  </si>
  <si>
    <t>kWh/km</t>
  </si>
  <si>
    <t>kg/km</t>
  </si>
  <si>
    <t>air::urban air close to ground</t>
  </si>
  <si>
    <t>air::non-urban air or from high stacks</t>
  </si>
  <si>
    <t>[-]</t>
  </si>
  <si>
    <t>Time fraction driven in an urban environment</t>
  </si>
  <si>
    <t>kg/kg</t>
  </si>
  <si>
    <t>skip</t>
  </si>
  <si>
    <t>https://stats-arrays.readthedocs.io/en/latest/</t>
  </si>
  <si>
    <t>economic outflow - Vehicle lifespan: 160000km</t>
  </si>
  <si>
    <t>economic inflow - Vehicle lifespan: 160000km</t>
  </si>
  <si>
    <t>diesel_consumption*pm25_diesel*urban_driving</t>
  </si>
  <si>
    <t>diesel_consumption*pm25_diesel*(1-urban_driving)</t>
  </si>
  <si>
    <t>diesel_consumption*co2_diesel</t>
  </si>
  <si>
    <t>diesel_consumption*n2o_diesel</t>
  </si>
  <si>
    <t>parametric_LCA_v1</t>
  </si>
  <si>
    <t>diesel_consumption*0</t>
  </si>
  <si>
    <t>Parameters</t>
  </si>
  <si>
    <t>ev_group</t>
  </si>
  <si>
    <t>icev_group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</si>
</sst>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0" borderId="0" xfId="1" applyFont="1"/>
    <xf numFmtId="0" fontId="2" fillId="0" borderId="0" xfId="1"/>
    <xf numFmtId="0" fontId="1" fillId="0" borderId="0" xfId="1" applyFont="1"/>
    <xf numFmtId="0" fontId="0" fillId="0" borderId="0" xfId="1" applyFont="1"/>
    <xf numFmtId="0" fontId="0" fillId="0" borderId="0" xfId="0" applyFont="1"/>
    <xf numFmtId="11" fontId="1" fillId="0" borderId="0" xfId="1" applyNumberFormat="1" applyFont="1"/>
    <xf numFmtId="0" fontId="2" fillId="0" borderId="0" xfId="1" applyFont="1"/>
    <xf numFmtId="11" fontId="2" fillId="0" borderId="0" xfId="1" applyNumberFormat="1"/>
    <xf numFmtId="0" fontId="4" fillId="0" borderId="0" xfId="1" applyFont="1"/>
    <xf numFmtId="0" fontId="2" fillId="2" borderId="0" xfId="1" applyFont="1" applyFill="1"/>
    <xf numFmtId="0" fontId="3" fillId="3" borderId="0" xfId="1" applyFont="1" applyFill="1"/>
    <xf numFmtId="0" fontId="2" fillId="3" borderId="0" xfId="1" applyFont="1" applyFill="1"/>
    <xf numFmtId="0" fontId="3" fillId="4" borderId="0" xfId="1" applyFont="1" applyFill="1"/>
    <xf numFmtId="0" fontId="2" fillId="4" borderId="0" xfId="1" applyFont="1" applyFill="1"/>
    <xf numFmtId="0" fontId="2" fillId="4" borderId="0" xfId="1" applyFont="1" applyFill="1" applyAlignment="1">
      <alignment wrapText="1"/>
    </xf>
    <xf numFmtId="11" fontId="2" fillId="4" borderId="0" xfId="1" applyNumberFormat="1" applyFont="1" applyFill="1"/>
    <xf numFmtId="0" fontId="5" fillId="0" borderId="0" xfId="1" applyFont="1"/>
    <xf numFmtId="0" fontId="2" fillId="5" borderId="0" xfId="1" applyFont="1" applyFill="1"/>
    <xf numFmtId="0" fontId="3" fillId="5" borderId="0" xfId="1" applyFont="1" applyFill="1"/>
    <xf numFmtId="2" fontId="2" fillId="5" borderId="0" xfId="1" applyNumberFormat="1" applyFont="1" applyFill="1"/>
    <xf numFmtId="11" fontId="2" fillId="5" borderId="0" xfId="1" applyNumberFormat="1" applyFont="1" applyFill="1"/>
    <xf numFmtId="0" fontId="2" fillId="3" borderId="0" xfId="1" applyFill="1"/>
    <xf numFmtId="11" fontId="2" fillId="3" borderId="0" xfId="1" applyNumberFormat="1" applyFill="1"/>
    <xf numFmtId="0" fontId="2" fillId="4" borderId="0" xfId="1" applyFill="1"/>
    <xf numFmtId="0" fontId="3" fillId="4" borderId="0" xfId="1" applyFon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0</xdr:rowOff>
    </xdr:from>
    <xdr:to>
      <xdr:col>16</xdr:col>
      <xdr:colOff>429525</xdr:colOff>
      <xdr:row>34</xdr:row>
      <xdr:rowOff>115220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7A61-A49B-183D-7A8D-C2EE841D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0"/>
          <a:ext cx="6449325" cy="659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4"/>
  <sheetViews>
    <sheetView tabSelected="1" topLeftCell="A64" zoomScale="70" zoomScaleNormal="70" workbookViewId="0">
      <selection activeCell="E95" sqref="E95"/>
    </sheetView>
  </sheetViews>
  <sheetFormatPr defaultColWidth="12.5703125" defaultRowHeight="15.75" x14ac:dyDescent="0.25"/>
  <cols>
    <col min="1" max="1" width="63.42578125" style="2" customWidth="1"/>
    <col min="2" max="2" width="19.85546875" style="2" bestFit="1" customWidth="1"/>
    <col min="3" max="3" width="12.5703125" style="2"/>
    <col min="4" max="4" width="44.7109375" style="2" customWidth="1"/>
    <col min="5" max="5" width="37.140625" style="2" bestFit="1" customWidth="1"/>
    <col min="6" max="6" width="14.28515625" style="2" bestFit="1" customWidth="1"/>
    <col min="7" max="7" width="53.42578125" style="2" customWidth="1"/>
    <col min="8" max="8" width="77" style="2" bestFit="1" customWidth="1"/>
    <col min="9" max="16" width="12.5703125" style="1"/>
    <col min="17" max="16384" width="12.5703125" style="2"/>
  </cols>
  <sheetData>
    <row r="1" spans="1:15" x14ac:dyDescent="0.25">
      <c r="A1" s="10" t="s">
        <v>25</v>
      </c>
      <c r="B1" s="10" t="s">
        <v>73</v>
      </c>
      <c r="C1" s="7"/>
      <c r="D1" s="7"/>
      <c r="E1" s="7"/>
      <c r="F1" s="7"/>
      <c r="G1" s="7"/>
      <c r="H1" s="7"/>
    </row>
    <row r="2" spans="1:15" x14ac:dyDescent="0.25">
      <c r="A2" s="7"/>
      <c r="B2" s="7"/>
      <c r="C2" s="7"/>
      <c r="D2" s="7"/>
      <c r="E2" s="7"/>
      <c r="F2" s="7"/>
      <c r="G2" s="7"/>
      <c r="H2" s="7"/>
    </row>
    <row r="3" spans="1:15" x14ac:dyDescent="0.25">
      <c r="F3" s="3"/>
    </row>
    <row r="4" spans="1:15" x14ac:dyDescent="0.25">
      <c r="A4" s="13" t="s">
        <v>0</v>
      </c>
      <c r="B4" s="13" t="s">
        <v>27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14" t="s">
        <v>2</v>
      </c>
      <c r="B5" s="14" t="s">
        <v>20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5">
      <c r="A6" s="14" t="s">
        <v>3</v>
      </c>
      <c r="B6" s="14">
        <v>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x14ac:dyDescent="0.25">
      <c r="A7" s="14" t="s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4" t="s">
        <v>6</v>
      </c>
      <c r="B8" s="14" t="s">
        <v>28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x14ac:dyDescent="0.25">
      <c r="A9" s="14" t="s">
        <v>7</v>
      </c>
      <c r="B9" s="14" t="s">
        <v>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x14ac:dyDescent="0.25">
      <c r="A10" s="14" t="s">
        <v>9</v>
      </c>
      <c r="B10" s="14" t="s">
        <v>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x14ac:dyDescent="0.25">
      <c r="A11" s="13" t="s">
        <v>11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x14ac:dyDescent="0.25">
      <c r="A12" s="13" t="s">
        <v>12</v>
      </c>
      <c r="B12" s="13" t="s">
        <v>13</v>
      </c>
      <c r="C12" s="13" t="s">
        <v>2</v>
      </c>
      <c r="D12" s="13" t="s">
        <v>9</v>
      </c>
      <c r="E12" s="13" t="s">
        <v>14</v>
      </c>
      <c r="F12" s="13" t="s">
        <v>7</v>
      </c>
      <c r="G12" s="13" t="s">
        <v>6</v>
      </c>
      <c r="H12" s="13" t="s">
        <v>4</v>
      </c>
      <c r="I12" s="13" t="s">
        <v>40</v>
      </c>
      <c r="J12" s="13" t="s">
        <v>41</v>
      </c>
      <c r="K12" s="13" t="s">
        <v>42</v>
      </c>
      <c r="L12" s="13" t="s">
        <v>43</v>
      </c>
      <c r="M12" s="13" t="s">
        <v>44</v>
      </c>
      <c r="N12" s="13" t="s">
        <v>45</v>
      </c>
      <c r="O12" s="13" t="s">
        <v>46</v>
      </c>
    </row>
    <row r="13" spans="1:15" x14ac:dyDescent="0.25">
      <c r="A13" s="14" t="str">
        <f>B4</f>
        <v>EV production</v>
      </c>
      <c r="B13" s="14">
        <v>1</v>
      </c>
      <c r="C13" s="14" t="str">
        <f>B5</f>
        <v>CH</v>
      </c>
      <c r="D13" s="14" t="str">
        <f>B10</f>
        <v>unit</v>
      </c>
      <c r="E13" s="14"/>
      <c r="F13" s="14" t="s">
        <v>15</v>
      </c>
      <c r="G13" s="14" t="str">
        <f>B8</f>
        <v>electric vehicle</v>
      </c>
      <c r="H13" s="14" t="s">
        <v>23</v>
      </c>
      <c r="I13" s="14"/>
      <c r="J13" s="14"/>
      <c r="K13" s="14"/>
      <c r="L13" s="14"/>
      <c r="M13" s="14"/>
      <c r="N13" s="14"/>
      <c r="O13" s="14"/>
    </row>
    <row r="14" spans="1:15" x14ac:dyDescent="0.25">
      <c r="A14" s="14" t="s">
        <v>30</v>
      </c>
      <c r="B14" s="14">
        <v>1</v>
      </c>
      <c r="C14" s="14" t="s">
        <v>20</v>
      </c>
      <c r="D14" s="14" t="s">
        <v>9</v>
      </c>
      <c r="E14" s="14"/>
      <c r="F14" s="14" t="s">
        <v>16</v>
      </c>
      <c r="G14" s="14" t="s">
        <v>31</v>
      </c>
      <c r="H14" s="14" t="s">
        <v>29</v>
      </c>
      <c r="I14" s="14"/>
      <c r="J14" s="14"/>
      <c r="K14" s="14"/>
      <c r="L14" s="14"/>
      <c r="M14" s="14"/>
      <c r="N14" s="14"/>
      <c r="O14" s="14"/>
    </row>
    <row r="15" spans="1:15" x14ac:dyDescent="0.25">
      <c r="A15" s="14" t="s">
        <v>48</v>
      </c>
      <c r="B15" s="14">
        <v>4000</v>
      </c>
      <c r="C15" s="14" t="s">
        <v>20</v>
      </c>
      <c r="D15" s="14" t="s">
        <v>22</v>
      </c>
      <c r="E15" s="14"/>
      <c r="F15" s="14" t="s">
        <v>16</v>
      </c>
      <c r="G15" s="14" t="s">
        <v>47</v>
      </c>
      <c r="H15" s="14" t="s">
        <v>49</v>
      </c>
      <c r="I15" s="14"/>
      <c r="J15" s="14"/>
      <c r="K15" s="14"/>
      <c r="L15" s="14"/>
      <c r="M15" s="14"/>
      <c r="N15" s="14"/>
      <c r="O15" s="14"/>
    </row>
    <row r="16" spans="1:15" x14ac:dyDescent="0.25">
      <c r="A16" s="7"/>
      <c r="B16" s="7"/>
      <c r="C16" s="7"/>
      <c r="D16" s="7"/>
      <c r="E16" s="7"/>
      <c r="F16" s="7"/>
      <c r="G16" s="7"/>
      <c r="H16" s="7"/>
    </row>
    <row r="17" spans="1:15" x14ac:dyDescent="0.25">
      <c r="A17" s="11" t="s">
        <v>0</v>
      </c>
      <c r="B17" s="11" t="s">
        <v>30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12" t="s">
        <v>2</v>
      </c>
      <c r="B18" s="12" t="s">
        <v>20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5">
      <c r="A19" s="12" t="s">
        <v>3</v>
      </c>
      <c r="B19" s="12">
        <v>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5">
      <c r="A20" s="12" t="s">
        <v>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12" t="s">
        <v>6</v>
      </c>
      <c r="B21" s="12" t="s">
        <v>31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12" t="s">
        <v>7</v>
      </c>
      <c r="B22" s="12" t="s">
        <v>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12" t="s">
        <v>9</v>
      </c>
      <c r="B23" s="12" t="s">
        <v>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5">
      <c r="A24" s="11" t="s">
        <v>11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11" t="s">
        <v>12</v>
      </c>
      <c r="B25" s="11" t="s">
        <v>13</v>
      </c>
      <c r="C25" s="11" t="s">
        <v>2</v>
      </c>
      <c r="D25" s="11" t="s">
        <v>9</v>
      </c>
      <c r="E25" s="11" t="s">
        <v>14</v>
      </c>
      <c r="F25" s="11" t="s">
        <v>7</v>
      </c>
      <c r="G25" s="11" t="s">
        <v>6</v>
      </c>
      <c r="H25" s="11" t="s">
        <v>4</v>
      </c>
      <c r="I25" s="11" t="s">
        <v>40</v>
      </c>
      <c r="J25" s="11" t="s">
        <v>41</v>
      </c>
      <c r="K25" s="11" t="s">
        <v>42</v>
      </c>
      <c r="L25" s="11" t="s">
        <v>43</v>
      </c>
      <c r="M25" s="11" t="s">
        <v>44</v>
      </c>
      <c r="N25" s="11" t="s">
        <v>45</v>
      </c>
      <c r="O25" s="11" t="s">
        <v>46</v>
      </c>
    </row>
    <row r="26" spans="1:15" x14ac:dyDescent="0.25">
      <c r="A26" s="12" t="str">
        <f>B17</f>
        <v>battery manufacturing</v>
      </c>
      <c r="B26" s="12">
        <v>1</v>
      </c>
      <c r="C26" s="12" t="str">
        <f>B18</f>
        <v>CH</v>
      </c>
      <c r="D26" s="12" t="str">
        <f>B23</f>
        <v>unit</v>
      </c>
      <c r="E26" s="12"/>
      <c r="F26" s="12" t="s">
        <v>15</v>
      </c>
      <c r="G26" s="12" t="str">
        <f>B21</f>
        <v>battery</v>
      </c>
      <c r="H26" s="12" t="s">
        <v>23</v>
      </c>
      <c r="I26" s="12"/>
      <c r="J26" s="12"/>
      <c r="K26" s="12"/>
      <c r="L26" s="12"/>
      <c r="M26" s="12"/>
      <c r="N26" s="12"/>
      <c r="O26" s="12"/>
    </row>
    <row r="27" spans="1:15" x14ac:dyDescent="0.25">
      <c r="A27" s="12" t="s">
        <v>48</v>
      </c>
      <c r="B27" s="12">
        <v>600</v>
      </c>
      <c r="C27" s="12" t="s">
        <v>20</v>
      </c>
      <c r="D27" s="12" t="s">
        <v>22</v>
      </c>
      <c r="E27" s="12"/>
      <c r="F27" s="12" t="s">
        <v>16</v>
      </c>
      <c r="G27" s="12" t="s">
        <v>47</v>
      </c>
      <c r="H27" s="12" t="s">
        <v>49</v>
      </c>
      <c r="I27" s="12"/>
      <c r="J27" s="12"/>
      <c r="K27" s="12"/>
      <c r="L27" s="12"/>
      <c r="M27" s="12"/>
      <c r="N27" s="12"/>
      <c r="O27" s="12"/>
    </row>
    <row r="28" spans="1:15" x14ac:dyDescent="0.25">
      <c r="B28" s="8"/>
    </row>
    <row r="29" spans="1:15" x14ac:dyDescent="0.25">
      <c r="A29" s="13" t="s">
        <v>0</v>
      </c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x14ac:dyDescent="0.25">
      <c r="A30" s="14" t="s">
        <v>2</v>
      </c>
      <c r="B30" s="14" t="s">
        <v>20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x14ac:dyDescent="0.25">
      <c r="A31" s="14" t="s">
        <v>3</v>
      </c>
      <c r="B31" s="14">
        <v>1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x14ac:dyDescent="0.25">
      <c r="A32" s="14" t="s">
        <v>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x14ac:dyDescent="0.25">
      <c r="A33" s="14" t="s">
        <v>6</v>
      </c>
      <c r="B33" s="14" t="s">
        <v>33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x14ac:dyDescent="0.25">
      <c r="A34" s="14" t="s">
        <v>7</v>
      </c>
      <c r="B34" s="14" t="s">
        <v>8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x14ac:dyDescent="0.25">
      <c r="A35" s="14" t="s">
        <v>9</v>
      </c>
      <c r="B35" s="15" t="s">
        <v>34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x14ac:dyDescent="0.25">
      <c r="A36" s="14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x14ac:dyDescent="0.25">
      <c r="A37" s="13" t="s">
        <v>75</v>
      </c>
      <c r="B37" s="25" t="s">
        <v>76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19" t="s">
        <v>12</v>
      </c>
      <c r="B38" s="19" t="s">
        <v>13</v>
      </c>
      <c r="C38" s="19" t="s">
        <v>9</v>
      </c>
      <c r="D38" s="19" t="s">
        <v>51</v>
      </c>
      <c r="E38" s="19" t="s">
        <v>41</v>
      </c>
      <c r="F38" s="19" t="s">
        <v>42</v>
      </c>
      <c r="G38" s="19" t="s">
        <v>43</v>
      </c>
      <c r="H38" s="19" t="s">
        <v>44</v>
      </c>
      <c r="I38" s="19" t="s">
        <v>45</v>
      </c>
      <c r="J38" s="19" t="s">
        <v>46</v>
      </c>
      <c r="K38" s="14"/>
      <c r="L38" s="14"/>
      <c r="M38" s="14"/>
      <c r="N38" s="14"/>
      <c r="O38" s="14"/>
    </row>
    <row r="39" spans="1:15" x14ac:dyDescent="0.25">
      <c r="A39" s="18" t="s">
        <v>52</v>
      </c>
      <c r="B39" s="18">
        <v>0.19687499999999999</v>
      </c>
      <c r="C39" s="18" t="s">
        <v>58</v>
      </c>
      <c r="D39" s="18"/>
      <c r="E39" s="18">
        <v>3</v>
      </c>
      <c r="F39" s="18">
        <v>0.15</v>
      </c>
      <c r="G39" s="18">
        <v>0.03</v>
      </c>
      <c r="H39" s="18"/>
      <c r="I39" s="19"/>
      <c r="J39" s="19"/>
      <c r="K39" s="14"/>
      <c r="L39" s="14"/>
      <c r="M39" s="14"/>
      <c r="N39" s="14"/>
      <c r="O39" s="14"/>
    </row>
    <row r="40" spans="1:15" x14ac:dyDescent="0.25">
      <c r="A40" s="14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A41" s="13" t="s">
        <v>11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x14ac:dyDescent="0.25">
      <c r="A42" s="13" t="s">
        <v>12</v>
      </c>
      <c r="B42" s="13" t="s">
        <v>13</v>
      </c>
      <c r="C42" s="13" t="s">
        <v>2</v>
      </c>
      <c r="D42" s="13" t="s">
        <v>9</v>
      </c>
      <c r="E42" s="13" t="s">
        <v>14</v>
      </c>
      <c r="F42" s="13" t="s">
        <v>7</v>
      </c>
      <c r="G42" s="13" t="s">
        <v>6</v>
      </c>
      <c r="H42" s="13" t="s">
        <v>4</v>
      </c>
      <c r="I42" s="13" t="s">
        <v>40</v>
      </c>
      <c r="J42" s="13" t="s">
        <v>41</v>
      </c>
      <c r="K42" s="13" t="s">
        <v>42</v>
      </c>
      <c r="L42" s="13" t="s">
        <v>43</v>
      </c>
      <c r="M42" s="13" t="s">
        <v>44</v>
      </c>
      <c r="N42" s="13" t="s">
        <v>45</v>
      </c>
      <c r="O42" s="13" t="s">
        <v>46</v>
      </c>
    </row>
    <row r="43" spans="1:15" x14ac:dyDescent="0.25">
      <c r="A43" s="14" t="str">
        <f>B29</f>
        <v>driving the EV</v>
      </c>
      <c r="B43" s="14">
        <f>160000/160000</f>
        <v>1</v>
      </c>
      <c r="C43" s="14" t="str">
        <f>B30</f>
        <v>CH</v>
      </c>
      <c r="D43" s="14" t="str">
        <f>B35</f>
        <v>kilometer</v>
      </c>
      <c r="E43" s="14"/>
      <c r="F43" s="14" t="s">
        <v>15</v>
      </c>
      <c r="G43" s="14" t="str">
        <f>B33</f>
        <v>kilometers</v>
      </c>
      <c r="H43" s="14" t="s">
        <v>23</v>
      </c>
      <c r="I43" s="14"/>
      <c r="J43" s="14"/>
      <c r="K43" s="14"/>
      <c r="L43" s="14"/>
      <c r="M43" s="14"/>
      <c r="N43" s="14"/>
      <c r="O43" s="14"/>
    </row>
    <row r="44" spans="1:15" x14ac:dyDescent="0.25">
      <c r="A44" s="14" t="s">
        <v>27</v>
      </c>
      <c r="B44" s="14">
        <f>1/160000</f>
        <v>6.2500000000000003E-6</v>
      </c>
      <c r="C44" s="14" t="s">
        <v>20</v>
      </c>
      <c r="D44" s="14" t="s">
        <v>9</v>
      </c>
      <c r="E44" s="14"/>
      <c r="F44" s="14" t="s">
        <v>16</v>
      </c>
      <c r="G44" s="14" t="s">
        <v>28</v>
      </c>
      <c r="H44" s="14" t="s">
        <v>67</v>
      </c>
      <c r="I44" s="14"/>
      <c r="J44" s="14"/>
      <c r="K44" s="14"/>
      <c r="L44" s="14"/>
      <c r="M44" s="14"/>
      <c r="N44" s="14"/>
      <c r="O44" s="14"/>
    </row>
    <row r="45" spans="1:15" x14ac:dyDescent="0.25">
      <c r="A45" s="14" t="s">
        <v>48</v>
      </c>
      <c r="B45" s="24">
        <f>31500/160000</f>
        <v>0.19687499999999999</v>
      </c>
      <c r="C45" s="14" t="s">
        <v>20</v>
      </c>
      <c r="D45" s="14" t="s">
        <v>22</v>
      </c>
      <c r="E45" s="14"/>
      <c r="F45" s="14" t="s">
        <v>16</v>
      </c>
      <c r="G45" s="14" t="s">
        <v>47</v>
      </c>
      <c r="H45" s="14" t="s">
        <v>49</v>
      </c>
      <c r="I45" s="14" t="s">
        <v>52</v>
      </c>
      <c r="J45" s="14"/>
      <c r="K45" s="14"/>
      <c r="L45" s="14"/>
      <c r="M45" s="14"/>
      <c r="N45" s="14"/>
      <c r="O45" s="14"/>
    </row>
    <row r="46" spans="1:15" x14ac:dyDescent="0.25">
      <c r="B46" s="8"/>
    </row>
    <row r="47" spans="1:15" x14ac:dyDescent="0.25">
      <c r="A47" s="11" t="s">
        <v>0</v>
      </c>
      <c r="B47" s="11" t="s">
        <v>35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5">
      <c r="A48" s="12" t="s">
        <v>2</v>
      </c>
      <c r="B48" s="12" t="s">
        <v>20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5">
      <c r="A49" s="12" t="s">
        <v>3</v>
      </c>
      <c r="B49" s="12">
        <v>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5">
      <c r="A50" s="12" t="s">
        <v>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5">
      <c r="A51" s="12" t="s">
        <v>6</v>
      </c>
      <c r="B51" s="12" t="s">
        <v>36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25">
      <c r="A52" s="12" t="s">
        <v>7</v>
      </c>
      <c r="B52" s="12" t="s">
        <v>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 s="12" t="s">
        <v>9</v>
      </c>
      <c r="B53" s="12" t="s">
        <v>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25">
      <c r="A54" s="11" t="s">
        <v>11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5">
      <c r="A55" s="11" t="s">
        <v>12</v>
      </c>
      <c r="B55" s="11" t="s">
        <v>13</v>
      </c>
      <c r="C55" s="11" t="s">
        <v>2</v>
      </c>
      <c r="D55" s="11" t="s">
        <v>9</v>
      </c>
      <c r="E55" s="11" t="s">
        <v>14</v>
      </c>
      <c r="F55" s="11" t="s">
        <v>7</v>
      </c>
      <c r="G55" s="11" t="s">
        <v>6</v>
      </c>
      <c r="H55" s="11" t="s">
        <v>4</v>
      </c>
      <c r="I55" s="11" t="s">
        <v>40</v>
      </c>
      <c r="J55" s="11" t="s">
        <v>41</v>
      </c>
      <c r="K55" s="11" t="s">
        <v>42</v>
      </c>
      <c r="L55" s="11" t="s">
        <v>43</v>
      </c>
      <c r="M55" s="11" t="s">
        <v>44</v>
      </c>
      <c r="N55" s="11" t="s">
        <v>45</v>
      </c>
      <c r="O55" s="11" t="s">
        <v>46</v>
      </c>
    </row>
    <row r="56" spans="1:15" x14ac:dyDescent="0.25">
      <c r="A56" s="12" t="str">
        <f>B47</f>
        <v>ICEV production</v>
      </c>
      <c r="B56" s="12">
        <v>1</v>
      </c>
      <c r="C56" s="12" t="str">
        <f>B48</f>
        <v>CH</v>
      </c>
      <c r="D56" s="12" t="str">
        <f>B53</f>
        <v>unit</v>
      </c>
      <c r="E56" s="12"/>
      <c r="F56" s="12" t="s">
        <v>15</v>
      </c>
      <c r="G56" s="12" t="str">
        <f>B51</f>
        <v>diesel vehicle</v>
      </c>
      <c r="H56" s="12" t="s">
        <v>23</v>
      </c>
      <c r="I56" s="12"/>
      <c r="J56" s="12"/>
      <c r="K56" s="12"/>
      <c r="L56" s="12"/>
      <c r="M56" s="12"/>
      <c r="N56" s="12"/>
      <c r="O56" s="12"/>
    </row>
    <row r="57" spans="1:15" x14ac:dyDescent="0.25">
      <c r="A57" s="12" t="s">
        <v>48</v>
      </c>
      <c r="B57" s="12">
        <v>3000</v>
      </c>
      <c r="C57" s="12" t="s">
        <v>20</v>
      </c>
      <c r="D57" s="12" t="s">
        <v>22</v>
      </c>
      <c r="E57" s="12"/>
      <c r="F57" s="12" t="s">
        <v>16</v>
      </c>
      <c r="G57" s="12" t="s">
        <v>47</v>
      </c>
      <c r="H57" s="12" t="s">
        <v>29</v>
      </c>
      <c r="I57" s="12"/>
      <c r="J57" s="12"/>
      <c r="K57" s="12"/>
      <c r="L57" s="12"/>
      <c r="M57" s="12"/>
      <c r="N57" s="12"/>
      <c r="O57" s="12"/>
    </row>
    <row r="59" spans="1:15" x14ac:dyDescent="0.25">
      <c r="A59" s="13" t="s">
        <v>0</v>
      </c>
      <c r="B59" s="13" t="s">
        <v>37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4" t="s">
        <v>2</v>
      </c>
      <c r="B60" s="14" t="s">
        <v>20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4" t="s">
        <v>3</v>
      </c>
      <c r="B61" s="14">
        <v>1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x14ac:dyDescent="0.25">
      <c r="A62" s="14" t="s">
        <v>5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25">
      <c r="A63" s="14" t="s">
        <v>6</v>
      </c>
      <c r="B63" s="14" t="s">
        <v>39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x14ac:dyDescent="0.25">
      <c r="A64" s="14" t="s">
        <v>7</v>
      </c>
      <c r="B64" s="14" t="s">
        <v>8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x14ac:dyDescent="0.25">
      <c r="A65" s="14" t="s">
        <v>9</v>
      </c>
      <c r="B65" s="15" t="s">
        <v>10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x14ac:dyDescent="0.25">
      <c r="A66" s="13" t="s">
        <v>11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x14ac:dyDescent="0.25">
      <c r="A67" s="13" t="s">
        <v>12</v>
      </c>
      <c r="B67" s="13" t="s">
        <v>13</v>
      </c>
      <c r="C67" s="13" t="s">
        <v>2</v>
      </c>
      <c r="D67" s="13" t="s">
        <v>9</v>
      </c>
      <c r="E67" s="13" t="s">
        <v>14</v>
      </c>
      <c r="F67" s="13" t="s">
        <v>7</v>
      </c>
      <c r="G67" s="13" t="s">
        <v>6</v>
      </c>
      <c r="H67" s="13" t="s">
        <v>4</v>
      </c>
      <c r="I67" s="13" t="s">
        <v>40</v>
      </c>
      <c r="J67" s="13" t="s">
        <v>41</v>
      </c>
      <c r="K67" s="13" t="s">
        <v>42</v>
      </c>
      <c r="L67" s="13" t="s">
        <v>43</v>
      </c>
      <c r="M67" s="13" t="s">
        <v>44</v>
      </c>
      <c r="N67" s="13" t="s">
        <v>45</v>
      </c>
      <c r="O67" s="13" t="s">
        <v>46</v>
      </c>
    </row>
    <row r="68" spans="1:15" x14ac:dyDescent="0.25">
      <c r="A68" s="14" t="str">
        <f>B59</f>
        <v>diesel supply</v>
      </c>
      <c r="B68" s="14">
        <v>1</v>
      </c>
      <c r="C68" s="14" t="str">
        <f>B60</f>
        <v>CH</v>
      </c>
      <c r="D68" s="14" t="str">
        <f>B65</f>
        <v>kilogram</v>
      </c>
      <c r="E68" s="14"/>
      <c r="F68" s="14" t="s">
        <v>15</v>
      </c>
      <c r="G68" s="14" t="str">
        <f>B63</f>
        <v>diesel</v>
      </c>
      <c r="H68" s="14" t="s">
        <v>23</v>
      </c>
      <c r="I68" s="14"/>
      <c r="J68" s="14"/>
      <c r="K68" s="14"/>
      <c r="L68" s="14"/>
      <c r="M68" s="14"/>
      <c r="N68" s="14"/>
      <c r="O68" s="14"/>
    </row>
    <row r="69" spans="1:15" x14ac:dyDescent="0.25">
      <c r="A69" s="14" t="s">
        <v>48</v>
      </c>
      <c r="B69" s="14">
        <v>1.4999999999999999E-2</v>
      </c>
      <c r="C69" s="14" t="s">
        <v>20</v>
      </c>
      <c r="D69" s="14" t="s">
        <v>22</v>
      </c>
      <c r="E69" s="14"/>
      <c r="F69" s="14" t="s">
        <v>16</v>
      </c>
      <c r="G69" s="14" t="s">
        <v>47</v>
      </c>
      <c r="H69" s="14" t="s">
        <v>29</v>
      </c>
      <c r="I69" s="14"/>
      <c r="J69" s="14"/>
      <c r="K69" s="14"/>
      <c r="L69" s="14"/>
      <c r="M69" s="14"/>
      <c r="N69" s="14"/>
      <c r="O69" s="14"/>
    </row>
    <row r="70" spans="1:15" x14ac:dyDescent="0.25">
      <c r="A70" s="14" t="s">
        <v>26</v>
      </c>
      <c r="B70" s="16">
        <v>2.0000000000000002E-5</v>
      </c>
      <c r="C70" s="14"/>
      <c r="D70" s="14" t="s">
        <v>10</v>
      </c>
      <c r="E70" s="14" t="s">
        <v>18</v>
      </c>
      <c r="F70" s="14" t="s">
        <v>17</v>
      </c>
      <c r="G70" s="14"/>
      <c r="H70" s="14" t="s">
        <v>24</v>
      </c>
      <c r="I70" s="14"/>
      <c r="J70" s="14"/>
      <c r="K70" s="14"/>
      <c r="L70" s="14"/>
      <c r="M70" s="14"/>
      <c r="N70" s="14"/>
      <c r="O70" s="14"/>
    </row>
    <row r="71" spans="1:15" x14ac:dyDescent="0.25">
      <c r="A71" s="14" t="s">
        <v>21</v>
      </c>
      <c r="B71" s="16">
        <v>1.5E-6</v>
      </c>
      <c r="C71" s="14"/>
      <c r="D71" s="14" t="s">
        <v>10</v>
      </c>
      <c r="E71" s="14" t="s">
        <v>18</v>
      </c>
      <c r="F71" s="14" t="s">
        <v>17</v>
      </c>
      <c r="G71" s="14"/>
      <c r="H71" s="14" t="s">
        <v>24</v>
      </c>
      <c r="I71" s="14"/>
      <c r="J71" s="14"/>
      <c r="K71" s="14"/>
      <c r="L71" s="14"/>
      <c r="M71" s="14"/>
      <c r="N71" s="14"/>
      <c r="O71" s="14"/>
    </row>
    <row r="72" spans="1:15" x14ac:dyDescent="0.25">
      <c r="A72" s="7"/>
      <c r="B72" s="3"/>
      <c r="H72" s="3"/>
    </row>
    <row r="73" spans="1:15" x14ac:dyDescent="0.25">
      <c r="A73" s="11" t="s">
        <v>0</v>
      </c>
      <c r="B73" s="11" t="s">
        <v>38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25">
      <c r="A74" s="12" t="s">
        <v>2</v>
      </c>
      <c r="B74" s="12" t="s">
        <v>20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25">
      <c r="A75" s="12" t="s">
        <v>3</v>
      </c>
      <c r="B75" s="12">
        <v>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25">
      <c r="A76" s="12" t="s">
        <v>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25">
      <c r="A77" s="12" t="s">
        <v>6</v>
      </c>
      <c r="B77" s="12" t="s">
        <v>33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25">
      <c r="A78" s="12" t="s">
        <v>7</v>
      </c>
      <c r="B78" s="12" t="s">
        <v>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25">
      <c r="A79" s="12" t="s">
        <v>9</v>
      </c>
      <c r="B79" s="12" t="s">
        <v>34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25">
      <c r="A81" s="13" t="s">
        <v>75</v>
      </c>
      <c r="B81" s="25" t="s">
        <v>77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x14ac:dyDescent="0.25">
      <c r="A82" s="19" t="s">
        <v>12</v>
      </c>
      <c r="B82" s="19" t="s">
        <v>13</v>
      </c>
      <c r="C82" s="19" t="s">
        <v>9</v>
      </c>
      <c r="D82" s="19" t="s">
        <v>51</v>
      </c>
      <c r="E82" s="19" t="s">
        <v>41</v>
      </c>
      <c r="F82" s="19" t="s">
        <v>42</v>
      </c>
      <c r="G82" s="19" t="s">
        <v>43</v>
      </c>
      <c r="H82" s="19" t="s">
        <v>44</v>
      </c>
      <c r="I82" s="19" t="s">
        <v>45</v>
      </c>
      <c r="J82" s="19" t="s">
        <v>46</v>
      </c>
      <c r="K82" s="12"/>
      <c r="L82" s="12"/>
      <c r="M82" s="12"/>
      <c r="N82" s="12"/>
      <c r="O82" s="12"/>
    </row>
    <row r="83" spans="1:15" x14ac:dyDescent="0.25">
      <c r="A83" s="18" t="s">
        <v>53</v>
      </c>
      <c r="B83" s="18">
        <v>7.6249999999999998E-2</v>
      </c>
      <c r="C83" s="18" t="s">
        <v>59</v>
      </c>
      <c r="D83" s="18"/>
      <c r="E83" s="18">
        <v>3</v>
      </c>
      <c r="F83" s="18">
        <v>0.06</v>
      </c>
      <c r="G83" s="18">
        <v>0.02</v>
      </c>
      <c r="H83" s="18"/>
      <c r="I83" s="19"/>
      <c r="J83" s="19"/>
      <c r="K83" s="12"/>
      <c r="L83" s="12"/>
      <c r="M83" s="12"/>
      <c r="N83" s="12"/>
      <c r="O83" s="12"/>
    </row>
    <row r="84" spans="1:15" x14ac:dyDescent="0.25">
      <c r="A84" s="18" t="s">
        <v>54</v>
      </c>
      <c r="B84" s="18">
        <v>0.5</v>
      </c>
      <c r="C84" s="18" t="s">
        <v>62</v>
      </c>
      <c r="D84" s="18" t="s">
        <v>63</v>
      </c>
      <c r="E84" s="18">
        <v>4</v>
      </c>
      <c r="F84" s="18"/>
      <c r="G84" s="18"/>
      <c r="H84" s="18"/>
      <c r="I84" s="19">
        <v>0</v>
      </c>
      <c r="J84" s="19">
        <v>1</v>
      </c>
      <c r="K84" s="12"/>
      <c r="L84" s="12"/>
      <c r="M84" s="12"/>
      <c r="N84" s="12"/>
      <c r="O84" s="12"/>
    </row>
    <row r="85" spans="1:15" x14ac:dyDescent="0.25">
      <c r="A85" s="18" t="s">
        <v>55</v>
      </c>
      <c r="B85" s="20">
        <v>3.1147540983606556</v>
      </c>
      <c r="C85" s="18" t="s">
        <v>64</v>
      </c>
      <c r="D85" s="18"/>
      <c r="E85" s="18">
        <v>8</v>
      </c>
      <c r="F85" s="18">
        <v>3</v>
      </c>
      <c r="G85" s="18">
        <v>3.16</v>
      </c>
      <c r="H85" s="18">
        <v>2</v>
      </c>
      <c r="I85" s="19"/>
      <c r="J85" s="19"/>
      <c r="K85" s="12"/>
      <c r="L85" s="12"/>
      <c r="M85" s="12"/>
      <c r="N85" s="12"/>
      <c r="O85" s="12"/>
    </row>
    <row r="86" spans="1:15" x14ac:dyDescent="0.25">
      <c r="A86" s="18" t="s">
        <v>56</v>
      </c>
      <c r="B86" s="21">
        <v>6.5573770491803273E-7</v>
      </c>
      <c r="C86" s="18" t="s">
        <v>64</v>
      </c>
      <c r="D86" s="18"/>
      <c r="E86" s="18">
        <v>2</v>
      </c>
      <c r="F86" s="18">
        <v>-7</v>
      </c>
      <c r="G86" s="18">
        <v>0.05</v>
      </c>
      <c r="H86" s="18"/>
      <c r="I86" s="19"/>
      <c r="J86" s="19"/>
      <c r="K86" s="12"/>
      <c r="L86" s="12"/>
      <c r="M86" s="12"/>
      <c r="N86" s="12"/>
      <c r="O86" s="12"/>
    </row>
    <row r="87" spans="1:15" x14ac:dyDescent="0.25">
      <c r="A87" s="18" t="s">
        <v>57</v>
      </c>
      <c r="B87" s="21">
        <v>1.5E-3</v>
      </c>
      <c r="C87" s="18" t="s">
        <v>64</v>
      </c>
      <c r="D87" s="18"/>
      <c r="E87" s="18">
        <v>5</v>
      </c>
      <c r="F87" s="18">
        <v>1.5E-3</v>
      </c>
      <c r="G87" s="18"/>
      <c r="H87" s="18"/>
      <c r="I87" s="19">
        <v>5.0000000000000001E-4</v>
      </c>
      <c r="J87" s="19">
        <v>3.0000000000000001E-3</v>
      </c>
      <c r="K87" s="12"/>
      <c r="L87" s="12"/>
      <c r="M87" s="12"/>
      <c r="N87" s="12"/>
      <c r="O87" s="12"/>
    </row>
    <row r="88" spans="1:1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x14ac:dyDescent="0.25">
      <c r="A89" s="11" t="s">
        <v>11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x14ac:dyDescent="0.25">
      <c r="A90" s="11" t="s">
        <v>12</v>
      </c>
      <c r="B90" s="11" t="s">
        <v>13</v>
      </c>
      <c r="C90" s="11" t="s">
        <v>2</v>
      </c>
      <c r="D90" s="11" t="s">
        <v>9</v>
      </c>
      <c r="E90" s="11" t="s">
        <v>14</v>
      </c>
      <c r="F90" s="11" t="s">
        <v>7</v>
      </c>
      <c r="G90" s="11" t="s">
        <v>6</v>
      </c>
      <c r="H90" s="11" t="s">
        <v>4</v>
      </c>
      <c r="I90" s="11" t="s">
        <v>40</v>
      </c>
      <c r="J90" s="11" t="s">
        <v>41</v>
      </c>
      <c r="K90" s="11" t="s">
        <v>42</v>
      </c>
      <c r="L90" s="11" t="s">
        <v>43</v>
      </c>
      <c r="M90" s="11" t="s">
        <v>44</v>
      </c>
      <c r="N90" s="11" t="s">
        <v>45</v>
      </c>
      <c r="O90" s="11" t="s">
        <v>46</v>
      </c>
    </row>
    <row r="91" spans="1:15" x14ac:dyDescent="0.25">
      <c r="A91" s="12" t="str">
        <f>B73</f>
        <v>driving the ICEV</v>
      </c>
      <c r="B91" s="12">
        <f>160000/160000</f>
        <v>1</v>
      </c>
      <c r="C91" s="12" t="str">
        <f>B74</f>
        <v>CH</v>
      </c>
      <c r="D91" s="12" t="str">
        <f>B79</f>
        <v>kilometer</v>
      </c>
      <c r="E91" s="12"/>
      <c r="F91" s="12" t="s">
        <v>15</v>
      </c>
      <c r="G91" s="12" t="str">
        <f>B77</f>
        <v>kilometers</v>
      </c>
      <c r="H91" s="12" t="s">
        <v>23</v>
      </c>
      <c r="I91" s="12"/>
      <c r="J91" s="12"/>
      <c r="K91" s="12"/>
      <c r="L91" s="12"/>
      <c r="M91" s="12"/>
      <c r="N91" s="12"/>
      <c r="O91" s="12"/>
    </row>
    <row r="92" spans="1:15" x14ac:dyDescent="0.25">
      <c r="A92" s="12" t="s">
        <v>35</v>
      </c>
      <c r="B92" s="12">
        <f>1/160000</f>
        <v>6.2500000000000003E-6</v>
      </c>
      <c r="C92" s="12" t="s">
        <v>20</v>
      </c>
      <c r="D92" s="12" t="s">
        <v>9</v>
      </c>
      <c r="E92" s="12"/>
      <c r="F92" s="12" t="s">
        <v>16</v>
      </c>
      <c r="G92" s="12" t="s">
        <v>36</v>
      </c>
      <c r="H92" s="12" t="s">
        <v>68</v>
      </c>
      <c r="I92" s="12"/>
      <c r="J92" s="12"/>
      <c r="K92" s="12"/>
      <c r="L92" s="12"/>
      <c r="M92" s="12"/>
      <c r="N92" s="12"/>
      <c r="O92" s="12"/>
    </row>
    <row r="93" spans="1:15" x14ac:dyDescent="0.25">
      <c r="A93" s="12" t="s">
        <v>37</v>
      </c>
      <c r="B93" s="22">
        <f>12200/160000</f>
        <v>7.6249999999999998E-2</v>
      </c>
      <c r="C93" s="12" t="s">
        <v>20</v>
      </c>
      <c r="D93" s="12" t="s">
        <v>10</v>
      </c>
      <c r="E93" s="12"/>
      <c r="F93" s="12" t="s">
        <v>16</v>
      </c>
      <c r="G93" s="12" t="s">
        <v>39</v>
      </c>
      <c r="H93" s="12" t="s">
        <v>29</v>
      </c>
      <c r="I93" s="12" t="s">
        <v>53</v>
      </c>
      <c r="J93" s="12"/>
      <c r="K93" s="12"/>
      <c r="L93" s="12"/>
      <c r="M93" s="12"/>
      <c r="N93" s="12"/>
      <c r="O93" s="12"/>
    </row>
    <row r="94" spans="1:15" x14ac:dyDescent="0.25">
      <c r="A94" s="12" t="s">
        <v>19</v>
      </c>
      <c r="B94" s="23">
        <f>38000/160000</f>
        <v>0.23749999999999999</v>
      </c>
      <c r="C94" s="12"/>
      <c r="D94" s="12" t="s">
        <v>10</v>
      </c>
      <c r="E94" s="12" t="s">
        <v>18</v>
      </c>
      <c r="F94" s="12" t="s">
        <v>17</v>
      </c>
      <c r="G94" s="12"/>
      <c r="H94" s="12" t="s">
        <v>24</v>
      </c>
      <c r="I94" s="12" t="s">
        <v>71</v>
      </c>
      <c r="J94" s="12"/>
      <c r="K94" s="12"/>
      <c r="L94" s="12"/>
      <c r="M94" s="12"/>
      <c r="N94" s="12"/>
      <c r="O94" s="12"/>
    </row>
    <row r="95" spans="1:15" x14ac:dyDescent="0.25">
      <c r="A95" s="12" t="s">
        <v>21</v>
      </c>
      <c r="B95" s="23">
        <f>0.008/160000</f>
        <v>4.9999999999999998E-8</v>
      </c>
      <c r="C95" s="12"/>
      <c r="D95" s="12" t="s">
        <v>10</v>
      </c>
      <c r="E95" s="12" t="s">
        <v>18</v>
      </c>
      <c r="F95" s="12" t="s">
        <v>17</v>
      </c>
      <c r="G95" s="12"/>
      <c r="H95" s="12" t="s">
        <v>24</v>
      </c>
      <c r="I95" s="12" t="s">
        <v>72</v>
      </c>
      <c r="J95" s="12"/>
      <c r="K95" s="12"/>
      <c r="L95" s="12"/>
      <c r="M95" s="12"/>
      <c r="N95" s="12"/>
      <c r="O95" s="12"/>
    </row>
    <row r="96" spans="1:15" x14ac:dyDescent="0.25">
      <c r="A96" s="22" t="s">
        <v>50</v>
      </c>
      <c r="B96" s="23">
        <f>B93*0.0015</f>
        <v>1.14375E-4</v>
      </c>
      <c r="C96" s="22"/>
      <c r="D96" s="22" t="s">
        <v>10</v>
      </c>
      <c r="E96" s="22" t="s">
        <v>18</v>
      </c>
      <c r="F96" s="22" t="s">
        <v>17</v>
      </c>
      <c r="G96" s="22"/>
      <c r="H96" s="22" t="s">
        <v>24</v>
      </c>
      <c r="I96" s="12" t="s">
        <v>74</v>
      </c>
      <c r="J96" s="12"/>
      <c r="K96" s="12"/>
      <c r="L96" s="12"/>
      <c r="M96" s="12"/>
      <c r="N96" s="12"/>
      <c r="O96" s="12"/>
    </row>
    <row r="97" spans="1:15" x14ac:dyDescent="0.25">
      <c r="A97" s="12" t="s">
        <v>50</v>
      </c>
      <c r="B97" s="23">
        <v>0</v>
      </c>
      <c r="C97" s="12"/>
      <c r="D97" s="12" t="s">
        <v>10</v>
      </c>
      <c r="E97" s="12" t="s">
        <v>60</v>
      </c>
      <c r="F97" s="12" t="s">
        <v>17</v>
      </c>
      <c r="G97" s="12"/>
      <c r="H97" s="12" t="s">
        <v>24</v>
      </c>
      <c r="I97" s="12" t="s">
        <v>69</v>
      </c>
      <c r="J97" s="12"/>
      <c r="K97" s="12"/>
      <c r="L97" s="12"/>
      <c r="M97" s="12"/>
      <c r="N97" s="12"/>
      <c r="O97" s="12"/>
    </row>
    <row r="98" spans="1:15" x14ac:dyDescent="0.25">
      <c r="A98" s="12" t="s">
        <v>50</v>
      </c>
      <c r="B98" s="23">
        <v>0</v>
      </c>
      <c r="C98" s="12"/>
      <c r="D98" s="12" t="s">
        <v>10</v>
      </c>
      <c r="E98" s="12" t="s">
        <v>61</v>
      </c>
      <c r="F98" s="12" t="s">
        <v>17</v>
      </c>
      <c r="G98" s="12"/>
      <c r="H98" s="12" t="s">
        <v>24</v>
      </c>
      <c r="I98" s="12" t="s">
        <v>70</v>
      </c>
      <c r="J98" s="12"/>
      <c r="K98" s="12"/>
      <c r="L98" s="12"/>
      <c r="M98" s="12"/>
      <c r="N98" s="12"/>
      <c r="O98" s="12"/>
    </row>
    <row r="102" spans="1:15" x14ac:dyDescent="0.25">
      <c r="A102" s="1"/>
      <c r="B102" s="8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</row>
    <row r="104" spans="1:15" x14ac:dyDescent="0.25">
      <c r="I104" s="17"/>
    </row>
    <row r="105" spans="1:15" x14ac:dyDescent="0.25">
      <c r="A105" s="3"/>
      <c r="B105" s="3"/>
      <c r="F105" s="3"/>
      <c r="G105" s="3"/>
      <c r="H105" s="3"/>
    </row>
    <row r="106" spans="1:15" x14ac:dyDescent="0.25">
      <c r="A106" s="3"/>
      <c r="B106" s="3"/>
      <c r="F106" s="3"/>
      <c r="G106" s="3"/>
      <c r="H106" s="3"/>
    </row>
    <row r="107" spans="1:15" x14ac:dyDescent="0.25">
      <c r="A107" s="3"/>
      <c r="B107" s="6"/>
      <c r="F107" s="3"/>
      <c r="G107" s="3"/>
      <c r="H107" s="3"/>
    </row>
    <row r="108" spans="1:15" x14ac:dyDescent="0.25">
      <c r="A108" s="3"/>
      <c r="B108" s="6"/>
      <c r="D108" s="3"/>
      <c r="F108" s="3"/>
      <c r="G108" s="3"/>
      <c r="H108" s="3"/>
    </row>
    <row r="109" spans="1:15" x14ac:dyDescent="0.25">
      <c r="B109" s="6"/>
    </row>
    <row r="110" spans="1:15" x14ac:dyDescent="0.25">
      <c r="B110" s="6"/>
      <c r="H110" s="3"/>
    </row>
    <row r="111" spans="1:15" x14ac:dyDescent="0.25">
      <c r="B111" s="6"/>
      <c r="H111" s="3"/>
    </row>
    <row r="112" spans="1:15" x14ac:dyDescent="0.25">
      <c r="B112" s="6"/>
    </row>
    <row r="113" spans="1:9" x14ac:dyDescent="0.25">
      <c r="B113" s="6"/>
      <c r="H113" s="4"/>
    </row>
    <row r="114" spans="1:9" x14ac:dyDescent="0.25">
      <c r="A114" s="3"/>
      <c r="B114" s="3"/>
      <c r="F114" s="3"/>
      <c r="G114" s="3"/>
      <c r="H114" s="3"/>
    </row>
    <row r="115" spans="1:9" x14ac:dyDescent="0.25">
      <c r="B115" s="3"/>
      <c r="H115" s="3"/>
    </row>
    <row r="116" spans="1:9" x14ac:dyDescent="0.25">
      <c r="A116" s="3"/>
      <c r="B116" s="3"/>
      <c r="G116" s="3"/>
      <c r="H116" s="3"/>
    </row>
    <row r="117" spans="1:9" x14ac:dyDescent="0.25">
      <c r="B117" s="3"/>
      <c r="H117" s="3"/>
    </row>
    <row r="118" spans="1:9" x14ac:dyDescent="0.25">
      <c r="A118" s="5"/>
      <c r="B118" s="3"/>
      <c r="C118"/>
      <c r="D118" s="3"/>
      <c r="G118"/>
      <c r="H118" s="3"/>
    </row>
    <row r="119" spans="1:9" x14ac:dyDescent="0.25">
      <c r="A119" s="5"/>
      <c r="B119" s="3"/>
      <c r="D119" s="3"/>
      <c r="F119" s="3"/>
      <c r="G119"/>
      <c r="H119" s="3"/>
    </row>
    <row r="120" spans="1:9" x14ac:dyDescent="0.25">
      <c r="A120" s="3"/>
      <c r="B120" s="6"/>
      <c r="C120" s="9"/>
      <c r="F120" s="3"/>
      <c r="G120" s="3"/>
      <c r="I120" s="17"/>
    </row>
    <row r="122" spans="1:9" x14ac:dyDescent="0.25">
      <c r="A122" s="1"/>
      <c r="B122" s="1"/>
    </row>
    <row r="130" spans="1:9" x14ac:dyDescent="0.25">
      <c r="A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</row>
    <row r="132" spans="1:9" x14ac:dyDescent="0.25">
      <c r="I132" s="17"/>
    </row>
    <row r="133" spans="1:9" x14ac:dyDescent="0.25">
      <c r="A133" s="3"/>
      <c r="B133" s="3"/>
      <c r="G133" s="3"/>
      <c r="H133" s="3"/>
    </row>
    <row r="134" spans="1:9" x14ac:dyDescent="0.25">
      <c r="A134" s="3"/>
      <c r="B134" s="3"/>
      <c r="G134" s="3"/>
      <c r="H134" s="3"/>
    </row>
    <row r="135" spans="1:9" x14ac:dyDescent="0.25">
      <c r="A135" s="3"/>
      <c r="B135" s="6"/>
      <c r="G135" s="3"/>
      <c r="H135" s="3"/>
    </row>
    <row r="136" spans="1:9" x14ac:dyDescent="0.25">
      <c r="A136" s="5"/>
      <c r="B136" s="3"/>
      <c r="C136"/>
      <c r="D136" s="3"/>
      <c r="G136"/>
      <c r="H136" s="3"/>
    </row>
    <row r="137" spans="1:9" x14ac:dyDescent="0.25">
      <c r="A137" s="5"/>
      <c r="B137" s="3"/>
      <c r="D137" s="3"/>
      <c r="F137" s="3"/>
      <c r="G137"/>
      <c r="H137" s="3"/>
    </row>
    <row r="157" spans="1:8" x14ac:dyDescent="0.25">
      <c r="A157" s="3"/>
      <c r="B157" s="3"/>
      <c r="D157" s="3"/>
      <c r="G157" s="3"/>
      <c r="H157" s="3"/>
    </row>
    <row r="158" spans="1:8" x14ac:dyDescent="0.25">
      <c r="A158" s="3"/>
      <c r="B158" s="3"/>
      <c r="D158" s="3"/>
      <c r="G158" s="3"/>
      <c r="H158" s="3"/>
    </row>
    <row r="289" spans="13:13" x14ac:dyDescent="0.25">
      <c r="M289" s="1" t="s">
        <v>1</v>
      </c>
    </row>
    <row r="298" spans="13:13" x14ac:dyDescent="0.25">
      <c r="M298" s="1" t="s">
        <v>1</v>
      </c>
    </row>
    <row r="299" spans="13:13" x14ac:dyDescent="0.25">
      <c r="M299" s="1" t="s">
        <v>1</v>
      </c>
    </row>
    <row r="300" spans="13:13" x14ac:dyDescent="0.25">
      <c r="M300" s="1" t="s">
        <v>1</v>
      </c>
    </row>
    <row r="303" spans="13:13" x14ac:dyDescent="0.25">
      <c r="M303" s="1" t="s">
        <v>1</v>
      </c>
    </row>
    <row r="304" spans="13:13" x14ac:dyDescent="0.25">
      <c r="M304" s="1" t="s">
        <v>1</v>
      </c>
    </row>
    <row r="305" spans="13:13" x14ac:dyDescent="0.25">
      <c r="M305" s="1" t="s">
        <v>1</v>
      </c>
    </row>
    <row r="306" spans="13:13" x14ac:dyDescent="0.25">
      <c r="M306" s="1" t="s">
        <v>1</v>
      </c>
    </row>
    <row r="316" spans="13:13" x14ac:dyDescent="0.25">
      <c r="M316" s="1" t="s">
        <v>1</v>
      </c>
    </row>
    <row r="317" spans="13:13" x14ac:dyDescent="0.25">
      <c r="M317" s="1" t="s">
        <v>1</v>
      </c>
    </row>
    <row r="318" spans="13:13" x14ac:dyDescent="0.25">
      <c r="M318" s="1" t="s">
        <v>1</v>
      </c>
    </row>
    <row r="321" spans="13:13" x14ac:dyDescent="0.25">
      <c r="M321" s="1" t="s">
        <v>1</v>
      </c>
    </row>
    <row r="322" spans="13:13" x14ac:dyDescent="0.25">
      <c r="M322" s="1" t="s">
        <v>1</v>
      </c>
    </row>
    <row r="323" spans="13:13" x14ac:dyDescent="0.25">
      <c r="M323" s="1" t="s">
        <v>1</v>
      </c>
    </row>
    <row r="324" spans="13:13" x14ac:dyDescent="0.25">
      <c r="M324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30BE-D8F9-46A2-88EE-ECB7A0D9D4CC}">
  <dimension ref="A1:A3"/>
  <sheetViews>
    <sheetView workbookViewId="0">
      <selection activeCell="W22" sqref="W22"/>
    </sheetView>
  </sheetViews>
  <sheetFormatPr defaultRowHeight="15" x14ac:dyDescent="0.25"/>
  <sheetData>
    <row r="1" spans="1:1" x14ac:dyDescent="0.25">
      <c r="A1" t="s">
        <v>65</v>
      </c>
    </row>
    <row r="3" spans="1:1" x14ac:dyDescent="0.25">
      <c r="A3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data</vt:lpstr>
      <vt:lpstr>stats_array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2025-01-18T09:57:51Z</dcterms:modified>
</cp:coreProperties>
</file>