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naromanchukevich/Desktop/kursovaya/"/>
    </mc:Choice>
  </mc:AlternateContent>
  <xr:revisionPtr revIDLastSave="0" documentId="13_ncr:1_{27056649-2E41-224E-8281-CB78D9CD042E}" xr6:coauthVersionLast="47" xr6:coauthVersionMax="47" xr10:uidLastSave="{00000000-0000-0000-0000-000000000000}"/>
  <bookViews>
    <workbookView xWindow="0" yWindow="0" windowWidth="33600" windowHeight="21000" tabRatio="500" activeTab="1" xr2:uid="{00000000-000D-0000-FFFF-FFFF00000000}"/>
  </bookViews>
  <sheets>
    <sheet name="Склад_остатки" sheetId="1" r:id="rId1"/>
    <sheet name="Движение_склад" sheetId="2" r:id="rId2"/>
    <sheet name="справочник_товаров" sheetId="3" r:id="rId3"/>
    <sheet name="сотрудники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9" i="3" l="1"/>
  <c r="C17" i="3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H10" i="1"/>
  <c r="E10" i="1"/>
  <c r="D10" i="1"/>
  <c r="E9" i="1"/>
  <c r="D9" i="1"/>
  <c r="E8" i="1"/>
  <c r="D8" i="1"/>
  <c r="E7" i="1"/>
  <c r="D7" i="1"/>
  <c r="E6" i="1"/>
  <c r="D6" i="1"/>
  <c r="E5" i="1"/>
  <c r="D5" i="1"/>
  <c r="I2" i="1"/>
  <c r="F13" i="1" l="1"/>
  <c r="F17" i="1"/>
  <c r="G17" i="1" s="1"/>
  <c r="F15" i="1"/>
  <c r="F12" i="1"/>
  <c r="F16" i="1"/>
  <c r="F10" i="1"/>
  <c r="F9" i="1"/>
  <c r="F11" i="1"/>
  <c r="F14" i="1"/>
</calcChain>
</file>

<file path=xl/sharedStrings.xml><?xml version="1.0" encoding="utf-8"?>
<sst xmlns="http://schemas.openxmlformats.org/spreadsheetml/2006/main" count="174" uniqueCount="53">
  <si>
    <t>Учет склада и обязательств</t>
  </si>
  <si>
    <t>остатки материалов на складе</t>
  </si>
  <si>
    <t>Закуплено и не оплачено на склад комплектующих – остаток на дату:</t>
  </si>
  <si>
    <t>кто отвественный за прием-списание</t>
  </si>
  <si>
    <t>артикул</t>
  </si>
  <si>
    <t>Наименование товара</t>
  </si>
  <si>
    <t>Поступление</t>
  </si>
  <si>
    <t>Отгрузка</t>
  </si>
  <si>
    <t>Остаток</t>
  </si>
  <si>
    <t>Стоимость товара</t>
  </si>
  <si>
    <t>Сумма неоплаченных остатков руб</t>
  </si>
  <si>
    <t>Коцюба</t>
  </si>
  <si>
    <t>Коробки большие картонные</t>
  </si>
  <si>
    <t>Коробки маленькие картонные</t>
  </si>
  <si>
    <t>Воронин</t>
  </si>
  <si>
    <t>Корпус умного контроллера температуры для газового котла c печатью ESP32</t>
  </si>
  <si>
    <t>Корпус умного контроллера температуры для газового котла c печатью ESP8266</t>
  </si>
  <si>
    <t>Модуль контроллера ESP32</t>
  </si>
  <si>
    <t>Модуль контроллеры ESP32 с чипом ch9102</t>
  </si>
  <si>
    <t>Модуль контроллеры ESP8266</t>
  </si>
  <si>
    <t>Козлов</t>
  </si>
  <si>
    <t>Платы универсальные не спаянные из китая- маленькие</t>
  </si>
  <si>
    <t>рассыпуха комплектом Дельта электроника</t>
  </si>
  <si>
    <t>Комплект из 2-х датчиков температуры 1 и 2 метра шнуры</t>
  </si>
  <si>
    <t>Собранный непрошитый контроллер в корпусе  ESP32</t>
  </si>
  <si>
    <t>Собранный непрошитый контроллер в корпусе  ESP8266</t>
  </si>
  <si>
    <t>Платы универсальные не спаянные из Новосибирска</t>
  </si>
  <si>
    <t>Дата</t>
  </si>
  <si>
    <t>Комментрий</t>
  </si>
  <si>
    <t>Остатки на складе</t>
  </si>
  <si>
    <t>собрал Козлов</t>
  </si>
  <si>
    <t>Забрал Коцюба</t>
  </si>
  <si>
    <t>Закупил Козлов</t>
  </si>
  <si>
    <t>Забрал коцюба</t>
  </si>
  <si>
    <t>Закупил на Али Коцюба</t>
  </si>
  <si>
    <t>Скотч</t>
  </si>
  <si>
    <t>Купил Коцюба</t>
  </si>
  <si>
    <t>Стоимость</t>
  </si>
  <si>
    <t>Инвентаризация Модуль контроллеры ESP32</t>
  </si>
  <si>
    <t>Инвентаризация Модуль контроллеры ESP8266</t>
  </si>
  <si>
    <t>Датчики температуры два  метра шнур</t>
  </si>
  <si>
    <t>Датчики температуры два  метра шнур распаянные с разъемом</t>
  </si>
  <si>
    <t>Датчики температуры один метр шнур</t>
  </si>
  <si>
    <t>Датчики температуры один метр шнур распаянные с разъемом</t>
  </si>
  <si>
    <t>Датчики температуры три метр шнур</t>
  </si>
  <si>
    <t>Корпус умного контроллера температуры для газового котла без этикетки</t>
  </si>
  <si>
    <t>Разъемы для датчиков  - штекер металл</t>
  </si>
  <si>
    <t>Разъемы для датчиков  - штекер металл тиксер</t>
  </si>
  <si>
    <t>Разъемы для датчиков гнездо ST033 из чип и дип</t>
  </si>
  <si>
    <t>Собранный непрошитый контроллер  без корпуса  ESP32</t>
  </si>
  <si>
    <t>Пакетики</t>
  </si>
  <si>
    <t>Клейкие наклейки</t>
  </si>
  <si>
    <t>Комплект из 2-х датчиков температуры 1 и 2 метра шнуры распаянные с разъемом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</si>
</sst>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\-[$$-409]#,##0.00"/>
    <numFmt numFmtId="165" formatCode="dd/mm/yy"/>
  </numFmts>
  <fonts count="7">
    <font>
      <sz val="10"/>
      <name val="Arial"/>
      <family val="2"/>
      <charset val="1"/>
    </font>
    <font>
      <u/>
      <sz val="10"/>
      <name val="FreeSans"/>
      <family val="2"/>
      <charset val="1"/>
    </font>
    <font>
      <b/>
      <sz val="11"/>
      <name val="Arial"/>
      <family val="2"/>
      <charset val="1"/>
    </font>
    <font>
      <b/>
      <sz val="11"/>
      <color rgb="FF3C3C3C"/>
      <name val="Ubuntu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sz val="10"/>
      <color rgb="FF2C2C2C"/>
      <name val="Noto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165" fontId="0" fillId="0" borderId="0" xfId="0" applyNumberFormat="1"/>
    <xf numFmtId="2" fontId="0" fillId="0" borderId="0" xfId="0" applyNumberFormat="1"/>
    <xf numFmtId="0" fontId="6" fillId="0" borderId="0" xfId="0" applyFont="1"/>
  </cellXfs>
  <cellStyles count="2">
    <cellStyle name="Обычный" xfId="0" builtinId="0"/>
    <cellStyle name="Результат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2C2C2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zoomScale="110" zoomScaleNormal="110" workbookViewId="0">
      <selection activeCell="E9" sqref="E9"/>
    </sheetView>
  </sheetViews>
  <sheetFormatPr baseColWidth="10" defaultColWidth="11.5" defaultRowHeight="13"/>
  <cols>
    <col min="1" max="1" width="17.83203125" customWidth="1"/>
    <col min="2" max="2" width="4.1640625" customWidth="1"/>
    <col min="3" max="3" width="72.83203125" customWidth="1"/>
    <col min="4" max="7" width="15" customWidth="1"/>
    <col min="8" max="8" width="17.5" customWidth="1"/>
  </cols>
  <sheetData>
    <row r="1" spans="1:9">
      <c r="A1" t="s">
        <v>0</v>
      </c>
    </row>
    <row r="2" spans="1:9">
      <c r="A2" t="s">
        <v>1</v>
      </c>
      <c r="H2" s="1" t="s">
        <v>2</v>
      </c>
      <c r="I2">
        <f>SUM(H5:H100)</f>
        <v>31723</v>
      </c>
    </row>
    <row r="4" spans="1:9" ht="46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3" t="s">
        <v>8</v>
      </c>
      <c r="G4" s="2" t="s">
        <v>9</v>
      </c>
      <c r="H4" s="2" t="s">
        <v>10</v>
      </c>
    </row>
    <row r="5" spans="1:9">
      <c r="A5" t="s">
        <v>11</v>
      </c>
      <c r="C5" t="s">
        <v>12</v>
      </c>
      <c r="D5">
        <f>SUMIF(Движение_склад!B$2:B$42,C5,Движение_склад!C$2:C$228)</f>
        <v>50</v>
      </c>
      <c r="E5" s="4">
        <f ca="1">SUMIF(Движение_склад!B$2:B$241,C5,Движение_склад!D$2:D$227)</f>
        <v>0</v>
      </c>
    </row>
    <row r="6" spans="1:9">
      <c r="A6" t="s">
        <v>11</v>
      </c>
      <c r="C6" t="s">
        <v>13</v>
      </c>
      <c r="D6">
        <f>SUMIF(Движение_склад!B$2:B$42,C6,Движение_склад!C$2:C$228)</f>
        <v>30</v>
      </c>
      <c r="E6" s="4">
        <f ca="1">SUMIF(Движение_склад!B$2:B$241,C6,Движение_склад!D$2:D$227)</f>
        <v>0</v>
      </c>
    </row>
    <row r="7" spans="1:9">
      <c r="A7" t="s">
        <v>14</v>
      </c>
      <c r="C7" t="s">
        <v>15</v>
      </c>
      <c r="D7">
        <f ca="1">SUMIF(Движение_склад!B$2:B$241,C7,Движение_склад!C$2:C$227)</f>
        <v>300</v>
      </c>
      <c r="E7" s="4">
        <f ca="1">SUMIF(Движение_склад!B$2:B$241,C7,Движение_склад!D$2:D$227)</f>
        <v>0</v>
      </c>
    </row>
    <row r="8" spans="1:9">
      <c r="A8" t="s">
        <v>14</v>
      </c>
      <c r="C8" t="s">
        <v>16</v>
      </c>
      <c r="D8">
        <f ca="1">SUMIF(Движение_склад!B$2:B$241,C8,Движение_склад!C$2:C$227)</f>
        <v>60</v>
      </c>
      <c r="E8" s="4">
        <f ca="1">SUMIF(Движение_склад!B$2:B$241,C8,Движение_склад!D$2:D$227)</f>
        <v>0</v>
      </c>
    </row>
    <row r="9" spans="1:9">
      <c r="A9" t="s">
        <v>11</v>
      </c>
      <c r="C9" t="s">
        <v>17</v>
      </c>
      <c r="D9">
        <f ca="1">SUMIF(Движение_склад!B$2:B$241,C9,Движение_склад!C$2:C$227)</f>
        <v>20</v>
      </c>
      <c r="E9" s="4">
        <f ca="1">SUMIF(Движение_склад!B$2:B$241,C9,Движение_склад!D$2:D$227)</f>
        <v>0</v>
      </c>
      <c r="F9">
        <f t="shared" ref="F9:F17" ca="1" si="0">D9-E9</f>
        <v>20</v>
      </c>
    </row>
    <row r="10" spans="1:9">
      <c r="A10" t="s">
        <v>11</v>
      </c>
      <c r="C10" t="s">
        <v>18</v>
      </c>
      <c r="D10">
        <f ca="1">SUMIF(Движение_склад!B$2:B$241,C10,Движение_склад!C$2:C$227)</f>
        <v>75</v>
      </c>
      <c r="E10" s="4">
        <f ca="1">SUMIF(Движение_склад!B$2:B$241,C10,Движение_склад!D$2:D$227)</f>
        <v>0</v>
      </c>
      <c r="F10">
        <f t="shared" ca="1" si="0"/>
        <v>75</v>
      </c>
      <c r="H10">
        <f>14556-3100+450+142+5675</f>
        <v>17723</v>
      </c>
    </row>
    <row r="11" spans="1:9">
      <c r="A11" t="s">
        <v>11</v>
      </c>
      <c r="C11" t="s">
        <v>19</v>
      </c>
      <c r="D11">
        <f ca="1">SUMIF(Движение_склад!B$2:B$241,C11,Движение_склад!C$2:C$227)</f>
        <v>45</v>
      </c>
      <c r="E11" s="4">
        <f ca="1">SUMIF(Движение_склад!B$2:B$241,C11,Движение_склад!D$2:D$227)</f>
        <v>0</v>
      </c>
      <c r="F11">
        <f t="shared" ca="1" si="0"/>
        <v>45</v>
      </c>
    </row>
    <row r="12" spans="1:9">
      <c r="A12" t="s">
        <v>20</v>
      </c>
      <c r="C12" t="s">
        <v>21</v>
      </c>
      <c r="D12">
        <f ca="1">SUMIF(Движение_склад!B$2:B$241,C12,Движение_склад!C$2:C$227)</f>
        <v>50</v>
      </c>
      <c r="E12" s="4">
        <f ca="1">SUMIF(Движение_склад!B$2:B$241,C12,Движение_склад!D$2:D$227)</f>
        <v>0</v>
      </c>
      <c r="F12">
        <f t="shared" ca="1" si="0"/>
        <v>50</v>
      </c>
    </row>
    <row r="13" spans="1:9">
      <c r="A13" t="s">
        <v>14</v>
      </c>
      <c r="C13" t="s">
        <v>22</v>
      </c>
      <c r="D13">
        <f ca="1">SUMIF(Движение_склад!B$2:B$241,C13,Движение_склад!C$2:C$227)</f>
        <v>100</v>
      </c>
      <c r="E13" s="4">
        <f ca="1">SUMIF(Движение_склад!B$2:B$241,C13,Движение_склад!D$2:D$227)</f>
        <v>63</v>
      </c>
      <c r="F13">
        <f t="shared" ca="1" si="0"/>
        <v>37</v>
      </c>
    </row>
    <row r="14" spans="1:9">
      <c r="A14" t="s">
        <v>11</v>
      </c>
      <c r="C14" t="s">
        <v>23</v>
      </c>
      <c r="D14">
        <f ca="1">SUMIF(Движение_склад!B$2:B$241,C14,Движение_склад!C$2:C$227)</f>
        <v>30</v>
      </c>
      <c r="E14" s="4">
        <f ca="1">SUMIF(Движение_склад!B$2:B$241,C14,Движение_склад!D$2:D$227)</f>
        <v>25</v>
      </c>
      <c r="F14">
        <f t="shared" ca="1" si="0"/>
        <v>5</v>
      </c>
    </row>
    <row r="15" spans="1:9">
      <c r="A15" t="s">
        <v>20</v>
      </c>
      <c r="C15" t="s">
        <v>24</v>
      </c>
      <c r="D15">
        <f ca="1">SUMIF(Движение_склад!B$2:B$241,C15,Движение_склад!C$2:C$227)</f>
        <v>63</v>
      </c>
      <c r="E15" s="4">
        <f ca="1">SUMIF(Движение_склад!B$2:B$241,C15,Движение_склад!D$2:D$227)</f>
        <v>19</v>
      </c>
      <c r="F15" s="4">
        <f t="shared" ca="1" si="0"/>
        <v>44</v>
      </c>
    </row>
    <row r="16" spans="1:9">
      <c r="A16" t="s">
        <v>20</v>
      </c>
      <c r="C16" t="s">
        <v>25</v>
      </c>
      <c r="D16">
        <f ca="1">SUMIF(Движение_склад!B$2:B$241,C16,Движение_склад!C$2:C$227)</f>
        <v>22</v>
      </c>
      <c r="E16" s="4">
        <f ca="1">SUMIF(Движение_склад!B$2:B$241,C16,Движение_склад!D$2:D$227)</f>
        <v>8</v>
      </c>
      <c r="F16" s="4">
        <f t="shared" ca="1" si="0"/>
        <v>14</v>
      </c>
    </row>
    <row r="17" spans="1:8">
      <c r="A17" t="s">
        <v>20</v>
      </c>
      <c r="C17" t="s">
        <v>26</v>
      </c>
      <c r="D17">
        <f ca="1">SUMIF(Движение_склад!B$2:B$241,C17,Движение_склад!C$2:C$227)</f>
        <v>100</v>
      </c>
      <c r="E17" s="4">
        <f ca="1">SUMIF(Движение_склад!B$2:B$241,C17,Движение_склад!D$2:D$227)</f>
        <v>0</v>
      </c>
      <c r="F17">
        <f t="shared" ca="1" si="0"/>
        <v>100</v>
      </c>
      <c r="G17">
        <f ca="1">H17/F17</f>
        <v>140</v>
      </c>
      <c r="H17">
        <v>14000</v>
      </c>
    </row>
  </sheetData>
  <pageMargins left="0.24027777777777801" right="0.31111111111111101" top="0.61250000000000004" bottom="0.44583333333333303" header="0.375" footer="0.20833333333333301"/>
  <pageSetup paperSize="9" orientation="landscape" useFirstPageNumber="1" horizontalDpi="300" verticalDpi="300"/>
  <headerFooter>
    <oddHeader>&amp;C&amp;A</oddHeader>
    <oddFooter>&amp;CСтраница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00000000-0002-0000-0000-000000000000}">
          <x14:formula1>
            <xm:f>сотрудники!$A$1:$A$10</xm:f>
          </x14:formula1>
          <x14:formula2>
            <xm:f>0</xm:f>
          </x14:formula2>
          <xm:sqref>A5:A36</xm:sqref>
        </x14:dataValidation>
        <x14:dataValidation type="list" operator="equal" allowBlank="1" showErrorMessage="1" xr:uid="{00000000-0002-0000-0000-000001000000}">
          <x14:formula1>
            <xm:f>справочник_товаров!$A$2:$A$200</xm:f>
          </x14:formula1>
          <x14:formula2>
            <xm:f>0</xm:f>
          </x14:formula2>
          <xm:sqref>B5:B34</xm:sqref>
        </x14:dataValidation>
        <x14:dataValidation type="list" operator="equal" allowBlank="1" showErrorMessage="1" xr:uid="{00000000-0002-0000-0000-000002000000}">
          <x14:formula1>
            <xm:f>справочник_товаров!$B$2:$B$200</xm:f>
          </x14:formula1>
          <x14:formula2>
            <xm:f>0</xm:f>
          </x14:formula2>
          <xm:sqref>C5:C34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zoomScaleNormal="110" workbookViewId="0">
      <pane ySplit="1960" topLeftCell="A15" activePane="bottomLeft"/>
      <selection pane="bottomLeft" activeCell="G8" sqref="G8"/>
    </sheetView>
  </sheetViews>
  <sheetFormatPr baseColWidth="10" defaultColWidth="11.5" defaultRowHeight="13"/>
  <cols>
    <col min="2" max="2" width="60.33203125" customWidth="1"/>
    <col min="3" max="3" width="15.1640625" customWidth="1"/>
    <col min="4" max="4" width="15.5" customWidth="1"/>
    <col min="5" max="5" width="18" customWidth="1"/>
  </cols>
  <sheetData>
    <row r="1" spans="1:5" s="5" customFormat="1">
      <c r="A1" s="5" t="s">
        <v>27</v>
      </c>
      <c r="B1" s="5" t="s">
        <v>5</v>
      </c>
      <c r="C1" s="5" t="s">
        <v>6</v>
      </c>
      <c r="D1" s="5" t="s">
        <v>7</v>
      </c>
      <c r="E1" s="5" t="s">
        <v>28</v>
      </c>
    </row>
    <row r="2" spans="1:5">
      <c r="A2" s="6">
        <v>45292</v>
      </c>
      <c r="B2" t="s">
        <v>17</v>
      </c>
      <c r="C2">
        <v>20</v>
      </c>
      <c r="D2">
        <v>0</v>
      </c>
      <c r="E2" t="s">
        <v>29</v>
      </c>
    </row>
    <row r="3" spans="1:5">
      <c r="A3" s="6">
        <v>45292</v>
      </c>
      <c r="B3" t="s">
        <v>19</v>
      </c>
      <c r="C3">
        <v>25</v>
      </c>
      <c r="D3">
        <v>0</v>
      </c>
      <c r="E3" t="s">
        <v>29</v>
      </c>
    </row>
    <row r="4" spans="1:5">
      <c r="A4" s="6">
        <v>45292</v>
      </c>
      <c r="B4" t="s">
        <v>12</v>
      </c>
      <c r="C4">
        <v>50</v>
      </c>
      <c r="D4">
        <v>0</v>
      </c>
      <c r="E4" t="s">
        <v>29</v>
      </c>
    </row>
    <row r="5" spans="1:5">
      <c r="A5" s="6">
        <v>45292</v>
      </c>
      <c r="B5" t="s">
        <v>13</v>
      </c>
      <c r="C5">
        <v>30</v>
      </c>
      <c r="D5">
        <v>0</v>
      </c>
      <c r="E5" t="s">
        <v>29</v>
      </c>
    </row>
    <row r="6" spans="1:5">
      <c r="A6" s="6">
        <v>45292</v>
      </c>
      <c r="B6" t="s">
        <v>18</v>
      </c>
      <c r="C6">
        <v>20</v>
      </c>
      <c r="D6">
        <v>0</v>
      </c>
      <c r="E6" t="s">
        <v>29</v>
      </c>
    </row>
    <row r="7" spans="1:5">
      <c r="A7" s="6">
        <v>45292</v>
      </c>
      <c r="B7" t="s">
        <v>23</v>
      </c>
      <c r="C7">
        <v>20</v>
      </c>
      <c r="D7">
        <v>0</v>
      </c>
      <c r="E7" t="s">
        <v>29</v>
      </c>
    </row>
    <row r="8" spans="1:5">
      <c r="A8" s="6">
        <v>45292</v>
      </c>
      <c r="B8" t="s">
        <v>22</v>
      </c>
      <c r="C8">
        <v>100</v>
      </c>
      <c r="D8">
        <v>0</v>
      </c>
      <c r="E8" t="s">
        <v>29</v>
      </c>
    </row>
    <row r="9" spans="1:5">
      <c r="A9" s="6">
        <v>45292</v>
      </c>
      <c r="B9" t="s">
        <v>21</v>
      </c>
      <c r="C9">
        <v>50</v>
      </c>
      <c r="D9">
        <v>0</v>
      </c>
      <c r="E9" t="s">
        <v>29</v>
      </c>
    </row>
    <row r="10" spans="1:5">
      <c r="A10" s="6">
        <v>45292</v>
      </c>
      <c r="B10" t="s">
        <v>15</v>
      </c>
      <c r="C10">
        <v>60</v>
      </c>
      <c r="D10">
        <v>0</v>
      </c>
      <c r="E10" t="s">
        <v>29</v>
      </c>
    </row>
    <row r="11" spans="1:5">
      <c r="A11" s="6">
        <v>45292</v>
      </c>
      <c r="B11" t="s">
        <v>16</v>
      </c>
      <c r="C11">
        <v>60</v>
      </c>
      <c r="D11">
        <v>0</v>
      </c>
      <c r="E11" t="s">
        <v>29</v>
      </c>
    </row>
    <row r="12" spans="1:5">
      <c r="A12" s="6">
        <v>45300</v>
      </c>
      <c r="B12" t="s">
        <v>24</v>
      </c>
      <c r="C12">
        <v>2</v>
      </c>
      <c r="D12">
        <v>0</v>
      </c>
      <c r="E12" t="s">
        <v>30</v>
      </c>
    </row>
    <row r="13" spans="1:5">
      <c r="A13" s="6">
        <v>45300</v>
      </c>
      <c r="B13" t="s">
        <v>25</v>
      </c>
      <c r="C13">
        <v>2</v>
      </c>
      <c r="D13">
        <v>0</v>
      </c>
      <c r="E13" t="s">
        <v>30</v>
      </c>
    </row>
    <row r="14" spans="1:5">
      <c r="A14" s="6">
        <v>45302</v>
      </c>
      <c r="B14" t="s">
        <v>24</v>
      </c>
      <c r="C14">
        <v>4</v>
      </c>
      <c r="D14">
        <v>0</v>
      </c>
      <c r="E14" t="s">
        <v>30</v>
      </c>
    </row>
    <row r="15" spans="1:5">
      <c r="A15" s="6">
        <v>45303</v>
      </c>
      <c r="B15" t="s">
        <v>24</v>
      </c>
      <c r="C15">
        <v>2</v>
      </c>
      <c r="D15">
        <v>0</v>
      </c>
      <c r="E15" t="s">
        <v>30</v>
      </c>
    </row>
    <row r="16" spans="1:5">
      <c r="A16" s="6">
        <v>45303</v>
      </c>
      <c r="B16" t="s">
        <v>25</v>
      </c>
      <c r="C16">
        <v>2</v>
      </c>
      <c r="D16">
        <v>0</v>
      </c>
      <c r="E16" t="s">
        <v>30</v>
      </c>
    </row>
    <row r="17" spans="1:5">
      <c r="A17" s="6">
        <v>45308</v>
      </c>
      <c r="B17" t="s">
        <v>24</v>
      </c>
      <c r="C17">
        <v>4</v>
      </c>
      <c r="D17">
        <v>0</v>
      </c>
      <c r="E17" t="s">
        <v>30</v>
      </c>
    </row>
    <row r="18" spans="1:5">
      <c r="A18" s="6">
        <v>45309</v>
      </c>
      <c r="B18" t="s">
        <v>24</v>
      </c>
      <c r="C18">
        <v>4</v>
      </c>
      <c r="D18">
        <v>0</v>
      </c>
      <c r="E18" t="s">
        <v>30</v>
      </c>
    </row>
    <row r="19" spans="1:5">
      <c r="A19" s="6">
        <v>45309</v>
      </c>
      <c r="B19" t="s">
        <v>25</v>
      </c>
      <c r="C19">
        <v>4</v>
      </c>
      <c r="D19">
        <v>0</v>
      </c>
      <c r="E19" t="s">
        <v>30</v>
      </c>
    </row>
    <row r="20" spans="1:5">
      <c r="A20" s="6">
        <v>45310</v>
      </c>
      <c r="B20" t="s">
        <v>24</v>
      </c>
      <c r="C20">
        <v>0</v>
      </c>
      <c r="D20">
        <v>16</v>
      </c>
      <c r="E20" t="s">
        <v>31</v>
      </c>
    </row>
    <row r="21" spans="1:5">
      <c r="A21" s="6">
        <v>45310</v>
      </c>
      <c r="B21" t="s">
        <v>25</v>
      </c>
      <c r="C21">
        <v>0</v>
      </c>
      <c r="D21">
        <v>8</v>
      </c>
      <c r="E21" t="s">
        <v>31</v>
      </c>
    </row>
    <row r="22" spans="1:5">
      <c r="A22" s="6">
        <v>45310</v>
      </c>
      <c r="B22" t="s">
        <v>26</v>
      </c>
      <c r="C22">
        <v>100</v>
      </c>
      <c r="D22">
        <v>0</v>
      </c>
      <c r="E22" t="s">
        <v>32</v>
      </c>
    </row>
    <row r="23" spans="1:5">
      <c r="A23" s="6">
        <v>45310</v>
      </c>
      <c r="B23" t="s">
        <v>23</v>
      </c>
      <c r="C23">
        <v>0</v>
      </c>
      <c r="D23">
        <v>5</v>
      </c>
      <c r="E23" t="s">
        <v>33</v>
      </c>
    </row>
    <row r="24" spans="1:5">
      <c r="A24" s="6">
        <v>45315</v>
      </c>
      <c r="B24" t="s">
        <v>24</v>
      </c>
      <c r="C24">
        <v>9</v>
      </c>
      <c r="D24">
        <v>0</v>
      </c>
      <c r="E24" t="s">
        <v>30</v>
      </c>
    </row>
    <row r="25" spans="1:5">
      <c r="A25" s="6">
        <v>45320</v>
      </c>
      <c r="B25" t="s">
        <v>23</v>
      </c>
      <c r="C25">
        <v>5</v>
      </c>
      <c r="D25">
        <v>0</v>
      </c>
      <c r="E25" t="s">
        <v>30</v>
      </c>
    </row>
    <row r="26" spans="1:5">
      <c r="A26" s="6">
        <v>45327</v>
      </c>
      <c r="B26" t="s">
        <v>24</v>
      </c>
      <c r="C26">
        <v>1</v>
      </c>
      <c r="D26">
        <v>0</v>
      </c>
      <c r="E26" t="s">
        <v>30</v>
      </c>
    </row>
    <row r="27" spans="1:5">
      <c r="A27" s="6">
        <v>45327</v>
      </c>
      <c r="B27" t="s">
        <v>25</v>
      </c>
      <c r="C27">
        <v>1</v>
      </c>
      <c r="D27">
        <v>0</v>
      </c>
      <c r="E27" t="s">
        <v>30</v>
      </c>
    </row>
    <row r="28" spans="1:5">
      <c r="A28" s="6">
        <v>45330</v>
      </c>
      <c r="B28" t="s">
        <v>18</v>
      </c>
      <c r="C28">
        <v>30</v>
      </c>
      <c r="D28">
        <v>0</v>
      </c>
      <c r="E28" t="s">
        <v>34</v>
      </c>
    </row>
    <row r="29" spans="1:5">
      <c r="A29" s="6">
        <v>45330</v>
      </c>
      <c r="B29" t="s">
        <v>19</v>
      </c>
      <c r="C29">
        <v>20</v>
      </c>
      <c r="D29">
        <v>0</v>
      </c>
      <c r="E29" t="s">
        <v>34</v>
      </c>
    </row>
    <row r="30" spans="1:5">
      <c r="A30" s="6">
        <v>45331</v>
      </c>
      <c r="B30" t="s">
        <v>24</v>
      </c>
      <c r="C30">
        <v>2</v>
      </c>
      <c r="D30">
        <v>0</v>
      </c>
      <c r="E30" t="s">
        <v>30</v>
      </c>
    </row>
    <row r="31" spans="1:5">
      <c r="A31" s="6">
        <v>45337</v>
      </c>
      <c r="B31" t="s">
        <v>24</v>
      </c>
      <c r="C31">
        <v>4</v>
      </c>
      <c r="D31">
        <v>0</v>
      </c>
      <c r="E31" t="s">
        <v>30</v>
      </c>
    </row>
    <row r="32" spans="1:5">
      <c r="A32" s="6">
        <v>45337</v>
      </c>
      <c r="B32" t="s">
        <v>25</v>
      </c>
      <c r="C32">
        <v>4</v>
      </c>
      <c r="D32">
        <v>0</v>
      </c>
      <c r="E32" t="s">
        <v>30</v>
      </c>
    </row>
    <row r="33" spans="1:5">
      <c r="A33" s="6">
        <v>45342</v>
      </c>
      <c r="B33" t="s">
        <v>24</v>
      </c>
      <c r="C33">
        <v>3</v>
      </c>
      <c r="D33">
        <v>0</v>
      </c>
      <c r="E33" t="s">
        <v>30</v>
      </c>
    </row>
    <row r="34" spans="1:5">
      <c r="A34" s="6">
        <v>45342</v>
      </c>
      <c r="B34" t="s">
        <v>25</v>
      </c>
      <c r="C34">
        <v>2</v>
      </c>
      <c r="D34">
        <v>0</v>
      </c>
      <c r="E34" t="s">
        <v>30</v>
      </c>
    </row>
    <row r="35" spans="1:5">
      <c r="A35" s="6">
        <v>45344</v>
      </c>
      <c r="B35" t="s">
        <v>35</v>
      </c>
      <c r="C35">
        <v>6</v>
      </c>
      <c r="D35">
        <v>0</v>
      </c>
      <c r="E35" t="s">
        <v>36</v>
      </c>
    </row>
    <row r="36" spans="1:5">
      <c r="A36" s="6">
        <v>45349</v>
      </c>
      <c r="B36" t="s">
        <v>24</v>
      </c>
      <c r="C36">
        <v>5</v>
      </c>
      <c r="D36">
        <v>0</v>
      </c>
      <c r="E36" t="s">
        <v>30</v>
      </c>
    </row>
    <row r="37" spans="1:5">
      <c r="A37" s="6">
        <v>45350</v>
      </c>
      <c r="B37" t="s">
        <v>24</v>
      </c>
      <c r="C37">
        <v>5</v>
      </c>
      <c r="D37">
        <v>0</v>
      </c>
      <c r="E37" t="s">
        <v>30</v>
      </c>
    </row>
    <row r="38" spans="1:5">
      <c r="A38" s="6">
        <v>45351</v>
      </c>
      <c r="B38" t="s">
        <v>24</v>
      </c>
      <c r="C38">
        <v>5</v>
      </c>
      <c r="D38">
        <v>0</v>
      </c>
      <c r="E38" t="s">
        <v>30</v>
      </c>
    </row>
    <row r="39" spans="1:5">
      <c r="A39" s="6">
        <v>45358</v>
      </c>
      <c r="B39" t="s">
        <v>24</v>
      </c>
      <c r="C39">
        <v>8</v>
      </c>
      <c r="D39">
        <v>0</v>
      </c>
      <c r="E39" t="s">
        <v>30</v>
      </c>
    </row>
    <row r="40" spans="1:5">
      <c r="A40" s="6">
        <v>45358</v>
      </c>
      <c r="B40" t="s">
        <v>25</v>
      </c>
      <c r="C40">
        <v>2</v>
      </c>
      <c r="D40">
        <v>0</v>
      </c>
      <c r="E40" t="s">
        <v>30</v>
      </c>
    </row>
    <row r="41" spans="1:5">
      <c r="A41" s="6">
        <v>45370</v>
      </c>
      <c r="B41" t="s">
        <v>23</v>
      </c>
      <c r="C41">
        <v>5</v>
      </c>
      <c r="D41">
        <v>0</v>
      </c>
      <c r="E41" t="s">
        <v>30</v>
      </c>
    </row>
    <row r="42" spans="1:5">
      <c r="A42" s="6">
        <v>45377</v>
      </c>
      <c r="B42" t="s">
        <v>25</v>
      </c>
      <c r="C42">
        <v>4</v>
      </c>
      <c r="D42">
        <v>0</v>
      </c>
      <c r="E42" t="s">
        <v>30</v>
      </c>
    </row>
    <row r="43" spans="1:5">
      <c r="A43" s="6">
        <v>45379</v>
      </c>
      <c r="B43" t="s">
        <v>18</v>
      </c>
      <c r="C43">
        <v>25</v>
      </c>
      <c r="D43">
        <v>0</v>
      </c>
      <c r="E43" t="s">
        <v>34</v>
      </c>
    </row>
    <row r="44" spans="1:5">
      <c r="A44" s="6">
        <v>45380</v>
      </c>
      <c r="B44" t="s">
        <v>15</v>
      </c>
      <c r="C44">
        <v>240</v>
      </c>
      <c r="D44">
        <v>0</v>
      </c>
      <c r="E44" t="s">
        <v>14</v>
      </c>
    </row>
    <row r="45" spans="1:5">
      <c r="A45" s="6">
        <v>45380</v>
      </c>
      <c r="B45" t="s">
        <v>25</v>
      </c>
      <c r="C45">
        <v>1</v>
      </c>
      <c r="D45">
        <v>0</v>
      </c>
      <c r="E45" t="s">
        <v>30</v>
      </c>
    </row>
    <row r="46" spans="1:5">
      <c r="A46" s="6">
        <v>45380</v>
      </c>
      <c r="B46" t="s">
        <v>24</v>
      </c>
      <c r="C46">
        <v>5</v>
      </c>
      <c r="D46">
        <v>0</v>
      </c>
      <c r="E46" t="s">
        <v>30</v>
      </c>
    </row>
    <row r="47" spans="1:5">
      <c r="A47" s="6">
        <v>45381</v>
      </c>
      <c r="B47" t="s">
        <v>24</v>
      </c>
      <c r="C47">
        <v>0</v>
      </c>
      <c r="D47">
        <v>3</v>
      </c>
      <c r="E47" t="s">
        <v>31</v>
      </c>
    </row>
    <row r="48" spans="1:5">
      <c r="A48" s="6">
        <v>45383</v>
      </c>
      <c r="B48" t="s">
        <v>23</v>
      </c>
      <c r="C48">
        <v>0</v>
      </c>
      <c r="D48">
        <v>20</v>
      </c>
      <c r="E48" t="s">
        <v>33</v>
      </c>
    </row>
    <row r="49" spans="1:5">
      <c r="A49" s="6">
        <v>45383</v>
      </c>
      <c r="B49" t="s">
        <v>22</v>
      </c>
      <c r="C49">
        <v>0</v>
      </c>
      <c r="D49">
        <v>63</v>
      </c>
      <c r="E49" t="s">
        <v>31</v>
      </c>
    </row>
  </sheetData>
  <pageMargins left="0.24027777777777801" right="0.31111111111111101" top="0.61250000000000004" bottom="0.44583333333333303" header="0.375" footer="0.20833333333333301"/>
  <pageSetup paperSize="9" orientation="landscape" horizontalDpi="300" verticalDpi="300"/>
  <headerFooter>
    <oddHeader>&amp;C&amp;A</oddHeader>
    <oddFooter>&amp;CСтраница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справочник_товаров!$B$2:$B$46</xm:f>
          </x14:formula1>
          <x14:formula2>
            <xm:f>0</xm:f>
          </x14:formula2>
          <xm:sqref>B2:B27 B30:B42 B44:B48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="110" zoomScaleNormal="110" workbookViewId="0">
      <selection activeCell="B30" sqref="B30"/>
    </sheetView>
  </sheetViews>
  <sheetFormatPr baseColWidth="10" defaultColWidth="11.5" defaultRowHeight="13"/>
  <cols>
    <col min="2" max="2" width="77.1640625" customWidth="1"/>
  </cols>
  <sheetData>
    <row r="1" spans="1:3">
      <c r="A1" t="s">
        <v>4</v>
      </c>
      <c r="B1" t="s">
        <v>5</v>
      </c>
      <c r="C1" t="s">
        <v>37</v>
      </c>
    </row>
    <row r="2" spans="1:3">
      <c r="A2">
        <v>1111</v>
      </c>
      <c r="B2" t="s">
        <v>38</v>
      </c>
    </row>
    <row r="3" spans="1:3">
      <c r="A3">
        <v>1112</v>
      </c>
      <c r="B3" t="s">
        <v>39</v>
      </c>
    </row>
    <row r="4" spans="1:3">
      <c r="A4">
        <v>1113</v>
      </c>
      <c r="B4" t="s">
        <v>40</v>
      </c>
      <c r="C4">
        <v>142</v>
      </c>
    </row>
    <row r="5" spans="1:3">
      <c r="A5">
        <v>1114</v>
      </c>
      <c r="B5" t="s">
        <v>41</v>
      </c>
      <c r="C5">
        <v>142</v>
      </c>
    </row>
    <row r="6" spans="1:3">
      <c r="A6">
        <v>1115</v>
      </c>
      <c r="B6" t="s">
        <v>42</v>
      </c>
      <c r="C6">
        <v>100</v>
      </c>
    </row>
    <row r="7" spans="1:3">
      <c r="A7">
        <v>1116</v>
      </c>
      <c r="B7" t="s">
        <v>43</v>
      </c>
      <c r="C7">
        <v>100</v>
      </c>
    </row>
    <row r="8" spans="1:3">
      <c r="A8">
        <v>1117</v>
      </c>
      <c r="B8" t="s">
        <v>44</v>
      </c>
      <c r="C8">
        <v>142</v>
      </c>
    </row>
    <row r="9" spans="1:3">
      <c r="A9">
        <v>1118</v>
      </c>
      <c r="B9" t="s">
        <v>12</v>
      </c>
      <c r="C9">
        <v>50</v>
      </c>
    </row>
    <row r="10" spans="1:3">
      <c r="A10">
        <v>1119</v>
      </c>
      <c r="B10" t="s">
        <v>13</v>
      </c>
      <c r="C10">
        <v>30</v>
      </c>
    </row>
    <row r="11" spans="1:3">
      <c r="A11">
        <v>1120</v>
      </c>
      <c r="B11" t="s">
        <v>45</v>
      </c>
      <c r="C11">
        <v>125</v>
      </c>
    </row>
    <row r="12" spans="1:3">
      <c r="A12">
        <v>1121</v>
      </c>
      <c r="B12" t="s">
        <v>15</v>
      </c>
      <c r="C12">
        <v>125</v>
      </c>
    </row>
    <row r="13" spans="1:3">
      <c r="A13">
        <v>1122</v>
      </c>
      <c r="B13" t="s">
        <v>16</v>
      </c>
      <c r="C13">
        <v>125</v>
      </c>
    </row>
    <row r="14" spans="1:3">
      <c r="A14">
        <v>1123</v>
      </c>
      <c r="B14" t="s">
        <v>17</v>
      </c>
      <c r="C14">
        <v>302.45</v>
      </c>
    </row>
    <row r="15" spans="1:3">
      <c r="A15">
        <v>1124</v>
      </c>
      <c r="B15" t="s">
        <v>18</v>
      </c>
      <c r="C15">
        <v>242</v>
      </c>
    </row>
    <row r="16" spans="1:3">
      <c r="A16">
        <v>1125</v>
      </c>
      <c r="B16" t="s">
        <v>19</v>
      </c>
      <c r="C16">
        <v>159.72</v>
      </c>
    </row>
    <row r="17" spans="1:4">
      <c r="A17">
        <v>1126</v>
      </c>
      <c r="B17" t="s">
        <v>21</v>
      </c>
      <c r="C17" s="7">
        <f>3796/75</f>
        <v>50.613333333333337</v>
      </c>
    </row>
    <row r="18" spans="1:4" ht="14">
      <c r="A18">
        <v>1127</v>
      </c>
      <c r="B18" s="8" t="s">
        <v>46</v>
      </c>
      <c r="C18">
        <v>23</v>
      </c>
    </row>
    <row r="19" spans="1:4">
      <c r="A19">
        <v>1128</v>
      </c>
      <c r="B19" t="s">
        <v>47</v>
      </c>
      <c r="C19">
        <v>53</v>
      </c>
    </row>
    <row r="20" spans="1:4">
      <c r="A20">
        <v>1129</v>
      </c>
      <c r="B20" t="s">
        <v>48</v>
      </c>
      <c r="C20">
        <v>15</v>
      </c>
    </row>
    <row r="21" spans="1:4">
      <c r="A21">
        <v>1130</v>
      </c>
      <c r="B21" t="s">
        <v>22</v>
      </c>
      <c r="C21">
        <v>111</v>
      </c>
    </row>
    <row r="22" spans="1:4">
      <c r="A22">
        <v>1131</v>
      </c>
      <c r="B22" t="s">
        <v>49</v>
      </c>
      <c r="C22">
        <v>700</v>
      </c>
    </row>
    <row r="23" spans="1:4">
      <c r="A23">
        <v>1132</v>
      </c>
      <c r="B23" t="s">
        <v>24</v>
      </c>
      <c r="C23">
        <v>826.27</v>
      </c>
    </row>
    <row r="24" spans="1:4">
      <c r="A24">
        <v>1133</v>
      </c>
      <c r="B24" t="s">
        <v>25</v>
      </c>
      <c r="C24">
        <v>683.54</v>
      </c>
    </row>
    <row r="25" spans="1:4">
      <c r="A25">
        <v>1134</v>
      </c>
      <c r="B25" t="s">
        <v>23</v>
      </c>
      <c r="C25">
        <v>236</v>
      </c>
    </row>
    <row r="26" spans="1:4">
      <c r="A26">
        <v>1135</v>
      </c>
      <c r="B26" t="s">
        <v>26</v>
      </c>
      <c r="C26">
        <v>139</v>
      </c>
    </row>
    <row r="27" spans="1:4">
      <c r="A27">
        <v>1136</v>
      </c>
      <c r="B27" t="s">
        <v>50</v>
      </c>
      <c r="C27">
        <v>226</v>
      </c>
    </row>
    <row r="28" spans="1:4">
      <c r="A28">
        <v>1137</v>
      </c>
      <c r="B28" t="s">
        <v>51</v>
      </c>
      <c r="C28">
        <v>800</v>
      </c>
    </row>
    <row r="29" spans="1:4">
      <c r="A29">
        <v>1138</v>
      </c>
      <c r="B29" t="s">
        <v>35</v>
      </c>
      <c r="C29" s="7">
        <f>341/6</f>
        <v>56.833333333333336</v>
      </c>
    </row>
    <row r="30" spans="1:4">
      <c r="A30">
        <v>1139</v>
      </c>
      <c r="B30" t="s">
        <v>52</v>
      </c>
      <c r="C30">
        <v>649</v>
      </c>
      <c r="D30" t="s">
        <v>11</v>
      </c>
    </row>
  </sheetData>
  <pageMargins left="0.24027777777777801" right="0.31111111111111101" top="0.61250000000000004" bottom="0.44583333333333303" header="0.375" footer="0.20833333333333301"/>
  <pageSetup paperSize="9" orientation="landscape" horizontalDpi="300" verticalDpi="300"/>
  <headerFooter>
    <oddHeader>&amp;C&amp;A</oddHeader>
    <oddFooter>&amp;CСтраница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zoomScale="110" zoomScaleNormal="110" workbookViewId="0">
      <selection activeCell="A2" sqref="A2"/>
    </sheetView>
  </sheetViews>
  <sheetFormatPr baseColWidth="10" defaultColWidth="11.5" defaultRowHeight="13"/>
  <sheetData>
    <row r="1" spans="1:1">
      <c r="A1" t="s">
        <v>14</v>
      </c>
    </row>
    <row r="2" spans="1:1">
      <c r="A2" t="s">
        <v>20</v>
      </c>
    </row>
    <row r="3" spans="1:1">
      <c r="A3" t="s">
        <v>11</v>
      </c>
    </row>
  </sheetData>
  <pageMargins left="0.24027777777777801" right="0.31111111111111101" top="0.61250000000000004" bottom="0.44583333333333303" header="0.375" footer="0.20833333333333301"/>
  <pageSetup paperSize="9" orientation="landscape" horizontalDpi="300" verticalDpi="30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Склад_остатки</vt:lpstr>
      <vt:lpstr>Движение_склад</vt:lpstr>
      <vt:lpstr>справочник_товаров</vt:lpstr>
      <vt:lpstr>сотрудники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marina romanchukevich</cp:lastModifiedBy>
  <cp:revision>113</cp:revision>
  <dcterms:created xsi:type="dcterms:W3CDTF">2023-11-10T21:03:15Z</dcterms:created>
  <dcterms:modified xsi:type="dcterms:W3CDTF">2024-04-02T17:56:13Z</dcterms:modified>
  <dc:language>ru-RU</dc:language>
</cp:coreProperties>
</file>