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an\Documents\Homework\"/>
    </mc:Choice>
  </mc:AlternateContent>
  <xr:revisionPtr revIDLastSave="0" documentId="10_ncr:100000_{EDD12DD6-E139-47B2-BC6A-D0295B5C8A98}" xr6:coauthVersionLast="31" xr6:coauthVersionMax="31" xr10:uidLastSave="{00000000-0000-0000-0000-000000000000}"/>
  <bookViews>
    <workbookView xWindow="0" yWindow="0" windowWidth="23040" windowHeight="9072" activeTab="4" xr2:uid="{00000000-000D-0000-FFFF-FFFF00000000}"/>
  </bookViews>
  <sheets>
    <sheet name="Original" sheetId="1" r:id="rId1"/>
    <sheet name="Category Pivot" sheetId="3" r:id="rId2"/>
    <sheet name="Sub-Category Pivot" sheetId="2" r:id="rId3"/>
    <sheet name="Launch Date Pivot" sheetId="4" r:id="rId4"/>
    <sheet name="Bonus Sheet" sheetId="5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C5" i="5"/>
  <c r="D5" i="5"/>
  <c r="B5" i="5"/>
  <c r="D4" i="5"/>
  <c r="D3" i="5"/>
  <c r="D2" i="5"/>
  <c r="C4" i="5"/>
  <c r="B4" i="5"/>
  <c r="C3" i="5"/>
  <c r="B3" i="5"/>
  <c r="C2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roman</author>
  </authors>
  <commentList>
    <comment ref="Q2" authorId="0" shapeId="0" xr:uid="{C8F674C9-401E-4CB0-A50B-8AFF2C7F8F5D}">
      <text>
        <r>
          <rPr>
            <b/>
            <sz val="9"/>
            <color indexed="81"/>
            <rFont val="Tahoma"/>
            <family val="2"/>
          </rPr>
          <t>roman:</t>
        </r>
        <r>
          <rPr>
            <sz val="9"/>
            <color indexed="81"/>
            <rFont val="Tahoma"/>
            <family val="2"/>
          </rPr>
          <t xml:space="preserve">
In the search function its asking me for an argument called [start_num] I just ignored it and it worked but im not sure why its asking me that.</t>
        </r>
      </text>
    </comment>
    <comment ref="R2" authorId="0" shapeId="0" xr:uid="{DA3CE6DC-DE0A-4794-873A-99AF5561667D}">
      <text>
        <r>
          <rPr>
            <b/>
            <sz val="9"/>
            <color indexed="81"/>
            <rFont val="Tahoma"/>
            <family val="2"/>
          </rPr>
          <t>roman:</t>
        </r>
        <r>
          <rPr>
            <sz val="9"/>
            <color indexed="81"/>
            <rFont val="Tahoma"/>
            <family val="2"/>
          </rPr>
          <t xml:space="preserve">
Its interesting that the RIGHT function doesn’t code the same way as the LEFT function. I must be a little confused about the logic</t>
        </r>
      </text>
    </comment>
  </commentList>
</comments>
</file>

<file path=xl/sharedStrings.xml><?xml version="1.0" encoding="utf-8"?>
<sst xmlns="http://schemas.openxmlformats.org/spreadsheetml/2006/main" count="24775" uniqueCount="8357">
  <si>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</si>
  <si>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</si>
  <si>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</si>
  <si>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</si>
  <si>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</si>
  <si>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</si>
  <si>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</si>
  <si>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</si>
  <si>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</si>
  <si>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</si>
  <si>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</si>
  <si>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</si>
  <si>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</si>
  <si>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</si>
  <si>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</si>
  <si>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</si>
  <si>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</si>
  <si>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</si>
  <si>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</si>
  <si>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</si>
  <si>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</si>
  <si>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</si>
  <si>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</si>
  <si>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</si>
  <si>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</si>
  <si>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</si>
  <si>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</si>
  <si>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</si>
  <si>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</si>
  <si>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</si>
  <si>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</si>
  <si>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</si>
  <si>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</si>
  <si>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</si>
  <si>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</si>
  <si>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</si>
  <si>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</si>
  <si>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</si>
  <si>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</si>
  <si>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</si>
  <si>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</si>
  <si>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</si>
  <si>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</si>
  <si>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</si>
  <si>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</si>
  <si>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</si>
  <si>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</si>
  <si>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</si>
  <si>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</si>
  <si>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</si>
  <si>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</si>
  <si>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</si>
  <si>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</si>
  <si>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</si>
  <si>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</si>
  <si>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</si>
  <si>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</si>
  <si>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</si>
  <si>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</si>
  <si>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</si>
  <si>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</si>
  <si>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</si>
  <si>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</si>
  <si>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</si>
  <si>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</si>
  <si>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</si>
  <si>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</si>
  <si>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</si>
  <si>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</si>
  <si>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</si>
  <si>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</si>
  <si>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</si>
  <si>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</si>
  <si>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</si>
  <si>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</si>
  <si>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</si>
  <si>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</si>
  <si>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</si>
  <si>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</si>
  <si>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</si>
  <si>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</si>
  <si>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</si>
  <si>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</si>
  <si>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</si>
  <si>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</si>
  <si>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</si>
  <si>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</si>
  <si>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</si>
  <si>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</si>
  <si>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</si>
  <si>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</si>
  <si>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</si>
  <si>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</si>
  <si>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</si>
  <si>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</si>
  <si>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</si>
  <si>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</si>
  <si>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</si>
  <si>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</si>
  <si>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</si>
  <si>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</si>
  <si>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</si>
  <si>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</si>
  <si>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</si>
  <si>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</si>
  <si>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</si>
  <si>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</si>
  <si>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</si>
  <si>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</si>
  <si>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</si>
  <si>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</si>
  <si>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</si>
  <si>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</si>
  <si>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</si>
  <si>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</si>
  <si>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</si>
  <si>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</si>
  <si>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</si>
  <si>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</si>
  <si>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</si>
  <si>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</si>
  <si>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</si>
  <si>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</si>
  <si>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</si>
  <si>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</si>
  <si>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</si>
  <si>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</si>
  <si>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</si>
  <si>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</si>
  <si>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</si>
  <si>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</si>
  <si>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</si>
  <si>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</si>
  <si>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</si>
  <si>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</si>
  <si>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</si>
  <si>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</si>
  <si>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</si>
  <si>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</si>
  <si>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</si>
  <si>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</si>
  <si>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</si>
  <si>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</si>
  <si>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</si>
  <si>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</si>
  <si>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</si>
  <si>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</si>
  <si>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</si>
  <si>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</si>
  <si>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</si>
  <si>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</si>
  <si>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</si>
  <si>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</si>
  <si>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</si>
  <si>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</si>
  <si>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</si>
  <si>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</si>
  <si>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</si>
  <si>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</si>
  <si>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</si>
  <si>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</si>
  <si>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</si>
  <si>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</si>
  <si>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</si>
  <si>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</si>
  <si>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</si>
  <si>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</si>
  <si>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</si>
  <si>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</si>
  <si>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</si>
  <si>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</si>
  <si>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</si>
  <si>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</si>
  <si>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</si>
  <si>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</si>
  <si>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</si>
  <si>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</si>
  <si>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</si>
  <si>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</si>
  <si>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</si>
  <si>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</si>
  <si>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</si>
  <si>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</si>
  <si>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</si>
  <si>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</si>
  <si>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</si>
  <si>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</si>
  <si>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</si>
  <si>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</si>
  <si>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</si>
  <si>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</si>
  <si>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</si>
  <si>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</si>
  <si>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</si>
  <si>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</si>
  <si>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</si>
  <si>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</si>
  <si>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</si>
  <si>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</si>
  <si>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</si>
  <si>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</si>
  <si>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</si>
  <si>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</si>
  <si>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</si>
  <si>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</si>
  <si>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</si>
  <si>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</si>
  <si>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</si>
  <si>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</si>
  <si>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</si>
  <si>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</si>
  <si>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</si>
  <si>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</si>
  <si>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</si>
  <si>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</si>
  <si>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</si>
  <si>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</si>
  <si>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</si>
  <si>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</si>
  <si>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</si>
  <si>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</si>
  <si>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</si>
  <si>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</si>
  <si>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</si>
  <si>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</si>
  <si>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</si>
  <si>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</si>
  <si>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</si>
  <si>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</si>
  <si>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</si>
  <si>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</si>
  <si>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</si>
  <si>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</si>
  <si>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</si>
  <si>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</si>
  <si>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</si>
  <si>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</si>
  <si>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</si>
  <si>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</si>
  <si>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</si>
  <si>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</si>
  <si>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</si>
  <si>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</si>
  <si>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</si>
  <si>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</si>
  <si>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</si>
  <si>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</si>
  <si>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</si>
  <si>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</si>
  <si>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</si>
  <si>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</si>
  <si>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</si>
  <si>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</si>
  <si>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</si>
  <si>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</si>
  <si>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</si>
  <si>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</si>
  <si>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</si>
  <si>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</si>
  <si>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</si>
  <si>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</si>
  <si>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</si>
  <si>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</si>
  <si>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</si>
  <si>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</si>
  <si>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</si>
  <si>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</si>
  <si>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</si>
  <si>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</si>
  <si>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</si>
  <si>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</si>
  <si>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</si>
  <si>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</si>
  <si>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</si>
  <si>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</si>
  <si>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</si>
  <si>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</si>
  <si>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</si>
  <si>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</si>
  <si>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</si>
  <si>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</si>
  <si>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</si>
  <si>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</si>
  <si>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</si>
  <si>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</si>
  <si>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</si>
  <si>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</si>
  <si>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</si>
  <si>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</si>
  <si>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</si>
  <si>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</si>
  <si>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</si>
  <si>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</si>
  <si>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</si>
  <si>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</si>
  <si>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</si>
  <si>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</si>
  <si>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</si>
  <si>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</si>
  <si>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</si>
  <si>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</si>
  <si>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</si>
  <si>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</si>
  <si>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</si>
  <si>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</si>
  <si>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</si>
  <si>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</si>
  <si>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</si>
  <si>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</si>
  <si>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</si>
  <si>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</si>
  <si>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</si>
  <si>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</si>
  <si>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</si>
  <si>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</si>
  <si>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</si>
  <si>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</si>
  <si>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</si>
  <si>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</si>
  <si>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</si>
  <si>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</si>
  <si>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</si>
  <si>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</si>
  <si>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</si>
  <si>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</si>
  <si>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</si>
  <si>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</si>
  <si>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</si>
  <si>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</si>
  <si>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</si>
  <si>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</si>
  <si>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</si>
  <si>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</si>
  <si>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</si>
  <si>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</si>
  <si>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</si>
  <si>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</si>
  <si>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</si>
  <si>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</si>
  <si>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</si>
  <si>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</si>
  <si>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</si>
  <si>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</si>
  <si>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</si>
  <si>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</si>
  <si>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</si>
  <si>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</si>
  <si>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</si>
  <si>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</si>
  <si>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</si>
  <si>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</si>
  <si>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</si>
  <si>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</si>
  <si>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</si>
  <si>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</si>
  <si>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</si>
  <si>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</si>
  <si>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</si>
  <si>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</si>
  <si>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</si>
  <si>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</si>
  <si>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</si>
  <si>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</si>
  <si>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</si>
  <si>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</si>
  <si>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</si>
  <si>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</si>
  <si>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</si>
  <si>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</si>
  <si>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</si>
  <si>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</si>
  <si>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</si>
  <si>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</si>
  <si>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</si>
  <si>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</si>
  <si>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</si>
  <si>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</si>
  <si>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</si>
  <si>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</si>
  <si>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</si>
  <si>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</si>
  <si>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</si>
  <si>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</si>
  <si>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</si>
  <si>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</si>
  <si>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</si>
  <si>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</si>
  <si>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</si>
  <si>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</si>
  <si>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</si>
  <si>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</si>
  <si>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</si>
  <si>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</si>
  <si>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</si>
  <si>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</si>
  <si>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</si>
  <si>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</si>
  <si>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</si>
  <si>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</si>
  <si>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</si>
  <si>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</si>
  <si>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</si>
  <si>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</si>
  <si>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</si>
  <si>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</si>
  <si>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</si>
  <si>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</si>
  <si>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</si>
  <si>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</si>
  <si>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</si>
  <si>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</si>
  <si>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</si>
  <si>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</si>
  <si>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</si>
  <si>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</si>
  <si>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</si>
  <si>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</si>
  <si>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</si>
  <si>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</si>
  <si>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</si>
  <si>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</si>
  <si>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</si>
  <si>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</si>
  <si>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</si>
  <si>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</si>
  <si>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</si>
  <si>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</si>
  <si>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</si>
  <si>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</si>
  <si>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</si>
  <si>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</si>
  <si>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</si>
  <si>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</si>
  <si>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</si>
  <si>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</si>
  <si>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</si>
  <si>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</si>
  <si>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</si>
  <si>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</si>
  <si>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</si>
  <si>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</si>
  <si>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</si>
  <si>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</si>
  <si>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</si>
  <si>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</si>
  <si>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</si>
  <si>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</si>
  <si>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</si>
  <si>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</si>
  <si>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</si>
  <si>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</si>
  <si>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</si>
  <si>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</si>
  <si>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</si>
  <si>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</si>
  <si>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</si>
  <si>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</si>
  <si>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</si>
  <si>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</si>
  <si>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</si>
  <si>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</si>
  <si>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</si>
  <si>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</si>
  <si>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</si>
  <si>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</si>
  <si>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</si>
  <si>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</si>
  <si>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</si>
  <si>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</si>
  <si>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</si>
  <si>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</si>
  <si>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</si>
  <si>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</si>
  <si>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</si>
  <si>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</si>
  <si>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</si>
  <si>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</si>
  <si>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</si>
  <si>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</si>
  <si>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</si>
  <si>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</si>
  <si>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</si>
  <si>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</si>
  <si>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</si>
  <si>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</si>
  <si>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</si>
  <si>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</si>
  <si>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</si>
  <si>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</si>
  <si>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</si>
  <si>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</si>
  <si>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</si>
  <si>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</si>
  <si>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</si>
  <si>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</si>
  <si>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</si>
  <si>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</si>
  <si>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</si>
  <si>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</si>
  <si>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</si>
  <si>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</si>
  <si>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</si>
  <si>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</si>
  <si>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</si>
  <si>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</si>
  <si>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</si>
  <si>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</si>
  <si>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</si>
  <si>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</si>
  <si>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</si>
  <si>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</si>
  <si>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</si>
  <si>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</si>
  <si>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</si>
  <si>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</si>
  <si>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</si>
  <si>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</si>
  <si>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</si>
  <si>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</si>
  <si>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</si>
  <si>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</si>
  <si>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</si>
  <si>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</si>
  <si>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</si>
  <si>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</si>
  <si>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</si>
  <si>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</si>
  <si>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</si>
  <si>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</si>
  <si>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</si>
  <si>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</si>
  <si>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</si>
  <si>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</si>
  <si>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</si>
  <si>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</si>
  <si>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</si>
  <si>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</si>
  <si>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</si>
  <si>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</si>
  <si>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</si>
  <si>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</si>
  <si>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</si>
  <si>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</si>
  <si>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</si>
  <si>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</si>
  <si>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</si>
  <si>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</si>
  <si>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</si>
  <si>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</si>
  <si>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</si>
  <si>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</si>
  <si>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</si>
  <si>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</si>
  <si>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</si>
  <si>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</si>
  <si>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</si>
  <si>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</si>
  <si>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</si>
  <si>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</si>
  <si>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</si>
  <si>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</si>
  <si>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</si>
  <si>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</si>
  <si>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</si>
  <si>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</si>
  <si>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</si>
  <si>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</si>
  <si>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</si>
  <si>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</si>
  <si>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</si>
  <si>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</si>
  <si>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</si>
  <si>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</si>
  <si>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</si>
  <si>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</si>
  <si>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</si>
  <si>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</si>
  <si>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</si>
  <si>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</si>
  <si>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</si>
  <si>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</si>
  <si>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</si>
  <si>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</si>
  <si>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</si>
  <si>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</si>
  <si>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</si>
  <si>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</si>
  <si>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</si>
  <si>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</si>
  <si>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</si>
  <si>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</si>
  <si>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</si>
  <si>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</si>
  <si>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</si>
  <si>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</si>
  <si>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</si>
  <si>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</si>
  <si>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</si>
  <si>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</si>
  <si>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</si>
  <si>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</si>
  <si>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</si>
  <si>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</si>
  <si>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</si>
  <si>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</si>
  <si>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</si>
  <si>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</si>
  <si>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</si>
  <si>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</si>
  <si>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</si>
  <si>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</si>
  <si>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</si>
  <si>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</si>
  <si>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</si>
  <si>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</si>
  <si>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</si>
  <si>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</si>
  <si>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</si>
  <si>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</si>
  <si>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</si>
  <si>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</si>
  <si>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</si>
  <si>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</si>
  <si>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</si>
  <si>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</si>
  <si>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</si>
  <si>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</si>
  <si>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</si>
  <si>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</si>
  <si>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</si>
  <si>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</si>
  <si>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</si>
  <si>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</si>
  <si>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</si>
  <si>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</si>
  <si>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</si>
  <si>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</si>
  <si>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</si>
  <si>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</si>
  <si>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</si>
  <si>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</si>
  <si>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</si>
  <si>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</si>
  <si>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</si>
  <si>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</si>
  <si>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</si>
  <si>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</si>
  <si>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</si>
  <si>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</si>
  <si>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</si>
  <si>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</si>
  <si>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</si>
  <si>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</si>
  <si>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</si>
  <si>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</si>
  <si>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</si>
  <si>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</si>
  <si>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</si>
  <si>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</si>
  <si>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</si>
  <si>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</si>
  <si>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</si>
  <si>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</si>
  <si>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</si>
  <si>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</si>
  <si>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</si>
  <si>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</si>
  <si>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</si>
  <si>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</si>
  <si>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</si>
  <si>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</si>
  <si>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</si>
  <si>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</si>
  <si>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</si>
  <si>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</si>
  <si>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</si>
  <si>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</si>
  <si>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</si>
  <si>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</si>
  <si>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</si>
  <si>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</si>
  <si>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</si>
  <si>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</si>
  <si>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</si>
  <si>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</si>
  <si>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</si>
  <si>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</si>
  <si>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</si>
  <si>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</si>
  <si>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</si>
  <si>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</si>
  <si>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</si>
  <si>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</si>
  <si>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</si>
  <si>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</si>
  <si>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</si>
  <si>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</si>
  <si>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</si>
  <si>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</si>
  <si>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</si>
  <si>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</si>
  <si>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</si>
  <si>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</si>
  <si>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</si>
  <si>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</si>
  <si>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</si>
  <si>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</si>
  <si>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</si>
  <si>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</si>
  <si>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</si>
  <si>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</si>
  <si>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</si>
  <si>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</si>
  <si>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</si>
  <si>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</si>
  <si>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</si>
  <si>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</si>
  <si>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</si>
  <si>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</si>
  <si>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</si>
  <si>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</si>
  <si>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</si>
  <si>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</si>
  <si>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</si>
  <si>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</si>
  <si>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</si>
  <si>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</si>
  <si>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</si>
  <si>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</si>
  <si>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</si>
  <si>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</si>
  <si>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</si>
  <si>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</si>
  <si>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</si>
  <si>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</si>
  <si>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</si>
  <si>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</si>
  <si>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</si>
  <si>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</si>
  <si>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</si>
  <si>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</si>
  <si>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</si>
  <si>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</si>
  <si>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</si>
  <si>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</si>
  <si>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</si>
  <si>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</si>
  <si>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</si>
  <si>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</si>
  <si>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</si>
  <si>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</si>
  <si>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</si>
  <si>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</si>
  <si>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</si>
  <si>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</si>
  <si>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</si>
  <si>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</si>
  <si>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</si>
  <si>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</si>
  <si>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</si>
  <si>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</si>
  <si>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</si>
  <si>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</si>
  <si>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</si>
  <si>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</si>
  <si>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</si>
  <si>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</si>
  <si>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</si>
  <si>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</si>
  <si>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</si>
  <si>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</si>
  <si>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</si>
  <si>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</si>
  <si>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</si>
  <si>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</si>
  <si>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</si>
  <si>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</si>
  <si>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</si>
  <si>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</si>
  <si>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</si>
  <si>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</si>
  <si>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</si>
  <si>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</si>
  <si>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</si>
  <si>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</si>
  <si>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</si>
  <si>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</si>
  <si>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</si>
  <si>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</si>
  <si>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</si>
  <si>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</si>
  <si>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</si>
  <si>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</si>
  <si>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</si>
  <si>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</si>
  <si>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</si>
  <si>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</si>
  <si>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</si>
  <si>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</si>
  <si>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</si>
  <si>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</si>
  <si>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</si>
  <si>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</si>
  <si>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</si>
  <si>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</si>
  <si>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</si>
  <si>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</si>
  <si>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</si>
  <si>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</si>
  <si>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</si>
  <si>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</si>
  <si>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</si>
  <si>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</si>
  <si>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</si>
  <si>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</si>
  <si>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</si>
  <si>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</si>
  <si>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</si>
  <si>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</si>
  <si>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</si>
  <si>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</si>
  <si>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</si>
  <si>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</si>
  <si>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</si>
  <si>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</si>
  <si>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</si>
  <si>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</si>
  <si>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</si>
  <si>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</si>
  <si>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</si>
  <si>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</si>
  <si>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</si>
  <si>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</si>
  <si>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</si>
  <si>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</si>
  <si>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</si>
  <si>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</si>
  <si>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</si>
  <si>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</si>
  <si>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</si>
  <si>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</si>
  <si>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</si>
  <si>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</si>
  <si>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</si>
  <si>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</si>
  <si>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</si>
  <si>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</si>
  <si>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</si>
  <si>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</si>
  <si>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</si>
  <si>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</si>
  <si>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</si>
  <si>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</si>
  <si>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</si>
  <si>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</si>
  <si>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</si>
  <si>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</si>
  <si>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</si>
  <si>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</si>
  <si>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</si>
  <si>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</si>
  <si>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</si>
  <si>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</si>
  <si>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</si>
  <si>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</si>
  <si>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</si>
  <si>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</si>
  <si>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</si>
  <si>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</si>
  <si>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</si>
  <si>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</si>
  <si>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</si>
  <si>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</si>
  <si>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</si>
  <si>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</si>
  <si>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</si>
  <si>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</si>
  <si>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</si>
  <si>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</si>
  <si>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</si>
  <si>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</si>
  <si>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</si>
  <si>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</si>
  <si>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</si>
  <si>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</si>
  <si>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</si>
  <si>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</si>
  <si>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</si>
  <si>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</si>
  <si>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</si>
  <si>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</si>
  <si>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</si>
  <si>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</si>
  <si>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</si>
  <si>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</si>
  <si>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</si>
  <si>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</si>
  <si>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</si>
  <si>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</si>
  <si>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</si>
  <si>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</si>
  <si>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</si>
  <si>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</si>
  <si>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</si>
  <si>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</si>
  <si>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</si>
  <si>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</si>
  <si>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</si>
  <si>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</si>
  <si>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</si>
  <si>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</si>
  <si>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</si>
  <si>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</si>
  <si>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</si>
  <si>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</si>
  <si>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</si>
  <si>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</si>
  <si>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</si>
  <si>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</si>
  <si>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</si>
  <si>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</si>
  <si>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</si>
  <si>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</si>
  <si>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</si>
  <si>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</si>
  <si>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</si>
  <si>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</si>
  <si>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</si>
  <si>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</si>
  <si>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</si>
  <si>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</si>
  <si>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</si>
  <si>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</si>
  <si>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</si>
  <si>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</si>
  <si>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</si>
  <si>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</si>
  <si>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</si>
  <si>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</si>
  <si>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</si>
  <si>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</si>
  <si>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</si>
  <si>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</si>
  <si>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</si>
  <si>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</si>
  <si>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</si>
  <si>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</si>
  <si>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</si>
  <si>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</si>
  <si>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</si>
  <si>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</si>
  <si>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</si>
  <si>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</si>
  <si>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</si>
  <si>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</si>
  <si>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</si>
  <si>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</si>
  <si>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</si>
  <si>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</si>
  <si>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</si>
  <si>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</si>
  <si>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</si>
  <si>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</si>
  <si>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</si>
  <si>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</si>
  <si>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</si>
  <si>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</si>
  <si>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</si>
  <si>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</si>
  <si>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</si>
  <si>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</si>
  <si>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</si>
  <si>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</si>
  <si>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</si>
  <si>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</si>
  <si>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</si>
  <si>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</si>
  <si>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</si>
  <si>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</si>
  <si>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</si>
  <si>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</si>
  <si>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</si>
  <si>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</si>
  <si>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</si>
  <si>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</si>
  <si>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</si>
  <si>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</si>
  <si>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</si>
  <si>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</si>
  <si>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</si>
  <si>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</si>
  <si>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</si>
  <si>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</si>
  <si>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</si>
  <si>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</si>
  <si>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</si>
  <si>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</si>
  <si>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</si>
  <si>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</si>
  <si>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</si>
  <si>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</si>
  <si>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</si>
  <si>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</si>
  <si>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</si>
  <si>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</si>
  <si>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</si>
  <si>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</si>
  <si>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</si>
  <si>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</si>
  <si>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</si>
  <si>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</si>
  <si>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</si>
  <si>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</si>
  <si>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</si>
  <si>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</si>
  <si>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</si>
  <si>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</si>
  <si>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</si>
  <si>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</si>
  <si>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</si>
  <si>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</si>
  <si>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</si>
  <si>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</si>
  <si>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</si>
  <si>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</si>
  <si>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</si>
  <si>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</si>
  <si>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</si>
  <si>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</si>
  <si>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</si>
  <si>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</si>
  <si>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</si>
  <si>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</si>
  <si>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</si>
  <si>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</si>
  <si>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</si>
  <si>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</si>
  <si>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</si>
  <si>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</si>
  <si>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</si>
  <si>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</si>
  <si>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</si>
  <si>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</si>
  <si>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</si>
  <si>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</si>
  <si>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</si>
  <si>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</si>
  <si>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</si>
  <si>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</si>
  <si>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</si>
  <si>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</si>
  <si>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</si>
  <si>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</si>
  <si>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</si>
  <si>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</si>
  <si>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</si>
  <si>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</si>
  <si>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</si>
  <si>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</si>
  <si>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</si>
  <si>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</si>
  <si>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</si>
  <si>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</si>
  <si>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</si>
  <si>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</si>
  <si>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</si>
  <si>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</si>
  <si>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</si>
  <si>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</si>
  <si>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</si>
  <si>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</si>
  <si>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</si>
  <si>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</si>
  <si>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</si>
  <si>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</si>
  <si>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</si>
  <si>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</si>
  <si>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</si>
  <si>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</si>
  <si>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</si>
  <si>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</si>
  <si>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</si>
  <si>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</si>
  <si>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</si>
  <si>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</si>
  <si>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</si>
  <si>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</si>
  <si>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</si>
  <si>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</si>
  <si>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</si>
  <si>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</si>
  <si>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</si>
  <si>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</si>
  <si>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</si>
  <si>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</si>
  <si>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</si>
  <si>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</si>
  <si>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</si>
  <si>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</si>
  <si>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</si>
  <si>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</si>
  <si>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</si>
  <si>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</si>
  <si>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</si>
  <si>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</si>
  <si>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</si>
  <si>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</si>
  <si>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</si>
  <si>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</si>
  <si>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</si>
  <si>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</si>
  <si>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</si>
  <si>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</si>
  <si>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</si>
  <si>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</si>
  <si>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</si>
  <si>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</si>
  <si>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</si>
  <si>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</si>
  <si>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</si>
  <si>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</si>
  <si>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</si>
  <si>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</si>
  <si>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</si>
  <si>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</si>
  <si>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</si>
  <si>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</si>
  <si>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</si>
  <si>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</si>
  <si>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</si>
  <si>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</si>
  <si>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</si>
  <si>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</si>
  <si>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</si>
  <si>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</si>
  <si>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</si>
  <si>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</si>
  <si>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</si>
  <si>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</si>
  <si>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</si>
  <si>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</si>
  <si>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</si>
  <si>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</si>
  <si>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</si>
  <si>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</si>
  <si>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</si>
  <si>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</si>
  <si>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</si>
  <si>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</si>
  <si>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</si>
  <si>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</si>
  <si>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</si>
  <si>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</si>
  <si>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</si>
  <si>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</si>
  <si>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</si>
  <si>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</si>
  <si>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</si>
  <si>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</si>
  <si>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</si>
  <si>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</si>
  <si>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</si>
  <si>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</si>
  <si>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</si>
  <si>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</si>
  <si>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</si>
  <si>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</si>
  <si>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</si>
  <si>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</si>
  <si>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</si>
  <si>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</si>
  <si>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</si>
  <si>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</si>
  <si>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</si>
  <si>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</si>
  <si>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</si>
  <si>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</si>
  <si>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</si>
  <si>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</si>
  <si>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</si>
  <si>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</si>
  <si>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</si>
  <si>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</si>
  <si>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</si>
  <si>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</si>
  <si>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</si>
  <si>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</si>
  <si>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</si>
  <si>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</si>
  <si>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</si>
  <si>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</si>
  <si>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</si>
  <si>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</si>
  <si>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</si>
  <si>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</si>
  <si>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</si>
  <si>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</si>
  <si>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</si>
  <si>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</si>
  <si>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</si>
  <si>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</si>
  <si>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</si>
  <si>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</si>
  <si>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</si>
  <si>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</si>
  <si>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</si>
  <si>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</si>
  <si>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</si>
  <si>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</si>
  <si>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</si>
  <si>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</si>
  <si>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</si>
  <si>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</si>
  <si>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</si>
  <si>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</si>
  <si>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</si>
  <si>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</si>
  <si>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</si>
  <si>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</si>
  <si>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</si>
  <si>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</si>
  <si>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</si>
  <si>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</si>
  <si>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</si>
  <si>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</si>
  <si>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</si>
  <si>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</si>
  <si>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</si>
  <si>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</si>
  <si>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</si>
  <si>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</si>
  <si>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</si>
  <si>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</si>
  <si>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</si>
  <si>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</si>
  <si>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</si>
  <si>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</si>
  <si>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</si>
  <si>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</si>
  <si>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</si>
  <si>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</si>
  <si>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</si>
  <si>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</si>
  <si>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</si>
  <si>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</si>
  <si>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</si>
  <si>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</si>
  <si>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</si>
  <si>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</si>
  <si>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</si>
  <si>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</si>
  <si>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</si>
  <si>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</si>
  <si>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</si>
  <si>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</si>
  <si>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</si>
  <si>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</si>
  <si>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</si>
  <si>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</si>
  <si>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</si>
  <si>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</si>
  <si>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</si>
  <si>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</si>
  <si>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</si>
  <si>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</si>
  <si>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</si>
  <si>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</si>
  <si>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</si>
  <si>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</si>
  <si>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</si>
  <si>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</si>
  <si>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</si>
  <si>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</si>
  <si>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</si>
  <si>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</si>
  <si>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</si>
  <si>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</si>
  <si>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</si>
  <si>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</si>
  <si>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</si>
  <si>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</si>
  <si>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</si>
  <si>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</si>
  <si>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</si>
  <si>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</si>
  <si>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</si>
  <si>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</si>
  <si>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</si>
  <si>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</si>
  <si>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</si>
  <si>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</si>
  <si>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</si>
  <si>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</si>
  <si>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</si>
  <si>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</si>
  <si>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</si>
  <si>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</si>
  <si>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</si>
  <si>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</si>
  <si>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</si>
  <si>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</si>
  <si>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</si>
  <si>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</si>
  <si>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</si>
  <si>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</si>
  <si>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</si>
  <si>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</si>
  <si>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</si>
  <si>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</si>
  <si>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</si>
  <si>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</si>
  <si>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</si>
  <si>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</si>
  <si>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</si>
  <si>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</si>
  <si>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</si>
  <si>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</si>
  <si>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</si>
  <si>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</si>
  <si>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</si>
  <si>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</si>
  <si>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</si>
  <si>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</si>
  <si>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</si>
  <si>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</si>
  <si>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</si>
  <si>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</si>
  <si>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</si>
  <si>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</si>
  <si>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</si>
  <si>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</si>
  <si>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</si>
  <si>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</si>
  <si>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</si>
  <si>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</si>
  <si>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</si>
  <si>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</si>
  <si>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</si>
  <si>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</si>
  <si>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</si>
  <si>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</si>
  <si>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</si>
  <si>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</si>
  <si>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</si>
  <si>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</si>
  <si>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</si>
  <si>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</si>
  <si>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</si>
  <si>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</si>
  <si>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</si>
  <si>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</si>
  <si>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</si>
  <si>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</si>
  <si>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</si>
  <si>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</si>
  <si>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</si>
  <si>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</si>
  <si>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</si>
  <si>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</si>
  <si>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</si>
  <si>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</si>
  <si>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</si>
  <si>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</si>
  <si>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</si>
  <si>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</si>
  <si>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</si>
  <si>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</si>
  <si>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</si>
  <si>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</si>
  <si>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</si>
  <si>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</si>
  <si>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</si>
  <si>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</si>
  <si>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</si>
  <si>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</si>
  <si>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</si>
  <si>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</si>
  <si>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</si>
  <si>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</si>
  <si>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</si>
  <si>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</si>
  <si>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</si>
  <si>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</si>
  <si>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</si>
  <si>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</si>
  <si>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</si>
  <si>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</si>
  <si>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</si>
  <si>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</si>
  <si>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</si>
  <si>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</si>
  <si>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</si>
  <si>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</si>
  <si>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</si>
  <si>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</si>
  <si>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</si>
  <si>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</si>
  <si>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</si>
  <si>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</si>
  <si>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</si>
  <si>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</si>
  <si>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</si>
  <si>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</si>
  <si>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</si>
  <si>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</si>
  <si>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</si>
  <si>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</si>
  <si>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</si>
  <si>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</si>
  <si>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</si>
  <si>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</si>
  <si>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</si>
  <si>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</si>
  <si>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</si>
  <si>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</si>
  <si>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</si>
  <si>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</si>
  <si>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</si>
  <si>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</si>
  <si>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</si>
  <si>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</si>
  <si>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</si>
  <si>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</si>
  <si>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</si>
  <si>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</si>
  <si>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</si>
  <si>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</si>
  <si>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</si>
  <si>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</si>
  <si>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</si>
  <si>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</si>
  <si>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</si>
  <si>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</si>
  <si>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</si>
  <si>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</si>
  <si>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</si>
  <si>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</si>
  <si>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</si>
  <si>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</si>
  <si>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</si>
  <si>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</si>
  <si>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</si>
  <si>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</si>
  <si>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</si>
  <si>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</si>
  <si>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</si>
  <si>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</si>
  <si>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</si>
  <si>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</si>
  <si>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</si>
  <si>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</si>
  <si>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</si>
  <si>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</si>
  <si>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</si>
  <si>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</si>
  <si>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</si>
  <si>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</si>
  <si>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</si>
  <si>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</si>
  <si>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</si>
  <si>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</si>
  <si>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</si>
  <si>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</si>
  <si>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</si>
  <si>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</si>
  <si>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</si>
  <si>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</si>
  <si>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</si>
  <si>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</si>
  <si>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</si>
  <si>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</si>
  <si>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</si>
  <si>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</si>
  <si>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</si>
  <si>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</si>
  <si>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</si>
  <si>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</si>
  <si>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</si>
  <si>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</si>
  <si>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</si>
  <si>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</si>
  <si>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</si>
  <si>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</si>
  <si>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</si>
  <si>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</si>
  <si>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</si>
  <si>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</si>
  <si>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</si>
  <si>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</si>
  <si>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</si>
  <si>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</si>
  <si>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</si>
  <si>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</si>
  <si>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</si>
  <si>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</si>
  <si>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</si>
  <si>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</si>
  <si>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</si>
  <si>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</si>
  <si>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</si>
  <si>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</si>
  <si>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</si>
  <si>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</si>
  <si>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</si>
  <si>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</si>
  <si>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</si>
  <si>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</si>
  <si>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</si>
  <si>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</si>
  <si>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</si>
  <si>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</si>
  <si>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</si>
  <si>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</si>
  <si>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</si>
  <si>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</si>
  <si>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</si>
  <si>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</si>
  <si>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</si>
  <si>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</si>
  <si>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</si>
  <si>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</si>
  <si>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</si>
  <si>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</si>
  <si>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</si>
  <si>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</si>
  <si>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</si>
  <si>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</si>
  <si>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</si>
  <si>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</si>
  <si>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</si>
  <si>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</si>
  <si>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</si>
  <si>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</si>
  <si>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</si>
  <si>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</si>
  <si>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</si>
  <si>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</si>
  <si>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</si>
  <si>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</si>
  <si>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</si>
  <si>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</si>
  <si>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</si>
  <si>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</si>
  <si>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</si>
  <si>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</si>
  <si>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</si>
  <si>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</si>
  <si>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</si>
  <si>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</si>
  <si>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</si>
  <si>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</si>
  <si>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</si>
  <si>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</si>
  <si>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</si>
  <si>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</si>
  <si>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</si>
  <si>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</si>
  <si>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</si>
  <si>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</si>
  <si>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</si>
  <si>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</si>
  <si>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</si>
  <si>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</si>
  <si>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</si>
  <si>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</si>
  <si>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</si>
  <si>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</si>
  <si>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</si>
  <si>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</si>
  <si>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</si>
  <si>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</si>
  <si>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</si>
  <si>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</si>
  <si>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</si>
  <si>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</si>
  <si>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</si>
  <si>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</si>
  <si>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</si>
  <si>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</si>
  <si>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</si>
  <si>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</si>
  <si>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</si>
  <si>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</si>
  <si>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</si>
  <si>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</si>
  <si>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</si>
  <si>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</si>
  <si>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</si>
  <si>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</si>
  <si>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</si>
  <si>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</si>
  <si>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</si>
  <si>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</si>
  <si>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</si>
  <si>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</si>
  <si>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</si>
  <si>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</si>
  <si>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</si>
  <si>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</si>
  <si>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</si>
  <si>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</si>
  <si>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</si>
  <si>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</si>
  <si>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</si>
  <si>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</si>
  <si>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</si>
  <si>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</si>
  <si>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</si>
  <si>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</si>
  <si>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</si>
  <si>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</si>
  <si>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</si>
  <si>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</si>
  <si>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</si>
  <si>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</si>
  <si>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</si>
  <si>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</si>
  <si>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</si>
  <si>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</si>
  <si>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</si>
  <si>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</si>
  <si>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</si>
  <si>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</si>
  <si>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</si>
  <si>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</si>
  <si>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</si>
  <si>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</si>
  <si>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</si>
  <si>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</si>
  <si>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</si>
  <si>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</si>
  <si>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</si>
  <si>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</si>
  <si>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</si>
  <si>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</si>
  <si>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</si>
  <si>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</si>
  <si>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</si>
  <si>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</si>
  <si>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</si>
  <si>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</si>
  <si>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</si>
  <si>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</si>
  <si>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</si>
  <si>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</si>
  <si>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</si>
  <si>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</si>
  <si>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</si>
  <si>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</si>
  <si>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</si>
  <si>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</si>
  <si>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</si>
  <si>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</si>
  <si>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</si>
  <si>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</si>
  <si>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</si>
  <si>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</si>
  <si>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</si>
  <si>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</si>
  <si>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</si>
  <si>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</si>
  <si>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</si>
  <si>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</si>
  <si>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</si>
  <si>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</si>
  <si>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</si>
  <si>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</si>
  <si>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</si>
  <si>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</si>
  <si>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</si>
  <si>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</si>
  <si>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</si>
  <si>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</si>
  <si>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</si>
  <si>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</si>
  <si>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</si>
  <si>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</si>
  <si>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</si>
  <si>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</si>
  <si>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</si>
  <si>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</si>
  <si>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</si>
  <si>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</si>
  <si>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</si>
  <si>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</si>
  <si>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</si>
  <si>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</si>
  <si>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</si>
  <si>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</si>
  <si>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</si>
  <si>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</si>
  <si>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</si>
  <si>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</si>
  <si>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</si>
  <si>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</si>
  <si>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</si>
  <si>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</si>
  <si>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</si>
  <si>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</si>
  <si>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</si>
  <si>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</si>
  <si>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</si>
  <si>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</si>
  <si>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</si>
  <si>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</si>
  <si>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</si>
  <si>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</si>
  <si>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</si>
  <si>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</si>
  <si>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</si>
  <si>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</si>
  <si>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</si>
  <si>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</si>
  <si>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</si>
  <si>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</si>
  <si>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</si>
  <si>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</si>
  <si>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</si>
  <si>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</si>
  <si>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</si>
  <si>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</si>
  <si>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</si>
  <si>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</si>
  <si>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</si>
  <si>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</si>
  <si>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</si>
  <si>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</si>
  <si>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</si>
  <si>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</si>
  <si>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</si>
  <si>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</si>
  <si>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</si>
  <si>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</si>
  <si>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</si>
  <si>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</si>
  <si>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</si>
  <si>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</si>
  <si>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</si>
  <si>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</si>
  <si>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</si>
  <si>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</si>
  <si>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</si>
  <si>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</si>
  <si>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</si>
  <si>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</si>
  <si>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</si>
  <si>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</si>
  <si>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</si>
  <si>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</si>
  <si>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</si>
  <si>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</si>
  <si>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</si>
  <si>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</si>
  <si>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</si>
  <si>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</si>
  <si>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</si>
  <si>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</si>
  <si>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</si>
  <si>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</si>
  <si>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</si>
  <si>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</si>
  <si>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</si>
  <si>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</si>
  <si>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</si>
  <si>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</si>
  <si>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</si>
  <si>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</si>
  <si>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</si>
  <si>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</si>
  <si>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</si>
  <si>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</si>
  <si>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</si>
  <si>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</si>
  <si>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</si>
  <si>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</si>
  <si>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</si>
  <si>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</si>
  <si>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</si>
  <si>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</si>
  <si>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</si>
  <si>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</si>
  <si>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</si>
  <si>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</si>
  <si>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</si>
  <si>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</si>
  <si>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</si>
  <si>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</si>
  <si>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</si>
  <si>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</si>
  <si>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</si>
  <si>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</si>
  <si>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</si>
  <si>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</si>
  <si>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</si>
  <si>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</si>
  <si>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</si>
  <si>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</si>
  <si>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</si>
  <si>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</si>
  <si>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</si>
  <si>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</si>
  <si>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</si>
  <si>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</si>
  <si>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</si>
  <si>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</si>
  <si>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</si>
  <si>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</si>
  <si>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</si>
  <si>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</si>
  <si>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</si>
  <si>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</si>
  <si>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</si>
  <si>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</si>
  <si>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</si>
  <si>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</si>
  <si>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</si>
  <si>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</si>
  <si>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</si>
  <si>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</si>
  <si>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</si>
  <si>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</si>
  <si>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</si>
  <si>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</si>
  <si>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</si>
  <si>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</si>
  <si>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</si>
  <si>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</si>
  <si>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</si>
  <si>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</si>
  <si>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</si>
  <si>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</si>
  <si>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</si>
  <si>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</si>
  <si>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</si>
  <si>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</si>
  <si>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</si>
  <si>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</si>
  <si>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</si>
  <si>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</si>
  <si>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</si>
  <si>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</si>
  <si>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</si>
  <si>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</si>
  <si>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</si>
  <si>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</si>
  <si>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</si>
  <si>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</si>
  <si>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</si>
  <si>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</si>
  <si>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</si>
  <si>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</si>
  <si>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</si>
  <si>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</si>
  <si>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</si>
  <si>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</si>
  <si>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</si>
  <si>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</si>
  <si>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</si>
  <si>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</si>
  <si>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</si>
  <si>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</si>
  <si>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</si>
  <si>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</si>
  <si>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</si>
  <si>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</si>
  <si>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</si>
  <si>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</si>
  <si>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</si>
  <si>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</si>
  <si>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</si>
  <si>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</si>
  <si>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</si>
  <si>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</si>
  <si>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</si>
  <si>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</si>
  <si>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</si>
  <si>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</si>
  <si>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</si>
  <si>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</si>
  <si>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</si>
  <si>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</si>
  <si>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</si>
  <si>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</si>
  <si>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</si>
  <si>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</si>
  <si>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</si>
  <si>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</si>
  <si>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</si>
  <si>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</si>
  <si>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</si>
  <si>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</si>
  <si>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</si>
  <si>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</si>
  <si>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</si>
  <si>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</si>
  <si>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</si>
  <si>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</si>
  <si>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</si>
  <si>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</si>
  <si>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</si>
  <si>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</si>
  <si>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</si>
  <si>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</si>
  <si>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</si>
  <si>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</si>
  <si>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</si>
  <si>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</si>
  <si>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</si>
  <si>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</si>
  <si>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</si>
  <si>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</si>
  <si>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</si>
  <si>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</si>
  <si>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</si>
  <si>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</si>
  <si>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</si>
  <si>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</si>
  <si>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</si>
  <si>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</si>
  <si>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</si>
  <si>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</si>
  <si>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</si>
  <si>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</si>
  <si>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</si>
  <si>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</si>
  <si>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</si>
  <si>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</si>
  <si>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</si>
  <si>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</si>
  <si>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</si>
  <si>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</si>
  <si>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</si>
  <si>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</si>
  <si>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</si>
  <si>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</si>
  <si>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</si>
  <si>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</si>
  <si>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</si>
  <si>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</si>
  <si>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</si>
  <si>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</si>
  <si>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</si>
  <si>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</si>
  <si>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</si>
  <si>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</si>
  <si>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</si>
  <si>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</si>
  <si>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</si>
  <si>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</si>
  <si>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</si>
  <si>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</si>
  <si>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</si>
  <si>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</si>
  <si>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</si>
  <si>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</si>
  <si>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</si>
  <si>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</si>
  <si>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</si>
  <si>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</si>
  <si>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</si>
  <si>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</si>
  <si>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</si>
  <si>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</si>
  <si>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</si>
  <si>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</si>
  <si>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</si>
  <si>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</si>
  <si>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</si>
  <si>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</si>
  <si>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</si>
  <si>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</si>
  <si>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</si>
  <si>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</si>
  <si>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</si>
  <si>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</si>
  <si>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</si>
  <si>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</si>
  <si>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</si>
  <si>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</si>
  <si>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</si>
  <si>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</si>
  <si>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</si>
  <si>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</si>
  <si>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</si>
  <si>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</si>
  <si>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</si>
  <si>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</si>
  <si>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</si>
  <si>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</si>
  <si>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</si>
  <si>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</si>
  <si>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</si>
  <si>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</si>
  <si>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</si>
  <si>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</si>
  <si>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</si>
  <si>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</si>
  <si>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</si>
  <si>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</si>
  <si>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</si>
  <si>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</si>
  <si>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</si>
  <si>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</si>
  <si>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</si>
  <si>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</si>
  <si>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</si>
  <si>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</si>
  <si>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</si>
  <si>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</si>
  <si>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</si>
  <si>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</si>
  <si>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</si>
  <si>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</si>
  <si>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</si>
  <si>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</si>
  <si>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</si>
  <si>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</si>
  <si>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</si>
  <si>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</si>
  <si>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</si>
  <si>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</si>
  <si>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</si>
  <si>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</si>
  <si>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</si>
  <si>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</si>
  <si>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</si>
  <si>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</si>
  <si>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</si>
  <si>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</si>
  <si>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</si>
  <si>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</si>
  <si>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</si>
  <si>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</si>
  <si>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</si>
  <si>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</si>
  <si>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</si>
  <si>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</si>
  <si>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</si>
  <si>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</si>
  <si>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</si>
  <si>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</si>
  <si>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</si>
  <si>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</si>
  <si>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</si>
  <si>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</si>
  <si>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</si>
  <si>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</si>
  <si>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</si>
  <si>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</si>
  <si>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</si>
  <si>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</si>
  <si>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</si>
  <si>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</si>
  <si>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</si>
  <si>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</si>
  <si>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</si>
  <si>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</si>
  <si>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</si>
  <si>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</si>
  <si>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</si>
  <si>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</si>
  <si>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</si>
  <si>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</si>
  <si>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</si>
  <si>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</si>
  <si>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</si>
  <si>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</si>
  <si>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</si>
  <si>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</si>
  <si>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</si>
  <si>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</si>
  <si>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</si>
  <si>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</si>
  <si>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</si>
  <si>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</si>
  <si>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</si>
  <si>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</si>
  <si>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</si>
  <si>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</si>
  <si>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</si>
  <si>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</si>
  <si>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</si>
  <si>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</si>
  <si>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</si>
  <si>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</si>
  <si>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</si>
  <si>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</si>
  <si>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</si>
  <si>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</si>
  <si>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</si>
  <si>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</si>
  <si>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</si>
  <si>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</si>
  <si>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</si>
  <si>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</si>
  <si>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</si>
  <si>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</si>
  <si>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</si>
  <si>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</si>
  <si>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</si>
  <si>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</si>
  <si>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</si>
  <si>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</si>
  <si>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</si>
  <si>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</si>
  <si>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</si>
  <si>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</si>
  <si>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</si>
  <si>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</si>
  <si>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</si>
  <si>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</si>
  <si>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</si>
  <si>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</si>
  <si>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</si>
  <si>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</si>
  <si>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</si>
  <si>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</si>
  <si>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</si>
  <si>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</si>
  <si>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</si>
  <si>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</si>
  <si>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</si>
  <si>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</si>
  <si>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</si>
  <si>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</si>
  <si>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</si>
  <si>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</si>
  <si>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</si>
  <si>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</si>
  <si>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</si>
  <si>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</si>
  <si>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</si>
  <si>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</si>
  <si>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</si>
  <si>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</si>
  <si>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</si>
  <si>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</si>
  <si>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</si>
  <si>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</si>
  <si>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</si>
  <si>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</si>
  <si>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</si>
  <si>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</si>
  <si>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</si>
  <si>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</si>
  <si>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</si>
  <si>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</si>
  <si>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</si>
  <si>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</si>
  <si>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</si>
  <si>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</si>
  <si>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</si>
  <si>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</si>
  <si>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</si>
  <si>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</si>
  <si>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</si>
  <si>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</si>
  <si>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</si>
  <si>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</si>
  <si>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</si>
  <si>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</si>
  <si>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</si>
  <si>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</si>
  <si>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</si>
  <si>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</si>
  <si>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</si>
  <si>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</si>
  <si>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</si>
  <si>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</si>
  <si>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</si>
  <si>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</si>
  <si>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</si>
  <si>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</si>
  <si>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</si>
  <si>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</si>
  <si>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</si>
  <si>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</si>
  <si>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</si>
  <si>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</si>
  <si>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</si>
  <si>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</si>
  <si>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</si>
  <si>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</si>
  <si>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</si>
  <si>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</si>
  <si>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</si>
  <si>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</si>
  <si>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</si>
  <si>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</si>
  <si>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</si>
  <si>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</si>
  <si>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</si>
  <si>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</si>
  <si>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</si>
  <si>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</si>
  <si>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</si>
  <si>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</si>
  <si>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</si>
  <si>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</si>
  <si>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</si>
  <si>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</si>
  <si>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</si>
  <si>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</si>
  <si>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</si>
  <si>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</si>
  <si>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</si>
  <si>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</si>
  <si>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</si>
  <si>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</si>
  <si>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</si>
  <si>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</si>
  <si>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</si>
  <si>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</si>
  <si>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</si>
  <si>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</si>
  <si>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</si>
  <si>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</si>
  <si>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</si>
  <si>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</si>
  <si>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</si>
  <si>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</si>
  <si>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</si>
  <si>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</si>
  <si>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</si>
  <si>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</si>
  <si>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</si>
  <si>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</si>
  <si>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</si>
  <si>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</si>
  <si>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</si>
  <si>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</si>
  <si>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</si>
  <si>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</si>
  <si>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</si>
  <si>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</si>
  <si>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</si>
  <si>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</si>
  <si>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</si>
  <si>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</si>
  <si>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</si>
  <si>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</si>
  <si>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</si>
  <si>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</si>
  <si>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</si>
  <si>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</si>
  <si>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</si>
  <si>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</si>
  <si>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</si>
  <si>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</si>
  <si>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</si>
  <si>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</si>
  <si>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</si>
  <si>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</si>
  <si>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</si>
  <si>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</si>
  <si>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</si>
  <si>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</si>
  <si>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</si>
  <si>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</si>
  <si>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</si>
  <si>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</si>
  <si>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</si>
  <si>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</si>
  <si>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</si>
  <si>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</si>
  <si>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</si>
  <si>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</si>
  <si>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</si>
  <si>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</si>
  <si>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</si>
  <si>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</si>
  <si>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</si>
  <si>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</si>
  <si>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</si>
  <si>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</si>
  <si>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</si>
  <si>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</si>
  <si>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</si>
  <si>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</si>
  <si>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</si>
  <si>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</si>
  <si>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</si>
  <si>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</si>
  <si>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</si>
  <si>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</si>
  <si>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</si>
  <si>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</si>
  <si>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</si>
  <si>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</si>
  <si>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</si>
  <si>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</si>
  <si>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</si>
  <si>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</si>
  <si>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</si>
  <si>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</si>
  <si>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</si>
  <si>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</si>
  <si>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</si>
  <si>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</si>
  <si>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</si>
  <si>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</si>
  <si>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</si>
  <si>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</si>
  <si>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</si>
  <si>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</si>
  <si>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</si>
  <si>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</si>
  <si>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</si>
  <si>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</si>
  <si>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</si>
  <si>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</si>
  <si>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</si>
  <si>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</si>
  <si>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</si>
  <si>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</si>
  <si>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</si>
  <si>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</si>
  <si>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</si>
  <si>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</si>
  <si>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</si>
  <si>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</si>
  <si>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</si>
  <si>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</si>
  <si>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</si>
  <si>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</si>
  <si>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</si>
  <si>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</si>
  <si>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</si>
  <si>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</si>
  <si>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</si>
  <si>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</si>
  <si>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</si>
  <si>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</si>
  <si>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</si>
  <si>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</si>
  <si>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</si>
  <si>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</si>
  <si>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</si>
  <si>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</si>
  <si>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</si>
  <si>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</si>
  <si>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</si>
  <si>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</si>
  <si>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</si>
  <si>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</si>
  <si>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</si>
  <si>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</si>
  <si>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</si>
  <si>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</si>
  <si>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</si>
  <si>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</si>
  <si>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</si>
  <si>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</si>
  <si>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</si>
  <si>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</si>
  <si>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</si>
  <si>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</si>
  <si>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</si>
  <si>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</si>
  <si>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</si>
  <si>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</si>
  <si>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</si>
  <si>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</si>
  <si>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</si>
  <si>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</si>
  <si>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</si>
  <si>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</si>
  <si>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</si>
  <si>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</si>
  <si>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</si>
  <si>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</si>
  <si>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</si>
  <si>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</si>
  <si>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</si>
  <si>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</si>
  <si>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</si>
  <si>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</si>
  <si>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</si>
  <si>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</si>
  <si>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</si>
  <si>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</si>
  <si>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</si>
  <si>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</si>
  <si>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</si>
  <si>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</si>
  <si>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</si>
  <si>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</si>
  <si>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</si>
  <si>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</si>
  <si>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</si>
  <si>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</si>
  <si>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</si>
  <si>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</si>
  <si>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</si>
  <si>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</si>
  <si>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</si>
  <si>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</si>
  <si>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</si>
  <si>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</si>
  <si>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</si>
  <si>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</si>
  <si>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</si>
  <si>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</si>
  <si>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</si>
  <si>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</si>
  <si>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</si>
  <si>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</si>
  <si>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</si>
  <si>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</si>
  <si>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</si>
  <si>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</si>
  <si>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</si>
  <si>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</si>
  <si>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</si>
  <si>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</si>
  <si>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</si>
  <si>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</si>
  <si>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</si>
  <si>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</si>
  <si>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</si>
  <si>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</si>
  <si>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</si>
  <si>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</si>
  <si>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</si>
  <si>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</si>
  <si>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</si>
  <si>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</si>
  <si>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</si>
  <si>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</si>
  <si>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</si>
  <si>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</si>
  <si>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</si>
  <si>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</si>
  <si>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</si>
  <si>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</si>
  <si>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</si>
  <si>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</si>
  <si>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</si>
  <si>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</si>
  <si>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</si>
  <si>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</si>
  <si>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</si>
  <si>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</si>
  <si>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</si>
  <si>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</si>
  <si>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</si>
  <si>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</si>
  <si>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</si>
  <si>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</si>
  <si>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</si>
  <si>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</si>
  <si>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</si>
  <si>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</si>
  <si>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</si>
  <si>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</si>
  <si>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</si>
  <si>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</si>
  <si>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</si>
  <si>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</si>
  <si>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</si>
  <si>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</si>
  <si>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</si>
  <si>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</si>
  <si>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</si>
  <si>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</si>
  <si>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</si>
  <si>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</si>
  <si>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</si>
  <si>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</si>
  <si>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</si>
  <si>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</si>
  <si>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</si>
  <si>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</si>
  <si>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</si>
  <si>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</si>
  <si>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</si>
  <si>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</si>
  <si>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</si>
  <si>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</si>
  <si>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</si>
  <si>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</si>
  <si>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</si>
  <si>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</si>
  <si>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</si>
  <si>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</si>
  <si>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</si>
  <si>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</si>
  <si>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</si>
  <si>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</si>
  <si>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</si>
  <si>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</si>
  <si>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</si>
  <si>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</si>
  <si>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</si>
  <si>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</si>
  <si>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</si>
  <si>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</si>
  <si>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</si>
  <si>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</si>
  <si>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</si>
  <si>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</si>
  <si>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</si>
  <si>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</si>
  <si>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</si>
  <si>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</si>
  <si>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</si>
  <si>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</si>
  <si>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</si>
  <si>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</si>
  <si>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</si>
  <si>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</si>
  <si>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</si>
  <si>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</si>
  <si>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</si>
  <si>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</si>
  <si>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</si>
  <si>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</si>
  <si>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</si>
  <si>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</si>
  <si>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</si>
  <si>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</si>
  <si>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</si>
  <si>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</si>
  <si>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</si>
  <si>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</si>
  <si>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</si>
  <si>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</si>
  <si>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</si>
  <si>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</si>
  <si>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</si>
  <si>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</si>
  <si>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</si>
  <si>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</si>
  <si>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</si>
  <si>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</si>
  <si>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</si>
  <si>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</si>
  <si>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</si>
  <si>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</si>
  <si>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</si>
  <si>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</si>
  <si>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</si>
  <si>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</si>
  <si>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</si>
  <si>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</si>
  <si>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</si>
  <si>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</si>
  <si>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</si>
  <si>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</si>
  <si>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</si>
  <si>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</si>
  <si>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</si>
  <si>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</si>
  <si>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</si>
  <si>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</si>
  <si>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</si>
  <si>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</si>
  <si>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</si>
  <si>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</si>
  <si>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</si>
  <si>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</si>
  <si>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</si>
  <si>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</si>
  <si>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</si>
  <si>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</si>
  <si>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</si>
  <si>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</si>
  <si>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</si>
  <si>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</si>
  <si>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</si>
  <si>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</si>
  <si>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</si>
  <si>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</si>
  <si>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</si>
  <si>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</si>
  <si>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</si>
  <si>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</si>
  <si>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</si>
  <si>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</si>
  <si>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</si>
  <si>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</si>
  <si>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</si>
  <si>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</si>
  <si>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</si>
  <si>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</si>
  <si>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</si>
  <si>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</si>
  <si>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</si>
  <si>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</si>
  <si>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</si>
  <si>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</si>
  <si>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</si>
  <si>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</si>
  <si>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</si>
  <si>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</si>
  <si>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</si>
  <si>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</si>
  <si>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</si>
  <si>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</si>
  <si>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</si>
  <si>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</si>
  <si>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</si>
  <si>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</si>
  <si>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</si>
  <si>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</si>
  <si>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</si>
  <si>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</si>
  <si>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</si>
  <si>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</si>
  <si>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</si>
  <si>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</si>
  <si>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</si>
  <si>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</si>
  <si>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</si>
  <si>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</si>
  <si>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</si>
  <si>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</si>
  <si>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</si>
  <si>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</si>
  <si>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</si>
  <si>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</si>
  <si>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</si>
  <si>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</si>
  <si>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</si>
  <si>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</si>
  <si>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</si>
  <si>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</si>
  <si>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</si>
  <si>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</si>
  <si>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</si>
  <si>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</si>
  <si>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</si>
  <si>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</si>
  <si>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</si>
  <si>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</si>
  <si>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</si>
  <si>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</si>
  <si>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</si>
  <si>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</si>
  <si>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</si>
  <si>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</si>
  <si>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</si>
  <si>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</si>
  <si>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</si>
  <si>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</si>
  <si>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</si>
  <si>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</si>
  <si>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</si>
  <si>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</si>
  <si>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</si>
  <si>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</si>
  <si>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</si>
  <si>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</si>
  <si>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</si>
  <si>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</si>
  <si>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</si>
  <si>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</si>
  <si>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</si>
  <si>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</si>
  <si>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</si>
  <si>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</si>
  <si>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</si>
  <si>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</si>
  <si>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</si>
  <si>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</si>
  <si>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</si>
  <si>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</si>
  <si>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</si>
  <si>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</si>
  <si>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</si>
  <si>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</si>
  <si>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</si>
  <si>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</si>
  <si>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</si>
  <si>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</si>
  <si>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</si>
  <si>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</si>
  <si>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</si>
  <si>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</si>
  <si>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</si>
  <si>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</si>
  <si>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</si>
  <si>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</si>
  <si>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</si>
  <si>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</si>
  <si>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</si>
  <si>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</si>
  <si>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</si>
  <si>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</si>
  <si>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</si>
  <si>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</si>
  <si>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</si>
  <si>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</si>
  <si>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</si>
  <si>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</si>
  <si>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</si>
  <si>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</si>
  <si>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</si>
  <si>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</si>
  <si>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</si>
  <si>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</si>
  <si>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</si>
  <si>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</si>
  <si>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</si>
  <si>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</si>
  <si>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</si>
  <si>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</si>
  <si>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</si>
  <si>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</si>
  <si>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</si>
  <si>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</si>
  <si>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</si>
  <si>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</si>
  <si>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</si>
  <si>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</si>
  <si>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</si>
  <si>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</si>
  <si>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</si>
  <si>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</si>
  <si>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</si>
  <si>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</si>
  <si>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</si>
  <si>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</si>
  <si>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</si>
  <si>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</si>
  <si>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</si>
  <si>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</si>
  <si>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</si>
  <si>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</si>
  <si>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</si>
  <si>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</si>
  <si>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</si>
  <si>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</si>
  <si>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</si>
  <si>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</si>
  <si>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</si>
  <si>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</si>
  <si>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</si>
  <si>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</si>
  <si>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</si>
  <si>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</si>
  <si>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</si>
  <si>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</si>
  <si>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</si>
  <si>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</si>
  <si>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</si>
  <si>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</si>
  <si>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</si>
  <si>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</si>
  <si>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</si>
  <si>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</si>
  <si>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</si>
  <si>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</si>
  <si>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</si>
  <si>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</si>
  <si>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</si>
  <si>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</si>
  <si>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</si>
  <si>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</si>
  <si>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</si>
  <si>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</si>
  <si>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</si>
  <si>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</si>
  <si>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</si>
  <si>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</si>
  <si>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</si>
  <si>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</si>
  <si>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</si>
  <si>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</si>
  <si>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</si>
  <si>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</si>
  <si>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</si>
  <si>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</si>
  <si>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</si>
  <si>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</si>
  <si>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</si>
  <si>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</si>
  <si>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</si>
  <si>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</si>
  <si>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</si>
  <si>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</si>
  <si>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</si>
  <si>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</si>
  <si>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</si>
  <si>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</si>
  <si>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</si>
  <si>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</si>
  <si>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</si>
  <si>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</si>
  <si>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</si>
  <si>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</si>
  <si>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</si>
  <si>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</si>
  <si>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</si>
  <si>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</si>
  <si>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</si>
  <si>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</si>
  <si>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</si>
  <si>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</si>
  <si>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</si>
  <si>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</si>
  <si>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</si>
  <si>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</si>
  <si>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</si>
  <si>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</si>
  <si>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</si>
  <si>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</si>
  <si>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</si>
  <si>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</si>
  <si>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</si>
  <si>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</si>
  <si>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</si>
  <si>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</si>
  <si>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</si>
  <si>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</si>
  <si>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</si>
  <si>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</si>
  <si>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</si>
  <si>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</si>
  <si>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</si>
  <si>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</si>
  <si>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</si>
  <si>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</si>
  <si>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</si>
  <si>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</si>
  <si>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</si>
  <si>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</si>
  <si>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</si>
  <si>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</si>
  <si>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</si>
  <si>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</si>
  <si>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</si>
  <si>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</si>
  <si>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</si>
  <si>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</si>
  <si>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</si>
  <si>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</si>
  <si>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</si>
  <si>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</si>
  <si>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</si>
  <si>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</si>
  <si>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</si>
  <si>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</si>
  <si>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</si>
  <si>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</si>
  <si>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</si>
  <si>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</si>
  <si>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</si>
  <si>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</si>
  <si>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</si>
  <si>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</si>
  <si>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</si>
  <si>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</si>
  <si>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</si>
  <si>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</si>
  <si>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</si>
  <si>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</si>
  <si>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</si>
  <si>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</si>
  <si>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</si>
  <si>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</si>
  <si>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</si>
  <si>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</si>
  <si>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</si>
  <si>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</si>
  <si>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</si>
  <si>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</si>
  <si>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</si>
  <si>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</si>
  <si>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</si>
  <si>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</si>
  <si>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</si>
  <si>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</si>
  <si>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</si>
  <si>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</si>
  <si>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</si>
  <si>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</si>
  <si>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</si>
  <si>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</si>
  <si>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</si>
  <si>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</si>
  <si>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</si>
  <si>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</si>
  <si>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</si>
  <si>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</si>
  <si>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</si>
  <si>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</si>
  <si>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</si>
  <si>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</si>
  <si>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</si>
  <si>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</si>
  <si>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</si>
  <si>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</si>
  <si>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</si>
  <si>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</si>
  <si>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</si>
  <si>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</si>
  <si>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</si>
  <si>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</si>
  <si>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</si>
  <si>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</si>
  <si>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</si>
  <si>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</si>
  <si>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</si>
  <si>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</si>
  <si>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</si>
  <si>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</si>
  <si>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</si>
  <si>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</si>
  <si>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</si>
  <si>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</si>
  <si>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</si>
  <si>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</si>
  <si>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</si>
  <si>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</si>
  <si>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</si>
  <si>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</si>
  <si>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</si>
  <si>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</si>
  <si>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</si>
  <si>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</si>
  <si>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</si>
  <si>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</si>
  <si>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</si>
  <si>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</si>
  <si>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</si>
  <si>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</si>
  <si>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</si>
  <si>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</si>
  <si>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</si>
  <si>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</si>
  <si>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</si>
  <si>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</si>
  <si>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</si>
  <si>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</si>
  <si>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</si>
  <si>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</si>
  <si>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</si>
  <si>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</si>
  <si>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</si>
  <si>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</si>
  <si>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</si>
  <si>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</si>
  <si>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</si>
  <si>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</si>
  <si>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</si>
  <si>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</si>
  <si>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</si>
  <si>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</si>
  <si>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</si>
  <si>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</si>
  <si>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</si>
  <si>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</si>
  <si>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</si>
  <si>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</si>
  <si>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</si>
  <si>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</si>
  <si>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</si>
  <si>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</si>
  <si>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</si>
  <si>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</si>
  <si>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</si>
  <si>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</si>
  <si>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</si>
  <si>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</si>
  <si>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</si>
  <si>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</si>
  <si>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</si>
  <si>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</si>
  <si>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</si>
  <si>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</si>
  <si>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</si>
  <si>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</si>
  <si>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</si>
  <si>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</si>
  <si>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</si>
  <si>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</si>
  <si>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</si>
  <si>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</si>
  <si>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</si>
  <si>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</si>
  <si>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</si>
  <si>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</si>
  <si>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</si>
  <si>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</si>
  <si>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</si>
  <si>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</si>
  <si>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</si>
  <si>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</si>
  <si>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</si>
  <si>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</si>
  <si>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</si>
  <si>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</si>
  <si>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</si>
  <si>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</si>
  <si>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</si>
  <si>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</si>
  <si>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</si>
  <si>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</si>
  <si>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</si>
  <si>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</si>
  <si>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</si>
  <si>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</si>
  <si>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</si>
  <si>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</si>
  <si>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</si>
  <si>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</si>
  <si>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</si>
  <si>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</si>
  <si>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</si>
  <si>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</si>
  <si>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</si>
  <si>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</si>
  <si>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</si>
  <si>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</si>
  <si>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</si>
  <si>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</si>
  <si>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</si>
  <si>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</si>
  <si>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</si>
  <si>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</si>
  <si>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</si>
  <si>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</si>
  <si>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</si>
  <si>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</si>
  <si>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</si>
  <si>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</si>
  <si>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</si>
  <si>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</si>
  <si>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</si>
  <si>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</si>
  <si>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</si>
  <si>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</si>
  <si>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</si>
  <si>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</si>
  <si>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</si>
  <si>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</si>
  <si>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</si>
  <si>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</si>
  <si>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</si>
  <si>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</si>
  <si>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</si>
  <si>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</si>
  <si>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</si>
  <si>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</si>
  <si>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</si>
  <si>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</si>
  <si>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</si>
  <si>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</si>
  <si>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</si>
  <si>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</si>
  <si>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</si>
  <si>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</si>
  <si>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</si>
  <si>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</si>
  <si>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</si>
  <si>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</si>
  <si>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</si>
  <si>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</si>
  <si>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</si>
  <si>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</si>
  <si>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</si>
  <si>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</si>
  <si>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</si>
  <si>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</si>
  <si>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</si>
  <si>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</si>
  <si>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</si>
  <si>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</si>
  <si>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</si>
  <si>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</si>
  <si>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</si>
  <si>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</si>
  <si>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</si>
  <si>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</si>
  <si>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</si>
  <si>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</si>
  <si>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</si>
  <si>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</si>
  <si>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</si>
  <si>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</si>
  <si>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</si>
  <si>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</si>
  <si>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</si>
  <si>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</si>
  <si>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</si>
  <si>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</si>
  <si>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</si>
  <si>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</si>
  <si>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</si>
  <si>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</si>
  <si>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</si>
  <si>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</si>
  <si>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</si>
  <si>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</si>
  <si>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</si>
  <si>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</si>
  <si>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</si>
  <si>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</si>
  <si>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</si>
  <si>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</si>
  <si>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</si>
  <si>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</si>
  <si>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</si>
  <si>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</si>
  <si>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</si>
  <si>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</si>
  <si>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</si>
  <si>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</si>
  <si>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</si>
  <si>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</si>
  <si>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</si>
  <si>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</si>
  <si>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</si>
  <si>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</si>
  <si>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</si>
  <si>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</si>
  <si>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</si>
  <si>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</si>
  <si>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</si>
  <si>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</si>
  <si>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</si>
  <si>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</si>
  <si>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</si>
  <si>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</si>
  <si>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</si>
  <si>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</si>
  <si>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</si>
  <si>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</si>
  <si>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</si>
  <si>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</si>
  <si>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</si>
  <si>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</si>
  <si>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</si>
  <si>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</si>
  <si>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</si>
  <si>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</si>
  <si>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</si>
  <si>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</si>
  <si>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</si>
  <si>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</si>
  <si>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</si>
  <si>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</si>
  <si>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</si>
  <si>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</si>
  <si>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</si>
  <si>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</si>
  <si>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</si>
  <si>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</si>
  <si>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</si>
  <si>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</si>
  <si>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</si>
  <si>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</si>
  <si>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</si>
  <si>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</si>
  <si>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</si>
  <si>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</si>
  <si>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</si>
  <si>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</si>
  <si>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</si>
  <si>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</si>
  <si>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</si>
  <si>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</si>
  <si>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</si>
  <si>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</si>
  <si>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</si>
  <si>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</si>
  <si>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</si>
  <si>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</si>
  <si>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</si>
  <si>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</si>
  <si>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</si>
  <si>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</si>
  <si>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</si>
  <si>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</si>
  <si>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</si>
  <si>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</si>
  <si>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</si>
  <si>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</si>
  <si>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</si>
  <si>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</si>
  <si>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</si>
  <si>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</si>
  <si>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</si>
  <si>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</si>
  <si>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</si>
  <si>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</si>
  <si>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</si>
  <si>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</si>
  <si>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</si>
  <si>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</si>
  <si>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</si>
  <si>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</si>
  <si>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</si>
  <si>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</si>
  <si>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</si>
  <si>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</si>
  <si>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</si>
  <si>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</si>
  <si>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</si>
  <si>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</si>
  <si>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</si>
  <si>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</si>
  <si>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</si>
  <si>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</si>
  <si>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</si>
  <si>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</si>
  <si>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</si>
  <si>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</si>
  <si>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</si>
  <si>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</si>
  <si>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</si>
  <si>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</si>
  <si>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</si>
  <si>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</si>
  <si>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</si>
  <si>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</si>
  <si>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</si>
  <si>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</si>
  <si>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</si>
  <si>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</si>
  <si>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</si>
  <si>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</si>
  <si>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</si>
  <si>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</si>
  <si>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</si>
  <si>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</si>
  <si>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</si>
  <si>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</si>
  <si>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</si>
  <si>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</si>
  <si>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</si>
  <si>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</si>
  <si>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</si>
  <si>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</si>
  <si>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</si>
  <si>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</si>
  <si>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</si>
  <si>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</si>
  <si>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</si>
  <si>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</si>
  <si>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</si>
  <si>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</si>
  <si>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</si>
  <si>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</si>
  <si>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</si>
  <si>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</si>
  <si>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</si>
  <si>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</si>
  <si>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</si>
  <si>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</si>
  <si>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</si>
  <si>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</si>
  <si>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</si>
  <si>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</si>
  <si>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</si>
  <si>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</si>
  <si>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</si>
  <si>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</si>
  <si>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</si>
  <si>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</si>
  <si>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</si>
  <si>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</si>
  <si>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</si>
  <si>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</si>
  <si>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</si>
  <si>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</si>
  <si>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</si>
  <si>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</si>
  <si>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</si>
  <si>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</si>
  <si>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</si>
  <si>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</si>
  <si>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</si>
  <si>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</si>
  <si>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</si>
  <si>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</si>
  <si>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</si>
  <si>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</si>
  <si>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</si>
  <si>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</si>
  <si>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</si>
  <si>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</si>
  <si>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</si>
  <si>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</si>
  <si>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</si>
  <si>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</si>
  <si>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</si>
  <si>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</si>
  <si>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</si>
  <si>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</si>
  <si>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</si>
  <si>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</si>
  <si>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</si>
  <si>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</si>
  <si>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</si>
  <si>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</si>
  <si>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</si>
  <si>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</si>
  <si>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</si>
  <si>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</si>
  <si>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</si>
  <si>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</si>
  <si>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</si>
  <si>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</si>
  <si>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</si>
  <si>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</si>
  <si>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</si>
  <si>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</si>
  <si>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</si>
  <si>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</si>
  <si>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</si>
  <si>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</si>
  <si>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</si>
  <si>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</si>
  <si>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</si>
  <si>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</si>
  <si>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</si>
  <si>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</si>
  <si>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</si>
  <si>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</si>
  <si>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</si>
  <si>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</si>
  <si>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</si>
  <si>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</si>
  <si>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</si>
  <si>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</si>
  <si>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</si>
  <si>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</si>
  <si>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</si>
  <si>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</si>
  <si>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</si>
  <si>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</si>
  <si>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</si>
  <si>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</si>
  <si>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</si>
  <si>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</si>
  <si>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</si>
  <si>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</si>
  <si>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</si>
  <si>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</si>
  <si>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</si>
  <si>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</si>
  <si>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</si>
  <si>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</si>
  <si>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</si>
  <si>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</si>
  <si>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</si>
  <si>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</si>
  <si>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</si>
  <si>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</si>
  <si>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</si>
  <si>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</si>
  <si>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</si>
  <si>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</si>
  <si>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</si>
  <si>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</si>
  <si>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</si>
  <si>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</si>
  <si>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</si>
  <si>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</si>
  <si>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</si>
  <si>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</si>
  <si>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</si>
  <si>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</si>
  <si>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</si>
  <si>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</si>
  <si>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</si>
  <si>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</si>
  <si>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</si>
  <si>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</si>
  <si>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</si>
  <si>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</si>
  <si>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</si>
  <si>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</si>
  <si>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</si>
  <si>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</si>
  <si>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</si>
  <si>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</si>
  <si>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</si>
  <si>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</si>
  <si>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</si>
  <si>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</si>
  <si>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</si>
  <si>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</si>
  <si>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</si>
  <si>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</si>
  <si>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</si>
  <si>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</si>
  <si>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</si>
  <si>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</si>
  <si>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</si>
  <si>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</si>
  <si>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</si>
  <si>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</si>
  <si>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</si>
  <si>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</si>
  <si>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</si>
  <si>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</si>
  <si>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</si>
  <si>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</si>
  <si>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</si>
  <si>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</si>
  <si>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</si>
  <si>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</si>
  <si>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</si>
  <si>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</si>
  <si>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</si>
  <si>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</si>
  <si>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</si>
  <si>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</si>
  <si>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</si>
  <si>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</si>
  <si>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</si>
  <si>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</si>
  <si>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</si>
  <si>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</si>
  <si>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</si>
  <si>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</si>
  <si>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</si>
  <si>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</si>
  <si>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</si>
  <si>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</si>
  <si>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</si>
  <si>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</si>
  <si>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</si>
  <si>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</si>
  <si>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</si>
  <si>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</si>
  <si>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</si>
  <si>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</si>
  <si>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</si>
  <si>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</si>
  <si>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</si>
  <si>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</si>
  <si>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</si>
  <si>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</si>
  <si>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</si>
  <si>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</si>
  <si>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</si>
  <si>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</si>
  <si>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</si>
  <si>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</si>
  <si>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</si>
  <si>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</si>
  <si>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</si>
  <si>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</si>
  <si>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</si>
  <si>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</si>
  <si>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</si>
  <si>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</si>
  <si>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</si>
  <si>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</si>
  <si>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</si>
  <si>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</si>
  <si>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</si>
  <si>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</si>
  <si>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</si>
  <si>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</si>
  <si>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</si>
  <si>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</si>
  <si>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</si>
  <si>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</si>
  <si>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</si>
  <si>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</si>
  <si>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</si>
  <si>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</si>
  <si>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</si>
  <si>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</si>
  <si>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</si>
  <si>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</si>
  <si>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</si>
  <si>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</si>
  <si>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</si>
  <si>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</si>
  <si>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</si>
  <si>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</si>
  <si>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</si>
  <si>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</si>
  <si>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</si>
  <si>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</si>
  <si>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</si>
  <si>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</si>
  <si>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</si>
  <si>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</si>
  <si>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</si>
  <si>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</si>
  <si>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</si>
  <si>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</si>
  <si>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</si>
  <si>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</si>
  <si>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</si>
  <si>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</si>
  <si>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</si>
  <si>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</si>
  <si>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</si>
  <si>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</si>
  <si>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</si>
  <si>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</si>
  <si>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</si>
  <si>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</si>
  <si>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</si>
  <si>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</si>
  <si>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</si>
  <si>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</si>
  <si>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</si>
  <si>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</si>
  <si>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</si>
  <si>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</si>
  <si>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</si>
  <si>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</si>
  <si>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</si>
  <si>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</si>
  <si>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</si>
  <si>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</si>
  <si>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</si>
  <si>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</si>
  <si>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</si>
  <si>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</si>
  <si>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</si>
  <si>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</si>
  <si>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</si>
  <si>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</si>
  <si>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</si>
  <si>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</si>
  <si>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</si>
  <si>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</si>
  <si>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</si>
  <si>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</si>
  <si>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</si>
  <si>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</si>
  <si>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</si>
  <si>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</si>
  <si>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</si>
  <si>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</si>
  <si>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</si>
  <si>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</si>
  <si>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</si>
  <si>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</si>
  <si>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</si>
  <si>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</si>
  <si>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</si>
  <si>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</si>
  <si>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</si>
  <si>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</si>
  <si>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</si>
  <si>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</si>
  <si>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</si>
  <si>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</si>
  <si>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</si>
  <si>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</si>
  <si>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</si>
  <si>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</si>
  <si>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</si>
  <si>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</si>
  <si>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</si>
  <si>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</si>
  <si>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</si>
  <si>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</si>
  <si>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</si>
  <si>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</si>
  <si>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</si>
  <si>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</si>
  <si>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</si>
  <si>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</si>
  <si>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</si>
  <si>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</si>
  <si>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</si>
  <si>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</si>
  <si>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</si>
  <si>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</si>
  <si>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</si>
  <si>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</si>
  <si>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</si>
  <si>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</si>
  <si>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</si>
  <si>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</si>
  <si>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</si>
  <si>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</si>
  <si>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</si>
  <si>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</si>
  <si>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</si>
  <si>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</si>
  <si>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</si>
  <si>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</si>
  <si>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</si>
  <si>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</si>
  <si>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</si>
  <si>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</si>
  <si>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</si>
  <si>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</si>
  <si>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</si>
  <si>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</si>
  <si>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</si>
  <si>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</si>
  <si>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</si>
  <si>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</si>
  <si>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</si>
  <si>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</si>
  <si>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</si>
  <si>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</si>
  <si>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</si>
  <si>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</si>
  <si>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</si>
  <si>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</si>
  <si>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</si>
  <si>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</si>
  <si>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</si>
  <si>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</si>
  <si>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</si>
  <si>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</si>
  <si>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</si>
  <si>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</si>
  <si>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</si>
  <si>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</si>
  <si>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</si>
  <si>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</si>
  <si>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</si>
  <si>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</si>
  <si>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</si>
  <si>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</si>
  <si>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</si>
  <si>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</si>
  <si>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</si>
  <si>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</si>
  <si>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</si>
  <si>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</si>
  <si>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</si>
  <si>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</si>
  <si>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</si>
  <si>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</si>
  <si>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</si>
  <si>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</si>
  <si>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</si>
  <si>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</si>
  <si>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</si>
  <si>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</si>
  <si>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</si>
  <si>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</si>
  <si>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</si>
  <si>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</si>
  <si>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</si>
  <si>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</si>
  <si>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</si>
  <si>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</si>
  <si>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</si>
  <si>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</si>
  <si>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</si>
  <si>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</si>
  <si>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</si>
  <si>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</si>
  <si>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</si>
  <si>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</si>
  <si>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</si>
  <si>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</si>
  <si>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</si>
  <si>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</si>
  <si>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</si>
  <si>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</si>
  <si>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</si>
  <si>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</si>
  <si>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</si>
  <si>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</si>
  <si>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</si>
  <si>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</si>
  <si>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</si>
  <si>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</si>
  <si>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</si>
  <si>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</si>
  <si>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</si>
  <si>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</si>
  <si>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</si>
  <si>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</si>
  <si>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</si>
  <si>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</si>
  <si>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</si>
  <si>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</si>
  <si>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</si>
  <si>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</si>
  <si>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</si>
  <si>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</si>
  <si>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</si>
  <si>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</si>
  <si>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</si>
  <si>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</si>
  <si>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</si>
  <si>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</si>
  <si>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</si>
  <si>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</si>
  <si>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</si>
  <si>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</si>
  <si>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</si>
  <si>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</si>
  <si>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</si>
  <si>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</si>
  <si>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</si>
  <si>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</si>
  <si>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</si>
  <si>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</si>
  <si>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</si>
  <si>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</si>
  <si>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</si>
  <si>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</si>
  <si>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</si>
  <si>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</si>
  <si>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</si>
  <si>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</si>
  <si>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</si>
  <si>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</si>
  <si>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</si>
  <si>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</si>
  <si>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</si>
  <si>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</si>
  <si>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</si>
  <si>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</si>
  <si>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</si>
  <si>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</si>
  <si>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</si>
  <si>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</si>
  <si>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</si>
  <si>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</si>
  <si>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</si>
  <si>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</si>
  <si>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</si>
  <si>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</si>
  <si>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</si>
  <si>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</si>
  <si>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</si>
  <si>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</si>
  <si>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</si>
  <si>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</si>
  <si>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</si>
  <si>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</si>
  <si>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</si>
  <si>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</si>
  <si>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</si>
  <si>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</si>
  <si>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</si>
  <si>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</si>
  <si>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</si>
  <si>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</si>
  <si>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</si>
  <si>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</si>
  <si>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</si>
  <si>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</si>
  <si>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</si>
  <si>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</si>
  <si>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</si>
  <si>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</si>
  <si>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</si>
  <si>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</si>
  <si>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</si>
  <si>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</si>
  <si>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</si>
  <si>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</si>
  <si>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</si>
  <si>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</si>
  <si>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</si>
  <si>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</si>
  <si>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</si>
  <si>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</si>
  <si>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</si>
  <si>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</si>
  <si>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</si>
  <si>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</si>
  <si>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</si>
  <si>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</si>
  <si>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</si>
  <si>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</si>
  <si>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</si>
  <si>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</si>
  <si>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</si>
  <si>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</si>
  <si>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</si>
  <si>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</si>
  <si>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</si>
  <si>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</si>
  <si>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</si>
  <si>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</si>
  <si>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</si>
  <si>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</si>
  <si>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</si>
  <si>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</si>
  <si>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</si>
  <si>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</si>
  <si>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</si>
  <si>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</si>
  <si>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</si>
  <si>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</si>
  <si>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</si>
  <si>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</si>
  <si>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</si>
  <si>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</si>
  <si>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</si>
  <si>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</si>
  <si>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</si>
  <si>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</si>
  <si>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</si>
  <si>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</si>
  <si>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</si>
  <si>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</si>
  <si>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</si>
  <si>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</si>
  <si>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</si>
  <si>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</si>
  <si>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</si>
  <si>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</si>
  <si>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</si>
  <si>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</si>
  <si>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</si>
  <si>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</si>
  <si>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</si>
  <si>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</si>
  <si>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</si>
  <si>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</si>
  <si>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</si>
  <si>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</si>
  <si>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</si>
  <si>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</si>
  <si>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</si>
  <si>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</si>
  <si>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</si>
  <si>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</si>
  <si>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</si>
  <si>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</si>
  <si>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</si>
  <si>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</si>
  <si>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</si>
  <si>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</si>
  <si>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</si>
  <si>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</si>
  <si>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</si>
  <si>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</si>
  <si>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</si>
  <si>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</si>
  <si>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</si>
  <si>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</si>
  <si>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</si>
  <si>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</si>
  <si>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</si>
  <si>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</si>
  <si>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</si>
  <si>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</si>
  <si>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</si>
  <si>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</si>
  <si>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</si>
  <si>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</si>
  <si>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</si>
  <si>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</si>
  <si>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</si>
  <si>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</si>
  <si>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</si>
  <si>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</si>
  <si>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</si>
  <si>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</si>
  <si>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</si>
  <si>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</si>
  <si>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</si>
  <si>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</si>
  <si>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</si>
  <si>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</si>
  <si>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</si>
  <si>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</si>
  <si>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</si>
  <si>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</si>
  <si>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</si>
  <si>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</si>
  <si>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</si>
  <si>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</si>
  <si>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</si>
  <si>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</si>
  <si>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</si>
  <si>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</si>
  <si>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</si>
  <si>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</si>
  <si>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</si>
  <si>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</si>
  <si>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</si>
  <si>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</si>
  <si>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</si>
  <si>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</si>
  <si>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</si>
  <si>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</si>
  <si>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</si>
  <si>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</si>
  <si>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</si>
  <si>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</si>
  <si>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</si>
  <si>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</si>
  <si>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</si>
  <si>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</si>
  <si>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</si>
  <si>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</si>
  <si>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</si>
  <si>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</si>
  <si>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</si>
  <si>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</si>
  <si>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</si>
  <si>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</si>
  <si>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</si>
  <si>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</si>
  <si>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</si>
  <si>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</si>
  <si>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</si>
  <si>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</si>
  <si>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</si>
  <si>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</si>
  <si>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</si>
  <si>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</si>
  <si>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</si>
  <si>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</si>
  <si>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</si>
  <si>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</si>
  <si>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</si>
  <si>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</si>
  <si>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</si>
  <si>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</si>
  <si>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</si>
  <si>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</si>
  <si>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</si>
  <si>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</si>
  <si>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</si>
  <si>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</si>
  <si>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</si>
  <si>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</si>
  <si>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</si>
  <si>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</si>
  <si>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</si>
  <si>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</si>
  <si>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</si>
  <si>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</si>
  <si>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</si>
  <si>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</si>
  <si>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</si>
  <si>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</si>
  <si>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</si>
  <si>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</si>
  <si>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</si>
  <si>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</si>
  <si>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</si>
  <si>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</si>
  <si>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</si>
  <si>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</si>
  <si>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</si>
  <si>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</si>
  <si>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</si>
  <si>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</si>
  <si>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</si>
  <si>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</si>
  <si>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</si>
  <si>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</si>
  <si>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</si>
  <si>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</si>
  <si>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</si>
  <si>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</si>
  <si>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</si>
  <si>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</si>
  <si>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</si>
  <si>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</si>
  <si>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</si>
  <si>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</si>
  <si>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</si>
  <si>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</si>
  <si>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</si>
  <si>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</si>
  <si>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</si>
  <si>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</si>
  <si>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</si>
  <si>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</si>
  <si>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</si>
  <si>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</si>
  <si>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</si>
  <si>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</si>
  <si>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</si>
  <si>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</si>
  <si>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</si>
  <si>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</si>
  <si>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</si>
  <si>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</si>
  <si>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</si>
  <si>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</si>
  <si>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</si>
  <si>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</si>
  <si>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</si>
  <si>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</si>
  <si>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</si>
  <si>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</si>
  <si>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</si>
  <si>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</si>
  <si>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</si>
  <si>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</si>
  <si>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</si>
  <si>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</si>
  <si>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</si>
  <si>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</si>
  <si>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</si>
  <si>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</si>
  <si>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</si>
  <si>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</si>
  <si>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</si>
  <si>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</si>
  <si>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</si>
  <si>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</si>
  <si>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</si>
  <si>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</si>
  <si>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</si>
  <si>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</si>
  <si>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</si>
  <si>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</si>
  <si>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</si>
  <si>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</si>
  <si>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</si>
  <si>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</si>
  <si>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</si>
  <si>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</si>
  <si>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</si>
  <si>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</si>
  <si>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</si>
  <si>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</si>
  <si>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</si>
  <si>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</si>
  <si>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</si>
  <si>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</si>
  <si>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</si>
  <si>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</si>
  <si>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</si>
  <si>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</si>
  <si>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</si>
  <si>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</si>
  <si>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</si>
  <si>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</si>
  <si>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</si>
  <si>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</si>
  <si>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</si>
  <si>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</si>
  <si>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</si>
  <si>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</si>
  <si>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</si>
  <si>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</si>
  <si>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</si>
  <si>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</si>
  <si>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</si>
  <si>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</si>
  <si>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</si>
  <si>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</si>
  <si>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</si>
  <si>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</si>
  <si>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</si>
  <si>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</si>
  <si>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</si>
  <si>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</si>
  <si>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</si>
  <si>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</si>
  <si>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</si>
  <si>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</si>
  <si>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</si>
  <si>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</si>
  <si>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</si>
  <si>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</si>
  <si>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</si>
  <si>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</si>
  <si>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</si>
  <si>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</si>
  <si>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</si>
  <si>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</si>
  <si>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</si>
  <si>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</si>
  <si>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</si>
  <si>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</si>
  <si>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</si>
  <si>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</si>
  <si>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</si>
  <si>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</si>
  <si>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</si>
  <si>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</si>
  <si>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</si>
  <si>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</si>
  <si>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</si>
  <si>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</si>
  <si>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</si>
  <si>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</si>
  <si>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</si>
  <si>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</si>
  <si>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</si>
  <si>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</si>
  <si>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</si>
  <si>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</si>
  <si>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</si>
  <si>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</si>
  <si>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</si>
  <si>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</si>
  <si>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</si>
  <si>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</si>
  <si>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</si>
  <si>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</si>
  <si>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</si>
  <si>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</si>
  <si>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</si>
  <si>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</si>
  <si>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</si>
  <si>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</si>
  <si>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</si>
  <si>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</si>
  <si>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</si>
  <si>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</si>
  <si>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</si>
  <si>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</si>
  <si>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</si>
  <si>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</si>
  <si>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</si>
  <si>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</si>
  <si>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</si>
  <si>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</si>
  <si>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</si>
  <si>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</si>
  <si>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</si>
  <si>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</si>
  <si>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</si>
  <si>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</si>
  <si>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</si>
  <si>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</si>
  <si>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</si>
  <si>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</si>
  <si>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</si>
  <si>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</si>
  <si>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</si>
  <si>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</si>
  <si>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</si>
  <si>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</si>
  <si>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</si>
  <si>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</si>
  <si>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</si>
  <si>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</si>
  <si>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</si>
  <si>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</si>
  <si>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</si>
  <si>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</si>
  <si>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</si>
  <si>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</si>
  <si>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</si>
  <si>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</si>
  <si>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</si>
  <si>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</si>
  <si>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</si>
  <si>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</si>
  <si>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</si>
  <si>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</si>
  <si>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</si>
  <si>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</si>
  <si>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</si>
  <si>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</si>
  <si>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</si>
  <si>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</si>
  <si>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</si>
  <si>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</si>
  <si>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</si>
  <si>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</si>
  <si>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</si>
  <si>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</si>
  <si>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</si>
  <si>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</si>
  <si>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</si>
  <si>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</si>
  <si>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</si>
  <si>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</si>
  <si>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</si>
  <si>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</si>
  <si>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</si>
  <si>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</si>
  <si>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</si>
  <si>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</si>
  <si>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</si>
  <si>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</si>
  <si>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</si>
  <si>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</si>
  <si>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</si>
  <si>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</si>
  <si>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</si>
  <si>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</si>
  <si>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</si>
  <si>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</si>
  <si>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</si>
  <si>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</si>
  <si>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</si>
  <si>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</si>
  <si>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</si>
  <si>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</si>
  <si>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</si>
  <si>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</si>
  <si>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</si>
  <si>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</si>
  <si>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</si>
  <si>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</si>
  <si>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</si>
  <si>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</si>
  <si>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</si>
  <si>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</si>
  <si>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</si>
  <si>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</si>
  <si>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</si>
  <si>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</si>
  <si>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</si>
  <si>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</si>
  <si>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</si>
  <si>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</si>
  <si>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</si>
  <si>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</si>
  <si>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</si>
  <si>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</si>
  <si>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</si>
  <si>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</si>
  <si>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</si>
  <si>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</si>
  <si>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</si>
  <si>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</si>
  <si>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</si>
  <si>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</si>
  <si>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</si>
  <si>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</si>
  <si>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</si>
  <si>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</si>
  <si>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</si>
  <si>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</si>
  <si>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</si>
  <si>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</si>
  <si>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</si>
  <si>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</si>
  <si>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</si>
  <si>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</si>
  <si>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</si>
  <si>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</si>
  <si>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</si>
  <si>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</si>
  <si>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</si>
  <si>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</si>
  <si>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</si>
  <si>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</si>
  <si>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</si>
  <si>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</si>
  <si>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</si>
  <si>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</si>
  <si>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</si>
  <si>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</si>
  <si>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</si>
  <si>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</si>
  <si>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</si>
  <si>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</si>
  <si>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</si>
  <si>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</si>
  <si>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</si>
  <si>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</si>
  <si>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</si>
  <si>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</si>
  <si>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</si>
  <si>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</si>
  <si>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</si>
  <si>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</si>
  <si>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</si>
  <si>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</si>
  <si>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</si>
  <si>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</si>
  <si>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</si>
  <si>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</si>
  <si>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</si>
  <si>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</si>
  <si>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</si>
  <si>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</si>
  <si>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</si>
  <si>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</si>
  <si>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</si>
  <si>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</si>
  <si>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</si>
  <si>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</si>
  <si>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</si>
  <si>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</si>
  <si>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</si>
  <si>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</si>
  <si>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</si>
  <si>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</si>
  <si>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</si>
  <si>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</si>
  <si>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</si>
  <si>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</si>
  <si>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</si>
  <si>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</si>
  <si>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</si>
  <si>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</si>
  <si>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</si>
  <si>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</si>
  <si>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</si>
  <si>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</si>
  <si>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</si>
  <si>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</si>
  <si>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</si>
  <si>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</si>
  <si>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</si>
  <si>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</si>
  <si>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</si>
  <si>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</si>
  <si>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</si>
  <si>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</si>
  <si>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</si>
  <si>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</si>
  <si>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</si>
  <si>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</si>
  <si>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</si>
  <si>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</si>
  <si>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</si>
  <si>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</si>
  <si>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</si>
  <si>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</si>
  <si>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</si>
  <si>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</si>
  <si>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</si>
  <si>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</si>
  <si>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</si>
  <si>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</si>
  <si>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</si>
  <si>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</si>
  <si>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</si>
  <si>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</si>
  <si>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</si>
  <si>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</si>
  <si>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</si>
  <si>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</si>
  <si>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</si>
  <si>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</si>
  <si>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</si>
  <si>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</si>
  <si>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</si>
  <si>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</si>
  <si>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</si>
  <si>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</si>
  <si>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</si>
  <si>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</si>
  <si>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</si>
  <si>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</si>
  <si>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</si>
  <si>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</si>
  <si>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</si>
  <si>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</si>
  <si>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</si>
  <si>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</si>
  <si>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</si>
  <si>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</si>
  <si>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</si>
  <si>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</si>
  <si>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</si>
  <si>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</si>
  <si>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</si>
  <si>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</si>
  <si>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</si>
  <si>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</si>
  <si>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</si>
  <si>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</si>
  <si>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</si>
  <si>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</si>
  <si>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</si>
  <si>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</si>
  <si>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</si>
  <si>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</si>
  <si>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</si>
  <si>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</si>
  <si>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</si>
  <si>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</si>
  <si>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</si>
  <si>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</si>
  <si>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</si>
  <si>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</si>
  <si>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</si>
  <si>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</si>
  <si>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</si>
  <si>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</si>
  <si>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</si>
  <si>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</si>
  <si>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</si>
  <si>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</si>
  <si>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</si>
  <si>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</si>
  <si>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</si>
  <si>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</si>
  <si>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</si>
  <si>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</si>
  <si>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</si>
  <si>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</si>
  <si>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</si>
  <si>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</si>
  <si>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</si>
  <si>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</si>
  <si>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</si>
  <si>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</si>
  <si>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</si>
  <si>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</si>
  <si>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</si>
  <si>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</si>
  <si>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</si>
  <si>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</si>
  <si>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</si>
  <si>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</si>
  <si>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</si>
  <si>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</si>
  <si>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</si>
  <si>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</si>
  <si>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</si>
  <si>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</si>
  <si>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</si>
  <si>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</si>
  <si>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</si>
  <si>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</si>
  <si>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</si>
  <si>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</si>
  <si>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</si>
  <si>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</si>
  <si>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</si>
  <si>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</si>
  <si>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</si>
  <si>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</si>
  <si>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</si>
  <si>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</si>
  <si>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</si>
  <si>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</si>
  <si>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</si>
  <si>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</si>
  <si>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</si>
  <si>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</si>
  <si>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</si>
  <si>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</si>
  <si>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</si>
  <si>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</si>
  <si>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</si>
  <si>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</si>
  <si>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</si>
  <si>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</si>
  <si>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</si>
  <si>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</si>
  <si>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</si>
  <si>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</si>
  <si>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</si>
  <si>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</si>
  <si>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</si>
  <si>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</si>
  <si>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</si>
  <si>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</si>
  <si>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</si>
  <si>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</si>
  <si>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</si>
  <si>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</si>
  <si>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</si>
  <si>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</si>
  <si>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</si>
  <si>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</si>
  <si>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</si>
  <si>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</si>
  <si>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</si>
  <si>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</si>
  <si>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</si>
  <si>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</si>
  <si>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</si>
  <si>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</si>
  <si>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</si>
  <si>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</si>
  <si>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</si>
  <si>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</si>
  <si>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</si>
  <si>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</si>
  <si>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</si>
  <si>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</si>
  <si>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</si>
  <si>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</si>
  <si>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</si>
  <si>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</si>
  <si>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</si>
  <si>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</si>
  <si>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</si>
  <si>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</si>
  <si>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</si>
  <si>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</si>
  <si>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</si>
  <si>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</si>
  <si>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</si>
  <si>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</si>
  <si>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</si>
  <si>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</si>
  <si>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</si>
  <si>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</si>
  <si>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</si>
  <si>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</si>
  <si>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</si>
  <si>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</si>
  <si>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</si>
  <si>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</si>
  <si>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</si>
  <si>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</si>
  <si>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</si>
  <si>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</si>
  <si>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</si>
  <si>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</si>
  <si>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</si>
  <si>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</si>
  <si>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</si>
  <si>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</si>
  <si>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</si>
  <si>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</si>
  <si>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</si>
  <si>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</si>
  <si>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</si>
  <si>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</si>
  <si>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</si>
  <si>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</si>
  <si>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</si>
  <si>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</si>
  <si>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</si>
  <si>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</si>
  <si>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</si>
  <si>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</si>
  <si>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</si>
  <si>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</si>
  <si>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</si>
  <si>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</si>
  <si>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</si>
  <si>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</si>
  <si>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</si>
  <si>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</si>
  <si>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</si>
  <si>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</si>
  <si>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</si>
  <si>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</si>
  <si>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</si>
  <si>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</si>
  <si>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</si>
  <si>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</si>
  <si>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</si>
  <si>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</si>
  <si>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</si>
  <si>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</si>
  <si>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</si>
  <si>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</si>
  <si>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</si>
  <si>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</si>
  <si>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</si>
  <si>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</si>
  <si>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</si>
  <si>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</si>
  <si>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</si>
  <si>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</si>
  <si>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</si>
  <si>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</si>
  <si>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</si>
  <si>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</si>
  <si>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</si>
  <si>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</si>
  <si>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</si>
  <si>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</si>
  <si>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</si>
  <si>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</si>
  <si>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</si>
  <si>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</si>
  <si>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</si>
  <si>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</si>
  <si>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</si>
  <si>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</si>
  <si>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</si>
  <si>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</si>
  <si>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</si>
  <si>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</si>
  <si>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</si>
  <si>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</si>
  <si>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</si>
  <si>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</si>
  <si>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</si>
  <si>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</si>
  <si>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</si>
  <si>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</si>
  <si>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</si>
  <si>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</si>
  <si>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</si>
  <si>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</si>
  <si>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</si>
  <si>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</si>
  <si>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</si>
  <si>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</si>
  <si>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</si>
  <si>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</si>
  <si>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</si>
  <si>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</si>
  <si>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</si>
  <si>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</si>
  <si>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</si>
  <si>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</si>
  <si>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</si>
  <si>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</si>
  <si>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</si>
  <si>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</si>
  <si>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</si>
  <si>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</si>
  <si>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</si>
  <si>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</si>
  <si>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</si>
  <si>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</si>
  <si>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</si>
  <si>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</si>
  <si>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</si>
  <si>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</si>
  <si>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</si>
  <si>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</si>
  <si>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</si>
  <si>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</si>
  <si>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</si>
  <si>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</si>
  <si>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</si>
  <si>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</si>
  <si>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</si>
  <si>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</si>
  <si>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</si>
  <si>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</si>
  <si>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</si>
  <si>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</si>
  <si>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</si>
  <si>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</si>
  <si>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</si>
  <si>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</si>
  <si>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</si>
  <si>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</si>
  <si>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</si>
  <si>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</si>
  <si>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</si>
  <si>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</si>
  <si>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</si>
  <si>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</si>
  <si>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</si>
  <si>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</si>
  <si>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</si>
  <si>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</si>
  <si>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</si>
  <si>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</si>
  <si>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</si>
  <si>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</si>
  <si>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</si>
  <si>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</si>
  <si>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</si>
  <si>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</si>
  <si>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</si>
  <si>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</si>
  <si>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</si>
  <si>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</si>
  <si>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</si>
  <si>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</si>
  <si>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</si>
  <si>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</si>
  <si>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</si>
  <si>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</si>
  <si>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</si>
  <si>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</si>
  <si>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</si>
  <si>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</si>
  <si>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</si>
  <si>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</si>
  <si>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</si>
  <si>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</si>
  <si>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</si>
  <si>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</si>
  <si>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</si>
  <si>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</si>
  <si>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</si>
  <si>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</si>
  <si>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</si>
  <si>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</si>
  <si>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</si>
  <si>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</si>
  <si>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</si>
  <si>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</si>
  <si>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</si>
  <si>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</si>
  <si>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</si>
  <si>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</si>
  <si>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</si>
  <si>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</si>
  <si>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</si>
  <si>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</si>
  <si>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</si>
  <si>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</si>
  <si>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</si>
  <si>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</si>
  <si>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</si>
  <si>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</si>
  <si>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</si>
  <si>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</si>
  <si>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</si>
  <si>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</si>
  <si>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</si>
  <si>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</si>
  <si>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</si>
  <si>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</si>
  <si>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</si>
  <si>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</si>
  <si>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</si>
  <si>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</si>
  <si>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</si>
  <si>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</si>
  <si>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</si>
  <si>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</si>
  <si>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</si>
  <si>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</si>
  <si>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</si>
  <si>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</si>
  <si>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</si>
  <si>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</si>
  <si>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</si>
  <si>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</si>
  <si>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</si>
  <si>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</si>
  <si>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</si>
  <si>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</si>
  <si>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</si>
  <si>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</si>
  <si>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</si>
  <si>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</si>
  <si>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</si>
  <si>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</si>
  <si>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</si>
  <si>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</si>
  <si>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</si>
  <si>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</si>
  <si>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</si>
  <si>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</si>
  <si>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</si>
  <si>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</si>
  <si>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</si>
  <si>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</si>
  <si>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</si>
  <si>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</si>
  <si>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</si>
  <si>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</si>
  <si>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</si>
  <si>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</si>
  <si>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</si>
  <si>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</si>
  <si>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</si>
  <si>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</si>
  <si>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</si>
  <si>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</si>
  <si>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</si>
  <si>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</si>
  <si>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</si>
  <si>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</si>
  <si>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</si>
  <si>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</si>
  <si>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</si>
  <si>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</si>
  <si>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</si>
  <si>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</si>
  <si>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</si>
  <si>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</si>
  <si>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</si>
  <si>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</si>
  <si>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</si>
  <si>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</si>
  <si>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</si>
  <si>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</si>
  <si>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</si>
  <si>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</si>
  <si>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</si>
  <si>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</si>
  <si>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</si>
  <si>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</si>
  <si>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</si>
  <si>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</si>
  <si>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</si>
  <si>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</si>
  <si>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</si>
  <si>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</si>
  <si>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</si>
  <si>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</si>
  <si>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</si>
  <si>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</si>
  <si>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</si>
  <si>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</si>
  <si>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</si>
  <si>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</si>
  <si>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</si>
  <si>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</si>
  <si>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</si>
  <si>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</si>
  <si>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</si>
  <si>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</si>
  <si>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</si>
  <si>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</si>
  <si>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</si>
  <si>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</si>
  <si>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</si>
  <si>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</si>
  <si>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</si>
  <si>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</si>
  <si>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</si>
  <si>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</si>
  <si>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</si>
  <si>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</si>
  <si>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</si>
  <si>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</si>
  <si>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</si>
  <si>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</si>
  <si>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</si>
  <si>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</si>
  <si>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</si>
  <si>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</si>
  <si>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</si>
  <si>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</si>
  <si>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</si>
  <si>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</si>
  <si>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</si>
  <si>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</si>
  <si>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</si>
  <si>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</si>
  <si>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</si>
  <si>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</si>
  <si>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</si>
  <si>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</si>
  <si>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</si>
  <si>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</si>
  <si>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</si>
  <si>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</si>
  <si>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</si>
  <si>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</si>
  <si>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</si>
  <si>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</si>
  <si>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</si>
  <si>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</si>
  <si>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</si>
  <si>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</si>
  <si>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</si>
  <si>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</si>
  <si>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</si>
  <si>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</si>
  <si>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</si>
  <si>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</si>
  <si>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</si>
  <si>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</si>
  <si>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</si>
  <si>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</si>
  <si>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</si>
  <si>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</si>
  <si>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</si>
  <si>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</si>
  <si>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</si>
  <si>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</si>
  <si>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</si>
  <si>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</si>
  <si>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</si>
  <si>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</si>
  <si>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</si>
  <si>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</si>
  <si>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</si>
  <si>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</si>
  <si>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</si>
  <si>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</si>
  <si>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</si>
  <si>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</si>
  <si>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</si>
  <si>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</si>
  <si>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</si>
  <si>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</si>
  <si>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</si>
  <si>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</si>
  <si>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</si>
  <si>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</si>
  <si>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</si>
  <si>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</si>
  <si>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</si>
  <si>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</si>
  <si>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</si>
  <si>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</si>
  <si>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</si>
  <si>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</si>
  <si>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</si>
  <si>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</si>
  <si>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</si>
  <si>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</si>
  <si>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</si>
  <si>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</si>
  <si>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</si>
  <si>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</si>
  <si>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</si>
  <si>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</si>
  <si>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</si>
  <si>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</si>
  <si>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</si>
  <si>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</si>
  <si>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</si>
  <si>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</si>
  <si>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</si>
  <si>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</si>
  <si>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</si>
  <si>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</si>
  <si>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</si>
  <si>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</si>
  <si>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</si>
  <si>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</si>
  <si>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</si>
  <si>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</si>
  <si>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</si>
  <si>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</si>
  <si>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</si>
  <si>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</si>
  <si>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</si>
  <si>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</si>
  <si>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</si>
  <si>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</si>
  <si>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</si>
  <si>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</si>
  <si>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</si>
  <si>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</si>
  <si>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</si>
  <si>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</si>
  <si>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</si>
  <si>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</si>
  <si>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</si>
  <si>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</si>
  <si>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</si>
  <si>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</si>
  <si>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</si>
  <si>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</si>
  <si>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</si>
  <si>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</si>
  <si>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</si>
  <si>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</si>
  <si>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</si>
  <si>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</si>
  <si>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</si>
  <si>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</si>
  <si>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</si>
  <si>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</si>
  <si>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</si>
  <si>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</si>
  <si>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</si>
  <si>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</si>
  <si>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</si>
  <si>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</si>
  <si>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</si>
  <si>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</si>
  <si>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</si>
  <si>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</si>
  <si>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</si>
  <si>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</si>
  <si>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</si>
  <si>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</si>
  <si>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</si>
  <si>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</si>
  <si>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</si>
  <si>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</si>
  <si>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</si>
  <si>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</si>
  <si>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</si>
  <si>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</si>
  <si>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</si>
  <si>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</si>
  <si>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</si>
  <si>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</si>
  <si>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</si>
  <si>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</si>
  <si>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</si>
  <si>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</si>
  <si>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</si>
  <si>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</si>
  <si>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</si>
  <si>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</si>
  <si>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</si>
  <si>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</si>
  <si>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</si>
  <si>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</si>
  <si>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</si>
  <si>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</si>
  <si>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</si>
  <si>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</si>
  <si>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</si>
  <si>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</si>
  <si>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</si>
  <si>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</si>
  <si>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</si>
  <si>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</si>
  <si>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</si>
  <si>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</si>
  <si>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</si>
  <si>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</si>
  <si>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</si>
  <si>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</si>
  <si>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</si>
  <si>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</si>
  <si>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</si>
  <si>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</si>
  <si>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</si>
  <si>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</si>
  <si>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</si>
  <si>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</si>
  <si>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</si>
  <si>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</si>
  <si>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</si>
  <si>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</si>
  <si>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</si>
  <si>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</si>
  <si>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</si>
  <si>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</si>
  <si>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</si>
  <si>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</si>
  <si>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</si>
  <si>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</si>
  <si>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</si>
  <si>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</si>
  <si>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</si>
  <si>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</si>
  <si>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</si>
  <si>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</si>
  <si>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</si>
  <si>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</si>
  <si>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</si>
  <si>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</si>
  <si>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</si>
  <si>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</si>
  <si>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</si>
  <si>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</si>
  <si>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</si>
  <si>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</si>
  <si>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</si>
  <si>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</si>
  <si>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</si>
  <si>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</si>
  <si>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</si>
  <si>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</si>
  <si>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</si>
  <si>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</si>
  <si>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</si>
  <si>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</si>
  <si>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</si>
  <si>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</si>
  <si>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</si>
  <si>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</si>
  <si>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</si>
  <si>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</si>
  <si>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</si>
  <si>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</si>
  <si>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</si>
  <si>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</si>
  <si>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</si>
  <si>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</si>
  <si>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</si>
  <si>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</si>
  <si>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</si>
  <si>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</si>
  <si>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</si>
  <si>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</si>
  <si>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</si>
  <si>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</si>
  <si>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</si>
  <si>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</si>
  <si>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</si>
  <si>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</si>
  <si>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</si>
  <si>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</si>
  <si>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</si>
  <si>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</si>
  <si>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</si>
  <si>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</si>
  <si>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</si>
  <si>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</si>
  <si>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</si>
  <si>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</si>
  <si>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</si>
  <si>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</si>
  <si>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</si>
  <si>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</si>
  <si>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</si>
  <si>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</si>
  <si>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</si>
  <si>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</si>
  <si>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</si>
  <si>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</si>
  <si>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</si>
  <si>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</si>
  <si>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</si>
  <si>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</si>
  <si>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</si>
  <si>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</si>
  <si>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</si>
  <si>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</si>
  <si>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</si>
  <si>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</si>
  <si>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</si>
  <si>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</si>
  <si>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</si>
  <si>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</si>
  <si>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</si>
  <si>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</si>
  <si>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</si>
  <si>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</si>
  <si>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</si>
  <si>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</si>
  <si>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</si>
  <si>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</si>
  <si>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</si>
  <si>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</si>
  <si>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</si>
  <si>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</si>
  <si>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</si>
  <si>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</si>
  <si>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</si>
  <si>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</si>
  <si>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</si>
  <si>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</si>
  <si>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</si>
  <si>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</si>
  <si>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</si>
  <si>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</si>
  <si>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</si>
  <si>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</si>
  <si>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</si>
  <si>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</si>
  <si>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</si>
  <si>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</si>
  <si>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</si>
  <si>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</si>
  <si>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</si>
  <si>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</si>
  <si>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</si>
  <si>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</si>
  <si>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</si>
  <si>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</si>
  <si>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</si>
  <si>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</si>
  <si>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</si>
  <si>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</si>
  <si>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</si>
  <si>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</si>
  <si>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</si>
  <si>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</si>
  <si>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</si>
  <si>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</si>
  <si>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</si>
  <si>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</si>
  <si>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</si>
  <si>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</si>
  <si>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</si>
  <si>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</si>
  <si>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</si>
  <si>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</si>
  <si>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</si>
  <si>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</si>
  <si>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</si>
  <si>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</si>
  <si>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</si>
  <si>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</si>
  <si>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</si>
  <si>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</si>
  <si>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</si>
  <si>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</si>
  <si>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</si>
  <si>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</si>
  <si>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</si>
  <si>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</si>
  <si>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</si>
  <si>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</si>
  <si>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</si>
  <si>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</si>
  <si>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</si>
  <si>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</si>
  <si>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</si>
  <si>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</si>
  <si>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</si>
  <si>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</si>
  <si>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</si>
  <si>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</si>
  <si>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</si>
  <si>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</si>
  <si>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</si>
  <si>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</si>
  <si>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</si>
  <si>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</si>
  <si>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</si>
  <si>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</si>
  <si>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</si>
  <si>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</si>
  <si>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</si>
  <si>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</si>
  <si>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</si>
  <si>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</si>
  <si>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</si>
  <si>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</si>
  <si>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</si>
  <si>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</si>
  <si>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</si>
  <si>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</si>
  <si>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</si>
  <si>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</si>
  <si>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</si>
  <si>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</si>
  <si>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</si>
  <si>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</si>
  <si>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</si>
  <si>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</si>
  <si>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</si>
  <si>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</si>
  <si>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</si>
  <si>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</si>
  <si>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</si>
  <si>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</si>
  <si>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</si>
  <si>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</si>
  <si>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</si>
  <si>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</si>
  <si>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</si>
  <si>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</si>
  <si>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</si>
  <si>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</si>
  <si>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</si>
  <si>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</si>
  <si>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</si>
  <si>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</si>
  <si>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</si>
  <si>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</si>
  <si>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</si>
  <si>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</si>
  <si>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</si>
  <si>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</si>
  <si>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</si>
  <si>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</si>
  <si>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</si>
  <si>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</si>
  <si>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</si>
  <si>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</si>
  <si>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</si>
  <si>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</si>
  <si>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</si>
  <si>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</si>
  <si>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</si>
  <si>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</si>
  <si>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</si>
  <si>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</si>
  <si>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</si>
  <si>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</si>
  <si>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</si>
  <si>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</si>
  <si>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</si>
  <si>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</si>
  <si>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</si>
  <si>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</si>
  <si>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</si>
  <si>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</si>
  <si>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</si>
  <si>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</si>
  <si>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</si>
  <si>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</si>
  <si>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</si>
  <si>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</si>
  <si>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</si>
  <si>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</si>
  <si>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</si>
  <si>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</si>
  <si>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</si>
  <si>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</si>
  <si>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</si>
  <si>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</si>
  <si>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</si>
  <si>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</si>
  <si>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</si>
  <si>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</si>
  <si>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</si>
  <si>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</si>
  <si>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</si>
  <si>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</si>
  <si>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</si>
  <si>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</si>
  <si>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</si>
  <si>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</si>
  <si>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</si>
  <si>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</si>
  <si>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</si>
  <si>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</si>
  <si>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</si>
  <si>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</si>
  <si>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</si>
  <si>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</si>
  <si>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</si>
  <si>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</si>
  <si>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</si>
  <si>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</si>
  <si>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</si>
  <si>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</si>
  <si>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</si>
  <si>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</si>
  <si>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</si>
  <si>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</si>
  <si>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</si>
  <si>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</si>
  <si>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</si>
  <si>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</si>
  <si>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</si>
  <si>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</si>
  <si>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</si>
  <si>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</si>
  <si>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</si>
  <si>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</si>
  <si>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</si>
  <si>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</si>
  <si>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</si>
  <si>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</si>
  <si>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</si>
  <si>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</si>
  <si>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</si>
  <si>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</si>
  <si>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</si>
  <si>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</si>
  <si>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</si>
  <si>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</si>
  <si>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</si>
  <si>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</si>
  <si>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</si>
  <si>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</si>
  <si>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</si>
  <si>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</si>
  <si>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</si>
  <si>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</si>
  <si>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</si>
  <si>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</si>
  <si>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</si>
  <si>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</si>
  <si>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</si>
  <si>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</si>
  <si>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</si>
  <si>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</si>
  <si>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</si>
  <si>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</si>
  <si>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</si>
  <si>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</si>
  <si>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</si>
  <si>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</si>
  <si>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</si>
  <si>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</si>
  <si>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</si>
  <si>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</si>
  <si>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</si>
  <si>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</si>
  <si>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</si>
  <si>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</si>
  <si>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</si>
  <si>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</si>
  <si>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</si>
  <si>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</si>
  <si>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</si>
  <si>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</si>
  <si>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</si>
  <si>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</si>
  <si>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</si>
  <si>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</si>
  <si>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</si>
  <si>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</si>
  <si>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</si>
  <si>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</si>
  <si>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</si>
  <si>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</si>
  <si>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</si>
  <si>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</si>
  <si>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</si>
  <si>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</si>
  <si>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</si>
  <si>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</si>
  <si>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</si>
  <si>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</si>
  <si>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</si>
  <si>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</si>
  <si>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</si>
  <si>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</si>
  <si>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</si>
  <si>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</si>
  <si>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</si>
  <si>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</si>
  <si>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</si>
  <si>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</si>
  <si>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</si>
  <si>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</si>
  <si>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</si>
  <si>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</si>
  <si>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</si>
  <si>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</si>
  <si>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</si>
  <si>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</si>
  <si>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</si>
  <si>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</si>
  <si>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</si>
  <si>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</si>
  <si>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</si>
  <si>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</si>
  <si>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</si>
  <si>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</si>
  <si>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</si>
  <si>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</si>
  <si>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</si>
  <si>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</si>
  <si>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</si>
  <si>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</si>
  <si>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</si>
  <si>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</si>
  <si>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</si>
  <si>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</si>
  <si>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</si>
  <si>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</si>
  <si>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</si>
  <si>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</si>
  <si>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</si>
  <si>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</si>
  <si>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</si>
  <si>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</si>
  <si>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</si>
  <si>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</si>
  <si>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</si>
  <si>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</si>
  <si>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</si>
  <si>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</si>
  <si>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</si>
  <si>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</si>
  <si>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</si>
  <si>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</si>
  <si>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</si>
  <si>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</si>
  <si>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</si>
  <si>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</si>
  <si>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</si>
  <si>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</si>
  <si>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</si>
  <si>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</si>
  <si>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</si>
  <si>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</si>
  <si>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</si>
  <si>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</si>
  <si>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</si>
  <si>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</si>
  <si>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</si>
  <si>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</si>
  <si>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</si>
  <si>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</si>
  <si>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</si>
  <si>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</si>
  <si>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</si>
  <si>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</si>
  <si>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</si>
  <si>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</si>
  <si>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</si>
  <si>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</si>
  <si>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</si>
  <si>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</si>
  <si>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</si>
  <si>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</si>
  <si>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</si>
  <si>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</si>
  <si>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</si>
  <si>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</si>
  <si>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</si>
  <si>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</si>
  <si>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</si>
  <si>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</si>
  <si>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</si>
  <si>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</si>
  <si>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</si>
  <si>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</si>
  <si>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</si>
  <si>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</si>
  <si>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</si>
  <si>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</si>
  <si>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</si>
  <si>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</si>
  <si>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</si>
  <si>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</si>
  <si>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</si>
  <si>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</si>
  <si>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</si>
  <si>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</si>
  <si>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</si>
  <si>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</si>
  <si>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</si>
  <si>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</si>
  <si>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</si>
  <si>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</si>
  <si>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</si>
  <si>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</si>
  <si>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</si>
  <si>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</si>
  <si>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</si>
  <si>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</si>
  <si>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</si>
  <si>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</si>
  <si>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</si>
  <si>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</si>
  <si>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</si>
  <si>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</si>
  <si>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</si>
  <si>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</si>
  <si>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</si>
  <si>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</si>
  <si>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</si>
  <si>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</si>
  <si>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</si>
  <si>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</si>
  <si>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</si>
  <si>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</si>
  <si>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</si>
  <si>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</si>
  <si>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</si>
  <si>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</si>
  <si>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</si>
  <si>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</si>
  <si>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</si>
  <si>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</si>
  <si>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</si>
  <si>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</si>
  <si>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</si>
  <si>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</si>
  <si>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</si>
  <si>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</si>
  <si>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</si>
  <si>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</si>
  <si>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</si>
  <si>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</si>
  <si>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</si>
  <si>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</si>
  <si>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</si>
  <si>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</si>
  <si>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</si>
  <si>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</si>
  <si>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</si>
  <si>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</si>
  <si>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</si>
  <si>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</si>
  <si>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</si>
  <si>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</si>
  <si>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</si>
  <si>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</si>
  <si>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</si>
  <si>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</si>
  <si>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</si>
  <si>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</si>
  <si>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</si>
  <si>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</si>
  <si>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</si>
  <si>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</si>
  <si>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</si>
  <si>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</si>
  <si>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</si>
  <si>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</si>
  <si>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</si>
  <si>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</si>
  <si>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</si>
  <si>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</si>
  <si>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</si>
  <si>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</si>
  <si>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</si>
  <si>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</si>
  <si>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</si>
  <si>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</si>
  <si>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</si>
  <si>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</si>
  <si>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</si>
  <si>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</si>
  <si>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</si>
  <si>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</si>
  <si>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</si>
  <si>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</si>
  <si>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</si>
  <si>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</si>
  <si>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</si>
  <si>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</si>
  <si>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</si>
  <si>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</si>
  <si>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</si>
  <si>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</si>
  <si>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</si>
  <si>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</si>
  <si>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</si>
  <si>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</si>
  <si>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</si>
  <si>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</si>
  <si>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</si>
  <si>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</si>
  <si>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</si>
  <si>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</si>
  <si>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</si>
  <si>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</si>
  <si>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</si>
  <si>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</si>
  <si>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</si>
  <si>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</si>
  <si>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</si>
  <si>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</si>
  <si>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</si>
  <si>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</si>
  <si>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</si>
  <si>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</si>
  <si>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</si>
  <si>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</si>
  <si>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</si>
  <si>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</si>
  <si>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</si>
  <si>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</si>
  <si>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</si>
  <si>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</si>
  <si>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</si>
  <si>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</si>
  <si>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</si>
  <si>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</si>
  <si>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</si>
  <si>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</si>
  <si>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</si>
  <si>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</si>
  <si>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</si>
  <si>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</si>
  <si>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</si>
  <si>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</si>
  <si>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</si>
  <si>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</si>
  <si>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</si>
  <si>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</si>
  <si>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</si>
  <si>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</si>
  <si>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</si>
  <si>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</si>
  <si>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</si>
  <si>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</si>
  <si>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</si>
  <si>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</si>
  <si>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</si>
  <si>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</si>
  <si>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</si>
  <si>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</si>
  <si>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</si>
  <si>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</si>
  <si>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</si>
  <si>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</si>
  <si>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</si>
  <si>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</si>
  <si>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</si>
  <si>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</si>
  <si>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</si>
  <si>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</si>
  <si>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</si>
  <si>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</si>
  <si>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</si>
  <si>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</si>
  <si>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</si>
  <si>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</si>
  <si>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</si>
  <si>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</si>
  <si>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</si>
  <si>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</si>
  <si>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</si>
  <si>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</si>
  <si>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</si>
  <si>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</si>
  <si>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</si>
  <si>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</si>
  <si>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</si>
  <si>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</si>
  <si>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</si>
  <si>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</si>
  <si>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</si>
  <si>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</si>
  <si>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</si>
  <si>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</si>
  <si>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</si>
  <si>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</si>
  <si>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</si>
  <si>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</si>
  <si>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</si>
  <si>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</si>
  <si>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</si>
  <si>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</si>
  <si>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</si>
  <si>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</si>
  <si>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</si>
  <si>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</si>
  <si>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</si>
  <si>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</si>
  <si>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</si>
  <si>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</si>
  <si>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</si>
  <si>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</si>
  <si>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</si>
  <si>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</si>
  <si>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</si>
  <si>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</si>
  <si>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</si>
  <si>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</si>
  <si>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</si>
  <si>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</si>
  <si>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</si>
  <si>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</si>
  <si>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</si>
  <si>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</si>
  <si>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</si>
  <si>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</si>
  <si>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</si>
  <si>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</si>
  <si>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</si>
  <si>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</si>
  <si>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</si>
  <si>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</si>
  <si>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</si>
  <si>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</si>
  <si>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</si>
  <si>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</si>
  <si>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</si>
  <si>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</si>
  <si>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</si>
  <si>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</si>
  <si>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</si>
  <si>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</si>
  <si>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</si>
  <si>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</si>
  <si>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</si>
  <si>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</si>
  <si>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</si>
  <si>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</si>
  <si>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</si>
  <si>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</si>
  <si>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</si>
  <si>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</si>
  <si>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</si>
  <si>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</si>
  <si>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</si>
  <si>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</si>
  <si>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</si>
  <si>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</si>
  <si>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</si>
  <si>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</si>
  <si>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</si>
  <si>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</si>
  <si>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</si>
  <si>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</si>
  <si>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</si>
  <si>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</si>
  <si>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</si>
  <si>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</si>
  <si>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</si>
  <si>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</si>
  <si>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</si>
  <si>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</si>
  <si>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</si>
  <si>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</si>
  <si>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</si>
  <si>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</si>
  <si>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</si>
  <si>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</si>
  <si>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</si>
  <si>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</si>
  <si>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</si>
  <si>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</si>
  <si>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</si>
  <si>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</si>
  <si>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</si>
  <si>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</si>
  <si>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</si>
  <si>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</si>
  <si>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</si>
  <si>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</si>
  <si>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</si>
  <si>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</si>
  <si>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</si>
  <si>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</si>
  <si>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</si>
  <si>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</si>
  <si>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</si>
  <si>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</si>
  <si>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</si>
  <si>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</si>
  <si>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</si>
  <si>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</si>
  <si>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</si>
  <si>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</si>
  <si>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</si>
  <si>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</si>
  <si>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</si>
  <si>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</si>
  <si>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</si>
  <si>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</si>
  <si>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</si>
  <si>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</si>
  <si>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</si>
  <si>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</si>
  <si>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</si>
  <si>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</si>
  <si>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</si>
  <si>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</si>
  <si>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</si>
  <si>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</si>
  <si>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</si>
  <si>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</si>
  <si>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</si>
  <si>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</si>
  <si>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</si>
  <si>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</si>
  <si>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</si>
  <si>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</si>
  <si>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</si>
  <si>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</si>
  <si>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</si>
  <si>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</si>
  <si>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</si>
  <si>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</si>
  <si>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</si>
  <si>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</si>
  <si>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</si>
  <si>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</si>
  <si>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</si>
  <si>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</si>
  <si>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</si>
  <si>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</si>
  <si>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</si>
  <si>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</si>
  <si>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</si>
  <si>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</si>
  <si>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</si>
  <si>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</si>
  <si>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</si>
  <si>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</si>
  <si>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</si>
  <si>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</si>
  <si>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</si>
  <si>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</si>
  <si>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</si>
  <si>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</si>
  <si>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</si>
  <si>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</si>
  <si>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</si>
  <si>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</si>
  <si>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</si>
  <si>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</si>
  <si>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</si>
  <si>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</si>
  <si>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</si>
  <si>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</si>
  <si>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</si>
  <si>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</si>
  <si>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</si>
  <si>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</si>
  <si>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</si>
  <si>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</si>
  <si>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</si>
  <si>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</si>
  <si>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</si>
  <si>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</si>
  <si>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</si>
  <si>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</si>
  <si>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</si>
  <si>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</si>
  <si>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</si>
  <si>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</si>
  <si>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</si>
  <si>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</si>
  <si>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</si>
  <si>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</si>
  <si>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</si>
  <si>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</si>
  <si>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</si>
  <si>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</si>
  <si>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</si>
  <si>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</si>
  <si>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</si>
  <si>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</si>
  <si>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</si>
  <si>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</si>
  <si>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</si>
  <si>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</si>
  <si>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</si>
  <si>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</si>
  <si>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</si>
  <si>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</si>
  <si>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</si>
  <si>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</si>
  <si>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</si>
  <si>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</si>
  <si>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</si>
  <si>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</si>
  <si>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</si>
  <si>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</si>
  <si>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</si>
  <si>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</si>
  <si>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</si>
  <si>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</si>
  <si>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</si>
  <si>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</si>
  <si>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</si>
  <si>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</si>
  <si>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</si>
  <si>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</si>
  <si>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</si>
  <si>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</si>
  <si>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</si>
  <si>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</si>
  <si>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</si>
  <si>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</si>
  <si>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</si>
  <si>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</si>
  <si>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</si>
  <si>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</si>
  <si>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</si>
  <si>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</si>
  <si>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</si>
  <si>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</si>
  <si>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</si>
  <si>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</si>
  <si>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</si>
  <si>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</si>
  <si>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</si>
  <si>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</si>
  <si>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</si>
  <si>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</si>
  <si>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</si>
  <si>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</si>
  <si>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</si>
  <si>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</si>
  <si>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</si>
  <si>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</si>
  <si>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</si>
  <si>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</si>
  <si>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</si>
  <si>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</si>
  <si>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</si>
  <si>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</si>
  <si>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</si>
  <si>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</si>
  <si>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</si>
  <si>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</si>
  <si>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</si>
  <si>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</si>
  <si>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</si>
  <si>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</si>
  <si>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</si>
  <si>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</si>
  <si>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</si>
  <si>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</si>
  <si>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</si>
  <si>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</si>
  <si>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</si>
  <si>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</si>
  <si>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</si>
  <si>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</si>
  <si>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</si>
  <si>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</si>
  <si>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</si>
  <si>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</si>
  <si>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</si>
  <si>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</si>
  <si>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</si>
  <si>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</si>
  <si>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</si>
  <si>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</si>
  <si>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</si>
  <si>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</si>
  <si>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</si>
  <si>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</si>
  <si>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</si>
  <si>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</si>
  <si>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</si>
  <si>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</si>
  <si>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</si>
  <si>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</si>
  <si>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</si>
  <si>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</si>
  <si>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</si>
  <si>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</si>
  <si>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</si>
  <si>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</si>
  <si>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</si>
  <si>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</si>
  <si>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</si>
  <si>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</si>
  <si>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</si>
  <si>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</si>
  <si>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</si>
  <si>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</si>
  <si>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</si>
  <si>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</si>
  <si>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</si>
  <si>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</si>
  <si>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</si>
  <si>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</si>
  <si>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</si>
  <si>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</si>
  <si>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</si>
  <si>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</si>
  <si>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</si>
  <si>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</si>
  <si>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</si>
  <si>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</si>
  <si>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</si>
  <si>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</si>
  <si>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</si>
  <si>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</si>
  <si>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</si>
  <si>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</si>
  <si>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</si>
  <si>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</si>
  <si>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</si>
  <si>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</si>
  <si>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</si>
  <si>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</si>
  <si>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</si>
  <si>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</si>
  <si>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</si>
  <si>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</si>
  <si>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</si>
  <si>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</si>
  <si>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</si>
  <si>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</si>
  <si>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</si>
  <si>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</si>
  <si>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</si>
  <si>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</si>
  <si>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</si>
  <si>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</si>
  <si>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</si>
  <si>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</si>
  <si>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</si>
  <si>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</si>
  <si>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</si>
  <si>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</si>
  <si>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</si>
  <si>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</si>
  <si>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</si>
  <si>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</si>
  <si>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</si>
  <si>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</si>
  <si>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</si>
  <si>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</si>
  <si>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</si>
  <si>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</si>
  <si>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</si>
  <si>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</si>
  <si>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</si>
  <si>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</si>
  <si>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</si>
  <si>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</si>
  <si>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</si>
  <si>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</si>
  <si>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</si>
  <si>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</si>
  <si>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</si>
  <si>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</si>
  <si>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</si>
  <si>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</si>
  <si>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</si>
  <si>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</si>
  <si>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</si>
  <si>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</si>
  <si>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</si>
  <si>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</si>
  <si>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</si>
  <si>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</si>
  <si>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</si>
  <si>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</si>
  <si>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</si>
  <si>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</si>
  <si>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</si>
  <si>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</si>
  <si>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</si>
  <si>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</si>
  <si>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</si>
  <si>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</si>
  <si>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</si>
  <si>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</si>
  <si>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</si>
  <si>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</si>
  <si>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</si>
  <si>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</si>
  <si>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</si>
  <si>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</si>
  <si>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</si>
  <si>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</si>
  <si>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</si>
  <si>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</si>
  <si>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</si>
  <si>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</si>
  <si>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</si>
  <si>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</si>
  <si>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</si>
  <si>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</si>
  <si>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</si>
  <si>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</si>
  <si>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</si>
  <si>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</si>
  <si>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</si>
  <si>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</si>
  <si>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</si>
  <si>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</si>
  <si>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</si>
  <si>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</si>
  <si>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</si>
  <si>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</si>
  <si>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</si>
  <si>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</si>
  <si>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</si>
  <si>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</si>
  <si>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</si>
  <si>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</si>
  <si>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</si>
  <si>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</si>
  <si>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</si>
  <si>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</si>
  <si>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</si>
  <si>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</si>
  <si>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</si>
  <si>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</si>
  <si>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</si>
  <si>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</si>
  <si>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</si>
  <si>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</si>
  <si>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</si>
  <si>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</si>
  <si>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</si>
  <si>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</si>
  <si>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</si>
  <si>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</si>
  <si>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</si>
  <si>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</si>
  <si>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</si>
  <si>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</si>
  <si>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</si>
  <si>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</si>
  <si>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</si>
  <si>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</si>
  <si>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</si>
  <si>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</si>
  <si>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</si>
  <si>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</si>
  <si>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</si>
  <si>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</si>
  <si>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</si>
  <si>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</si>
  <si>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</si>
  <si>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</si>
  <si>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</si>
  <si>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</si>
  <si>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</si>
  <si>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</si>
  <si>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</si>
  <si>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</si>
  <si>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</si>
  <si>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</si>
  <si>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</si>
  <si>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</si>
  <si>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</si>
  <si>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</si>
  <si>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</si>
  <si>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</si>
  <si>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</si>
  <si>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</si>
  <si>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</si>
  <si>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</si>
  <si>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</si>
  <si>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</si>
  <si>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</si>
  <si>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</si>
  <si>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</si>
  <si>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</si>
  <si>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</si>
  <si>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</si>
  <si>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</si>
  <si>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</si>
  <si>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</si>
  <si>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</si>
  <si>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</si>
  <si>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</si>
  <si>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</si>
  <si>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</si>
  <si>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</si>
  <si>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</si>
  <si>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</si>
  <si>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</si>
  <si>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</si>
  <si>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</si>
  <si>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</si>
  <si>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</si>
  <si>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</si>
  <si>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</si>
  <si>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</si>
  <si>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</si>
  <si>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</si>
  <si>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</si>
  <si>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</si>
  <si>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</si>
  <si>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</si>
  <si>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</si>
  <si>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</si>
  <si>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</si>
  <si>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</si>
  <si>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</si>
  <si>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</si>
  <si>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</si>
  <si>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</si>
  <si>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</si>
  <si>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</si>
  <si>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</si>
  <si>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</si>
  <si>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</si>
  <si>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</si>
  <si>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</si>
  <si>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</si>
  <si>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</si>
  <si>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</si>
  <si>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</si>
  <si>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</si>
  <si>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</si>
  <si>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</si>
  <si>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</si>
  <si>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</si>
  <si>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</si>
  <si>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</si>
  <si>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</si>
  <si>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</si>
  <si>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</si>
  <si>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</si>
  <si>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</si>
  <si>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</si>
  <si>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</si>
  <si>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</si>
  <si>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</si>
  <si>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</si>
  <si>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</si>
  <si>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</si>
  <si>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</si>
  <si>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</si>
  <si>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</si>
  <si>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</si>
  <si>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</si>
  <si>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</si>
  <si>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</si>
  <si>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</si>
  <si>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</si>
  <si>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</si>
  <si>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</si>
  <si>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</si>
  <si>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</si>
  <si>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</si>
  <si>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</si>
  <si>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</si>
  <si>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</si>
  <si>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</si>
  <si>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</si>
  <si>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</si>
  <si>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</si>
  <si>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</si>
  <si>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</si>
  <si>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</si>
  <si>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</si>
  <si>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</si>
  <si>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</si>
  <si>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</si>
  <si>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</si>
  <si>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</si>
  <si>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</si>
  <si>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</si>
  <si>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</si>
  <si>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</si>
  <si>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</si>
  <si>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</si>
  <si>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</si>
  <si>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</si>
  <si>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</si>
  <si>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</si>
  <si>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</si>
  <si>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</si>
  <si>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</si>
  <si>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</si>
  <si>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</si>
  <si>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</si>
  <si>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</si>
  <si>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</si>
  <si>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</si>
  <si>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</si>
  <si>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</si>
  <si>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</si>
  <si>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</si>
  <si>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</si>
  <si>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</si>
  <si>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</si>
  <si>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</si>
  <si>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</si>
  <si>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</si>
  <si>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</si>
  <si>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</si>
  <si>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</si>
  <si>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</si>
  <si>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</si>
  <si>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</si>
  <si>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</si>
  <si>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</si>
  <si>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</si>
  <si>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</si>
  <si>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</si>
  <si>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</si>
  <si>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</si>
  <si>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</si>
  <si>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</si>
  <si>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</si>
  <si>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</si>
  <si>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</si>
  <si>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</si>
  <si>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</si>
  <si>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</si>
  <si>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</si>
  <si>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</si>
  <si>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</si>
  <si>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</si>
  <si>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</si>
  <si>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</si>
  <si>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</si>
  <si>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</si>
  <si>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</si>
  <si>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</si>
  <si>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</si>
  <si>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</si>
  <si>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</si>
  <si>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</si>
  <si>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</si>
  <si>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</si>
  <si>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</si>
  <si>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</si>
  <si>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</si>
  <si>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</si>
  <si>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</si>
  <si>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</si>
  <si>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</si>
  <si>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</si>
  <si>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</si>
  <si>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</si>
  <si>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</si>
  <si>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</si>
  <si>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</si>
  <si>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</si>
  <si>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</si>
  <si>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</si>
  <si>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</si>
  <si>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</si>
  <si>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</si>
  <si>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</si>
  <si>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</si>
  <si>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</si>
  <si>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</si>
  <si>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</si>
  <si>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</si>
  <si>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</si>
  <si>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</si>
  <si>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</si>
  <si>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</si>
  <si>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</si>
  <si>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</si>
  <si>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</si>
  <si>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</si>
  <si>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</si>
  <si>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</si>
  <si>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</si>
  <si>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</si>
  <si>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</si>
  <si>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</si>
  <si>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</si>
  <si>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</si>
  <si>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</si>
  <si>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</si>
  <si>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</si>
  <si>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</si>
  <si>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</si>
  <si>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</si>
  <si>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</si>
  <si>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</si>
  <si>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</si>
  <si>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</si>
  <si>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</si>
  <si>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</si>
  <si>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</si>
  <si>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</si>
  <si>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</si>
  <si>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</si>
  <si>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</si>
  <si>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</si>
  <si>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</si>
  <si>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</si>
  <si>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</si>
  <si>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</si>
  <si>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</si>
  <si>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</si>
  <si>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</si>
  <si>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</si>
  <si>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</si>
  <si>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</si>
  <si>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</si>
  <si>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</si>
  <si>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</si>
  <si>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</si>
  <si>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</si>
  <si>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</si>
  <si>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</si>
  <si>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</si>
  <si>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</si>
  <si>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</si>
  <si>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</si>
  <si>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</si>
  <si>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</si>
  <si>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</si>
  <si>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</si>
  <si>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</si>
  <si>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</si>
  <si>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</si>
  <si>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</si>
  <si>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</si>
  <si>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</si>
  <si>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</si>
  <si>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</si>
  <si>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</si>
  <si>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</si>
  <si>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</si>
  <si>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</si>
  <si>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</si>
  <si>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</si>
  <si>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</si>
  <si>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</si>
  <si>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</si>
  <si>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</si>
  <si>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</si>
  <si>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</si>
  <si>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</si>
  <si>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</si>
  <si>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</si>
  <si>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</si>
  <si>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</si>
  <si>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</si>
  <si>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</si>
  <si>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</si>
  <si>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</si>
  <si>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</si>
  <si>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</si>
  <si>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</si>
  <si>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</si>
  <si>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</si>
  <si>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</si>
  <si>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</si>
  <si>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</si>
  <si>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</si>
  <si>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</si>
  <si>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</si>
  <si>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</si>
  <si>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</si>
  <si>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</si>
  <si>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</si>
  <si>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</si>
  <si>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</si>
  <si>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</si>
  <si>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</si>
  <si>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</si>
  <si>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</si>
  <si>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</si>
  <si>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</si>
  <si>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</si>
  <si>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</si>
  <si>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</si>
  <si>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</si>
  <si>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</si>
  <si>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</si>
  <si>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</si>
  <si>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</si>
  <si>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</si>
  <si>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</si>
  <si>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</si>
  <si>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</si>
  <si>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</si>
  <si>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</si>
  <si>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</si>
  <si>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</si>
  <si>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</si>
  <si>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</si>
  <si>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</si>
  <si>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</si>
  <si>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</si>
  <si>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</si>
  <si>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</si>
  <si>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</si>
  <si>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</si>
  <si>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</si>
  <si>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</si>
  <si>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</si>
  <si>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</si>
  <si>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</si>
  <si>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</si>
  <si>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</si>
  <si>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</si>
  <si>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</si>
  <si>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</si>
  <si>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</si>
  <si>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</si>
  <si>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</si>
  <si>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</si>
  <si>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</si>
  <si>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</si>
  <si>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</si>
  <si>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</si>
  <si>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</si>
  <si>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</si>
  <si>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</si>
  <si>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</si>
  <si>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</si>
  <si>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</si>
  <si>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</si>
  <si>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</si>
  <si>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</si>
  <si>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</si>
  <si>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</si>
  <si>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</si>
  <si>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</si>
  <si>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</si>
  <si>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</si>
  <si>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</si>
  <si>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</si>
  <si>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</si>
  <si>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</si>
  <si>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</si>
  <si>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</si>
  <si>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</si>
  <si>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</si>
  <si>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</si>
  <si>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</si>
  <si>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</si>
  <si>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</si>
  <si>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</si>
  <si>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</si>
  <si>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</si>
  <si>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</si>
  <si>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</si>
  <si>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</si>
  <si>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</si>
  <si>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</si>
  <si>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</si>
  <si>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</si>
  <si>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</si>
  <si>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</si>
  <si>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</si>
  <si>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</si>
  <si>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</si>
  <si>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</si>
  <si>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</si>
  <si>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</si>
  <si>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</si>
  <si>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</si>
  <si>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</si>
  <si>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</si>
  <si>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</si>
  <si>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</si>
  <si>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</si>
  <si>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</si>
  <si>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</si>
  <si>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</si>
  <si>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</si>
  <si>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</si>
  <si>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</si>
  <si>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</si>
  <si>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</si>
  <si>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</si>
  <si>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</si>
  <si>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</si>
  <si>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</si>
  <si>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</si>
  <si>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</si>
  <si>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</si>
  <si>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</si>
  <si>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</si>
  <si>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</si>
  <si>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</si>
  <si>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</si>
  <si>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</si>
  <si>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</si>
  <si>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</si>
  <si>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</si>
  <si>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</si>
  <si>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</si>
  <si>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</si>
  <si>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</si>
  <si>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</si>
  <si>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</si>
  <si>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</si>
  <si>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</si>
  <si>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</si>
  <si>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</si>
  <si>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</si>
  <si>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</si>
  <si>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</si>
  <si>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</si>
  <si>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</si>
  <si>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</si>
  <si>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</si>
  <si>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</si>
  <si>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</si>
  <si>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</si>
  <si>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</si>
  <si>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</si>
  <si>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</si>
  <si>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</si>
  <si>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</si>
  <si>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</si>
  <si>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</si>
  <si>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</si>
  <si>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</si>
  <si>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</si>
  <si>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</si>
  <si>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</si>
  <si>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</si>
  <si>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</si>
  <si>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</si>
  <si>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</si>
  <si>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</si>
  <si>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</si>
  <si>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</si>
  <si>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</si>
  <si>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</si>
  <si>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</si>
  <si>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</si>
  <si>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</si>
  <si>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</si>
  <si>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</si>
  <si>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</si>
  <si>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</si>
  <si>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</si>
  <si>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</si>
  <si>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</si>
  <si>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</si>
  <si>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</si>
  <si>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</si>
  <si>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</si>
  <si>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</si>
  <si>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</si>
  <si>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</si>
  <si>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</si>
  <si>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</si>
  <si>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</si>
  <si>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</si>
  <si>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</si>
  <si>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</si>
  <si>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</si>
  <si>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</si>
  <si>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</si>
  <si>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</si>
  <si>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</si>
  <si>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</si>
  <si>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</si>
  <si>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</si>
  <si>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</si>
  <si>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</si>
  <si>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</si>
  <si>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</si>
  <si>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</si>
  <si>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</si>
  <si>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</si>
  <si>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</si>
  <si>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</si>
  <si>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</si>
  <si>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</si>
  <si>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</si>
  <si>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</si>
  <si>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</si>
  <si>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</si>
  <si>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</si>
  <si>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</si>
  <si>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</si>
  <si>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</si>
  <si>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</si>
  <si>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</si>
  <si>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</si>
  <si>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</si>
  <si>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</si>
  <si>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</si>
  <si>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</si>
  <si>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</si>
  <si>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</si>
  <si>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</si>
  <si>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</si>
  <si>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</si>
  <si>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</si>
  <si>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</si>
  <si>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</si>
  <si>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</si>
  <si>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</si>
  <si>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</si>
  <si>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</si>
  <si>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</si>
  <si>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</si>
  <si>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</si>
  <si>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</si>
  <si>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</si>
  <si>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</si>
  <si>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</si>
  <si>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</si>
  <si>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</si>
  <si>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</si>
  <si>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</si>
  <si>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</si>
  <si>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</si>
  <si>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</si>
  <si>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</si>
  <si>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</si>
  <si>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</si>
  <si>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</si>
  <si>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</si>
  <si>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</si>
  <si>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</si>
  <si>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</si>
  <si>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</si>
  <si>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</si>
  <si>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</si>
  <si>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</si>
  <si>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</si>
  <si>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</si>
  <si>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</si>
  <si>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</si>
  <si>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</si>
  <si>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</si>
  <si>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</si>
  <si>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</si>
  <si>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</si>
  <si>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</si>
  <si>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</si>
  <si>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</si>
  <si>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</si>
  <si>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</si>
  <si>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</si>
  <si>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</si>
  <si>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</si>
  <si>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</si>
  <si>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</si>
  <si>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</si>
  <si>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</si>
  <si>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</si>
  <si>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</si>
  <si>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</si>
  <si>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</si>
  <si>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</si>
  <si>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</si>
  <si>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</si>
  <si>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</si>
  <si>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</si>
  <si>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</si>
  <si>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</si>
  <si>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</si>
  <si>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</si>
  <si>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</si>
  <si>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</si>
  <si>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</si>
  <si>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</si>
  <si>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</si>
  <si>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</si>
  <si>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</si>
  <si>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</si>
  <si>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</si>
  <si>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</si>
  <si>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</si>
  <si>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</si>
  <si>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</si>
  <si>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</si>
  <si>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</si>
  <si>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</si>
  <si>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</si>
  <si>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</si>
  <si>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</si>
  <si>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</si>
  <si>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</si>
  <si>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</si>
  <si>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</si>
  <si>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</si>
  <si>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</si>
  <si>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</si>
  <si>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</si>
  <si>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</si>
  <si>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</si>
  <si>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</si>
  <si>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</si>
  <si>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</si>
  <si>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</si>
  <si>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</si>
  <si>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</si>
  <si>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</si>
  <si>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</si>
  <si>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</si>
  <si>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</si>
  <si>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</si>
  <si>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</si>
  <si>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</si>
  <si>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</si>
  <si>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</si>
  <si>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</si>
  <si>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</si>
  <si>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</si>
  <si>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</si>
  <si>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</si>
  <si>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</si>
  <si>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</si>
  <si>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</si>
  <si>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</si>
  <si>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</si>
  <si>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</si>
  <si>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</si>
  <si>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</si>
  <si>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</si>
  <si>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</si>
  <si>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</si>
  <si>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</si>
  <si>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</si>
  <si>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</si>
  <si>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</si>
  <si>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</si>
  <si>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</si>
  <si>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</si>
  <si>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</si>
  <si>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</si>
  <si>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</si>
  <si>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</si>
  <si>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</si>
  <si>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</si>
  <si>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</si>
  <si>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</si>
  <si>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</si>
  <si>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</si>
  <si>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</si>
  <si>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</si>
  <si>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</si>
  <si>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</si>
  <si>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</si>
  <si>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</si>
  <si>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</si>
  <si>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</si>
  <si>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</si>
  <si>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</si>
  <si>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</si>
  <si>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</si>
  <si>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</si>
  <si>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</si>
  <si>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</si>
  <si>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</si>
  <si>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</si>
  <si>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</si>
  <si>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</si>
  <si>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</si>
  <si>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</si>
  <si>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</si>
  <si>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</si>
  <si>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</si>
  <si>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</si>
  <si>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</si>
  <si>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</si>
  <si>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</si>
  <si>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</si>
  <si>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</si>
  <si>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</si>
  <si>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</si>
  <si>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</si>
  <si>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</si>
  <si>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</si>
  <si>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</si>
  <si>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</si>
  <si>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</si>
  <si>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</si>
  <si>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</si>
  <si>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</si>
  <si>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</si>
  <si>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</si>
  <si>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</si>
  <si>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</si>
  <si>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</si>
  <si>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</si>
  <si>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</si>
  <si>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</si>
  <si>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</si>
  <si>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</si>
  <si>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</si>
  <si>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</si>
  <si>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</si>
  <si>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</si>
  <si>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</si>
  <si>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</si>
  <si>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</si>
  <si>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</si>
  <si>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</si>
  <si>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</si>
  <si>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</si>
  <si>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</si>
  <si>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</si>
  <si>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</si>
  <si>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</si>
  <si>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</si>
  <si>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</si>
  <si>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</si>
  <si>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</si>
  <si>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</si>
  <si>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</si>
  <si>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</si>
  <si>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</si>
  <si>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</si>
  <si>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</si>
  <si>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</si>
  <si>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</si>
  <si>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</si>
  <si>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</si>
  <si>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</si>
  <si>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</si>
  <si>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</si>
  <si>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</si>
  <si>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</si>
  <si>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</si>
  <si>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</si>
  <si>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</si>
  <si>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</si>
  <si>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</si>
  <si>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</si>
  <si>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</si>
  <si>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</si>
  <si>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</si>
  <si>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</si>
  <si>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</si>
  <si>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</si>
  <si>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</si>
  <si>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</si>
  <si>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</si>
  <si>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</si>
  <si>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</si>
  <si>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</si>
  <si>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</si>
  <si>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</si>
  <si>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</si>
  <si>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</si>
  <si>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</si>
  <si>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</si>
  <si>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</si>
  <si>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</si>
  <si>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</si>
  <si>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</si>
  <si>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</si>
  <si>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</si>
  <si>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</si>
  <si>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</si>
  <si>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</si>
  <si>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</si>
  <si>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</si>
  <si>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</si>
  <si>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</si>
  <si>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</si>
  <si>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</si>
  <si>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</si>
  <si>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</si>
  <si>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</si>
  <si>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</si>
  <si>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</si>
  <si>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</si>
  <si>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</si>
  <si>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</si>
  <si>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</si>
  <si>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</si>
  <si>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</si>
  <si>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</si>
  <si>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</si>
  <si>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</si>
  <si>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</si>
  <si>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</si>
  <si>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</si>
  <si>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</si>
  <si>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</si>
  <si>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</si>
  <si>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</si>
  <si>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</si>
  <si>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</si>
  <si>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</si>
  <si>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</si>
  <si>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</si>
  <si>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</si>
  <si>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</si>
  <si>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</si>
  <si>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</si>
  <si>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</si>
  <si>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</si>
  <si>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</si>
  <si>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</si>
  <si>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</si>
  <si>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</si>
  <si>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</si>
  <si>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</si>
  <si>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</si>
  <si>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</si>
  <si>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</si>
  <si>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</si>
  <si>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</si>
  <si>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</si>
  <si>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</si>
  <si>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</si>
  <si>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</si>
  <si>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</si>
  <si>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</si>
  <si>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</si>
  <si>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</si>
  <si>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</si>
  <si>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</si>
  <si>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</si>
  <si>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</si>
  <si>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</si>
  <si>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</si>
  <si>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</si>
  <si>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</si>
  <si>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</si>
  <si>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</si>
  <si>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</si>
  <si>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</si>
  <si>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</si>
  <si>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</si>
  <si>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</si>
  <si>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</si>
  <si>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</si>
  <si>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</si>
  <si>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</si>
  <si>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</si>
  <si>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</si>
  <si>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</si>
  <si>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</si>
  <si>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</si>
  <si>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</si>
  <si>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</si>
  <si>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</si>
  <si>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</si>
  <si>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</si>
  <si>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</si>
  <si>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</si>
  <si>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</si>
  <si>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</si>
  <si>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</si>
  <si>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</si>
  <si>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</si>
  <si>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</si>
  <si>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</si>
  <si>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</si>
  <si>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</si>
  <si>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</si>
  <si>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</si>
  <si>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</si>
  <si>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</si>
  <si>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</si>
  <si>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</si>
  <si>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</si>
  <si>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</si>
  <si>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</si>
  <si>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</si>
  <si>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</si>
  <si>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</si>
  <si>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</si>
  <si>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</si>
  <si>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</si>
  <si>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</si>
  <si>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</si>
  <si>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</si>
  <si>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</si>
  <si>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</si>
  <si>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</si>
  <si>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</si>
  <si>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</si>
  <si>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</si>
  <si>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</si>
  <si>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</si>
  <si>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</si>
  <si>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</si>
  <si>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</si>
  <si>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</si>
  <si>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</si>
  <si>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</si>
  <si>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</si>
  <si>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</si>
  <si>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</si>
  <si>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</si>
  <si>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</si>
  <si>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</si>
  <si>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</si>
  <si>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</si>
  <si>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</si>
  <si>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</si>
  <si>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</si>
  <si>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</si>
  <si>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</si>
  <si>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</si>
  <si>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</si>
  <si>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</si>
  <si>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</si>
  <si>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</si>
  <si>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</si>
  <si>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</si>
  <si>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</si>
  <si>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</si>
  <si>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</si>
  <si>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</si>
  <si>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</si>
  <si>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</si>
  <si>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</si>
  <si>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</si>
  <si>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</si>
  <si>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</si>
  <si>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</si>
  <si>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</si>
  <si>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</si>
  <si>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</si>
  <si>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</si>
  <si>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</si>
  <si>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</si>
  <si>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</si>
  <si>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</si>
  <si>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</si>
  <si>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</si>
  <si>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</si>
  <si>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</si>
  <si>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</si>
  <si>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</si>
  <si>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</si>
  <si>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</si>
  <si>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</si>
  <si>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</si>
  <si>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</si>
  <si>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</si>
  <si>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</si>
  <si>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</si>
  <si>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</si>
  <si>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</si>
  <si>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</si>
  <si>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</si>
  <si>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</si>
  <si>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</si>
  <si>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</si>
  <si>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</si>
  <si>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</si>
  <si>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</si>
  <si>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</si>
  <si>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</si>
  <si>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</si>
  <si>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</si>
  <si>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</si>
  <si>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</si>
  <si>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</si>
  <si>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</si>
  <si>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</si>
  <si>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</si>
  <si>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</si>
  <si>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</si>
  <si>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</si>
  <si>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</si>
  <si>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</si>
  <si>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</si>
  <si>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</si>
  <si>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</si>
  <si>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</si>
  <si>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</si>
  <si>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</si>
  <si>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</si>
  <si>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</si>
  <si>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</si>
  <si>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</si>
  <si>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</si>
  <si>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</si>
  <si>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</si>
  <si>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</si>
  <si>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</si>
  <si>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</si>
  <si>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</si>
  <si>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</si>
  <si>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</si>
  <si>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</si>
  <si>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</si>
  <si>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</si>
  <si>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</si>
  <si>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</si>
  <si>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</si>
  <si>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</si>
  <si>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</si>
  <si>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</si>
  <si>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</si>
  <si>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</si>
  <si>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</si>
  <si>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</si>
  <si>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</si>
  <si>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</si>
  <si>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</si>
  <si>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</si>
  <si>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</si>
  <si>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</si>
  <si>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</si>
  <si>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</si>
  <si>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</si>
  <si>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</si>
  <si>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</si>
  <si>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</si>
  <si>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</si>
  <si>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</si>
  <si>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</si>
  <si>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</si>
  <si>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</si>
  <si>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</si>
  <si>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</si>
  <si>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</si>
  <si>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</si>
  <si>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</si>
  <si>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</si>
  <si>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</si>
  <si>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</si>
  <si>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</si>
  <si>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</si>
  <si>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</si>
  <si>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</si>
  <si>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</si>
  <si>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</si>
  <si>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</si>
  <si>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</si>
  <si>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</si>
  <si>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</si>
  <si>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</si>
  <si>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</si>
  <si>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</si>
  <si>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</si>
  <si>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</si>
  <si>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</si>
  <si>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</si>
  <si>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</si>
  <si>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</si>
  <si>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</si>
  <si>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</si>
  <si>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</si>
  <si>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</si>
  <si>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</si>
  <si>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</si>
  <si>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</si>
  <si>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</si>
  <si>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</si>
  <si>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</si>
  <si>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</si>
  <si>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</si>
  <si>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</si>
  <si>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</si>
  <si>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</si>
  <si>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</si>
  <si>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</si>
  <si>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</si>
  <si>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</si>
  <si>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</si>
  <si>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</si>
  <si>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</si>
  <si>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</si>
  <si>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</si>
  <si>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</si>
  <si>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</si>
  <si>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</si>
  <si>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</si>
  <si>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</si>
  <si>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</si>
  <si>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</si>
  <si>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</si>
  <si>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</si>
  <si>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</si>
  <si>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</si>
  <si>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</si>
  <si>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</si>
  <si>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</si>
  <si>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</si>
  <si>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</si>
  <si>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</si>
  <si>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</si>
  <si>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</si>
  <si>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</si>
  <si>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</si>
  <si>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</si>
  <si>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</si>
  <si>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</si>
  <si>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</si>
  <si>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</si>
  <si>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</si>
  <si>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</si>
  <si>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</si>
  <si>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</si>
  <si>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</si>
  <si>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</si>
  <si>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</si>
  <si>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</si>
  <si>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</si>
  <si>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</si>
  <si>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</si>
  <si>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</si>
  <si>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</si>
  <si>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</si>
  <si>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</si>
  <si>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</si>
  <si>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</si>
  <si>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</si>
  <si>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</si>
  <si>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</si>
  <si>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</si>
  <si>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</si>
  <si>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</si>
  <si>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</si>
  <si>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</si>
  <si>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</si>
  <si>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</si>
  <si>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</si>
  <si>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</si>
  <si>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</si>
  <si>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</si>
  <si>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</si>
  <si>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</si>
  <si>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</si>
  <si>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</si>
  <si>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</si>
  <si>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</si>
  <si>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</si>
  <si>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</si>
  <si>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</si>
  <si>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</si>
  <si>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</si>
  <si>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</si>
  <si>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</si>
  <si>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</si>
  <si>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</si>
  <si>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</si>
  <si>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</si>
  <si>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</si>
  <si>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</si>
  <si>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</si>
  <si>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</si>
  <si>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</si>
  <si>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</si>
  <si>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</si>
  <si>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</si>
  <si>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</si>
  <si>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</si>
  <si>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</si>
  <si>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</si>
  <si>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</si>
  <si>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</si>
  <si>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</si>
  <si>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</si>
  <si>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</si>
  <si>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</si>
  <si>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</si>
  <si>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</si>
  <si>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</si>
  <si>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</si>
  <si>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</si>
  <si>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</si>
  <si>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</si>
  <si>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</si>
  <si>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</si>
  <si>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</si>
  <si>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</si>
  <si>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</si>
  <si>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</si>
  <si>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</si>
  <si>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</si>
  <si>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</si>
  <si>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</si>
  <si>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</si>
  <si>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</si>
  <si>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</si>
  <si>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</si>
  <si>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</si>
  <si>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</si>
  <si>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</si>
  <si>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</si>
  <si>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</si>
  <si>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</si>
  <si>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</si>
  <si>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</si>
  <si>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</si>
  <si>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</si>
  <si>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</si>
  <si>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</si>
  <si>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</si>
  <si>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</si>
  <si>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</si>
  <si>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</si>
  <si>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</si>
  <si>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</si>
  <si>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</si>
  <si>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</si>
  <si>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</si>
  <si>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</si>
  <si>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</si>
  <si>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</si>
  <si>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</si>
  <si>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</si>
  <si>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</si>
  <si>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</si>
  <si>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</si>
  <si>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</si>
  <si>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</si>
  <si>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</si>
  <si>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</si>
  <si>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</si>
  <si>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</si>
  <si>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</si>
  <si>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</si>
  <si>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</si>
  <si>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</si>
  <si>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</si>
  <si>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</si>
  <si>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</si>
  <si>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</si>
  <si>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</si>
  <si>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</si>
  <si>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</si>
  <si>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</si>
  <si>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</si>
  <si>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</si>
  <si>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</si>
  <si>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</si>
  <si>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</si>
  <si>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</si>
  <si>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</si>
  <si>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</si>
  <si>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</si>
  <si>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</si>
  <si>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</si>
  <si>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</si>
  <si>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</si>
  <si>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</si>
  <si>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</si>
  <si>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</si>
  <si>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</si>
  <si>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</si>
  <si>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</si>
  <si>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</si>
  <si>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</si>
  <si>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</si>
  <si>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</si>
  <si>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</si>
  <si>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</si>
  <si>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</si>
  <si>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</si>
  <si>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</si>
  <si>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</si>
  <si>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</si>
  <si>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</si>
  <si>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</si>
  <si>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</si>
  <si>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</si>
  <si>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</si>
  <si>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</si>
  <si>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</si>
  <si>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</si>
  <si>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</si>
  <si>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</si>
  <si>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</si>
  <si>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</si>
  <si>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</si>
  <si>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</si>
  <si>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</si>
  <si>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</si>
  <si>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</si>
  <si>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</si>
  <si>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</si>
  <si>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</si>
  <si>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</si>
  <si>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</si>
  <si>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</si>
  <si>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</si>
  <si>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</si>
  <si>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</si>
  <si>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</si>
  <si>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</si>
  <si>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</si>
  <si>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</si>
  <si>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</si>
  <si>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</si>
  <si>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</si>
  <si>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</si>
  <si>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</si>
  <si>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</si>
  <si>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</si>
  <si>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</si>
  <si>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</si>
  <si>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</si>
  <si>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</si>
  <si>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</si>
  <si>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</si>
  <si>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</si>
  <si>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</si>
  <si>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</si>
  <si>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</si>
  <si>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</si>
  <si>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</si>
  <si>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</si>
  <si>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</si>
  <si>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</si>
  <si>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</si>
  <si>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</si>
  <si>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</si>
  <si>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</si>
  <si>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</si>
  <si>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</si>
  <si>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</si>
  <si>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</si>
  <si>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</si>
  <si>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</si>
  <si>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</si>
  <si>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</si>
  <si>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</si>
  <si>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</si>
  <si>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</si>
  <si>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</si>
  <si>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</si>
  <si>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</si>
  <si>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</si>
  <si>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</si>
  <si>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</si>
  <si>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</si>
  <si>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</si>
  <si>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</si>
  <si>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</si>
  <si>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</si>
  <si>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</si>
  <si>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</si>
  <si>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</si>
  <si>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</si>
  <si>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</si>
  <si>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</si>
  <si>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</si>
  <si>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</si>
  <si>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</si>
  <si>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</si>
  <si>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</si>
  <si>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</si>
  <si>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</si>
  <si>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</si>
  <si>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</si>
  <si>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</si>
  <si>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</si>
  <si>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</si>
  <si>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</si>
  <si>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</si>
  <si>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</si>
  <si>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</si>
  <si>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</si>
  <si>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</si>
  <si>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</si>
  <si>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</si>
  <si>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</si>
  <si>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</si>
  <si>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</si>
  <si>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</si>
  <si>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</si>
  <si>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</si>
  <si>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</si>
  <si>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</si>
  <si>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</si>
  <si>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</si>
  <si>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</si>
  <si>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</si>
  <si>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</si>
  <si>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</si>
  <si>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</si>
  <si>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</si>
  <si>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</si>
  <si>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</si>
  <si>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</si>
  <si>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</si>
  <si>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</si>
  <si>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</si>
  <si>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</si>
  <si>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</si>
  <si>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</si>
  <si>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</si>
  <si>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</si>
  <si>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</si>
  <si>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</si>
  <si>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</si>
  <si>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</si>
  <si>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</si>
  <si>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</si>
  <si>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</si>
  <si>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</si>
  <si>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</si>
  <si>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</si>
  <si>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</si>
  <si>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</si>
  <si>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</si>
  <si>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</si>
  <si>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</si>
  <si>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</si>
  <si>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</si>
  <si>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</si>
  <si>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</si>
  <si>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</si>
  <si>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</si>
  <si>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</si>
  <si>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</si>
  <si>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</si>
  <si>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</si>
  <si>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</si>
  <si>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</si>
  <si>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</si>
  <si>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</si>
  <si>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</si>
  <si>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</si>
  <si>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</si>
  <si>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</si>
  <si>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</si>
  <si>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</si>
  <si>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</si>
  <si>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</si>
  <si>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</si>
  <si>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</si>
  <si>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</si>
  <si>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</si>
  <si>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</si>
  <si>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</si>
  <si>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</si>
  <si>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</si>
  <si>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</si>
  <si>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</si>
  <si>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</si>
  <si>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</si>
  <si>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</si>
  <si>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</si>
  <si>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</si>
  <si>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</si>
  <si>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</si>
  <si>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</si>
  <si>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</si>
  <si>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</si>
  <si>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</si>
  <si>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</si>
  <si>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</si>
  <si>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</si>
  <si>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</si>
  <si>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</si>
  <si>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</si>
  <si>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</si>
  <si>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</si>
  <si>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</si>
  <si>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</si>
  <si>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</si>
  <si>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</si>
  <si>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</si>
  <si>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</si>
  <si>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</si>
  <si>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</si>
  <si>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</si>
  <si>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</si>
  <si>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</si>
  <si>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</si>
  <si>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</si>
  <si>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</si>
  <si>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</si>
  <si>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</si>
  <si>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</si>
  <si>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</si>
  <si>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</si>
  <si>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</si>
  <si>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</si>
  <si>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</si>
  <si>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</si>
  <si>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</si>
  <si>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</si>
  <si>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</si>
  <si>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</si>
  <si>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</si>
  <si>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</si>
  <si>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</si>
  <si>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</si>
  <si>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</si>
  <si>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</si>
  <si>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</si>
  <si>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</si>
  <si>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</si>
  <si>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</si>
  <si>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</si>
  <si>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</si>
  <si>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</si>
  <si>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</si>
  <si>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</si>
  <si>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</si>
  <si>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</si>
  <si>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</si>
  <si>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</si>
  <si>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</si>
  <si>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</si>
  <si>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</si>
  <si>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</si>
  <si>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</si>
  <si>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</si>
  <si>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</si>
  <si>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</si>
  <si>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</si>
  <si>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</si>
  <si>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</si>
  <si>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</si>
  <si>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</si>
  <si>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</si>
  <si>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</si>
  <si>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</si>
  <si>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</si>
  <si>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</si>
  <si>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</si>
  <si>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</si>
  <si>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</si>
  <si>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</si>
  <si>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</si>
  <si>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</si>
  <si>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</si>
  <si>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</si>
  <si>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</si>
  <si>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</si>
  <si>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</si>
  <si>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</si>
  <si>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</si>
  <si>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</si>
  <si>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</si>
  <si>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</si>
  <si>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</si>
  <si>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</si>
  <si>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</si>
  <si>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</si>
  <si>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</si>
  <si>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</si>
  <si>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</si>
  <si>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</si>
  <si>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</si>
  <si>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</si>
  <si>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</si>
  <si>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</si>
  <si>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</si>
  <si>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</si>
  <si>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</si>
  <si>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</si>
  <si>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</si>
  <si>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</si>
  <si>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</si>
  <si>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</si>
  <si>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</si>
  <si>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</si>
  <si>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</si>
  <si>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</si>
  <si>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</si>
  <si>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</si>
  <si>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</si>
  <si>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</si>
  <si>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</si>
  <si>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</si>
  <si>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</si>
  <si>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</si>
  <si>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</si>
  <si>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</si>
  <si>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</si>
  <si>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</si>
  <si>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</si>
  <si>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</si>
  <si>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</si>
  <si>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</si>
  <si>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</si>
  <si>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</si>
  <si>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</si>
  <si>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</si>
  <si>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</si>
  <si>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</si>
  <si>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</si>
  <si>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</si>
  <si>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</si>
  <si>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</si>
  <si>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</si>
  <si>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</si>
  <si>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</si>
  <si>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</si>
  <si>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</si>
  <si>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</si>
  <si>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</si>
  <si>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</si>
  <si>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</si>
  <si>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</si>
  <si>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</si>
  <si>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</si>
  <si>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</si>
  <si>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</si>
  <si>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</si>
  <si>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</si>
  <si>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</si>
  <si>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</si>
  <si>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</si>
  <si>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</si>
  <si>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</si>
  <si>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</si>
  <si>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</si>
  <si>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</si>
  <si>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</si>
  <si>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</si>
  <si>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</si>
  <si>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</si>
  <si>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</si>
  <si>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</si>
  <si>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</si>
  <si>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</si>
  <si>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</si>
  <si>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</si>
  <si>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</si>
  <si>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</si>
  <si>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</si>
  <si>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</si>
  <si>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</si>
  <si>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</si>
  <si>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</si>
  <si>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</si>
  <si>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</si>
  <si>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</si>
  <si>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</si>
  <si>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</si>
  <si>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</si>
  <si>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</si>
  <si>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</si>
  <si>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</si>
  <si>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</si>
  <si>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</si>
  <si>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</si>
  <si>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</si>
  <si>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</si>
  <si>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</si>
  <si>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</si>
  <si>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</si>
  <si>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</si>
  <si>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</si>
  <si>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</si>
  <si>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</si>
  <si>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</si>
  <si>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</si>
  <si>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</si>
  <si>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</si>
  <si>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</si>
  <si>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</si>
  <si>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</si>
  <si>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</si>
  <si>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</si>
  <si>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</si>
  <si>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</si>
  <si>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</si>
  <si>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</si>
  <si>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</si>
  <si>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</si>
  <si>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</si>
  <si>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</si>
  <si>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</si>
  <si>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</si>
  <si>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</si>
  <si>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</si>
  <si>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</si>
  <si>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</si>
  <si>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</si>
  <si>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</si>
  <si>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</si>
  <si>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</si>
  <si>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</si>
  <si>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</si>
  <si>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</si>
  <si>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</si>
  <si>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</si>
  <si>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</si>
  <si>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</si>
  <si>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</si>
  <si>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</si>
  <si>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</si>
  <si>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</si>
  <si>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</si>
  <si>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</si>
  <si>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</si>
  <si>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</si>
  <si>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</si>
  <si>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</si>
  <si>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</si>
  <si>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</si>
  <si>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</si>
  <si>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</si>
  <si>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</si>
  <si>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</si>
  <si>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</si>
  <si>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</si>
  <si>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</si>
  <si>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</si>
  <si>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</si>
  <si>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</si>
  <si>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</si>
  <si>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</si>
  <si>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</si>
  <si>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</si>
  <si>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</si>
  <si>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</si>
  <si>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</si>
  <si>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</si>
  <si>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</si>
  <si>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</si>
  <si>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</si>
  <si>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</si>
  <si>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</si>
  <si>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</si>
  <si>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</si>
  <si>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</si>
  <si>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</si>
  <si>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</si>
  <si>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</si>
  <si>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</si>
  <si>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</si>
  <si>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</si>
  <si>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</si>
  <si>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</si>
  <si>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</si>
  <si>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</si>
  <si>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</si>
  <si>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</si>
  <si>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</si>
  <si>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</si>
  <si>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</si>
  <si>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</si>
  <si>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</si>
  <si>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</si>
  <si>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</si>
  <si>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</si>
  <si>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</si>
  <si>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</si>
  <si>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</si>
  <si>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</si>
  <si>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</si>
  <si>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</si>
  <si>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</si>
  <si>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</si>
  <si>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</si>
  <si>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</si>
  <si>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</si>
  <si>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</si>
  <si>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</si>
  <si>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</si>
  <si>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</si>
  <si>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</si>
  <si>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</si>
  <si>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</si>
  <si>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</si>
  <si>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</si>
  <si>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</si>
  <si>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</si>
  <si>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</si>
  <si>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</si>
  <si>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</si>
  <si>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</si>
  <si>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</si>
  <si>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</si>
  <si>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</si>
  <si>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</si>
  <si>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</si>
  <si>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</si>
  <si>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</si>
  <si>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</si>
  <si>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</si>
  <si>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</si>
  <si>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</si>
  <si>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</si>
  <si>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</si>
  <si>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</si>
  <si>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</si>
  <si>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</si>
  <si>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</si>
  <si>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</si>
  <si>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</si>
  <si>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</si>
  <si>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</si>
  <si>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</si>
  <si>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</si>
  <si>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</si>
  <si>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</si>
  <si>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</si>
  <si>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</si>
  <si>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</si>
  <si>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</si>
  <si>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</si>
  <si>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</si>
  <si>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</si>
  <si>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</si>
  <si>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</si>
  <si>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</si>
  <si>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</si>
  <si>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</si>
  <si>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</si>
  <si>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</si>
  <si>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</si>
  <si>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</si>
  <si>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</si>
  <si>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</si>
  <si>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</si>
  <si>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</si>
  <si>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</si>
  <si>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</si>
  <si>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</si>
  <si>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</si>
  <si>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</si>
  <si>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</si>
  <si>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</si>
  <si>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</si>
  <si>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</si>
  <si>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</si>
  <si>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</si>
  <si>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</si>
  <si>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</si>
  <si>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</si>
  <si>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</si>
  <si>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</si>
  <si>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</si>
  <si>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</si>
  <si>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</si>
  <si>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</si>
  <si>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</si>
  <si>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</si>
  <si>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</si>
  <si>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</si>
  <si>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</si>
  <si>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</si>
  <si>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</si>
  <si>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</si>
  <si>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</si>
  <si>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</si>
  <si>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</si>
  <si>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</si>
  <si>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</si>
  <si>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</si>
  <si>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</si>
  <si>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</si>
  <si>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</si>
  <si>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</si>
  <si>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</si>
  <si>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</si>
  <si>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</si>
  <si>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</si>
  <si>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</si>
  <si>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</si>
  <si>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</si>
  <si>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</si>
  <si>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</si>
  <si>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</si>
  <si>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</si>
  <si>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</si>
  <si>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</si>
  <si>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</si>
  <si>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</si>
  <si>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</si>
  <si>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</si>
  <si>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</si>
  <si>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</si>
  <si>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</si>
  <si>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</si>
  <si>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</si>
  <si>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</si>
  <si>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</si>
  <si>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</si>
  <si>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</si>
  <si>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</si>
  <si>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</si>
  <si>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</si>
  <si>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</si>
  <si>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</si>
  <si>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</si>
  <si>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</si>
  <si>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</si>
  <si>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</si>
  <si>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</si>
  <si>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</si>
  <si>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</si>
  <si>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</si>
  <si>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</si>
  <si>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</si>
  <si>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</si>
  <si>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</si>
  <si>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</si>
  <si>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</si>
  <si>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</si>
  <si>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</si>
  <si>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</si>
  <si>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</si>
  <si>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</si>
  <si>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</si>
  <si>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</si>
  <si>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</si>
  <si>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</si>
  <si>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</si>
  <si>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</si>
  <si>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</si>
  <si>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</si>
  <si>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</si>
  <si>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</si>
  <si>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</si>
  <si>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</si>
  <si>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</si>
  <si>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</si>
  <si>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</si>
  <si>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</si>
  <si>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</si>
  <si>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</si>
  <si>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</si>
  <si>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</si>
  <si>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</si>
  <si>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</si>
  <si>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</si>
  <si>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</si>
  <si>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</si>
  <si>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</si>
  <si>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</si>
  <si>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</si>
  <si>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</si>
  <si>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</si>
  <si>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</si>
  <si>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</si>
  <si>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</si>
  <si>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</si>
  <si>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</si>
  <si>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</si>
  <si>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</si>
  <si>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</si>
  <si>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</si>
  <si>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</si>
  <si>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</si>
  <si>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</si>
  <si>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</si>
  <si>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</si>
  <si>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</si>
  <si>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</si>
  <si>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</si>
  <si>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</si>
  <si>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</si>
  <si>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</si>
  <si>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</si>
  <si>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</si>
  <si>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</si>
  <si>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</si>
  <si>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</si>
  <si>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</si>
  <si>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</si>
  <si>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</si>
  <si>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</si>
  <si>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</si>
  <si>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</si>
  <si>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</si>
  <si>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</si>
  <si>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</si>
  <si>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</si>
  <si>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</si>
  <si>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</si>
  <si>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</si>
  <si>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</si>
  <si>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</si>
  <si>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</si>
  <si>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</si>
  <si>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</si>
  <si>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</si>
  <si>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</si>
  <si>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</si>
  <si>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</si>
  <si>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</si>
  <si>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</si>
  <si>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</si>
  <si>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</si>
  <si>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</si>
  <si>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</si>
  <si>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</si>
  <si>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</si>
  <si>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</si>
  <si>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</si>
  <si>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</si>
  <si>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</si>
  <si>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</si>
  <si>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</si>
  <si>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</si>
  <si>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</si>
  <si>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</si>
  <si>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</si>
  <si>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</si>
  <si>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</si>
  <si>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</si>
  <si>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</si>
  <si>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</si>
  <si>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</si>
  <si>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</si>
  <si>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</si>
  <si>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</si>
  <si>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</si>
  <si>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</si>
  <si>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</si>
  <si>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</si>
  <si>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</si>
  <si>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</si>
  <si>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</si>
  <si>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</si>
  <si>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</si>
  <si>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</si>
  <si>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</si>
  <si>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</si>
  <si>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</si>
  <si>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</si>
  <si>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</si>
  <si>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</si>
  <si>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</si>
  <si>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</si>
  <si>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</si>
  <si>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</si>
  <si>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</si>
  <si>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</si>
  <si>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</si>
  <si>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</si>
  <si>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</si>
  <si>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</si>
  <si>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</si>
  <si>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</si>
  <si>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</si>
  <si>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</si>
  <si>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</si>
  <si>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</si>
  <si>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</si>
  <si>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</si>
  <si>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</si>
  <si>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</si>
  <si>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</si>
  <si>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</si>
  <si>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</si>
  <si>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</si>
  <si>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</si>
  <si>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</si>
  <si>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</si>
  <si>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</si>
  <si>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</si>
  <si>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</si>
  <si>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</si>
  <si>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</si>
  <si>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</si>
  <si>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</si>
  <si>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</si>
  <si>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</si>
  <si>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</si>
  <si>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</si>
  <si>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</si>
  <si>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</si>
  <si>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</si>
  <si>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</si>
  <si>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</si>
  <si>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</si>
  <si>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</si>
  <si>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</si>
  <si>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</si>
  <si>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</si>
  <si>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</si>
  <si>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</si>
  <si>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</si>
  <si>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</si>
  <si>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</si>
  <si>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</si>
  <si>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</si>
  <si>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</si>
  <si>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</si>
  <si>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</si>
  <si>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</si>
  <si>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</si>
  <si>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</si>
  <si>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</si>
  <si>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</si>
  <si>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</si>
  <si>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</si>
  <si>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</si>
  <si>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</si>
  <si>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</si>
  <si>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</si>
  <si>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</si>
  <si>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</si>
  <si>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</si>
  <si>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</si>
  <si>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</si>
  <si>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</si>
  <si>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</si>
  <si>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</si>
  <si>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</si>
  <si>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</si>
  <si>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</si>
  <si>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</si>
  <si>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</si>
  <si>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</si>
  <si>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</si>
  <si>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</si>
  <si>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</si>
  <si>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</si>
  <si>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</si>
  <si>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</si>
  <si>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</si>
  <si>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</si>
  <si>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</si>
  <si>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</si>
  <si>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</si>
  <si>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</si>
  <si>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</si>
  <si>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</si>
  <si>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</si>
  <si>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</si>
  <si>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</si>
  <si>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</si>
  <si>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</si>
  <si>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</si>
  <si>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</si>
  <si>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</si>
  <si>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</si>
  <si>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</si>
  <si>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</si>
  <si>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</si>
  <si>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</si>
  <si>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Average Donation</t>
  </si>
  <si>
    <t>Category</t>
  </si>
  <si>
    <t>Sub-Category</t>
  </si>
  <si>
    <t>Column Labels</t>
  </si>
  <si>
    <t>Grand Total</t>
  </si>
  <si>
    <t>games</t>
  </si>
  <si>
    <t>photography</t>
  </si>
  <si>
    <t>publishing</t>
  </si>
  <si>
    <t>technology</t>
  </si>
  <si>
    <t>theater</t>
  </si>
  <si>
    <t>Row Labels</t>
  </si>
  <si>
    <t>(All)</t>
  </si>
  <si>
    <t>Count of State</t>
  </si>
  <si>
    <t>musical</t>
  </si>
  <si>
    <t>plays</t>
  </si>
  <si>
    <t>spaces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</si>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</sst>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B05D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B05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'Category Pivot'!$B$5:$B$8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6-440C-9B59-AA395854AE9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06-440C-9B59-AA395854AE9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6-440C-9B59-AA395854AE9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'Category Pivot'!$E$5:$E$8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06-440C-9B59-AA395854A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036624"/>
        <c:axId val="405042528"/>
      </c:barChart>
      <c:catAx>
        <c:axId val="4050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42528"/>
        <c:crosses val="autoZero"/>
        <c:auto val="1"/>
        <c:lblAlgn val="ctr"/>
        <c:lblOffset val="100"/>
        <c:noMultiLvlLbl val="0"/>
      </c:catAx>
      <c:valAx>
        <c:axId val="40504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1.xlsx]Sub-Category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 Pivot'!$B$6:$B$10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7-457C-85F3-9E2D980CF42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 Pivot'!$C$6:$C$10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A47-457C-85F3-9E2D980CF42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 Pivot'!$D$6:$D$10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A47-457C-85F3-9E2D980CF4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07180640"/>
        <c:axId val="407174736"/>
      </c:barChart>
      <c:catAx>
        <c:axId val="40718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74736"/>
        <c:crosses val="autoZero"/>
        <c:auto val="1"/>
        <c:lblAlgn val="ctr"/>
        <c:lblOffset val="100"/>
        <c:noMultiLvlLbl val="0"/>
      </c:catAx>
      <c:valAx>
        <c:axId val="407174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71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1.xlsx]Launch Date 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Pivot'!$B$6:$B$18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3-4965-BF3F-38A1283EB0DA}"/>
            </c:ext>
          </c:extLst>
        </c:ser>
        <c:ser>
          <c:idx val="1"/>
          <c:order val="1"/>
          <c:tx>
            <c:strRef>
              <c:f>'Launch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Pivot'!$C$6:$C$18</c:f>
              <c:numCache>
                <c:formatCode>General</c:formatCode>
                <c:ptCount val="12"/>
                <c:pt idx="0">
                  <c:v>13</c:v>
                </c:pt>
                <c:pt idx="1">
                  <c:v>5</c:v>
                </c:pt>
                <c:pt idx="2">
                  <c:v>9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15</c:v>
                </c:pt>
                <c:pt idx="7">
                  <c:v>7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3-4965-BF3F-38A1283EB0DA}"/>
            </c:ext>
          </c:extLst>
        </c:ser>
        <c:ser>
          <c:idx val="2"/>
          <c:order val="2"/>
          <c:tx>
            <c:strRef>
              <c:f>'Launch 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Pivot'!$D$6:$D$18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53-4965-BF3F-38A1283E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757552"/>
        <c:axId val="514753288"/>
      </c:lineChart>
      <c:catAx>
        <c:axId val="51475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53288"/>
        <c:crosses val="autoZero"/>
        <c:auto val="1"/>
        <c:lblAlgn val="ctr"/>
        <c:lblOffset val="100"/>
        <c:noMultiLvlLbl val="0"/>
      </c:catAx>
      <c:valAx>
        <c:axId val="51475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5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Compared to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Sheet'!$A$2:$A$12</c:f>
              <c:strCache>
                <c:ptCount val="11"/>
                <c:pt idx="0">
                  <c:v>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Sheet'!$F$2:$F$12</c:f>
              <c:numCache>
                <c:formatCode>0.00%</c:formatCode>
                <c:ptCount val="11"/>
                <c:pt idx="0">
                  <c:v>0.67238605898123327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0.45853658536585368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348-BC98-FDD65ECE3D72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Sheet'!$A$2:$A$12</c:f>
              <c:strCache>
                <c:ptCount val="11"/>
                <c:pt idx="0">
                  <c:v>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Sheet'!$G$2:$G$12</c:f>
              <c:numCache>
                <c:formatCode>0.00%</c:formatCode>
                <c:ptCount val="11"/>
                <c:pt idx="0">
                  <c:v>0.28579088471849867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0.45853658536585368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348-BC98-FDD65ECE3D72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Sheet'!$A$2:$A$12</c:f>
              <c:strCache>
                <c:ptCount val="11"/>
                <c:pt idx="0">
                  <c:v>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Sheet'!$H$2:$H$12</c:f>
              <c:numCache>
                <c:formatCode>0.00%</c:formatCode>
                <c:ptCount val="11"/>
                <c:pt idx="0">
                  <c:v>4.1823056300268099E-2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8.2926829268292687E-2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348-BC98-FDD65ECE3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099816"/>
        <c:axId val="314099160"/>
      </c:lineChart>
      <c:catAx>
        <c:axId val="31409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99160"/>
        <c:crosses val="autoZero"/>
        <c:auto val="1"/>
        <c:lblAlgn val="ctr"/>
        <c:lblOffset val="100"/>
        <c:noMultiLvlLbl val="0"/>
      </c:catAx>
      <c:valAx>
        <c:axId val="31409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9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163830</xdr:rowOff>
    </xdr:from>
    <xdr:to>
      <xdr:col>12</xdr:col>
      <xdr:colOff>533400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51CBE-5FDD-4972-9991-AABC3D802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10</xdr:row>
      <xdr:rowOff>140969</xdr:rowOff>
    </xdr:from>
    <xdr:to>
      <xdr:col>12</xdr:col>
      <xdr:colOff>207645</xdr:colOff>
      <xdr:row>76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10A25-481D-4A9C-A0EE-137682435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64770</xdr:rowOff>
    </xdr:from>
    <xdr:to>
      <xdr:col>12</xdr:col>
      <xdr:colOff>422910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41623-9FCC-4568-A5D8-031215F03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678180</xdr:colOff>
      <xdr:row>13</xdr:row>
      <xdr:rowOff>26670</xdr:rowOff>
    </xdr:from>
    <xdr:to>
      <xdr:col>7</xdr:col>
      <xdr:colOff>243840</xdr:colOff>
      <xdr:row>28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1660A-1141-4748-BC18-2FEBC4A43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" refreshedDate="43423.765785185184" createdVersion="6" refreshedVersion="6" minRefreshableVersion="3" recordCount="4114" xr:uid="{A6CFA30F-0614-4369-95A8-5034E51BD9AA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" refreshedDate="43424.423998379629" createdVersion="6" refreshedVersion="6" minRefreshableVersion="3" recordCount="4114" xr:uid="{6CC63EF9-81A1-4B1E-B6FF-674512323A8E}">
  <cacheSource type="worksheet">
    <worksheetSource ref="A1:T4115" sheet="Origina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FC780-A353-41DA-84E1-E8E4919AF0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6"/>
  </colFields>
  <colItems count="5">
    <i>
      <x v="2"/>
    </i>
    <i>
      <x v="5"/>
    </i>
    <i>
      <x v="7"/>
    </i>
    <i>
      <x v="8"/>
    </i>
    <i t="grand">
      <x/>
    </i>
  </colItems>
  <pageFields count="1">
    <pageField fld="6" item="4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B5AE7-E3B5-400F-9D1D-409936A251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axis="axisCol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">
    <i>
      <x v="18"/>
    </i>
    <i>
      <x v="24"/>
    </i>
    <i>
      <x v="3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760E9-ECC7-47DF-AD02-E677E57C40C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6"/>
  <sheetViews>
    <sheetView topLeftCell="A3862" zoomScale="80" zoomScaleNormal="80" workbookViewId="0">
      <selection activeCell="D4115" sqref="D1:D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9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88671875" customWidth="1"/>
    <col min="16" max="16" width="17" customWidth="1"/>
    <col min="17" max="17" width="13" customWidth="1"/>
    <col min="18" max="18" width="23.6640625" customWidth="1"/>
    <col min="19" max="19" width="23.44140625" customWidth="1"/>
    <col min="20" max="20" width="2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(E3/D3)*100</f>
        <v>142.60827250608273</v>
      </c>
      <c r="P3" s="6">
        <f t="shared" ref="P3:P66" si="0">E3/L3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ref="O4:O67" si="5">(E4/D4)*100</f>
        <v>105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5"/>
        <v>103.89999999999999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5"/>
        <v>122.99154545454545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5"/>
        <v>109.77744436109028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5"/>
        <v>106.4875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5"/>
        <v>101.22222222222221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5"/>
        <v>100.04342857142856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5"/>
        <v>125.998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5"/>
        <v>100.49999999999999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5"/>
        <v>120.5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5"/>
        <v>165.29333333333335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5"/>
        <v>159.97142857142856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5"/>
        <v>100.93333333333334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5"/>
        <v>106.60000000000001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5"/>
        <v>100.24166666666667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5"/>
        <v>100.66666666666666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5"/>
        <v>106.32110000000002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5"/>
        <v>145.29411764705881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5"/>
        <v>100.2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5"/>
        <v>109.13513513513513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5"/>
        <v>117.14285714285715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5"/>
        <v>118.5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5"/>
        <v>108.80768571428572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5"/>
        <v>133.33333333333331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5"/>
        <v>155.20000000000002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5"/>
        <v>111.72500000000001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5"/>
        <v>100.35000000000001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5"/>
        <v>123.33333333333334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5"/>
        <v>101.29975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5"/>
        <v>100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5"/>
        <v>100.24604569420035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5"/>
        <v>102.0952380952381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5"/>
        <v>130.46153846153845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5"/>
        <v>166.5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5"/>
        <v>142.15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5"/>
        <v>183.44090909090909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5"/>
        <v>110.04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5"/>
        <v>130.98000000000002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5"/>
        <v>101.35000000000001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5"/>
        <v>100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5"/>
        <v>141.85714285714286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5"/>
        <v>308.65999999999997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5"/>
        <v>100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5"/>
        <v>120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5"/>
        <v>104.16666666666667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5"/>
        <v>107.61100000000002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5"/>
        <v>107.94999999999999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5"/>
        <v>100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5"/>
        <v>100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5"/>
        <v>128.0181818181818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5"/>
        <v>116.21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5"/>
        <v>109.63333333333334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5"/>
        <v>101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5"/>
        <v>128.95348837209301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5"/>
        <v>107.26249999999999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5"/>
        <v>101.89999999999999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5"/>
        <v>102.91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5"/>
        <v>100.12570000000001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5"/>
        <v>103.29622222222221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5"/>
        <v>148.30000000000001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5"/>
        <v>154.73333333333332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5"/>
        <v>113.51849999999999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5"/>
        <v>173.33333333333334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5"/>
        <v>107.52857142857141</v>
      </c>
      <c r="P67" s="6">
        <f t="shared" ref="P67:P130" si="6">E67/L67</f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ref="O68:O131" si="11">(E68/D68)*100</f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11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11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11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11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11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11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41208.010196759256</v>
      </c>
      <c r="T74" s="10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11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11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11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11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11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11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11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11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11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11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11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11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11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11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11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11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11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11"/>
        <v>100.4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11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11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11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41065.858067129629</v>
      </c>
      <c r="T95" s="10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11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11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11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40324.662511574075</v>
      </c>
      <c r="T98" s="10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11"/>
        <v>106.25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11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11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11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11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11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11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11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11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11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11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11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11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11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11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11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11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40753.758425925924</v>
      </c>
      <c r="T115" s="10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11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11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11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11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11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11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11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11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11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11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11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11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11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11"/>
        <v>2.375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11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1"/>
        <v>0</v>
      </c>
      <c r="P131" s="6" t="e">
        <f t="shared" ref="P131:P194" si="12">E131/L131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ref="O132:O195" si="17">(E132/D132)*100</f>
        <v>0</v>
      </c>
      <c r="P132" s="6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7"/>
        <v>0</v>
      </c>
      <c r="P133" s="6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7"/>
        <v>9.5687499999999996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7"/>
        <v>0</v>
      </c>
      <c r="P135" s="6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7"/>
        <v>0</v>
      </c>
      <c r="P136" s="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7"/>
        <v>13.433333333333334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7"/>
        <v>0</v>
      </c>
      <c r="P138" s="6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7"/>
        <v>0</v>
      </c>
      <c r="P139" s="6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7"/>
        <v>3.1413333333333333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7"/>
        <v>100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7"/>
        <v>0</v>
      </c>
      <c r="P142" s="6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7"/>
        <v>10.775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7"/>
        <v>0.33333333333333337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7"/>
        <v>0</v>
      </c>
      <c r="P145" s="6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7"/>
        <v>27.6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7"/>
        <v>7.5111111111111111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7"/>
        <v>0.57499999999999996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7"/>
        <v>0</v>
      </c>
      <c r="P149" s="6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7"/>
        <v>0.08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7"/>
        <v>0.91999999999999993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7"/>
        <v>23.163076923076922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7"/>
        <v>5.5999999999999994E-2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7"/>
        <v>7.8947368421052634E-3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7"/>
        <v>0.71799999999999997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7"/>
        <v>2.666666666666667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7"/>
        <v>6.0000000000000001E-3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7"/>
        <v>5.0999999999999996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7"/>
        <v>0.26711185308848079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7"/>
        <v>0</v>
      </c>
      <c r="P160" s="6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7"/>
        <v>2E-3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7"/>
        <v>0</v>
      </c>
      <c r="P162" s="6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7"/>
        <v>0.01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7"/>
        <v>15.535714285714286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7"/>
        <v>0</v>
      </c>
      <c r="P165" s="6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7"/>
        <v>0.53333333333333333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7"/>
        <v>0</v>
      </c>
      <c r="P167" s="6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7"/>
        <v>60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7"/>
        <v>0.01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7"/>
        <v>4.0625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7"/>
        <v>22.400000000000002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7"/>
        <v>3.25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7"/>
        <v>2E-3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7"/>
        <v>0</v>
      </c>
      <c r="P174" s="6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7"/>
        <v>0</v>
      </c>
      <c r="P175" s="6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7"/>
        <v>0</v>
      </c>
      <c r="P176" s="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7"/>
        <v>6.4850000000000003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7"/>
        <v>0</v>
      </c>
      <c r="P178" s="6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7"/>
        <v>40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7"/>
        <v>0</v>
      </c>
      <c r="P180" s="6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7"/>
        <v>20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7"/>
        <v>33.416666666666664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7"/>
        <v>21.092608822670172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7"/>
        <v>0</v>
      </c>
      <c r="P184" s="6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7"/>
        <v>35.856000000000002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7"/>
        <v>3.4000000000000004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7"/>
        <v>5.5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7"/>
        <v>0</v>
      </c>
      <c r="P188" s="6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7"/>
        <v>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7"/>
        <v>0</v>
      </c>
      <c r="P190" s="6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7"/>
        <v>6.8999999999999992E-2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7"/>
        <v>0.41666666666666669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7"/>
        <v>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7"/>
        <v>1.6999999999999999E-3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7"/>
        <v>0</v>
      </c>
      <c r="P195" s="6" t="e">
        <f t="shared" ref="P195:P258" si="18">E195/L195</f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ref="O196:O259" si="23">(E196/D196)*100</f>
        <v>0.12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3"/>
        <v>0</v>
      </c>
      <c r="P197" s="6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3"/>
        <v>41.857142857142861</v>
      </c>
      <c r="P198" s="6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3"/>
        <v>10.48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3"/>
        <v>1.1159999999999999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3"/>
        <v>0</v>
      </c>
      <c r="P201" s="6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3"/>
        <v>26.192500000000003</v>
      </c>
      <c r="P202" s="6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3"/>
        <v>58.461538461538467</v>
      </c>
      <c r="P203" s="6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3"/>
        <v>0</v>
      </c>
      <c r="P204" s="6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3"/>
        <v>29.84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3"/>
        <v>50.721666666666664</v>
      </c>
      <c r="P206" s="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3"/>
        <v>16.25</v>
      </c>
      <c r="P207" s="6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3"/>
        <v>0</v>
      </c>
      <c r="P208" s="6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3"/>
        <v>15.214285714285714</v>
      </c>
      <c r="P209" s="6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3"/>
        <v>0</v>
      </c>
      <c r="P210" s="6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3"/>
        <v>0</v>
      </c>
      <c r="P211" s="6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3"/>
        <v>25.25</v>
      </c>
      <c r="P212" s="6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3"/>
        <v>44.6</v>
      </c>
      <c r="P213" s="6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3"/>
        <v>1.5873015873015872E-2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3"/>
        <v>0.04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3"/>
        <v>8.0000000000000002E-3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3"/>
        <v>0.22727272727272727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3"/>
        <v>55.698440000000005</v>
      </c>
      <c r="P218" s="6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3"/>
        <v>11.943</v>
      </c>
      <c r="P219" s="6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3"/>
        <v>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3"/>
        <v>17.630000000000003</v>
      </c>
      <c r="P221" s="6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3"/>
        <v>0.72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3"/>
        <v>0</v>
      </c>
      <c r="P223" s="6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3"/>
        <v>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3"/>
        <v>0</v>
      </c>
      <c r="P225" s="6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3"/>
        <v>0</v>
      </c>
      <c r="P226" s="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3"/>
        <v>0</v>
      </c>
      <c r="P227" s="6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3"/>
        <v>0.86206896551724133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3"/>
        <v>0</v>
      </c>
      <c r="P229" s="6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3"/>
        <v>0</v>
      </c>
      <c r="P230" s="6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3"/>
        <v>0</v>
      </c>
      <c r="P231" s="6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3"/>
        <v>0.4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3"/>
        <v>0</v>
      </c>
      <c r="P233" s="6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3"/>
        <v>2.75</v>
      </c>
      <c r="P234" s="6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3"/>
        <v>0</v>
      </c>
      <c r="P235" s="6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3"/>
        <v>40.1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3"/>
        <v>0</v>
      </c>
      <c r="P237" s="6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3"/>
        <v>0</v>
      </c>
      <c r="P238" s="6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3"/>
        <v>0.33333333333333337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3"/>
        <v>0</v>
      </c>
      <c r="P240" s="6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3"/>
        <v>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3"/>
        <v>107.63413333333334</v>
      </c>
      <c r="P242" s="6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3"/>
        <v>112.63736263736264</v>
      </c>
      <c r="P243" s="6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3"/>
        <v>113.46153846153845</v>
      </c>
      <c r="P244" s="6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3"/>
        <v>102.592</v>
      </c>
      <c r="P245" s="6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3"/>
        <v>113.75714285714287</v>
      </c>
      <c r="P246" s="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3"/>
        <v>103.71999999999998</v>
      </c>
      <c r="P247" s="6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3"/>
        <v>305.46000000000004</v>
      </c>
      <c r="P248" s="6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3"/>
        <v>134.1</v>
      </c>
      <c r="P249" s="6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3"/>
        <v>101.33294117647058</v>
      </c>
      <c r="P250" s="6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3"/>
        <v>112.92</v>
      </c>
      <c r="P251" s="6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3"/>
        <v>105.58333333333334</v>
      </c>
      <c r="P252" s="6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3"/>
        <v>125.57142857142858</v>
      </c>
      <c r="P253" s="6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3"/>
        <v>184.56</v>
      </c>
      <c r="P254" s="6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3"/>
        <v>100.73333333333335</v>
      </c>
      <c r="P255" s="6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3"/>
        <v>116.94725</v>
      </c>
      <c r="P256" s="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3"/>
        <v>106.73325</v>
      </c>
      <c r="P257" s="6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3"/>
        <v>139.1</v>
      </c>
      <c r="P258" s="6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3"/>
        <v>106.72648571428572</v>
      </c>
      <c r="P259" s="6">
        <f t="shared" ref="P259:P322" si="24">E259/L259</f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10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ref="O260:O323" si="29">(E260/D260)*100</f>
        <v>191.14</v>
      </c>
      <c r="P260" s="6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9"/>
        <v>131.93789333333334</v>
      </c>
      <c r="P261" s="6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9"/>
        <v>106.4</v>
      </c>
      <c r="P262" s="6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9"/>
        <v>107.4</v>
      </c>
      <c r="P263" s="6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9"/>
        <v>240</v>
      </c>
      <c r="P264" s="6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9"/>
        <v>118.08108</v>
      </c>
      <c r="P265" s="6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9"/>
        <v>118.19999999999999</v>
      </c>
      <c r="P266" s="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9"/>
        <v>111.1</v>
      </c>
      <c r="P267" s="6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9"/>
        <v>145.5</v>
      </c>
      <c r="P268" s="6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9"/>
        <v>131.62883248730967</v>
      </c>
      <c r="P269" s="6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9"/>
        <v>111.4</v>
      </c>
      <c r="P270" s="6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9"/>
        <v>147.23376999999999</v>
      </c>
      <c r="P271" s="6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9"/>
        <v>152.60869565217391</v>
      </c>
      <c r="P272" s="6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9"/>
        <v>104.67999999999999</v>
      </c>
      <c r="P273" s="6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9"/>
        <v>177.43366666666668</v>
      </c>
      <c r="P274" s="6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9"/>
        <v>107.7758</v>
      </c>
      <c r="P275" s="6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9"/>
        <v>156</v>
      </c>
      <c r="P276" s="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9"/>
        <v>108.395</v>
      </c>
      <c r="P277" s="6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9"/>
        <v>147.6</v>
      </c>
      <c r="P278" s="6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9"/>
        <v>110.38153846153847</v>
      </c>
      <c r="P279" s="6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9"/>
        <v>150.34814814814814</v>
      </c>
      <c r="P280" s="6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9"/>
        <v>157.31829411764707</v>
      </c>
      <c r="P281" s="6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9"/>
        <v>156.14400000000001</v>
      </c>
      <c r="P282" s="6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9"/>
        <v>120.58763636363636</v>
      </c>
      <c r="P283" s="6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9"/>
        <v>101.18888888888888</v>
      </c>
      <c r="P284" s="6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9"/>
        <v>114.27249999999999</v>
      </c>
      <c r="P285" s="6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9"/>
        <v>104.62615</v>
      </c>
      <c r="P286" s="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9"/>
        <v>228.82507142857142</v>
      </c>
      <c r="P287" s="6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9"/>
        <v>109.15333333333332</v>
      </c>
      <c r="P288" s="6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9"/>
        <v>176.29999999999998</v>
      </c>
      <c r="P289" s="6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9"/>
        <v>103.21061999999999</v>
      </c>
      <c r="P290" s="6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9"/>
        <v>104.82000000000001</v>
      </c>
      <c r="P291" s="6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9"/>
        <v>106.68444444444445</v>
      </c>
      <c r="P292" s="6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9"/>
        <v>120.02</v>
      </c>
      <c r="P293" s="6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9"/>
        <v>101.50693333333334</v>
      </c>
      <c r="P294" s="6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9"/>
        <v>101.38461538461539</v>
      </c>
      <c r="P295" s="6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9"/>
        <v>100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9"/>
        <v>133.10911999999999</v>
      </c>
      <c r="P297" s="6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9"/>
        <v>118.72620000000001</v>
      </c>
      <c r="P298" s="6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9"/>
        <v>100.64</v>
      </c>
      <c r="P299" s="6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9"/>
        <v>108.93241269841269</v>
      </c>
      <c r="P300" s="6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9"/>
        <v>178.95250000000001</v>
      </c>
      <c r="P301" s="6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9"/>
        <v>101.72264</v>
      </c>
      <c r="P302" s="6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9"/>
        <v>118.73499999999999</v>
      </c>
      <c r="P303" s="6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9"/>
        <v>100.46</v>
      </c>
      <c r="P304" s="6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9"/>
        <v>137.46666666666667</v>
      </c>
      <c r="P305" s="6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9"/>
        <v>231.64705882352939</v>
      </c>
      <c r="P306" s="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9"/>
        <v>130.33333333333331</v>
      </c>
      <c r="P307" s="6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9"/>
        <v>292.89999999999998</v>
      </c>
      <c r="P308" s="6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9"/>
        <v>111.31818181818183</v>
      </c>
      <c r="P309" s="6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9"/>
        <v>105.56666666666668</v>
      </c>
      <c r="P310" s="6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9"/>
        <v>118.94444444444446</v>
      </c>
      <c r="P311" s="6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9"/>
        <v>104.129</v>
      </c>
      <c r="P312" s="6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9"/>
        <v>104.10165000000001</v>
      </c>
      <c r="P313" s="6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9"/>
        <v>111.87499999999999</v>
      </c>
      <c r="P314" s="6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9"/>
        <v>104.73529411764706</v>
      </c>
      <c r="P315" s="6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9"/>
        <v>385.15000000000003</v>
      </c>
      <c r="P316" s="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9"/>
        <v>101.248</v>
      </c>
      <c r="P317" s="6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9"/>
        <v>113.77333333333333</v>
      </c>
      <c r="P318" s="6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9"/>
        <v>100.80333333333333</v>
      </c>
      <c r="P319" s="6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9"/>
        <v>283.32</v>
      </c>
      <c r="P320" s="6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9"/>
        <v>112.68</v>
      </c>
      <c r="P321" s="6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9"/>
        <v>106.58000000000001</v>
      </c>
      <c r="P322" s="6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9"/>
        <v>102.66285714285715</v>
      </c>
      <c r="P323" s="6">
        <f t="shared" ref="P323:P386" si="30">E323/L323</f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10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ref="O324:O387" si="35">(E324/D324)*100</f>
        <v>107.91200000000001</v>
      </c>
      <c r="P324" s="6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42473.57</v>
      </c>
      <c r="T324" s="10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123.07407407407408</v>
      </c>
      <c r="P325" s="6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101.6</v>
      </c>
      <c r="P326" s="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104.396</v>
      </c>
      <c r="P327" s="6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112.92973333333333</v>
      </c>
      <c r="P328" s="6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136.4</v>
      </c>
      <c r="P329" s="6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103.61439999999999</v>
      </c>
      <c r="P330" s="6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105.5</v>
      </c>
      <c r="P331" s="6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101.82857142857142</v>
      </c>
      <c r="P332" s="6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106.60499999999999</v>
      </c>
      <c r="P333" s="6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113.015</v>
      </c>
      <c r="P334" s="6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125.22750000000001</v>
      </c>
      <c r="P335" s="6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101.19</v>
      </c>
      <c r="P336" s="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102.76470588235294</v>
      </c>
      <c r="P337" s="6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116.83911999999998</v>
      </c>
      <c r="P338" s="6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101.16833333333335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110.13360000000002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108.08333333333333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125.02285714285715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106.71428571428572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100.36639999999998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102.02863333333335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102.08358208955224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123.27586206896552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170.28880000000001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111.59049999999999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106.63570159857905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114.75999999999999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127.34117647058822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116.56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108.61819426615318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103.94285714285714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116.25714285714285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102.69239999999999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103.08800000000001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104.85537190082646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101.375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111.07699999999998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124.15933781686496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101.33333333333334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110.16142857142856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103.97333333333334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101.31578947368421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103.3501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104.11200000000001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110.15569230769231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122.02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114.16866666666667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125.33333333333334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106.66666666666667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130.65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120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105.9591836734694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114.39999999999999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111.76666666666665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116.08000000000001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141.5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104.72999999999999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255.83333333333331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206.70670670670671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112.105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5"/>
        <v>105.982</v>
      </c>
      <c r="P387" s="6">
        <f t="shared" ref="P387:P450" si="36">E387/L387</f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10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ref="O388:O451" si="41">(E388/D388)*100</f>
        <v>100.16666666666667</v>
      </c>
      <c r="P388" s="6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1"/>
        <v>213.98947368421051</v>
      </c>
      <c r="P389" s="6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1"/>
        <v>126.16000000000001</v>
      </c>
      <c r="P390" s="6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1"/>
        <v>181.53547058823528</v>
      </c>
      <c r="P391" s="6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1"/>
        <v>100</v>
      </c>
      <c r="P392" s="6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1"/>
        <v>100.61</v>
      </c>
      <c r="P393" s="6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1"/>
        <v>100.9027027027027</v>
      </c>
      <c r="P394" s="6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1"/>
        <v>110.446</v>
      </c>
      <c r="P395" s="6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1"/>
        <v>111.8936170212766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1"/>
        <v>108.04450000000001</v>
      </c>
      <c r="P397" s="6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1"/>
        <v>106.66666666666667</v>
      </c>
      <c r="P398" s="6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1"/>
        <v>103.90027322404372</v>
      </c>
      <c r="P399" s="6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1"/>
        <v>125.16000000000001</v>
      </c>
      <c r="P400" s="6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1"/>
        <v>106.80499999999999</v>
      </c>
      <c r="P401" s="6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1"/>
        <v>112.30249999999999</v>
      </c>
      <c r="P402" s="6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1"/>
        <v>103.812</v>
      </c>
      <c r="P403" s="6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1"/>
        <v>141.65</v>
      </c>
      <c r="P404" s="6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1"/>
        <v>105.25999999999999</v>
      </c>
      <c r="P405" s="6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1"/>
        <v>103.09142857142857</v>
      </c>
      <c r="P406" s="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1"/>
        <v>107.65957446808511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1"/>
        <v>107.70464285714286</v>
      </c>
      <c r="P408" s="6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1"/>
        <v>101.55000000000001</v>
      </c>
      <c r="P409" s="6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1"/>
        <v>101.43766666666667</v>
      </c>
      <c r="P410" s="6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1"/>
        <v>136.80000000000001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1"/>
        <v>128.29999999999998</v>
      </c>
      <c r="P412" s="6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1"/>
        <v>101.05</v>
      </c>
      <c r="P413" s="6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1"/>
        <v>126.84</v>
      </c>
      <c r="P414" s="6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1"/>
        <v>105.0859375</v>
      </c>
      <c r="P415" s="6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1"/>
        <v>102.85405405405406</v>
      </c>
      <c r="P416" s="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1"/>
        <v>102.14714285714285</v>
      </c>
      <c r="P417" s="6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41904.851875</v>
      </c>
      <c r="T417" s="10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1"/>
        <v>120.21700000000001</v>
      </c>
      <c r="P418" s="6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1"/>
        <v>100.24761904761905</v>
      </c>
      <c r="P419" s="6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1"/>
        <v>100.63392857142857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1"/>
        <v>100.4375</v>
      </c>
      <c r="P421" s="6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1"/>
        <v>0.43939393939393934</v>
      </c>
      <c r="P422" s="6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1"/>
        <v>2.0066666666666668</v>
      </c>
      <c r="P423" s="6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1"/>
        <v>1.075</v>
      </c>
      <c r="P424" s="6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1"/>
        <v>0.76500000000000001</v>
      </c>
      <c r="P425" s="6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1"/>
        <v>6.7966666666666677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1"/>
        <v>1.2E-2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1"/>
        <v>1.3299999999999998</v>
      </c>
      <c r="P428" s="6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1"/>
        <v>0</v>
      </c>
      <c r="P429" s="6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1"/>
        <v>5.6333333333333329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1"/>
        <v>0</v>
      </c>
      <c r="P431" s="6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1"/>
        <v>2.4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1"/>
        <v>13.833333333333334</v>
      </c>
      <c r="P433" s="6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1"/>
        <v>9.5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1"/>
        <v>0</v>
      </c>
      <c r="P435" s="6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1"/>
        <v>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1"/>
        <v>2.7272727272727275E-3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1"/>
        <v>0</v>
      </c>
      <c r="P438" s="6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1"/>
        <v>0</v>
      </c>
      <c r="P439" s="6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1"/>
        <v>9.379999999999999</v>
      </c>
      <c r="P440" s="6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1"/>
        <v>0</v>
      </c>
      <c r="P441" s="6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1"/>
        <v>0.1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1"/>
        <v>0</v>
      </c>
      <c r="P443" s="6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1"/>
        <v>39.358823529411765</v>
      </c>
      <c r="P444" s="6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1"/>
        <v>0.1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1"/>
        <v>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1"/>
        <v>3.3333333333333335E-3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1"/>
        <v>7.2952380952380951</v>
      </c>
      <c r="P448" s="6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1"/>
        <v>1.6666666666666666E-2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1"/>
        <v>3.2804000000000002</v>
      </c>
      <c r="P450" s="6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1"/>
        <v>2.25</v>
      </c>
      <c r="P451" s="6">
        <f t="shared" ref="P451:P514" si="42">E451/L451</f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10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ref="O452:O515" si="47">(E452/D452)*100</f>
        <v>0.79200000000000004</v>
      </c>
      <c r="P452" s="6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7"/>
        <v>0</v>
      </c>
      <c r="P453" s="6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7"/>
        <v>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7"/>
        <v>2.7404479578392621E-2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7"/>
        <v>0.82000000000000006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7"/>
        <v>6.9230769230769221E-2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7"/>
        <v>0.68631863186318631</v>
      </c>
      <c r="P458" s="6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7"/>
        <v>0</v>
      </c>
      <c r="P459" s="6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7"/>
        <v>8.2100000000000009</v>
      </c>
      <c r="P460" s="6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7"/>
        <v>6.4102564102564097E-2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7"/>
        <v>0.29411764705882354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7"/>
        <v>0</v>
      </c>
      <c r="P463" s="6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7"/>
        <v>0</v>
      </c>
      <c r="P464" s="6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7"/>
        <v>2.2727272727272729</v>
      </c>
      <c r="P465" s="6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7"/>
        <v>9.9009900990099015E-2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7"/>
        <v>26.953125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7"/>
        <v>0.76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7"/>
        <v>21.574999999999999</v>
      </c>
      <c r="P469" s="6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7"/>
        <v>0</v>
      </c>
      <c r="P470" s="6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7"/>
        <v>0</v>
      </c>
      <c r="P471" s="6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7"/>
        <v>1.02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7"/>
        <v>11.892727272727273</v>
      </c>
      <c r="P473" s="6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7"/>
        <v>17.625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7"/>
        <v>2.87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7"/>
        <v>3.0303030303030304E-2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7"/>
        <v>0</v>
      </c>
      <c r="P477" s="6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7"/>
        <v>2.230268181818182</v>
      </c>
      <c r="P478" s="6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7"/>
        <v>0</v>
      </c>
      <c r="P479" s="6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7"/>
        <v>0</v>
      </c>
      <c r="P480" s="6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7"/>
        <v>32.56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7"/>
        <v>19.41</v>
      </c>
      <c r="P482" s="6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7"/>
        <v>6.1</v>
      </c>
      <c r="P483" s="6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7"/>
        <v>0.1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7"/>
        <v>50.2</v>
      </c>
      <c r="P485" s="6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7"/>
        <v>0.18625</v>
      </c>
      <c r="P486" s="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7"/>
        <v>21.906971229845084</v>
      </c>
      <c r="P487" s="6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7"/>
        <v>9.0909090909090905E-3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7"/>
        <v>0</v>
      </c>
      <c r="P489" s="6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7"/>
        <v>0</v>
      </c>
      <c r="P490" s="6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7"/>
        <v>0.28667813379201834</v>
      </c>
      <c r="P491" s="6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7"/>
        <v>0</v>
      </c>
      <c r="P492" s="6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7"/>
        <v>0</v>
      </c>
      <c r="P493" s="6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7"/>
        <v>0</v>
      </c>
      <c r="P494" s="6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7"/>
        <v>0</v>
      </c>
      <c r="P495" s="6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7"/>
        <v>0.155</v>
      </c>
      <c r="P496" s="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7"/>
        <v>0</v>
      </c>
      <c r="P497" s="6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7"/>
        <v>1.6666666666666668E-3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7"/>
        <v>0.6696428571428571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7"/>
        <v>4.5985132395404564</v>
      </c>
      <c r="P500" s="6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7"/>
        <v>9.5500000000000007</v>
      </c>
      <c r="P501" s="6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7"/>
        <v>3.3076923076923079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7"/>
        <v>0</v>
      </c>
      <c r="P503" s="6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7"/>
        <v>1.1499999999999999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7"/>
        <v>1.7538461538461538</v>
      </c>
      <c r="P505" s="6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7"/>
        <v>1.3673469387755102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7"/>
        <v>0.43333333333333329</v>
      </c>
      <c r="P507" s="6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7"/>
        <v>0.125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7"/>
        <v>3.2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7"/>
        <v>0.8</v>
      </c>
      <c r="P510" s="6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7"/>
        <v>0.2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7"/>
        <v>0</v>
      </c>
      <c r="P512" s="6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7"/>
        <v>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7"/>
        <v>0.13749999999999998</v>
      </c>
      <c r="P514" s="6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7"/>
        <v>13.923999999999999</v>
      </c>
      <c r="P515" s="6">
        <f t="shared" ref="P515:P578" si="48">E515/L515</f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10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ref="O516:O579" si="53">(E516/D516)*100</f>
        <v>3.3333333333333335</v>
      </c>
      <c r="P516" s="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3"/>
        <v>25.41340206185567</v>
      </c>
      <c r="P517" s="6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3"/>
        <v>0</v>
      </c>
      <c r="P518" s="6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3"/>
        <v>1.3666666666666667</v>
      </c>
      <c r="P519" s="6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3"/>
        <v>0</v>
      </c>
      <c r="P520" s="6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3"/>
        <v>22.881426547787683</v>
      </c>
      <c r="P521" s="6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3"/>
        <v>102.1</v>
      </c>
      <c r="P522" s="6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3"/>
        <v>104.64</v>
      </c>
      <c r="P523" s="6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3"/>
        <v>114.66666666666667</v>
      </c>
      <c r="P524" s="6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3"/>
        <v>120.6</v>
      </c>
      <c r="P525" s="6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3"/>
        <v>108.67285714285715</v>
      </c>
      <c r="P526" s="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3"/>
        <v>100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3"/>
        <v>113.99999999999999</v>
      </c>
      <c r="P528" s="6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3"/>
        <v>100.85</v>
      </c>
      <c r="P529" s="6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3"/>
        <v>115.65217391304347</v>
      </c>
      <c r="P530" s="6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3"/>
        <v>130.41666666666666</v>
      </c>
      <c r="P531" s="6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3"/>
        <v>107.78267254038178</v>
      </c>
      <c r="P532" s="6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3"/>
        <v>100</v>
      </c>
      <c r="P533" s="6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3"/>
        <v>123.25</v>
      </c>
      <c r="P534" s="6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3"/>
        <v>100.2</v>
      </c>
      <c r="P535" s="6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3"/>
        <v>104.66666666666666</v>
      </c>
      <c r="P536" s="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3"/>
        <v>102.49999999999999</v>
      </c>
      <c r="P537" s="6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3"/>
        <v>118.25757575757576</v>
      </c>
      <c r="P538" s="6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1"/>
        <v>42179.344988425932</v>
      </c>
      <c r="T538" s="10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3"/>
        <v>120.5</v>
      </c>
      <c r="P539" s="6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3"/>
        <v>302.42</v>
      </c>
      <c r="P540" s="6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3"/>
        <v>100.64400000000001</v>
      </c>
      <c r="P541" s="6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3"/>
        <v>6.6666666666666671E-3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3"/>
        <v>0.55555555555555558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3"/>
        <v>3.9999999999999996E-4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3"/>
        <v>0.31818181818181818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3"/>
        <v>1.2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3"/>
        <v>27.383999999999997</v>
      </c>
      <c r="P547" s="6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3"/>
        <v>8.666666666666667E-2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3"/>
        <v>0</v>
      </c>
      <c r="P549" s="6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3"/>
        <v>0.09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3"/>
        <v>2.7199999999999998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3"/>
        <v>0.70000000000000007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3"/>
        <v>5.0413333333333332</v>
      </c>
      <c r="P553" s="6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3"/>
        <v>0</v>
      </c>
      <c r="P554" s="6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3"/>
        <v>0.49199999999999999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3"/>
        <v>36.589147286821706</v>
      </c>
      <c r="P556" s="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3"/>
        <v>0</v>
      </c>
      <c r="P557" s="6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3"/>
        <v>2.5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3"/>
        <v>0.91066666666666674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3"/>
        <v>0</v>
      </c>
      <c r="P560" s="6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3"/>
        <v>2.0833333333333336E-2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3"/>
        <v>1.2E-2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3"/>
        <v>0.36666666666666664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3"/>
        <v>0</v>
      </c>
      <c r="P564" s="6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3"/>
        <v>9.0666666666666659E-2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3"/>
        <v>5.5555555555555558E-3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3"/>
        <v>0</v>
      </c>
      <c r="P567" s="6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3"/>
        <v>0.02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3"/>
        <v>0</v>
      </c>
      <c r="P569" s="6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3"/>
        <v>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3"/>
        <v>0.8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3"/>
        <v>0.16705882352941176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3"/>
        <v>0.42399999999999999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3"/>
        <v>0</v>
      </c>
      <c r="P574" s="6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3"/>
        <v>0.38925389253892539</v>
      </c>
      <c r="P575" s="6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1"/>
        <v>41963.050127314811</v>
      </c>
      <c r="T575" s="10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3"/>
        <v>0.7155635062611807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3"/>
        <v>0.43166666666666664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3"/>
        <v>1.25E-3</v>
      </c>
      <c r="P578" s="6">
        <f t="shared" si="48"/>
        <v>1</v>
      </c>
      <c r="Q578" t="str">
        <f t="shared" si="49"/>
        <v>technology</v>
      </c>
      <c r="R578" t="str">
        <f t="shared" si="50"/>
        <v>web</v>
      </c>
      <c r="S578" s="10">
        <f t="shared" si="51"/>
        <v>42031.471666666665</v>
      </c>
      <c r="T578" s="10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3"/>
        <v>0.2</v>
      </c>
      <c r="P579" s="6">
        <f t="shared" ref="P579:P642" si="54">E579/L579</f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10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ref="O580:O643" si="59">(E580/D580)*100</f>
        <v>1.12E-2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9"/>
        <v>1.4583333333333333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9"/>
        <v>3.3333333333333333E-2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9"/>
        <v>0</v>
      </c>
      <c r="P583" s="6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9"/>
        <v>0</v>
      </c>
      <c r="P584" s="6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0">
        <f t="shared" si="57"/>
        <v>42055.739803240736</v>
      </c>
      <c r="T584" s="10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9"/>
        <v>1.1111111111111112E-2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9"/>
        <v>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9"/>
        <v>0</v>
      </c>
      <c r="P587" s="6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0">
        <f t="shared" si="57"/>
        <v>42283.3909375</v>
      </c>
      <c r="T587" s="10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9"/>
        <v>0.55999999999999994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9"/>
        <v>9.0833333333333339</v>
      </c>
      <c r="P589" s="6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9"/>
        <v>3.3444444444444441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9"/>
        <v>1.3333333333333334E-2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9"/>
        <v>4.46</v>
      </c>
      <c r="P592" s="6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9"/>
        <v>6.0999999999999999E-2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9"/>
        <v>3.3333333333333335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9"/>
        <v>23</v>
      </c>
      <c r="P595" s="6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9"/>
        <v>0.104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9"/>
        <v>0.42599999999999999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9"/>
        <v>0.03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9"/>
        <v>0.26666666666666666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9"/>
        <v>34</v>
      </c>
      <c r="P600" s="6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9"/>
        <v>6.2E-2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9"/>
        <v>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9"/>
        <v>1.4000000000000001</v>
      </c>
      <c r="P603" s="6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9"/>
        <v>0</v>
      </c>
      <c r="P604" s="6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9"/>
        <v>3.9334666666666664</v>
      </c>
      <c r="P605" s="6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9"/>
        <v>0</v>
      </c>
      <c r="P606" s="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9"/>
        <v>2.62</v>
      </c>
      <c r="P607" s="6">
        <f t="shared" si="54"/>
        <v>16.375</v>
      </c>
      <c r="Q607" t="str">
        <f t="shared" si="55"/>
        <v>technology</v>
      </c>
      <c r="R607" t="str">
        <f t="shared" si="56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9"/>
        <v>0.2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42102.650567129633</v>
      </c>
      <c r="T608" s="10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9"/>
        <v>0</v>
      </c>
      <c r="P609" s="6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9"/>
        <v>0.97400000000000009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9"/>
        <v>0.64102564102564097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9"/>
        <v>0</v>
      </c>
      <c r="P612" s="6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9"/>
        <v>0</v>
      </c>
      <c r="P613" s="6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9"/>
        <v>0</v>
      </c>
      <c r="P614" s="6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9"/>
        <v>21.363333333333333</v>
      </c>
      <c r="P615" s="6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9"/>
        <v>0</v>
      </c>
      <c r="P616" s="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9"/>
        <v>0</v>
      </c>
      <c r="P617" s="6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9"/>
        <v>0</v>
      </c>
      <c r="P618" s="6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9"/>
        <v>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9"/>
        <v>0</v>
      </c>
      <c r="P620" s="6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9"/>
        <v>3.9999999999999996E-5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9"/>
        <v>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9"/>
        <v>1.044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9"/>
        <v>5.6833333333333336</v>
      </c>
      <c r="P624" s="6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9"/>
        <v>0</v>
      </c>
      <c r="P625" s="6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9"/>
        <v>0</v>
      </c>
      <c r="P626" s="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9"/>
        <v>0</v>
      </c>
      <c r="P627" s="6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9"/>
        <v>17.380000000000003</v>
      </c>
      <c r="P628" s="6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9"/>
        <v>0.02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9"/>
        <v>0</v>
      </c>
      <c r="P630" s="6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9"/>
        <v>0.17500000000000002</v>
      </c>
      <c r="P631" s="6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9"/>
        <v>8.3340278356529712E-2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9"/>
        <v>1.38</v>
      </c>
      <c r="P633" s="6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9"/>
        <v>0</v>
      </c>
      <c r="P634" s="6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9"/>
        <v>12.45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9"/>
        <v>0.02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9"/>
        <v>8.0000000000000002E-3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9"/>
        <v>0.2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9"/>
        <v>0</v>
      </c>
      <c r="P639" s="6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9"/>
        <v>9.0000000000000011E-3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9"/>
        <v>9.9999999999999991E-5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9"/>
        <v>144.28571428571428</v>
      </c>
      <c r="P642" s="6">
        <f t="shared" si="54"/>
        <v>50.5</v>
      </c>
      <c r="Q642" t="str">
        <f t="shared" si="55"/>
        <v>technology</v>
      </c>
      <c r="R642" t="str">
        <f t="shared" si="56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59"/>
        <v>119.16249999999999</v>
      </c>
      <c r="P643" s="6">
        <f t="shared" ref="P643:P706" si="60">E643/L643</f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ref="O644:O707" si="65">(E644/D644)*100</f>
        <v>1460.4850000000001</v>
      </c>
      <c r="P644" s="6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5"/>
        <v>105.80799999999999</v>
      </c>
      <c r="P645" s="6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5"/>
        <v>300.11791999999997</v>
      </c>
      <c r="P646" s="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5"/>
        <v>278.7</v>
      </c>
      <c r="P647" s="6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5"/>
        <v>131.87625</v>
      </c>
      <c r="P648" s="6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5"/>
        <v>107.05</v>
      </c>
      <c r="P649" s="6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5"/>
        <v>126.82285714285715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5"/>
        <v>139.96</v>
      </c>
      <c r="P651" s="6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5"/>
        <v>112.4</v>
      </c>
      <c r="P652" s="6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5"/>
        <v>100.52799999999999</v>
      </c>
      <c r="P653" s="6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5"/>
        <v>100.46666666666665</v>
      </c>
      <c r="P654" s="6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5"/>
        <v>141.446</v>
      </c>
      <c r="P655" s="6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5"/>
        <v>267.29166666666669</v>
      </c>
      <c r="P656" s="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5"/>
        <v>146.88749999999999</v>
      </c>
      <c r="P657" s="6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5"/>
        <v>213.56</v>
      </c>
      <c r="P658" s="6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5"/>
        <v>125.69999999999999</v>
      </c>
      <c r="P659" s="6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5"/>
        <v>104.46206037108834</v>
      </c>
      <c r="P660" s="6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5"/>
        <v>100.56666666666668</v>
      </c>
      <c r="P661" s="6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5"/>
        <v>3.0579999999999998</v>
      </c>
      <c r="P662" s="6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5"/>
        <v>0.95</v>
      </c>
      <c r="P663" s="6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5"/>
        <v>0.4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5"/>
        <v>0.35000000000000003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5"/>
        <v>7.5333333333333332</v>
      </c>
      <c r="P666" s="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5"/>
        <v>18.64</v>
      </c>
      <c r="P667" s="6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5"/>
        <v>4.0000000000000001E-3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5"/>
        <v>10.02</v>
      </c>
      <c r="P669" s="6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5"/>
        <v>4.5600000000000005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5"/>
        <v>21.5075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5"/>
        <v>29.276666666666667</v>
      </c>
      <c r="P672" s="6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5"/>
        <v>39.426666666666662</v>
      </c>
      <c r="P673" s="6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5"/>
        <v>21.628</v>
      </c>
      <c r="P674" s="6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5"/>
        <v>0.20500000000000002</v>
      </c>
      <c r="P675" s="6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5"/>
        <v>0.03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5"/>
        <v>14.85</v>
      </c>
      <c r="P677" s="6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5"/>
        <v>1.4710000000000001</v>
      </c>
      <c r="P678" s="6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5"/>
        <v>25.584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5"/>
        <v>3.8206896551724134</v>
      </c>
      <c r="P680" s="6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5"/>
        <v>15.485964912280703</v>
      </c>
      <c r="P681" s="6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5"/>
        <v>25.912000000000003</v>
      </c>
      <c r="P682" s="6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5"/>
        <v>0.04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5"/>
        <v>0.106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5"/>
        <v>0.85142857142857142</v>
      </c>
      <c r="P685" s="6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5"/>
        <v>7.4837500000000006</v>
      </c>
      <c r="P686" s="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5"/>
        <v>27.650000000000002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5"/>
        <v>0</v>
      </c>
      <c r="P688" s="6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5"/>
        <v>3.55</v>
      </c>
      <c r="P689" s="6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5"/>
        <v>72.989999999999995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5"/>
        <v>57.648750000000007</v>
      </c>
      <c r="P691" s="6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5"/>
        <v>12.34</v>
      </c>
      <c r="P692" s="6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5"/>
        <v>0.52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5"/>
        <v>6.5299999999999994</v>
      </c>
      <c r="P694" s="6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5"/>
        <v>35.338000000000001</v>
      </c>
      <c r="P695" s="6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5"/>
        <v>0.39333333333333331</v>
      </c>
      <c r="P696" s="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5"/>
        <v>1.06</v>
      </c>
      <c r="P697" s="6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5"/>
        <v>5.7142857142857147E-4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5"/>
        <v>46.379999999999995</v>
      </c>
      <c r="P699" s="6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5"/>
        <v>15.39</v>
      </c>
      <c r="P700" s="6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5"/>
        <v>82.422107692307705</v>
      </c>
      <c r="P701" s="6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5"/>
        <v>2.6866666666666665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5"/>
        <v>26.6</v>
      </c>
      <c r="P703" s="6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5"/>
        <v>30.813400000000001</v>
      </c>
      <c r="P704" s="6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5"/>
        <v>5.58</v>
      </c>
      <c r="P705" s="6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5"/>
        <v>0.87454545454545463</v>
      </c>
      <c r="P706" s="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5"/>
        <v>0.97699999999999987</v>
      </c>
      <c r="P707" s="6">
        <f t="shared" ref="P707:P770" si="66">E707/L707</f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ref="O708:O771" si="71">(E708/D708)*100</f>
        <v>0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1"/>
        <v>78.927352941176466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1"/>
        <v>22.092500000000001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1"/>
        <v>0.40666666666666662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1"/>
        <v>0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1"/>
        <v>33.790999999999997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1"/>
        <v>0.21649484536082475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1"/>
        <v>0.79600000000000004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1"/>
        <v>14.993333333333334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1"/>
        <v>5.0509090909090908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1"/>
        <v>10.214285714285715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1"/>
        <v>0.30499999999999999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1"/>
        <v>0.75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1"/>
        <v>1.2933333333333332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1"/>
        <v>143.94736842105263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1"/>
        <v>122.10975609756099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1"/>
        <v>132.024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1"/>
        <v>109.38000000000001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1"/>
        <v>105.47157142857144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1"/>
        <v>100.35000000000001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1"/>
        <v>101.4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1"/>
        <v>155.51428571428571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1"/>
        <v>105.566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1"/>
        <v>130.65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1"/>
        <v>132.19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1"/>
        <v>126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1"/>
        <v>160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1"/>
        <v>120.48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1"/>
        <v>125.52941176470588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1"/>
        <v>114.40638297872341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1"/>
        <v>315.13888888888891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1"/>
        <v>122.39999999999999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1"/>
        <v>106.73333333333332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1"/>
        <v>158.33333333333331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1"/>
        <v>107.4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1"/>
        <v>102.25999999999999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1"/>
        <v>110.71428571428572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1"/>
        <v>148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1"/>
        <v>102.32000000000001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1"/>
        <v>179.09909909909908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1"/>
        <v>111.08135252761969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1"/>
        <v>100.04285714285714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1"/>
        <v>100.25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1"/>
        <v>105.56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1"/>
        <v>102.58775877587757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1"/>
        <v>118.5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1"/>
        <v>111.7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1"/>
        <v>128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1"/>
        <v>103.75000000000001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1"/>
        <v>101.9076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1"/>
        <v>117.71428571428571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1"/>
        <v>238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1"/>
        <v>102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1"/>
        <v>101.92000000000002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1"/>
        <v>0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1"/>
        <v>4.7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1"/>
        <v>0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1"/>
        <v>0.11655011655011654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1"/>
        <v>0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1"/>
        <v>36.014285714285712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1"/>
        <v>0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1"/>
        <v>3.54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1"/>
        <v>0</v>
      </c>
      <c r="P770" s="6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1"/>
        <v>41.4</v>
      </c>
      <c r="P771" s="6">
        <f t="shared" ref="P771:P834" si="72">E771/L771</f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ref="O772:O835" si="77">(E772/D772)*100</f>
        <v>0</v>
      </c>
      <c r="P772" s="6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7"/>
        <v>2.6315789473684209E-2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7"/>
        <v>3.3333333333333335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7"/>
        <v>0.85129023676509719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7"/>
        <v>70.199999999999989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7"/>
        <v>1.7000000000000002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7"/>
        <v>51.4</v>
      </c>
      <c r="P778" s="6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7"/>
        <v>0.70000000000000007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7"/>
        <v>0.4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7"/>
        <v>2.666666666666667</v>
      </c>
      <c r="P781" s="6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7"/>
        <v>104</v>
      </c>
      <c r="P782" s="6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7"/>
        <v>133.15375</v>
      </c>
      <c r="P783" s="6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7"/>
        <v>100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41116.758125</v>
      </c>
      <c r="T784" s="10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7"/>
        <v>148.13333333333333</v>
      </c>
      <c r="P785" s="6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7"/>
        <v>102.49999999999999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7"/>
        <v>180.62799999999999</v>
      </c>
      <c r="P787" s="6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7"/>
        <v>142.79999999999998</v>
      </c>
      <c r="P788" s="6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7"/>
        <v>114.16666666666666</v>
      </c>
      <c r="P789" s="6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7"/>
        <v>203.505</v>
      </c>
      <c r="P790" s="6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7"/>
        <v>109.41176470588236</v>
      </c>
      <c r="P791" s="6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7"/>
        <v>144.37459999999999</v>
      </c>
      <c r="P792" s="6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7"/>
        <v>103.86666666666666</v>
      </c>
      <c r="P793" s="6">
        <f t="shared" si="72"/>
        <v>60.859375</v>
      </c>
      <c r="Q793" t="str">
        <f t="shared" si="73"/>
        <v>music</v>
      </c>
      <c r="R793" t="str">
        <f t="shared" si="74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7"/>
        <v>100.44440000000002</v>
      </c>
      <c r="P794" s="6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7"/>
        <v>102.77927272727271</v>
      </c>
      <c r="P795" s="6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7"/>
        <v>105.31250000000001</v>
      </c>
      <c r="P796" s="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7"/>
        <v>111.78571428571429</v>
      </c>
      <c r="P797" s="6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7"/>
        <v>101.35000000000001</v>
      </c>
      <c r="P798" s="6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7"/>
        <v>107.53333333333333</v>
      </c>
      <c r="P799" s="6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7"/>
        <v>114.88571428571429</v>
      </c>
      <c r="P800" s="6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7"/>
        <v>100.02</v>
      </c>
      <c r="P801" s="6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7"/>
        <v>152.13333333333335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7"/>
        <v>111.52149999999999</v>
      </c>
      <c r="P803" s="6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7"/>
        <v>101.33333333333334</v>
      </c>
      <c r="P804" s="6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7"/>
        <v>123.2608695652174</v>
      </c>
      <c r="P805" s="6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7"/>
        <v>100</v>
      </c>
      <c r="P806" s="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7"/>
        <v>105</v>
      </c>
      <c r="P807" s="6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7"/>
        <v>104.4375</v>
      </c>
      <c r="P808" s="6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7"/>
        <v>105.125</v>
      </c>
      <c r="P809" s="6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7"/>
        <v>100</v>
      </c>
      <c r="P810" s="6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7"/>
        <v>103.77499999999999</v>
      </c>
      <c r="P811" s="6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7"/>
        <v>105</v>
      </c>
      <c r="P812" s="6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7"/>
        <v>104</v>
      </c>
      <c r="P813" s="6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7"/>
        <v>151.83333333333334</v>
      </c>
      <c r="P814" s="6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7"/>
        <v>159.99600000000001</v>
      </c>
      <c r="P815" s="6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7"/>
        <v>127.3</v>
      </c>
      <c r="P816" s="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7"/>
        <v>107</v>
      </c>
      <c r="P817" s="6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7"/>
        <v>115.12214285714286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7"/>
        <v>137.11066666666665</v>
      </c>
      <c r="P819" s="6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7"/>
        <v>155.71428571428572</v>
      </c>
      <c r="P820" s="6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7"/>
        <v>108.74999999999999</v>
      </c>
      <c r="P821" s="6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7"/>
        <v>134.05000000000001</v>
      </c>
      <c r="P822" s="6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7"/>
        <v>100</v>
      </c>
      <c r="P823" s="6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7"/>
        <v>119.16666666666667</v>
      </c>
      <c r="P824" s="6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7"/>
        <v>179.5</v>
      </c>
      <c r="P825" s="6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7"/>
        <v>134.38124999999999</v>
      </c>
      <c r="P826" s="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7"/>
        <v>100.43200000000002</v>
      </c>
      <c r="P827" s="6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7"/>
        <v>101.45454545454547</v>
      </c>
      <c r="P828" s="6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7"/>
        <v>103.33333333333334</v>
      </c>
      <c r="P829" s="6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7"/>
        <v>107</v>
      </c>
      <c r="P830" s="6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7"/>
        <v>104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7"/>
        <v>107.83333333333334</v>
      </c>
      <c r="P832" s="6">
        <f t="shared" si="72"/>
        <v>60.65625</v>
      </c>
      <c r="Q832" t="str">
        <f t="shared" si="73"/>
        <v>music</v>
      </c>
      <c r="R832" t="str">
        <f t="shared" si="74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7"/>
        <v>233.33333333333334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7"/>
        <v>100.60706666666665</v>
      </c>
      <c r="P834" s="6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7"/>
        <v>101.66666666666666</v>
      </c>
      <c r="P835" s="6">
        <f t="shared" ref="P835:P898" si="78">E835/L835</f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ref="O836:O899" si="83">(E836/D836)*100</f>
        <v>131.0181818181818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3"/>
        <v>117.25000000000001</v>
      </c>
      <c r="P837" s="6">
        <f t="shared" si="78"/>
        <v>58.625</v>
      </c>
      <c r="Q837" t="str">
        <f t="shared" si="79"/>
        <v>music</v>
      </c>
      <c r="R837" t="str">
        <f t="shared" si="80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3"/>
        <v>100.93039999999999</v>
      </c>
      <c r="P838" s="6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3"/>
        <v>121.8</v>
      </c>
      <c r="P839" s="6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3"/>
        <v>145.4</v>
      </c>
      <c r="P840" s="6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3"/>
        <v>116.61660000000001</v>
      </c>
      <c r="P841" s="6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3"/>
        <v>120.4166</v>
      </c>
      <c r="P842" s="6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3"/>
        <v>101.32000000000001</v>
      </c>
      <c r="P843" s="6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3"/>
        <v>104.32</v>
      </c>
      <c r="P844" s="6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3"/>
        <v>267.13333333333333</v>
      </c>
      <c r="P845" s="6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3"/>
        <v>194.13333333333333</v>
      </c>
      <c r="P846" s="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3"/>
        <v>120.3802</v>
      </c>
      <c r="P847" s="6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3"/>
        <v>122.00090909090908</v>
      </c>
      <c r="P848" s="6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3"/>
        <v>100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3"/>
        <v>100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3"/>
        <v>119.9</v>
      </c>
      <c r="P851" s="6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3"/>
        <v>155.17499999999998</v>
      </c>
      <c r="P852" s="6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3"/>
        <v>130.44999999999999</v>
      </c>
      <c r="P853" s="6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3"/>
        <v>104.97142857142859</v>
      </c>
      <c r="P854" s="6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1"/>
        <v>42656.805497685185</v>
      </c>
      <c r="T854" s="10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3"/>
        <v>100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3"/>
        <v>118.2205035971223</v>
      </c>
      <c r="P856" s="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3"/>
        <v>103.44827586206897</v>
      </c>
      <c r="P857" s="6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3"/>
        <v>218.00000000000003</v>
      </c>
      <c r="P858" s="6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3"/>
        <v>100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3"/>
        <v>144.00583333333333</v>
      </c>
      <c r="P860" s="6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3"/>
        <v>104.67500000000001</v>
      </c>
      <c r="P861" s="6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1"/>
        <v>42128.820231481484</v>
      </c>
      <c r="T861" s="10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3"/>
        <v>18.142857142857142</v>
      </c>
      <c r="P862" s="6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3"/>
        <v>2.2444444444444445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3"/>
        <v>0.33999999999999997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3"/>
        <v>4.5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3"/>
        <v>41.53846153846154</v>
      </c>
      <c r="P866" s="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3"/>
        <v>2.0454545454545454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3"/>
        <v>18.285714285714285</v>
      </c>
      <c r="P868" s="6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3"/>
        <v>24.02</v>
      </c>
      <c r="P869" s="6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3"/>
        <v>0.1111111111111111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3"/>
        <v>11.818181818181818</v>
      </c>
      <c r="P871" s="6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3"/>
        <v>0.31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3"/>
        <v>5.416666666666667</v>
      </c>
      <c r="P873" s="6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3"/>
        <v>0.8125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3"/>
        <v>1.2857142857142856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3"/>
        <v>24.333333333333336</v>
      </c>
      <c r="P876" s="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3"/>
        <v>0</v>
      </c>
      <c r="P877" s="6" t="e">
        <f t="shared" si="78"/>
        <v>#DIV/0!</v>
      </c>
      <c r="Q877" t="str">
        <f t="shared" si="79"/>
        <v>music</v>
      </c>
      <c r="R877" t="str">
        <f t="shared" si="80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3"/>
        <v>40.799492385786799</v>
      </c>
      <c r="P878" s="6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3"/>
        <v>67.55</v>
      </c>
      <c r="P879" s="6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3"/>
        <v>1.3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3"/>
        <v>30.666666666666664</v>
      </c>
      <c r="P881" s="6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3"/>
        <v>2.9894179894179893</v>
      </c>
      <c r="P882" s="6">
        <f t="shared" si="78"/>
        <v>14.125</v>
      </c>
      <c r="Q882" t="str">
        <f t="shared" si="79"/>
        <v>music</v>
      </c>
      <c r="R882" t="str">
        <f t="shared" si="80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3"/>
        <v>0.8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3"/>
        <v>20.133333333333333</v>
      </c>
      <c r="P884" s="6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3"/>
        <v>40.020000000000003</v>
      </c>
      <c r="P885" s="6">
        <f t="shared" si="78"/>
        <v>83.375</v>
      </c>
      <c r="Q885" t="str">
        <f t="shared" si="79"/>
        <v>music</v>
      </c>
      <c r="R885" t="str">
        <f t="shared" si="80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3"/>
        <v>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3"/>
        <v>75</v>
      </c>
      <c r="P887" s="6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3"/>
        <v>41</v>
      </c>
      <c r="P888" s="6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3"/>
        <v>0</v>
      </c>
      <c r="P889" s="6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3"/>
        <v>7.1999999999999993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3"/>
        <v>9.4412800000000008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3"/>
        <v>4.1666666666666661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3"/>
        <v>3.25</v>
      </c>
      <c r="P893" s="6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3"/>
        <v>40.75</v>
      </c>
      <c r="P894" s="6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3"/>
        <v>10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3"/>
        <v>39.17</v>
      </c>
      <c r="P896" s="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3"/>
        <v>2.4375</v>
      </c>
      <c r="P897" s="6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83"/>
        <v>40</v>
      </c>
      <c r="P898" s="6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3"/>
        <v>0</v>
      </c>
      <c r="P899" s="6" t="e">
        <f t="shared" ref="P899:P962" si="84">E899/L899</f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ref="O900:O963" si="89">(E900/D900)*100</f>
        <v>2.8000000000000003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9"/>
        <v>37.333333333333336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9"/>
        <v>0.42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9"/>
        <v>0</v>
      </c>
      <c r="P903" s="6" t="e">
        <f t="shared" si="84"/>
        <v>#DIV/0!</v>
      </c>
      <c r="Q903" t="str">
        <f t="shared" si="85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9"/>
        <v>0.3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9"/>
        <v>3.2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9"/>
        <v>0.30199999999999999</v>
      </c>
      <c r="P906" s="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9"/>
        <v>3.0153846153846153</v>
      </c>
      <c r="P907" s="6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9"/>
        <v>0</v>
      </c>
      <c r="P908" s="6" t="e">
        <f t="shared" si="84"/>
        <v>#DIV/0!</v>
      </c>
      <c r="Q908" t="str">
        <f t="shared" si="85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9"/>
        <v>0</v>
      </c>
      <c r="P909" s="6" t="e">
        <f t="shared" si="84"/>
        <v>#DIV/0!</v>
      </c>
      <c r="Q909" t="str">
        <f t="shared" si="85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9"/>
        <v>0</v>
      </c>
      <c r="P910" s="6" t="e">
        <f t="shared" si="84"/>
        <v>#DIV/0!</v>
      </c>
      <c r="Q910" t="str">
        <f t="shared" si="85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9"/>
        <v>3.25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9"/>
        <v>22.363636363636363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9"/>
        <v>0</v>
      </c>
      <c r="P913" s="6" t="e">
        <f t="shared" si="84"/>
        <v>#DIV/0!</v>
      </c>
      <c r="Q913" t="str">
        <f t="shared" si="85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9"/>
        <v>0.85714285714285721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9"/>
        <v>6.6066666666666665</v>
      </c>
      <c r="P915" s="6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9"/>
        <v>0</v>
      </c>
      <c r="P916" s="6" t="e">
        <f t="shared" si="84"/>
        <v>#DIV/0!</v>
      </c>
      <c r="Q916" t="str">
        <f t="shared" si="85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9"/>
        <v>5.7692307692307692</v>
      </c>
      <c r="P917" s="6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9"/>
        <v>0</v>
      </c>
      <c r="P918" s="6" t="e">
        <f t="shared" si="84"/>
        <v>#DIV/0!</v>
      </c>
      <c r="Q918" t="str">
        <f t="shared" si="85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9"/>
        <v>0.6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9"/>
        <v>5.0256410256410255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9"/>
        <v>0.5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9"/>
        <v>0</v>
      </c>
      <c r="P922" s="6" t="e">
        <f t="shared" si="84"/>
        <v>#DIV/0!</v>
      </c>
      <c r="Q922" t="str">
        <f t="shared" si="85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9"/>
        <v>30.9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9"/>
        <v>21.037037037037038</v>
      </c>
      <c r="P924" s="6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9"/>
        <v>2.1999999999999997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9"/>
        <v>10.9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9"/>
        <v>2.666666666666667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9"/>
        <v>0</v>
      </c>
      <c r="P928" s="6" t="e">
        <f t="shared" si="84"/>
        <v>#DIV/0!</v>
      </c>
      <c r="Q928" t="str">
        <f t="shared" si="85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9"/>
        <v>0</v>
      </c>
      <c r="P929" s="6" t="e">
        <f t="shared" si="84"/>
        <v>#DIV/0!</v>
      </c>
      <c r="Q929" t="str">
        <f t="shared" si="85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9"/>
        <v>10.86206896551724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9"/>
        <v>0</v>
      </c>
      <c r="P931" s="6" t="e">
        <f t="shared" si="84"/>
        <v>#DIV/0!</v>
      </c>
      <c r="Q931" t="str">
        <f t="shared" si="85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9"/>
        <v>38.333333333333336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9"/>
        <v>6.5500000000000007</v>
      </c>
      <c r="P933" s="6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9"/>
        <v>14.536842105263158</v>
      </c>
      <c r="P934" s="6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9"/>
        <v>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9"/>
        <v>30.4</v>
      </c>
      <c r="P936" s="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9"/>
        <v>1.4285714285714286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9"/>
        <v>0</v>
      </c>
      <c r="P938" s="6" t="e">
        <f t="shared" si="84"/>
        <v>#DIV/0!</v>
      </c>
      <c r="Q938" t="str">
        <f t="shared" si="85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9"/>
        <v>1.1428571428571428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9"/>
        <v>0.35714285714285715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9"/>
        <v>1.4545454545454546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9"/>
        <v>17.155555555555555</v>
      </c>
      <c r="P942" s="6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9"/>
        <v>2.3220000000000001</v>
      </c>
      <c r="P943" s="6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9"/>
        <v>8.9066666666666663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9"/>
        <v>9.6333333333333346</v>
      </c>
      <c r="P945" s="6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9"/>
        <v>13.325999999999999</v>
      </c>
      <c r="P946" s="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9"/>
        <v>2.484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9"/>
        <v>1.9066666666666665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9"/>
        <v>0</v>
      </c>
      <c r="P949" s="6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9"/>
        <v>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9"/>
        <v>1.365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9"/>
        <v>28.04</v>
      </c>
      <c r="P952" s="6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9"/>
        <v>38.39</v>
      </c>
      <c r="P953" s="6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9"/>
        <v>39.942857142857143</v>
      </c>
      <c r="P954" s="6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9"/>
        <v>0.84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9"/>
        <v>43.406666666666666</v>
      </c>
      <c r="P956" s="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9"/>
        <v>5.6613333333333333</v>
      </c>
      <c r="P957" s="6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9"/>
        <v>1.722</v>
      </c>
      <c r="P958" s="6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9"/>
        <v>1.9416666666666664</v>
      </c>
      <c r="P959" s="6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9"/>
        <v>11.328275684711327</v>
      </c>
      <c r="P960" s="6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9"/>
        <v>38.86</v>
      </c>
      <c r="P961" s="6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9"/>
        <v>46.100628930817614</v>
      </c>
      <c r="P962" s="6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89"/>
        <v>42.188421052631583</v>
      </c>
      <c r="P963" s="6">
        <f t="shared" ref="P963:P1026" si="90">E963/L963</f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ref="O964:O1027" si="95">(E964/D964)*100</f>
        <v>28.48</v>
      </c>
      <c r="P964" s="6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5"/>
        <v>1.077142857142857</v>
      </c>
      <c r="P965" s="6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5"/>
        <v>0.79909090909090907</v>
      </c>
      <c r="P966" s="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5"/>
        <v>1.1919999999999999</v>
      </c>
      <c r="P967" s="6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5"/>
        <v>14.799999999999999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5"/>
        <v>17.810000000000002</v>
      </c>
      <c r="P969" s="6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5"/>
        <v>1.325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5"/>
        <v>46.666666666666664</v>
      </c>
      <c r="P971" s="6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5"/>
        <v>45.92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5"/>
        <v>0.22599999999999998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5"/>
        <v>34.625</v>
      </c>
      <c r="P974" s="6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5"/>
        <v>2.0549999999999997</v>
      </c>
      <c r="P975" s="6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5"/>
        <v>0.55999999999999994</v>
      </c>
      <c r="P976" s="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5"/>
        <v>2.6069999999999998</v>
      </c>
      <c r="P977" s="6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5"/>
        <v>1.9259999999999999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5"/>
        <v>33.666666666666664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5"/>
        <v>56.263267182990241</v>
      </c>
      <c r="P980" s="6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5"/>
        <v>82.817599999999999</v>
      </c>
      <c r="P981" s="6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5"/>
        <v>14.860000000000001</v>
      </c>
      <c r="P982" s="6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5"/>
        <v>1.2375123751237513E-2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5"/>
        <v>1.7142857142857144E-2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5"/>
        <v>29.506136117214709</v>
      </c>
      <c r="P985" s="6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5"/>
        <v>1.06</v>
      </c>
      <c r="P986" s="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5"/>
        <v>6.293333333333333</v>
      </c>
      <c r="P987" s="6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5"/>
        <v>12.75</v>
      </c>
      <c r="P988" s="6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3"/>
        <v>42324.767361111109</v>
      </c>
      <c r="T988" s="10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5"/>
        <v>13.22</v>
      </c>
      <c r="P989" s="6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5"/>
        <v>0</v>
      </c>
      <c r="P990" s="6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5"/>
        <v>16.77</v>
      </c>
      <c r="P991" s="6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5"/>
        <v>0.104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5"/>
        <v>4.24</v>
      </c>
      <c r="P993" s="6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5"/>
        <v>0.46699999999999997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5"/>
        <v>25.087142857142858</v>
      </c>
      <c r="P995" s="6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5"/>
        <v>2.3345000000000002</v>
      </c>
      <c r="P996" s="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5"/>
        <v>7.26</v>
      </c>
      <c r="P997" s="6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5"/>
        <v>1.625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5"/>
        <v>1.3</v>
      </c>
      <c r="P999" s="6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5"/>
        <v>58.558333333333337</v>
      </c>
      <c r="P1000" s="6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5"/>
        <v>7.7886666666666677</v>
      </c>
      <c r="P1001" s="6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5"/>
        <v>2.2157147647256061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5"/>
        <v>104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5"/>
        <v>29.6029602960296</v>
      </c>
      <c r="P1004" s="6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5"/>
        <v>16.055</v>
      </c>
      <c r="P1005" s="6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5"/>
        <v>82.207999999999998</v>
      </c>
      <c r="P1006" s="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5"/>
        <v>75.051000000000002</v>
      </c>
      <c r="P1007" s="6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5"/>
        <v>5.8500000000000005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5"/>
        <v>44.32</v>
      </c>
      <c r="P1009" s="6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5"/>
        <v>0.26737967914438499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5"/>
        <v>13.13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5"/>
        <v>0.19088937093275488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5"/>
        <v>0.375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5"/>
        <v>21535.021000000001</v>
      </c>
      <c r="P1014" s="6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5"/>
        <v>34.527999999999999</v>
      </c>
      <c r="P1015" s="6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5"/>
        <v>30.599999999999998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5"/>
        <v>2.666666666666667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5"/>
        <v>2.8420000000000001</v>
      </c>
      <c r="P1018" s="6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5"/>
        <v>22.878799999999998</v>
      </c>
      <c r="P1019" s="6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5"/>
        <v>3.105</v>
      </c>
      <c r="P1020" s="6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5"/>
        <v>47.333333333333336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5"/>
        <v>205.54838709677421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5"/>
        <v>351.80366666666669</v>
      </c>
      <c r="P1023" s="6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5"/>
        <v>114.9</v>
      </c>
      <c r="P1024" s="6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5"/>
        <v>237.15</v>
      </c>
      <c r="P1025" s="6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5"/>
        <v>118.63774999999998</v>
      </c>
      <c r="P1026" s="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5"/>
        <v>109.92831428571431</v>
      </c>
      <c r="P1027" s="6">
        <f t="shared" ref="P1027:P1090" si="96">E1027/L1027</f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ref="O1028:O1091" si="101">(E1028/D1028)*100</f>
        <v>100.00828571428571</v>
      </c>
      <c r="P1028" s="6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1"/>
        <v>103.09292094387415</v>
      </c>
      <c r="P1029" s="6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1"/>
        <v>117.27000000000001</v>
      </c>
      <c r="P1030" s="6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1"/>
        <v>111.75999999999999</v>
      </c>
      <c r="P1031" s="6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1"/>
        <v>342.09999999999997</v>
      </c>
      <c r="P1032" s="6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1"/>
        <v>107.4</v>
      </c>
      <c r="P1033" s="6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1"/>
        <v>108.49703703703703</v>
      </c>
      <c r="P1034" s="6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1"/>
        <v>102.86144578313252</v>
      </c>
      <c r="P1035" s="6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1"/>
        <v>130.0018</v>
      </c>
      <c r="P1036" s="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1"/>
        <v>107.65217391304347</v>
      </c>
      <c r="P1037" s="6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1"/>
        <v>112.36044444444444</v>
      </c>
      <c r="P1038" s="6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1"/>
        <v>102.1</v>
      </c>
      <c r="P1039" s="6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1"/>
        <v>145.33333333333334</v>
      </c>
      <c r="P1040" s="6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1"/>
        <v>128.19999999999999</v>
      </c>
      <c r="P1041" s="6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1"/>
        <v>0.29411764705882354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1"/>
        <v>0</v>
      </c>
      <c r="P1043" s="6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1"/>
        <v>1.5384615384615385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1"/>
        <v>8.5370000000000008</v>
      </c>
      <c r="P1045" s="6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1"/>
        <v>8.5714285714285715E-2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1"/>
        <v>2.6599999999999997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1"/>
        <v>0</v>
      </c>
      <c r="P1048" s="6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1"/>
        <v>0.05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1"/>
        <v>1.4133333333333333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1"/>
        <v>0</v>
      </c>
      <c r="P1051" s="6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1"/>
        <v>0</v>
      </c>
      <c r="P1052" s="6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1"/>
        <v>0</v>
      </c>
      <c r="P1053" s="6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1"/>
        <v>0</v>
      </c>
      <c r="P1054" s="6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1"/>
        <v>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1"/>
        <v>0</v>
      </c>
      <c r="P1056" s="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1"/>
        <v>0</v>
      </c>
      <c r="P1057" s="6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1"/>
        <v>0</v>
      </c>
      <c r="P1058" s="6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1"/>
        <v>0</v>
      </c>
      <c r="P1059" s="6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1"/>
        <v>0</v>
      </c>
      <c r="P1060" s="6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1"/>
        <v>0</v>
      </c>
      <c r="P1061" s="6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1"/>
        <v>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1"/>
        <v>0</v>
      </c>
      <c r="P1063" s="6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1"/>
        <v>95.477386934673376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1"/>
        <v>0</v>
      </c>
      <c r="P1065" s="6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1"/>
        <v>8.974444444444444</v>
      </c>
      <c r="P1066" s="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1"/>
        <v>2.7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1"/>
        <v>3.3673333333333333</v>
      </c>
      <c r="P1068" s="6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1"/>
        <v>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1"/>
        <v>0.15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1"/>
        <v>38.636363636363633</v>
      </c>
      <c r="P1071" s="6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1"/>
        <v>0.70000000000000007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1"/>
        <v>0</v>
      </c>
      <c r="P1073" s="6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1"/>
        <v>6.8000000000000005E-2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1"/>
        <v>1.3333333333333335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1"/>
        <v>6.3092592592592585</v>
      </c>
      <c r="P1076" s="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1"/>
        <v>4.5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1"/>
        <v>62.765333333333331</v>
      </c>
      <c r="P1078" s="6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1"/>
        <v>29.376000000000001</v>
      </c>
      <c r="P1079" s="6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1"/>
        <v>7.5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1"/>
        <v>2.6076923076923078</v>
      </c>
      <c r="P1081" s="6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1"/>
        <v>9.1050000000000004</v>
      </c>
      <c r="P1082" s="6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1"/>
        <v>1.7647058823529412E-2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1"/>
        <v>0.55999999999999994</v>
      </c>
      <c r="P1084" s="6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1"/>
        <v>0.82000000000000006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1"/>
        <v>0</v>
      </c>
      <c r="P1086" s="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1"/>
        <v>3.42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1"/>
        <v>8.3333333333333343E-2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1"/>
        <v>0</v>
      </c>
      <c r="P1089" s="6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01"/>
        <v>14.182977777777777</v>
      </c>
      <c r="P1090" s="6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1"/>
        <v>7.8266666666666662</v>
      </c>
      <c r="P1091" s="6">
        <f t="shared" ref="P1091:P1154" si="102">E1091/L1091</f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ref="O1092:O1155" si="107">(E1092/D1092)*100</f>
        <v>3.8464497269020695E-2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7"/>
        <v>12.5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7"/>
        <v>1.05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7"/>
        <v>14.083333333333334</v>
      </c>
      <c r="P1095" s="6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7"/>
        <v>18.300055555555556</v>
      </c>
      <c r="P1096" s="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7"/>
        <v>5.0347999999999997</v>
      </c>
      <c r="P1097" s="6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7"/>
        <v>17.933333333333334</v>
      </c>
      <c r="P1098" s="6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7"/>
        <v>4.7E-2</v>
      </c>
      <c r="P1099" s="6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7"/>
        <v>7.2120000000000006</v>
      </c>
      <c r="P1100" s="6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7"/>
        <v>0.5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7"/>
        <v>2.5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7"/>
        <v>4.1000000000000002E-2</v>
      </c>
      <c r="P1103" s="6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7"/>
        <v>5.3125</v>
      </c>
      <c r="P1104" s="6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7"/>
        <v>1.6199999999999999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7"/>
        <v>4.9516666666666671</v>
      </c>
      <c r="P1106" s="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7"/>
        <v>0.159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7"/>
        <v>41.25</v>
      </c>
      <c r="P1108" s="6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7"/>
        <v>0</v>
      </c>
      <c r="P1109" s="6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7"/>
        <v>2.93</v>
      </c>
      <c r="P1110" s="6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7"/>
        <v>0.44999999999999996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7"/>
        <v>0.51</v>
      </c>
      <c r="P1112" s="6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7"/>
        <v>0.04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7"/>
        <v>35.537409090909087</v>
      </c>
      <c r="P1114" s="6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7"/>
        <v>0.5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7"/>
        <v>0.16666666666666669</v>
      </c>
      <c r="P1116" s="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7"/>
        <v>0.13250000000000001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7"/>
        <v>3.5704000000000007E-2</v>
      </c>
      <c r="P1118" s="6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7"/>
        <v>8.3000000000000007</v>
      </c>
      <c r="P1119" s="6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7"/>
        <v>2.4222222222222221</v>
      </c>
      <c r="P1120" s="6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7"/>
        <v>0.23809523809523811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7"/>
        <v>0</v>
      </c>
      <c r="P1122" s="6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7"/>
        <v>1.1599999999999999E-2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7"/>
        <v>0</v>
      </c>
      <c r="P1124" s="6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7"/>
        <v>0.22</v>
      </c>
      <c r="P1125" s="6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7"/>
        <v>0.47222222222222221</v>
      </c>
      <c r="P1126" s="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7"/>
        <v>0</v>
      </c>
      <c r="P1127" s="6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7"/>
        <v>0.5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7"/>
        <v>1.6714285714285713</v>
      </c>
      <c r="P1129" s="6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7"/>
        <v>0.1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7"/>
        <v>0.105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7"/>
        <v>0.22</v>
      </c>
      <c r="P1132" s="6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7"/>
        <v>0</v>
      </c>
      <c r="P1133" s="6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7"/>
        <v>14.38</v>
      </c>
      <c r="P1134" s="6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7"/>
        <v>0.66666666666666674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7"/>
        <v>4.0000000000000001E-3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7"/>
        <v>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7"/>
        <v>6.4439140811455857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7"/>
        <v>39.5</v>
      </c>
      <c r="P1139" s="6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7"/>
        <v>0.35714285714285715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7"/>
        <v>6.25E-2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7"/>
        <v>0</v>
      </c>
      <c r="P1142" s="6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7"/>
        <v>0</v>
      </c>
      <c r="P1143" s="6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7"/>
        <v>0</v>
      </c>
      <c r="P1144" s="6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7"/>
        <v>0.41333333333333333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7"/>
        <v>0</v>
      </c>
      <c r="P1146" s="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7"/>
        <v>0.125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7"/>
        <v>8.8333333333333339</v>
      </c>
      <c r="P1148" s="6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7"/>
        <v>0</v>
      </c>
      <c r="P1149" s="6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7"/>
        <v>0.48666666666666669</v>
      </c>
      <c r="P1150" s="6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7"/>
        <v>0.15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7"/>
        <v>10.08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7"/>
        <v>0</v>
      </c>
      <c r="P1153" s="6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7"/>
        <v>5.6937500000000005</v>
      </c>
      <c r="P1154" s="6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7"/>
        <v>0.625</v>
      </c>
      <c r="P1155" s="6">
        <f t="shared" ref="P1155:P1218" si="108">E1155/L1155</f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ref="O1156:O1219" si="113">(E1156/D1156)*100</f>
        <v>6.5</v>
      </c>
      <c r="P1156" s="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3"/>
        <v>0.752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3"/>
        <v>0</v>
      </c>
      <c r="P1158" s="6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3"/>
        <v>1.51</v>
      </c>
      <c r="P1159" s="6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3"/>
        <v>0.46666666666666673</v>
      </c>
      <c r="P1160" s="6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3"/>
        <v>0</v>
      </c>
      <c r="P1161" s="6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3"/>
        <v>3.85</v>
      </c>
      <c r="P1162" s="6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3"/>
        <v>0</v>
      </c>
      <c r="P1163" s="6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3"/>
        <v>5.8333333333333341E-2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3"/>
        <v>0</v>
      </c>
      <c r="P1165" s="6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3"/>
        <v>0</v>
      </c>
      <c r="P1166" s="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3"/>
        <v>20.705000000000002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3"/>
        <v>19.139999999999997</v>
      </c>
      <c r="P1168" s="6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3"/>
        <v>1.6316666666666666</v>
      </c>
      <c r="P1169" s="6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3"/>
        <v>5.6666666666666661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3"/>
        <v>0.16999999999999998</v>
      </c>
      <c r="P1171" s="6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3"/>
        <v>0.4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3"/>
        <v>0.1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3"/>
        <v>0</v>
      </c>
      <c r="P1174" s="6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3"/>
        <v>2.4E-2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3"/>
        <v>5.9066666666666672</v>
      </c>
      <c r="P1176" s="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3"/>
        <v>2.9250000000000003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3"/>
        <v>5.7142857142857143E-3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3"/>
        <v>0</v>
      </c>
      <c r="P1179" s="6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3"/>
        <v>6.6666666666666671E-3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3"/>
        <v>5.3333333333333339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3"/>
        <v>11.75</v>
      </c>
      <c r="P1182" s="6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3"/>
        <v>8.0000000000000002E-3</v>
      </c>
      <c r="P1183" s="6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3"/>
        <v>4.2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3"/>
        <v>4</v>
      </c>
      <c r="P1185" s="6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3"/>
        <v>104.93636363636362</v>
      </c>
      <c r="P1186" s="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3"/>
        <v>105.44</v>
      </c>
      <c r="P1187" s="6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3"/>
        <v>106.73333333333332</v>
      </c>
      <c r="P1188" s="6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3"/>
        <v>104.12571428571428</v>
      </c>
      <c r="P1189" s="6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3"/>
        <v>160.54999999999998</v>
      </c>
      <c r="P1190" s="6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3"/>
        <v>107.77777777777777</v>
      </c>
      <c r="P1191" s="6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3"/>
        <v>135</v>
      </c>
      <c r="P1192" s="6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3"/>
        <v>109.07407407407408</v>
      </c>
      <c r="P1193" s="6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3"/>
        <v>290</v>
      </c>
      <c r="P1194" s="6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3"/>
        <v>103.95714285714286</v>
      </c>
      <c r="P1195" s="6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3"/>
        <v>322.24</v>
      </c>
      <c r="P1196" s="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3"/>
        <v>135</v>
      </c>
      <c r="P1197" s="6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3"/>
        <v>269.91034482758624</v>
      </c>
      <c r="P1198" s="6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3"/>
        <v>253.29333333333332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3"/>
        <v>260.59999999999997</v>
      </c>
      <c r="P1200" s="6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3"/>
        <v>101.31677953348381</v>
      </c>
      <c r="P1201" s="6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3"/>
        <v>125.60416666666667</v>
      </c>
      <c r="P1202" s="6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3"/>
        <v>102.43783333333334</v>
      </c>
      <c r="P1203" s="6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3"/>
        <v>199.244</v>
      </c>
      <c r="P1204" s="6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3"/>
        <v>102.45398773006136</v>
      </c>
      <c r="P1205" s="6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3"/>
        <v>102.94615384615385</v>
      </c>
      <c r="P1206" s="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3"/>
        <v>100.86153846153847</v>
      </c>
      <c r="P1207" s="6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3"/>
        <v>114.99999999999999</v>
      </c>
      <c r="P1208" s="6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3"/>
        <v>104.16766467065868</v>
      </c>
      <c r="P1209" s="6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3"/>
        <v>155.29999999999998</v>
      </c>
      <c r="P1210" s="6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3"/>
        <v>106</v>
      </c>
      <c r="P1211" s="6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3"/>
        <v>254.31499999999997</v>
      </c>
      <c r="P1212" s="6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3"/>
        <v>101.1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3"/>
        <v>129.04</v>
      </c>
      <c r="P1214" s="6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3"/>
        <v>102.23076923076924</v>
      </c>
      <c r="P1215" s="6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3"/>
        <v>131.80000000000001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3"/>
        <v>786.0802000000001</v>
      </c>
      <c r="P1217" s="6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13"/>
        <v>145.70000000000002</v>
      </c>
      <c r="P1218" s="6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3"/>
        <v>102.60000000000001</v>
      </c>
      <c r="P1219" s="6">
        <f t="shared" ref="P1219:P1282" si="114">E1219/L1219</f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ref="O1220:O1283" si="119">(E1220/D1220)*100</f>
        <v>172.27777777777777</v>
      </c>
      <c r="P1220" s="6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9"/>
        <v>159.16819571865443</v>
      </c>
      <c r="P1221" s="6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9"/>
        <v>103.76666666666668</v>
      </c>
      <c r="P1222" s="6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9"/>
        <v>111.40954545454547</v>
      </c>
      <c r="P1223" s="6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9"/>
        <v>280.375</v>
      </c>
      <c r="P1224" s="6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9"/>
        <v>112.10606060606061</v>
      </c>
      <c r="P1225" s="6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9"/>
        <v>7.0666666666666673</v>
      </c>
      <c r="P1226" s="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9"/>
        <v>4.3999999999999995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9"/>
        <v>3.8739999999999997</v>
      </c>
      <c r="P1228" s="6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9"/>
        <v>0</v>
      </c>
      <c r="P1229" s="6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9"/>
        <v>29.299999999999997</v>
      </c>
      <c r="P1230" s="6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9"/>
        <v>0.90909090909090906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9"/>
        <v>0</v>
      </c>
      <c r="P1232" s="6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9"/>
        <v>0</v>
      </c>
      <c r="P1233" s="6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9"/>
        <v>0.8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9"/>
        <v>11.600000000000001</v>
      </c>
      <c r="P1235" s="6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9"/>
        <v>0</v>
      </c>
      <c r="P1236" s="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9"/>
        <v>2.7873639500929119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9"/>
        <v>0</v>
      </c>
      <c r="P1238" s="6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9"/>
        <v>0</v>
      </c>
      <c r="P1239" s="6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9"/>
        <v>17.8</v>
      </c>
      <c r="P1240" s="6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9"/>
        <v>0</v>
      </c>
      <c r="P1241" s="6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9"/>
        <v>3.0124999999999997</v>
      </c>
      <c r="P1242" s="6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9"/>
        <v>50.739999999999995</v>
      </c>
      <c r="P1243" s="6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9"/>
        <v>0.54884742041712409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9"/>
        <v>14.091666666666667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9"/>
        <v>103.8</v>
      </c>
      <c r="P1246" s="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9"/>
        <v>120.24999999999999</v>
      </c>
      <c r="P1247" s="6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9"/>
        <v>117</v>
      </c>
      <c r="P1248" s="6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9"/>
        <v>122.14285714285715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9"/>
        <v>151.63999999999999</v>
      </c>
      <c r="P1250" s="6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9"/>
        <v>104.44</v>
      </c>
      <c r="P1251" s="6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9"/>
        <v>200.15333333333331</v>
      </c>
      <c r="P1252" s="6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9"/>
        <v>101.8</v>
      </c>
      <c r="P1253" s="6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9"/>
        <v>137.65714285714284</v>
      </c>
      <c r="P1254" s="6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9"/>
        <v>303833.2</v>
      </c>
      <c r="P1255" s="6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9"/>
        <v>198.85074626865671</v>
      </c>
      <c r="P1256" s="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9"/>
        <v>202.36666666666667</v>
      </c>
      <c r="P1257" s="6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9"/>
        <v>117.96376666666666</v>
      </c>
      <c r="P1258" s="6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9"/>
        <v>294.72727272727275</v>
      </c>
      <c r="P1259" s="6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9"/>
        <v>213.14633333333336</v>
      </c>
      <c r="P1260" s="6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9"/>
        <v>104.24</v>
      </c>
      <c r="P1261" s="6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9"/>
        <v>113.66666666666667</v>
      </c>
      <c r="P1262" s="6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9"/>
        <v>101.25</v>
      </c>
      <c r="P1263" s="6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9"/>
        <v>125.41538461538462</v>
      </c>
      <c r="P1264" s="6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9"/>
        <v>119</v>
      </c>
      <c r="P1265" s="6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9"/>
        <v>166.46153846153845</v>
      </c>
      <c r="P1266" s="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9"/>
        <v>119.14771428571429</v>
      </c>
      <c r="P1267" s="6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9"/>
        <v>100.47368421052632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9"/>
        <v>101.8</v>
      </c>
      <c r="P1269" s="6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9"/>
        <v>116.66666666666667</v>
      </c>
      <c r="P1270" s="6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9"/>
        <v>108.64893617021276</v>
      </c>
      <c r="P1271" s="6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7"/>
        <v>42445.823055555549</v>
      </c>
      <c r="T1271" s="10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9"/>
        <v>114.72</v>
      </c>
      <c r="P1272" s="6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9"/>
        <v>101.8</v>
      </c>
      <c r="P1273" s="6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9"/>
        <v>106</v>
      </c>
      <c r="P1274" s="6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9"/>
        <v>103.49999999999999</v>
      </c>
      <c r="P1275" s="6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9"/>
        <v>154.97535999999999</v>
      </c>
      <c r="P1276" s="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9"/>
        <v>162.14066666666668</v>
      </c>
      <c r="P1277" s="6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9"/>
        <v>104.42100000000001</v>
      </c>
      <c r="P1278" s="6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9"/>
        <v>106.12433333333333</v>
      </c>
      <c r="P1279" s="6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9"/>
        <v>154.93846153846152</v>
      </c>
      <c r="P1280" s="6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9"/>
        <v>110.77157238734421</v>
      </c>
      <c r="P1281" s="6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9"/>
        <v>110.91186666666665</v>
      </c>
      <c r="P1282" s="6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19"/>
        <v>110.71428571428572</v>
      </c>
      <c r="P1283" s="6">
        <f t="shared" ref="P1283:P1346" si="120">E1283/L1283</f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ref="O1284:O1347" si="125">(E1284/D1284)*100</f>
        <v>123.61333333333333</v>
      </c>
      <c r="P1284" s="6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5"/>
        <v>211.05</v>
      </c>
      <c r="P1285" s="6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5"/>
        <v>101</v>
      </c>
      <c r="P1286" s="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5"/>
        <v>101.64999999999999</v>
      </c>
      <c r="P1287" s="6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5"/>
        <v>108.33333333333333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5"/>
        <v>242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5"/>
        <v>100.44999999999999</v>
      </c>
      <c r="P1290" s="6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5"/>
        <v>125.06666666666666</v>
      </c>
      <c r="P1291" s="6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5"/>
        <v>108.57142857142857</v>
      </c>
      <c r="P1292" s="6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5"/>
        <v>145.70000000000002</v>
      </c>
      <c r="P1293" s="6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5"/>
        <v>110.00000000000001</v>
      </c>
      <c r="P1294" s="6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5"/>
        <v>102.23333333333333</v>
      </c>
      <c r="P1295" s="6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5"/>
        <v>122</v>
      </c>
      <c r="P1296" s="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5"/>
        <v>101.96000000000001</v>
      </c>
      <c r="P1297" s="6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5"/>
        <v>141.1764705882353</v>
      </c>
      <c r="P1298" s="6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5"/>
        <v>109.52500000000001</v>
      </c>
      <c r="P1299" s="6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5"/>
        <v>104.65</v>
      </c>
      <c r="P1300" s="6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5"/>
        <v>124</v>
      </c>
      <c r="P1301" s="6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5"/>
        <v>135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5"/>
        <v>102.75000000000001</v>
      </c>
      <c r="P1303" s="6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5"/>
        <v>100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5"/>
        <v>130.26085714285716</v>
      </c>
      <c r="P1305" s="6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5"/>
        <v>39.627499999999998</v>
      </c>
      <c r="P1306" s="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5"/>
        <v>25.976666666666663</v>
      </c>
      <c r="P1307" s="6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5"/>
        <v>65.24636363636364</v>
      </c>
      <c r="P1308" s="6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5"/>
        <v>11.514000000000001</v>
      </c>
      <c r="P1309" s="6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5"/>
        <v>11.360000000000001</v>
      </c>
      <c r="P1310" s="6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5"/>
        <v>111.99130434782609</v>
      </c>
      <c r="P1311" s="6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5"/>
        <v>15.5</v>
      </c>
      <c r="P1312" s="6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5"/>
        <v>32.027999999999999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5"/>
        <v>0.60869565217391308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5"/>
        <v>31.114999999999998</v>
      </c>
      <c r="P1315" s="6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5"/>
        <v>1.1266666666666667</v>
      </c>
      <c r="P1316" s="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5"/>
        <v>40.404000000000003</v>
      </c>
      <c r="P1317" s="6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5"/>
        <v>1.3333333333333333E-3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5"/>
        <v>5.7334999999999994</v>
      </c>
      <c r="P1319" s="6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5"/>
        <v>15.324999999999999</v>
      </c>
      <c r="P1320" s="6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5"/>
        <v>15.103448275862069</v>
      </c>
      <c r="P1321" s="6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5"/>
        <v>0.503</v>
      </c>
      <c r="P1322" s="6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5"/>
        <v>1.3028138528138529</v>
      </c>
      <c r="P1323" s="6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5"/>
        <v>0.30285714285714288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5"/>
        <v>8.8800000000000008</v>
      </c>
      <c r="P1325" s="6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5"/>
        <v>9.84</v>
      </c>
      <c r="P1326" s="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5"/>
        <v>2.4299999999999997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5"/>
        <v>1.1299999999999999</v>
      </c>
      <c r="P1328" s="6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5"/>
        <v>3.5520833333333335</v>
      </c>
      <c r="P1329" s="6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5"/>
        <v>2.3306666666666667</v>
      </c>
      <c r="P1330" s="6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5"/>
        <v>0.81600000000000006</v>
      </c>
      <c r="P1331" s="6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5"/>
        <v>22.494285714285713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5"/>
        <v>1.3668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5"/>
        <v>0</v>
      </c>
      <c r="P1334" s="6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5"/>
        <v>0</v>
      </c>
      <c r="P1335" s="6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5"/>
        <v>10.754135338345865</v>
      </c>
      <c r="P1336" s="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5"/>
        <v>19.759999999999998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5"/>
        <v>84.946999999999989</v>
      </c>
      <c r="P1338" s="6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5"/>
        <v>49.381999999999998</v>
      </c>
      <c r="P1339" s="6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5"/>
        <v>3.3033333333333332</v>
      </c>
      <c r="P1340" s="6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5"/>
        <v>6.6339999999999995</v>
      </c>
      <c r="P1341" s="6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5"/>
        <v>0</v>
      </c>
      <c r="P1342" s="6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5"/>
        <v>70.36</v>
      </c>
      <c r="P1343" s="6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5"/>
        <v>0.2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5"/>
        <v>102.298</v>
      </c>
      <c r="P1345" s="6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5"/>
        <v>377.73333333333335</v>
      </c>
      <c r="P1346" s="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5"/>
        <v>125</v>
      </c>
      <c r="P1347" s="6">
        <f t="shared" ref="P1347:P1410" si="126">E1347/L1347</f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ref="O1348:O1411" si="131">(E1348/D1348)*100</f>
        <v>147.32653061224491</v>
      </c>
      <c r="P1348" s="6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1"/>
        <v>102.2</v>
      </c>
      <c r="P1349" s="6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1"/>
        <v>101.8723404255319</v>
      </c>
      <c r="P1350" s="6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1"/>
        <v>204.2</v>
      </c>
      <c r="P1351" s="6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1"/>
        <v>104.05</v>
      </c>
      <c r="P1352" s="6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1"/>
        <v>101.265</v>
      </c>
      <c r="P1353" s="6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1"/>
        <v>136.13999999999999</v>
      </c>
      <c r="P1354" s="6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1"/>
        <v>133.6</v>
      </c>
      <c r="P1355" s="6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1"/>
        <v>130.25</v>
      </c>
      <c r="P1356" s="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1"/>
        <v>122.67999999999999</v>
      </c>
      <c r="P1357" s="6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1"/>
        <v>182.81058823529412</v>
      </c>
      <c r="P1358" s="6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1"/>
        <v>125.29999999999998</v>
      </c>
      <c r="P1359" s="6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1"/>
        <v>111.66666666666667</v>
      </c>
      <c r="P1360" s="6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1"/>
        <v>115.75757575757575</v>
      </c>
      <c r="P1361" s="6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1"/>
        <v>173.2</v>
      </c>
      <c r="P1362" s="6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1"/>
        <v>125.98333333333333</v>
      </c>
      <c r="P1363" s="6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1"/>
        <v>109.1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1"/>
        <v>100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1"/>
        <v>118.64285714285714</v>
      </c>
      <c r="P1366" s="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1"/>
        <v>100.26666666666667</v>
      </c>
      <c r="P1367" s="6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1"/>
        <v>126.48920000000001</v>
      </c>
      <c r="P1368" s="6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1"/>
        <v>114.26</v>
      </c>
      <c r="P1369" s="6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1"/>
        <v>110.7</v>
      </c>
      <c r="P1370" s="6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1"/>
        <v>105.34805315203954</v>
      </c>
      <c r="P1371" s="6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1"/>
        <v>103.66666666666666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1"/>
        <v>107.08672667523933</v>
      </c>
      <c r="P1373" s="6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1"/>
        <v>124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1"/>
        <v>105.01</v>
      </c>
      <c r="P1375" s="6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1"/>
        <v>189.46666666666667</v>
      </c>
      <c r="P1376" s="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1"/>
        <v>171.32499999999999</v>
      </c>
      <c r="P1377" s="6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1"/>
        <v>252.48648648648651</v>
      </c>
      <c r="P1378" s="6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1"/>
        <v>116.15384615384616</v>
      </c>
      <c r="P1379" s="6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1"/>
        <v>203.35000000000002</v>
      </c>
      <c r="P1380" s="6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1"/>
        <v>111.60000000000001</v>
      </c>
      <c r="P1381" s="6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1"/>
        <v>424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1"/>
        <v>107.1</v>
      </c>
      <c r="P1383" s="6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1"/>
        <v>104.3625</v>
      </c>
      <c r="P1384" s="6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1"/>
        <v>212.40909090909091</v>
      </c>
      <c r="P1385" s="6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1"/>
        <v>124.08571428571429</v>
      </c>
      <c r="P1386" s="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1"/>
        <v>110.406125</v>
      </c>
      <c r="P1387" s="6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1"/>
        <v>218.75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1"/>
        <v>136.625</v>
      </c>
      <c r="P1389" s="6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1"/>
        <v>134.8074</v>
      </c>
      <c r="P1390" s="6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1"/>
        <v>145.4</v>
      </c>
      <c r="P1391" s="6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1"/>
        <v>109.10714285714285</v>
      </c>
      <c r="P1392" s="6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1"/>
        <v>110.2</v>
      </c>
      <c r="P1393" s="6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1"/>
        <v>113.64000000000001</v>
      </c>
      <c r="P1394" s="6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1"/>
        <v>102.35000000000001</v>
      </c>
      <c r="P1395" s="6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1"/>
        <v>122.13333333333334</v>
      </c>
      <c r="P1396" s="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29"/>
        <v>42752.144976851851</v>
      </c>
      <c r="T1396" s="10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1"/>
        <v>111.88571428571427</v>
      </c>
      <c r="P1397" s="6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1"/>
        <v>107.3</v>
      </c>
      <c r="P1398" s="6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1"/>
        <v>113.85000000000001</v>
      </c>
      <c r="P1399" s="6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1"/>
        <v>109.68181818181819</v>
      </c>
      <c r="P1400" s="6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1"/>
        <v>126.14444444444443</v>
      </c>
      <c r="P1401" s="6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1"/>
        <v>167.42857142857144</v>
      </c>
      <c r="P1402" s="6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1"/>
        <v>496.52000000000004</v>
      </c>
      <c r="P1403" s="6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1"/>
        <v>109.16</v>
      </c>
      <c r="P1404" s="6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1"/>
        <v>102.57499999999999</v>
      </c>
      <c r="P1405" s="6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1"/>
        <v>1.6620689655172414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1"/>
        <v>0.42</v>
      </c>
      <c r="P1407" s="6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1"/>
        <v>0.125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1"/>
        <v>0.5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31"/>
        <v>7.1999999999999993</v>
      </c>
      <c r="P1410" s="6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1"/>
        <v>0</v>
      </c>
      <c r="P1411" s="6" t="e">
        <f t="shared" ref="P1411:P1474" si="132">E1411/L1411</f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ref="O1412:O1475" si="137">(E1412/D1412)*100</f>
        <v>1.6666666666666666E-2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7"/>
        <v>0.23333333333333336</v>
      </c>
      <c r="P1413" s="6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7"/>
        <v>4.5714285714285712</v>
      </c>
      <c r="P1414" s="6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7"/>
        <v>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7"/>
        <v>0.2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7"/>
        <v>18.181818181818183</v>
      </c>
      <c r="P1417" s="6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7"/>
        <v>0</v>
      </c>
      <c r="P1418" s="6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7"/>
        <v>1.2222222222222223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7"/>
        <v>0.2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7"/>
        <v>7.0634920634920633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7"/>
        <v>2.7272727272727271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7"/>
        <v>0.1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7"/>
        <v>0.104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7"/>
        <v>0.33333333333333337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7"/>
        <v>20.36</v>
      </c>
      <c r="P1426" s="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7"/>
        <v>0</v>
      </c>
      <c r="P1427" s="6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7"/>
        <v>0</v>
      </c>
      <c r="P1428" s="6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7"/>
        <v>8.3800000000000008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7"/>
        <v>4.5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7"/>
        <v>0</v>
      </c>
      <c r="P1431" s="6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7"/>
        <v>8.06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7"/>
        <v>31.94705882352941</v>
      </c>
      <c r="P1433" s="6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7"/>
        <v>0</v>
      </c>
      <c r="P1434" s="6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7"/>
        <v>6.708333333333333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7"/>
        <v>9.9878048780487809</v>
      </c>
      <c r="P1436" s="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7"/>
        <v>0.1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7"/>
        <v>0.77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7"/>
        <v>26.900000000000002</v>
      </c>
      <c r="P1439" s="6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7"/>
        <v>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7"/>
        <v>6.6055045871559637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7"/>
        <v>7.6923076923076927E-3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7"/>
        <v>1.1222222222222222</v>
      </c>
      <c r="P1443" s="6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7"/>
        <v>0</v>
      </c>
      <c r="P1444" s="6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7"/>
        <v>0</v>
      </c>
      <c r="P1445" s="6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7"/>
        <v>0</v>
      </c>
      <c r="P1446" s="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7"/>
        <v>0</v>
      </c>
      <c r="P1447" s="6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7"/>
        <v>0</v>
      </c>
      <c r="P1448" s="6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7"/>
        <v>1.4999999999999999E-2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7"/>
        <v>0</v>
      </c>
      <c r="P1450" s="6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7"/>
        <v>0</v>
      </c>
      <c r="P1451" s="6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7"/>
        <v>1E-3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7"/>
        <v>1.0554089709762533E-2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7"/>
        <v>0</v>
      </c>
      <c r="P1454" s="6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7"/>
        <v>0</v>
      </c>
      <c r="P1455" s="6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7"/>
        <v>0.85714285714285721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7"/>
        <v>10.5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7"/>
        <v>2.9000000000000004</v>
      </c>
      <c r="P1458" s="6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7"/>
        <v>0</v>
      </c>
      <c r="P1459" s="6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7"/>
        <v>0</v>
      </c>
      <c r="P1460" s="6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7"/>
        <v>0</v>
      </c>
      <c r="P1461" s="6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7"/>
        <v>0</v>
      </c>
      <c r="P1462" s="6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7"/>
        <v>101.24459999999999</v>
      </c>
      <c r="P1463" s="6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7"/>
        <v>108.5175</v>
      </c>
      <c r="P1464" s="6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7"/>
        <v>147.66666666666666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7"/>
        <v>163.19999999999999</v>
      </c>
      <c r="P1466" s="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7"/>
        <v>456.41449999999998</v>
      </c>
      <c r="P1467" s="6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7"/>
        <v>107.87731249999999</v>
      </c>
      <c r="P1468" s="6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7"/>
        <v>115.08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7"/>
        <v>102.36842105263158</v>
      </c>
      <c r="P1470" s="6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7"/>
        <v>108.42485875706214</v>
      </c>
      <c r="P1471" s="6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7"/>
        <v>125.13333333333334</v>
      </c>
      <c r="P1472" s="6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7"/>
        <v>103.840625</v>
      </c>
      <c r="P1473" s="6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7"/>
        <v>138.70400000000001</v>
      </c>
      <c r="P1474" s="6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7"/>
        <v>120.51600000000001</v>
      </c>
      <c r="P1475" s="6">
        <f t="shared" ref="P1475:P1538" si="138">E1475/L1475</f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ref="O1476:O1539" si="143">(E1476/D1476)*100</f>
        <v>112.26666666666667</v>
      </c>
      <c r="P1476" s="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3"/>
        <v>188.66966666666667</v>
      </c>
      <c r="P1477" s="6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3"/>
        <v>661.55466666666666</v>
      </c>
      <c r="P1478" s="6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3"/>
        <v>111.31</v>
      </c>
      <c r="P1479" s="6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3"/>
        <v>1181.6142199999999</v>
      </c>
      <c r="P1480" s="6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3"/>
        <v>137.375</v>
      </c>
      <c r="P1481" s="6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3"/>
        <v>117.04040000000001</v>
      </c>
      <c r="P1482" s="6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3"/>
        <v>2.1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3"/>
        <v>0.1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3"/>
        <v>0.7142857142857143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3"/>
        <v>0</v>
      </c>
      <c r="P1486" s="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3"/>
        <v>2.2388059701492535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3"/>
        <v>0.24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3"/>
        <v>0</v>
      </c>
      <c r="P1489" s="6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3"/>
        <v>2.4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3"/>
        <v>0</v>
      </c>
      <c r="P1491" s="6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3"/>
        <v>30.862068965517242</v>
      </c>
      <c r="P1492" s="6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3"/>
        <v>8.3333333333333321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3"/>
        <v>0.75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3"/>
        <v>0</v>
      </c>
      <c r="P1495" s="6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3"/>
        <v>8.9</v>
      </c>
      <c r="P1496" s="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3"/>
        <v>0</v>
      </c>
      <c r="P1497" s="6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3"/>
        <v>0</v>
      </c>
      <c r="P1498" s="6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3"/>
        <v>6.6666666666666671E-3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3"/>
        <v>1.9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3"/>
        <v>0.25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3"/>
        <v>25.035714285714285</v>
      </c>
      <c r="P1502" s="6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3"/>
        <v>166.33076923076925</v>
      </c>
      <c r="P1503" s="6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3"/>
        <v>101.44545454545455</v>
      </c>
      <c r="P1504" s="6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3"/>
        <v>107.89146666666667</v>
      </c>
      <c r="P1505" s="6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3"/>
        <v>277.93846153846158</v>
      </c>
      <c r="P1506" s="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3"/>
        <v>103.58125</v>
      </c>
      <c r="P1507" s="6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3"/>
        <v>111.4</v>
      </c>
      <c r="P1508" s="6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3"/>
        <v>215</v>
      </c>
      <c r="P1509" s="6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3"/>
        <v>110.76216216216217</v>
      </c>
      <c r="P1510" s="6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3"/>
        <v>123.64125714285714</v>
      </c>
      <c r="P1511" s="6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3"/>
        <v>101.03500000000001</v>
      </c>
      <c r="P1512" s="6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3"/>
        <v>111.79285714285714</v>
      </c>
      <c r="P1513" s="6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3"/>
        <v>558.7714285714286</v>
      </c>
      <c r="P1514" s="6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3"/>
        <v>150.01875000000001</v>
      </c>
      <c r="P1515" s="6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3"/>
        <v>106.476</v>
      </c>
      <c r="P1516" s="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3"/>
        <v>157.18899999999999</v>
      </c>
      <c r="P1517" s="6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3"/>
        <v>108.65882352941176</v>
      </c>
      <c r="P1518" s="6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3"/>
        <v>161.97999999999999</v>
      </c>
      <c r="P1519" s="6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3"/>
        <v>205.36666666666665</v>
      </c>
      <c r="P1520" s="6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3"/>
        <v>103.36388888888889</v>
      </c>
      <c r="P1521" s="6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3"/>
        <v>103.47222222222223</v>
      </c>
      <c r="P1522" s="6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3"/>
        <v>106.81333333333333</v>
      </c>
      <c r="P1523" s="6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3"/>
        <v>138.96574712643678</v>
      </c>
      <c r="P1524" s="6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3"/>
        <v>124.84324324324325</v>
      </c>
      <c r="P1525" s="6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3"/>
        <v>206.99999999999997</v>
      </c>
      <c r="P1526" s="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3"/>
        <v>174.00576923076923</v>
      </c>
      <c r="P1527" s="6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3"/>
        <v>120.32608695652173</v>
      </c>
      <c r="P1528" s="6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3"/>
        <v>110.44428571428573</v>
      </c>
      <c r="P1529" s="6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3"/>
        <v>281.56666666666666</v>
      </c>
      <c r="P1530" s="6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3"/>
        <v>100.67894736842105</v>
      </c>
      <c r="P1531" s="6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3"/>
        <v>134.82571428571427</v>
      </c>
      <c r="P1532" s="6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3"/>
        <v>175.95744680851064</v>
      </c>
      <c r="P1533" s="6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3"/>
        <v>484.02000000000004</v>
      </c>
      <c r="P1534" s="6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3"/>
        <v>145.14000000000001</v>
      </c>
      <c r="P1535" s="6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3"/>
        <v>417.73333333333335</v>
      </c>
      <c r="P1536" s="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3"/>
        <v>132.42499999999998</v>
      </c>
      <c r="P1537" s="6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43"/>
        <v>250.30841666666666</v>
      </c>
      <c r="P1538" s="6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3"/>
        <v>179.9</v>
      </c>
      <c r="P1539" s="6">
        <f t="shared" ref="P1539:P1602" si="144">E1539/L1539</f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ref="O1540:O1603" si="149">(E1540/D1540)*100</f>
        <v>102.62857142857142</v>
      </c>
      <c r="P1540" s="6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9"/>
        <v>135.98609999999999</v>
      </c>
      <c r="P1541" s="6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9"/>
        <v>117.86666666666667</v>
      </c>
      <c r="P1542" s="6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9"/>
        <v>3.3333333333333333E-2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9"/>
        <v>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9"/>
        <v>0.44444444444444442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9"/>
        <v>0</v>
      </c>
      <c r="P1546" s="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9"/>
        <v>3.3333333333333333E-2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9"/>
        <v>28.9</v>
      </c>
      <c r="P1548" s="6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9"/>
        <v>0</v>
      </c>
      <c r="P1549" s="6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9"/>
        <v>8.5714285714285712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9"/>
        <v>34</v>
      </c>
      <c r="P1551" s="6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9"/>
        <v>13.466666666666665</v>
      </c>
      <c r="P1552" s="6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9"/>
        <v>0</v>
      </c>
      <c r="P1553" s="6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9"/>
        <v>49.186046511627907</v>
      </c>
      <c r="P1554" s="6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9"/>
        <v>0</v>
      </c>
      <c r="P1555" s="6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9"/>
        <v>0</v>
      </c>
      <c r="P1556" s="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9"/>
        <v>0</v>
      </c>
      <c r="P1557" s="6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9"/>
        <v>45.133333333333333</v>
      </c>
      <c r="P1558" s="6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9"/>
        <v>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9"/>
        <v>4.666666666666667</v>
      </c>
      <c r="P1560" s="6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9"/>
        <v>0.33333333333333337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9"/>
        <v>3.7600000000000002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9"/>
        <v>0.67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9"/>
        <v>0</v>
      </c>
      <c r="P1564" s="6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9"/>
        <v>1.4166666666666665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9"/>
        <v>0.1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9"/>
        <v>2.5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9"/>
        <v>21.25</v>
      </c>
      <c r="P1568" s="6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9"/>
        <v>4.117647058823529</v>
      </c>
      <c r="P1569" s="6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9"/>
        <v>13.639999999999999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9"/>
        <v>0</v>
      </c>
      <c r="P1571" s="6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9"/>
        <v>41.4</v>
      </c>
      <c r="P1572" s="6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9"/>
        <v>0.66115702479338845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9"/>
        <v>5</v>
      </c>
      <c r="P1574" s="6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9"/>
        <v>2.4777777777777779</v>
      </c>
      <c r="P1575" s="6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9"/>
        <v>5.0599999999999996</v>
      </c>
      <c r="P1576" s="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9"/>
        <v>22.91</v>
      </c>
      <c r="P1577" s="6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9"/>
        <v>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9"/>
        <v>0.54999999999999993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9"/>
        <v>10.806536636794938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9"/>
        <v>0.84008400840084008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9"/>
        <v>0</v>
      </c>
      <c r="P1582" s="6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9"/>
        <v>0.5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9"/>
        <v>9.3000000000000007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9"/>
        <v>7.4999999999999997E-2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9"/>
        <v>0</v>
      </c>
      <c r="P1586" s="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9"/>
        <v>79</v>
      </c>
      <c r="P1587" s="6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9"/>
        <v>0</v>
      </c>
      <c r="P1588" s="6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9"/>
        <v>1.3333333333333334E-2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9"/>
        <v>0</v>
      </c>
      <c r="P1590" s="6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9"/>
        <v>0</v>
      </c>
      <c r="P1591" s="6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9"/>
        <v>1.7000000000000002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9"/>
        <v>29.228571428571428</v>
      </c>
      <c r="P1593" s="6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9"/>
        <v>0</v>
      </c>
      <c r="P1594" s="6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9"/>
        <v>1.3636363636363637E-2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9"/>
        <v>20.5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9"/>
        <v>0.27999999999999997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9"/>
        <v>2.3076923076923079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9"/>
        <v>0</v>
      </c>
      <c r="P1599" s="6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9"/>
        <v>0.125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9"/>
        <v>0</v>
      </c>
      <c r="P1601" s="6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9"/>
        <v>7.3400000000000007</v>
      </c>
      <c r="P1602" s="6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49"/>
        <v>108.2492</v>
      </c>
      <c r="P1603" s="6">
        <f t="shared" ref="P1603:P1666" si="150">E1603/L1603</f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ref="O1604:O1667" si="155">(E1604/D1604)*100</f>
        <v>100.16666666666667</v>
      </c>
      <c r="P1604" s="6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5"/>
        <v>100.03299999999999</v>
      </c>
      <c r="P1605" s="6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5"/>
        <v>122.10714285714286</v>
      </c>
      <c r="P1606" s="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5"/>
        <v>100.69333333333334</v>
      </c>
      <c r="P1607" s="6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5"/>
        <v>101.004125</v>
      </c>
      <c r="P1608" s="6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5"/>
        <v>145.11000000000001</v>
      </c>
      <c r="P1609" s="6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5"/>
        <v>101.25</v>
      </c>
      <c r="P1610" s="6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5"/>
        <v>118.33333333333333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5"/>
        <v>271.85000000000002</v>
      </c>
      <c r="P1612" s="6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5"/>
        <v>125.125</v>
      </c>
      <c r="P1613" s="6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5"/>
        <v>110.00000000000001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5"/>
        <v>101.49999999999999</v>
      </c>
      <c r="P1615" s="6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5"/>
        <v>102.69999999999999</v>
      </c>
      <c r="P1616" s="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5"/>
        <v>114.12500000000001</v>
      </c>
      <c r="P1617" s="6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5"/>
        <v>104.2</v>
      </c>
      <c r="P1618" s="6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5"/>
        <v>145.85714285714286</v>
      </c>
      <c r="P1619" s="6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5"/>
        <v>105.06666666666666</v>
      </c>
      <c r="P1620" s="6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5"/>
        <v>133.33333333333331</v>
      </c>
      <c r="P1621" s="6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5"/>
        <v>112.99999999999999</v>
      </c>
      <c r="P1622" s="6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5"/>
        <v>121.2</v>
      </c>
      <c r="P1623" s="6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5"/>
        <v>101.72463768115942</v>
      </c>
      <c r="P1624" s="6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5"/>
        <v>101.06666666666666</v>
      </c>
      <c r="P1625" s="6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5"/>
        <v>118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5"/>
        <v>155.33333333333331</v>
      </c>
      <c r="P1627" s="6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5"/>
        <v>101.18750000000001</v>
      </c>
      <c r="P1628" s="6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5"/>
        <v>117</v>
      </c>
      <c r="P1629" s="6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5"/>
        <v>100.925</v>
      </c>
      <c r="P1630" s="6">
        <f t="shared" si="150"/>
        <v>45.875</v>
      </c>
      <c r="Q1630" t="str">
        <f t="shared" si="151"/>
        <v>music</v>
      </c>
      <c r="R1630" t="str">
        <f t="shared" si="152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5"/>
        <v>103.66666666666666</v>
      </c>
      <c r="P1631" s="6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5"/>
        <v>265.25</v>
      </c>
      <c r="P1632" s="6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5"/>
        <v>155.91</v>
      </c>
      <c r="P1633" s="6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5"/>
        <v>101.62500000000001</v>
      </c>
      <c r="P1634" s="6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5"/>
        <v>100</v>
      </c>
      <c r="P1635" s="6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5"/>
        <v>100.49999999999999</v>
      </c>
      <c r="P1636" s="6">
        <f t="shared" si="150"/>
        <v>62.8125</v>
      </c>
      <c r="Q1636" t="str">
        <f t="shared" si="151"/>
        <v>music</v>
      </c>
      <c r="R1636" t="str">
        <f t="shared" si="152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5"/>
        <v>125.29999999999998</v>
      </c>
      <c r="P1637" s="6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5"/>
        <v>103.55555555555556</v>
      </c>
      <c r="P1638" s="6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5"/>
        <v>103.8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5"/>
        <v>105</v>
      </c>
      <c r="P1640" s="6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5"/>
        <v>100</v>
      </c>
      <c r="P1641" s="6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5"/>
        <v>169.86</v>
      </c>
      <c r="P1642" s="6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5"/>
        <v>101.4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5"/>
        <v>100</v>
      </c>
      <c r="P1644" s="6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5"/>
        <v>124.70000000000002</v>
      </c>
      <c r="P1645" s="6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5"/>
        <v>109.5</v>
      </c>
      <c r="P1646" s="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5"/>
        <v>110.80000000000001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5"/>
        <v>110.2</v>
      </c>
      <c r="P1648" s="6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5"/>
        <v>104.71999999999998</v>
      </c>
      <c r="P1649" s="6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5"/>
        <v>125.26086956521738</v>
      </c>
      <c r="P1650" s="6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5"/>
        <v>100.58763157894737</v>
      </c>
      <c r="P1651" s="6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5"/>
        <v>141.55000000000001</v>
      </c>
      <c r="P1652" s="6">
        <f t="shared" si="150"/>
        <v>88.46875</v>
      </c>
      <c r="Q1652" t="str">
        <f t="shared" si="151"/>
        <v>music</v>
      </c>
      <c r="R1652" t="str">
        <f t="shared" si="152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5"/>
        <v>100.75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5"/>
        <v>100.66666666666666</v>
      </c>
      <c r="P1654" s="6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5"/>
        <v>174.2304</v>
      </c>
      <c r="P1655" s="6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5"/>
        <v>119.90909090909089</v>
      </c>
      <c r="P1656" s="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5"/>
        <v>142.86666666666667</v>
      </c>
      <c r="P1657" s="6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5"/>
        <v>100.33493333333334</v>
      </c>
      <c r="P1658" s="6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5"/>
        <v>104.93380000000001</v>
      </c>
      <c r="P1659" s="6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5"/>
        <v>132.23333333333335</v>
      </c>
      <c r="P1660" s="6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5"/>
        <v>112.79999999999998</v>
      </c>
      <c r="P1661" s="6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3"/>
        <v>41596.913437499999</v>
      </c>
      <c r="T1661" s="10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5"/>
        <v>1253.75</v>
      </c>
      <c r="P1662" s="6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5"/>
        <v>102.50632911392405</v>
      </c>
      <c r="P1663" s="6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5"/>
        <v>102.6375</v>
      </c>
      <c r="P1664" s="6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5"/>
        <v>108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5"/>
        <v>122.40879999999999</v>
      </c>
      <c r="P1666" s="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5"/>
        <v>119.45714285714286</v>
      </c>
      <c r="P1667" s="6">
        <f t="shared" ref="P1667:P1730" si="156">E1667/L1667</f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ref="O1668:O1731" si="161">(E1668/D1668)*100</f>
        <v>160.88</v>
      </c>
      <c r="P1668" s="6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1"/>
        <v>126.85294117647059</v>
      </c>
      <c r="P1669" s="6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1"/>
        <v>102.6375</v>
      </c>
      <c r="P1670" s="6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1"/>
        <v>139.75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1"/>
        <v>102.60000000000001</v>
      </c>
      <c r="P1672" s="6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1"/>
        <v>100.67349999999999</v>
      </c>
      <c r="P1673" s="6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1"/>
        <v>112.94117647058823</v>
      </c>
      <c r="P1674" s="6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1"/>
        <v>128.09523809523807</v>
      </c>
      <c r="P1675" s="6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1"/>
        <v>201.7</v>
      </c>
      <c r="P1676" s="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1"/>
        <v>137.416</v>
      </c>
      <c r="P1677" s="6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1"/>
        <v>115.33333333333333</v>
      </c>
      <c r="P1678" s="6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1"/>
        <v>111.66666666666667</v>
      </c>
      <c r="P1679" s="6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1"/>
        <v>118.39999999999999</v>
      </c>
      <c r="P1680" s="6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1"/>
        <v>175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1"/>
        <v>117.5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1"/>
        <v>101.42212307692309</v>
      </c>
      <c r="P1683" s="6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1"/>
        <v>0</v>
      </c>
      <c r="P1684" s="6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1"/>
        <v>21.714285714285715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1"/>
        <v>109.125</v>
      </c>
      <c r="P1686" s="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1"/>
        <v>102.85714285714285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1"/>
        <v>0.36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1"/>
        <v>31.25</v>
      </c>
      <c r="P1689" s="6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1"/>
        <v>44.3</v>
      </c>
      <c r="P1690" s="6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1"/>
        <v>100</v>
      </c>
      <c r="P1691" s="6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1"/>
        <v>25.4</v>
      </c>
      <c r="P1692" s="6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1"/>
        <v>33.473333333333329</v>
      </c>
      <c r="P1693" s="6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1"/>
        <v>47.8</v>
      </c>
      <c r="P1694" s="6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1"/>
        <v>9.3333333333333339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1"/>
        <v>0.05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1"/>
        <v>11.708333333333334</v>
      </c>
      <c r="P1697" s="6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1"/>
        <v>0</v>
      </c>
      <c r="P1698" s="6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1"/>
        <v>20.208000000000002</v>
      </c>
      <c r="P1699" s="6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1"/>
        <v>0</v>
      </c>
      <c r="P1700" s="6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1"/>
        <v>4.2311459353574925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1"/>
        <v>26.06</v>
      </c>
      <c r="P1702" s="6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1"/>
        <v>0.19801980198019803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1"/>
        <v>6.0606060606060606E-3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1"/>
        <v>1.02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1"/>
        <v>65.100000000000009</v>
      </c>
      <c r="P1706" s="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1"/>
        <v>0</v>
      </c>
      <c r="P1707" s="6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1"/>
        <v>0</v>
      </c>
      <c r="P1708" s="6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1"/>
        <v>9.74</v>
      </c>
      <c r="P1709" s="6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1"/>
        <v>0</v>
      </c>
      <c r="P1710" s="6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1"/>
        <v>4.8571428571428568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1"/>
        <v>0.67999999999999994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1"/>
        <v>10.5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1"/>
        <v>0</v>
      </c>
      <c r="P1714" s="6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1"/>
        <v>1.6666666666666667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1"/>
        <v>7.8680000000000003</v>
      </c>
      <c r="P1716" s="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1"/>
        <v>0.22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1"/>
        <v>7.5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1"/>
        <v>42.725880551301685</v>
      </c>
      <c r="P1719" s="6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1"/>
        <v>0.2142857142857143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1"/>
        <v>0.87500000000000011</v>
      </c>
      <c r="P1721" s="6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1"/>
        <v>5.625</v>
      </c>
      <c r="P1722" s="6">
        <f t="shared" si="156"/>
        <v>28.125</v>
      </c>
      <c r="Q1722" t="str">
        <f t="shared" si="157"/>
        <v>music</v>
      </c>
      <c r="R1722" t="str">
        <f t="shared" si="158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1"/>
        <v>0</v>
      </c>
      <c r="P1723" s="6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1"/>
        <v>3.4722222222222224E-2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1"/>
        <v>6.5</v>
      </c>
      <c r="P1725" s="6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1"/>
        <v>0.58333333333333337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1"/>
        <v>10.181818181818182</v>
      </c>
      <c r="P1727" s="6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1"/>
        <v>33.784615384615385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1"/>
        <v>3.3333333333333333E-2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61"/>
        <v>68.400000000000006</v>
      </c>
      <c r="P1730" s="6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1"/>
        <v>0</v>
      </c>
      <c r="P1731" s="6" t="e">
        <f t="shared" ref="P1731:P1794" si="162">E1731/L1731</f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ref="O1732:O1795" si="167">(E1732/D1732)*100</f>
        <v>0</v>
      </c>
      <c r="P1732" s="6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7"/>
        <v>0</v>
      </c>
      <c r="P1733" s="6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7"/>
        <v>0</v>
      </c>
      <c r="P1734" s="6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7"/>
        <v>0</v>
      </c>
      <c r="P1735" s="6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7"/>
        <v>2.2222222222222223E-2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7"/>
        <v>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7"/>
        <v>0.73333333333333328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7"/>
        <v>21.25</v>
      </c>
      <c r="P1739" s="6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7"/>
        <v>0.4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7"/>
        <v>0.1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7"/>
        <v>0</v>
      </c>
      <c r="P1742" s="6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7"/>
        <v>110.83333333333334</v>
      </c>
      <c r="P1743" s="6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7"/>
        <v>108.74999999999999</v>
      </c>
      <c r="P1744" s="6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7"/>
        <v>100.41666666666667</v>
      </c>
      <c r="P1745" s="6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7"/>
        <v>118.45454545454545</v>
      </c>
      <c r="P1746" s="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7"/>
        <v>114.01428571428571</v>
      </c>
      <c r="P1747" s="6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7"/>
        <v>148.10000000000002</v>
      </c>
      <c r="P1748" s="6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7"/>
        <v>104.95555555555556</v>
      </c>
      <c r="P1749" s="6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7"/>
        <v>129.94800000000001</v>
      </c>
      <c r="P1750" s="6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7"/>
        <v>123.48756218905473</v>
      </c>
      <c r="P1751" s="6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7"/>
        <v>201.62</v>
      </c>
      <c r="P1752" s="6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7"/>
        <v>102.89999999999999</v>
      </c>
      <c r="P1753" s="6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7"/>
        <v>260.16666666666663</v>
      </c>
      <c r="P1754" s="6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7"/>
        <v>108</v>
      </c>
      <c r="P1755" s="6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7"/>
        <v>110.52941176470587</v>
      </c>
      <c r="P1756" s="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7"/>
        <v>120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7"/>
        <v>102.82909090909091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7"/>
        <v>115.99999999999999</v>
      </c>
      <c r="P1759" s="6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7"/>
        <v>114.7</v>
      </c>
      <c r="P1760" s="6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7"/>
        <v>106.60000000000001</v>
      </c>
      <c r="P1761" s="6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7"/>
        <v>165.44</v>
      </c>
      <c r="P1762" s="6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7"/>
        <v>155</v>
      </c>
      <c r="P1763" s="6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7"/>
        <v>885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7"/>
        <v>101.90833333333333</v>
      </c>
      <c r="P1765" s="6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7"/>
        <v>19.600000000000001</v>
      </c>
      <c r="P1766" s="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7"/>
        <v>59.467839999999995</v>
      </c>
      <c r="P1767" s="6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7"/>
        <v>0</v>
      </c>
      <c r="P1768" s="6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7"/>
        <v>45.72</v>
      </c>
      <c r="P1769" s="6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7"/>
        <v>3.74</v>
      </c>
      <c r="P1770" s="6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7"/>
        <v>2.7025000000000001</v>
      </c>
      <c r="P1771" s="6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7"/>
        <v>56.51428571428572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7"/>
        <v>21.30952380952381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7"/>
        <v>15.6</v>
      </c>
      <c r="P1774" s="6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7"/>
        <v>6.2566666666666677</v>
      </c>
      <c r="P1775" s="6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7"/>
        <v>45.92</v>
      </c>
      <c r="P1776" s="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7"/>
        <v>65.101538461538468</v>
      </c>
      <c r="P1777" s="6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7"/>
        <v>6.7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7"/>
        <v>13.5625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7"/>
        <v>1.9900000000000002</v>
      </c>
      <c r="P1780" s="6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7"/>
        <v>36.236363636363642</v>
      </c>
      <c r="P1781" s="6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7"/>
        <v>39.743333333333339</v>
      </c>
      <c r="P1782" s="6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7"/>
        <v>25.763636363636365</v>
      </c>
      <c r="P1783" s="6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7"/>
        <v>15.491428571428573</v>
      </c>
      <c r="P1784" s="6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7"/>
        <v>23.692499999999999</v>
      </c>
      <c r="P1785" s="6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7"/>
        <v>39.76</v>
      </c>
      <c r="P1786" s="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7"/>
        <v>20.220833333333331</v>
      </c>
      <c r="P1787" s="6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7"/>
        <v>47.631578947368418</v>
      </c>
      <c r="P1788" s="6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7"/>
        <v>15.329999999999998</v>
      </c>
      <c r="P1789" s="6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7"/>
        <v>1.3818181818181818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7"/>
        <v>0.5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7"/>
        <v>4.957575757575758</v>
      </c>
      <c r="P1792" s="6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7"/>
        <v>3.5666666666666664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7"/>
        <v>61.124000000000002</v>
      </c>
      <c r="P1794" s="6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7"/>
        <v>1.3333333333333335</v>
      </c>
      <c r="P1795" s="6">
        <f t="shared" ref="P1795:P1858" si="168">E1795/L1795</f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ref="O1796:O1859" si="173">(E1796/D1796)*100</f>
        <v>11.077777777777778</v>
      </c>
      <c r="P1796" s="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3"/>
        <v>38.735714285714288</v>
      </c>
      <c r="P1797" s="6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3"/>
        <v>22.05263157894737</v>
      </c>
      <c r="P1798" s="6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3"/>
        <v>67.55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3"/>
        <v>13.637499999999999</v>
      </c>
      <c r="P1800" s="6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3"/>
        <v>1.7457500000000001</v>
      </c>
      <c r="P1801" s="6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3"/>
        <v>20.44963251188932</v>
      </c>
      <c r="P1802" s="6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3"/>
        <v>13.852941176470587</v>
      </c>
      <c r="P1803" s="6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3"/>
        <v>48.485714285714288</v>
      </c>
      <c r="P1804" s="6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3"/>
        <v>30.8</v>
      </c>
      <c r="P1805" s="6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3"/>
        <v>35.174193548387095</v>
      </c>
      <c r="P1806" s="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3"/>
        <v>36.404444444444444</v>
      </c>
      <c r="P1807" s="6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3"/>
        <v>2.9550000000000001</v>
      </c>
      <c r="P1808" s="6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3"/>
        <v>11.06</v>
      </c>
      <c r="P1809" s="6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3"/>
        <v>41.407142857142858</v>
      </c>
      <c r="P1810" s="6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3"/>
        <v>10.857142857142858</v>
      </c>
      <c r="P1811" s="6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3"/>
        <v>3.3333333333333335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3"/>
        <v>7.407407407407407E-2</v>
      </c>
      <c r="P1813" s="6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3"/>
        <v>13.307692307692307</v>
      </c>
      <c r="P1814" s="6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3"/>
        <v>0</v>
      </c>
      <c r="P1815" s="6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3"/>
        <v>49.183333333333337</v>
      </c>
      <c r="P1816" s="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3"/>
        <v>0</v>
      </c>
      <c r="P1817" s="6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3"/>
        <v>2.036</v>
      </c>
      <c r="P1818" s="6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3"/>
        <v>52.327777777777776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3"/>
        <v>0</v>
      </c>
      <c r="P1820" s="6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3"/>
        <v>2.083333333333333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3"/>
        <v>6.565384615384616</v>
      </c>
      <c r="P1822" s="6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3"/>
        <v>134.88999999999999</v>
      </c>
      <c r="P1823" s="6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3"/>
        <v>100</v>
      </c>
      <c r="P1824" s="6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3"/>
        <v>115.85714285714286</v>
      </c>
      <c r="P1825" s="6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3"/>
        <v>100.06666666666666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3"/>
        <v>105.05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3"/>
        <v>101</v>
      </c>
      <c r="P1828" s="6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3"/>
        <v>100.66250000000001</v>
      </c>
      <c r="P1829" s="6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3"/>
        <v>100.16000000000001</v>
      </c>
      <c r="P1830" s="6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3"/>
        <v>166.68333333333334</v>
      </c>
      <c r="P1831" s="6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3"/>
        <v>101.53333333333335</v>
      </c>
      <c r="P1832" s="6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3"/>
        <v>103</v>
      </c>
      <c r="P1833" s="6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3"/>
        <v>142.85714285714286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3"/>
        <v>262.5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3"/>
        <v>118.05000000000001</v>
      </c>
      <c r="P1836" s="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3"/>
        <v>104</v>
      </c>
      <c r="P1837" s="6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3"/>
        <v>200.34</v>
      </c>
      <c r="P1838" s="6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3"/>
        <v>306.83333333333331</v>
      </c>
      <c r="P1839" s="6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3"/>
        <v>100.149</v>
      </c>
      <c r="P1840" s="6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3"/>
        <v>205.29999999999998</v>
      </c>
      <c r="P1841" s="6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3"/>
        <v>108.88888888888889</v>
      </c>
      <c r="P1842" s="6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3"/>
        <v>101.75</v>
      </c>
      <c r="P1843" s="6">
        <f t="shared" si="168"/>
        <v>50.875</v>
      </c>
      <c r="Q1843" t="str">
        <f t="shared" si="169"/>
        <v>music</v>
      </c>
      <c r="R1843" t="str">
        <f t="shared" si="170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3"/>
        <v>125.25</v>
      </c>
      <c r="P1844" s="6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3"/>
        <v>124.0061</v>
      </c>
      <c r="P1845" s="6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3"/>
        <v>101.4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3"/>
        <v>100</v>
      </c>
      <c r="P1847" s="6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3"/>
        <v>137.92666666666668</v>
      </c>
      <c r="P1848" s="6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3"/>
        <v>120.88000000000001</v>
      </c>
      <c r="P1849" s="6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3"/>
        <v>107.36666666666667</v>
      </c>
      <c r="P1850" s="6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3"/>
        <v>100.33333333333334</v>
      </c>
      <c r="P1851" s="6">
        <f t="shared" si="168"/>
        <v>37.625</v>
      </c>
      <c r="Q1851" t="str">
        <f t="shared" si="169"/>
        <v>music</v>
      </c>
      <c r="R1851" t="str">
        <f t="shared" si="170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3"/>
        <v>101.52222222222223</v>
      </c>
      <c r="P1852" s="6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3"/>
        <v>100.07692307692308</v>
      </c>
      <c r="P1853" s="6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3"/>
        <v>116.96666666666667</v>
      </c>
      <c r="P1854" s="6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1"/>
        <v>42081.77143518519</v>
      </c>
      <c r="T1854" s="10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3"/>
        <v>101.875</v>
      </c>
      <c r="P1855" s="6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3"/>
        <v>102.12366666666665</v>
      </c>
      <c r="P1856" s="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3"/>
        <v>154.05897142857143</v>
      </c>
      <c r="P1857" s="6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73"/>
        <v>101.25</v>
      </c>
      <c r="P1858" s="6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3"/>
        <v>100</v>
      </c>
      <c r="P1859" s="6">
        <f t="shared" ref="P1859:P1922" si="174">E1859/L1859</f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ref="O1860:O1923" si="179">(E1860/D1860)*100</f>
        <v>108.74800874800874</v>
      </c>
      <c r="P1860" s="6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9"/>
        <v>131.83333333333334</v>
      </c>
      <c r="P1861" s="6">
        <f t="shared" si="174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9"/>
        <v>133.46666666666667</v>
      </c>
      <c r="P1862" s="6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9"/>
        <v>0</v>
      </c>
      <c r="P1863" s="6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9"/>
        <v>8.0833333333333321</v>
      </c>
      <c r="P1864" s="6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9"/>
        <v>0.4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9"/>
        <v>42.892307692307689</v>
      </c>
      <c r="P1866" s="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9"/>
        <v>3.6363636363636364E-3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9"/>
        <v>0.5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9"/>
        <v>0.05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9"/>
        <v>4.8680000000000003</v>
      </c>
      <c r="P1870" s="6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9"/>
        <v>0</v>
      </c>
      <c r="P1871" s="6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9"/>
        <v>10.314285714285715</v>
      </c>
      <c r="P1872" s="6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9"/>
        <v>71.784615384615378</v>
      </c>
      <c r="P1873" s="6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9"/>
        <v>1.06</v>
      </c>
      <c r="P1874" s="6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9"/>
        <v>0.44999999999999996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9"/>
        <v>1.6250000000000001E-2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9"/>
        <v>0.51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9"/>
        <v>0</v>
      </c>
      <c r="P1878" s="6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9"/>
        <v>0</v>
      </c>
      <c r="P1879" s="6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9"/>
        <v>0</v>
      </c>
      <c r="P1880" s="6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9"/>
        <v>0.12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9"/>
        <v>20.080000000000002</v>
      </c>
      <c r="P1882" s="6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9"/>
        <v>172.68449999999999</v>
      </c>
      <c r="P1883" s="6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9"/>
        <v>100.8955223880597</v>
      </c>
      <c r="P1884" s="6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9"/>
        <v>104.8048048048048</v>
      </c>
      <c r="P1885" s="6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9"/>
        <v>135.1</v>
      </c>
      <c r="P1886" s="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9"/>
        <v>116.32786885245903</v>
      </c>
      <c r="P1887" s="6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9"/>
        <v>102.08333333333333</v>
      </c>
      <c r="P1888" s="6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9"/>
        <v>111.16666666666666</v>
      </c>
      <c r="P1889" s="6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9"/>
        <v>166.08</v>
      </c>
      <c r="P1890" s="6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9"/>
        <v>106.60000000000001</v>
      </c>
      <c r="P1891" s="6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9"/>
        <v>144.58441666666667</v>
      </c>
      <c r="P1892" s="6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9"/>
        <v>105.55000000000001</v>
      </c>
      <c r="P1893" s="6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9"/>
        <v>136.60000000000002</v>
      </c>
      <c r="P1894" s="6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9"/>
        <v>104</v>
      </c>
      <c r="P1895" s="6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9"/>
        <v>114.5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9"/>
        <v>101.71957671957672</v>
      </c>
      <c r="P1897" s="6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9"/>
        <v>123.94678492239468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9"/>
        <v>102.45669291338582</v>
      </c>
      <c r="P1899" s="6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9"/>
        <v>144.5</v>
      </c>
      <c r="P1900" s="6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9"/>
        <v>133.33333333333331</v>
      </c>
      <c r="P1901" s="6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9"/>
        <v>109.3644</v>
      </c>
      <c r="P1902" s="6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9"/>
        <v>2.6969696969696968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9"/>
        <v>1.2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9"/>
        <v>46.6</v>
      </c>
      <c r="P1905" s="6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9"/>
        <v>0.1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9"/>
        <v>0.16800000000000001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9"/>
        <v>42.76</v>
      </c>
      <c r="P1908" s="6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9"/>
        <v>0.28333333333333333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9"/>
        <v>1.7319999999999998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9"/>
        <v>14.111428571428572</v>
      </c>
      <c r="P1911" s="6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9"/>
        <v>39.395294117647055</v>
      </c>
      <c r="P1912" s="6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9"/>
        <v>2.3529411764705882E-2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9"/>
        <v>59.3</v>
      </c>
      <c r="P1914" s="6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9"/>
        <v>1.3270833333333334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9"/>
        <v>9.0090090090090094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9"/>
        <v>1.6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9"/>
        <v>0.51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9"/>
        <v>52.570512820512818</v>
      </c>
      <c r="P1919" s="6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9"/>
        <v>1.04</v>
      </c>
      <c r="P1920" s="6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9"/>
        <v>47.4</v>
      </c>
      <c r="P1921" s="6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9"/>
        <v>43.03</v>
      </c>
      <c r="P1922" s="6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79"/>
        <v>136.80000000000001</v>
      </c>
      <c r="P1923" s="6">
        <f t="shared" ref="P1923:P1986" si="180">E1923/L1923</f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ref="O1924:O1987" si="185">(E1924/D1924)*100</f>
        <v>115.55</v>
      </c>
      <c r="P1924" s="6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5"/>
        <v>240.79999999999998</v>
      </c>
      <c r="P1925" s="6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5"/>
        <v>114.39999999999999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5"/>
        <v>110.33333333333333</v>
      </c>
      <c r="P1927" s="6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5"/>
        <v>195.37933333333334</v>
      </c>
      <c r="P1928" s="6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5"/>
        <v>103.33333333333334</v>
      </c>
      <c r="P1929" s="6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5"/>
        <v>103.1372549019608</v>
      </c>
      <c r="P1930" s="6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5"/>
        <v>100.3125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5"/>
        <v>127</v>
      </c>
      <c r="P1932" s="6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5"/>
        <v>120.601</v>
      </c>
      <c r="P1933" s="6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5"/>
        <v>106.99047619047619</v>
      </c>
      <c r="P1934" s="6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5"/>
        <v>172.43333333333334</v>
      </c>
      <c r="P1935" s="6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5"/>
        <v>123.61999999999999</v>
      </c>
      <c r="P1936" s="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5"/>
        <v>108.4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5"/>
        <v>116.52013333333333</v>
      </c>
      <c r="P1938" s="6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5"/>
        <v>187.245</v>
      </c>
      <c r="P1939" s="6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5"/>
        <v>115.93333333333334</v>
      </c>
      <c r="P1940" s="6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5"/>
        <v>110.7</v>
      </c>
      <c r="P1941" s="6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5"/>
        <v>170.92307692307693</v>
      </c>
      <c r="P1942" s="6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5"/>
        <v>126.11835600000001</v>
      </c>
      <c r="P1943" s="6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5"/>
        <v>138.44033333333334</v>
      </c>
      <c r="P1944" s="6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5"/>
        <v>1705.2499999999998</v>
      </c>
      <c r="P1945" s="6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5"/>
        <v>788.05550000000005</v>
      </c>
      <c r="P1946" s="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5"/>
        <v>348.01799999999997</v>
      </c>
      <c r="P1947" s="6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5"/>
        <v>149.74666666666667</v>
      </c>
      <c r="P1948" s="6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5"/>
        <v>100.63375000000001</v>
      </c>
      <c r="P1949" s="6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5"/>
        <v>800.21100000000001</v>
      </c>
      <c r="P1950" s="6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5"/>
        <v>106.00260000000002</v>
      </c>
      <c r="P1951" s="6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5"/>
        <v>200.51866666666669</v>
      </c>
      <c r="P1952" s="6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5"/>
        <v>212.44399999999999</v>
      </c>
      <c r="P1953" s="6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5"/>
        <v>198.47237142857145</v>
      </c>
      <c r="P1954" s="6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5"/>
        <v>225.94666666666666</v>
      </c>
      <c r="P1955" s="6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5"/>
        <v>698.94800000000009</v>
      </c>
      <c r="P1956" s="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5"/>
        <v>398.59528571428569</v>
      </c>
      <c r="P1957" s="6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5"/>
        <v>294.0333333333333</v>
      </c>
      <c r="P1958" s="6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5"/>
        <v>167.50470000000001</v>
      </c>
      <c r="P1959" s="6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5"/>
        <v>1435.5717142857143</v>
      </c>
      <c r="P1960" s="6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5"/>
        <v>156.73439999999999</v>
      </c>
      <c r="P1961" s="6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5"/>
        <v>117.90285714285716</v>
      </c>
      <c r="P1962" s="6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5"/>
        <v>1105.3811999999998</v>
      </c>
      <c r="P1963" s="6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5"/>
        <v>192.92499999999998</v>
      </c>
      <c r="P1964" s="6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5"/>
        <v>126.8842105263158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5"/>
        <v>259.57748878923763</v>
      </c>
      <c r="P1966" s="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5"/>
        <v>262.27999999999997</v>
      </c>
      <c r="P1967" s="6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5"/>
        <v>206.74309000000002</v>
      </c>
      <c r="P1968" s="6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5"/>
        <v>370.13</v>
      </c>
      <c r="P1969" s="6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5"/>
        <v>284.96600000000001</v>
      </c>
      <c r="P1970" s="6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5"/>
        <v>579.08000000000004</v>
      </c>
      <c r="P1971" s="6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5"/>
        <v>1131.8</v>
      </c>
      <c r="P1972" s="6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5"/>
        <v>263.02771750000005</v>
      </c>
      <c r="P1973" s="6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5"/>
        <v>674.48</v>
      </c>
      <c r="P1974" s="6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5"/>
        <v>256.83081313131316</v>
      </c>
      <c r="P1975" s="6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5"/>
        <v>375.49599999999998</v>
      </c>
      <c r="P1976" s="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5"/>
        <v>208.70837499999996</v>
      </c>
      <c r="P1977" s="6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5"/>
        <v>346.6</v>
      </c>
      <c r="P1978" s="6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5"/>
        <v>402.33</v>
      </c>
      <c r="P1979" s="6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5"/>
        <v>1026.8451399999999</v>
      </c>
      <c r="P1980" s="6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5"/>
        <v>114.901155</v>
      </c>
      <c r="P1981" s="6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5"/>
        <v>354.82402000000002</v>
      </c>
      <c r="P1982" s="6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5"/>
        <v>5.08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5"/>
        <v>0</v>
      </c>
      <c r="P1984" s="6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5"/>
        <v>4.3</v>
      </c>
      <c r="P1985" s="6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5"/>
        <v>21.146666666666665</v>
      </c>
      <c r="P1986" s="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5"/>
        <v>3.1875</v>
      </c>
      <c r="P1987" s="6">
        <f t="shared" ref="P1987:P2050" si="186">E1987/L1987</f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ref="O1988:O2051" si="191">(E1988/D1988)*100</f>
        <v>0.05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1"/>
        <v>42.472727272727276</v>
      </c>
      <c r="P1989" s="6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1"/>
        <v>0.41666666666666669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1"/>
        <v>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1"/>
        <v>16.966666666666665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1"/>
        <v>7.0000000000000009</v>
      </c>
      <c r="P1993" s="6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1"/>
        <v>0.13333333333333333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1"/>
        <v>0</v>
      </c>
      <c r="P1995" s="6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1"/>
        <v>0</v>
      </c>
      <c r="P1996" s="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1"/>
        <v>7.8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1"/>
        <v>0</v>
      </c>
      <c r="P1998" s="6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1"/>
        <v>0</v>
      </c>
      <c r="P1999" s="6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1"/>
        <v>26.200000000000003</v>
      </c>
      <c r="P2000" s="6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1"/>
        <v>0.76129032258064511</v>
      </c>
      <c r="P2001" s="6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1"/>
        <v>12.5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1"/>
        <v>382.12909090909091</v>
      </c>
      <c r="P2003" s="6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1"/>
        <v>216.79422000000002</v>
      </c>
      <c r="P2004" s="6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1"/>
        <v>312</v>
      </c>
      <c r="P2005" s="6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1"/>
        <v>234.42048</v>
      </c>
      <c r="P2006" s="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1"/>
        <v>123.68010000000001</v>
      </c>
      <c r="P2007" s="6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1"/>
        <v>247.84</v>
      </c>
      <c r="P2008" s="6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1"/>
        <v>115.7092</v>
      </c>
      <c r="P2009" s="6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1"/>
        <v>117.07484768810599</v>
      </c>
      <c r="P2010" s="6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1"/>
        <v>305.15800000000002</v>
      </c>
      <c r="P2011" s="6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1"/>
        <v>320.05299999999994</v>
      </c>
      <c r="P2012" s="6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1"/>
        <v>819.56399999999996</v>
      </c>
      <c r="P2013" s="6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1"/>
        <v>234.90000000000003</v>
      </c>
      <c r="P2014" s="6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1"/>
        <v>494.91374999999999</v>
      </c>
      <c r="P2015" s="6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1"/>
        <v>7813.7822333333334</v>
      </c>
      <c r="P2016" s="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1"/>
        <v>113.00013888888888</v>
      </c>
      <c r="P2017" s="6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1"/>
        <v>921.54219999999998</v>
      </c>
      <c r="P2018" s="6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1"/>
        <v>125.10239999999999</v>
      </c>
      <c r="P2019" s="6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1"/>
        <v>102.24343076923077</v>
      </c>
      <c r="P2020" s="6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1"/>
        <v>484.90975000000003</v>
      </c>
      <c r="P2021" s="6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1"/>
        <v>192.33333333333334</v>
      </c>
      <c r="P2022" s="6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1"/>
        <v>281.10000000000002</v>
      </c>
      <c r="P2023" s="6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1"/>
        <v>125.13700000000001</v>
      </c>
      <c r="P2024" s="6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1"/>
        <v>161.459</v>
      </c>
      <c r="P2025" s="6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1"/>
        <v>585.35</v>
      </c>
      <c r="P2026" s="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1"/>
        <v>201.14999999999998</v>
      </c>
      <c r="P2027" s="6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1"/>
        <v>133.48307999999997</v>
      </c>
      <c r="P2028" s="6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1"/>
        <v>120.24900000000001</v>
      </c>
      <c r="P2029" s="6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1"/>
        <v>126.16666666666667</v>
      </c>
      <c r="P2030" s="6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1"/>
        <v>361.2</v>
      </c>
      <c r="P2031" s="6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1"/>
        <v>226.239013671875</v>
      </c>
      <c r="P2032" s="6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1"/>
        <v>120.35</v>
      </c>
      <c r="P2033" s="6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1"/>
        <v>304.18799999999999</v>
      </c>
      <c r="P2034" s="6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1"/>
        <v>178.67599999999999</v>
      </c>
      <c r="P2035" s="6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1"/>
        <v>386.81998717948721</v>
      </c>
      <c r="P2036" s="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1"/>
        <v>211.03642500000004</v>
      </c>
      <c r="P2037" s="6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1"/>
        <v>131.66833333333335</v>
      </c>
      <c r="P2038" s="6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1"/>
        <v>300.47639999999996</v>
      </c>
      <c r="P2039" s="6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1"/>
        <v>420.51249999999999</v>
      </c>
      <c r="P2040" s="6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1"/>
        <v>136.21680000000001</v>
      </c>
      <c r="P2041" s="6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1"/>
        <v>248.17133333333334</v>
      </c>
      <c r="P2042" s="6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1"/>
        <v>181.86315789473684</v>
      </c>
      <c r="P2043" s="6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1"/>
        <v>123.53</v>
      </c>
      <c r="P2044" s="6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1"/>
        <v>506.20938628158842</v>
      </c>
      <c r="P2045" s="6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1"/>
        <v>108.21333333333334</v>
      </c>
      <c r="P2046" s="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1"/>
        <v>819.18387755102037</v>
      </c>
      <c r="P2047" s="6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1"/>
        <v>121.10000000000001</v>
      </c>
      <c r="P2048" s="6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1"/>
        <v>102.99897959183673</v>
      </c>
      <c r="P2049" s="6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91"/>
        <v>148.33229411764705</v>
      </c>
      <c r="P2050" s="6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1"/>
        <v>120.19070000000001</v>
      </c>
      <c r="P2051" s="6">
        <f t="shared" ref="P2051:P2114" si="192">E2051/L2051</f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ref="O2052:O2115" si="197">(E2052/D2052)*100</f>
        <v>473.27000000000004</v>
      </c>
      <c r="P2052" s="6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7"/>
        <v>130.36250000000001</v>
      </c>
      <c r="P2053" s="6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7"/>
        <v>353.048</v>
      </c>
      <c r="P2054" s="6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7"/>
        <v>101.02</v>
      </c>
      <c r="P2055" s="6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7"/>
        <v>113.59142857142857</v>
      </c>
      <c r="P2056" s="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7"/>
        <v>167.41666666666666</v>
      </c>
      <c r="P2057" s="6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7"/>
        <v>153.452</v>
      </c>
      <c r="P2058" s="6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7"/>
        <v>202.23220000000001</v>
      </c>
      <c r="P2059" s="6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7"/>
        <v>168.28125</v>
      </c>
      <c r="P2060" s="6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7"/>
        <v>143.45666666666668</v>
      </c>
      <c r="P2061" s="6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7"/>
        <v>196.4</v>
      </c>
      <c r="P2062" s="6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7"/>
        <v>107.91999999999999</v>
      </c>
      <c r="P2063" s="6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7"/>
        <v>114.97699999999999</v>
      </c>
      <c r="P2064" s="6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7"/>
        <v>148.04999999999998</v>
      </c>
      <c r="P2065" s="6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7"/>
        <v>191.16676082790633</v>
      </c>
      <c r="P2066" s="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7"/>
        <v>199.215125</v>
      </c>
      <c r="P2067" s="6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7"/>
        <v>218.6</v>
      </c>
      <c r="P2068" s="6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7"/>
        <v>126.86868686868686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7"/>
        <v>105.22388000000001</v>
      </c>
      <c r="P2070" s="6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7"/>
        <v>128.40666000000002</v>
      </c>
      <c r="P2071" s="6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7"/>
        <v>317.3272</v>
      </c>
      <c r="P2072" s="6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7"/>
        <v>280.73</v>
      </c>
      <c r="P2073" s="6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7"/>
        <v>110.73146853146854</v>
      </c>
      <c r="P2074" s="6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7"/>
        <v>152.60429999999999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7"/>
        <v>102.49999999999999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7"/>
        <v>1678.3738373837384</v>
      </c>
      <c r="P2077" s="6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7"/>
        <v>543.349156424581</v>
      </c>
      <c r="P2078" s="6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7"/>
        <v>115.50800000000001</v>
      </c>
      <c r="P2079" s="6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7"/>
        <v>131.20499999999998</v>
      </c>
      <c r="P2080" s="6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7"/>
        <v>288.17</v>
      </c>
      <c r="P2081" s="6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7"/>
        <v>507.8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7"/>
        <v>114.57142857142857</v>
      </c>
      <c r="P2083" s="6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7"/>
        <v>110.73333333333333</v>
      </c>
      <c r="P2084" s="6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7"/>
        <v>113.33333333333333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7"/>
        <v>108.33333333333333</v>
      </c>
      <c r="P2086" s="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7"/>
        <v>123.53333333333335</v>
      </c>
      <c r="P2087" s="6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7"/>
        <v>100.69999999999999</v>
      </c>
      <c r="P2088" s="6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7"/>
        <v>103.53333333333335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7"/>
        <v>115.51066666666668</v>
      </c>
      <c r="P2090" s="6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7"/>
        <v>120.4004</v>
      </c>
      <c r="P2091" s="6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7"/>
        <v>115.040375</v>
      </c>
      <c r="P2092" s="6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7"/>
        <v>120.46777777777777</v>
      </c>
      <c r="P2093" s="6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7"/>
        <v>101.28333333333333</v>
      </c>
      <c r="P2094" s="6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7"/>
        <v>102.46666666666667</v>
      </c>
      <c r="P2095" s="6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7"/>
        <v>120.54285714285714</v>
      </c>
      <c r="P2096" s="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7"/>
        <v>100</v>
      </c>
      <c r="P2097" s="6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7"/>
        <v>101.66666666666666</v>
      </c>
      <c r="P2098" s="6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7"/>
        <v>100</v>
      </c>
      <c r="P2099" s="6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7"/>
        <v>100.33333333333334</v>
      </c>
      <c r="P2100" s="6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7"/>
        <v>132.36666666666667</v>
      </c>
      <c r="P2101" s="6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7"/>
        <v>136.66666666666666</v>
      </c>
      <c r="P2102" s="6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7"/>
        <v>113.25</v>
      </c>
      <c r="P2103" s="6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7"/>
        <v>136</v>
      </c>
      <c r="P2104" s="6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7"/>
        <v>146.12318374694613</v>
      </c>
      <c r="P2105" s="6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7"/>
        <v>129.5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7"/>
        <v>254</v>
      </c>
      <c r="P2107" s="6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7"/>
        <v>107.04545454545456</v>
      </c>
      <c r="P2108" s="6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7"/>
        <v>107.73299999999999</v>
      </c>
      <c r="P2109" s="6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7"/>
        <v>107.31250000000001</v>
      </c>
      <c r="P2110" s="6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7"/>
        <v>106.52500000000001</v>
      </c>
      <c r="P2111" s="6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7"/>
        <v>100.35000000000001</v>
      </c>
      <c r="P2112" s="6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7"/>
        <v>106.5</v>
      </c>
      <c r="P2113" s="6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7"/>
        <v>100</v>
      </c>
      <c r="P2114" s="6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7"/>
        <v>104.85714285714285</v>
      </c>
      <c r="P2115" s="6">
        <f t="shared" ref="P2115:P2178" si="198">E2115/L2115</f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ref="O2116:O2179" si="203">(E2116/D2116)*100</f>
        <v>104.69999999999999</v>
      </c>
      <c r="P2116" s="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3"/>
        <v>225.66666666666669</v>
      </c>
      <c r="P2117" s="6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3"/>
        <v>100.90416666666667</v>
      </c>
      <c r="P2118" s="6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3"/>
        <v>147.75</v>
      </c>
      <c r="P2119" s="6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3"/>
        <v>134.61099999999999</v>
      </c>
      <c r="P2120" s="6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3"/>
        <v>100.75</v>
      </c>
      <c r="P2121" s="6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3"/>
        <v>100.880375</v>
      </c>
      <c r="P2122" s="6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3"/>
        <v>0.56800000000000006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3"/>
        <v>0.38750000000000001</v>
      </c>
      <c r="P2124" s="6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3"/>
        <v>10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3"/>
        <v>10.454545454545453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3"/>
        <v>1.4200000000000002</v>
      </c>
      <c r="P2127" s="6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3"/>
        <v>0.05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3"/>
        <v>28.842857142857142</v>
      </c>
      <c r="P2129" s="6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3"/>
        <v>0.16666666666666669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3"/>
        <v>11.799999999999999</v>
      </c>
      <c r="P2131" s="6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3"/>
        <v>0.20238095238095236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3"/>
        <v>5</v>
      </c>
      <c r="P2133" s="6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3"/>
        <v>2.1129899999999995</v>
      </c>
      <c r="P2134" s="6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3"/>
        <v>1.6</v>
      </c>
      <c r="P2135" s="6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3"/>
        <v>1.7333333333333332</v>
      </c>
      <c r="P2136" s="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3"/>
        <v>9.56</v>
      </c>
      <c r="P2137" s="6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3"/>
        <v>5.9612499999999999E-2</v>
      </c>
      <c r="P2138" s="6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3"/>
        <v>28.405999999999999</v>
      </c>
      <c r="P2139" s="6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3"/>
        <v>12.8</v>
      </c>
      <c r="P2140" s="6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3"/>
        <v>5.42</v>
      </c>
      <c r="P2141" s="6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3"/>
        <v>0.11199999999999999</v>
      </c>
      <c r="P2142" s="6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3"/>
        <v>0</v>
      </c>
      <c r="P2143" s="6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3"/>
        <v>5.7238095238095239</v>
      </c>
      <c r="P2144" s="6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3"/>
        <v>11.25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3"/>
        <v>1.7098591549295776</v>
      </c>
      <c r="P2146" s="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3"/>
        <v>30.433333333333334</v>
      </c>
      <c r="P2147" s="6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3"/>
        <v>0.02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3"/>
        <v>0.69641025641025645</v>
      </c>
      <c r="P2149" s="6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3"/>
        <v>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3"/>
        <v>0</v>
      </c>
      <c r="P2151" s="6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3"/>
        <v>0.80999999999999994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3"/>
        <v>0.26222222222222225</v>
      </c>
      <c r="P2153" s="6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3"/>
        <v>0.16666666666666669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3"/>
        <v>9.124454880912446E-3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3"/>
        <v>0.8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3"/>
        <v>2.2999999999999998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3"/>
        <v>2.6660714285714282</v>
      </c>
      <c r="P2158" s="6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3"/>
        <v>28.192</v>
      </c>
      <c r="P2159" s="6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3"/>
        <v>6.5900366666666672</v>
      </c>
      <c r="P2160" s="6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3"/>
        <v>0.72222222222222221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3"/>
        <v>0.85000000000000009</v>
      </c>
      <c r="P2162" s="6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3"/>
        <v>115.75</v>
      </c>
      <c r="P2163" s="6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3"/>
        <v>112.26666666666667</v>
      </c>
      <c r="P2164" s="6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3"/>
        <v>132.20000000000002</v>
      </c>
      <c r="P2165" s="6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3"/>
        <v>102.63636363636364</v>
      </c>
      <c r="P2166" s="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3"/>
        <v>138.64000000000001</v>
      </c>
      <c r="P2167" s="6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3"/>
        <v>146.6</v>
      </c>
      <c r="P2168" s="6">
        <f t="shared" si="198"/>
        <v>91.625</v>
      </c>
      <c r="Q2168" t="str">
        <f t="shared" si="199"/>
        <v>music</v>
      </c>
      <c r="R2168" t="str">
        <f t="shared" si="200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3"/>
        <v>120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3"/>
        <v>121.5816111111111</v>
      </c>
      <c r="P2170" s="6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3"/>
        <v>100</v>
      </c>
      <c r="P2171" s="6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3"/>
        <v>180.85714285714286</v>
      </c>
      <c r="P2172" s="6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3"/>
        <v>106.075</v>
      </c>
      <c r="P2173" s="6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3"/>
        <v>100</v>
      </c>
      <c r="P2174" s="6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3"/>
        <v>126.92857142857143</v>
      </c>
      <c r="P2175" s="6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3"/>
        <v>102.97499999999999</v>
      </c>
      <c r="P2176" s="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3"/>
        <v>250</v>
      </c>
      <c r="P2177" s="6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03"/>
        <v>126.02</v>
      </c>
      <c r="P2178" s="6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3"/>
        <v>100.12</v>
      </c>
      <c r="P2179" s="6">
        <f t="shared" ref="P2179:P2242" si="204">E2179/L2179</f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ref="O2180:O2243" si="209">(E2180/D2180)*100</f>
        <v>138.64000000000001</v>
      </c>
      <c r="P2180" s="6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9"/>
        <v>161.4</v>
      </c>
      <c r="P2181" s="6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9"/>
        <v>107.18419999999999</v>
      </c>
      <c r="P2182" s="6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9"/>
        <v>153.1</v>
      </c>
      <c r="P2183" s="6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9"/>
        <v>524.16666666666663</v>
      </c>
      <c r="P2184" s="6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9"/>
        <v>489.27777777777777</v>
      </c>
      <c r="P2185" s="6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9"/>
        <v>284.74</v>
      </c>
      <c r="P2186" s="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9"/>
        <v>1856.97</v>
      </c>
      <c r="P2187" s="6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9"/>
        <v>109.67499999999998</v>
      </c>
      <c r="P2188" s="6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9"/>
        <v>1014.6425</v>
      </c>
      <c r="P2189" s="6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9"/>
        <v>412.17692027666544</v>
      </c>
      <c r="P2190" s="6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9"/>
        <v>503.25</v>
      </c>
      <c r="P2191" s="6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9"/>
        <v>184.61052631578946</v>
      </c>
      <c r="P2192" s="6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9"/>
        <v>119.73333333333333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9"/>
        <v>1081.2401666666667</v>
      </c>
      <c r="P2194" s="6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9"/>
        <v>452.37333333333333</v>
      </c>
      <c r="P2195" s="6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9"/>
        <v>537.37</v>
      </c>
      <c r="P2196" s="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9"/>
        <v>120.32608695652173</v>
      </c>
      <c r="P2197" s="6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9"/>
        <v>113.83571428571429</v>
      </c>
      <c r="P2198" s="6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9"/>
        <v>951.03109999999992</v>
      </c>
      <c r="P2199" s="6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9"/>
        <v>132.89249999999998</v>
      </c>
      <c r="P2200" s="6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9"/>
        <v>146.97777777777779</v>
      </c>
      <c r="P2201" s="6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9"/>
        <v>542.15</v>
      </c>
      <c r="P2202" s="6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9"/>
        <v>382.71818181818185</v>
      </c>
      <c r="P2203" s="6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9"/>
        <v>704.18124999999998</v>
      </c>
      <c r="P2204" s="6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9"/>
        <v>109.55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9"/>
        <v>132.86666666666667</v>
      </c>
      <c r="P2206" s="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9"/>
        <v>152</v>
      </c>
      <c r="P2207" s="6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9"/>
        <v>102.72727272727273</v>
      </c>
      <c r="P2208" s="6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9"/>
        <v>100</v>
      </c>
      <c r="P2209" s="6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9"/>
        <v>101.6</v>
      </c>
      <c r="P2210" s="6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9"/>
        <v>150.80000000000001</v>
      </c>
      <c r="P2211" s="6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9"/>
        <v>111.425</v>
      </c>
      <c r="P2212" s="6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9"/>
        <v>195.6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9"/>
        <v>114.38333333333333</v>
      </c>
      <c r="P2214" s="6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9"/>
        <v>200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9"/>
        <v>292.50166666666667</v>
      </c>
      <c r="P2216" s="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9"/>
        <v>156.36363636363637</v>
      </c>
      <c r="P2217" s="6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9"/>
        <v>105.66666666666666</v>
      </c>
      <c r="P2218" s="6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9"/>
        <v>101.19047619047619</v>
      </c>
      <c r="P2219" s="6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9"/>
        <v>122.833</v>
      </c>
      <c r="P2220" s="6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9"/>
        <v>101.49999999999999</v>
      </c>
      <c r="P2221" s="6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9"/>
        <v>101.14285714285714</v>
      </c>
      <c r="P2222" s="6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9"/>
        <v>108.11999999999999</v>
      </c>
      <c r="P2223" s="6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9"/>
        <v>162.6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9"/>
        <v>105.80000000000001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9"/>
        <v>243.15000000000003</v>
      </c>
      <c r="P2226" s="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9"/>
        <v>944.83338095238094</v>
      </c>
      <c r="P2227" s="6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9"/>
        <v>108.46283333333334</v>
      </c>
      <c r="P2228" s="6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9"/>
        <v>157.37692307692308</v>
      </c>
      <c r="P2229" s="6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9"/>
        <v>1174.49</v>
      </c>
      <c r="P2230" s="6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9"/>
        <v>171.04755366949576</v>
      </c>
      <c r="P2231" s="6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9"/>
        <v>125.95294117647057</v>
      </c>
      <c r="P2232" s="6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9"/>
        <v>1212.1296000000002</v>
      </c>
      <c r="P2233" s="6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9"/>
        <v>495.8</v>
      </c>
      <c r="P2234" s="6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9"/>
        <v>332.03999999999996</v>
      </c>
      <c r="P2235" s="6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9"/>
        <v>1165</v>
      </c>
      <c r="P2236" s="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9"/>
        <v>153.3153846153846</v>
      </c>
      <c r="P2237" s="6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9"/>
        <v>537.10714285714289</v>
      </c>
      <c r="P2238" s="6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9"/>
        <v>352.92777777777775</v>
      </c>
      <c r="P2239" s="6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9"/>
        <v>137.4</v>
      </c>
      <c r="P2240" s="6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9"/>
        <v>128.02668</v>
      </c>
      <c r="P2241" s="6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9"/>
        <v>270.68</v>
      </c>
      <c r="P2242" s="6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09"/>
        <v>806.4</v>
      </c>
      <c r="P2243" s="6">
        <f t="shared" ref="P2243:P2306" si="210">E2243/L2243</f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ref="O2244:O2307" si="215">(E2244/D2244)*100</f>
        <v>1360.0976000000001</v>
      </c>
      <c r="P2244" s="6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5"/>
        <v>930250</v>
      </c>
      <c r="P2245" s="6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5"/>
        <v>377.02</v>
      </c>
      <c r="P2246" s="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5"/>
        <v>2647.0250000000001</v>
      </c>
      <c r="P2247" s="6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5"/>
        <v>100.12</v>
      </c>
      <c r="P2248" s="6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5"/>
        <v>104.45405405405405</v>
      </c>
      <c r="P2249" s="6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5"/>
        <v>107.21428571428571</v>
      </c>
      <c r="P2250" s="6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5"/>
        <v>168.77142857142857</v>
      </c>
      <c r="P2251" s="6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5"/>
        <v>975.11200000000008</v>
      </c>
      <c r="P2252" s="6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5"/>
        <v>134.44929411764704</v>
      </c>
      <c r="P2253" s="6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5"/>
        <v>272.27777777777777</v>
      </c>
      <c r="P2254" s="6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5"/>
        <v>112.6875</v>
      </c>
      <c r="P2255" s="6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5"/>
        <v>459.8</v>
      </c>
      <c r="P2256" s="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5"/>
        <v>286.65822784810126</v>
      </c>
      <c r="P2257" s="6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5"/>
        <v>222.70833333333334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5"/>
        <v>636.14</v>
      </c>
      <c r="P2259" s="6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5"/>
        <v>146.5</v>
      </c>
      <c r="P2260" s="6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5"/>
        <v>1867.1</v>
      </c>
      <c r="P2261" s="6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5"/>
        <v>326.92</v>
      </c>
      <c r="P2262" s="6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5"/>
        <v>779.5</v>
      </c>
      <c r="P2263" s="6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5"/>
        <v>154.15151515151516</v>
      </c>
      <c r="P2264" s="6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5"/>
        <v>115.54666666666667</v>
      </c>
      <c r="P2265" s="6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5"/>
        <v>180.03333333333333</v>
      </c>
      <c r="P2266" s="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5"/>
        <v>298.5</v>
      </c>
      <c r="P2267" s="6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5"/>
        <v>320.26666666666665</v>
      </c>
      <c r="P2268" s="6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5"/>
        <v>380.52499999999998</v>
      </c>
      <c r="P2269" s="6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5"/>
        <v>102.60000000000001</v>
      </c>
      <c r="P2270" s="6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5"/>
        <v>1801.64</v>
      </c>
      <c r="P2271" s="6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5"/>
        <v>720.24800000000005</v>
      </c>
      <c r="P2272" s="6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5"/>
        <v>283.09000000000003</v>
      </c>
      <c r="P2273" s="6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5"/>
        <v>1356.6000000000001</v>
      </c>
      <c r="P2274" s="6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5"/>
        <v>220.35999999999999</v>
      </c>
      <c r="P2275" s="6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5"/>
        <v>119.6</v>
      </c>
      <c r="P2276" s="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5"/>
        <v>407.76923076923077</v>
      </c>
      <c r="P2277" s="6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5"/>
        <v>105.81826105905425</v>
      </c>
      <c r="P2278" s="6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5"/>
        <v>141.08235294117648</v>
      </c>
      <c r="P2279" s="6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5"/>
        <v>270.7</v>
      </c>
      <c r="P2280" s="6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5"/>
        <v>153.80000000000001</v>
      </c>
      <c r="P2281" s="6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5"/>
        <v>403.57653061224488</v>
      </c>
      <c r="P2282" s="6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5"/>
        <v>185</v>
      </c>
      <c r="P2283" s="6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5"/>
        <v>185.33333333333331</v>
      </c>
      <c r="P2284" s="6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5"/>
        <v>100.85533333333332</v>
      </c>
      <c r="P2285" s="6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5"/>
        <v>106.22116666666668</v>
      </c>
      <c r="P2286" s="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5"/>
        <v>121.36666666666667</v>
      </c>
      <c r="P2287" s="6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5"/>
        <v>100.06666666666666</v>
      </c>
      <c r="P2288" s="6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5"/>
        <v>119.97755555555555</v>
      </c>
      <c r="P2289" s="6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5"/>
        <v>100.1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5"/>
        <v>107.4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5"/>
        <v>104.06666666666666</v>
      </c>
      <c r="P2292" s="6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5"/>
        <v>172.8</v>
      </c>
      <c r="P2293" s="6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5"/>
        <v>107.2505</v>
      </c>
      <c r="P2294" s="6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5"/>
        <v>108.23529411764706</v>
      </c>
      <c r="P2295" s="6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5"/>
        <v>146.08079999999998</v>
      </c>
      <c r="P2296" s="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5"/>
        <v>125.25</v>
      </c>
      <c r="P2297" s="6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5"/>
        <v>149.07142857142856</v>
      </c>
      <c r="P2298" s="6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5"/>
        <v>100.6</v>
      </c>
      <c r="P2299" s="6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5"/>
        <v>105.07333333333332</v>
      </c>
      <c r="P2300" s="6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5"/>
        <v>350.16666666666663</v>
      </c>
      <c r="P2301" s="6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5"/>
        <v>101.25</v>
      </c>
      <c r="P2302" s="6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5"/>
        <v>133.6044</v>
      </c>
      <c r="P2303" s="6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5"/>
        <v>170.65217391304347</v>
      </c>
      <c r="P2304" s="6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5"/>
        <v>109.35829457364341</v>
      </c>
      <c r="P2305" s="6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5"/>
        <v>100.70033333333335</v>
      </c>
      <c r="P2306" s="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5"/>
        <v>101.22777777777779</v>
      </c>
      <c r="P2307" s="6">
        <f t="shared" ref="P2307:P2370" si="216">E2307/L2307</f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ref="O2308:O2371" si="221">(E2308/D2308)*100</f>
        <v>106.75857142857143</v>
      </c>
      <c r="P2308" s="6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1"/>
        <v>106.65777537961894</v>
      </c>
      <c r="P2309" s="6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1"/>
        <v>101.30622</v>
      </c>
      <c r="P2310" s="6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1"/>
        <v>106.67450000000001</v>
      </c>
      <c r="P2311" s="6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1"/>
        <v>428.83978378378379</v>
      </c>
      <c r="P2312" s="6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1"/>
        <v>104.11111111111111</v>
      </c>
      <c r="P2313" s="6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1"/>
        <v>107.86666666666666</v>
      </c>
      <c r="P2314" s="6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1"/>
        <v>175.84040000000002</v>
      </c>
      <c r="P2315" s="6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1"/>
        <v>156.97</v>
      </c>
      <c r="P2316" s="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1"/>
        <v>102.60000000000001</v>
      </c>
      <c r="P2317" s="6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1"/>
        <v>104.04266666666666</v>
      </c>
      <c r="P2318" s="6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1"/>
        <v>104</v>
      </c>
      <c r="P2319" s="6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1"/>
        <v>121.05999999999999</v>
      </c>
      <c r="P2320" s="6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1"/>
        <v>107.69999999999999</v>
      </c>
      <c r="P2321" s="6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1"/>
        <v>108.66</v>
      </c>
      <c r="P2322" s="6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1"/>
        <v>39.120962394619681</v>
      </c>
      <c r="P2323" s="6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1"/>
        <v>3.1481481481481479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1"/>
        <v>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1"/>
        <v>20.733333333333334</v>
      </c>
      <c r="P2326" s="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1"/>
        <v>8</v>
      </c>
      <c r="P2327" s="6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1"/>
        <v>0.72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1"/>
        <v>526.09431428571429</v>
      </c>
      <c r="P2329" s="6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1"/>
        <v>254.45000000000002</v>
      </c>
      <c r="P2330" s="6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1"/>
        <v>105.91999999999999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1"/>
        <v>102.42285714285715</v>
      </c>
      <c r="P2332" s="6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1"/>
        <v>144.31375</v>
      </c>
      <c r="P2333" s="6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1"/>
        <v>106.30800000000001</v>
      </c>
      <c r="P2334" s="6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1"/>
        <v>212.16666666666666</v>
      </c>
      <c r="P2335" s="6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1"/>
        <v>101.95</v>
      </c>
      <c r="P2336" s="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1"/>
        <v>102.27200000000001</v>
      </c>
      <c r="P2337" s="6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1"/>
        <v>520.73254999999995</v>
      </c>
      <c r="P2338" s="6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1"/>
        <v>110.65833333333333</v>
      </c>
      <c r="P2339" s="6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1"/>
        <v>101.14333333333335</v>
      </c>
      <c r="P2340" s="6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1"/>
        <v>294.20799999999997</v>
      </c>
      <c r="P2341" s="6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1"/>
        <v>105.77749999999999</v>
      </c>
      <c r="P2342" s="6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1"/>
        <v>0</v>
      </c>
      <c r="P2343" s="6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1"/>
        <v>0</v>
      </c>
      <c r="P2344" s="6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1"/>
        <v>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1"/>
        <v>0.1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1"/>
        <v>0</v>
      </c>
      <c r="P2347" s="6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1"/>
        <v>6.5000000000000002E-2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1"/>
        <v>1.5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1"/>
        <v>0.38571428571428573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1"/>
        <v>0</v>
      </c>
      <c r="P2351" s="6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1"/>
        <v>0</v>
      </c>
      <c r="P2352" s="6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1"/>
        <v>0.5714285714285714</v>
      </c>
      <c r="P2353" s="6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1"/>
        <v>0</v>
      </c>
      <c r="P2354" s="6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1"/>
        <v>0</v>
      </c>
      <c r="P2355" s="6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1"/>
        <v>7.1428571428571425E-2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1"/>
        <v>0.6875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1"/>
        <v>0</v>
      </c>
      <c r="P2358" s="6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1"/>
        <v>0</v>
      </c>
      <c r="P2359" s="6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1"/>
        <v>0</v>
      </c>
      <c r="P2360" s="6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1"/>
        <v>14.680000000000001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1"/>
        <v>0.04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1"/>
        <v>0</v>
      </c>
      <c r="P2363" s="6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1"/>
        <v>28.571428571428569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1"/>
        <v>0</v>
      </c>
      <c r="P2365" s="6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1"/>
        <v>0</v>
      </c>
      <c r="P2366" s="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1"/>
        <v>0</v>
      </c>
      <c r="P2367" s="6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1"/>
        <v>10.52</v>
      </c>
      <c r="P2368" s="6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1"/>
        <v>1.34</v>
      </c>
      <c r="P2369" s="6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21"/>
        <v>0.25</v>
      </c>
      <c r="P2370" s="6">
        <f t="shared" si="216"/>
        <v>50</v>
      </c>
      <c r="Q2370" t="str">
        <f t="shared" si="217"/>
        <v>technology</v>
      </c>
      <c r="R2370" t="str">
        <f t="shared" si="218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1"/>
        <v>0</v>
      </c>
      <c r="P2371" s="6" t="e">
        <f t="shared" ref="P2371:P2434" si="222">E2371/L2371</f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ref="O2372:O2435" si="227">(E2372/D2372)*100</f>
        <v>0.32800000000000001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7"/>
        <v>0</v>
      </c>
      <c r="P2373" s="6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7"/>
        <v>3.2727272727272729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7"/>
        <v>5.8823529411764705E-3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7"/>
        <v>4.5454545454545456E-2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7"/>
        <v>0</v>
      </c>
      <c r="P2377" s="6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7"/>
        <v>10.877666666666666</v>
      </c>
      <c r="P2378" s="6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7"/>
        <v>0</v>
      </c>
      <c r="P2379" s="6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7"/>
        <v>0</v>
      </c>
      <c r="P2380" s="6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7"/>
        <v>0</v>
      </c>
      <c r="P2381" s="6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7"/>
        <v>0.36666666666666664</v>
      </c>
      <c r="P2382" s="6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7"/>
        <v>1.8193398957730169</v>
      </c>
      <c r="P2383" s="6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7"/>
        <v>2.5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7"/>
        <v>4.3499999999999996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7"/>
        <v>0.8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7"/>
        <v>1.2123076923076923</v>
      </c>
      <c r="P2387" s="6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7"/>
        <v>0</v>
      </c>
      <c r="P2388" s="6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7"/>
        <v>0.68399999999999994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7"/>
        <v>1.2513513513513512</v>
      </c>
      <c r="P2390" s="6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7"/>
        <v>0.1875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7"/>
        <v>0</v>
      </c>
      <c r="P2392" s="6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7"/>
        <v>0.125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7"/>
        <v>0</v>
      </c>
      <c r="P2394" s="6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7"/>
        <v>0.05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7"/>
        <v>0.06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7"/>
        <v>0</v>
      </c>
      <c r="P2397" s="6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7"/>
        <v>0.2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7"/>
        <v>0</v>
      </c>
      <c r="P2399" s="6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7"/>
        <v>0</v>
      </c>
      <c r="P2400" s="6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7"/>
        <v>0</v>
      </c>
      <c r="P2401" s="6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7"/>
        <v>0</v>
      </c>
      <c r="P2402" s="6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7"/>
        <v>0.71785714285714286</v>
      </c>
      <c r="P2403" s="6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7"/>
        <v>0.43333333333333329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7"/>
        <v>16.833333333333332</v>
      </c>
      <c r="P2405" s="6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7"/>
        <v>0</v>
      </c>
      <c r="P2406" s="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7"/>
        <v>22.52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7"/>
        <v>41.384615384615387</v>
      </c>
      <c r="P2408" s="6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7"/>
        <v>25.259090909090908</v>
      </c>
      <c r="P2409" s="6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7"/>
        <v>0.2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7"/>
        <v>1.8399999999999999</v>
      </c>
      <c r="P2411" s="6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7"/>
        <v>0</v>
      </c>
      <c r="P2412" s="6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7"/>
        <v>0.60399999999999998</v>
      </c>
      <c r="P2413" s="6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7"/>
        <v>0</v>
      </c>
      <c r="P2414" s="6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7"/>
        <v>0.83333333333333337</v>
      </c>
      <c r="P2415" s="6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7"/>
        <v>3.0666666666666664</v>
      </c>
      <c r="P2416" s="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7"/>
        <v>0.55833333333333335</v>
      </c>
      <c r="P2417" s="6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7"/>
        <v>2.5000000000000001E-2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7"/>
        <v>0</v>
      </c>
      <c r="P2419" s="6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7"/>
        <v>0.02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7"/>
        <v>0</v>
      </c>
      <c r="P2421" s="6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7"/>
        <v>14.825133372851216</v>
      </c>
      <c r="P2422" s="6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7"/>
        <v>1.6666666666666666E-2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7"/>
        <v>0.2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7"/>
        <v>1.3333333333333334E-2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7"/>
        <v>1.24</v>
      </c>
      <c r="P2426" s="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7"/>
        <v>2.8571428571428574E-2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7"/>
        <v>0</v>
      </c>
      <c r="P2428" s="6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7"/>
        <v>2E-3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7"/>
        <v>2.8571428571428571E-3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7"/>
        <v>1.4321428571428572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7"/>
        <v>0.70000000000000007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7"/>
        <v>2E-3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7"/>
        <v>1.4285714285714287E-2</v>
      </c>
      <c r="P2434" s="6">
        <f t="shared" si="222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7"/>
        <v>0</v>
      </c>
      <c r="P2435" s="6" t="e">
        <f t="shared" ref="P2435:P2498" si="228">E2435/L2435</f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ref="O2436:O2499" si="233">(E2436/D2436)*100</f>
        <v>0.13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3"/>
        <v>0.48960000000000004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3"/>
        <v>3.8461538461538464E-2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3"/>
        <v>0</v>
      </c>
      <c r="P2439" s="6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3"/>
        <v>0.33333333333333337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3"/>
        <v>0</v>
      </c>
      <c r="P2441" s="6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3"/>
        <v>0.2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3"/>
        <v>107.88</v>
      </c>
      <c r="P2443" s="6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3"/>
        <v>125.94166666666666</v>
      </c>
      <c r="P2444" s="6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3"/>
        <v>202.51495</v>
      </c>
      <c r="P2445" s="6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3"/>
        <v>108.60000000000001</v>
      </c>
      <c r="P2446" s="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3"/>
        <v>172.8</v>
      </c>
      <c r="P2447" s="6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3"/>
        <v>167.98</v>
      </c>
      <c r="P2448" s="6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3"/>
        <v>427.20000000000005</v>
      </c>
      <c r="P2449" s="6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3"/>
        <v>107.5</v>
      </c>
      <c r="P2450" s="6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3"/>
        <v>108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3"/>
        <v>101.53353333333335</v>
      </c>
      <c r="P2452" s="6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3"/>
        <v>115.45</v>
      </c>
      <c r="P2453" s="6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3"/>
        <v>133.5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3"/>
        <v>154.69999999999999</v>
      </c>
      <c r="P2455" s="6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3"/>
        <v>100.84571428571429</v>
      </c>
      <c r="P2456" s="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3"/>
        <v>182</v>
      </c>
      <c r="P2457" s="6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3"/>
        <v>180.86666666666667</v>
      </c>
      <c r="P2458" s="6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3"/>
        <v>102.30434782608695</v>
      </c>
      <c r="P2459" s="6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3"/>
        <v>110.17999999999999</v>
      </c>
      <c r="P2460" s="6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3"/>
        <v>102.25</v>
      </c>
      <c r="P2461" s="6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3"/>
        <v>100.78823529411764</v>
      </c>
      <c r="P2462" s="6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3"/>
        <v>103.8</v>
      </c>
      <c r="P2463" s="6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3"/>
        <v>110.70833333333334</v>
      </c>
      <c r="P2464" s="6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3"/>
        <v>116.25000000000001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3"/>
        <v>111.1</v>
      </c>
      <c r="P2466" s="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3"/>
        <v>180.14285714285714</v>
      </c>
      <c r="P2467" s="6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3"/>
        <v>100</v>
      </c>
      <c r="P2468" s="6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3"/>
        <v>118.5</v>
      </c>
      <c r="P2469" s="6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3"/>
        <v>107.21700000000001</v>
      </c>
      <c r="P2470" s="6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3"/>
        <v>113.66666666666667</v>
      </c>
      <c r="P2471" s="6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3"/>
        <v>103.16400000000002</v>
      </c>
      <c r="P2472" s="6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3"/>
        <v>128</v>
      </c>
      <c r="P2473" s="6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3"/>
        <v>135.76026666666667</v>
      </c>
      <c r="P2474" s="6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3"/>
        <v>100</v>
      </c>
      <c r="P2475" s="6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3"/>
        <v>100.00360000000002</v>
      </c>
      <c r="P2476" s="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3"/>
        <v>104.71999999999998</v>
      </c>
      <c r="P2477" s="6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3"/>
        <v>105.02249999999999</v>
      </c>
      <c r="P2478" s="6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3"/>
        <v>171.33333333333334</v>
      </c>
      <c r="P2479" s="6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3"/>
        <v>127.49999999999999</v>
      </c>
      <c r="P2480" s="6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3"/>
        <v>133.44333333333333</v>
      </c>
      <c r="P2481" s="6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3"/>
        <v>100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3"/>
        <v>112.91099999999999</v>
      </c>
      <c r="P2483" s="6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3"/>
        <v>100.1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3"/>
        <v>113.72727272727272</v>
      </c>
      <c r="P2485" s="6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3"/>
        <v>119.31742857142855</v>
      </c>
      <c r="P2486" s="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3"/>
        <v>103.25</v>
      </c>
      <c r="P2487" s="6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3"/>
        <v>265.66666666666669</v>
      </c>
      <c r="P2488" s="6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3"/>
        <v>100.05066666666667</v>
      </c>
      <c r="P2489" s="6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3"/>
        <v>106.69999999999999</v>
      </c>
      <c r="P2490" s="6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3"/>
        <v>133.67142857142858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3"/>
        <v>121.39999999999999</v>
      </c>
      <c r="P2492" s="6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3"/>
        <v>103.2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3"/>
        <v>125</v>
      </c>
      <c r="P2494" s="6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3"/>
        <v>128.69999999999999</v>
      </c>
      <c r="P2495" s="6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3"/>
        <v>101.00533333333333</v>
      </c>
      <c r="P2496" s="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3"/>
        <v>127.53666666666665</v>
      </c>
      <c r="P2497" s="6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33"/>
        <v>100</v>
      </c>
      <c r="P2498" s="6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3"/>
        <v>112.7715</v>
      </c>
      <c r="P2499" s="6">
        <f t="shared" ref="P2499:P2562" si="234">E2499/L2499</f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ref="O2500:O2563" si="239">(E2500/D2500)*100</f>
        <v>105.60000000000001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9"/>
        <v>202.625</v>
      </c>
      <c r="P2501" s="6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9"/>
        <v>113.33333333333333</v>
      </c>
      <c r="P2502" s="6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9"/>
        <v>2.5545454545454547</v>
      </c>
      <c r="P2503" s="6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9"/>
        <v>7.8181818181818186E-2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9"/>
        <v>0</v>
      </c>
      <c r="P2505" s="6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9"/>
        <v>0</v>
      </c>
      <c r="P2506" s="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9"/>
        <v>0</v>
      </c>
      <c r="P2507" s="6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9"/>
        <v>0.6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9"/>
        <v>0</v>
      </c>
      <c r="P2509" s="6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9"/>
        <v>0</v>
      </c>
      <c r="P2510" s="6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9"/>
        <v>1.0526315789473684</v>
      </c>
      <c r="P2511" s="6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9"/>
        <v>0.15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9"/>
        <v>0</v>
      </c>
      <c r="P2513" s="6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9"/>
        <v>0</v>
      </c>
      <c r="P2514" s="6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9"/>
        <v>0</v>
      </c>
      <c r="P2515" s="6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9"/>
        <v>1.7500000000000002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9"/>
        <v>18.600000000000001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9"/>
        <v>0</v>
      </c>
      <c r="P2518" s="6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9"/>
        <v>9.8166666666666664</v>
      </c>
      <c r="P2519" s="6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9"/>
        <v>0</v>
      </c>
      <c r="P2520" s="6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9"/>
        <v>4.3333333333333335E-2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9"/>
        <v>0</v>
      </c>
      <c r="P2522" s="6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9"/>
        <v>109.48792</v>
      </c>
      <c r="P2523" s="6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9"/>
        <v>100</v>
      </c>
      <c r="P2524" s="6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9"/>
        <v>156.44444444444446</v>
      </c>
      <c r="P2525" s="6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9"/>
        <v>101.6</v>
      </c>
      <c r="P2526" s="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9"/>
        <v>100.325</v>
      </c>
      <c r="P2527" s="6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9"/>
        <v>112.94999999999999</v>
      </c>
      <c r="P2528" s="6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9"/>
        <v>102.125</v>
      </c>
      <c r="P2529" s="6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9"/>
        <v>107.24974999999999</v>
      </c>
      <c r="P2530" s="6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9"/>
        <v>104.28333333333333</v>
      </c>
      <c r="P2531" s="6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9"/>
        <v>100</v>
      </c>
      <c r="P2532" s="6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9"/>
        <v>100.4</v>
      </c>
      <c r="P2533" s="6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9"/>
        <v>126.125</v>
      </c>
      <c r="P2534" s="6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9"/>
        <v>110.66666666666667</v>
      </c>
      <c r="P2535" s="6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9"/>
        <v>105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9"/>
        <v>103.77499999999999</v>
      </c>
      <c r="P2537" s="6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9"/>
        <v>115.99999999999999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9"/>
        <v>110.00000000000001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9"/>
        <v>113.01761111111111</v>
      </c>
      <c r="P2540" s="6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9"/>
        <v>100.25</v>
      </c>
      <c r="P2541" s="6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9"/>
        <v>103.4</v>
      </c>
      <c r="P2542" s="6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9"/>
        <v>107.02857142857142</v>
      </c>
      <c r="P2543" s="6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9"/>
        <v>103.57142857142858</v>
      </c>
      <c r="P2544" s="6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9"/>
        <v>156.4</v>
      </c>
      <c r="P2545" s="6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9"/>
        <v>100.82</v>
      </c>
      <c r="P2546" s="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9"/>
        <v>195.3</v>
      </c>
      <c r="P2547" s="6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9"/>
        <v>111.71428571428572</v>
      </c>
      <c r="P2548" s="6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9"/>
        <v>119.85454545454546</v>
      </c>
      <c r="P2549" s="6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9"/>
        <v>101.85</v>
      </c>
      <c r="P2550" s="6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9"/>
        <v>102.80254777070064</v>
      </c>
      <c r="P2551" s="6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9"/>
        <v>100.84615384615385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9"/>
        <v>102.73469387755102</v>
      </c>
      <c r="P2553" s="6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9"/>
        <v>106.5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9"/>
        <v>155.53333333333333</v>
      </c>
      <c r="P2555" s="6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9"/>
        <v>122.8</v>
      </c>
      <c r="P2556" s="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9"/>
        <v>107.35</v>
      </c>
      <c r="P2557" s="6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9"/>
        <v>105.50335570469798</v>
      </c>
      <c r="P2558" s="6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9"/>
        <v>118.44444444444444</v>
      </c>
      <c r="P2559" s="6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9"/>
        <v>108.88</v>
      </c>
      <c r="P2560" s="6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9"/>
        <v>111.25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9"/>
        <v>100.1</v>
      </c>
      <c r="P2562" s="6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39"/>
        <v>0</v>
      </c>
      <c r="P2563" s="6" t="e">
        <f t="shared" ref="P2563:P2626" si="240">E2563/L2563</f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ref="O2564:O2627" si="245">(E2564/D2564)*100</f>
        <v>0.75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5"/>
        <v>0</v>
      </c>
      <c r="P2565" s="6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5"/>
        <v>0</v>
      </c>
      <c r="P2566" s="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5"/>
        <v>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5"/>
        <v>0</v>
      </c>
      <c r="P2568" s="6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5"/>
        <v>0.26666666666666666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5"/>
        <v>0.5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5"/>
        <v>2.2307692307692308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5"/>
        <v>0.84285714285714297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5"/>
        <v>0.25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5"/>
        <v>0</v>
      </c>
      <c r="P2574" s="6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5"/>
        <v>0</v>
      </c>
      <c r="P2575" s="6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5"/>
        <v>0</v>
      </c>
      <c r="P2576" s="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5"/>
        <v>0</v>
      </c>
      <c r="P2577" s="6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5"/>
        <v>0</v>
      </c>
      <c r="P2578" s="6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5"/>
        <v>0</v>
      </c>
      <c r="P2579" s="6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5"/>
        <v>0</v>
      </c>
      <c r="P2580" s="6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5"/>
        <v>0.13849999999999998</v>
      </c>
      <c r="P2581" s="6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5"/>
        <v>0.6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5"/>
        <v>10.6</v>
      </c>
      <c r="P2583" s="6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5"/>
        <v>1.1111111111111111E-3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5"/>
        <v>0.5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5"/>
        <v>0</v>
      </c>
      <c r="P2586" s="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5"/>
        <v>0.16666666666666669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5"/>
        <v>0.16666666666666669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5"/>
        <v>2.4340000000000002</v>
      </c>
      <c r="P2589" s="6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5"/>
        <v>3.8833333333333329</v>
      </c>
      <c r="P2590" s="6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5"/>
        <v>0.01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5"/>
        <v>0</v>
      </c>
      <c r="P2592" s="6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5"/>
        <v>1.7333333333333332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5"/>
        <v>0.16666666666666669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5"/>
        <v>0</v>
      </c>
      <c r="P2595" s="6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5"/>
        <v>1.25E-3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5"/>
        <v>12.166666666666668</v>
      </c>
      <c r="P2597" s="6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5"/>
        <v>23.588571428571427</v>
      </c>
      <c r="P2598" s="6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5"/>
        <v>5.6666666666666661</v>
      </c>
      <c r="P2599" s="6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5"/>
        <v>39</v>
      </c>
      <c r="P2600" s="6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5"/>
        <v>0.99546510341776351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5"/>
        <v>6.9320000000000004</v>
      </c>
      <c r="P2602" s="6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5"/>
        <v>661.4</v>
      </c>
      <c r="P2603" s="6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5"/>
        <v>326.0916666666667</v>
      </c>
      <c r="P2604" s="6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5"/>
        <v>101.48571428571429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5"/>
        <v>104.21799999999999</v>
      </c>
      <c r="P2606" s="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5"/>
        <v>107.42157000000002</v>
      </c>
      <c r="P2607" s="6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5"/>
        <v>110.05454545454545</v>
      </c>
      <c r="P2608" s="6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5"/>
        <v>407.7</v>
      </c>
      <c r="P2609" s="6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5"/>
        <v>223.92500000000001</v>
      </c>
      <c r="P2610" s="6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5"/>
        <v>303.80111428571428</v>
      </c>
      <c r="P2611" s="6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5"/>
        <v>141.3251043268175</v>
      </c>
      <c r="P2612" s="6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5"/>
        <v>2790.6363636363635</v>
      </c>
      <c r="P2613" s="6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5"/>
        <v>171.76130000000001</v>
      </c>
      <c r="P2614" s="6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5"/>
        <v>101.01333333333334</v>
      </c>
      <c r="P2615" s="6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5"/>
        <v>102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5"/>
        <v>169.76511744127936</v>
      </c>
      <c r="P2617" s="6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5"/>
        <v>114.53400000000001</v>
      </c>
      <c r="P2618" s="6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5"/>
        <v>877.6</v>
      </c>
      <c r="P2619" s="6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5"/>
        <v>105.38666666666667</v>
      </c>
      <c r="P2620" s="6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5"/>
        <v>188.39999999999998</v>
      </c>
      <c r="P2621" s="6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5"/>
        <v>143.65230769230772</v>
      </c>
      <c r="P2622" s="6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5"/>
        <v>145.88</v>
      </c>
      <c r="P2623" s="6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5"/>
        <v>131.184</v>
      </c>
      <c r="P2624" s="6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5"/>
        <v>113.99999999999999</v>
      </c>
      <c r="P2625" s="6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5"/>
        <v>1379.4206249999997</v>
      </c>
      <c r="P2626" s="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5"/>
        <v>956</v>
      </c>
      <c r="P2627" s="6">
        <f t="shared" ref="P2627:P2690" si="246">E2627/L2627</f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ref="O2628:O2691" si="251">(E2628/D2628)*100</f>
        <v>112.00000000000001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1"/>
        <v>646.66666666666663</v>
      </c>
      <c r="P2629" s="6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1"/>
        <v>110.36948748510132</v>
      </c>
      <c r="P2630" s="6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1"/>
        <v>127.74000000000001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1"/>
        <v>157.9</v>
      </c>
      <c r="P2632" s="6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1"/>
        <v>114.66525000000001</v>
      </c>
      <c r="P2633" s="6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1"/>
        <v>137.00934579439252</v>
      </c>
      <c r="P2634" s="6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1"/>
        <v>354.62</v>
      </c>
      <c r="P2635" s="6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1"/>
        <v>106.02150537634409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1"/>
        <v>100</v>
      </c>
      <c r="P2637" s="6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1"/>
        <v>187.3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1"/>
        <v>166.2</v>
      </c>
      <c r="P2639" s="6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1"/>
        <v>101.72910662824208</v>
      </c>
      <c r="P2640" s="6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1"/>
        <v>164</v>
      </c>
      <c r="P2641" s="6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1"/>
        <v>105.66666666666666</v>
      </c>
      <c r="P2642" s="6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1"/>
        <v>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1"/>
        <v>0</v>
      </c>
      <c r="P2644" s="6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1"/>
        <v>33.559730999999999</v>
      </c>
      <c r="P2645" s="6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1"/>
        <v>2.0529999999999999</v>
      </c>
      <c r="P2646" s="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1"/>
        <v>10.5</v>
      </c>
      <c r="P2647" s="6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1"/>
        <v>8.4172840000000004</v>
      </c>
      <c r="P2648" s="6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1"/>
        <v>1.44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1"/>
        <v>0.88333333333333341</v>
      </c>
      <c r="P2650" s="6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1"/>
        <v>9.920000000000001E-2</v>
      </c>
      <c r="P2651" s="6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1"/>
        <v>0.59666666666666668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1"/>
        <v>1.8689285714285715</v>
      </c>
      <c r="P2653" s="6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1"/>
        <v>0.88500000000000001</v>
      </c>
      <c r="P2654" s="6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1"/>
        <v>11.52156862745098</v>
      </c>
      <c r="P2655" s="6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1"/>
        <v>5.1000000000000004E-2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1"/>
        <v>21.033333333333335</v>
      </c>
      <c r="P2657" s="6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1"/>
        <v>11.436666666666667</v>
      </c>
      <c r="P2658" s="6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1"/>
        <v>18.737933333333334</v>
      </c>
      <c r="P2659" s="6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1"/>
        <v>9.285714285714286E-2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1"/>
        <v>2.7204081632653061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1"/>
        <v>9.5000000000000001E-2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1"/>
        <v>102.89999999999999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1"/>
        <v>106.80000000000001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1"/>
        <v>104.59625</v>
      </c>
      <c r="P2665" s="6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1"/>
        <v>103.42857142857143</v>
      </c>
      <c r="P2666" s="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1"/>
        <v>123.14285714285715</v>
      </c>
      <c r="P2667" s="6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1"/>
        <v>159.29509999999999</v>
      </c>
      <c r="P2668" s="6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1"/>
        <v>110.66666666666667</v>
      </c>
      <c r="P2669" s="6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1"/>
        <v>170.70000000000002</v>
      </c>
      <c r="P2670" s="6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1"/>
        <v>125.125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1"/>
        <v>6.4158609339642041</v>
      </c>
      <c r="P2672" s="6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1"/>
        <v>11.343999999999999</v>
      </c>
      <c r="P2673" s="6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1"/>
        <v>33.19</v>
      </c>
      <c r="P2674" s="6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1"/>
        <v>27.58</v>
      </c>
      <c r="P2675" s="6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1"/>
        <v>62.839999999999996</v>
      </c>
      <c r="P2676" s="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1"/>
        <v>7.5880000000000001</v>
      </c>
      <c r="P2677" s="6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1"/>
        <v>50.38095238095238</v>
      </c>
      <c r="P2678" s="6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1"/>
        <v>17.512820512820511</v>
      </c>
      <c r="P2679" s="6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1"/>
        <v>1.375E-2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1"/>
        <v>0.33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1"/>
        <v>0.86250000000000004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1"/>
        <v>0.6875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1"/>
        <v>28.299999999999997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1"/>
        <v>0.24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1"/>
        <v>1.1428571428571428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1"/>
        <v>0.02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1"/>
        <v>0</v>
      </c>
      <c r="P2688" s="6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1"/>
        <v>0</v>
      </c>
      <c r="P2689" s="6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51"/>
        <v>0.14799999999999999</v>
      </c>
      <c r="P2690" s="6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1"/>
        <v>2.8571428571428571E-3</v>
      </c>
      <c r="P2691" s="6">
        <f t="shared" ref="P2691:P2754" si="252">E2691/L2691</f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ref="O2692:O2755" si="257">(E2692/D2692)*100</f>
        <v>10.7325</v>
      </c>
      <c r="P2692" s="6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7"/>
        <v>5.3846153846153842E-2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7"/>
        <v>0.7142857142857143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7"/>
        <v>0.8</v>
      </c>
      <c r="P2695" s="6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7"/>
        <v>3.3333333333333335E-3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7"/>
        <v>0.47333333333333333</v>
      </c>
      <c r="P2697" s="6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7"/>
        <v>5.65</v>
      </c>
      <c r="P2698" s="6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7"/>
        <v>26.35217391304348</v>
      </c>
      <c r="P2699" s="6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7"/>
        <v>0.325125</v>
      </c>
      <c r="P2700" s="6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7"/>
        <v>0</v>
      </c>
      <c r="P2701" s="6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7"/>
        <v>0.7000700070007001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7"/>
        <v>46.176470588235297</v>
      </c>
      <c r="P2703" s="6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7"/>
        <v>34.410000000000004</v>
      </c>
      <c r="P2704" s="6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7"/>
        <v>103.75000000000001</v>
      </c>
      <c r="P2705" s="6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7"/>
        <v>6.0263157894736841</v>
      </c>
      <c r="P2706" s="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7"/>
        <v>10.539393939393939</v>
      </c>
      <c r="P2707" s="6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7"/>
        <v>112.29714285714284</v>
      </c>
      <c r="P2708" s="6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7"/>
        <v>350.84462500000001</v>
      </c>
      <c r="P2709" s="6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7"/>
        <v>233.21535</v>
      </c>
      <c r="P2710" s="6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7"/>
        <v>101.60599999999999</v>
      </c>
      <c r="P2711" s="6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7"/>
        <v>153.90035000000003</v>
      </c>
      <c r="P2712" s="6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7"/>
        <v>100.7161125319693</v>
      </c>
      <c r="P2713" s="6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7"/>
        <v>131.38181818181818</v>
      </c>
      <c r="P2714" s="6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7"/>
        <v>102.24133333333334</v>
      </c>
      <c r="P2715" s="6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7"/>
        <v>116.35599999999999</v>
      </c>
      <c r="P2716" s="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7"/>
        <v>264.62241666666665</v>
      </c>
      <c r="P2717" s="6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7"/>
        <v>119.98010000000001</v>
      </c>
      <c r="P2718" s="6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7"/>
        <v>120.10400000000001</v>
      </c>
      <c r="P2719" s="6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7"/>
        <v>103.58333333333334</v>
      </c>
      <c r="P2720" s="6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7"/>
        <v>108.83333333333334</v>
      </c>
      <c r="P2721" s="6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7"/>
        <v>118.12400000000001</v>
      </c>
      <c r="P2722" s="6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7"/>
        <v>1462</v>
      </c>
      <c r="P2723" s="6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7"/>
        <v>252.54</v>
      </c>
      <c r="P2724" s="6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7"/>
        <v>140.05000000000001</v>
      </c>
      <c r="P2725" s="6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7"/>
        <v>296.87520259319291</v>
      </c>
      <c r="P2726" s="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7"/>
        <v>144.54249999999999</v>
      </c>
      <c r="P2727" s="6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7"/>
        <v>105.745</v>
      </c>
      <c r="P2728" s="6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7"/>
        <v>493.21000000000004</v>
      </c>
      <c r="P2729" s="6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7"/>
        <v>201.82666666666668</v>
      </c>
      <c r="P2730" s="6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7"/>
        <v>104.44</v>
      </c>
      <c r="P2731" s="6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7"/>
        <v>170.29262962962963</v>
      </c>
      <c r="P2732" s="6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7"/>
        <v>104.30333333333333</v>
      </c>
      <c r="P2733" s="6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7"/>
        <v>118.25000000000001</v>
      </c>
      <c r="P2734" s="6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7"/>
        <v>107.538</v>
      </c>
      <c r="P2735" s="6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7"/>
        <v>2260300</v>
      </c>
      <c r="P2736" s="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7"/>
        <v>978.13466666666682</v>
      </c>
      <c r="P2737" s="6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7"/>
        <v>122.9</v>
      </c>
      <c r="P2738" s="6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7"/>
        <v>246.0608</v>
      </c>
      <c r="P2739" s="6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7"/>
        <v>147.94</v>
      </c>
      <c r="P2740" s="6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7"/>
        <v>384.09090909090907</v>
      </c>
      <c r="P2741" s="6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7"/>
        <v>103.33333333333334</v>
      </c>
      <c r="P2742" s="6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7"/>
        <v>0.43750000000000006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7"/>
        <v>29.24</v>
      </c>
      <c r="P2744" s="6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7"/>
        <v>0</v>
      </c>
      <c r="P2745" s="6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7"/>
        <v>5.21875</v>
      </c>
      <c r="P2746" s="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7"/>
        <v>21.887499999999999</v>
      </c>
      <c r="P2747" s="6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7"/>
        <v>26.700000000000003</v>
      </c>
      <c r="P2748" s="6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7"/>
        <v>28.000000000000004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7"/>
        <v>1.06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7"/>
        <v>1.0999999999999999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7"/>
        <v>0</v>
      </c>
      <c r="P2752" s="6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7"/>
        <v>0</v>
      </c>
      <c r="P2753" s="6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7"/>
        <v>11.458333333333332</v>
      </c>
      <c r="P2754" s="6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7"/>
        <v>19</v>
      </c>
      <c r="P2755" s="6">
        <f t="shared" ref="P2755:P2818" si="258">E2755/L2755</f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ref="O2756:O2819" si="263">(E2756/D2756)*100</f>
        <v>0</v>
      </c>
      <c r="P2756" s="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3"/>
        <v>52</v>
      </c>
      <c r="P2757" s="6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3"/>
        <v>10.48</v>
      </c>
      <c r="P2758" s="6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3"/>
        <v>0.66666666666666674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3"/>
        <v>11.700000000000001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3"/>
        <v>10.5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3"/>
        <v>0</v>
      </c>
      <c r="P2762" s="6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3"/>
        <v>0.72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3"/>
        <v>0.76923076923076927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3"/>
        <v>0.22842639593908631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3"/>
        <v>1.125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3"/>
        <v>0</v>
      </c>
      <c r="P2767" s="6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3"/>
        <v>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3"/>
        <v>0.85000000000000009</v>
      </c>
      <c r="P2769" s="6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3"/>
        <v>14.314285714285715</v>
      </c>
      <c r="P2770" s="6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3"/>
        <v>0.25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3"/>
        <v>10.411249999999999</v>
      </c>
      <c r="P2772" s="6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3"/>
        <v>0</v>
      </c>
      <c r="P2773" s="6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3"/>
        <v>0</v>
      </c>
      <c r="P2774" s="6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3"/>
        <v>0.18867924528301888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3"/>
        <v>14.249999999999998</v>
      </c>
      <c r="P2776" s="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3"/>
        <v>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3"/>
        <v>7.8809523809523814</v>
      </c>
      <c r="P2778" s="6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3"/>
        <v>0.33333333333333337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3"/>
        <v>25.545454545454543</v>
      </c>
      <c r="P2780" s="6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3"/>
        <v>2.12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3"/>
        <v>0</v>
      </c>
      <c r="P2782" s="6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3"/>
        <v>105.28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3"/>
        <v>120</v>
      </c>
      <c r="P2784" s="6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3"/>
        <v>114.5</v>
      </c>
      <c r="P2785" s="6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3"/>
        <v>119</v>
      </c>
      <c r="P2786" s="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3"/>
        <v>104.67999999999999</v>
      </c>
      <c r="P2787" s="6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3"/>
        <v>117.83999999999999</v>
      </c>
      <c r="P2788" s="6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3"/>
        <v>119.7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3"/>
        <v>102.49999999999999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3"/>
        <v>101.16666666666667</v>
      </c>
      <c r="P2791" s="6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3"/>
        <v>105.33333333333333</v>
      </c>
      <c r="P2792" s="6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3"/>
        <v>102.49999999999999</v>
      </c>
      <c r="P2793" s="6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3"/>
        <v>107.60000000000001</v>
      </c>
      <c r="P2794" s="6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3"/>
        <v>110.5675</v>
      </c>
      <c r="P2795" s="6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3"/>
        <v>150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3"/>
        <v>104.28571428571429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3"/>
        <v>115.5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3"/>
        <v>102.64512500000001</v>
      </c>
      <c r="P2799" s="6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3"/>
        <v>101.4</v>
      </c>
      <c r="P2800" s="6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3"/>
        <v>116.6348</v>
      </c>
      <c r="P2801" s="6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3"/>
        <v>133</v>
      </c>
      <c r="P2802" s="6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3"/>
        <v>133.20000000000002</v>
      </c>
      <c r="P2803" s="6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3"/>
        <v>101.83333333333333</v>
      </c>
      <c r="P2804" s="6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3"/>
        <v>127.95</v>
      </c>
      <c r="P2805" s="6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1"/>
        <v>42158.065694444449</v>
      </c>
      <c r="T2805" s="10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3"/>
        <v>114.99999999999999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3"/>
        <v>110.00000000000001</v>
      </c>
      <c r="P2807" s="6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3"/>
        <v>112.1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3"/>
        <v>126</v>
      </c>
      <c r="P2809" s="6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3"/>
        <v>100.24444444444444</v>
      </c>
      <c r="P2810" s="6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3"/>
        <v>102.4</v>
      </c>
      <c r="P2811" s="6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3"/>
        <v>108.2</v>
      </c>
      <c r="P2812" s="6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3"/>
        <v>100.27</v>
      </c>
      <c r="P2813" s="6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3"/>
        <v>113.3</v>
      </c>
      <c r="P2814" s="6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3"/>
        <v>127.57571428571428</v>
      </c>
      <c r="P2815" s="6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3"/>
        <v>107.73333333333332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3"/>
        <v>242</v>
      </c>
      <c r="P2817" s="6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63"/>
        <v>141.56666666666666</v>
      </c>
      <c r="P2818" s="6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3"/>
        <v>130</v>
      </c>
      <c r="P2819" s="6">
        <f t="shared" ref="P2819:P2882" si="264">E2819/L2819</f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ref="O2820:O2883" si="269">(E2820/D2820)*100</f>
        <v>106.03</v>
      </c>
      <c r="P2820" s="6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9"/>
        <v>104.80000000000001</v>
      </c>
      <c r="P2821" s="6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9"/>
        <v>136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42401.610983796301</v>
      </c>
      <c r="T2822" s="10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9"/>
        <v>100</v>
      </c>
      <c r="P2823" s="6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9"/>
        <v>100</v>
      </c>
      <c r="P2824" s="6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9"/>
        <v>124</v>
      </c>
      <c r="P2825" s="6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9"/>
        <v>116.92307692307693</v>
      </c>
      <c r="P2826" s="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9"/>
        <v>103.33333333333334</v>
      </c>
      <c r="P2827" s="6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9"/>
        <v>107.74999999999999</v>
      </c>
      <c r="P2828" s="6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9"/>
        <v>120.24999999999999</v>
      </c>
      <c r="P2829" s="6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9"/>
        <v>100.37894736842105</v>
      </c>
      <c r="P2830" s="6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9"/>
        <v>106.52</v>
      </c>
      <c r="P2831" s="6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9"/>
        <v>100</v>
      </c>
      <c r="P2832" s="6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9"/>
        <v>110.66666666666667</v>
      </c>
      <c r="P2833" s="6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9"/>
        <v>114.71959999999999</v>
      </c>
      <c r="P2834" s="6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9"/>
        <v>108.25925925925925</v>
      </c>
      <c r="P2835" s="6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9"/>
        <v>170</v>
      </c>
      <c r="P2836" s="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9"/>
        <v>187.09899999999999</v>
      </c>
      <c r="P2837" s="6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7"/>
        <v>42313.703900462962</v>
      </c>
      <c r="T2837" s="10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9"/>
        <v>107.77777777777777</v>
      </c>
      <c r="P2838" s="6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9"/>
        <v>100</v>
      </c>
      <c r="P2839" s="6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9"/>
        <v>120.24999999999999</v>
      </c>
      <c r="P2840" s="6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9"/>
        <v>111.42857142857143</v>
      </c>
      <c r="P2841" s="6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9"/>
        <v>104</v>
      </c>
      <c r="P2842" s="6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9"/>
        <v>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9"/>
        <v>0</v>
      </c>
      <c r="P2844" s="6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9"/>
        <v>0</v>
      </c>
      <c r="P2845" s="6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9"/>
        <v>5.4545454545454541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9"/>
        <v>31.546666666666667</v>
      </c>
      <c r="P2847" s="6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9"/>
        <v>0</v>
      </c>
      <c r="P2848" s="6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9"/>
        <v>0</v>
      </c>
      <c r="P2849" s="6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9"/>
        <v>0.2</v>
      </c>
      <c r="P2850" s="6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9"/>
        <v>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9"/>
        <v>3.8875000000000002</v>
      </c>
      <c r="P2852" s="6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9"/>
        <v>0</v>
      </c>
      <c r="P2853" s="6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9"/>
        <v>1.9</v>
      </c>
      <c r="P2854" s="6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9"/>
        <v>0</v>
      </c>
      <c r="P2855" s="6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9"/>
        <v>41.699999999999996</v>
      </c>
      <c r="P2856" s="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9"/>
        <v>50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9"/>
        <v>4.8666666666666663</v>
      </c>
      <c r="P2858" s="6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9"/>
        <v>19.736842105263158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9"/>
        <v>0</v>
      </c>
      <c r="P2860" s="6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9"/>
        <v>1.7500000000000002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9"/>
        <v>6.65</v>
      </c>
      <c r="P2862" s="6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9"/>
        <v>32</v>
      </c>
      <c r="P2863" s="6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9"/>
        <v>0.43307086614173229</v>
      </c>
      <c r="P2864" s="6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9"/>
        <v>0.04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9"/>
        <v>1.6</v>
      </c>
      <c r="P2866" s="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9"/>
        <v>0</v>
      </c>
      <c r="P2867" s="6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9"/>
        <v>0.89999999999999991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9"/>
        <v>20.16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9"/>
        <v>42.011733333333332</v>
      </c>
      <c r="P2870" s="6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9"/>
        <v>0.88500000000000001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9"/>
        <v>15</v>
      </c>
      <c r="P2872" s="6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9"/>
        <v>4.67</v>
      </c>
      <c r="P2873" s="6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9"/>
        <v>0</v>
      </c>
      <c r="P2874" s="6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9"/>
        <v>38.119999999999997</v>
      </c>
      <c r="P2875" s="6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9"/>
        <v>5.42</v>
      </c>
      <c r="P2876" s="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9"/>
        <v>3.4999999999999996E-2</v>
      </c>
      <c r="P2877" s="6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9"/>
        <v>0</v>
      </c>
      <c r="P2878" s="6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9"/>
        <v>10.833333333333334</v>
      </c>
      <c r="P2879" s="6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9"/>
        <v>2.1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9"/>
        <v>0.2589285714285714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9"/>
        <v>23.333333333333332</v>
      </c>
      <c r="P2882" s="6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69"/>
        <v>0</v>
      </c>
      <c r="P2883" s="6" t="e">
        <f t="shared" ref="P2883:P2946" si="270">E2883/L2883</f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ref="O2884:O2947" si="275">(E2884/D2884)*100</f>
        <v>33.6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5"/>
        <v>19.079999999999998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5"/>
        <v>0.41111111111111115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5"/>
        <v>32.5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5"/>
        <v>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5"/>
        <v>0.16666666666666669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5"/>
        <v>0</v>
      </c>
      <c r="P2890" s="6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5"/>
        <v>38.066666666666663</v>
      </c>
      <c r="P2891" s="6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5"/>
        <v>1.05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5"/>
        <v>2.73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5"/>
        <v>9.0909090909090917</v>
      </c>
      <c r="P2894" s="6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5"/>
        <v>0.5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5"/>
        <v>0</v>
      </c>
      <c r="P2896" s="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5"/>
        <v>4.5999999999999996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5"/>
        <v>20.833333333333336</v>
      </c>
      <c r="P2898" s="6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5"/>
        <v>4.583333333333333</v>
      </c>
      <c r="P2899" s="6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5"/>
        <v>4.2133333333333338</v>
      </c>
      <c r="P2900" s="6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5"/>
        <v>0</v>
      </c>
      <c r="P2901" s="6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5"/>
        <v>61.909090909090914</v>
      </c>
      <c r="P2902" s="6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5"/>
        <v>0.8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5"/>
        <v>1.6666666666666666E-2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5"/>
        <v>0.77999999999999992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5"/>
        <v>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5"/>
        <v>17.771428571428572</v>
      </c>
      <c r="P2907" s="6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5"/>
        <v>9.4166666666666661</v>
      </c>
      <c r="P2908" s="6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5"/>
        <v>0.08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5"/>
        <v>2.75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5"/>
        <v>1.1111111111111112E-2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5"/>
        <v>3.3333333333333335E-3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5"/>
        <v>36.5</v>
      </c>
      <c r="P2913" s="6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5"/>
        <v>14.058171745152354</v>
      </c>
      <c r="P2914" s="6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5"/>
        <v>0.02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5"/>
        <v>4.0000000000000001E-3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5"/>
        <v>61.1</v>
      </c>
      <c r="P2917" s="6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5"/>
        <v>7.8378378378378386</v>
      </c>
      <c r="P2918" s="6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5"/>
        <v>21.85</v>
      </c>
      <c r="P2919" s="6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5"/>
        <v>27.24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5"/>
        <v>8.5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5"/>
        <v>26.840000000000003</v>
      </c>
      <c r="P2922" s="6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5"/>
        <v>129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5"/>
        <v>100</v>
      </c>
      <c r="P2924" s="6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5"/>
        <v>100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5"/>
        <v>103.2</v>
      </c>
      <c r="P2926" s="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5"/>
        <v>102.44597777777777</v>
      </c>
      <c r="P2927" s="6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5"/>
        <v>125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5"/>
        <v>130.83333333333334</v>
      </c>
      <c r="P2929" s="6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5"/>
        <v>100</v>
      </c>
      <c r="P2930" s="6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5"/>
        <v>102.06937499999999</v>
      </c>
      <c r="P2931" s="6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5"/>
        <v>100.92000000000002</v>
      </c>
      <c r="P2932" s="6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5"/>
        <v>106</v>
      </c>
      <c r="P2933" s="6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5"/>
        <v>105.0967741935484</v>
      </c>
      <c r="P2934" s="6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5"/>
        <v>102.76</v>
      </c>
      <c r="P2935" s="6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5"/>
        <v>108</v>
      </c>
      <c r="P2936" s="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5"/>
        <v>100.88571428571429</v>
      </c>
      <c r="P2937" s="6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5"/>
        <v>128</v>
      </c>
      <c r="P2938" s="6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5"/>
        <v>133.33333333333331</v>
      </c>
      <c r="P2939" s="6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5"/>
        <v>101.375</v>
      </c>
      <c r="P2940" s="6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5"/>
        <v>102.875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5"/>
        <v>107.24000000000001</v>
      </c>
      <c r="P2942" s="6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5"/>
        <v>4.0000000000000001E-3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5"/>
        <v>20.424999999999997</v>
      </c>
      <c r="P2944" s="6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5"/>
        <v>0</v>
      </c>
      <c r="P2945" s="6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5"/>
        <v>1</v>
      </c>
      <c r="P2946" s="6">
        <f t="shared" si="270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5"/>
        <v>0</v>
      </c>
      <c r="P2947" s="6" t="e">
        <f t="shared" ref="P2947:P3010" si="276">E2947/L2947</f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ref="O2948:O3011" si="281">(E2948/D2948)*100</f>
        <v>0.1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1"/>
        <v>4.2880000000000003</v>
      </c>
      <c r="P2949" s="6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1"/>
        <v>4.8000000000000004E-3</v>
      </c>
      <c r="P2950" s="6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1"/>
        <v>2.5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1"/>
        <v>0</v>
      </c>
      <c r="P2952" s="6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1"/>
        <v>2.1919999999999997</v>
      </c>
      <c r="P2953" s="6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1"/>
        <v>8.0250000000000004</v>
      </c>
      <c r="P2954" s="6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1"/>
        <v>0.15125</v>
      </c>
      <c r="P2955" s="6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1"/>
        <v>0</v>
      </c>
      <c r="P2956" s="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1"/>
        <v>59.583333333333336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1"/>
        <v>16.734177215189874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1"/>
        <v>1.8666666666666669</v>
      </c>
      <c r="P2959" s="6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1"/>
        <v>0</v>
      </c>
      <c r="P2960" s="6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1"/>
        <v>0</v>
      </c>
      <c r="P2961" s="6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1"/>
        <v>0</v>
      </c>
      <c r="P2962" s="6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1"/>
        <v>109.62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1"/>
        <v>121.8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1"/>
        <v>106.85</v>
      </c>
      <c r="P2965" s="6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1"/>
        <v>100.71379999999999</v>
      </c>
      <c r="P2966" s="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1"/>
        <v>109.00000000000001</v>
      </c>
      <c r="P2967" s="6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1"/>
        <v>113.63000000000001</v>
      </c>
      <c r="P2968" s="6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1"/>
        <v>113.92</v>
      </c>
      <c r="P2969" s="6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1"/>
        <v>106</v>
      </c>
      <c r="P2970" s="6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1"/>
        <v>162.5</v>
      </c>
      <c r="P2971" s="6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1"/>
        <v>106</v>
      </c>
      <c r="P2972" s="6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1"/>
        <v>100.15624999999999</v>
      </c>
      <c r="P2973" s="6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1"/>
        <v>105.35000000000001</v>
      </c>
      <c r="P2974" s="6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1"/>
        <v>174.8</v>
      </c>
      <c r="P2975" s="6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1"/>
        <v>102</v>
      </c>
      <c r="P2976" s="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1"/>
        <v>100.125</v>
      </c>
      <c r="P2977" s="6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1"/>
        <v>171.42857142857142</v>
      </c>
      <c r="P2978" s="6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1"/>
        <v>113.56666666666666</v>
      </c>
      <c r="P2979" s="6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1"/>
        <v>129.46666666666667</v>
      </c>
      <c r="P2980" s="6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1"/>
        <v>101.4</v>
      </c>
      <c r="P2981" s="6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1"/>
        <v>109.16666666666666</v>
      </c>
      <c r="P2982" s="6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1"/>
        <v>128.92500000000001</v>
      </c>
      <c r="P2983" s="6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1"/>
        <v>102.06</v>
      </c>
      <c r="P2984" s="6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1"/>
        <v>146.53957758620692</v>
      </c>
      <c r="P2985" s="6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1"/>
        <v>100.352</v>
      </c>
      <c r="P2986" s="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1"/>
        <v>121.64999999999999</v>
      </c>
      <c r="P2987" s="6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1"/>
        <v>105.5</v>
      </c>
      <c r="P2988" s="6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1"/>
        <v>110.4008</v>
      </c>
      <c r="P2989" s="6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1"/>
        <v>100</v>
      </c>
      <c r="P2990" s="6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1"/>
        <v>176.535</v>
      </c>
      <c r="P2991" s="6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1"/>
        <v>100</v>
      </c>
      <c r="P2992" s="6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1"/>
        <v>103.29411764705883</v>
      </c>
      <c r="P2993" s="6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1"/>
        <v>104.5</v>
      </c>
      <c r="P2994" s="6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1"/>
        <v>100.29999999999998</v>
      </c>
      <c r="P2995" s="6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1"/>
        <v>457.74666666666673</v>
      </c>
      <c r="P2996" s="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1"/>
        <v>104.96000000000001</v>
      </c>
      <c r="P2997" s="6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1"/>
        <v>171.94285714285715</v>
      </c>
      <c r="P2998" s="6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1"/>
        <v>103.73000000000002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1"/>
        <v>103.029</v>
      </c>
      <c r="P3000" s="6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1"/>
        <v>118.88888888888889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1"/>
        <v>100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1"/>
        <v>318.69988910451895</v>
      </c>
      <c r="P3003" s="6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1"/>
        <v>108.50614285714286</v>
      </c>
      <c r="P3004" s="6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1"/>
        <v>101.16666666666667</v>
      </c>
      <c r="P3005" s="6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1"/>
        <v>112.815</v>
      </c>
      <c r="P3006" s="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1"/>
        <v>120.49622641509434</v>
      </c>
      <c r="P3007" s="6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1"/>
        <v>107.74999999999999</v>
      </c>
      <c r="P3008" s="6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1"/>
        <v>180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81"/>
        <v>101.16666666666667</v>
      </c>
      <c r="P3010" s="6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1"/>
        <v>119.756</v>
      </c>
      <c r="P3011" s="6">
        <f t="shared" ref="P3011:P3074" si="282">E3011/L3011</f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ref="O3012:O3075" si="287">(E3012/D3012)*100</f>
        <v>158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7"/>
        <v>123.66666666666666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7"/>
        <v>117.12499999999999</v>
      </c>
      <c r="P3014" s="6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7"/>
        <v>156.96</v>
      </c>
      <c r="P3015" s="6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7"/>
        <v>113.104</v>
      </c>
      <c r="P3016" s="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7"/>
        <v>103.17647058823529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7"/>
        <v>102.61176470588236</v>
      </c>
      <c r="P3018" s="6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7"/>
        <v>105.84090909090908</v>
      </c>
      <c r="P3019" s="6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7"/>
        <v>100.71428571428571</v>
      </c>
      <c r="P3020" s="6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7"/>
        <v>121.23333333333332</v>
      </c>
      <c r="P3021" s="6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7"/>
        <v>100.57142857142858</v>
      </c>
      <c r="P3022" s="6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7"/>
        <v>116.02222222222223</v>
      </c>
      <c r="P3023" s="6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7"/>
        <v>100.88</v>
      </c>
      <c r="P3024" s="6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7"/>
        <v>103</v>
      </c>
      <c r="P3025" s="6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7"/>
        <v>246.42</v>
      </c>
      <c r="P3026" s="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7"/>
        <v>302.2</v>
      </c>
      <c r="P3027" s="6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7"/>
        <v>143.33333333333334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7"/>
        <v>131.44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7"/>
        <v>168.01999999999998</v>
      </c>
      <c r="P3030" s="6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7"/>
        <v>109.67666666666666</v>
      </c>
      <c r="P3031" s="6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7"/>
        <v>106.6857142857143</v>
      </c>
      <c r="P3032" s="6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7"/>
        <v>100</v>
      </c>
      <c r="P3033" s="6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7"/>
        <v>127.2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7"/>
        <v>146.53333333333333</v>
      </c>
      <c r="P3035" s="6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7"/>
        <v>112.53599999999999</v>
      </c>
      <c r="P3036" s="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7"/>
        <v>108.78684000000001</v>
      </c>
      <c r="P3037" s="6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7"/>
        <v>126.732</v>
      </c>
      <c r="P3038" s="6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7"/>
        <v>213.20000000000002</v>
      </c>
      <c r="P3039" s="6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7"/>
        <v>100.49999999999999</v>
      </c>
      <c r="P3040" s="6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7"/>
        <v>108.71389999999998</v>
      </c>
      <c r="P3041" s="6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7"/>
        <v>107.5</v>
      </c>
      <c r="P3042" s="6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7"/>
        <v>110.48192771084338</v>
      </c>
      <c r="P3043" s="6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7"/>
        <v>128</v>
      </c>
      <c r="P3044" s="6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7"/>
        <v>110.00666666666667</v>
      </c>
      <c r="P3045" s="6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7"/>
        <v>109.34166666666667</v>
      </c>
      <c r="P3046" s="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7"/>
        <v>132.70650000000001</v>
      </c>
      <c r="P3047" s="6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7"/>
        <v>190.84810126582278</v>
      </c>
      <c r="P3048" s="6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7"/>
        <v>149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7"/>
        <v>166.4</v>
      </c>
      <c r="P3050" s="6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7"/>
        <v>106.66666666666667</v>
      </c>
      <c r="P3051" s="6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7"/>
        <v>106</v>
      </c>
      <c r="P3052" s="6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7"/>
        <v>23.62857142857143</v>
      </c>
      <c r="P3053" s="6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7"/>
        <v>0.15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7"/>
        <v>0.4</v>
      </c>
      <c r="P3055" s="6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7"/>
        <v>0</v>
      </c>
      <c r="P3056" s="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7"/>
        <v>5.0000000000000001E-3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7"/>
        <v>0</v>
      </c>
      <c r="P3058" s="6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7"/>
        <v>0</v>
      </c>
      <c r="P3059" s="6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7"/>
        <v>1.6666666666666666E-2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7"/>
        <v>3.0066666666666664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7"/>
        <v>0.15227272727272728</v>
      </c>
      <c r="P3062" s="6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7"/>
        <v>0</v>
      </c>
      <c r="P3063" s="6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7"/>
        <v>66.84</v>
      </c>
      <c r="P3064" s="6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7"/>
        <v>19.566666666666666</v>
      </c>
      <c r="P3065" s="6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7"/>
        <v>11.294666666666666</v>
      </c>
      <c r="P3066" s="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7"/>
        <v>0.04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7"/>
        <v>11.985714285714286</v>
      </c>
      <c r="P3068" s="6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7"/>
        <v>2.5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7"/>
        <v>6.9999999999999993E-2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7"/>
        <v>14.099999999999998</v>
      </c>
      <c r="P3071" s="6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7"/>
        <v>3.34</v>
      </c>
      <c r="P3072" s="6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7"/>
        <v>59.774999999999999</v>
      </c>
      <c r="P3073" s="6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7"/>
        <v>1.6666666666666666E-2</v>
      </c>
      <c r="P3074" s="6">
        <f t="shared" si="282"/>
        <v>1</v>
      </c>
      <c r="Q3074" t="str">
        <f t="shared" si="283"/>
        <v>theater</v>
      </c>
      <c r="R3074" t="str">
        <f t="shared" si="284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7"/>
        <v>2.3035714285714284E-2</v>
      </c>
      <c r="P3075" s="6">
        <f t="shared" ref="P3075:P3138" si="288">E3075/L3075</f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ref="O3076:O3139" si="293">(E3076/D3076)*100</f>
        <v>8.8000000000000009E-2</v>
      </c>
      <c r="P3076" s="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3"/>
        <v>8.64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3"/>
        <v>15.06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3"/>
        <v>0.47727272727272729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3"/>
        <v>0.11833333333333333</v>
      </c>
      <c r="P3080" s="6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3"/>
        <v>0.8417399858735245</v>
      </c>
      <c r="P3081" s="6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3"/>
        <v>1.8799999999999997E-2</v>
      </c>
      <c r="P3082" s="6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3"/>
        <v>0.21029999999999999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3"/>
        <v>0</v>
      </c>
      <c r="P3084" s="6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3"/>
        <v>0.27999999999999997</v>
      </c>
      <c r="P3085" s="6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3"/>
        <v>11.57920670115792</v>
      </c>
      <c r="P3086" s="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3"/>
        <v>2.44</v>
      </c>
      <c r="P3087" s="6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3"/>
        <v>0.25</v>
      </c>
      <c r="P3088" s="6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3"/>
        <v>0.625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3"/>
        <v>0.19384615384615383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3"/>
        <v>23.416</v>
      </c>
      <c r="P3091" s="6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3"/>
        <v>5.0808888888888886</v>
      </c>
      <c r="P3092" s="6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3"/>
        <v>15.920000000000002</v>
      </c>
      <c r="P3093" s="6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3"/>
        <v>1.1831900000000002</v>
      </c>
      <c r="P3094" s="6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3"/>
        <v>22.75</v>
      </c>
      <c r="P3095" s="6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3"/>
        <v>2.5000000000000001E-2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3"/>
        <v>0.33512064343163539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3"/>
        <v>3.9750000000000001</v>
      </c>
      <c r="P3098" s="6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3"/>
        <v>17.150000000000002</v>
      </c>
      <c r="P3099" s="6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3"/>
        <v>3.6080041046690612</v>
      </c>
      <c r="P3100" s="6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3"/>
        <v>13.900000000000002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3"/>
        <v>15.225</v>
      </c>
      <c r="P3102" s="6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3"/>
        <v>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3"/>
        <v>39.112499999999997</v>
      </c>
      <c r="P3104" s="6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3"/>
        <v>0.26829268292682928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3"/>
        <v>29.625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3"/>
        <v>42.360992301112063</v>
      </c>
      <c r="P3107" s="6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3"/>
        <v>4.1000000000000005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3"/>
        <v>19.762499999999999</v>
      </c>
      <c r="P3109" s="6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3"/>
        <v>5.1999999999999998E-2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3"/>
        <v>25.030188679245285</v>
      </c>
      <c r="P3111" s="6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3"/>
        <v>0.04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3"/>
        <v>26.640000000000004</v>
      </c>
      <c r="P3113" s="6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3"/>
        <v>4.7363636363636363</v>
      </c>
      <c r="P3114" s="6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3"/>
        <v>4.2435339894712749</v>
      </c>
      <c r="P3115" s="6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3"/>
        <v>0</v>
      </c>
      <c r="P3116" s="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3"/>
        <v>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3"/>
        <v>57.333333333333336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3"/>
        <v>0.1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3"/>
        <v>0.31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3"/>
        <v>0.05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3"/>
        <v>9.8461538461538465E-3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3"/>
        <v>0.66666666666666674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3"/>
        <v>58.291457286432156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3"/>
        <v>68.153599999999997</v>
      </c>
      <c r="P3125" s="6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3"/>
        <v>3.2499999999999999E-3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3"/>
        <v>0</v>
      </c>
      <c r="P3127" s="6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3"/>
        <v>4.16</v>
      </c>
      <c r="P3128" s="6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3"/>
        <v>0</v>
      </c>
      <c r="P3129" s="6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3"/>
        <v>108.60666666666667</v>
      </c>
      <c r="P3130" s="6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3"/>
        <v>0.8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3"/>
        <v>3.75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3"/>
        <v>15.731707317073171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3"/>
        <v>3.3333333333333333E-2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3"/>
        <v>108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3"/>
        <v>22.5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3"/>
        <v>20.849420849420849</v>
      </c>
      <c r="P3137" s="6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93"/>
        <v>127.8</v>
      </c>
      <c r="P3138" s="6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3"/>
        <v>3.3333333333333335</v>
      </c>
      <c r="P3139" s="6">
        <f t="shared" ref="P3139:P3202" si="294">E3139/L3139</f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ref="O3140:O3203" si="299">(E3140/D3140)*100</f>
        <v>0</v>
      </c>
      <c r="P3140" s="6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9"/>
        <v>5.4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9"/>
        <v>0.96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9"/>
        <v>51.6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9"/>
        <v>1.6363636363636365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9"/>
        <v>0</v>
      </c>
      <c r="P3145" s="6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9"/>
        <v>75.400000000000006</v>
      </c>
      <c r="P3146" s="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9"/>
        <v>0</v>
      </c>
      <c r="P3147" s="6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9"/>
        <v>10.5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9"/>
        <v>117.52499999999999</v>
      </c>
      <c r="P3149" s="6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9"/>
        <v>131.16666666666669</v>
      </c>
      <c r="P3150" s="6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9"/>
        <v>104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9"/>
        <v>101</v>
      </c>
      <c r="P3152" s="6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9"/>
        <v>100.4</v>
      </c>
      <c r="P3153" s="6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9"/>
        <v>105.95454545454545</v>
      </c>
      <c r="P3154" s="6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9"/>
        <v>335.58333333333337</v>
      </c>
      <c r="P3155" s="6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9"/>
        <v>112.92857142857142</v>
      </c>
      <c r="P3156" s="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9"/>
        <v>188.50460000000001</v>
      </c>
      <c r="P3157" s="6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9"/>
        <v>101.81818181818181</v>
      </c>
      <c r="P3158" s="6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9"/>
        <v>101</v>
      </c>
      <c r="P3159" s="6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9"/>
        <v>113.99999999999999</v>
      </c>
      <c r="P3160" s="6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9"/>
        <v>133.48133333333334</v>
      </c>
      <c r="P3161" s="6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9"/>
        <v>101.53333333333335</v>
      </c>
      <c r="P3162" s="6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9"/>
        <v>105.1</v>
      </c>
      <c r="P3163" s="6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9"/>
        <v>127.15</v>
      </c>
      <c r="P3164" s="6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9"/>
        <v>111.15384615384616</v>
      </c>
      <c r="P3165" s="6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9"/>
        <v>106.76</v>
      </c>
      <c r="P3166" s="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9"/>
        <v>162.66666666666666</v>
      </c>
      <c r="P3167" s="6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9"/>
        <v>160.22808571428573</v>
      </c>
      <c r="P3168" s="6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9"/>
        <v>116.16666666666666</v>
      </c>
      <c r="P3169" s="6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9"/>
        <v>124.2</v>
      </c>
      <c r="P3170" s="6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9"/>
        <v>103.01249999999999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9"/>
        <v>112.25</v>
      </c>
      <c r="P3172" s="6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9"/>
        <v>108.8142857142857</v>
      </c>
      <c r="P3173" s="6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9"/>
        <v>114.99999999999999</v>
      </c>
      <c r="P3174" s="6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9"/>
        <v>103</v>
      </c>
      <c r="P3175" s="6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9"/>
        <v>101.13333333333334</v>
      </c>
      <c r="P3176" s="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9"/>
        <v>109.55999999999999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9"/>
        <v>114.8421052631579</v>
      </c>
      <c r="P3178" s="6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9"/>
        <v>117.39999999999999</v>
      </c>
      <c r="P3179" s="6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9"/>
        <v>171.73333333333335</v>
      </c>
      <c r="P3180" s="6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9"/>
        <v>114.16238095238094</v>
      </c>
      <c r="P3181" s="6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9"/>
        <v>119.75</v>
      </c>
      <c r="P3182" s="6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9"/>
        <v>109.00000000000001</v>
      </c>
      <c r="P3183" s="6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9"/>
        <v>100.88571428571429</v>
      </c>
      <c r="P3184" s="6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9"/>
        <v>109.00000000000001</v>
      </c>
      <c r="P3185" s="6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9"/>
        <v>107.20930232558139</v>
      </c>
      <c r="P3186" s="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9"/>
        <v>100</v>
      </c>
      <c r="P3187" s="6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9"/>
        <v>102.18750000000001</v>
      </c>
      <c r="P3188" s="6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9"/>
        <v>116.29333333333334</v>
      </c>
      <c r="P3189" s="6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9"/>
        <v>65</v>
      </c>
      <c r="P3190" s="6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9"/>
        <v>12.327272727272726</v>
      </c>
      <c r="P3191" s="6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9"/>
        <v>0</v>
      </c>
      <c r="P3192" s="6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9"/>
        <v>4.0266666666666664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9"/>
        <v>1.02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9"/>
        <v>11.74</v>
      </c>
      <c r="P3195" s="6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9"/>
        <v>0</v>
      </c>
      <c r="P3196" s="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9"/>
        <v>59.142857142857139</v>
      </c>
      <c r="P3197" s="6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9"/>
        <v>0.06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9"/>
        <v>11.450000000000001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9"/>
        <v>0.36666666666666664</v>
      </c>
      <c r="P3200" s="6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9"/>
        <v>52.16</v>
      </c>
      <c r="P3201" s="6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9"/>
        <v>2E-3</v>
      </c>
      <c r="P3202" s="6">
        <f t="shared" si="294"/>
        <v>1</v>
      </c>
      <c r="Q3202" t="str">
        <f t="shared" si="295"/>
        <v>theater</v>
      </c>
      <c r="R3202" t="str">
        <f t="shared" si="296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99"/>
        <v>1.25</v>
      </c>
      <c r="P3203" s="6">
        <f t="shared" ref="P3203:P3266" si="300">E3203/L3203</f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ref="O3204:O3267" si="305">(E3204/D3204)*100</f>
        <v>54.52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5"/>
        <v>25</v>
      </c>
      <c r="P3205" s="6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5"/>
        <v>0</v>
      </c>
      <c r="P3206" s="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5"/>
        <v>3.4125000000000001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5"/>
        <v>0</v>
      </c>
      <c r="P3208" s="6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5"/>
        <v>46.36363636363636</v>
      </c>
      <c r="P3209" s="6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5"/>
        <v>103.49999999999999</v>
      </c>
      <c r="P3210" s="6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5"/>
        <v>119.32315789473684</v>
      </c>
      <c r="P3211" s="6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5"/>
        <v>125.76666666666667</v>
      </c>
      <c r="P3212" s="6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5"/>
        <v>119.74347826086958</v>
      </c>
      <c r="P3213" s="6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5"/>
        <v>126.25</v>
      </c>
      <c r="P3214" s="6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5"/>
        <v>100.11666666666667</v>
      </c>
      <c r="P3215" s="6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5"/>
        <v>102.13333333333334</v>
      </c>
      <c r="P3216" s="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5"/>
        <v>100.35142857142858</v>
      </c>
      <c r="P3217" s="6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5"/>
        <v>100.05</v>
      </c>
      <c r="P3218" s="6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5"/>
        <v>116.02222222222223</v>
      </c>
      <c r="P3219" s="6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5"/>
        <v>102.1</v>
      </c>
      <c r="P3220" s="6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5"/>
        <v>100.11000000000001</v>
      </c>
      <c r="P3221" s="6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5"/>
        <v>100.84</v>
      </c>
      <c r="P3222" s="6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5"/>
        <v>103.42499999999998</v>
      </c>
      <c r="P3223" s="6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5"/>
        <v>124.8</v>
      </c>
      <c r="P3224" s="6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5"/>
        <v>109.51612903225806</v>
      </c>
      <c r="P3225" s="6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5"/>
        <v>102.03333333333333</v>
      </c>
      <c r="P3226" s="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5"/>
        <v>102.35000000000001</v>
      </c>
      <c r="P3227" s="6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5"/>
        <v>104.16666666666667</v>
      </c>
      <c r="P3228" s="6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5"/>
        <v>125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5"/>
        <v>102.34285714285714</v>
      </c>
      <c r="P3230" s="6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5"/>
        <v>107.86500000000001</v>
      </c>
      <c r="P3231" s="6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5"/>
        <v>109.88461538461539</v>
      </c>
      <c r="P3232" s="6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5"/>
        <v>161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5"/>
        <v>131.20000000000002</v>
      </c>
      <c r="P3234" s="6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5"/>
        <v>118.8</v>
      </c>
      <c r="P3235" s="6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5"/>
        <v>100.39275000000001</v>
      </c>
      <c r="P3236" s="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5"/>
        <v>103.20666666666666</v>
      </c>
      <c r="P3237" s="6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5"/>
        <v>100.6</v>
      </c>
      <c r="P3238" s="6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5"/>
        <v>100.78754285714287</v>
      </c>
      <c r="P3239" s="6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5"/>
        <v>112.32142857142857</v>
      </c>
      <c r="P3240" s="6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5"/>
        <v>105.91914022517912</v>
      </c>
      <c r="P3241" s="6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5"/>
        <v>100.56666666666668</v>
      </c>
      <c r="P3242" s="6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5"/>
        <v>115.30588235294117</v>
      </c>
      <c r="P3243" s="6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5"/>
        <v>127.30419999999999</v>
      </c>
      <c r="P3244" s="6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5"/>
        <v>102.83750000000001</v>
      </c>
      <c r="P3245" s="6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5"/>
        <v>102.9375</v>
      </c>
      <c r="P3246" s="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5"/>
        <v>104.3047619047619</v>
      </c>
      <c r="P3247" s="6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5"/>
        <v>111.22000000000001</v>
      </c>
      <c r="P3248" s="6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5"/>
        <v>105.86</v>
      </c>
      <c r="P3249" s="6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5"/>
        <v>100.79166666666666</v>
      </c>
      <c r="P3250" s="6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5"/>
        <v>104.92727272727274</v>
      </c>
      <c r="P3251" s="6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5"/>
        <v>101.55199999999999</v>
      </c>
      <c r="P3252" s="6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5"/>
        <v>110.73333333333333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5"/>
        <v>127.82222222222221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5"/>
        <v>101.82500000000002</v>
      </c>
      <c r="P3255" s="6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5"/>
        <v>101.25769230769231</v>
      </c>
      <c r="P3256" s="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5"/>
        <v>175</v>
      </c>
      <c r="P3257" s="6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5"/>
        <v>128.06</v>
      </c>
      <c r="P3258" s="6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5"/>
        <v>106.29949999999999</v>
      </c>
      <c r="P3259" s="6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5"/>
        <v>105.21428571428571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5"/>
        <v>106.16782608695652</v>
      </c>
      <c r="P3261" s="6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5"/>
        <v>109.24000000000001</v>
      </c>
      <c r="P3262" s="6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5"/>
        <v>100.45454545454547</v>
      </c>
      <c r="P3263" s="6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5"/>
        <v>103.04098360655738</v>
      </c>
      <c r="P3264" s="6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5"/>
        <v>112.1664</v>
      </c>
      <c r="P3265" s="6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5"/>
        <v>103</v>
      </c>
      <c r="P3266" s="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5"/>
        <v>164</v>
      </c>
      <c r="P3267" s="6">
        <f t="shared" ref="P3267:P3330" si="306">E3267/L3267</f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ref="O3268:O3331" si="311">(E3268/D3268)*100</f>
        <v>131.28333333333333</v>
      </c>
      <c r="P3268" s="6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1"/>
        <v>102.1</v>
      </c>
      <c r="P3269" s="6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1"/>
        <v>128</v>
      </c>
      <c r="P3270" s="6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1"/>
        <v>101.49999999999999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1"/>
        <v>101.66666666666666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1"/>
        <v>130</v>
      </c>
      <c r="P3273" s="6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1"/>
        <v>154.43</v>
      </c>
      <c r="P3274" s="6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1"/>
        <v>107.4</v>
      </c>
      <c r="P3275" s="6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1"/>
        <v>101.32258064516128</v>
      </c>
      <c r="P3276" s="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1"/>
        <v>100.27777777777777</v>
      </c>
      <c r="P3277" s="6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1"/>
        <v>116.84444444444443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1"/>
        <v>108.60000000000001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1"/>
        <v>103.4</v>
      </c>
      <c r="P3280" s="6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1"/>
        <v>114.27586206896552</v>
      </c>
      <c r="P3281" s="6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1"/>
        <v>103</v>
      </c>
      <c r="P3282" s="6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1"/>
        <v>121.6</v>
      </c>
      <c r="P3283" s="6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1"/>
        <v>102.6467741935484</v>
      </c>
      <c r="P3284" s="6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1"/>
        <v>104.75000000000001</v>
      </c>
      <c r="P3285" s="6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1"/>
        <v>101.6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1"/>
        <v>112.10242048409683</v>
      </c>
      <c r="P3287" s="6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1"/>
        <v>101.76666666666667</v>
      </c>
      <c r="P3288" s="6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1"/>
        <v>100</v>
      </c>
      <c r="P3289" s="6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1"/>
        <v>100.26489999999998</v>
      </c>
      <c r="P3290" s="6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1"/>
        <v>133.04200000000003</v>
      </c>
      <c r="P3291" s="6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1"/>
        <v>121.2</v>
      </c>
      <c r="P3292" s="6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1"/>
        <v>113.99999999999999</v>
      </c>
      <c r="P3293" s="6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1"/>
        <v>286.13861386138615</v>
      </c>
      <c r="P3294" s="6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1"/>
        <v>170.44444444444446</v>
      </c>
      <c r="P3295" s="6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1"/>
        <v>118.33333333333333</v>
      </c>
      <c r="P3296" s="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1"/>
        <v>102.85857142857142</v>
      </c>
      <c r="P3297" s="6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1"/>
        <v>144.06666666666666</v>
      </c>
      <c r="P3298" s="6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1"/>
        <v>100.07272727272726</v>
      </c>
      <c r="P3299" s="6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1"/>
        <v>101.73</v>
      </c>
      <c r="P3300" s="6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09"/>
        <v>42239.957962962959</v>
      </c>
      <c r="T3300" s="10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1"/>
        <v>116.19999999999999</v>
      </c>
      <c r="P3301" s="6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1"/>
        <v>136.16666666666666</v>
      </c>
      <c r="P3302" s="6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1"/>
        <v>133.46666666666667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1"/>
        <v>103.39285714285715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1"/>
        <v>115.88888888888889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1"/>
        <v>104.51666666666665</v>
      </c>
      <c r="P3306" s="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1"/>
        <v>102.02500000000001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1"/>
        <v>175.33333333333334</v>
      </c>
      <c r="P3308" s="6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1"/>
        <v>106.67999999999999</v>
      </c>
      <c r="P3309" s="6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1"/>
        <v>122.28571428571429</v>
      </c>
      <c r="P3310" s="6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1"/>
        <v>159.42857142857144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1"/>
        <v>100.07692307692308</v>
      </c>
      <c r="P3312" s="6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1"/>
        <v>109.84</v>
      </c>
      <c r="P3313" s="6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1"/>
        <v>100.03999999999999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1"/>
        <v>116.05000000000001</v>
      </c>
      <c r="P3315" s="6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1"/>
        <v>210.75</v>
      </c>
      <c r="P3316" s="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1"/>
        <v>110.00000000000001</v>
      </c>
      <c r="P3317" s="6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1"/>
        <v>100.08673425918037</v>
      </c>
      <c r="P3318" s="6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1"/>
        <v>106.19047619047619</v>
      </c>
      <c r="P3319" s="6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1"/>
        <v>125.6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1"/>
        <v>108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1"/>
        <v>101</v>
      </c>
      <c r="P3322" s="6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1"/>
        <v>107.4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1"/>
        <v>101.51515151515152</v>
      </c>
      <c r="P3324" s="6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1"/>
        <v>125.89999999999999</v>
      </c>
      <c r="P3325" s="6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1"/>
        <v>101.66666666666666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1"/>
        <v>112.5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1"/>
        <v>101.375</v>
      </c>
      <c r="P3328" s="6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1"/>
        <v>101.25</v>
      </c>
      <c r="P3329" s="6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11"/>
        <v>146.38888888888889</v>
      </c>
      <c r="P3330" s="6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1"/>
        <v>116.8</v>
      </c>
      <c r="P3331" s="6">
        <f t="shared" ref="P3331:P3394" si="312">E3331/L3331</f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ref="O3332:O3395" si="317">(E3332/D3332)*100</f>
        <v>106.26666666666667</v>
      </c>
      <c r="P3332" s="6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7"/>
        <v>104.52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7"/>
        <v>100</v>
      </c>
      <c r="P3334" s="6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7"/>
        <v>104.57142857142858</v>
      </c>
      <c r="P3335" s="6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7"/>
        <v>138.62051149573753</v>
      </c>
      <c r="P3336" s="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7"/>
        <v>100.32000000000001</v>
      </c>
      <c r="P3337" s="6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7"/>
        <v>100</v>
      </c>
      <c r="P3338" s="6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7"/>
        <v>110.2</v>
      </c>
      <c r="P3339" s="6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7"/>
        <v>102.18</v>
      </c>
      <c r="P3340" s="6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7"/>
        <v>104.35000000000001</v>
      </c>
      <c r="P3341" s="6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7"/>
        <v>138.16666666666666</v>
      </c>
      <c r="P3342" s="6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7"/>
        <v>100</v>
      </c>
      <c r="P3343" s="6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7"/>
        <v>101.66666666666666</v>
      </c>
      <c r="P3344" s="6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7"/>
        <v>171.42857142857142</v>
      </c>
      <c r="P3345" s="6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7"/>
        <v>101.44444444444444</v>
      </c>
      <c r="P3346" s="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7"/>
        <v>130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7"/>
        <v>110.00000000000001</v>
      </c>
      <c r="P3348" s="6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7"/>
        <v>119.44999999999999</v>
      </c>
      <c r="P3349" s="6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7"/>
        <v>100.2909090909091</v>
      </c>
      <c r="P3350" s="6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7"/>
        <v>153.4</v>
      </c>
      <c r="P3351" s="6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7"/>
        <v>104.42857142857143</v>
      </c>
      <c r="P3352" s="6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7"/>
        <v>101.1</v>
      </c>
      <c r="P3353" s="6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7"/>
        <v>107.52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7"/>
        <v>315</v>
      </c>
      <c r="P3355" s="6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7"/>
        <v>101.93333333333334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7"/>
        <v>126.28571428571429</v>
      </c>
      <c r="P3357" s="6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7"/>
        <v>101.4</v>
      </c>
      <c r="P3358" s="6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7"/>
        <v>101</v>
      </c>
      <c r="P3359" s="6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7"/>
        <v>102.99000000000001</v>
      </c>
      <c r="P3360" s="6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7"/>
        <v>106.25</v>
      </c>
      <c r="P3361" s="6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7"/>
        <v>101.37777777777779</v>
      </c>
      <c r="P3362" s="6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7"/>
        <v>113.46000000000001</v>
      </c>
      <c r="P3363" s="6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7"/>
        <v>218.00000000000003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7"/>
        <v>101.41935483870968</v>
      </c>
      <c r="P3365" s="6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7"/>
        <v>105.93333333333332</v>
      </c>
      <c r="P3366" s="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7"/>
        <v>104</v>
      </c>
      <c r="P3367" s="6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7"/>
        <v>221</v>
      </c>
      <c r="P3368" s="6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7"/>
        <v>118.66666666666667</v>
      </c>
      <c r="P3369" s="6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7"/>
        <v>104.60000000000001</v>
      </c>
      <c r="P3370" s="6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7"/>
        <v>103.89999999999999</v>
      </c>
      <c r="P3371" s="6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7"/>
        <v>117.73333333333333</v>
      </c>
      <c r="P3372" s="6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7"/>
        <v>138.5</v>
      </c>
      <c r="P3373" s="6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7"/>
        <v>103.49999999999999</v>
      </c>
      <c r="P3374" s="6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7"/>
        <v>100.25</v>
      </c>
      <c r="P3375" s="6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7"/>
        <v>106.57142857142856</v>
      </c>
      <c r="P3376" s="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7"/>
        <v>100</v>
      </c>
      <c r="P3377" s="6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7"/>
        <v>100.01249999999999</v>
      </c>
      <c r="P3378" s="6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7"/>
        <v>101.05</v>
      </c>
      <c r="P3379" s="6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7"/>
        <v>107.63636363636364</v>
      </c>
      <c r="P3380" s="6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7"/>
        <v>103.64999999999999</v>
      </c>
      <c r="P3381" s="6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7"/>
        <v>104.43333333333334</v>
      </c>
      <c r="P3382" s="6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7"/>
        <v>102.25</v>
      </c>
      <c r="P3383" s="6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7"/>
        <v>100.74285714285713</v>
      </c>
      <c r="P3384" s="6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7"/>
        <v>111.71428571428572</v>
      </c>
      <c r="P3385" s="6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7"/>
        <v>100.01100000000001</v>
      </c>
      <c r="P3386" s="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7"/>
        <v>100</v>
      </c>
      <c r="P3387" s="6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5"/>
        <v>41953.8675</v>
      </c>
      <c r="T3387" s="10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7"/>
        <v>105</v>
      </c>
      <c r="P3388" s="6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7"/>
        <v>116.86666666666667</v>
      </c>
      <c r="P3389" s="6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7"/>
        <v>103.8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7"/>
        <v>114.5</v>
      </c>
      <c r="P3391" s="6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7"/>
        <v>102.4</v>
      </c>
      <c r="P3392" s="6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7"/>
        <v>223</v>
      </c>
      <c r="P3393" s="6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7"/>
        <v>100</v>
      </c>
      <c r="P3394" s="6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7"/>
        <v>105.80000000000001</v>
      </c>
      <c r="P3395" s="6">
        <f t="shared" ref="P3395:P3458" si="318">E3395/L3395</f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ref="O3396:O3459" si="323">(E3396/D3396)*100</f>
        <v>142.36363636363635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3"/>
        <v>184</v>
      </c>
      <c r="P3397" s="6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3"/>
        <v>104.33333333333333</v>
      </c>
      <c r="P3398" s="6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3"/>
        <v>112.00000000000001</v>
      </c>
      <c r="P3399" s="6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3"/>
        <v>111.07499999999999</v>
      </c>
      <c r="P3400" s="6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3"/>
        <v>103.75000000000001</v>
      </c>
      <c r="P3401" s="6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3"/>
        <v>100.41</v>
      </c>
      <c r="P3402" s="6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3"/>
        <v>101.86206896551724</v>
      </c>
      <c r="P3403" s="6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3"/>
        <v>109.76666666666665</v>
      </c>
      <c r="P3404" s="6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3"/>
        <v>100</v>
      </c>
      <c r="P3405" s="6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3"/>
        <v>122</v>
      </c>
      <c r="P3406" s="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3"/>
        <v>137.57142857142856</v>
      </c>
      <c r="P3407" s="6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3"/>
        <v>100.31000000000002</v>
      </c>
      <c r="P3408" s="6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3"/>
        <v>107.1</v>
      </c>
      <c r="P3409" s="6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3"/>
        <v>211</v>
      </c>
      <c r="P3410" s="6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3"/>
        <v>123.6</v>
      </c>
      <c r="P3411" s="6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3"/>
        <v>108.5</v>
      </c>
      <c r="P3412" s="6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3"/>
        <v>103.56666666666668</v>
      </c>
      <c r="P3413" s="6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3"/>
        <v>100</v>
      </c>
      <c r="P3414" s="6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3"/>
        <v>130</v>
      </c>
      <c r="P3415" s="6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3"/>
        <v>103.49999999999999</v>
      </c>
      <c r="P3416" s="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3"/>
        <v>100</v>
      </c>
      <c r="P3417" s="6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3"/>
        <v>119.6</v>
      </c>
      <c r="P3418" s="6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3"/>
        <v>100.00058823529412</v>
      </c>
      <c r="P3419" s="6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3"/>
        <v>100.875</v>
      </c>
      <c r="P3420" s="6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3"/>
        <v>106.54545454545455</v>
      </c>
      <c r="P3421" s="6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3"/>
        <v>138</v>
      </c>
      <c r="P3422" s="6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3"/>
        <v>101.15</v>
      </c>
      <c r="P3423" s="6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3"/>
        <v>109.1</v>
      </c>
      <c r="P3424" s="6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3"/>
        <v>140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3"/>
        <v>103.58333333333334</v>
      </c>
      <c r="P3426" s="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3"/>
        <v>102.97033333333331</v>
      </c>
      <c r="P3427" s="6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3"/>
        <v>108.13333333333333</v>
      </c>
      <c r="P3428" s="6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3"/>
        <v>100</v>
      </c>
      <c r="P3429" s="6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3"/>
        <v>102.75000000000001</v>
      </c>
      <c r="P3430" s="6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3"/>
        <v>130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3"/>
        <v>108.54949999999999</v>
      </c>
      <c r="P3432" s="6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3"/>
        <v>100</v>
      </c>
      <c r="P3433" s="6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3"/>
        <v>109.65</v>
      </c>
      <c r="P3434" s="6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3"/>
        <v>100.26315789473684</v>
      </c>
      <c r="P3435" s="6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3"/>
        <v>105.55000000000001</v>
      </c>
      <c r="P3436" s="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3"/>
        <v>112.00000000000001</v>
      </c>
      <c r="P3437" s="6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3"/>
        <v>105.89999999999999</v>
      </c>
      <c r="P3438" s="6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3"/>
        <v>101</v>
      </c>
      <c r="P3439" s="6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3"/>
        <v>104.2</v>
      </c>
      <c r="P3440" s="6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3"/>
        <v>134.67833333333334</v>
      </c>
      <c r="P3441" s="6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3"/>
        <v>105.2184</v>
      </c>
      <c r="P3442" s="6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3"/>
        <v>102.60000000000001</v>
      </c>
      <c r="P3443" s="6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3"/>
        <v>100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3"/>
        <v>185.5</v>
      </c>
      <c r="P3445" s="6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3"/>
        <v>289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3"/>
        <v>100</v>
      </c>
      <c r="P3447" s="6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3"/>
        <v>108.2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3"/>
        <v>107.80000000000001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3"/>
        <v>109.76190476190477</v>
      </c>
      <c r="P3450" s="6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3"/>
        <v>170.625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3"/>
        <v>152</v>
      </c>
      <c r="P3452" s="6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3"/>
        <v>101.23076923076924</v>
      </c>
      <c r="P3453" s="6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3"/>
        <v>153.19999999999999</v>
      </c>
      <c r="P3454" s="6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3"/>
        <v>128.33333333333334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3"/>
        <v>100.71428571428571</v>
      </c>
      <c r="P3456" s="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3"/>
        <v>100.64999999999999</v>
      </c>
      <c r="P3457" s="6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23"/>
        <v>191.3</v>
      </c>
      <c r="P3458" s="6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3"/>
        <v>140.19999999999999</v>
      </c>
      <c r="P3459" s="6">
        <f t="shared" ref="P3459:P3522" si="324">E3459/L3459</f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ref="O3460:O3523" si="329">(E3460/D3460)*100</f>
        <v>124.33537832310839</v>
      </c>
      <c r="P3460" s="6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9"/>
        <v>126.2</v>
      </c>
      <c r="P3461" s="6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9"/>
        <v>190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9"/>
        <v>139</v>
      </c>
      <c r="P3463" s="6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9"/>
        <v>202</v>
      </c>
      <c r="P3464" s="6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9"/>
        <v>103.38000000000001</v>
      </c>
      <c r="P3465" s="6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9"/>
        <v>102.3236</v>
      </c>
      <c r="P3466" s="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9"/>
        <v>103</v>
      </c>
      <c r="P3467" s="6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9"/>
        <v>127.14285714285714</v>
      </c>
      <c r="P3468" s="6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9"/>
        <v>101</v>
      </c>
      <c r="P3469" s="6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9"/>
        <v>121.78</v>
      </c>
      <c r="P3470" s="6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9"/>
        <v>113.39285714285714</v>
      </c>
      <c r="P3471" s="6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9"/>
        <v>150</v>
      </c>
      <c r="P3472" s="6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9"/>
        <v>214.6</v>
      </c>
      <c r="P3473" s="6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9"/>
        <v>102.05</v>
      </c>
      <c r="P3474" s="6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9"/>
        <v>100</v>
      </c>
      <c r="P3475" s="6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9"/>
        <v>101</v>
      </c>
      <c r="P3476" s="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9"/>
        <v>113.33333333333333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41918.880833333329</v>
      </c>
      <c r="T3477" s="10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9"/>
        <v>104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9"/>
        <v>115.33333333333333</v>
      </c>
      <c r="P3479" s="6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9"/>
        <v>112.85000000000001</v>
      </c>
      <c r="P3480" s="6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9"/>
        <v>127.86666666666666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9"/>
        <v>142.66666666666669</v>
      </c>
      <c r="P3482" s="6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9"/>
        <v>118.8</v>
      </c>
      <c r="P3483" s="6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9"/>
        <v>138.33333333333334</v>
      </c>
      <c r="P3484" s="6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9"/>
        <v>159.9402985074627</v>
      </c>
      <c r="P3485" s="6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9"/>
        <v>114.24000000000001</v>
      </c>
      <c r="P3486" s="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9"/>
        <v>100.60606060606061</v>
      </c>
      <c r="P3487" s="6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9"/>
        <v>155.20000000000002</v>
      </c>
      <c r="P3488" s="6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9"/>
        <v>127.75000000000001</v>
      </c>
      <c r="P3489" s="6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9"/>
        <v>121.2</v>
      </c>
      <c r="P3490" s="6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9"/>
        <v>112.7</v>
      </c>
      <c r="P3491" s="6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9"/>
        <v>127.49999999999999</v>
      </c>
      <c r="P3492" s="6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9"/>
        <v>158.20000000000002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9"/>
        <v>105.26894736842105</v>
      </c>
      <c r="P3494" s="6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9"/>
        <v>100</v>
      </c>
      <c r="P3495" s="6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9"/>
        <v>100</v>
      </c>
      <c r="P3496" s="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9"/>
        <v>106.86</v>
      </c>
      <c r="P3497" s="6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9"/>
        <v>124.4</v>
      </c>
      <c r="P3498" s="6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9"/>
        <v>108.70406189555126</v>
      </c>
      <c r="P3499" s="6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9"/>
        <v>102.42424242424242</v>
      </c>
      <c r="P3500" s="6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9"/>
        <v>105.5</v>
      </c>
      <c r="P3501" s="6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9"/>
        <v>106.3</v>
      </c>
      <c r="P3502" s="6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9"/>
        <v>100.66666666666666</v>
      </c>
      <c r="P3503" s="6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9"/>
        <v>105.4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9"/>
        <v>107.55999999999999</v>
      </c>
      <c r="P3505" s="6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9"/>
        <v>100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9"/>
        <v>103.76</v>
      </c>
      <c r="P3507" s="6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9"/>
        <v>101.49999999999999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9"/>
        <v>104.4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9"/>
        <v>180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9"/>
        <v>106.33333333333333</v>
      </c>
      <c r="P3511" s="6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9"/>
        <v>100.55555555555556</v>
      </c>
      <c r="P3512" s="6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9"/>
        <v>101.2</v>
      </c>
      <c r="P3513" s="6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9"/>
        <v>100</v>
      </c>
      <c r="P3514" s="6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9"/>
        <v>118.39285714285714</v>
      </c>
      <c r="P3515" s="6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9"/>
        <v>110.00000000000001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9"/>
        <v>102.66666666666666</v>
      </c>
      <c r="P3517" s="6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9"/>
        <v>100</v>
      </c>
      <c r="P3518" s="6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9"/>
        <v>100</v>
      </c>
      <c r="P3519" s="6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9"/>
        <v>110.04599999999999</v>
      </c>
      <c r="P3520" s="6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9"/>
        <v>101.35000000000001</v>
      </c>
      <c r="P3521" s="6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9"/>
        <v>100.75</v>
      </c>
      <c r="P3522" s="6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29"/>
        <v>169.42857142857144</v>
      </c>
      <c r="P3523" s="6">
        <f t="shared" ref="P3523:P3586" si="330">E3523/L3523</f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ref="O3524:O3587" si="335">(E3524/D3524)*100</f>
        <v>100</v>
      </c>
      <c r="P3524" s="6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5"/>
        <v>113.65</v>
      </c>
      <c r="P3525" s="6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5"/>
        <v>101.56</v>
      </c>
      <c r="P3526" s="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5"/>
        <v>106</v>
      </c>
      <c r="P3527" s="6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5"/>
        <v>102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5"/>
        <v>116.91666666666667</v>
      </c>
      <c r="P3529" s="6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5"/>
        <v>101.15151515151514</v>
      </c>
      <c r="P3530" s="6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5"/>
        <v>132</v>
      </c>
      <c r="P3531" s="6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5"/>
        <v>100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5"/>
        <v>128</v>
      </c>
      <c r="P3533" s="6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5"/>
        <v>118.95833333333334</v>
      </c>
      <c r="P3534" s="6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5"/>
        <v>126.2</v>
      </c>
      <c r="P3535" s="6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5"/>
        <v>156.20000000000002</v>
      </c>
      <c r="P3536" s="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5"/>
        <v>103.15</v>
      </c>
      <c r="P3537" s="6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5"/>
        <v>153.33333333333334</v>
      </c>
      <c r="P3538" s="6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5"/>
        <v>180.44444444444446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5"/>
        <v>128.44999999999999</v>
      </c>
      <c r="P3540" s="6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5"/>
        <v>119.66666666666667</v>
      </c>
      <c r="P3541" s="6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5"/>
        <v>123</v>
      </c>
      <c r="P3542" s="6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5"/>
        <v>105</v>
      </c>
      <c r="P3543" s="6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5"/>
        <v>102.23636363636363</v>
      </c>
      <c r="P3544" s="6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5"/>
        <v>104.66666666666666</v>
      </c>
      <c r="P3545" s="6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5"/>
        <v>100</v>
      </c>
      <c r="P3546" s="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5"/>
        <v>100.4</v>
      </c>
      <c r="P3547" s="6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5"/>
        <v>102.27272727272727</v>
      </c>
      <c r="P3548" s="6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5"/>
        <v>114.40928571428573</v>
      </c>
      <c r="P3549" s="6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5"/>
        <v>101.9047619047619</v>
      </c>
      <c r="P3550" s="6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5"/>
        <v>102</v>
      </c>
      <c r="P3551" s="6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5"/>
        <v>104.80000000000001</v>
      </c>
      <c r="P3552" s="6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5"/>
        <v>101.83333333333333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5"/>
        <v>100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5"/>
        <v>106.27272727272728</v>
      </c>
      <c r="P3555" s="6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5"/>
        <v>113.42219999999999</v>
      </c>
      <c r="P3556" s="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5"/>
        <v>100</v>
      </c>
      <c r="P3557" s="6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5"/>
        <v>100.45454545454547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5"/>
        <v>100.03599999999999</v>
      </c>
      <c r="P3559" s="6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5"/>
        <v>144</v>
      </c>
      <c r="P3560" s="6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5"/>
        <v>103.49999999999999</v>
      </c>
      <c r="P3561" s="6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5"/>
        <v>108.43750000000001</v>
      </c>
      <c r="P3562" s="6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5"/>
        <v>102.4</v>
      </c>
      <c r="P3563" s="6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5"/>
        <v>148.88888888888889</v>
      </c>
      <c r="P3564" s="6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5"/>
        <v>105.49000000000002</v>
      </c>
      <c r="P3565" s="6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5"/>
        <v>100.49999999999999</v>
      </c>
      <c r="P3566" s="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5"/>
        <v>130.55555555555557</v>
      </c>
      <c r="P3567" s="6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5"/>
        <v>104.75000000000001</v>
      </c>
      <c r="P3568" s="6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5"/>
        <v>108.80000000000001</v>
      </c>
      <c r="P3569" s="6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5"/>
        <v>111.00000000000001</v>
      </c>
      <c r="P3570" s="6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5"/>
        <v>100.47999999999999</v>
      </c>
      <c r="P3571" s="6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5"/>
        <v>114.35</v>
      </c>
      <c r="P3572" s="6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5"/>
        <v>122.06666666666666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5"/>
        <v>100</v>
      </c>
      <c r="P3574" s="6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5"/>
        <v>102.8</v>
      </c>
      <c r="P3575" s="6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5"/>
        <v>106.12068965517241</v>
      </c>
      <c r="P3576" s="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5"/>
        <v>101.33000000000001</v>
      </c>
      <c r="P3577" s="6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5"/>
        <v>100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5"/>
        <v>130</v>
      </c>
      <c r="P3579" s="6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5"/>
        <v>100.01333333333334</v>
      </c>
      <c r="P3580" s="6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5"/>
        <v>100</v>
      </c>
      <c r="P3581" s="6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5"/>
        <v>113.88888888888889</v>
      </c>
      <c r="P3582" s="6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5"/>
        <v>100</v>
      </c>
      <c r="P3583" s="6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5"/>
        <v>287</v>
      </c>
      <c r="P3584" s="6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5"/>
        <v>108.5</v>
      </c>
      <c r="P3585" s="6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5"/>
        <v>115.5</v>
      </c>
      <c r="P3586" s="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5"/>
        <v>119.11764705882352</v>
      </c>
      <c r="P3587" s="6">
        <f t="shared" ref="P3587:P3650" si="336">E3587/L3587</f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ref="O3588:O3651" si="341">(E3588/D3588)*100</f>
        <v>109.42666666666668</v>
      </c>
      <c r="P3588" s="6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1"/>
        <v>126.6</v>
      </c>
      <c r="P3589" s="6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1"/>
        <v>100.49999999999999</v>
      </c>
      <c r="P3590" s="6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1"/>
        <v>127.49999999999999</v>
      </c>
      <c r="P3591" s="6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1"/>
        <v>100.05999999999999</v>
      </c>
      <c r="P3592" s="6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1"/>
        <v>175</v>
      </c>
      <c r="P3593" s="6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1"/>
        <v>127.25</v>
      </c>
      <c r="P3594" s="6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1"/>
        <v>110.63333333333334</v>
      </c>
      <c r="P3595" s="6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1"/>
        <v>125.93749999999999</v>
      </c>
      <c r="P3596" s="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1"/>
        <v>118.5</v>
      </c>
      <c r="P3597" s="6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1"/>
        <v>107.72727272727273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1"/>
        <v>102.60000000000001</v>
      </c>
      <c r="P3599" s="6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1"/>
        <v>110.1</v>
      </c>
      <c r="P3600" s="6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1"/>
        <v>202</v>
      </c>
      <c r="P3601" s="6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42220.79487268519</v>
      </c>
      <c r="T3601" s="10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1"/>
        <v>130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1"/>
        <v>104.35000000000001</v>
      </c>
      <c r="P3603" s="6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1"/>
        <v>100.05</v>
      </c>
      <c r="P3604" s="6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1"/>
        <v>170.66666666666669</v>
      </c>
      <c r="P3605" s="6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1"/>
        <v>112.83333333333334</v>
      </c>
      <c r="P3606" s="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1"/>
        <v>184</v>
      </c>
      <c r="P3607" s="6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1"/>
        <v>130.26666666666665</v>
      </c>
      <c r="P3608" s="6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1"/>
        <v>105.45454545454544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42338.963912037041</v>
      </c>
      <c r="T3609" s="10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1"/>
        <v>100</v>
      </c>
      <c r="P3610" s="6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1"/>
        <v>153.31632653061226</v>
      </c>
      <c r="P3611" s="6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1"/>
        <v>162.30000000000001</v>
      </c>
      <c r="P3612" s="6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1"/>
        <v>136</v>
      </c>
      <c r="P3613" s="6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1"/>
        <v>144.4</v>
      </c>
      <c r="P3614" s="6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1"/>
        <v>100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1"/>
        <v>100.8</v>
      </c>
      <c r="P3616" s="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1"/>
        <v>106.80000000000001</v>
      </c>
      <c r="P3617" s="6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1"/>
        <v>124.8</v>
      </c>
      <c r="P3618" s="6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1"/>
        <v>118.91891891891892</v>
      </c>
      <c r="P3619" s="6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39"/>
        <v>42779.610289351855</v>
      </c>
      <c r="T3619" s="10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1"/>
        <v>101</v>
      </c>
      <c r="P3620" s="6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1"/>
        <v>112.99999999999999</v>
      </c>
      <c r="P3621" s="6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1"/>
        <v>105.19047619047619</v>
      </c>
      <c r="P3622" s="6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1"/>
        <v>109.73333333333332</v>
      </c>
      <c r="P3623" s="6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1"/>
        <v>100.099</v>
      </c>
      <c r="P3624" s="6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1"/>
        <v>120</v>
      </c>
      <c r="P3625" s="6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1"/>
        <v>104.93333333333332</v>
      </c>
      <c r="P3626" s="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1"/>
        <v>102.66666666666666</v>
      </c>
      <c r="P3627" s="6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1"/>
        <v>101.82500000000002</v>
      </c>
      <c r="P3628" s="6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1"/>
        <v>100</v>
      </c>
      <c r="P3629" s="6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1"/>
        <v>0</v>
      </c>
      <c r="P3630" s="6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1"/>
        <v>1.9999999999999998E-4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1"/>
        <v>3.3333333333333333E-2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1"/>
        <v>51.023391812865491</v>
      </c>
      <c r="P3633" s="6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1"/>
        <v>20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1"/>
        <v>35.24</v>
      </c>
      <c r="P3635" s="6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1"/>
        <v>4.246666666666667</v>
      </c>
      <c r="P3636" s="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1"/>
        <v>36.457142857142856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1"/>
        <v>0</v>
      </c>
      <c r="P3638" s="6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1"/>
        <v>30.866666666666664</v>
      </c>
      <c r="P3639" s="6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1"/>
        <v>6.5454545454545459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1"/>
        <v>4.0000000000000001E-3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1"/>
        <v>5.5</v>
      </c>
      <c r="P3642" s="6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1"/>
        <v>0</v>
      </c>
      <c r="P3643" s="6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1"/>
        <v>2.1428571428571428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1"/>
        <v>0</v>
      </c>
      <c r="P3645" s="6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1"/>
        <v>16.420000000000002</v>
      </c>
      <c r="P3646" s="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1"/>
        <v>0.1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1"/>
        <v>4.8099999999999996</v>
      </c>
      <c r="P3648" s="6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1"/>
        <v>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41"/>
        <v>100.38249999999999</v>
      </c>
      <c r="P3650" s="6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1"/>
        <v>104</v>
      </c>
      <c r="P3651" s="6">
        <f t="shared" ref="P3651:P3714" si="342">E3651/L3651</f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ref="O3652:O3715" si="347">(E3652/D3652)*100</f>
        <v>100</v>
      </c>
      <c r="P3652" s="6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7"/>
        <v>104</v>
      </c>
      <c r="P3653" s="6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7"/>
        <v>250.66666666666669</v>
      </c>
      <c r="P3654" s="6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7"/>
        <v>100.49999999999999</v>
      </c>
      <c r="P3655" s="6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7"/>
        <v>174.4</v>
      </c>
      <c r="P3656" s="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7"/>
        <v>116.26</v>
      </c>
      <c r="P3657" s="6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7"/>
        <v>105.82000000000001</v>
      </c>
      <c r="P3658" s="6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7"/>
        <v>110.75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7"/>
        <v>100.66666666666666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7"/>
        <v>102.03333333333333</v>
      </c>
      <c r="P3661" s="6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7"/>
        <v>100</v>
      </c>
      <c r="P3662" s="6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7"/>
        <v>111.00000000000001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7"/>
        <v>101.42500000000001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7"/>
        <v>104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7"/>
        <v>109.375</v>
      </c>
      <c r="P3666" s="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7"/>
        <v>115.16129032258064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7"/>
        <v>100</v>
      </c>
      <c r="P3668" s="6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7"/>
        <v>103.17033333333335</v>
      </c>
      <c r="P3669" s="6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7"/>
        <v>103.49999999999999</v>
      </c>
      <c r="P3670" s="6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7"/>
        <v>138.19999999999999</v>
      </c>
      <c r="P3671" s="6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7"/>
        <v>109.54545454545455</v>
      </c>
      <c r="P3672" s="6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7"/>
        <v>100.85714285714286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7"/>
        <v>101.53333333333335</v>
      </c>
      <c r="P3674" s="6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7"/>
        <v>113.625</v>
      </c>
      <c r="P3675" s="6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7"/>
        <v>100</v>
      </c>
      <c r="P3676" s="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7"/>
        <v>140</v>
      </c>
      <c r="P3677" s="6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7"/>
        <v>128.75</v>
      </c>
      <c r="P3678" s="6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7"/>
        <v>102.90416666666667</v>
      </c>
      <c r="P3679" s="6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7"/>
        <v>102.49999999999999</v>
      </c>
      <c r="P3680" s="6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7"/>
        <v>110.1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7"/>
        <v>112.76666666666667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7"/>
        <v>111.9</v>
      </c>
      <c r="P3683" s="6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7"/>
        <v>139.19999999999999</v>
      </c>
      <c r="P3684" s="6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7"/>
        <v>110.85714285714286</v>
      </c>
      <c r="P3685" s="6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7"/>
        <v>139.06666666666666</v>
      </c>
      <c r="P3686" s="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7"/>
        <v>105.69999999999999</v>
      </c>
      <c r="P3687" s="6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7"/>
        <v>101.42857142857142</v>
      </c>
      <c r="P3688" s="6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7"/>
        <v>100.245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7"/>
        <v>109.16666666666666</v>
      </c>
      <c r="P3690" s="6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7"/>
        <v>118.33333333333333</v>
      </c>
      <c r="P3691" s="6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7"/>
        <v>120</v>
      </c>
      <c r="P3692" s="6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7"/>
        <v>127.96000000000001</v>
      </c>
      <c r="P3693" s="6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7"/>
        <v>126</v>
      </c>
      <c r="P3694" s="6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5"/>
        <v>41891.96503472222</v>
      </c>
      <c r="T3694" s="10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7"/>
        <v>129.12912912912913</v>
      </c>
      <c r="P3695" s="6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7"/>
        <v>107.42857142857143</v>
      </c>
      <c r="P3696" s="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7"/>
        <v>100.125</v>
      </c>
      <c r="P3697" s="6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7"/>
        <v>155</v>
      </c>
      <c r="P3698" s="6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7"/>
        <v>108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7"/>
        <v>110.52</v>
      </c>
      <c r="P3700" s="6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7"/>
        <v>100.8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7"/>
        <v>121.2</v>
      </c>
      <c r="P3702" s="6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7"/>
        <v>100.33333333333334</v>
      </c>
      <c r="P3703" s="6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7"/>
        <v>109.16666666666666</v>
      </c>
      <c r="P3704" s="6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7"/>
        <v>123.42857142857142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7"/>
        <v>136.33666666666667</v>
      </c>
      <c r="P3706" s="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7"/>
        <v>103.46657233816768</v>
      </c>
      <c r="P3707" s="6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7"/>
        <v>121.33333333333334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7"/>
        <v>186</v>
      </c>
      <c r="P3709" s="6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7"/>
        <v>300</v>
      </c>
      <c r="P3710" s="6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7"/>
        <v>108.25</v>
      </c>
      <c r="P3711" s="6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7"/>
        <v>141.15384615384616</v>
      </c>
      <c r="P3712" s="6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7"/>
        <v>113.99999999999999</v>
      </c>
      <c r="P3713" s="6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7"/>
        <v>153.73333333333335</v>
      </c>
      <c r="P3714" s="6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7"/>
        <v>101.49999999999999</v>
      </c>
      <c r="P3715" s="6">
        <f t="shared" ref="P3715:P3778" si="348">E3715/L3715</f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ref="O3716:O3779" si="353">(E3716/D3716)*100</f>
        <v>102.35000000000001</v>
      </c>
      <c r="P3716" s="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3"/>
        <v>102.57142857142858</v>
      </c>
      <c r="P3717" s="6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3"/>
        <v>155.75</v>
      </c>
      <c r="P3718" s="6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3"/>
        <v>100.75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3"/>
        <v>239.4</v>
      </c>
      <c r="P3720" s="6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3"/>
        <v>210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3"/>
        <v>104.51515151515152</v>
      </c>
      <c r="P3722" s="6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3"/>
        <v>100.8</v>
      </c>
      <c r="P3723" s="6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3"/>
        <v>111.20000000000002</v>
      </c>
      <c r="P3724" s="6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3"/>
        <v>102.04444444444445</v>
      </c>
      <c r="P3725" s="6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3"/>
        <v>102.54767441860466</v>
      </c>
      <c r="P3726" s="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3"/>
        <v>127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3"/>
        <v>338.70588235294122</v>
      </c>
      <c r="P3728" s="6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3"/>
        <v>100.75</v>
      </c>
      <c r="P3729" s="6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3"/>
        <v>9.31</v>
      </c>
      <c r="P3730" s="6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3"/>
        <v>7.24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3"/>
        <v>10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3"/>
        <v>11.272727272727273</v>
      </c>
      <c r="P3733" s="6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3"/>
        <v>15.411764705882353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3"/>
        <v>0</v>
      </c>
      <c r="P3735" s="6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3"/>
        <v>28.466666666666669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3"/>
        <v>13.333333333333334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3"/>
        <v>0.66666666666666674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3"/>
        <v>21.428571428571427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3"/>
        <v>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3"/>
        <v>20.125</v>
      </c>
      <c r="P3741" s="6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3"/>
        <v>17.899999999999999</v>
      </c>
      <c r="P3742" s="6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3"/>
        <v>0</v>
      </c>
      <c r="P3743" s="6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3"/>
        <v>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3"/>
        <v>0</v>
      </c>
      <c r="P3745" s="6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3"/>
        <v>0</v>
      </c>
      <c r="P3746" s="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3"/>
        <v>10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3"/>
        <v>2.3764705882352941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3"/>
        <v>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3"/>
        <v>103.52</v>
      </c>
      <c r="P3750" s="6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3"/>
        <v>105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3"/>
        <v>100.44999999999999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3"/>
        <v>132.6</v>
      </c>
      <c r="P3753" s="6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3"/>
        <v>112.99999999999999</v>
      </c>
      <c r="P3754" s="6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3"/>
        <v>103.34</v>
      </c>
      <c r="P3755" s="6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3"/>
        <v>120</v>
      </c>
      <c r="P3756" s="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3"/>
        <v>129.63636363636363</v>
      </c>
      <c r="P3757" s="6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3"/>
        <v>101.11111111111111</v>
      </c>
      <c r="P3758" s="6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3"/>
        <v>108.51428571428572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3"/>
        <v>102.33333333333334</v>
      </c>
      <c r="P3760" s="6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3"/>
        <v>110.24425000000002</v>
      </c>
      <c r="P3761" s="6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3"/>
        <v>101.0154</v>
      </c>
      <c r="P3762" s="6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3"/>
        <v>100</v>
      </c>
      <c r="P3763" s="6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3"/>
        <v>106.24</v>
      </c>
      <c r="P3764" s="6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3"/>
        <v>100</v>
      </c>
      <c r="P3765" s="6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3"/>
        <v>100</v>
      </c>
      <c r="P3766" s="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3"/>
        <v>113.45714285714286</v>
      </c>
      <c r="P3767" s="6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3"/>
        <v>102.65010000000001</v>
      </c>
      <c r="P3768" s="6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3"/>
        <v>116.75</v>
      </c>
      <c r="P3769" s="6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3"/>
        <v>107.65274999999998</v>
      </c>
      <c r="P3770" s="6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3"/>
        <v>100</v>
      </c>
      <c r="P3771" s="6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3"/>
        <v>100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3"/>
        <v>146</v>
      </c>
      <c r="P3773" s="6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3"/>
        <v>110.2</v>
      </c>
      <c r="P3774" s="6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3"/>
        <v>108.2</v>
      </c>
      <c r="P3775" s="6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3"/>
        <v>100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3"/>
        <v>100.25</v>
      </c>
      <c r="P3777" s="6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53"/>
        <v>106.71250000000001</v>
      </c>
      <c r="P3778" s="6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3"/>
        <v>143.19999999999999</v>
      </c>
      <c r="P3779" s="6">
        <f t="shared" ref="P3779:P3842" si="354">E3779/L3779</f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ref="O3780:O3843" si="359">(E3780/D3780)*100</f>
        <v>105.04166666666667</v>
      </c>
      <c r="P3780" s="6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9"/>
        <v>103.98</v>
      </c>
      <c r="P3781" s="6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9"/>
        <v>120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9"/>
        <v>109.66666666666667</v>
      </c>
      <c r="P3783" s="6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9"/>
        <v>101.75</v>
      </c>
      <c r="P3784" s="6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9"/>
        <v>128.91666666666666</v>
      </c>
      <c r="P3785" s="6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9"/>
        <v>114.99999999999999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9"/>
        <v>150.75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9"/>
        <v>110.96666666666665</v>
      </c>
      <c r="P3788" s="6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9"/>
        <v>100.28571428571429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9"/>
        <v>0.66666666666666674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9"/>
        <v>3.267605633802817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9"/>
        <v>0</v>
      </c>
      <c r="P3792" s="6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9"/>
        <v>0</v>
      </c>
      <c r="P3793" s="6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9"/>
        <v>0.27999999999999997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9"/>
        <v>59.657142857142851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9"/>
        <v>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9"/>
        <v>1.6666666666666667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9"/>
        <v>4.4444444444444444E-3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9"/>
        <v>89.666666666666657</v>
      </c>
      <c r="P3799" s="6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9"/>
        <v>1.4642857142857144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9"/>
        <v>4.0199999999999996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9"/>
        <v>4.004545454545454</v>
      </c>
      <c r="P3802" s="6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9"/>
        <v>8.52</v>
      </c>
      <c r="P3803" s="6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9"/>
        <v>0</v>
      </c>
      <c r="P3804" s="6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9"/>
        <v>19.650000000000002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9"/>
        <v>0</v>
      </c>
      <c r="P3806" s="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9"/>
        <v>2E-3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9"/>
        <v>6.6666666666666666E-2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9"/>
        <v>30.333333333333336</v>
      </c>
      <c r="P3809" s="6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9"/>
        <v>100</v>
      </c>
      <c r="P3810" s="6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9"/>
        <v>101.25</v>
      </c>
      <c r="P3811" s="6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9"/>
        <v>121.73333333333333</v>
      </c>
      <c r="P3812" s="6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9"/>
        <v>330</v>
      </c>
      <c r="P3813" s="6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9"/>
        <v>109.55</v>
      </c>
      <c r="P3814" s="6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9"/>
        <v>100.95190476190474</v>
      </c>
      <c r="P3815" s="6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9"/>
        <v>140.13333333333333</v>
      </c>
      <c r="P3816" s="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9"/>
        <v>100.001</v>
      </c>
      <c r="P3817" s="6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9"/>
        <v>119.238</v>
      </c>
      <c r="P3818" s="6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9"/>
        <v>107.25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9"/>
        <v>227.99999999999997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9"/>
        <v>106.4</v>
      </c>
      <c r="P3821" s="6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9"/>
        <v>143.33333333333334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9"/>
        <v>104.54285714285714</v>
      </c>
      <c r="P3823" s="6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9"/>
        <v>110.02000000000001</v>
      </c>
      <c r="P3824" s="6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9"/>
        <v>106</v>
      </c>
      <c r="P3825" s="6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9"/>
        <v>108</v>
      </c>
      <c r="P3826" s="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9"/>
        <v>105.42</v>
      </c>
      <c r="P3827" s="6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9"/>
        <v>119.16666666666667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9"/>
        <v>152.66666666666666</v>
      </c>
      <c r="P3829" s="6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7"/>
        <v>42034.928252314814</v>
      </c>
      <c r="T3829" s="10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9"/>
        <v>100</v>
      </c>
      <c r="P3830" s="6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9"/>
        <v>100.2</v>
      </c>
      <c r="P3831" s="6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9"/>
        <v>225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9"/>
        <v>106.02199999999999</v>
      </c>
      <c r="P3833" s="6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9"/>
        <v>104.66666666666666</v>
      </c>
      <c r="P3834" s="6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9"/>
        <v>116.66666666666667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9"/>
        <v>109.03333333333333</v>
      </c>
      <c r="P3836" s="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9"/>
        <v>160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9"/>
        <v>112.5</v>
      </c>
      <c r="P3838" s="6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9"/>
        <v>102.1</v>
      </c>
      <c r="P3839" s="6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9"/>
        <v>100.824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9"/>
        <v>101.25</v>
      </c>
      <c r="P3841" s="6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9"/>
        <v>6500</v>
      </c>
      <c r="P3842" s="6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59"/>
        <v>8.7200000000000006</v>
      </c>
      <c r="P3843" s="6">
        <f t="shared" ref="P3843:P3906" si="360">E3843/L3843</f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ref="O3844:O3907" si="365">(E3844/D3844)*100</f>
        <v>21.94</v>
      </c>
      <c r="P3844" s="6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5"/>
        <v>21.3</v>
      </c>
      <c r="P3845" s="6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5"/>
        <v>41.489795918367342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5"/>
        <v>2.105</v>
      </c>
      <c r="P3847" s="6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5"/>
        <v>2.7</v>
      </c>
      <c r="P3848" s="6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5"/>
        <v>16.161904761904761</v>
      </c>
      <c r="P3849" s="6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5"/>
        <v>16.376923076923077</v>
      </c>
      <c r="P3850" s="6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5"/>
        <v>7.043333333333333</v>
      </c>
      <c r="P3851" s="6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5"/>
        <v>3.8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5"/>
        <v>34.08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5"/>
        <v>0.2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5"/>
        <v>2.5999999999999999E-2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5"/>
        <v>16.254545454545454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5"/>
        <v>2.5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5"/>
        <v>0.02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5"/>
        <v>5.2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5"/>
        <v>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5"/>
        <v>0.04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5"/>
        <v>17.666666666666668</v>
      </c>
      <c r="P3862" s="6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5"/>
        <v>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5"/>
        <v>1.3333333333333334E-2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5"/>
        <v>0</v>
      </c>
      <c r="P3865" s="6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5"/>
        <v>1.2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5"/>
        <v>26.937422295897225</v>
      </c>
      <c r="P3867" s="6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5"/>
        <v>0.54999999999999993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5"/>
        <v>12.55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5"/>
        <v>0.2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5"/>
        <v>3.4474868431088401</v>
      </c>
      <c r="P3871" s="6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5"/>
        <v>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5"/>
        <v>2.666666666666667</v>
      </c>
      <c r="P3873" s="6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5"/>
        <v>0</v>
      </c>
      <c r="P3874" s="6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5"/>
        <v>0</v>
      </c>
      <c r="P3875" s="6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5"/>
        <v>0</v>
      </c>
      <c r="P3876" s="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5"/>
        <v>0</v>
      </c>
      <c r="P3877" s="6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5"/>
        <v>52.794871794871788</v>
      </c>
      <c r="P3878" s="6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5"/>
        <v>4.9639999999999995</v>
      </c>
      <c r="P3879" s="6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5"/>
        <v>5.5555555555555552E-2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5"/>
        <v>0</v>
      </c>
      <c r="P3881" s="6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5"/>
        <v>13.066666666666665</v>
      </c>
      <c r="P3882" s="6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5"/>
        <v>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5"/>
        <v>0</v>
      </c>
      <c r="P3884" s="6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5"/>
        <v>0</v>
      </c>
      <c r="P3885" s="6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5"/>
        <v>0</v>
      </c>
      <c r="P3886" s="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5"/>
        <v>0</v>
      </c>
      <c r="P3887" s="6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5"/>
        <v>0</v>
      </c>
      <c r="P3888" s="6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5"/>
        <v>1.7500000000000002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5"/>
        <v>27.1</v>
      </c>
      <c r="P3890" s="6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5"/>
        <v>1.4749999999999999</v>
      </c>
      <c r="P3891" s="6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5"/>
        <v>16.826666666666668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5"/>
        <v>32.5</v>
      </c>
      <c r="P3893" s="6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5"/>
        <v>0</v>
      </c>
      <c r="P3894" s="6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5"/>
        <v>21.55</v>
      </c>
      <c r="P3895" s="6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5"/>
        <v>3.4666666666666663</v>
      </c>
      <c r="P3896" s="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5"/>
        <v>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5"/>
        <v>10.625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5"/>
        <v>17.599999999999998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5"/>
        <v>32.56</v>
      </c>
      <c r="P3900" s="6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5"/>
        <v>1.25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5"/>
        <v>5.4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5"/>
        <v>0.83333333333333337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5"/>
        <v>48.833333333333336</v>
      </c>
      <c r="P3904" s="6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5"/>
        <v>0</v>
      </c>
      <c r="P3905" s="6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5"/>
        <v>0.03</v>
      </c>
      <c r="P3906" s="6">
        <f t="shared" si="360"/>
        <v>1.5</v>
      </c>
      <c r="Q3906" t="str">
        <f t="shared" si="361"/>
        <v>theater</v>
      </c>
      <c r="R3906" t="str">
        <f t="shared" si="362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5"/>
        <v>11.533333333333333</v>
      </c>
      <c r="P3907" s="6">
        <f t="shared" ref="P3907:P3970" si="366">E3907/L3907</f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ref="O3908:O3971" si="371">(E3908/D3908)*100</f>
        <v>67.333333333333329</v>
      </c>
      <c r="P3908" s="6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1"/>
        <v>15.299999999999999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1"/>
        <v>8.6666666666666679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1"/>
        <v>0.22499999999999998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1"/>
        <v>3.0833333333333335</v>
      </c>
      <c r="P3912" s="6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1"/>
        <v>37.412500000000001</v>
      </c>
      <c r="P3913" s="6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1"/>
        <v>6.6666666666666671E-3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1"/>
        <v>10</v>
      </c>
      <c r="P3915" s="6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1"/>
        <v>36.36</v>
      </c>
      <c r="P3916" s="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1"/>
        <v>0.33333333333333337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1"/>
        <v>0</v>
      </c>
      <c r="P3918" s="6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1"/>
        <v>0.2857142857142857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1"/>
        <v>0.2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1"/>
        <v>1.7999999999999998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42358.684872685189</v>
      </c>
      <c r="T3921" s="10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1"/>
        <v>5.4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1"/>
        <v>0</v>
      </c>
      <c r="P3923" s="6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1"/>
        <v>8.1333333333333329</v>
      </c>
      <c r="P3924" s="6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1"/>
        <v>12.034782608695652</v>
      </c>
      <c r="P3925" s="6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1"/>
        <v>15.266666666666667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1"/>
        <v>10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1"/>
        <v>0.3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1"/>
        <v>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1"/>
        <v>13.020000000000001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1"/>
        <v>2.2650000000000001</v>
      </c>
      <c r="P3931" s="6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1"/>
        <v>0</v>
      </c>
      <c r="P3932" s="6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1"/>
        <v>0</v>
      </c>
      <c r="P3933" s="6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1"/>
        <v>8.3333333333333332E-3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1"/>
        <v>15.742857142857142</v>
      </c>
      <c r="P3935" s="6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1"/>
        <v>11</v>
      </c>
      <c r="P3936" s="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1"/>
        <v>43.833333333333336</v>
      </c>
      <c r="P3937" s="6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1"/>
        <v>0</v>
      </c>
      <c r="P3938" s="6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1"/>
        <v>86.135181975736558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1"/>
        <v>12.196620583717358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1"/>
        <v>0.1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1"/>
        <v>0.22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1"/>
        <v>0.90909090909090906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1"/>
        <v>0</v>
      </c>
      <c r="P3944" s="6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1"/>
        <v>35.64</v>
      </c>
      <c r="P3945" s="6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1"/>
        <v>0</v>
      </c>
      <c r="P3946" s="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1"/>
        <v>0.25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1"/>
        <v>3.25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1"/>
        <v>3.3666666666666663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1"/>
        <v>0</v>
      </c>
      <c r="P3950" s="6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1"/>
        <v>15.770000000000001</v>
      </c>
      <c r="P3951" s="6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1"/>
        <v>0.625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1"/>
        <v>5.0000000000000001E-4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1"/>
        <v>9.6153846153846159E-2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1"/>
        <v>0</v>
      </c>
      <c r="P3955" s="6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1"/>
        <v>0</v>
      </c>
      <c r="P3956" s="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1"/>
        <v>24.285714285714285</v>
      </c>
      <c r="P3957" s="6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1"/>
        <v>0</v>
      </c>
      <c r="P3958" s="6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1"/>
        <v>2.5000000000000001E-2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1"/>
        <v>32.049999999999997</v>
      </c>
      <c r="P3960" s="6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1"/>
        <v>24.333333333333336</v>
      </c>
      <c r="P3961" s="6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1"/>
        <v>1.5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1"/>
        <v>0.42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1"/>
        <v>3.214285714285714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1"/>
        <v>0</v>
      </c>
      <c r="P3965" s="6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1"/>
        <v>6.3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1"/>
        <v>14.249999999999998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1"/>
        <v>0.6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1"/>
        <v>24.117647058823529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71"/>
        <v>10.54</v>
      </c>
      <c r="P3970" s="6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1"/>
        <v>7.4690265486725664</v>
      </c>
      <c r="P3971" s="6">
        <f t="shared" ref="P3971:P4034" si="372">E3971/L3971</f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ref="O3972:O4035" si="377">(E3972/D3972)*100</f>
        <v>7.3333333333333334E-2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7"/>
        <v>0.97142857142857131</v>
      </c>
      <c r="P3973" s="6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7"/>
        <v>21.099999999999998</v>
      </c>
      <c r="P3974" s="6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7"/>
        <v>78.100000000000009</v>
      </c>
      <c r="P3975" s="6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7"/>
        <v>32</v>
      </c>
      <c r="P3976" s="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7"/>
        <v>0</v>
      </c>
      <c r="P3977" s="6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7"/>
        <v>47.692307692307693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7"/>
        <v>1.4500000000000002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7"/>
        <v>10.7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7"/>
        <v>1.8333333333333333</v>
      </c>
      <c r="P3981" s="6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7"/>
        <v>18</v>
      </c>
      <c r="P3982" s="6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7"/>
        <v>4.083333333333333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7"/>
        <v>20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7"/>
        <v>34.802513464991023</v>
      </c>
      <c r="P3985" s="6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7"/>
        <v>6.3333333333333339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41920.963472222218</v>
      </c>
      <c r="T3986" s="10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7"/>
        <v>32.049999999999997</v>
      </c>
      <c r="P3987" s="6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7"/>
        <v>9.76</v>
      </c>
      <c r="P3988" s="6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7"/>
        <v>37.75</v>
      </c>
      <c r="P3989" s="6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7"/>
        <v>2.1333333333333333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7"/>
        <v>0</v>
      </c>
      <c r="P3991" s="6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7"/>
        <v>4.1818181818181817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7"/>
        <v>20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7"/>
        <v>5.41</v>
      </c>
      <c r="P3994" s="6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7"/>
        <v>6.0000000000000001E-3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7"/>
        <v>0.25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7"/>
        <v>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7"/>
        <v>16.566666666666666</v>
      </c>
      <c r="P3998" s="6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7"/>
        <v>0</v>
      </c>
      <c r="P3999" s="6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7"/>
        <v>57.199999999999996</v>
      </c>
      <c r="P4000" s="6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7"/>
        <v>16.514285714285716</v>
      </c>
      <c r="P4001" s="6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7"/>
        <v>0.125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7"/>
        <v>37.75</v>
      </c>
      <c r="P4003" s="6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7"/>
        <v>1.8399999999999999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7"/>
        <v>10.050000000000001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7"/>
        <v>0.2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7"/>
        <v>1.3333333333333335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7"/>
        <v>6.6666666666666671E-3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7"/>
        <v>0.25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7"/>
        <v>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7"/>
        <v>3.8860103626943006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7"/>
        <v>24.194444444444443</v>
      </c>
      <c r="P4012" s="6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7"/>
        <v>7.6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7"/>
        <v>0</v>
      </c>
      <c r="P4014" s="6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7"/>
        <v>1.3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7"/>
        <v>0</v>
      </c>
      <c r="P4016" s="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7"/>
        <v>1.4285714285714287E-2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7"/>
        <v>14.000000000000002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7"/>
        <v>1.05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7"/>
        <v>8.6666666666666679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7"/>
        <v>0.82857142857142851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7"/>
        <v>16.666666666666664</v>
      </c>
      <c r="P4022" s="6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7"/>
        <v>0.83333333333333337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7"/>
        <v>69.561111111111103</v>
      </c>
      <c r="P4024" s="6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7"/>
        <v>0</v>
      </c>
      <c r="P4025" s="6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7"/>
        <v>1.25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7"/>
        <v>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7"/>
        <v>0</v>
      </c>
      <c r="P4028" s="6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7"/>
        <v>7.166666666666667</v>
      </c>
      <c r="P4029" s="6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7"/>
        <v>28.050000000000004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7"/>
        <v>0</v>
      </c>
      <c r="P4031" s="6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7"/>
        <v>16</v>
      </c>
      <c r="P4032" s="6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7"/>
        <v>0</v>
      </c>
      <c r="P4033" s="6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7"/>
        <v>6.8287037037037033</v>
      </c>
      <c r="P4034" s="6">
        <f t="shared" si="372"/>
        <v>59</v>
      </c>
      <c r="Q4034" t="str">
        <f t="shared" si="373"/>
        <v>theater</v>
      </c>
      <c r="R4034" t="str">
        <f t="shared" si="374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7"/>
        <v>25.698702928870294</v>
      </c>
      <c r="P4035" s="6">
        <f t="shared" ref="P4035:P4098" si="378">E4035/L4035</f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ref="O4036:O4099" si="383">(E4036/D4036)*100</f>
        <v>1.4814814814814816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3"/>
        <v>36.85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3"/>
        <v>47.05</v>
      </c>
      <c r="P4038" s="6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3"/>
        <v>11.428571428571429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3"/>
        <v>12.04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3"/>
        <v>60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3"/>
        <v>31.25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3"/>
        <v>0.42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3"/>
        <v>0.21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3"/>
        <v>0</v>
      </c>
      <c r="P4045" s="6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3"/>
        <v>37.5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3"/>
        <v>0.02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3"/>
        <v>8.2142857142857135</v>
      </c>
      <c r="P4048" s="6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3"/>
        <v>2.1999999999999997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3"/>
        <v>17.652941176470588</v>
      </c>
      <c r="P4050" s="6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3"/>
        <v>0.08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3"/>
        <v>6.6666666666666666E-2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3"/>
        <v>0</v>
      </c>
      <c r="P4053" s="6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3"/>
        <v>37.533333333333339</v>
      </c>
      <c r="P4054" s="6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3"/>
        <v>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3"/>
        <v>0</v>
      </c>
      <c r="P4056" s="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3"/>
        <v>17.62</v>
      </c>
      <c r="P4057" s="6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3"/>
        <v>53</v>
      </c>
      <c r="P4058" s="6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3"/>
        <v>22.142857142857142</v>
      </c>
      <c r="P4059" s="6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3"/>
        <v>2.5333333333333332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3"/>
        <v>2.5</v>
      </c>
      <c r="P4061" s="6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3"/>
        <v>2.85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3"/>
        <v>0</v>
      </c>
      <c r="P4063" s="6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3"/>
        <v>2.4500000000000002</v>
      </c>
      <c r="P4064" s="6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3"/>
        <v>1.4210526315789473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3"/>
        <v>19.25</v>
      </c>
      <c r="P4066" s="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3"/>
        <v>0.67500000000000004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3"/>
        <v>0.16666666666666669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3"/>
        <v>60.9</v>
      </c>
      <c r="P4069" s="6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3"/>
        <v>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3"/>
        <v>34.4</v>
      </c>
      <c r="P4071" s="6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3"/>
        <v>16.5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3"/>
        <v>0</v>
      </c>
      <c r="P4073" s="6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3"/>
        <v>0.4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3"/>
        <v>1.0571428571428572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3"/>
        <v>26.727272727272727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3"/>
        <v>28.799999999999997</v>
      </c>
      <c r="P4077" s="6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3"/>
        <v>0</v>
      </c>
      <c r="P4078" s="6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3"/>
        <v>8.9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3"/>
        <v>0</v>
      </c>
      <c r="P4080" s="6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3"/>
        <v>0.16666666666666669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3"/>
        <v>0</v>
      </c>
      <c r="P4082" s="6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3"/>
        <v>15.737410071942445</v>
      </c>
      <c r="P4083" s="6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3"/>
        <v>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3"/>
        <v>21.685714285714287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3"/>
        <v>0.33333333333333337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3"/>
        <v>0.2857142857142857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3"/>
        <v>4.7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3"/>
        <v>0</v>
      </c>
      <c r="P4089" s="6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3"/>
        <v>10.8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3"/>
        <v>4.8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3"/>
        <v>3.2</v>
      </c>
      <c r="P4092" s="6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3"/>
        <v>12.75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3"/>
        <v>1.8181818181818181E-2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3"/>
        <v>2.4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3"/>
        <v>36.5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3"/>
        <v>2.666666666666667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83"/>
        <v>11.428571428571429</v>
      </c>
      <c r="P4098" s="6">
        <f t="shared" si="378"/>
        <v>80</v>
      </c>
      <c r="Q4098" t="str">
        <f t="shared" si="379"/>
        <v>theater</v>
      </c>
      <c r="R4098" t="str">
        <f t="shared" si="380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3"/>
        <v>0</v>
      </c>
      <c r="P4099" s="6" t="e">
        <f t="shared" ref="P4099:P4115" si="384">E4099/L4099</f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ref="O4100:O4115" si="389">(E4100/D4100)*100</f>
        <v>0</v>
      </c>
      <c r="P4100" s="6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9"/>
        <v>1.1111111111111112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9"/>
        <v>0</v>
      </c>
      <c r="P4102" s="6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9"/>
        <v>0</v>
      </c>
      <c r="P4103" s="6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9"/>
        <v>27.400000000000002</v>
      </c>
      <c r="P4104" s="6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9"/>
        <v>10</v>
      </c>
      <c r="P4105" s="6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9"/>
        <v>21.366666666666667</v>
      </c>
      <c r="P4106" s="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9"/>
        <v>6.9696969696969706</v>
      </c>
      <c r="P4107" s="6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9"/>
        <v>70.599999999999994</v>
      </c>
      <c r="P4108" s="6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9"/>
        <v>2.0500000000000003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9"/>
        <v>1.9666666666666666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9"/>
        <v>0</v>
      </c>
      <c r="P4111" s="6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9"/>
        <v>28.666666666666668</v>
      </c>
      <c r="P4112" s="6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9"/>
        <v>3.1333333333333333</v>
      </c>
      <c r="P4113" s="6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9"/>
        <v>0.04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9"/>
        <v>0.2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  <row r="4116" spans="1:20" x14ac:dyDescent="0.3">
      <c r="T4116" s="10"/>
    </row>
    <row r="4117" spans="1:20" x14ac:dyDescent="0.3">
      <c r="T4117" s="10"/>
    </row>
    <row r="4118" spans="1:20" x14ac:dyDescent="0.3">
      <c r="T4118" s="10"/>
    </row>
    <row r="4119" spans="1:20" x14ac:dyDescent="0.3">
      <c r="T4119" s="10"/>
    </row>
    <row r="4120" spans="1:20" x14ac:dyDescent="0.3">
      <c r="T4120" s="10"/>
    </row>
    <row r="4121" spans="1:20" x14ac:dyDescent="0.3">
      <c r="T4121" s="10"/>
    </row>
    <row r="4122" spans="1:20" x14ac:dyDescent="0.3">
      <c r="T4122" s="10"/>
    </row>
    <row r="4123" spans="1:20" x14ac:dyDescent="0.3">
      <c r="T4123" s="10"/>
    </row>
    <row r="4124" spans="1:20" x14ac:dyDescent="0.3">
      <c r="T4124" s="10"/>
    </row>
    <row r="4125" spans="1:20" x14ac:dyDescent="0.3">
      <c r="T4125" s="10"/>
    </row>
    <row r="4126" spans="1:20" x14ac:dyDescent="0.3">
      <c r="T4126" s="10"/>
    </row>
    <row r="4127" spans="1:20" x14ac:dyDescent="0.3">
      <c r="T4127" s="10"/>
    </row>
    <row r="4128" spans="1:20" x14ac:dyDescent="0.3">
      <c r="T4128" s="10"/>
    </row>
    <row r="4129" spans="20:20" x14ac:dyDescent="0.3">
      <c r="T4129" s="10"/>
    </row>
    <row r="4130" spans="20:20" x14ac:dyDescent="0.3">
      <c r="T4130" s="10"/>
    </row>
    <row r="4131" spans="20:20" x14ac:dyDescent="0.3">
      <c r="T4131" s="10"/>
    </row>
    <row r="4132" spans="20:20" x14ac:dyDescent="0.3">
      <c r="T4132" s="10"/>
    </row>
    <row r="4133" spans="20:20" x14ac:dyDescent="0.3">
      <c r="T4133" s="10"/>
    </row>
    <row r="4134" spans="20:20" x14ac:dyDescent="0.3">
      <c r="T4134" s="10"/>
    </row>
    <row r="4135" spans="20:20" x14ac:dyDescent="0.3">
      <c r="T4135" s="10"/>
    </row>
    <row r="4136" spans="20:20" x14ac:dyDescent="0.3">
      <c r="T4136" s="10"/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3353-70DC-40C3-8811-3FD654242B69}">
  <dimension ref="A1:F8"/>
  <sheetViews>
    <sheetView workbookViewId="0">
      <selection activeCell="B2" sqref="B2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12" bestFit="1" customWidth="1"/>
    <col min="4" max="4" width="10.44140625" bestFit="1" customWidth="1"/>
    <col min="5" max="5" width="7.10937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0.7773437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8222</v>
      </c>
      <c r="B1" t="s">
        <v>8239</v>
      </c>
    </row>
    <row r="3" spans="1:6" x14ac:dyDescent="0.3">
      <c r="A3" s="7" t="s">
        <v>8319</v>
      </c>
      <c r="B3" s="7" t="s">
        <v>8310</v>
      </c>
    </row>
    <row r="4" spans="1:6" x14ac:dyDescent="0.3">
      <c r="A4" s="7" t="s">
        <v>8317</v>
      </c>
      <c r="B4" t="s">
        <v>8312</v>
      </c>
      <c r="C4" t="s">
        <v>8313</v>
      </c>
      <c r="D4" t="s">
        <v>8315</v>
      </c>
      <c r="E4" t="s">
        <v>8316</v>
      </c>
      <c r="F4" t="s">
        <v>8311</v>
      </c>
    </row>
    <row r="5" spans="1:6" x14ac:dyDescent="0.3">
      <c r="A5" s="8" t="s">
        <v>8219</v>
      </c>
      <c r="B5" s="9"/>
      <c r="C5" s="9"/>
      <c r="D5" s="9">
        <v>3</v>
      </c>
      <c r="E5" s="9"/>
      <c r="F5" s="9">
        <v>3</v>
      </c>
    </row>
    <row r="6" spans="1:6" x14ac:dyDescent="0.3">
      <c r="A6" s="8" t="s">
        <v>8220</v>
      </c>
      <c r="B6" s="9">
        <v>1</v>
      </c>
      <c r="C6" s="9">
        <v>1</v>
      </c>
      <c r="D6" s="9"/>
      <c r="E6" s="9"/>
      <c r="F6" s="9">
        <v>2</v>
      </c>
    </row>
    <row r="7" spans="1:6" x14ac:dyDescent="0.3">
      <c r="A7" s="8" t="s">
        <v>8218</v>
      </c>
      <c r="B7" s="9"/>
      <c r="C7" s="9"/>
      <c r="D7" s="9"/>
      <c r="E7" s="9">
        <v>1</v>
      </c>
      <c r="F7" s="9">
        <v>1</v>
      </c>
    </row>
    <row r="8" spans="1:6" x14ac:dyDescent="0.3">
      <c r="A8" s="8" t="s">
        <v>8311</v>
      </c>
      <c r="B8" s="9">
        <v>1</v>
      </c>
      <c r="C8" s="9">
        <v>1</v>
      </c>
      <c r="D8" s="9">
        <v>3</v>
      </c>
      <c r="E8" s="9">
        <v>1</v>
      </c>
      <c r="F8" s="9">
        <v>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C0A4-1F9D-4326-AB79-847164E6796E}">
  <dimension ref="A1:E10"/>
  <sheetViews>
    <sheetView zoomScale="80" zoomScaleNormal="80" workbookViewId="0">
      <selection activeCell="I4" sqref="I4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3" width="5.44140625" bestFit="1" customWidth="1"/>
    <col min="4" max="4" width="6.6640625" bestFit="1" customWidth="1"/>
    <col min="5" max="5" width="11" bestFit="1" customWidth="1"/>
    <col min="6" max="6" width="13.44140625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5" x14ac:dyDescent="0.3">
      <c r="A1" s="7" t="s">
        <v>8222</v>
      </c>
      <c r="B1" t="s">
        <v>8318</v>
      </c>
    </row>
    <row r="2" spans="1:5" x14ac:dyDescent="0.3">
      <c r="A2" s="7" t="s">
        <v>8308</v>
      </c>
      <c r="B2" t="s">
        <v>8316</v>
      </c>
    </row>
    <row r="4" spans="1:5" x14ac:dyDescent="0.3">
      <c r="A4" s="7" t="s">
        <v>8319</v>
      </c>
      <c r="B4" s="7" t="s">
        <v>8310</v>
      </c>
    </row>
    <row r="5" spans="1:5" x14ac:dyDescent="0.3">
      <c r="A5" s="7" t="s">
        <v>8317</v>
      </c>
      <c r="B5" t="s">
        <v>8320</v>
      </c>
      <c r="C5" t="s">
        <v>8321</v>
      </c>
      <c r="D5" t="s">
        <v>8322</v>
      </c>
      <c r="E5" t="s">
        <v>8311</v>
      </c>
    </row>
    <row r="6" spans="1:5" x14ac:dyDescent="0.3">
      <c r="A6" s="8" t="s">
        <v>8219</v>
      </c>
      <c r="B6" s="9">
        <v>20</v>
      </c>
      <c r="C6" s="9"/>
      <c r="D6" s="9">
        <v>17</v>
      </c>
      <c r="E6" s="9">
        <v>37</v>
      </c>
    </row>
    <row r="7" spans="1:5" x14ac:dyDescent="0.3">
      <c r="A7" s="8" t="s">
        <v>8220</v>
      </c>
      <c r="B7" s="9">
        <v>60</v>
      </c>
      <c r="C7" s="9">
        <v>353</v>
      </c>
      <c r="D7" s="9">
        <v>80</v>
      </c>
      <c r="E7" s="9">
        <v>493</v>
      </c>
    </row>
    <row r="8" spans="1:5" x14ac:dyDescent="0.3">
      <c r="A8" s="8" t="s">
        <v>8221</v>
      </c>
      <c r="B8" s="9"/>
      <c r="C8" s="9">
        <v>19</v>
      </c>
      <c r="D8" s="9">
        <v>5</v>
      </c>
      <c r="E8" s="9">
        <v>24</v>
      </c>
    </row>
    <row r="9" spans="1:5" x14ac:dyDescent="0.3">
      <c r="A9" s="8" t="s">
        <v>8218</v>
      </c>
      <c r="B9" s="9">
        <v>60</v>
      </c>
      <c r="C9" s="9">
        <v>694</v>
      </c>
      <c r="D9" s="9">
        <v>85</v>
      </c>
      <c r="E9" s="9">
        <v>839</v>
      </c>
    </row>
    <row r="10" spans="1:5" x14ac:dyDescent="0.3">
      <c r="A10" s="8" t="s">
        <v>8311</v>
      </c>
      <c r="B10" s="9">
        <v>140</v>
      </c>
      <c r="C10" s="9">
        <v>1066</v>
      </c>
      <c r="D10" s="9">
        <v>187</v>
      </c>
      <c r="E10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D703-5202-4631-91F6-DE7EAE9532F0}">
  <dimension ref="A1:E18"/>
  <sheetViews>
    <sheetView workbookViewId="0">
      <selection activeCell="B1" sqref="B1 B6:F18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8314</v>
      </c>
    </row>
    <row r="2" spans="1:5" x14ac:dyDescent="0.3">
      <c r="A2" s="7" t="s">
        <v>8337</v>
      </c>
      <c r="B2" t="s">
        <v>8318</v>
      </c>
    </row>
    <row r="4" spans="1:5" x14ac:dyDescent="0.3">
      <c r="A4" s="7" t="s">
        <v>8319</v>
      </c>
      <c r="B4" s="7" t="s">
        <v>8310</v>
      </c>
    </row>
    <row r="5" spans="1:5" x14ac:dyDescent="0.3">
      <c r="A5" s="7" t="s">
        <v>8317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">
      <c r="A6" s="11" t="s">
        <v>8331</v>
      </c>
      <c r="B6" s="9">
        <v>2</v>
      </c>
      <c r="C6" s="9">
        <v>13</v>
      </c>
      <c r="D6" s="9">
        <v>11</v>
      </c>
      <c r="E6" s="9">
        <v>26</v>
      </c>
    </row>
    <row r="7" spans="1:5" x14ac:dyDescent="0.3">
      <c r="A7" s="11" t="s">
        <v>8332</v>
      </c>
      <c r="B7" s="9">
        <v>3</v>
      </c>
      <c r="C7" s="9">
        <v>5</v>
      </c>
      <c r="D7" s="9">
        <v>6</v>
      </c>
      <c r="E7" s="9">
        <v>14</v>
      </c>
    </row>
    <row r="8" spans="1:5" x14ac:dyDescent="0.3">
      <c r="A8" s="11" t="s">
        <v>8333</v>
      </c>
      <c r="B8" s="9">
        <v>3</v>
      </c>
      <c r="C8" s="9">
        <v>9</v>
      </c>
      <c r="D8" s="9">
        <v>5</v>
      </c>
      <c r="E8" s="9">
        <v>17</v>
      </c>
    </row>
    <row r="9" spans="1:5" x14ac:dyDescent="0.3">
      <c r="A9" s="11" t="s">
        <v>8334</v>
      </c>
      <c r="B9" s="9">
        <v>3</v>
      </c>
      <c r="C9" s="9">
        <v>12</v>
      </c>
      <c r="D9" s="9">
        <v>6</v>
      </c>
      <c r="E9" s="9">
        <v>21</v>
      </c>
    </row>
    <row r="10" spans="1:5" x14ac:dyDescent="0.3">
      <c r="A10" s="11" t="s">
        <v>8325</v>
      </c>
      <c r="B10" s="9">
        <v>4</v>
      </c>
      <c r="C10" s="9">
        <v>12</v>
      </c>
      <c r="D10" s="9">
        <v>8</v>
      </c>
      <c r="E10" s="9">
        <v>24</v>
      </c>
    </row>
    <row r="11" spans="1:5" x14ac:dyDescent="0.3">
      <c r="A11" s="11" t="s">
        <v>8335</v>
      </c>
      <c r="B11" s="9">
        <v>3</v>
      </c>
      <c r="C11" s="9">
        <v>12</v>
      </c>
      <c r="D11" s="9">
        <v>7</v>
      </c>
      <c r="E11" s="9">
        <v>22</v>
      </c>
    </row>
    <row r="12" spans="1:5" x14ac:dyDescent="0.3">
      <c r="A12" s="11" t="s">
        <v>8326</v>
      </c>
      <c r="B12" s="9">
        <v>3</v>
      </c>
      <c r="C12" s="9">
        <v>15</v>
      </c>
      <c r="D12" s="9">
        <v>9</v>
      </c>
      <c r="E12" s="9">
        <v>27</v>
      </c>
    </row>
    <row r="13" spans="1:5" x14ac:dyDescent="0.3">
      <c r="A13" s="11" t="s">
        <v>8327</v>
      </c>
      <c r="B13" s="9">
        <v>1</v>
      </c>
      <c r="C13" s="9">
        <v>7</v>
      </c>
      <c r="D13" s="9">
        <v>2</v>
      </c>
      <c r="E13" s="9">
        <v>10</v>
      </c>
    </row>
    <row r="14" spans="1:5" x14ac:dyDescent="0.3">
      <c r="A14" s="11" t="s">
        <v>8328</v>
      </c>
      <c r="B14" s="9">
        <v>1</v>
      </c>
      <c r="C14" s="9">
        <v>11</v>
      </c>
      <c r="D14" s="9">
        <v>5</v>
      </c>
      <c r="E14" s="9">
        <v>17</v>
      </c>
    </row>
    <row r="15" spans="1:5" x14ac:dyDescent="0.3">
      <c r="A15" s="11" t="s">
        <v>8329</v>
      </c>
      <c r="B15" s="9">
        <v>4</v>
      </c>
      <c r="C15" s="9">
        <v>11</v>
      </c>
      <c r="D15" s="9">
        <v>3</v>
      </c>
      <c r="E15" s="9">
        <v>18</v>
      </c>
    </row>
    <row r="16" spans="1:5" x14ac:dyDescent="0.3">
      <c r="A16" s="11" t="s">
        <v>8330</v>
      </c>
      <c r="B16" s="9">
        <v>2</v>
      </c>
      <c r="C16" s="9">
        <v>10</v>
      </c>
      <c r="D16" s="9">
        <v>11</v>
      </c>
      <c r="E16" s="9">
        <v>23</v>
      </c>
    </row>
    <row r="17" spans="1:5" x14ac:dyDescent="0.3">
      <c r="A17" s="11" t="s">
        <v>8336</v>
      </c>
      <c r="B17" s="9">
        <v>1</v>
      </c>
      <c r="C17" s="9">
        <v>10</v>
      </c>
      <c r="D17" s="9">
        <v>7</v>
      </c>
      <c r="E17" s="9">
        <v>18</v>
      </c>
    </row>
    <row r="18" spans="1:5" x14ac:dyDescent="0.3">
      <c r="A18" s="11" t="s">
        <v>8311</v>
      </c>
      <c r="B18" s="9">
        <v>30</v>
      </c>
      <c r="C18" s="9">
        <v>127</v>
      </c>
      <c r="D18" s="9">
        <v>80</v>
      </c>
      <c r="E18" s="9">
        <v>237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7259-3295-4E39-B5EA-EE486988A9E7}">
  <dimension ref="A1:I12"/>
  <sheetViews>
    <sheetView tabSelected="1" workbookViewId="0">
      <selection activeCellId="3" sqref="F1:F1048576 G1:G1048576 H1:H1048576 A1:A1048576"/>
    </sheetView>
  </sheetViews>
  <sheetFormatPr defaultRowHeight="14.4" x14ac:dyDescent="0.3"/>
  <cols>
    <col min="1" max="1" width="13.33203125" customWidth="1"/>
    <col min="2" max="2" width="16.21875" customWidth="1"/>
    <col min="3" max="3" width="16.6640625" customWidth="1"/>
    <col min="4" max="4" width="15.6640625" customWidth="1"/>
    <col min="5" max="5" width="19.109375" customWidth="1"/>
    <col min="6" max="6" width="19.109375" bestFit="1" customWidth="1"/>
    <col min="7" max="7" width="19.109375" customWidth="1"/>
    <col min="8" max="8" width="19.5546875" bestFit="1" customWidth="1"/>
    <col min="9" max="9" width="20.44140625" customWidth="1"/>
  </cols>
  <sheetData>
    <row r="1" spans="1:9" x14ac:dyDescent="0.3">
      <c r="A1" t="s">
        <v>8338</v>
      </c>
      <c r="B1" t="s">
        <v>8339</v>
      </c>
      <c r="C1" t="s">
        <v>8340</v>
      </c>
      <c r="D1" t="s">
        <v>8356</v>
      </c>
      <c r="E1" t="s">
        <v>8341</v>
      </c>
      <c r="F1" t="s">
        <v>8342</v>
      </c>
      <c r="G1" t="s">
        <v>8343</v>
      </c>
      <c r="H1" t="s">
        <v>8344</v>
      </c>
    </row>
    <row r="2" spans="1:9" x14ac:dyDescent="0.3">
      <c r="A2" t="s">
        <v>8345</v>
      </c>
      <c r="B2">
        <f>COUNTIFS(Original!D2:D4115,"&lt;5000",Original!F2:F4115,"successful")</f>
        <v>1254</v>
      </c>
      <c r="C2">
        <f>COUNTIFS(Original!D2:D4115,"&lt;5000",Original!F2:F4115,"failed")</f>
        <v>533</v>
      </c>
      <c r="D2">
        <f>COUNTIFS(Original!D2:D4115,"&lt;5000",Original!F2:F4115,"canceled")</f>
        <v>78</v>
      </c>
      <c r="E2">
        <f>B2+C2+D2</f>
        <v>1865</v>
      </c>
      <c r="F2" s="12">
        <f>B2/E2</f>
        <v>0.67238605898123327</v>
      </c>
      <c r="G2" s="12">
        <f>C2/E2</f>
        <v>0.28579088471849867</v>
      </c>
      <c r="H2" s="12">
        <f>D2/E2</f>
        <v>4.1823056300268099E-2</v>
      </c>
      <c r="I2" s="12"/>
    </row>
    <row r="3" spans="1:9" x14ac:dyDescent="0.3">
      <c r="A3" t="s">
        <v>8346</v>
      </c>
      <c r="B3">
        <f>COUNTIFS(Original!D2:D4115,"&gt;4999",Original!D2:D4115, "&lt;10000",Original!F2:F4115,"successful")</f>
        <v>381</v>
      </c>
      <c r="C3">
        <f>COUNTIFS(Original!D2:D4115,"&gt;4999",Original!D2:D4115, "&lt;10000",Original!F2:F4115,"failed")</f>
        <v>283</v>
      </c>
      <c r="D3">
        <f>COUNTIFS(Original!D2:D4115,"&gt;4999",Original!D2:D4115, "&lt;10000",Original!F2:F4115,"canceled")</f>
        <v>52</v>
      </c>
      <c r="E3">
        <f t="shared" ref="E3:E12" si="0">B3+C3+D3</f>
        <v>716</v>
      </c>
      <c r="F3" s="12">
        <f t="shared" ref="F3:F12" si="1">B3/E3</f>
        <v>0.53212290502793291</v>
      </c>
      <c r="G3" s="12">
        <f t="shared" ref="G3:G12" si="2">C3/E3</f>
        <v>0.39525139664804471</v>
      </c>
      <c r="H3" s="12">
        <f t="shared" ref="H3:H12" si="3">D3/E3</f>
        <v>7.2625698324022353E-2</v>
      </c>
    </row>
    <row r="4" spans="1:9" x14ac:dyDescent="0.3">
      <c r="A4" t="s">
        <v>8347</v>
      </c>
      <c r="B4">
        <f>COUNTIFS(Original!D2:D4115,"&gt;9999",Original!D2:D4115, "&lt;15000",Original!F2:F4115,"successful")</f>
        <v>168</v>
      </c>
      <c r="C4">
        <f>COUNTIFS(Original!D2:D4115,"&gt;9999",Original!D2:D4115, "&lt;15000",Original!F2:F4115,"failed")</f>
        <v>144</v>
      </c>
      <c r="D4">
        <f>COUNTIFS(Original!D2:D4115,"&gt;9999",Original!D2:D4115, "&lt;15000",Original!F2:F4115,"canceled")</f>
        <v>40</v>
      </c>
      <c r="E4">
        <f t="shared" si="0"/>
        <v>352</v>
      </c>
      <c r="F4" s="12">
        <f t="shared" si="1"/>
        <v>0.47727272727272729</v>
      </c>
      <c r="G4" s="12">
        <f t="shared" si="2"/>
        <v>0.40909090909090912</v>
      </c>
      <c r="H4" s="12">
        <f t="shared" si="3"/>
        <v>0.11363636363636363</v>
      </c>
    </row>
    <row r="5" spans="1:9" x14ac:dyDescent="0.3">
      <c r="A5" t="s">
        <v>8348</v>
      </c>
      <c r="B5">
        <f>COUNTIFS(Original!D2:D4115,"&gt;14999",Original!D2:D4115, "&lt;20000",Original!F2:F4115,"successful")</f>
        <v>94</v>
      </c>
      <c r="C5">
        <f>COUNTIFS(Original!D2:D4115,"&gt;14999",Original!D2:D4115, "&lt;20000",Original!F2:F4115,"successful")</f>
        <v>94</v>
      </c>
      <c r="D5">
        <f>COUNTIFS(Original!D2:D4115,"&gt;14999",Original!D2:D4115, "&lt;20000",Original!F2:F4115,"canceled")</f>
        <v>17</v>
      </c>
      <c r="E5">
        <f t="shared" si="0"/>
        <v>205</v>
      </c>
      <c r="F5" s="12">
        <f t="shared" si="1"/>
        <v>0.45853658536585368</v>
      </c>
      <c r="G5" s="12">
        <f t="shared" si="2"/>
        <v>0.45853658536585368</v>
      </c>
      <c r="H5" s="12">
        <f t="shared" si="3"/>
        <v>8.2926829268292687E-2</v>
      </c>
    </row>
    <row r="6" spans="1:9" x14ac:dyDescent="0.3">
      <c r="A6" t="s">
        <v>8349</v>
      </c>
      <c r="B6">
        <f>COUNTIFS(Original!D2:D4115,"&gt;19999",Original!D2:D4115, "&lt;25000",Original!F2:F4115,"successful")</f>
        <v>62</v>
      </c>
      <c r="C6">
        <f>COUNTIFS(Original!D2:D4115,"&gt;19999",Original!D2:D4115, "&lt;25000",Original!F2:F4115,"failed")</f>
        <v>72</v>
      </c>
      <c r="D6">
        <f>COUNTIFS(Original!D2:D4115,"&gt;19999",Original!D2:D4115, "&lt;25000",Original!F2:F4115,"canceled")</f>
        <v>14</v>
      </c>
      <c r="E6">
        <f t="shared" si="0"/>
        <v>148</v>
      </c>
      <c r="F6" s="12">
        <f t="shared" si="1"/>
        <v>0.41891891891891891</v>
      </c>
      <c r="G6" s="12">
        <f t="shared" si="2"/>
        <v>0.48648648648648651</v>
      </c>
      <c r="H6" s="12">
        <f t="shared" si="3"/>
        <v>9.45945945945946E-2</v>
      </c>
    </row>
    <row r="7" spans="1:9" x14ac:dyDescent="0.3">
      <c r="A7" t="s">
        <v>8350</v>
      </c>
      <c r="B7">
        <f>COUNTIFS(Original!D2:D4115,"&gt;24999",Original!D2:D4115, "&lt;30000",Original!F2:F4115,"successful")</f>
        <v>55</v>
      </c>
      <c r="C7">
        <f>COUNTIFS(Original!D2:D4115,"&gt;24999",Original!D2:D4115, "&lt;30000",Original!F2:F4115,"Failed")</f>
        <v>64</v>
      </c>
      <c r="D7">
        <f>COUNTIFS(Original!D2:D4115,"&gt;24999",Original!D2:D4115, "&lt;30000",Original!F2:F4115,"canceled")</f>
        <v>18</v>
      </c>
      <c r="E7">
        <f t="shared" si="0"/>
        <v>137</v>
      </c>
      <c r="F7" s="12">
        <f t="shared" si="1"/>
        <v>0.40145985401459855</v>
      </c>
      <c r="G7" s="12">
        <f t="shared" si="2"/>
        <v>0.46715328467153283</v>
      </c>
      <c r="H7" s="12">
        <f t="shared" si="3"/>
        <v>0.13138686131386862</v>
      </c>
      <c r="I7" s="12"/>
    </row>
    <row r="8" spans="1:9" x14ac:dyDescent="0.3">
      <c r="A8" t="s">
        <v>8351</v>
      </c>
      <c r="B8">
        <f>COUNTIFS(Original!D2:D4115,"&gt;29999",Original!D2:D4115, "&lt;35000",Original!F2:F4115,"successful")</f>
        <v>32</v>
      </c>
      <c r="C8">
        <f>COUNTIFS(Original!D2:D4115,"&gt;29999",Original!D2:D4115, "&lt;35000",Original!F2:F4115,"failed")</f>
        <v>37</v>
      </c>
      <c r="D8">
        <f>COUNTIFS(Original!D2:D4115,"&gt;29999",Original!D2:D4115, "&lt;35000",Original!F2:F4115,"canceled")</f>
        <v>13</v>
      </c>
      <c r="E8">
        <f t="shared" si="0"/>
        <v>82</v>
      </c>
      <c r="F8" s="12">
        <f t="shared" si="1"/>
        <v>0.3902439024390244</v>
      </c>
      <c r="G8" s="12">
        <f t="shared" si="2"/>
        <v>0.45121951219512196</v>
      </c>
      <c r="H8" s="12">
        <f t="shared" si="3"/>
        <v>0.15853658536585366</v>
      </c>
    </row>
    <row r="9" spans="1:9" x14ac:dyDescent="0.3">
      <c r="A9" t="s">
        <v>8352</v>
      </c>
      <c r="B9">
        <f>COUNTIFS(Original!D2:D4115,"&gt;34999",Original!D2:D4115, "&lt;40000",Original!F2:F4115,"successful")</f>
        <v>26</v>
      </c>
      <c r="C9">
        <f>COUNTIFS(Original!D2:D4115,"&gt;34999",Original!D2:D4115, "&lt;40000",Original!F2:F4115,"failed")</f>
        <v>22</v>
      </c>
      <c r="D9">
        <f>COUNTIFS(Original!D2:D4115,"&gt;34999",Original!D2:D4115, "&lt;40000",Original!F2:F4115,"canceled")</f>
        <v>7</v>
      </c>
      <c r="E9">
        <f t="shared" si="0"/>
        <v>55</v>
      </c>
      <c r="F9" s="12">
        <f t="shared" si="1"/>
        <v>0.47272727272727272</v>
      </c>
      <c r="G9" s="12">
        <f t="shared" si="2"/>
        <v>0.4</v>
      </c>
      <c r="H9" s="12">
        <f t="shared" si="3"/>
        <v>0.12727272727272726</v>
      </c>
    </row>
    <row r="10" spans="1:9" x14ac:dyDescent="0.3">
      <c r="A10" t="s">
        <v>8353</v>
      </c>
      <c r="B10">
        <f>COUNTIFS(Original!D2:D4115,"&gt;39999",Original!D2:D4115, "&lt;45000",Original!F2:F4115,"successful")</f>
        <v>21</v>
      </c>
      <c r="C10">
        <f>COUNTIFS(Original!D2:D4115,"&gt;39999",Original!D2:D4115, "&lt;45000",Original!F2:F4115,"failed")</f>
        <v>16</v>
      </c>
      <c r="D10">
        <f>COUNTIFS(Original!D2:D4115,"&gt;39999",Original!D2:D4115, "&lt;45000",Original!F2:F4115,"canceled")</f>
        <v>6</v>
      </c>
      <c r="E10">
        <f t="shared" si="0"/>
        <v>43</v>
      </c>
      <c r="F10" s="12">
        <f t="shared" si="1"/>
        <v>0.48837209302325579</v>
      </c>
      <c r="G10" s="12">
        <f t="shared" si="2"/>
        <v>0.37209302325581395</v>
      </c>
      <c r="H10" s="12">
        <f t="shared" si="3"/>
        <v>0.13953488372093023</v>
      </c>
    </row>
    <row r="11" spans="1:9" x14ac:dyDescent="0.3">
      <c r="A11" t="s">
        <v>8354</v>
      </c>
      <c r="B11">
        <f>COUNTIFS(Original!D2:D4115,"&gt;44999",Original!D2:D4115, "&lt;50000",Original!F2:F4115,"successful")</f>
        <v>6</v>
      </c>
      <c r="C11">
        <f>COUNTIFS(Original!D2:D4115,"&gt;44999",Original!D2:D4115, "&lt;50000",Original!F2:F4115,"failed")</f>
        <v>11</v>
      </c>
      <c r="D11">
        <f>COUNTIFS(Original!D2:D4115,"&gt;44999",Original!D2:D4115, "&lt;50000",Original!F2:F4115,"canceled")</f>
        <v>4</v>
      </c>
      <c r="E11">
        <f t="shared" si="0"/>
        <v>21</v>
      </c>
      <c r="F11" s="12">
        <f t="shared" si="1"/>
        <v>0.2857142857142857</v>
      </c>
      <c r="G11" s="12">
        <f t="shared" si="2"/>
        <v>0.52380952380952384</v>
      </c>
      <c r="H11" s="12">
        <f t="shared" si="3"/>
        <v>0.19047619047619047</v>
      </c>
    </row>
    <row r="12" spans="1:9" ht="13.8" customHeight="1" x14ac:dyDescent="0.3">
      <c r="A12" t="s">
        <v>8355</v>
      </c>
      <c r="B12">
        <f>COUNTIFS(Original!D2:D4115,"&gt;50000",Original!F2:F4115,"successful")</f>
        <v>55</v>
      </c>
      <c r="C12">
        <f>COUNTIFS(Original!D2:D4115,"&gt;50000",Original!F2:F4115,"failed")</f>
        <v>198</v>
      </c>
      <c r="D12">
        <f>COUNTIFS(Original!D2:D4115,"&gt;50000",Original!F2:F4115,"canceled")</f>
        <v>83</v>
      </c>
      <c r="E12">
        <f t="shared" si="0"/>
        <v>336</v>
      </c>
      <c r="F12" s="12">
        <f t="shared" si="1"/>
        <v>0.16369047619047619</v>
      </c>
      <c r="G12" s="12">
        <f t="shared" si="2"/>
        <v>0.5892857142857143</v>
      </c>
      <c r="H12" s="12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Category Pivot</vt:lpstr>
      <vt:lpstr>Sub-Category Pivot</vt:lpstr>
      <vt:lpstr>Launch Date Pivot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roman</cp:lastModifiedBy>
  <dcterms:created xsi:type="dcterms:W3CDTF">2017-04-20T15:17:24Z</dcterms:created>
  <dcterms:modified xsi:type="dcterms:W3CDTF">2018-11-22T18:41:31Z</dcterms:modified>
</cp:coreProperties>
</file>