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publishItems="1"/>
  <mc:AlternateContent xmlns:mc="http://schemas.openxmlformats.org/markup-compatibility/2006">
    <mc:Choice Requires="x15">
      <x15ac:absPath xmlns:x15ac="http://schemas.microsoft.com/office/spreadsheetml/2010/11/ac" url="C:\Users\romey\Desktop\"/>
    </mc:Choice>
  </mc:AlternateContent>
  <xr:revisionPtr revIDLastSave="0" documentId="8_{015B6B27-157D-40CD-9A81-B12B8FC27692}" xr6:coauthVersionLast="47" xr6:coauthVersionMax="47" xr10:uidLastSave="{00000000-0000-0000-0000-000000000000}"/>
  <workbookProtection lockStructure="1"/>
  <bookViews>
    <workbookView xWindow="-28920" yWindow="-120" windowWidth="29040" windowHeight="15840" firstSheet="2" activeTab="2" xr2:uid="{DB438AB8-0F60-4224-9C67-97043B861F24}"/>
  </bookViews>
  <sheets>
    <sheet name="Data" sheetId="1" state="hidden" r:id="rId1"/>
    <sheet name="Data Prep" sheetId="2" state="hidden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Prep'!$A$2:$A$12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_xlchart.v5.4" hidden="1">'Data Prep'!$O$2</definedName>
    <definedName name="_xlchart.v5.5" hidden="1">'Data Prep'!$O$3:$O$50</definedName>
    <definedName name="_xlchart.v5.6" hidden="1">'Data Prep'!$T$2</definedName>
    <definedName name="_xlchart.v5.7" hidden="1">'Data Prep'!$T$3:$T$50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2" l="1"/>
  <c r="T2" i="2" s="1"/>
  <c r="B5" i="3" a="1"/>
  <c r="B5" i="3" s="1"/>
  <c r="B3" i="2" s="1"/>
  <c r="S15" i="2" s="1"/>
  <c r="D15" i="2"/>
  <c r="I5" i="2"/>
  <c r="I9" i="2"/>
  <c r="I4" i="2"/>
  <c r="I8" i="2"/>
  <c r="I11" i="2"/>
  <c r="I6" i="2"/>
  <c r="I7" i="2"/>
  <c r="I12" i="2"/>
  <c r="I10" i="2"/>
  <c r="I3" i="2"/>
  <c r="E7" i="2"/>
  <c r="E9" i="2"/>
  <c r="E4" i="2"/>
  <c r="E3" i="2"/>
  <c r="E12" i="2"/>
  <c r="E6" i="2"/>
  <c r="E8" i="2"/>
  <c r="E11" i="2"/>
  <c r="E10" i="2"/>
  <c r="E5" i="2"/>
  <c r="F3" i="2" l="1"/>
  <c r="F11" i="2"/>
  <c r="P25" i="2"/>
  <c r="R25" i="2" s="1"/>
  <c r="P13" i="2"/>
  <c r="R13" i="2" s="1"/>
  <c r="F10" i="2"/>
  <c r="P24" i="2"/>
  <c r="R24" i="2" s="1"/>
  <c r="P40" i="2"/>
  <c r="R40" i="2" s="1"/>
  <c r="P39" i="2"/>
  <c r="R39" i="2" s="1"/>
  <c r="L6" i="2"/>
  <c r="P38" i="2"/>
  <c r="R38" i="2" s="1"/>
  <c r="P12" i="2"/>
  <c r="R12" i="2" s="1"/>
  <c r="F9" i="2"/>
  <c r="P23" i="2"/>
  <c r="R23" i="2" s="1"/>
  <c r="P11" i="2"/>
  <c r="R11" i="2" s="1"/>
  <c r="F8" i="2"/>
  <c r="P46" i="2"/>
  <c r="R46" i="2" s="1"/>
  <c r="F12" i="2"/>
  <c r="L5" i="2"/>
  <c r="I16" i="2"/>
  <c r="I17" i="2" s="1"/>
  <c r="I19" i="2" s="1"/>
  <c r="L4" i="2"/>
  <c r="P36" i="2"/>
  <c r="R36" i="2" s="1"/>
  <c r="P10" i="2"/>
  <c r="R10" i="2" s="1"/>
  <c r="F7" i="2"/>
  <c r="P21" i="2"/>
  <c r="R21" i="2" s="1"/>
  <c r="P37" i="2"/>
  <c r="R37" i="2" s="1"/>
  <c r="M4" i="2"/>
  <c r="P28" i="2"/>
  <c r="R28" i="2" s="1"/>
  <c r="P4" i="2"/>
  <c r="R4" i="2" s="1"/>
  <c r="F6" i="2"/>
  <c r="P45" i="2"/>
  <c r="R45" i="2" s="1"/>
  <c r="P16" i="2"/>
  <c r="R16" i="2" s="1"/>
  <c r="P3" i="2"/>
  <c r="R3" i="2" s="1"/>
  <c r="P27" i="2"/>
  <c r="R27" i="2" s="1"/>
  <c r="S3" i="2"/>
  <c r="F5" i="2"/>
  <c r="P49" i="2"/>
  <c r="R49" i="2" s="1"/>
  <c r="P44" i="2"/>
  <c r="R44" i="2" s="1"/>
  <c r="H16" i="2"/>
  <c r="L3" i="2"/>
  <c r="P50" i="2"/>
  <c r="R50" i="2" s="1"/>
  <c r="P26" i="2"/>
  <c r="R26" i="2" s="1"/>
  <c r="S50" i="2"/>
  <c r="F4" i="2"/>
  <c r="S49" i="2"/>
  <c r="P22" i="2"/>
  <c r="R22" i="2" s="1"/>
  <c r="P35" i="2"/>
  <c r="R35" i="2" s="1"/>
  <c r="P20" i="2"/>
  <c r="R20" i="2" s="1"/>
  <c r="S46" i="2"/>
  <c r="P48" i="2"/>
  <c r="R48" i="2" s="1"/>
  <c r="P33" i="2"/>
  <c r="R33" i="2" s="1"/>
  <c r="P15" i="2"/>
  <c r="R15" i="2" s="1"/>
  <c r="T15" i="2" s="1"/>
  <c r="P34" i="2"/>
  <c r="R34" i="2" s="1"/>
  <c r="P47" i="2"/>
  <c r="R47" i="2" s="1"/>
  <c r="P32" i="2"/>
  <c r="R32" i="2" s="1"/>
  <c r="P14" i="2"/>
  <c r="R14" i="2" s="1"/>
  <c r="S48" i="2"/>
  <c r="S47" i="2"/>
  <c r="S45" i="2"/>
  <c r="S40" i="2"/>
  <c r="S33" i="2"/>
  <c r="P9" i="2"/>
  <c r="R9" i="2" s="1"/>
  <c r="S39" i="2"/>
  <c r="S38" i="2"/>
  <c r="S37" i="2"/>
  <c r="S36" i="2"/>
  <c r="S35" i="2"/>
  <c r="S34" i="2"/>
  <c r="P8" i="2"/>
  <c r="R8" i="2" s="1"/>
  <c r="S44" i="2"/>
  <c r="S32" i="2"/>
  <c r="M3" i="2"/>
  <c r="P43" i="2"/>
  <c r="R43" i="2" s="1"/>
  <c r="P31" i="2"/>
  <c r="R31" i="2" s="1"/>
  <c r="P19" i="2"/>
  <c r="R19" i="2" s="1"/>
  <c r="P7" i="2"/>
  <c r="R7" i="2" s="1"/>
  <c r="S43" i="2"/>
  <c r="S31" i="2"/>
  <c r="M6" i="2"/>
  <c r="P42" i="2"/>
  <c r="R42" i="2" s="1"/>
  <c r="P30" i="2"/>
  <c r="R30" i="2" s="1"/>
  <c r="P18" i="2"/>
  <c r="R18" i="2" s="1"/>
  <c r="P6" i="2"/>
  <c r="R6" i="2" s="1"/>
  <c r="S42" i="2"/>
  <c r="M5" i="2"/>
  <c r="P41" i="2"/>
  <c r="R41" i="2" s="1"/>
  <c r="P29" i="2"/>
  <c r="R29" i="2" s="1"/>
  <c r="P17" i="2"/>
  <c r="R17" i="2" s="1"/>
  <c r="P5" i="2"/>
  <c r="R5" i="2" s="1"/>
  <c r="S4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4" i="2"/>
  <c r="S13" i="2"/>
  <c r="S12" i="2"/>
  <c r="S11" i="2"/>
  <c r="S10" i="2"/>
  <c r="S9" i="2"/>
  <c r="S8" i="2"/>
  <c r="S7" i="2"/>
  <c r="S6" i="2"/>
  <c r="S5" i="2"/>
  <c r="S4" i="2"/>
  <c r="T24" i="2" l="1"/>
  <c r="T40" i="2"/>
  <c r="T34" i="2"/>
  <c r="T17" i="2"/>
  <c r="T29" i="2"/>
  <c r="T41" i="2"/>
  <c r="T31" i="2"/>
  <c r="T6" i="2"/>
  <c r="T35" i="2"/>
  <c r="T36" i="2"/>
  <c r="T18" i="2"/>
  <c r="T19" i="2"/>
  <c r="T33" i="2"/>
  <c r="T30" i="2"/>
  <c r="T3" i="2"/>
  <c r="T39" i="2"/>
  <c r="T42" i="2"/>
  <c r="T5" i="2"/>
  <c r="T50" i="2"/>
  <c r="T25" i="2"/>
  <c r="T43" i="2"/>
  <c r="T49" i="2"/>
  <c r="T21" i="2"/>
  <c r="T7" i="2"/>
  <c r="T28" i="2"/>
  <c r="T20" i="2"/>
  <c r="T12" i="2"/>
  <c r="T10" i="2"/>
  <c r="T38" i="2"/>
  <c r="T22" i="2"/>
  <c r="T27" i="2"/>
  <c r="T14" i="2"/>
  <c r="T16" i="2"/>
  <c r="T32" i="2"/>
  <c r="T45" i="2"/>
  <c r="T8" i="2"/>
  <c r="T47" i="2"/>
  <c r="T26" i="2"/>
  <c r="T4" i="2"/>
  <c r="T46" i="2"/>
  <c r="T13" i="2"/>
  <c r="T11" i="2"/>
  <c r="T9" i="2"/>
  <c r="T48" i="2"/>
  <c r="T44" i="2"/>
  <c r="T37" i="2"/>
  <c r="T2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4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</valueMetadata>
</metadata>
</file>

<file path=xl/sharedStrings.xml><?xml version="1.0" encoding="utf-8"?>
<sst xmlns="http://schemas.openxmlformats.org/spreadsheetml/2006/main" count="3949" uniqueCount="81">
  <si>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</si>
  <si>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</si>
  <si>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</si>
  <si>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</si>
  <si>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</si>
  <si>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</si>
  <si>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</si>
  <si>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</si>
  <si>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</si>
  <si>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</si>
  <si>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</si>
  <si>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</si>
  <si>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</si>
  <si>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</si>
  <si>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</si>
  <si>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</si>
  <si>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</si>
  <si>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</si>
  <si>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</si>
  <si>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</si>
  <si>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</si>
  <si>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</si>
  <si>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</si>
  <si>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</si>
  <si>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</si>
  <si>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</si>
  <si>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</si>
  <si>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</si>
  <si>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</si>
  <si>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</si>
  <si>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</si>
  <si>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</si>
  <si>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</si>
  <si>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</si>
  <si>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</si>
  <si>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</si>
  <si>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</si>
  <si>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</si>
  <si>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</si>
  <si>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</si>
  <si>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</si>
  <si>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</si>
  <si>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</si>
  <si>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</si>
  <si>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</si>
  <si>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</si>
  <si>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</si>
  <si>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</si>
  <si>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</si>
  <si>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</si>
  <si>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</si>
  <si>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</si>
  <si>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</si>
  <si>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</si>
  <si>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</si>
  <si>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</si>
  <si>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</si>
  <si>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</si>
  <si>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</si>
  <si>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</si>
  <si>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</si>
  <si>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</si>
  <si>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</si>
  <si>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</si>
  <si>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</si>
  <si>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</si>
  <si>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</si>
  <si>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Year:</t>
  </si>
  <si>
    <t>AVG WAGE BY INDUSTRY</t>
  </si>
  <si>
    <t>EMPLOYEES BY INDUSTRY</t>
  </si>
  <si>
    <t>Others</t>
  </si>
  <si>
    <t>EMPLOYEES BY INDUSTRY (CLEAN)</t>
  </si>
  <si>
    <t>WAGE &amp; EMPLOYEE TRENDS</t>
  </si>
  <si>
    <t>Avg Wage</t>
  </si>
  <si>
    <t>COMPARISONS BY STATE</t>
  </si>
  <si>
    <t>Population</t>
  </si>
  <si>
    <t>Employees per 1000 Capita</t>
  </si>
  <si>
    <t>Average Wages</t>
  </si>
  <si>
    <t>MAP FILTER</t>
  </si>
  <si>
    <t>Metric: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</si>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</sst>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#,##0;&quot;$&quot;#,##0"/>
    <numFmt numFmtId="166" formatCode=";;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1" tint="0.34998626667073579"/>
      <name val="Calibri"/>
      <family val="2"/>
      <scheme val="minor"/>
    </font>
    <font>
      <sz val="8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9FAB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1" fillId="3" borderId="0" xfId="0" applyFont="1" applyFill="1"/>
    <xf numFmtId="0" fontId="0" fillId="5" borderId="0" xfId="0" applyFill="1"/>
    <xf numFmtId="0" fontId="2" fillId="5" borderId="0" xfId="0" applyFont="1" applyFill="1"/>
    <xf numFmtId="0" fontId="1" fillId="0" borderId="0" xfId="0" applyFont="1" applyAlignment="1">
      <alignment horizontal="right"/>
    </xf>
    <xf numFmtId="0" fontId="2" fillId="5" borderId="0" xfId="0" applyFont="1" applyFill="1" applyAlignment="1">
      <alignment horizontal="centerContinuous"/>
    </xf>
    <xf numFmtId="0" fontId="0" fillId="5" borderId="0" xfId="0" applyFill="1" applyAlignment="1">
      <alignment horizontal="centerContinuous"/>
    </xf>
    <xf numFmtId="0" fontId="2" fillId="4" borderId="0" xfId="0" applyFont="1" applyFill="1" applyAlignment="1">
      <alignment horizontal="centerContinuous"/>
    </xf>
    <xf numFmtId="164" fontId="2" fillId="4" borderId="0" xfId="0" applyNumberFormat="1" applyFont="1" applyFill="1" applyAlignment="1">
      <alignment horizontal="centerContinuous"/>
    </xf>
    <xf numFmtId="164" fontId="1" fillId="3" borderId="0" xfId="0" applyNumberFormat="1" applyFont="1" applyFill="1"/>
    <xf numFmtId="1" fontId="0" fillId="0" borderId="0" xfId="0" applyNumberFormat="1"/>
    <xf numFmtId="165" fontId="0" fillId="0" borderId="0" xfId="0" applyNumberFormat="1"/>
    <xf numFmtId="0" fontId="3" fillId="6" borderId="0" xfId="0" applyFont="1" applyFill="1" applyAlignment="1">
      <alignment horizontal="center" vertical="center"/>
    </xf>
    <xf numFmtId="9" fontId="0" fillId="0" borderId="0" xfId="0" applyNumberFormat="1" applyAlignment="1">
      <alignment horizontal="left"/>
    </xf>
    <xf numFmtId="0" fontId="0" fillId="0" borderId="0" xfId="0" applyFont="1"/>
    <xf numFmtId="166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9999"/>
      <color rgb="FFEE0000"/>
      <color rgb="FFF9FABE"/>
      <color rgb="FFFF7453"/>
      <color rgb="FFB2D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726912748623177E-2"/>
          <c:y val="5.0694481740551668E-2"/>
          <c:w val="0.89788387723210883"/>
          <c:h val="0.75675853349941535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8021586</c:v>
                </c:pt>
                <c:pt idx="1">
                  <c:v>8120224</c:v>
                </c:pt>
                <c:pt idx="2">
                  <c:v>8251469</c:v>
                </c:pt>
                <c:pt idx="3">
                  <c:v>8142043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2B-4577-89C6-A6BCEB88D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51706176"/>
        <c:axId val="151708096"/>
      </c:barChart>
      <c:catAx>
        <c:axId val="15170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08096"/>
        <c:crosses val="autoZero"/>
        <c:auto val="1"/>
        <c:lblAlgn val="ctr"/>
        <c:lblOffset val="100"/>
        <c:noMultiLvlLbl val="0"/>
      </c:catAx>
      <c:valAx>
        <c:axId val="151708096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Total Employees</a:t>
                </a:r>
              </a:p>
            </c:rich>
          </c:tx>
          <c:layout>
            <c:manualLayout>
              <c:xMode val="edge"/>
              <c:yMode val="edge"/>
              <c:x val="0"/>
              <c:y val="0.26769625695461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0617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43404184303553E-2"/>
          <c:y val="0.20519494508296354"/>
          <c:w val="0.89017674813769665"/>
          <c:h val="0.72813834280147449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28575">
                <a:solidFill>
                  <a:schemeClr val="accent1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"$"#,##0</c:formatCode>
                <c:ptCount val="4"/>
                <c:pt idx="0">
                  <c:v>77330.083333333328</c:v>
                </c:pt>
                <c:pt idx="1">
                  <c:v>80167.854166666672</c:v>
                </c:pt>
                <c:pt idx="2">
                  <c:v>82837.375</c:v>
                </c:pt>
                <c:pt idx="3">
                  <c:v>90040.666666666672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49-4A49-8271-1F951DBAF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706176"/>
        <c:axId val="151708096"/>
      </c:lineChart>
      <c:catAx>
        <c:axId val="1517061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1708096"/>
        <c:crosses val="autoZero"/>
        <c:auto val="1"/>
        <c:lblAlgn val="ctr"/>
        <c:lblOffset val="100"/>
        <c:noMultiLvlLbl val="0"/>
      </c:catAx>
      <c:valAx>
        <c:axId val="151708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Average Wages </a:t>
                </a:r>
              </a:p>
            </c:rich>
          </c:tx>
          <c:layout>
            <c:manualLayout>
              <c:xMode val="edge"/>
              <c:yMode val="edge"/>
              <c:x val="7.7071290944123313E-3"/>
              <c:y val="0.144772911185813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0617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460499699857233E-2"/>
          <c:y val="3.3195747795019936E-2"/>
          <c:w val="0.50437918371258939"/>
          <c:h val="0.92284840108263511"/>
        </c:manualLayout>
      </c:layout>
      <c:doughnutChart>
        <c:varyColors val="1"/>
        <c:ser>
          <c:idx val="0"/>
          <c:order val="0"/>
          <c:tx>
            <c:strRef>
              <c:f>'Data Prep'!$I$15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20A-45BE-ABBF-C195FFA58F10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20A-45BE-ABBF-C195FFA58F10}"/>
              </c:ext>
            </c:extLst>
          </c:dPt>
          <c:cat>
            <c:strRef>
              <c:f>'Data Prep'!$H$16:$H$17</c:f>
              <c:strCache>
                <c:ptCount val="2"/>
                <c:pt idx="0">
                  <c:v>Finance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#,##0</c:formatCode>
                <c:ptCount val="2"/>
                <c:pt idx="0">
                  <c:v>8142043</c:v>
                </c:pt>
                <c:pt idx="1">
                  <c:v>108507296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0A-45BE-ABBF-C195FFA58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66-46E3-B7EC-5DFF1039DF2B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"$"#,##0</c:formatCode>
                <c:ptCount val="10"/>
                <c:pt idx="0">
                  <c:v>0</c:v>
                </c:pt>
                <c:pt idx="1">
                  <c:v>90040.666666666672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1C-40F4-B374-64532FF364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5"/>
        <c:overlap val="100"/>
        <c:axId val="1873188672"/>
        <c:axId val="1873180512"/>
      </c:barChart>
      <c:catAx>
        <c:axId val="18731886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180512"/>
        <c:crosses val="autoZero"/>
        <c:auto val="1"/>
        <c:lblAlgn val="ctr"/>
        <c:lblOffset val="100"/>
        <c:noMultiLvlLbl val="0"/>
      </c:catAx>
      <c:valAx>
        <c:axId val="1873180512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18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regionMap" uniqueId="{919F522F-13D4-473B-BC9D-600A86F5AD20}" formatIdx="0">
          <cx:tx>
            <cx:txData>
              <cx:f>_xlchart.v5.2</cx:f>
              <cx:v>Employees per 1000 Capita</cx:v>
            </cx:txData>
          </cx:tx>
          <cx:spPr>
            <a:solidFill>
              <a:schemeClr val="bg1"/>
            </a:solidFill>
          </cx:spPr>
          <cx:dataId val="0"/>
          <cx:layoutPr>
            <cx:geography cultureLanguage="en-US" cultureRegion="US" attribution="Powered by Bing">
              <cx:geoCache provider="{E9337A44-BEBE-4D9F-B70C-5C5E7DAFC167}">
                <cx:binary>1H1pc9y2tu1fcfnzowIQE3Hq5FaFPWiyZFuyncRfWG1J4Uxwnn79XVS3bInpWDp1dF9VKyl3qdlo
bOyFPW9A/77p/3WT3G3KN32aZNW/bvpf3wZ1nf/rl1+qm+Au3VRHaXhTmsr8VR/dmPQX89df4c3d
L7flpgsz/xebUP7LTbAp67v+7f/8G9/m35l35mZThyb72NyVw9Vd1SR19ZNnex+92dymYbYMq7oM
b2r669t3pgmrcJNt3r65y+qwHj4N+d2vb5987O2bX+Zf9reJ3ySgrW5uMZaRI+1QQqSkevvz9k1i
Mn/32NL0yNHUsW2HbB/zh7kvNynGv4ike4I2t7flXVVhUfevT4Y+WQGe/Pb2zY1psnpinQ8u/vr2
cxbWd7dvrutNfVe9fRNWZrH9wMJMy/h8fb/uX54y/3/+PXsDnJi98wifOduee/Q3eBYmy+5u6vCm
qR+Y9N8DxOmRUIIKxgS5/6FPAVL2kWKO7VBbPEy6ReaF1OzH5sngGTqLTweJzu+bKoC41iZ74NMr
gKOOOKVMKEdtpUM9BYfa5EgIyR3CIWP4AXhbyd1i9DKa9kP0eOwMod8PU37el3f+q6LDjjRzpCOZ
3Kvbtug4AHAGy/OE7IfkYdwMjvdXBykwl3fdm5NNmkNsyruHffsKMsOOpCNgbh4UGnsqM2pSeEra
muh7kSH2w9xbmXkxWfsxmg2fQXV5cpBQLUxiys2teeDUf48Sc460doQg3N6iMDM7lIgjwZXDJOB7
rNJeQsp+ZH6MnIGyeH+QoPyWbL5t0s0De14BE5h6KbktHyRjJjmOPHI4Ycwm9nd99xiaFxC0H5nv
A2fA/PbuMIEpw9G8qhPNj2zN4CNTvt8NoPQIwAkthbyXppm9+e15gv4BmIeBc2C+HiQwy7tk021e
09gwfUSIA2vCxHeReBzeKHHE4SBwRp3t85kT/RKK9kPzY+QMm+XqILF5H4SvaF44geMsBONabc3L
XJVB1RF4CI79Iyx9rMqeo2Y/JttRMzzeH6jJ3yThX6bMwtc0MOrIFlxKTXeu19zoU30kqbIV5TtY
HozbLuR8EU37sVk8GjtDaPHbQUrMGj5ZePuK8NjOkdBCUJvppy6zYx9xRzFuO+y7ND2WlhdQsh+U
7wNniKwP0/D/flfVb76EpR++rtg4R/DKhIIV2esrOwRSwxTTZPd85jK/mKz9IM2Gz6D6/ctBCs+n
u35TPWiXV3CdKew8cziC/b0QaX3E4DhrpXaus/Mw91azPUvOfmh2w2aQfPrjICH5rYw3WfWqqHAk
l7VDGN15Z+D6Y+9MQ68xDT9BOFvUZt7ZSyjaD8yPkTNsfjvMXM3xnYFWe0Vbw2zoNKSVud4vMA47
4pwzxckOmplOewFB+5H5PnAGzPFhOgEXYVWZpgwf1MkrqDLniEkFidillKf82FxolEJeRuxCGvkw
91aVvYSi/dD8GDnD5uIwEzSnt5vgNWMafsQcTZT94BzPtBml/EgKzZRDZnrsWUL247EbNgPjdHmQ
1uXSlHXwZrEpTRK+am4GeUoGpgu2K2DOSjRKH1FHoEwgt6kZMhOXl9O1H6T5+Blal4vDROuu3bxm
aIM8DUOdjH9H6W+yIyE7gEk5W3tDnyq1y2fp+Qd0duPmqBym03z+2v6Zg7iSwyVWuywNuP7E1MAU
OYTCgdv5b5Ctx3Hn8/TsR+Vh3AyV8+uDlJXTBBrNhK8YzSB7RmFlOMoz26zlTFoc6DSOsqdwfmQ9
H+PyEor2I/Nj5Ayb08PMCHyuN8HDnn0F1wxazGZT8XLXqzFzzehUB1BoprHlzMo8R8d+NLajZkh8
Psz2jNPs9pU7m/QR8phaoY68N/WPahkKNg6RegcWf9gIWz/5BQTtR+X7wBkwp5cHqb6mgvmfpowf
uPPfiwm30ZehbT5VKu9/EDs+Nisoykg8QY/Arpw2E5aXULQfmh8jZ9hc/nmQ2Jya7hVjfuBCFJdI
ZPK9uGh2NImKpGT3fIbLc9Tsx2Q7aobH6WFG+78PBh2b/uuKitbSlv+QIaNEocGMwnEmOzX3MPdW
ib2AoP2ofB84A+b3wxSUixCtmZWpX1Na5BHKlxQJyl0GbO4c8yOqUZBBX8BTTF5Ey35UHg2d4XJx
mMblHG5pcxMPDxz6740Lg0DYitko6z+1Ko6AvUcgw/muG3Bm719Cyn5UfoycgXJ+mMLy6W4Sluru
7hVREWhNQmkFqOyPWCZhmkDjuywMXILHEcuLSNqPzqOhM3g+HabMXGzC7BWh4QKsn7qTHgXxj70x
qY9sClcMrsEWupncPEvOflh2w2aQXKwO0g+72JRDssluHzbtK6gx9F9Oekzop1pMSTTGUHSb6R0a
M0F5CSX/BMjDGuaYLA8Sk2vT/N8klNFVTsB++6GUPIteUO13NMpiCPa38jLzkl9O136c5uNnaF0v
DhKti01VbW6Cprqr6+r1xAghDfqVUKZUu86YmZOGZnNJBHpmnVnq8sX07AdpNnyG0cVhRjcX4U0Q
+pvXPD+DBgBgo5Wzk5W/+2wADjmcKZMz/cxk6SUU/QNA39cyx+b0MOUHdebp/zwPX0960ASgbLTP
fk8jz4wR8szoaLZxRmCXyPkbPC8i6p8QejR4DtL1QYJ0FeCw4pvT6nVdBZwQlLZj64d6v54J0XSg
hqJsNjWg3//AYD32rV9K1X6Yno6e4XR1oMJksvpVT9lydQQbI6hGv8y+jCclkCSOzk7J5t7186Ts
x+XiYeAMkotPByk6l3ffyk0Vv2b+BmKBTuapXLPFZFasQUsgDkZP/YD7m89eQtF+aH6MnGFzeZjR
z5e7MsVue9Aq/33wwzkS0cLGf1BVj2NRHHaWSIZq6bCtKhMPk27TnS+gZD8k3wfOEPlyqNLSvTm7
K6u74YE/rwAKis5oYdbioct5Ji8K3U3wFHAbwhYaPdNkU+3leZr2w/N47Ayhy7MD1Wfdm4u7Prx5
xQY0xo8QlTKczviRRHssPZTII0ogOghOH/bFVm4m/j5PzT9j8zB2js3FYWJz34q23MSvWy/AXQHo
QQfvd7pr5kyjzxY96tMxwgcBmmH0Qqr+AaUno+c4LQ8Sp/dxggbOVz1hi2ZBhwGmXUvAdF/DYwnS
KC5AgAhRu/segOFjV/olFO3H58fIGTbvzw8Sm9/D6sZkVfi6yQIJ0REM55+3P0/BQTSKug8OSOn9
p6BeRNJ+dB4NncHz+2FGOB9Q4qmGpN286kEo9KU5GscHdw7z/XUnj8VHqSOHOc7UTrgFEJHqY/F5
KVX7QXo6eobTh8NMuW2Tva9uiuAoMJR0cM/GFodZT/RkimxGUN2WMyfupfTsR+jp6BlC14dphP4P
jhPCyFDb0Tjl8V1KnkgRjhtCxDh7SJrOg6AXHHDcj8+Ptcyw+XIY0nPz0zvDtppmGwg9+eR/emWa
hhOAO59w+mlvMgeJA/RE4wDOQ4luJkOzq8z+maz9IM2GP1nJ/6d70v75DrXvV80tN/VmdX9H3aNr
1H7+9H65uDpvNnRnIfbituXd6e2vb20OLn+/+W76it24bYAzY9ps3N2mqn99a0l5pBVjaIADeujs
mY6CdDgy/Otb1JAmmUTghDsJcELegeHKJo/617fIrjJchAO4d3ewVVPdEUNQwGU2Un6aIsukcWj+
+92AH0wy4KKr79zY/f4ma9IPJszqCtfyIfGRbz82rW6aEbdVaRwjthViBBzMw/ObzRWazfBp+v8S
GpUZ7WJx51CvbvTKznluJQuSt+H4RYgmjzfcKkW1zoqhGviytnsR9AvLeOSbn5U8sxbG7mN1pgMx
NMtYW1lx0uk0qS4SkebW4Jq4F/k3EddRb5bgVRKxha8Up3eqN0NzlQS9SjaOI3LvhqWskJe+DIuc
uSkNK5DCc1Gm7wNK6i5b+oko49w1nUjTd1QNBUj205QO53bKsugvq2oNxjyCdA+TYLWe8AjJCZtr
HCOZfBCwCzviMY8UTcMmkIFz53Umi4qTOuUJP0l4W5XqZKz8OuwWY5jjXoWEeKHtrX8+PUUC5On8
OHY3dR4xhNhoktTT80cYjRFzKklkeBvRmMXhojZMsMDV2raKaF32nV/WyzKofR64FrfGPPvQcTZU
9oLyUXbsrJZBVsWuMQUr6SUS/gWe/ZxI2IZHNAqCO2hwRRBBs4dEgRo3ozylMZZBga1htZdBFVsg
bkw7Jb/mlciaj4PlNBx9/t/FbA8m++bDJVJbTTmdsXo6n+r7HLaONJdjWgq7cHs/KCKXmDgUxi0r
lBv/s/kURU83DtgBA4ITkpP/8hgD1nmUZm0YXXqR31rXWRwNxF6qOFFslVWFwpJ/PuHEsEeCqZDX
ZzhrAWuNbuVJzp9O2AehZQcls26lVbaYyh+Vr4p14vCaETcraym/xoJ4NQKJnzF2ttmnebnG2Rwc
NbDRZjifN28Go4zFnFt/gBBLtyV5Uv0RcM/OfLeLwiZ8n3m45rR2g8DgQMIzy0agO1u2wmF6nBDW
HJe0QCk9XbYv2tAifcBuLZWogi1ER6TYQDNZ9akZQ5VchhY19ILFxdBcxxUhY+DiprkETPk5I57u
MOwsYeOkMo6IT6VIZIxnANQyJNEQZ96Np8dMlMemyFNvWFleWunheHDKHqj8fMq/Lx41UbSq4RDu
fSvIbFMHKvAS7KvylssOanM9UDnSeC3Krqn4KnQ8Lr+WDbheuJVE/eGrIUNb6lUbGpJ3z2wEOjMN
YICGM3iv+XD+FAeyZlDoMRI6r61vuMdPpdZJXweThkl7E+AW1aaL+MgXYVoNdu722magSoQkaK7T
XEbDIrNomV3rNEjLbFkIU9pXaRtm1bef82wyUI/lBLcsovWSoMiF20whLTPBbDrPKUkx9t/6si6x
CUgTEzCL9B0TltuXDNKa23ExCU3dmeklzP3mP2UWpRIt7gynPhzOOGzFU2Y5hV3VQyXNtywRFoxi
BHMwdm47kHoQ58wTMKSV3+AqhDQSGUxUmaclFSeOFVlt7BYBzNdkSocAo7JwTNpz3se5SZ/R03S+
x9A9hADAno4LAWE5dbM+VmQ967JcZyP7Vnm2tNJVVFd50nwoxjrMs0VXDAWIs1Ta4pkZitQMSyce
B+u6y3PvtNJlEvmLdBzJcJ4GRVZ7bqaJ9OpFI4iVXMlU+2O6wFUzPWyMbUUDzc7IqBN8axx6XVE8
I6YUqbMnGwA97EgOaElwXyqOQYuZxsDOzIo2a/OvShgRiUVOUEwoXM9rtC4XdFSTOfKGrfZMGo5n
zb06yann4FHf1UwW66Zjzws0n2txFF7h3QlNcbnOpEhm2yLu4yr1ApN/zUtIUbFiVezwC5sGbDhn
VTOAHdprk/FLGvTDoNwmKLsiWEDhd/LKL0bPOilTHo1fSqup5KUTysnj6nmbJvo4bsQEj6mYxhYa
WiXaq7yM4vHLmMi4i12SJJMXEIL7AMhkOsCbbMDlb1+ctO+BHRPRgJdqJH7tLHNRsWotVTNhF/d+
CI+tuJ9eO741dK5j+ghfYeCNgfLQyiZnq85FGm/6SmZFvtZtSdtrzsxYvyvL2CvdJElLO11Yvpf2
Jz6Ht/Jn5mQe/9KSlmKTKceH49YWmYHP93PdMFfh4L5CShVBE1cS9aXZ1mDekPlU58nXkaZV6bu9
TVReuZ2JTHLKmqKDovj5jHNtZE9nXGwKu41iif7bjFVJqqBLWfcnG5tpM3YNn9SfXakYxlu2hZBf
vYiN2ISd3dSVf6GgWLBPf07GdEfzE6FguNDRVjBcqJvZHGHHUykfWdsUlpbpl5Rnac3c2jTCujNF
UEAbBXGV0VXpKRN+aCvHh8bJA2H8le/UdmtcdLt3SevWtl+cJ54jr3tWJs7gVh2V7VXtWCRcFGLs
zTk2EQnciHAvzF3uwTWEsAcE+9C0AbyLUy+K60nyW7QJv8f5RZUPLotL1rfHP1/xXK85aLUj0/lH
+/7uUARZT1ccSy/IuqJSn9smI4gKRFnaiAracdq3HE4WPwlo12Pb9rFmePHr+1DBkvm0pVkTdbZ3
7fVy2tJ2EcKvPAlzm00qshgrQtdF0uZVeDyKIYbUeV06BSl0cFJIp6IFxOjnS7Jnms2BB+TAbEKr
AUF0hc5UdcGydDRRZn926oBBturcnwioLdZMonsvx2igGkCbF/STiENXTiqlzAsYGiugiItoL6a3
TBGjCyLRkeInYZdMfCiGzshLr+jxqTBg0xIHP5XVOrZUyda5U7asWgywF1juM0ubeZlYmqa4V4xC
VIjAiePZ0uo+pippzPCZ+e2kqeqywNYakzE0NzVxYjtzh9oU4xdlZ5N9TC1DAUgv08QfVmMqae2v
NbOa7jO81BLs6FTEsPtYO0KbZKGlscV4l+STdmugNk9CO++g1mp4JJgwrD2C3xC0UrAi9TlYUdcq
sOqFSJoIIhFoO8JvW/5MqnBqIvmZpz2TUQfuArwrZQsHcTz5m6tLu5HLQRbWpzZVBtph697agdO3
8QKheuBnz6mFmTmapuS4HtkmMEvo25pHsiQycCHzXn2qGoodUg9omg2PYfvBHx7l3IiV11mmr1yZ
sAEMT1ovg8sCpQcudWWf1B+UrBwvWns1d6AMIJDtVYk0IyxAakHw6z6DodrB5hddBlb2iZNBViBF
Exx+3E9AWFFI8aKHSLdXxKQGlIg4hm2KZT0F/j/nNtfsqU7E4icjACWBC1PgBc0jG7iDleWTfvgU
BINMPLduYpYvvI540aW0R14OqyIoZe642rZ1FLhlWYTFGUka1gs3h7djnZd+avELLw0UWxSd6f0b
EibkpPMaLpexykxyy6NkLK9SI1P8nYeRJt173lLSj0snyrTIFwX8x6pZd51w2suyCLzeuDIlKX3H
SEn1MstKTRdRXzel55reKcbIDbK25P3C7+MWwtCOZTckbm+JiEdrbdOGX8ukHri/ID1tuuY4111A
Pfhvnl+f1oGCZ7ZQY9KNI/IE2Ir5aR8PXuMWVR7JdauVz5YitfrxUyeNHX5peOJ7S8Zrmy4GxKdm
cKVfV3qpQ7uLF75I/BO0R9fLwpBuPPd0Rsgx7Whgr32rcgKyymOT8s+DaP3Y+qwN6ftPfd2z+sKq
6sy6gsVQza0opSw/j6r1M+PmxtCg+qj7MYmPvRDpovVouJMaV8eG2cFClWNVON9oGjnZbWDnpu2X
2CpDcaebuuvIIk66ikYntZcVwlkiDhCJPPZSK5aXmiorjo9bmdtVEtwFTsZqcLmnzCn5xchMiy09
0rLKg4+oE9aSrLKM57k6bbQXBsm7TPRx4a+i1q+79l0nPD8M1x5Pu0ZceZnNilMZ8cB31tgrksVu
3o4EZj2pnLDTrm9xWdTLwCvHaDjt/MoKwuMuTGFtFrHuOBRsm4eN+MNYjRTVKTZHZ3mLjsFtoZdN
Dq9Lu/XAnF6+T2yl8FJv37TCMMEz3HnKMd1oKl58G5tC2+1ZJMvct09ob1lKLYZIxI067rOIpokr
eDvZRSKsEMvxmYBR2fTegBLpIhKBFv77ocu7XH2IPCvqkrWKmWXnp3EzaKd9LyMmQu0WWk85CVXW
Ioi/KN/zrPGc86QCp6yhgMq+gNYuAnFuMa9UyTsaFiFNPkRRFzneqougCPyVCdHZUC6gsiaShtZK
iL0ifjCExZLkcVQ6y6wmlsj+sH07w3xplGj9ufGdoliUiIPBWdtpQliQBZXB9CWgHy6LWxR68ul5
UGH1izygGZPrKOgmjrGkjvFiqqBGOidVk8rnbe07aqG72mADjBn8jeNalyk+l2+XGtRiBPuKSOEH
tqTyMFsS0CklRMMJHprzwBa/06Sf+JxxHSE5ZzVWCSisLHYCflcUCGiKdRmG8LQWnUMHVSxCJxCN
BQR5UzRf6ihrwgz8soLRHAfNyGl/4URqIjkE0vl4LbGzMAPDo+KbZ/XTBpOlNSEvBgvvJTqdWNO2
FB+FiXWKDjS0KK5jjbv1lCVjxTdkMAO8J/rcyOtYcE+zBe80EkBurgIKXux2jzdWGl+pImtanFcP
98xosGvKxc7H1WIU02+sEvEFI2FpXe9YbW0//sDk7eeQKbDjC2XnKQigmRW03+JQ5mF5HGZswKIL
e8Sf13F9m/khuUYA7hvtii1QZmxrbDVE3k3pn2ZUD55waRy0g3yv08aAS62dJviInSPHVi6Q5vBa
7cZkmJxePxU23kyUT4pvestBk0OCoNe2awrsEDHaIjeZ7OjJ0DhTdE620G63h/TiBPyRPMSIlVDJ
tPheDgH2qU/LaZqABxJvDqYgKvg8WiFv6jOslE3s3W6ksRkaUIlFTt9Cw7LCOJSKGHZXVQcT6VuG
WmM34heTMMPVyiICicjTEXeI9vmxP2W0yKoLGwOZ1vd5yrzqgG/YKrv4RqWfYftUAh4rFl+2cHbf
VygOTF9ot9MLb30HL0lGJnFIRzHRnzXSD7rPTeInfrjOfAebPSgY9dlJXA2K1udsu1fCqNK1Ot6x
XEdtCXL6kMX4ElgAg8mjPIxh51tajJJ8hucWOe0yL6w6Cxek8j1MLqIA1xMv6yRHbjNBwgApG8AU
NKfK+JM4N7CveC8eGhk56xjOYj+cMV0lvTmpuSFpukg0T9LW9SofaUOqaYPPB3VR4QVOo0gu06LB
v8N9klqQjiJVVKA4kly2ce0hKdCVEWangW/aLzLzekQB3jBOe7/DWVRk3XtW2NAwThkkjbNKUpjY
dNVbmaerU6Fhqvo/iewj6Bs/MSaOT3b5+ahOgjJaN0GCePdm4BVuszjJowDsOGb3MlMYJwHDKq+L
vfELCxzT1Z8L1gWdPKm3S++1X4FFLO/HGCuK/a4SKzkSCi1Xl3xiH0V+HMxEvmra4tv8qVPFHThA
G3tabx2GNl5KbHB8vgiRCrXcMBmRV8YhtTjTLlIWg0wvWE5LfEIOdIphW9FUyKhtkywjFUnprZus
KD371PeKEd8xblNvHsJyZA0LwWPkSz0aI/RNU8RO2aJOkJgQ5ymqBlhpzbsQVQ0/dmqoSia9ATav
GqBpojUi24l5TcimVIHdODGKG1GS+RiOY4dY5Z8d3DPPOuu8qizDS82iKUlpGpi7CxV7TNYfOdJY
g7fqvcgagrXscpFUS6QukOV3FZJA8iv3GUVIDmOoAf5o8RGrklk6mY1UeNN2K+2SYvNtORnVBplo
FpKQtWfdKFJPfYzHprOuSzjTyCqMeaHlV+hbJGmtLh/BgYiTaQ1enllQ/ruyRRLCX4VnrVPT5V+l
HoKCfuN9IpNLKYt88NbcNlVt/dWFNOq9FSwaS4RbJch/Wwsnoar8goxkF9efiF9Evr/wxMCC/qpT
8G2KW92GbWH/WXkOUhPHZdy0qV5Y9ljFX0be2Ny4DaxDj2CfUgOfUimhG9pgl6eRthct3rRU66oO
pb5+uVvJFssij5AgXuBytWFa1r26SZJ20n968CdtAu9/Et6wSqdPZPfZey+yp/cEJRY+MfjD9EGP
ITuRrhC5T7WNMPFyiLIPb9G7HOuB5qsIgjpJpU6nJ7stC58SmkijGQWPtvnwSZ1a/qLsh5Ipl9ol
cT40gfI743YkQ/acD6On7dOuyCYp961xSgdWKPrghcMtq0+LkWB/c4L6wyXylhPlqClh6G4iUWqY
tAJbxbreRmxZGI0qdqMsb/jHeKuw4m2iscBJAOwGKymmJGRVypLzZeqnhfHcoJCNdd2EIsea6w5l
0fYstP3JjQt4jzlUm0xkNfcCZ5kYdsT1RDMJeW5Pddtl1vXTnlTeaMehK4IqS9NVECWQxvWWIcgD
T0ovxqVe+F5eUSs6D2yWKOeZxNcsoEcuB/oBO9iGcpP0b2nloMYtychX29eBMRJUK9/vIQ2dgZot
LD5JUNIi8RK4bVhMtD8T3T2N7abpcdQc7ZXTPeaYf5ZnLZveWF2lkKraqsYIOWBQgTgAkvTzqWYJ
dEgTQdURcyFlhX/lFNY/qsZ2Tlw4HlzJhz1C4t6YRZF7nL/HicRpd2sZTKA2YQSEDS85INspx5/T
8jSFgGZS7B8Hf8PNkegvwD63n9LitcxG+jbyr3FACGosFHTyx6sKl7qvRgPX+Tk+/31CnFtB4gDX
LdhILk7nJh8vPg5KQpOUeFdFn8FQ+DEs/qkaYqi5nWT/fIF0Stv9KO9MK0TulgiFYq6N+4Hmicw+
ibif1Ym82mmMLhinpP0g2SDEuueV066j3BvLj03HhmiZNtmkz1kJ1WBVI4c9eoaipzsdFCGUmv50
IVNa4H6ceVls0MTq1MCKq2QrVB38Osh438Qe9HrotCEgCHgz1Yc1g3GAa2EFEyFRzopmXLQFIvu1
SJkRxO2hWoYFVH2Bj0M+PHoZDgzx5KLb1rPyrZr9+SImcXjEVdCPagnHhkE/CkcCbpZ+64axD8tR
xCcqs8pYLFSaKvZVlsD3uR3z96nQF+Cg4IR7OhATzSUz9ex0aHzpn2wtZysQzGPZdpHi5eermpWC
8O3o0NCoHU99uvibOPN8f0bqwIv6XN+QCFnV3S6wZTx5NiVLp+inc9osXZCUl7ZyVZkgMe8m8Jyq
Rc2yXn2OOgKZfYaubYvII4Yj5QYWaDTuEJwZd/C3457KDSEob6gwqI7L0SZBtbJFPxX1GxyBbcxf
1ZihLrwwlY8UpXZTb0TQ5dbCr2l6DqOH1iB/YeIcCZR3NkcITz6knvB9czLAxApz6fVhTPth4dmo
3PxZFUWKaKKMbJ4VqzRpRrteEENklS6dUiBj9Y711DD5QW/LYrGET8/ee1lKi/4i9oNWo5WnaWVI
kVqI0EJyAn9dhekysaIcW2Rn55WFYYEbb60zHF0HOlfea4Otxx7fc7MLUhsaEBHWZE271rbgFxrb
gbud2Q3YDU9FNuqSVclUubO2LkKOGiNwI7lDx9CNqzqlo5tVpc7CpcxVEjXuQ+aggPUJ3J0/cO+I
oEDVgb9j4Uy2UBUtEjRw0WNpr3LHYMo0hnPenhEk/UN/kfQpDg0fIy2eRMlnBu9Rs0s51Jrnp5Ek
1hRTV22JdOWwDWd0N1SsWAZxkyJ7iUSGQrLejYLaMd7CaozfkdQt0LMs7A+60LnqVn6Bk5rFJzHo
djSfkLafCkNwpYgtL01dIRf/KcyRtPWX2Oeoyq+DsqA0WqQUvttfAyK4yjkTsu/sr1T0Q+1cIvvk
5R8zraPYXkVZZREElLhnra8XaDFDSXqVmQHYLrveHsvBJRYC/HYBD4cKZzHwwevexbqqq9FFVbcL
EZRqp0R5MQxIdcxJUnffJEnjIVh6HH5r5qYqS8s/MiQwrMZ1tpWrnSdboKzsy3dOCvUXrbMgkXYD
Z/TeXUH+eHK3hqyedPd2ayT3TlWmkhiRT6nRWJK7bUlkStG+4xsFMuw4tt0utlr9CbrQONd5pq1k
nYbCF27g+921GEIRLYew845D3rKTkLDxNC379gQJAXOlSmkvei2CSxXWCUHqtS0/edjUJ9wXpnIh
fcG3qMyTP3wSmmWvqYeQLmH1MWJGZGbsTJw7OflqYohj1uXynezCfKl4EABdYpXrSPV8FZmweT9G
SU1WcG7rlTMQlmDHyvQmyJtrm/L8vOSWf562Vb0SFTK56OfwT1rT6GWgO+ejyoMC5fE8vA2rwlsm
Qe67A8+ypfB0ceaMdroevAzF1CwXHF/tDNmCR5lad/jKUwdhzbeyN80x2ge820LHyXHc02R0Bx2J
dRARc51zpLjdBJmOyrWY8T93/ehsEisTiIib9FPn2OGK2DU540QHoWssi73jyHaty7rCrU6R8j4i
Bxei7adm+paiYoKwgOb0qrWjIFznQ2ataJXWV1XLEbdDFSyroW/OWFUOsSvSzll4SnuB80fY2no4
RSG/ualsHtGVafIa0UKYBoPb4vLZO6cWKl1anlWepRpV/SWndfSxb1mMcCM156KqabHwnMBsSFTl
73ocjz6vJJ12qCemUqTfdmc9vMILouL2FElk6yyMWWAvHWi/W9p1LHPH0aEBos/c+rPLi+6usKx+
YYd03FRVZGwU5nO0NY5jhZ0bJHniovGobJb52MX9mWz8wncJzcPLgSooYkQmi7ZjCTvDX21N8rOy
L8q1nTf2uUjS3kXC9IvohhvSeN7/snduvZHj2Jb+K4N5V4O6S8DgAKNLRNgO3y9p5wuRzsySRIoU
RZESpV8/S87q6szqU6fROC/zcIB6caXDoVBI5N5rfWvrJvJx+8yTNRUUOtIVjRNzWsXrENZRauSN
aiP9tiqH0obAJW6mwnKgBLxMuyZWhWfD6AsM3qEIg14eB/TbRUCEuXe+5PdTuxpecmOa57Fdx1ft
lAiK0VlXUl8rVjAcH4zLDNIVbjzXbmXksuUuD6a2L+U2sy9MqK2AVyJeMH94LJSa/fscWvyFCnRW
Wk3oZdTJ6MuUJe7MIJvPUO8jizelpqDWG9HY2eacZN7QFb3P8y/aQ01dZShzWBGzabxLloQfsNAn
SZl3W3oy/tDeAXcBIrG0+jkYpDrO1vlHpubkiw7p84J283kbxZYdRxWtBRtF833FCTm2JrW2RjW1
Phqdx7TQ0QjjkzemIO08XyQ5V8cR5ZxfNOmUP+fS5O+hU+ET03R4n7d5+25xgVdzOgTXEfz5I8FO
UY1uNI8o07wiXuR89vTEP29kkMew9ykAJ6iyN+1KIuxlDisSYV0GWSXmyQnT4mipJsmOPLb6GYhU
iOOfg0ufyPDAknB6g7w13uWy1Sd/7fNHIfR21UxsrF2KJRfdpOhuZETMpbbRcicnqp90lkVfQz5j
cQjGdb6JVoGbB9LQrR8ae+V0ulx0iwsHyB+ZPNJERBW6TJCfUA/yi83T9Expq++3IGufM4CTb+OW
mSds+M0JN1t6vfmeAQqUdIc+p/EZRrEflkbkfZVtqwxxvWt52BpvuONQsu8aN6ixBGBBDnph45sy
NmrQo27bWeeRvQLvw9Fki+GpCbdcYM0Wrg5Tnp18WGflrLboNpubEAK39r55NADKdV7jaOvychUO
PUGVWijD2ZnH4ZyammCebG+KPlf0vHiquYNY0d940SpfeqO/4DUN9NLOf5kEKhhmU3bjcgaKMVZ+
d5kPKvhsPWqXsm8Xcg1ixj53wTyPxzbow6jMWz+9iuigs0NOhMwvRZupCnZotBUzbOMqyzeRFmwz
+VyIkMqbwYNtfrV6Y4pznZDF6POYz/BLfKf95UJGo7gNXeTdpzLvVJk43Q51myv9wJpuFjWc07W9
Eh0fusrTMgZYSKnvHdN5mraHNZPatse99CBVPjo8rZXjrA1Lwy85Wlvdl36KyqWMhaXzNUQHNpWh
9ZunJd2GtRxIn5xBvVG/WnyUiFcG/ax5iTs0URrriFYmTlA4NRJ0zmk2SXoZB45I9rSFKw3mYnUj
ye1lgMWOXGQRhPXj2K9SV+08xfYx9xrOALI0fa4L7dGm56UX5e6xCwGfFEEb9ffD6nvbcUG/xkqS
jgE5Lzlzsgw05PDrtMdyWoEz26oBAtElC0xX4lFx/NJ4q5vYbb96Sb6FOP2SOFFB7hB8h51UEItb
YyKWmWpNWNIH0KmnAfdDBpewtP4aiDrybd+eeQuTsxASamm5GTfKIhQr/JPUMn6SXRQPdbPEyzXv
oDZWzHXuFDaRn1VJRtoUyhLT/gVvtIKrZ+N0LYIFJnJiAnPjxblLS8FoNBVpxEMoWpC+Xnzl6W9z
jtIk1GoNjsNA/bBu5jawQYkSrvWGEhY3iK6lSNvkYfWiIUVhZrO160uspAa/MBCvQ84bi9CYJXWr
elXEzei7vOYi9dO2VoEb4vja9+bEPsMTFfTExiz60szz521rm+emVZ+bXMWsQJsgHhcgEjXNqD4S
bB4Ei0Si4SKl21W/Bv2NDjt7mFudl2pUmypS0I6qECIWj1r2SaV1shY26yKsr7MRX01Dt0M69HDD
GkevYdRlpPTdtIzVhs0musunNnxMweHoqpshmeB6wAUDUrtbvvmD4vdqlFNWT2nanKdBDo92nExT
W9fM9ALia5MWnnD5hRjYWAVy7A98pDHQa+LXuWmHK05j7zrgLroKFLy/oZngAedoi6ogoIgo2tQe
NxcEfYGpEL2oSD6PU638ZLgBhreYC6UXWuTTQlw58oaVUTLNqsh9QYFigiu0F1OCD1ev0IofN4qn
8lHYx+ORwaaqNG7KpdhWrm+wy2Pz7xLeVx1DfYFDoA/YdbqDTfOktFK1L6xr/M8QsNwB7Et+HEgu
DqlK2Z3HiC5nkbSvRIrnngGoatC4HdKAsrdhCcxQxOEwvIWE6ksbhNQVVDuWlR00xkuqAnzohkAo
7txcogkPbxnakst58buvvA3Tz5w2/iv3w+U8wwCtYjUOFyGU1xdo2AHf1zSnipCR8TqhNETdisVx
vwijrxHfm/RVin3XdsH0PsyZ19V90sFPhCY7JBcylt1QTrpzBpbNNkBzSxfml2GPdaRIvI7F172a
gve2bQ0vgh7HULA+bbOS4++WUJFwTbSrii9EYoO0Qgs/9xq1Fm8uhRrMJ4WurS25CkPyGRvvoovc
y5b55BmeVEYx79SNcfC82+8Hf5u5LbrVU7dx7Ni7nTOF7QGd52GwFFDRQOPwDAdMX6kVbEahG5Q0
ZzdZ9c4D47pyglo3F93cu6/GrLhXcFOiT7MKYuC3GebPXMDYmmvJ5vASWm8D8qhzG4p50JffMdR3
pgeRtuYqWtG/FR7KEVP1dPTi2hsF0FmyzfGLmfr+LVWzK/kUTlVPvJHc2CX1H2FSZTngGtRwRWKW
tj8uKKousfrJpXZj2zKUcjlKT8AQ3nATtovvlZbuQNsqSKxqrWaA+gA7cBGVUStaFvH50IB8GHPB
S8ZRpOl6b2Pnkq5jF6CmDiXdXuVkJb8NBn+ZKnQVlGNJy5NhU6X2bdOvR48ETEa3iQ1pVnB/7MIv
PehLT5azlzlGD/CduCPXvB2SIS/RbbtIFXZrxWTLFBtuvFYtbKCsLyyg6Git5LxSwa/WjELSKSeL
Bkzd9TNUq7BwoKVze9BWjd1r0/BoaKoFtwrcCKSEQqmL2Y1DYg4NajV5YVvrid+mcXJzXLfAiISs
4xGW1SMlASyMowJvZGSl18gj7I5ZxfE9RB6oI8sABENKn0GL4+N/F16eEpzHicm1ylXr4tdYx0H7
+EPz9NSu25s+3xXGwKdOXSFuuTvgsN13OwH34ZZ+ayJKXHIEnrzhfhv9Ke/erFpary1kBgHOQ2dL
2ZJgi8BybF5sC0EhOxsUlO6GsJysUWmbyY78uMEkwreFLY8N7D3MrJxFFffGrvIqtPh4W9ENgBWm
EuxIKOhjaGLVJXUC3rMLL4m14zoA5+kMahz0Ds14UCpjWI89M1QcMM91ACYKpbvKsWKueYciKouO
nUnFuiqImTMEya4EmWT7Jaob6aKur9UCcCWHdiCH7Lyh9Mtq6vUJhZk001zZwo/GPKrTdQujI+wz
8aIy2z97gFRMEQwIxRWRxb1TA9oQ34jkqLIAkbea10My5W01a+AertiCER7eltj1A1a/zLtmvkMi
aT5BTu3OA6FhyYPEXjN/XUWtQgHmac7hpyqvf2S5W9KLESVcWoRSrVHh5MLlURsCGNBlapHIuMz8
m9oI5VhaI0GLBPuorUy4rQ9T5y0OBYLX16hA0SFSpuL4qJPIiIqKzL17G3WrKvxmGf2HjHc8rhaM
Df+qMYBQFxOb0RrIzZvRjWjmtzXKCT2dbBvz+VvjuV1xQUUdyHLjbXNAfmym3kFYPwPjEoy5LCmJ
hqGOVjKd/GlI3/q5jyBYpjRohhKCYhejQ03X6UZkCbFVQGJrXkEQgD4ACgpYrQQaMc4okPwAeA7E
rZsGnbcoohF1+LWDb+WKJeRpnfKkv/SaaQARbmNkFICoKQECIljtVGUyzuHseKY9Av/HF5O6xitC
IGqnUfUjKy0Es/cNvj+uDZrfW48M+JybOiS+cncrvuwqymmW1wyIwncPDBDEQ6aas4dlePqM5nJp
71Mm9F51hUF3QgWTXOoojbt3LJHhegzniD0MS0ivQRs23xrt48xny+ZAfVELZWTbOleojizPmYvt
3aL7Fh8B8TqYrKkYsJqmAsw/j/MHH/JhWuVsWC58iBZdtQAx+bSEEfKNMZ+ik4wYA+Wn48eRNsPB
BJK8JnryizwFztfqfgPoPm1rgRjReoOsZ9BVgZ1mZKN6Cc487+Z8vmgSDchrkhuoyoYuDoeb9zth
gG64VDJdgwOMFtiVeJxlN1XNHM5Yej3EBrrCqBSUXthMI4oCuU7XoVX23AT+nFUkblR6AE+gnhaX
GsC7RuJTwlRPP0e6zZpCoAC/Hb294p3wCFNZoKZeuyLhNAfVwceurbChMwBMkEvuNgEFoNgSpZKa
z+DUqpCIrt5Gh9c0Mag00BdCVXOoflumVtYBnVy5mHh9S7FazFfOSK2qfpyzhynWxuLt4nhEQ9BB
BRLBcB32NLjK2p6noG3oKgrt0/zK89rgfe07fuk8Nd0BeWMlUKrgC8IlViJcl+Zr2cUT02W6RN1a
2WVlU9HrzNDatl3WY/3VYX/F/GCNDyZZ4hePtsrdQLniIcSAQaxFr4T/1uUABwoBnuFmAKhB6nSJ
VzQFeYBwwEhJLGrhs/aJx04vJfZNVHWoz6s21GO2n7fkdgkXyNBhMNCbrBfh6whYoSlm27+Fkxhe
tRmGosVjmx5SgIngjZoZl3yv3xpvIQ1qK+eVHiqPa22Rkpmgu3yWjfUuNMNNXemOp7fGmuHSxCMi
EzrlZ+gC6cmjJHuBYtyluAya5F0FW1i7iEwPs16DC44nFAQlm7Nlr9aIAIEiIfGk05SdprCVSbXl
Hgon0eXuKONg7h+Q4u0qDXGr0rjUo3IMY1ujfPGv5Dq0QOwW/7Wlq3vNqfELNVmCBGLMa5H19DfQ
uaSK4sg8Zyj3j35E/fcBIPcrwUviwnM4cSDnXxFdya4dvPKjmg3uusx+Aedr7pQlKy0yMxAf98F2
lzceR0XjR+KI/UBLtBlTWGUpGA+8+ryMgf7EIHZUmUOjMiLrvBWu9YcXL+ujR9aGkSgjqPoXSkkf
+U8AizwMv64W6r+uuYIepN+xQXExV7CSEQZ6RUc7CPWgo2mI4lvD2hGr/IQZI0B89IhcNrx2tzIx
wmuAbzfcRiuIlPW4BIg8BFU4EGfaC2JbwbYL8NCreaadW+KvsYwGfmJDJkxU0kgT41XZHEeLxuLF
AYXAawNmwHK/S0gFfs3fUDZmZO1KzRNN3IVdHVTMIglcfIgiuWSfEykNFpVR8d71WMfilsQV6jzY
/ZW3Jk0DLiQCqgSqF2U84KQVGW3cNKDBoxhEZauG72T01nSq4O2Cd6sntay8BerSNRzQjWrozmLj
GhxhgzSs2ch4P4eZQQvThS7R+mXIFjqzCn5mhr4PyZvOsRvGhskO1bQkWeLXRIV2Gt8t32Z/LfBX
VLeWyxChJCs21WJlOFHkrFleQrHeP0mUNCTvj23j5nT8ZL1mC+KioxnHvwEpTxN35ZkJDfMVWyfa
J6UjeZbOh//anvvV04ZriIkLCaKemAAEkw6ezK/eXBevSNI0XfqND2qP4ogfnILgeY8v3BtgS/0L
o/JXC3l/R8S4YVbuUVfkifcRAz+76BDnMkOA938XP95x/gGBhLHUcJKntI0smK2ZOA8JhY7BFPzx
kX+fn3D3w3n8MQfg66AQBGla86cf/wMPxN1nGEz/Z3/VH7/1MSzhHz89DQL//Ze/glnJepiG38yf
f+uXv4t3//3o9hkKv/zwT+Mc/mJgw8P3yfbmL/7xl2kOv0wZ+fsooI9pDgGSWT9dHf80z+EfIzR/
GuXw40W/D3PI47+FCAthdYNDAet8/3s/hjl44BP+BlQBDluG+fp4NOgfwxyi8G+EwLUHp7EPpf5w
pmHa7vMcEFT6+0f65XvDwIrff/55fgMoiF+tfIIoDcGDekL0JJgwgQP79VrqQ1RZK23ncyi2fG6v
N66BLSPQFI1slec57aJViYtupsDerZeNBSrU5QktcHIxbYY+9gI3dCFx+NfaZ8ltoKfk7EB/RYXp
PQWuFyVUEYTaO0Chs6/RJMSNzuDyVTBy7CE3WXcTuAxFeKwhuYN8h8kKlB/9UBzeGFC2cH7IeCBz
JqAbE3kHWt8+5DIJGHr1hr/odVkuI09nFi1YIl/JuNAXS1oPvkU25BgRkYkHHZiXBFHUiynz3REK
WHOXIIX2ACBFP7gmpIcwx+Fv1LjaW0JzyVW+lfBGIJkmvqujNkqnouNj/wQwx31JUzGeummgTYHm
wt2NI6oPREjaT6PgdoVhzlSFeFJwyFs05mk8tg+xS1g9E2CyhUekO+tmCc6YpoAQUmeaAilQVPww
IoOShGp7QgHDS+K7d+6cnoq9sDsRb+7OYycZ38286TP2sqWFmbjS554zcQNpoz2gxN4usXv6AaSR
sKn6GXQ0Az2eFeDxu7sgn9jJ65vbhTN2SJnj1dbGrJzwiJoTWYbl7Fppz4hgdzetL5KsMGJZH1cz
2gN3OS9NwoNbRNin0xqM8hou1HKOJrmeYOqGXxjym5fYoQzkwaB3peAer2WgoEnoNsguhIosvIKR
HEbkKipJe3nvGRI+IoNi3vCItv63NZjIUzBbePXcyVsxxR54yfTQxMS84lyptUQ7nd9B7hCvoe7m
g58pEG0mAMEsORRjmP+1F2r3DTHN6dY3ajgjFOPKPARBVjBcOA2UoDz/GoYMy+WofRTJ3hbKvnR9
y+soke29nGYCIQW7eg2pYSsEGeZDNrVbgWctfJmDObuSdu6OURirmwilHMQ6gsor2GzZTg3EOh9J
snr2cnaGW4GpH43KTmRO+u9MNuyOqFzimmq2Wx4zpQoWU+9rNoSZKGgzgZ4Yl6RHyZ/G9kp2SYpp
NG0LKxLoMBp1VjGvj187X5BPkPTcGZohqVvEg667VMWugL0y32vsi29jj/a/8HrlrlTcNU95xOPb
bIwKnanmOM+pvOvIZB4CiMw13BIDrXbeuMA1KdMiHgAewbl1cZVMBsjLtEhvKTp4gBchY/QiyH19
EaOuhv89YmoIih84hkWiqXjBMqLuVtlvJwkbAJSmiOvOU+Qa0QC5HO2sVJmCH6417MZb0I3NrW6j
oErGJPzcd33OC9zb7tNEQWLuReD6mCQ8bND89F69oSU+xQkVl3ZDRYOkX7pQKEpjPB/QrpNbRpGN
LBH/4OLG41nzkvoIGkOeHqgqo3GkWEk6tVWbGL71PoCywibCXYcbxAt8NXHHK4ZQyUsDSwWdJx6I
Rsveaxz0EJ8N5cbkGBycGzdRqEy5+6An/ic9UWnLXRxUmLmRwFt014AmMtfhi2uEdcFBw4cDTNss
a5I1tSN2Io8UTt+aPDepUObBhK2dTwNYnE5ebiqYvK00GRNOVRBU+PKomWuyr1HDEV0t27QnS/ws
ZraMaZ2p2OMHz1rDvq2pUj4/gknT+kcE8d+qA/47W/wvlcNfFRT/H9YBuAyQDvwjrPlPZcD/7b+8
f/nHANC9dPjxkt+LgAzPlwAI6iM3jLkwOw/5RxGQ4dnGoBUxLTcLYFRhaMwfVUAYowpI4xRD1vYn
I6ES+N//6/cqIMRgPAz4wRRKzLLBFLDc/3eqgj8zd/grOzbpI/u9E2d/rmiZr4JoCiPvlHtehD2W
rdvJ5tH09NM5+U+Kj18L548CKEtR5+xjswmGtfypcN58oB0wz70TOEv/CYE/SAaWZLdiwfCIf1Ey
72DpTwDdXmxhiEKIzDAqHYBSe7jzJ+oW3wXCJXNIT6s/5Lck0fM1AEDAFhtxdyoR3b+avxP6//zx
0n3eUkwQT8b0431m689v6fgUY3vT9NStGkUCHQdzBgDSwF6HpR2juV/yFwIINDgQC9kGkiymtxwT
eDbyOMaNLeN5jpbCOokGmHX6lA/O6wDlaPIuAWDCKp7yI7Sl/LhsujuKZA1KhE3kJUQFcd9zzHjo
PW2efZPIS0xWUAdMn+lu6Gq6m6jBHBHUJ7I9riNa/q6ZkF81k7gPEF/4DqBqe2l5pF9S1VwTu3b1
kvaytDDrT1sQ8usoArNZtiy098FkxW9buA23W7iw54B0DAUh7Q+oeSTEGDGXdpDLiQwUAyG2MThm
M8GYJSTIa7+Fe9SbcLpKfTPcQDJEogPt9xfSN96pT3Y7UHvLaVzRdxaRy2mC9i8YvmLjF+dkEw5o
ydbaAkUfNCudRQcyBfqt416+8Mq1Op0gOq4LQi5veLRVvE7nVipUPTKFNrpQXOclaTEABwKakO9W
p+qNIRz4ieU8eMjRYbblQqb8G8uQdi2QikmxywTrwEEadg7reAZlBhxy+87bPotLkC39LUHJBb8e
XfU5RaL2aoVD8JKtG2YZ0E7DYNxBH7YBzYlgcd0in/LQuo6U1LH1oUX4o558ot+Q7J4PgyPmkM2J
FxcOseBvWoj22Mr266pRYjYg66+aPAP/5m9xK+oJJ6dFTXU99mL7hAk93n2IiTBnsiHFUUzO53BH
Z+JVvGOUFN6AuELSxRcUeW8ArnKqw7XjZ8Ia+62ZEvPO/ZX19dZsiaw90+WXOAUTwqjJ19H05QJL
7Ub2BPZH2n8joVugdEVX1DOu4Lx5zifoNyNV/dFT2R6OEQ7C1SKRGYtIiXRsUqTKXDFPR3BtTAOa
mWTsC8Bpil9OP4fUhhUsoRVkSzI+0KUPzkk73cVuWfwiw3N8cGnj7nHQpTDWKQLK6M/fnUi9Q6w9
c41ZANu7wai4Et9s/K7AQd1CyAMtvRnzMCK5WoIrfEAypqttvL16Voc3wYYyKFi36cZLt61e8mR5
lDLHlu7n82EV0b1cxKc0pENw6uAFz2h24M+vX2XSATqks4WskVhAon2xZgqNygYhv+KN4EhaBXbl
5dqPyXbOln51F31OMC6rbFEfkYJ6KNhe+LTsbYKDILw0OBHDWNl1nthThMxbY/oCeZ5sXp7S1bR1
7k9pAwAM3kfpUeRNingkSYHWSsrjMoO9fXVehHQxUPsATmm2TKTqem/NDhObOpSBjTCImvFlax5m
Hu85ZNXNzU0yAiApBqCmy10DpzULC5WMU3uVU28GnIWUWfwWKPA3GJ4mqdfWi8YspxeGLFN8gNMY
p99SB5MRxSOCspd8xewk/cgFWGEIf/nE37xY8cd8Ft1RE4lleBBpfJqJ6V9Sunp7uCega7HYJLwE
9DyQYtnmxRax1+bH2IRwUQM6nn3n4lMgPJJCnF+h8qKb9Z+CdmhYMY37/05pQh/X1S5fk0DCgZS+
VAcwF+HF0INYLWwEu47bPrpQE5GXEOPy2gi7yVKMFM4OTOPhaowi0CHpnPoHP5mGqtcdfEKVm1JO
JHMFSEpU/5Tmn0HqiHI0nnzE2AIK/1t6FuL3vIh7F0bqewRF6YwD6ZoDR44KfnIutgpRyb6t0c8O
F6Ds8ts+7pIvPSrAFoHjGXM6plTcewtPQeghhilLjB/Bv8WeEb+BfupfQmLcHRrBBPMCUNE+NqIF
zzihjPCxePDE4r7tq499/H+qwB+zPf9SDYKO46Nm+esy8PHjUX+/Tknea8HfX/h3RSjBAH5UgXhO
0h9DPH9WhHAhYCLYPlMPdNUfxSAej5lj7YbcjAf9YuQrqo+/K0LB32AYIZmVoAzEWCu86N9RiMI/
R2iQ9YgxBgYTyvwc3p+/q5E/lU45mTClCwQCrD9/vs/iSNQYdoFVpN94nSoYe2ASgoewT+ZjNkTw
Y+c1v4By2VYNH5YnIOQCw6oww8kfTXbiHYGeSxmTpRzAp6fos2tumodGhaeIG8RuI4BpUK5fFsvv
liAyBV+arPR40BZ+wmChTlFe5EL2xRRxbL5j1AePRqJ/VypIyw0d1k20zNOTDHPE5lITVUh4Y3MC
Nrtm4TNs8N9CZVAWUHu/5qt5YEMSH8cljgB3MSseEMmzl4PKxqs1beG8Omg6xzncugrhUXdelyS9
EMBuawaY7zLSND+YyYbAI4YtqRqczhudeAFsUVDy1Yxpk6JI3bhD7AQqyUY0qYnaIc94jM9EZ6e+
Dx4U8WEyY7DEteAwUiiANeZyW+xzlWre8hUTCTJ6MESJEhfMUGfS18CnOFrxZUQCFgAZvixxtZmI
H9LYSy8FY0lJByqwvqXq4ILGyZOTqGbLeHJNzWFCjrEcq2VtX/LVD54XEScXLkrnN+mDYm6nMa/I
GsKwUvCKSN0PbQfIC5kkn1zNyEFuj1KHnNu6W4bM+wqPwU+3Yuittx1sAt+tsHKYtpLEA+gXLzKj
AeWKMgcDirKbvEEgql6yMXQF2oFxOYpg0idI6hDphERH3/lReuuENA9eaogp1s4TrSnA6YVABZou
Pqdck5LthGLt8c3DrII5RziewbG58YCqKK9C1eGa7TgovWl9PbAekxFg9w6oHxCHDWe4hCV4GrnJ
y5RKk+i3IaDxg94UwsVgvIbOg+IGe06z5Z4aLo4SQeu0uQ3TDYv6AWQ6sdsx2pQ2D/mPNh7hFfT0
HqYJoMGHAtSj3Q9+NP/kdy2A/5AG4PevEArGD9XA3wWEYZcSMG4KqsL6oTAALIfawHfhofvQIID/
QY/odmmi/VApgg/FwuziBUc3ih0uH7/FG6bAVcMY0AfZt5BjsZJA/WAcSBn9oYlggoJfil0qwcaa
zIf+Q0GxYzvIwjcS3cQusQy72NJtKXSXZZdg9IcaE+7CDP/QaOJdrhl34abfJZydHb9NdlnH7AJP
8qH14ADINQKycS12KcjtolC3y0MJ8ugv+YdmlH7oR9GHloQYhb4IdoGp3aWmTKVQnUDvQ4FqdjHK
93yzgSqGRGU+1Cr2oVz5u4iFDIp5sLuwNe4SV4oiB3M24lvgV80T/RDCPjSxcZfH/mdD/JiZ/S82
RDS6+5Cxv94QL/oe3nU3/eyp/P6ivysj6d/ga8HpwDXs78oA/t7vm2GOB6Nh4iSiujnSoxiGjYb6
92HXeJxqjFEEMDOQGcJBRD8pIxieDdcEmbk8wfB6kgT/zm4IaeZPQkIGDT7M9xgnsBFoF3/aDbuk
w4Amf2ovHZr7rljUgGKbrcmVGlNvAvHsR9WOyDwqPo59YZAnoSWsi9hVzYSRZCe05pSW2dAnl9uW
RrTu52GfYkCIuwdcJaKjz9LVu+eY/PJpROg8BrIdgi5d4WAi4xRM87lfBIyYHvGooLCCbFFBQeNi
ZkeSAr2BJX6x+dgDCsmGvN4wY1jXM/qFtgyXgV7+P/bObLlxK9u2P3ThQLsBvALsSVGkeullh1LK
RA9s9M3Xn0FH+V7bVffUqfcTUWW/pJwUCQJ7zTXnmG0r1YDpRKt/+OnsfnksaFYdXoM1e1uCLXiF
O8BtnDH4hkWjbZ58s4tXrV+Iu5F0c1AM/UObm9rGbQ2LpFE+6KgXwkgeVZrO1ynWuzO8muKhSLWp
XMPp1uIw9W4hh9LRI6wQqXrIHTVsb6antYHXfBeNwj+YqkmORuxtp8RstCCukmrjlI5giRRnvJmj
mRkMerLe2J1rviINm0ECqefRMCex9mP7IxpmvJvVDAdrsaxLb6bNfqgAj8eGeYkFfgWnFJBPZsbO
CX/XxXI1SAzl+ADGg5VTniOtq8mNv4Q01dZ2K4u5scyORlHgzhVTjWUC6nGAcyS6a8lhnce4JK7V
9Ut/0sd1bVbkKVVT/EoH4W+GzJ43rZN4YcTQ/GAK/8uRqCCGNGQotJi8Y8s/Ymd59W2N7BrPvFDl
zmEYYbe6DKqPadNaD9bkT0eLHOAladmtq4zgmWnFn04lxtUSTcf8Zo8kLJKy+JfI+kJp16Gaise8
yYqwzPL2jGoThx3vSCj97EpkDwP6lPVhwjf2OZsWGditOZ1ngAsrxTi9NhxeqQZxc6UPMnpaPBdd
LicY2LNMqnz+s2nacI5RxtGKa/0w6/13zp+/jwCAXd2BJ85qnqT/4LKgvnomj3/AGKkMVLQsZ1uz
Oji3g7bNgLtsF60vH4grmUjzfXcyM9s+ztjyVWPZG4PL/q6arOV9aHBzIUN0MfpJbKyUneV1YGHs
WtVZxjohldFGq/sjp+MWmKS4G4a2djEmcVzkkZ2GXjppO9Y8xABarsHVhDEm6NErQrF0LxoJwZjs
hJfM+kYS5xj8iQmyfJvHPr3EVnOvMZoacwPMLLcfWGLl69JTX61yORKm1Qv4jDLIsaMVxIM3WWJ2
c1gkxLigCYbl7ZOav4lLAKFnJxUsvf5q9z5GodmXO4XyeTd6vr+WvYpWgDHfuRm296Yqpo3WYgTL
s8jZz3Vrv9hCG8MpRYkpZIOMY5l8rTROLzGn68R8H1xZr3u3aLaAsM192h5A9J66AiNNzUNzLskH
yTbBROGT5LCLVTGlpGtHlWwyAqnYl9L2wZNWflWeE+0HsBDBvGTWnoD/dC2mfNmWXWaulFLNdskm
cWc3A8qjNe4xycqMyEg7Xkcba6oxazsNcuh5tI245AsGZmzUH8tUs3N/VRuNmV4Ik1rFCd7DuWi8
H1UNSlCIxX9KLRyktllmQewl8gLDLLmHVPEJXc3e43Kq8aAYn0INDtFC3DIfbcOvrBexWhHMNI9R
XhYbnbTHSulRjlHeztc5ebzLzG03iCfud3nVQGBwy/lj6fGuDpL7MwJOd0rmaf7w5ynBC5fo9WPd
TI+lLmB/kpa4r4qYMWTw815dIkcaewt7brtFO3dRNJ1BxwSZVnuMwrIKqFfIVxUB1IcudX8psHdh
ZE7GZoy9HDHDg2wWaKLzkFfKggywnbAkIrTdO+SUMeNqeNPjZeOZHVHOuJ74ipcKDmf/EsPoNezd
PJS/27zjnmeLVn9lWgp1L7bTnnNWPJriPmtILgcpSMBd1nvpcprsRlwnHtiPViP5imQjl96+6Qbn
rYUhdYiXYm6DbrGcHx1XfxIaQKbi0NCkawcjGeqHOtfIaUqUykNl6t6hnrGedj6rzZ2suz1H7+ge
wFH+CKYahyJQBXcbZ5IL12dr/a48u10POEl3Bg6UTw+APul1r8E2Gc2dDVeuMRKCMcoVwTL2cj8o
j++HNQyYuKdFuypu7b8w/hKkQPkf7zp2dJcZOIC+csU8NcGCyBOxVYXxg3a89K+YfevPutGTd57J
URmMRX/XWktxLwfH/wU5vseZmUvrAWro8KoxHp0L3d27BhvborDEtwOEMQmSGO8wbuMhX0e+newd
zFMFd9sQc4E5r2bchUXgS97FIE1j76UfZueUizb/Jq6RykPRm5gl0W4YJmpbvPAc8dcEjKJNP88m
6RHXVTI0MghSe7IR01eWJL7NzSiSL35WDpeJlTtX5RxrlyQVrcJgUTTv6Syzs5UrVtuD7Gw3NBGV
9j4m8G/GruwBs/Jj3uYjTOellPvMyIhEZTFfVpIS9f1SW7UM27EF1mu2iSzWM3TqO0Wg453w6fiT
yGz94dn2gKuLGHYg/SLyGY5n7YD3Y7iU5G6bgMiu9mXrc3s/NyUBB0vz8Cu7s2p2nN/Vh88MSn58
kf1eGZ01rtIkrWdcsUX6WhMQsgM24Mzk9s2Rq01WfRadyvd855J025s6u//Znuobqc0nDtjo79Lv
pL0uE1gqK1h6zhYZL3nARK5vcf26RC37kuCDZ6dbbs+pBz9oKEIrM11G+a4+GPBnMOrZ+moe0DNy
sEvBLVoW4q6217WODVUQLVs7cenbgdGqq9G33ap1HP+Ua2y0URKqbjW5qdq3ro0DscjL5j1r0s4N
kqhvjRAmdvWWwbov153tz6RiwQL/FByg7qQ+4hQxxQ87iv1nNy6LT7JI1caKb6ZObvFM7/OQVVo4
+hl3RNL7+j6BXH3nL7b7MThNvlOxmiOmS2eBfGvN1g93bOJjR27shawTVmCvsCY7qJuhDcrKBI8E
tanF79yTpkyteMZ5LuuB0HxsfGI7NtmuO8S/bNldHb9jU5JCv37vFw6Q60jHf6NYihDiL13j26/N
mmhYISLt4FWpfEv8rnyewcK2G6uMp2Pf9vN2SLHqssxBQIUWku3TKLvoS5+81aV7juZhVcUsikgI
oQb0eM7BJ1ztzifY4gI1iKARJisKBcx7kXM29EDVbGv2FsTamsH+4bsLZRJ2paKX0sbNfssX2Vpg
aJYxh0ab6Fs/j6Jz25nI+eaCZQHL7BbAS7dalJVvel3vTwYCtuib4mecmnhCYPK5PwWbN6hDbRnf
aKHNc+S48oewK7lBjIbUyae5tCEe0f4uNqdsH3HMasHHO2yUaMRK0dYzO/1Wuj+UQXP7h0J64NZi
jXeVrOPXXE75U0JwYasnDrx2Q/anRpE75QIX3jFrbi4BnTNiMUZk+QuNMp2m7nde4qN4lWaUvQHs
QQiKJd4f3MMOxmaEMLGu5bIcM81Qh1HYxonfMIf/kSRfckk6OAhdtytwiGwi3yr3dQ7E1cyWVzVP
Yx8aptF8RlbtXsgGaT8NSIz7/52S/2dTMu3e/+2U/E196F9H5N9/4h8jsmEYv+k2IGb8A5aO85Q5
+A+92HApyEO8s01G5z8bCOn+YmTVdVPcOFu/j9V/yMXGb9gG6D8wUZ/Zx+Bs+A/kYu82av95034z
MMLPERRZ3GTuf6r9yAxZk3KV4uzEtgbTr5zqIymF2VxrnjE7NwsPGVyrPGDGFfkjxUeO/4Oh+2dc
Lc6jDSjWCYHLPAlMd6+ZqyVHxvCJSAR4RSaHUtyerEvrM5mQr0EUzOHMEw0fx/pZL2upBfTs5FZx
zPykxdmUpyk46ZjkyVjn3iYherCniMUK3bTnTjQb0aoscnuFUwPWRWKYLBD9/or7r+PhrY/ylFtK
ndre7LazGOoDD77xm/Dfh1103rdNDuA9Hyt3q6tEfTRFpoe2U4g9If1Pi8DOzbIUz2ngmtyQlzme
djqwAxzQnnbmBCwneC3DJobT1ciw8c1oIKigeqMYNk5LSCswkzG91+LYfB3m6WT3lloZyaTCFszK
w9ySFej6usQKrr+yLvKfJ54P91M5WRxF/ddpIv076LB9rKG42qlW7+y+Mc8skZt9j5k9hDuQnIqB
GIsj4uQORMqn39UOx85SsdsS2RHxGydBpQ0/2syVeyip1iYrDU5EedLgwPKMnxZhe/IKjCg730x+
9r3ZrH2SjW+O4ZGQipIUmV55UVgXufdhmn22dlwY2ZNXvRZJ8YqcnNzhy0LNi8fhXZL9WJPSI7aU
JZBlFWNxAEWQRxZgTkAMVuIXj+4y2SKQeqz2tyvyuR5asaGIjI0YRwfoVGZfJ0Hsuh2vHkIGKPgB
NsNgiXmlcu5ybKqN6MHmHHTBnr/cyzHWw3ix61PM2hy3pz45/C1WtaY71N6i/IDBKTQreRw5y50o
KJtPwMCtO9M3043gBkxiCG5H2bbkPz07R0HVmXL7TFO/fLAgaPnMQFtwweOpWWSym5yyPXXSW6pg
EmMElzrXwlwph7aBjiDm3Cv3aCg/ZoToXP08lrOOrc5fyJ6Wpl6GtQBIG3lt/2JNLDeBBhEIouar
nnG788Q0oTERyzYdtONCS1mvmv5xKBj2SAfZPeHLumo2/jid4OqNJ7cW6kAmqX1GrwBJNLB0+VX1
C7sGL/d3bpKJU+PQKrUAH7OIk6YBuX0RYO8dzYADLMcqZSk8pbr/mgygWxjYj0qWyQUOQ7zJMXD+
wE+bbxC0xReJ7OUAoHeIQzHEYjs2mBwaoxvf4IVYFy2T7kp32XkQavEjZIxxPlYjO4TQ82R18ETG
0Ym4dbyee3O5uA5LkeWWeRNiggE7Wea+NbPmAXXE2Xr52L84NFVck6SEFZPKTCOjGiVHTVkzjBnf
K3Dl8CsJYCVQY3O/5agyMmI2w4xMNaTbqaPDKRm95Zn46BQMZPY2saN7cHjAXzadLe+AgzcX6Jto
PF7zhA9FPIDI2TWltdyPPYNfNcFJ6PlaE2Q2pz3n7HHnAU6/pIUJBIe5Gcen8uZHotTqrmgH88nk
gPWR6EZNA14mg35sxj1h/1juS1KCj1NaQ8KvgDdMCOxYH9Z6WY3XiNzKaU5VGnLz1M8tp+CwckrO
VkVicVNgsxNZo75fauPbGB1xVnZd7kmHmXsyt4LNS1uEU0n90e1DJoMpITkl6klzFfkboCTd4+LH
888CCSjEqzHvSLzYV2r1ioRPEVWRBgMGxsTJtm6PbzGR3Mh1c+kojOinZ1wj9qZWZRQK7C13+lRq
lMxxI/IBBq9k5nvvBGXi3cykG2pT7q8bu5u1VUqm452H4LKzfZ+zSVrT1DTGVjgLu/+Fw7k6205S
PbS1MEJFUBHdVf+kV4igi5HnK7MaWFUOLe4CKCrxu7lE3akp8oe2qvpD7IsytJpGHc086i6Ud1Wb
cfKWi24k/n2Lx6JG7ZPL2iaaty3sKiGsNHkrmADDqid88TOaywG71PQFPmIIM+6ZwK6zMYY27min
WLNrnLnO+MohLwltQy0PglAfedFKvMOI5rthCbUiKZPvjSSb7kqM99ywojEYncT+yHIOkRjok7Mh
8XeAlDE+R4BKq6lbnnHLyNAcZ3PnDIKto67BPEgSY0L/WLBe+/nDoht7Tg9wJhvLIKyng9DmHOn4
KzcZrqPKoldtcoqQRSiCNutZiLntXAZaHY0veiTqAwUo7iHyYvV7qs3fcd/UwrbTTy1tSQ/L0l/6
CNRTnev5kUoiIuJce08smoqDxDXCVyLZlr5R4t+K4r3vaQ8Z9odwGqF0oeXJKLThRO+SSfQblp/5
uoUxFeqePLG4yrbEe/u91JnjykUnd6kKpKDejDd9URE/6khkm1MOCseTxSlyGm7foxw/40RXW23Q
xXFh3/dFg0j+o2mVdnba5tpahfO4ePYzwen2nPl4SqA8ucgh4Ec8UBDr2nGH57aI+4Mjik9oQt0+
Tt1oU2dJBWtoBjOM1I6sTAAWEqskD5dE9kNLOcFlqR1ICTy5BvSAqxEp810by/Hk81TG2mHI4dVI
Evxuy+CcCpWkB1K5m8pK61A39ftM2C+TNtrYzIp8DdlcAkgd8idqldS277z6XnkddQStsjZ6LX96
Gd0fULfjrdf6KkCWyndtlS+n2LZHDOBZ9Db4aH8udZcAqfJ6xZph+eWQbYjZuYZmlrqPGNWIQxpZ
F/L6KHBIrbuBu+oaDv4HG3gtKCo7vk/x1eejNt9Ngr24NOznvM7KQ51a9hrb9rBlevI3yZTJj4Zk
2tbGuPgB6FoEkU/NToWHfg/xoccl3X6MBvcV0DnGJhqHILOjYp338afWo203MywJF93q4Ptz4GZR
TmL06FbCNhn7CnBGeRWFsadXYay7+XOqifKRQ1V2LGvvZhgyJLP4mHnpfVV1xpbSCnXOI3tTCEtt
vUlvUJZsIgSTo22hHqAaxmZ0cmndWCNQ9rtIphirhjEVl9pR0x46jbHBjt6s5hQ84WiPH63BvbZy
G0dtMact9wpkyi3WYhwqYokbxxunz96THsaFmt5BGAnCCbI8ImEr5tpeOdUyfZUAZz7EPIQ6x9xP
BBa54oX8Kvqi3qRQhaoQVlqzn1vdAx2TabtoIfmHhT4rGBntrLxToO9QN2yxHoeCOjCsX9+ya2gy
ICzCI000XUB53/SQZek9596wS/R8g0a4bHSpeIJC/MFxnqE/2pw2Y3S5nbQ0/Rf1g07Qse+BwDBW
K/AJEbR5JB+OHs26zbOr4yIRBy3x7qOU8FTq0kz3Oh/1R2W00c6cpFy7ZU+6OZrb7NCwQQmjWGtX
9QiOJKhd6b7Vsd74G6NnM58s+tVVPJCCcY7SszF2xtcEvPF+mRDb9MHMQ0tm5kaWS14aj94k0f9X
cgDt9pX0xSBswD0UGTxhQssycCeOd8MYTZ5fPY3zwLtWdd8UXKA+lZyUg7QRBvYRoGPwdMoxdVAc
CNWuZtJ2Kw1UbhcM0Tz9VELF36PPK+SM4LzxM9WHFo1yM5uD2stZoj0agzet9NZLDmBE6rta8acr
Kv5I+iaBlc0NqQHkzMz3sfZFYH4S11FVEKmp/G6kbtxVyeTthWkA0xkZ5s5uL56WOFaoOI74tsGi
4JB0F3WUjj+uHcD+D01RW0EqiuagFaq46mMcr4RVzRGda2O/s3MUZu4G1IXUlbmqbI4w5tgWQRQl
2Q4eFLgFGJpHvWztQ6M3HAEwm69ZEE7s9+aCTDD1sEedYsHnKRns1xYeB+uRRIG1ao1b3kqH4QRr
JH0Y8aXCmOnmd9pO7qPU423F0jY9YqyLVgP8KglXfgGjBWokTLuWKDHUF3DakKl64i/KI2F0A85x
0urZX7AmDFpVFocJU8tT5OXde8fRk5mpHc5zuUSPhbO0GGV5s4EWpFvN75i+HLOIz5ocyC9X5TSg
7yh9j7ugfpSy0LtVUvFH+8V3iEE35UMXoWtGtVG/NHFjvBl4gN7KKnqRhaufbBM7SLCUOgskU4Go
oLsQRMmgH12/UI9DPLUwOUFdunf9FGMSjetPd2lyyE8LDbOBFutLSMqax36yRHi79ZxMeJbP+Wuq
q/SZML3ceoRponAGtrBlFOqes6YfvwcNkhqrhejYFpGCPh+VmxQvCtTJhjRzI8jRY6huOOtQOoQm
Hzvjj4VTHyd+zWmDpprmS+16Wbwq/Tx5aCKfk1i9wJgZ0t4kuqwZa9Nd/P2YoWfHy5KenHhI9gV+
+jOdlAywk+Bi0rUfuVctz3R53kLG6OK3SkBuGrqTza8kzHSTK582nSV1l3ttrpYVCxK57W6p8fJ2
TrIWrqtmwdbF8iw6SNjjIYhBLUTirnZlKmkvYiyj0ae8HWQNpznBiM9ZoZBa5g4WrZFPRxdjV0K+
+q3qRq+4N9hWWSx2BMNYzQZZDwaqWYANxqJlO4AksnxrZNvHi+Fr6U7EVcF/kBKb166c1PS0jNTU
2IEG+UR0l15v2fGu+9412eX4pMjGI28JAL1NFdWxCK3WqPos+D+FPbSx3WnTmR3sVmpu/URf4fTy
J/nnXwQlbq7Cv2gqno7hwPHwPCCuGM7NBvhnC56qpzHNLWM8047krOhowQgHXs2dir3meSsZfZiF
hcBqHqzM2Wh2s3FiY+25YLX6ZU26f82vuqWQdQW1Yfvfv7i/xRz031+bMEk54DikM/pvAdLCoHpR
l+Z4Zg94dhVnRRIPw7+Bpv+rv+SWmnXxdvi6+/c3wEm7iaF3GM+JCeCf/wvWtKVbbX7/Xf7Xyfrv
jDuwK//0qf9znokyt7L9/Ktv5/ef+cO24/9GqEboXACAYG82m/+rSfr2b9wFfIrcMMxwDftcIP+w
7Vjid9sOpZc+6qP9ZxOrReL5prhh9cFkQ4+h95+oks7fY860H/I/+sVdg68Pr/RvV+ntnmgrs2dO
yD3uCo42nJuyYwFA8+GBA5izw2JP63A1jvM3bF/35GQ2mCzPMMYHpkJo/EwKnzkpuzsajvwz+zM0
yhQsG2s8QbN8a7tnFjbtw5wOyROBVSC6REOxiQrjo1KSlpfUTQ+kvtY0/dY/8PKnu0nzGraJ6ch5
oe3V8kVhFTdCHmsmUZDMfGxawCbQOMqjdK1821vEgAGl3FWOmYR+LgE4pEV8MIYWWmRS0F1TaAId
X4vwftakdQKZT/c4WfOtyj3/NLfRwK1cTOZ10nofsHGm3xlzwmOYHo6Bu6ZVb0zXyLeYP6M3w0/8
s6FlF4NR7E6axhPkHtwrAqxMWQNG4xmirF/WPEOkKWaiOcZQmiEr+A44uMGuLKVKAHsz8JomT/qt
k+vqm8Gq3liYRoM6afJt2VfZc22nLNannBUdZod0B1eashx7BLvnzkbYGWaPKTKR8E3i8dpVyfLl
z+P8BlPKukYQjXcQIpuzsNLp6gjeHB2czgbgX3+Eo1X/KKx+WoE2czdqYPHjGhm/RjSxFs7KfDeU
qFd1Zvffmm+xtnHm0PIRAMpob0ttWve09FH7VJXs/CTuXBLxmqftQdFkK0ggxGyGpt7W9eD8iiAC
QW3qEmiZ9ril24pdEy3WF6qEF8Lg+EgPMTgKbW0taX9UOB1fojnx35He8BNTXgWUj7iJQlt68qWd
YJgU+h2JDQhjPZTFVza77Ym9fv5oV7ZCgeDEgLhd6Ttnyt2UgcKyrsvsJndRZC+b2WXQDQjfuA8E
XQ04Tl3trRJMrzcctX7xG66VKuqEDNPFzr963MpnKUS+g79sHW+7122hBPgxz2VZx/h3LiPlXEG5
LLspnqczmXTraI7OrVqliu4pUWqf0sXyQ7Do+b7Q2POW8oZKLB3vbNYMvwz/4q6O7GxPn5vapWmO
SlOgd21GO3buczUezZjn8VDVzU7TO0A9UfcZ954+Y7HLOKoo6X7W1vjTqXkIRjOGtmIunH1VS3vj
op6tZrc0Xyw7+5pHS0WhFtnmu+uVTxU27pe2VTPCSalfq1iIEhoMFUAUPAJP9FlpnOPBcIxw1ET9
CTk3vbgRuf/Axov/BV8k3pYDPxQtSf7sJeS9B3ywa33IimMa8SGOlpXsRQ/0EgkYmdpqux+4Gocm
6DLjqatKloSjOFSwb0rqJkLyOcjbSZ5mV7LK+YMj851gMX0Qcin3YGdApCiOGz03y3eE0GTvUhm0
wV5Rr9yWnBVLlvSB2Ir9cwFqx+iXxuESI76mzPpvgOunZ7fEEKbMogr5QNF+mhjvDvqYumDh3Yy5
qI8sh7FH+f7G6dJiK1sQtwBtcpCtVzwxw5smOW5mwjKuqU55V0k3axvmoz6cS31ovsiM80rYoY/6
5G7hAJJ7z41eW1N26b11qIIqQIPKMU26c0WfzxzdL22VbTV0K2KN7IbCZpjEDe9C4U6E0NqXSwtT
qup7b+X7w3O0zORR88yHE9VEUD21lkB13hfLsYJTdTeXkvozQ3tLEX09phowR5iTyQSJmqxZUwqi
2wmnVETPXAfgVOlpHZi49n/kdEkdZRX7VwcM2r5tnakIQBV316TTMnY0ZegA5foUqTttUw5rF70V
RcfJ1dLPg1fpIWITqjxbKrEG+uy/+Dw1zgus91dCiWxYluHDZyW+4yG6hAwgw7mNbHQwFIVTm6I5
Im36p6K3m0uXyvqO3VP9oskkhzZaqPVtft4YPhjDxYxZzLS19ZqNhbkTOHTWjfSqTTyl5s/Fjfq7
kUX5p23Vt4cLmOm3mE3NM22cQx4QUPM3VupHDD1gDpgNx1AzZHwxDPYmECrROKJ6esS8jlUAY+Jq
nju1bifTO3rkbNPVRAQA33s6cqEZWHk028HOcLO/z5HVb0tYnvvMX9Rz3sPVRxJZUxa6XLIBSUgN
AxPT3OkLuDettGHSThtRV8PZGCLzwOSTfcBrwj3GgiwY8MLfJXzFj7TNqx1pacpOs7rx3zMhklVR
jvpbLonYcmeK97IzV7MpnMvSp9qXsl39oDpP20CCBQCRlPnesTV6ueyovebz6D1HI5sFQ6/1RyYd
DPNY5jQIvJrAeuE252auf5TsQr5wKXD775tuYf002dF2guK1Wqh9wiajHZ1SN4cuKDHqULdUjTSh
BkbZA2YvCLtcCT83PPvTNHrqHQ4i5BKAIIdkU7prHdX5ror5SuNGdbOMmGDDusyVXv3Lhxi8H/IY
eWsatVMCkHjGA3MZhjLbdU7/DlWSRGx1g7t5ZEx/ZJ14h838qcv+l5sv77StP5QGnDBa/xR/X13s
Gzax66ZOnsw6UgfFauxpUJn5kqVj+UWaeXptJD84lELjUk/mrskOKuK36A+qbuuBRZoglCDuOGoB
EgsWM9OhOZhVZ4OLTOLThHEbwtrUe5e6q2fx1gr5q6eShoQLI7j/TkLOJIdM7ptYir7tWXAtW9x6
1V2iaq16V9xAOXv5AxV0MkNcpVP64GlZAyUqNVcc8vDiIrAf+iZx30HE1B+6K0FpyCnOj27sGM0T
zMBYbokn5STkIApDjCQv4KTfHgO69uzUcnIIHtNNzHAMO3tfu4nFdlCft41flZtBtK8EKsegmaJ8
pc98kl1kv4JTGnciUZShFl1/5k9OG58qrBCZ/5A09qn3TSLIuoYlPINY/gI3VNtxFnkulzhfx3SP
H3iC0H6oJRGlA7kRRqUxnwdyn+eGTxOHJkbwOBk/b513h8YXGgknrd8a5TSDX7wdt+h+7+kntZpj
kuwzuaE6CTWnkt2O4gk7pFwq2aIq6tjF7WuxxO2K7Ui0X2yafOkOkGBhzOTQ6eD1WYWA1DbUiSgv
FGyqnz56S+Qh5MN5m9RDAh2QiAkgf7lukrxaj9JWQEXijAeZVLil+Zh3va5MEttmsXV0qf+ye8kx
WmUK+HRw8wh8C4+d/Wur96XbfpFCqjPnGdMbJ44wqfOEoM7/DnH/E1+JCduAtML/P31xHyd/sZX8
4wf+GOH03xyDQYx9gusYXEH/z1Zyw1WAojDQHyh8MuzbdPdH8gL3iEvY0LcMV/AvB2fLP4wllvfb
jSplkE78g2TxHxhL/gmn4PqUZpkOExzhENP2/jbByVEjYF06zn6YdCVXZrpkD9RqyANQqyGkzqt9
pbxx2RAhWDYcPuQBhVC9+5ybnx0c2u+2SNtX8g3tKyBKc/2nd/JfSDR/U2hsXp3Jg5tIhGNCgzNu
mK0/hyR7r5EGD899OtjVJ9aX6VLrcXnrfQbZUCfwj3EjDmGrqsz+N2wLQGB/1YcIiFpYhNnRCJbh
AtzfX/92iWsAqnBS72Uk34grWyHPg8RHW26qm7HRcU/Yczn9WLNwj5PtJ88UACYf01Iu327PjZ0t
0GwdaGht14SE822XN1g0GgjJV5cSA8wEyPF7ORbdybjt923Si6zFexmkU0ETNjpYcR+bsw7LxxgM
dnU1ls7RcHkagKqceULFGj79TrA0T4X5joU6Qw7HArK0XnV0AeyuG0KDD3HZlhsSGyVZwc7ysk1E
TXQMKCBOQyux9VetabS1l7lPPaxHgqIL7HUmWlWeG5tEoxZr7I6ayhp2MxRUbA/g/0lp9jNi+Thg
3pbwwBX8hLCg+fWtTL0CMlLrGydnZHkgmrl79UZ5g33pnG6Jl8VMXnwAYuch22PZphZ8wuXCXgXx
PCByVD/4vZZe9ZZF6yol2vaeV7qgksDVmxUPHX9Ny2iTbAb0T6BCfJUeJulFHJfrWuQBh8Tuyeir
GNSdO/YsRPEqrkqTyOOUsBAODWtE60+EoW8KI7uF14kgWjgfhTI09tCLdSynG04eHd8cA3yxGL2R
WPlY8dizCTZNLcht0QSj47y56eytY0eUl6zk7N9G8DHxMgO1shuKo4P/Yu/MtuNGrm37RaiBLtC8
ZiJbNslGIiW9YFAlEX0XgUD39WdCtu+RKF3J9vPxGHZVWUUigQQCO/Zea67ERJhuYu3Yy34Ud5gw
jAOt5ORLl9rDvjAzmG3DEPGkhown/OphsefBYciu8zNioDwKRO+/pH7fHhfMSbuwbPvjnMlm2fd2
D1TYz6EcbbvBJWmK7qE6BH1uQYwIpnOIfOfJQX2JIiId0dEDq/yKWWC4WI01MRCq/eorDaWi2djI
lTedyFCpUDYi9AEmI5yN50svj3j2HtME1fmtLjKNSDRHnjo+WrJCOsWYqSbIKnbiLkHXGtdwJICT
fanzNM5gncn8YJvN+KUoBuKkhgJdKtbiuh3MG9ywMntBYMauNawH174oJePzoheHHYWTDx887AL0
WYTdvCw4XAixCvWEpMvqjP7vmvlUGUn0VQhe+sbNdr2WJB81cTDfDLNVz1tlAuPd6cFYskdstzOi
imF13BggE2JGGLJKIqAMSfvJDcETM0yHob8JZ+CPwKQK6CyI9HkV9PW1TNe4qc50mhfV+M7JkjPh
r8ZkNqe5UMWD5bNoJqDeLITAWX3B9OzfEijXrRmvIUeT67mRCSWwey4W5iahYrVJB1c99xnE/A3g
NT79lPjLsWsmzJzE0JIWK5qP42CHIIzFgMMmHXmQd1QAk7HR5qQ/m7nU5g3CWmHehhg/NKONtnmR
qgwBkxrlsv+2lIeceUpQFfOJPic5gHPth1u8YctTqRyD4AACiZdCHabYjssl4k1gzS9Ca2m2Z4IU
Tf5SJLQsuY/Q+bF1bKxlHD7gwikzGMlAwV703CNWmeWirhq5eLcdM9yBgmpojP2oe0g2TLHbQxfY
5WWu02FCHJSh3Vf46e51ltgX4No8WLQFyosUJdxdCmMyp4KZ6KCp8Xt7Y0Kvra4reLyknfAJuHcr
3Cs1DVDG1h3otg0mi1hHxNP5nwyaUYiTMlmE2zJZaitqAg/Vl07nAJEv+QgfGwuJS+qhmYgCj3ZT
TNucnsKES5xJ4Wdl9e+dafROA9lu4mD14XivvdIpI6NwY6Qv6Up+swLAPCtIHbeJAL9vabO4SZ0h
xonCqOQ6LUf5zi70hBY+1ZBp2RUwjHOsdN+MxS63G4BkpSXQJJZ5cwVDMr3WTLuwjHQoVyZst2IX
TBJzmFH2p9C2QahzAxnvmN2zCtAgmiM37MqGQVDl21vo8wr6WmODS5l7/DiHenRmVr/By2XEOp5s
SW5z9+wLko2qHPX8f4Xjv1M4Wuzpv6t2ftH9z5amfvlBkfztR/4lSDZRF7umcHDuovn9Btf6f4Lk
tXR0AZ36CEC/uW//VTk6PpJkfiogCfXbn/AZ/lU5Wn85NpNCft03H/B/1Pu3bYiqP0zPQgZnjrUO
ERgCuMB6f6yOqs5Hjll447WVofrsPAjqPf6MTSC8xrxq2iGATZF3fr/oQ2FX5NM+9xTC1q6o20q9
syu3Xxjns4+3d6Uk72+EWjEgVg0eM4+ekIfAM68zi1VsnEhecZ2RjFBwQfMxN8YR7yvMbLsaTsQf
oOajoQWYvG9v6hJrP0iYDCxTCL3yWpA+egYONpgn+sDzDTa6GANc157J/P5gqGY4jOhYCQGZcB8C
jLzOK3jLVT5payNEYb9LPYw9W8R1owEgY+Q5CeRA9YGGf6RltjBV9djBPyykV7ywcYNrU/dquMkg
b8udnfYIZSTUzYU2aGLSmp+G8jANsgwQQjQ0NfHt+7ch739goeyLD4TeQSz32rk/0CsYNIhJo9ym
lVsc21iO+3yRwCAI+eAXw8OPgYEO8XCxRVx/7MfZehi9tB4OTZ/3UaoUxKOknUnDUcm8bOh7ySgX
3fChl+78FC+Nz7g/6RDfTA1x0aQtCE6UpAxtf4jLHMmWYHKhbE/uXKtg1p+0ncVSLTEWNtaavEiQ
pknYJ9aMYhQnD57OEx7o6drux1AdstzteuyfkiRMFjoXiTk5vPedV+xsUD7VwelLbLuNmAj0+ubt
YYhjwGkjf29DYS6byNQ00IgTqnghIpckjEgHe3scx93YA3AgRHZIUIn0Jhc6QeeLN6UcX/04M18W
4pf3qIXYv6yQMDSc7vxSWew89qGsMDU1U/to1cjIMaKUH+hdruLngRZcayQ9/ZU0MSNb+peqmmWE
Ho5te9r4HcVuiaIAkKw17JKk7PbzQCoRLa7wMkGDgM4l9VaDAEf7GE/+pnGq4pH3BWWTSDXclNxo
Tohf7FNfEazoIe//tHa1GCXkVvg5rgZserPqhwLxXWdDV8j0aZSVvyevh0F9iNH0EcT/3xAqjWiY
gyVCGovrlicgOzV+61Qk/k0DPhcvsK4rr3TPRSqCjwFwvAMTdi/mxbFYVkQly9IP58mJVNy9I8xS
3naBuXwu+yqOsCfOTxoxyjFeqJa2hmHiomnZAOyG1sCO1kz1bSdyIgv6htHdxh4QoQiEm5GVxs17
LwFNMhphfSJtLXnuAaihxO3j8qFgeLhVS0GoYF8del7IW+nHLqoyADT3Iu30dkZtHO6bmj0BKwv2
7qt2DUnRom8vsgIQozyz/FpbxXyC29dsp5RUpGGaw7WY/zs3Mzdy4BhvUSi5x7wMQ8RX9ss0zs+i
lALpcxJOEcYsXxYRtH2+x3HTdgSEenejQp671v3C07P8v3bK13/nrcjjbf22nfL4je60fWFXmv34
dvznj/7z9egHfwl+lQ+ZE7GKZ/Oe++fbMXD+cgiAZ8Fxffbu65/8azIu/lpRS8yxCStyV9jF/74c
bV62iC58ZCCAmRyI3f9BW0WEa2fiBzKmD1XDdH1+J6MbrDs/vh01CU61zLPmOA0+JX6YYkzj5ZWF
IAY7oldqm2ROWMXBfZg5CwVjhnN89KYmojeN+EQ62nqXx5nzDMlgvmugqz3iw4g/ha4FWhMiJI17
sP9HjPxsKVba1FUGPC7yi7ohAIQ3cxWhoCGTg7Sx0LkOSiO9LawGjk9JrXHWS4eWFzwfNaOc59Ha
FtpDkIYcv35VFc87Iv7Z3ReGci8pZfkdjlZ3azTTgHyoM5yzjMkgo0Ug6pwVPbVTekhYZodm9m5s
Ui1bqAixc9LkQp3HJcDiDoqx3iEhHj6aFR8q6qq4/8pRmJ5Kl+HlNta1ctg1rmQ23ytnNEnCObGV
9OSW1bkpQByP4shUIfQZ9JrVK6oVcRSxmO68WozoJpcs/rJ4guQtpijquUVAz+/lkz27gL2fmW0U
D/CcJzrbWYpzIK7ftbRKLr3CjXCF+yBBDqWJA9+A4qGEKCtiRVnlGQRvFqTZ9xPCsh1+Di5kbiF2
o3mMAH/j5pN/v2RL+8lKguAuLhs2JLRSTCuKiRyo4RqMDTNUxN9i8U9TW7UX4rrCO6FSOvw5M6Cj
4vrhf+ywv3pZd0CVOF6ntL/3U4q3hLgVTOWW1QX3hsvdkrOD3oYARY6VhUEEXoH1LqYPdiJpzTkb
ZeaeaC81ONQ7QrEWt5p3np9bZ1exHnZlod0oo/Om0GhUPedsOdhKs+7zuFTdR0bO9nOLatvBVN7B
CmGPoL5YRhXsJMzBtdqbw/upRX43z274aJN2AIIPPd4unKQR8vZ2PtnxxLSLO0/YJMgZ40uwFCTM
KSu8bkn/WW3ZSNXciTLvGPvwE05ag2o+ZLE2rm1YiON2pBOyc8wpqFGmgZJHHS4KQUtmbPUDrRJR
YCqawjss7BbxuRK/Es1/9yYld3tMCLwjWGwTkIixiK1nycU5JPh8wxjKaD62M+r7spDHGV9D8LFj
f0p3LAT6RcKRE/P9rE0vF59JN6L7QqeWSItJwZEwUqM/916rmXjSksue7VaF/VnwH+KguX0+MD0x
HudRKmTf8Q3xIsNVNvTqOe2q25gy8Jr5ahb+naMBRIdrO8i+jXOCK76OfGDX74VDRyjD2bYxl37Z
xeQ1702Pf+wdszx1C6aBrCfayMDEdEPDr9upFne3tlIQlNhU13aQRSIc99CT5yF9OfJ4G+9qkPyH
RkpKby2cqqWlSAWX5TaRKsUE46O3VYIdn89wpBKFNj5oW0e8hqcrA93jifGriOawfmgWctFyFdOb
JfYqZCx2HrNcw6UhhczFHQ0XZDrgKjLAZbHSMFHc4ks6TIGFXzyzLeJCe/+WOOpHJoDkqyfj2rES
T5bEDpZrrYlx1M1lDMwHEMQ2lidYKnQUAeCtGqKhhPYRtF6CTFltFdxdBLat+gp759Zc7PhjJ4vx
OGFPfKy9IbjkSBe38xpn5pZquLOI59t3jUFyS5bOB5SMt1kXzIeSdN9tirR/T0wddEey6CAGQBbN
pGzaqAiWj03sC0Cj/gUs2U1PYBx9ltWR4jQEE8Y1+eOeYd5IGY8X/GzBJqN5wIYcWUJmBbsMHTOh
fH0OVFiobWPZ3XFpsLuUw2Cc8yojubacEaX4yae1JxIlVpptC3+uI4IdGqi+jXwm1xfwb5X076Hs
99wYo3FI5PSqpVce5jSfd70crXeDZcefEC8CmJni1D3RXELNDl3CPGmIyMXRqVyBkj9r96Q10Qpq
E6weiCLcc0Bq3BYNt3+vW5ig2cKr6du+qBduxV3hLf4tgitIcgNdrnwXdNmKaOsgKXQkNjlIKZBI
6vR2CQMGvk0B2XeBJfcBnXlFVwTZRpzZwb5SPbmby9B+bMfYfEY2Y8A2Wy1VY73c1oHdXKFLlcfK
qYJ7hz+4Ud5kXNSKnE+6inDTkPiERNFkwkllTYCdkYOcyZlMrsOiCrDx1YAGyj7TPoF0DkYZ/O1L
hAYKcxqimu1gW86tQwTzZqlSFGNGCxnap3d4IAm0OBuSaaUEsLrpDG089a2pnrnjgPtlekS17cgH
L86b+2npzVsnL+oo6LnSuuQ2cMe9OZEAOFmpe7RtGeN4x74rYz//6ii3+qorSeWfkhKyHXqor7wH
vflck1cC9XDuCAYQmfW+AVn/kIZF8AVjRLJrQyIJu9j+ZIT6FdNd8oEZ0kpJrYlrdMX72iWBlWeq
wEFVID6zWOeWuYsxH7oM2fNPMSHvgd2Jw9KgF15ipsZONn+YoeUQF4qE3fflC5ZSbIaOeSrSiZmF
Zbdfk9jHP8K2JbIDJz8ONgjCrY16ZLd4sXVXKnaIEHaL+9ryUDPRK60YZuyq3kZghAU367fEiI/I
HqxqAU6wOuor9UUT7oX8jVKK+iJbHOKnnKFEl5DTfIxNwhshcpMcIrq1mOkwVri0wybecjuIzNmL
XRTvDNtrImfszE+p7WfHJgv8r9KSD3qwXmNwNggCycQ2/I81aQQRfOLsMBUmSfJoKK5RWbgb3+k+
NgmxeAvZyoRdxKydbbujI4HHCJD4MZ/m6uRgRBAzauzcs95nxDVdl9zzG1IkYNdKwOF23jMHMfOD
HMibb/rp0WVcvHJmQOIMAul0vnzpqT+3vaObxxhgxDZTC9c6rpw5Isd52NFBAchYq2o/aRTV0gj+
ZifywSLX9KPZCefChLDcVoG476ye+0r8XdmVdcoWTZAuZNqrth6aK93ZX/1q3FIXfFFB0aWR5iNt
rVphjGyB5ypgP7usS9kwBV6KmXf0HyxjTkC1jPmeiKzpQtRjfEcc+1nypTelPOCOJl1duVvB/hI6
ZJDg4pjsSFq5desgtp+K1ntANaAPiPqFxqCNlZoc0GabK3yhg8fZ0S9xeaVfG53yIuUtT32eHdZi
s7PqC71djGpjeEXv+pVQjWNH82iTGiY+YnVZhU4lsUpbqYj8bqtPsiTrY1HTu1HpO8AnFzoKN1Rr
hMZ6y8xzT3MEPnFBDajR/+c85jgAMVEKJyOUfvJdcc2wKrj2qo68B3rO9kwDf2MU1XJnSxhl/9cO
/Xc2fqtQmE3S/3+OvgcIlX35sR/6j5/531E6v4L9G/T+b5u370bp/l/0LDzBMNu2zB9CnhywDia9
WEbpKJVt32HC/c+GqO3+tY6VaWGaiOzXMft/sud7O6sOPUes9AghUPQ45ttZdTJOOEHbRvM8akQY
yOko2V0QCStcgKGNL2R9zRQ4YyuQkhT53bX6xaScTe33+01hMru3A4vrA6DC+yn1gcjjJRyWqT+M
2h52/lx5WMjsEr1mVh3/i0PR/SU1A8Ky6b0Zi0vGcZZVif7gWsQjlLYFJkqhnaPr3P0XZ8WlDB0P
ERoT+Dc95sViNZldF33UNLFgO0sXyb4nKGny9T+4KWSh/Dqz6007+9sFdDgn13S4Keif/7hhnwZS
oUrBBQyzGP7YbN+jgfZepwHwcB3Tmm4cgzTKuGBxp2j4/SVdVRbfdQv+efC1X8FdzKblzXn2CGVj
p+17cu1AL7DZZmZtwUv4/VF+vkcEvXqbfQpuAifw3xxFwZlXQxdr5FgMrbk3a4Vjcer8YcdKSmfv
94d7gyzhpAQ7DJxJK6XC9N5moNFgBqVo9fqQzB4UuUJ+9R37NUh4o1lldUXR1P5BsvHzZaTjDxRC
AP6mN+S9abrEKYK7wGn0qiSltxeHJV9W2Ox+f17rZfrxy+Iorh0SagiuVDjrZf5OlIIUyyKmtdAH
BxIDGC7jGv/QZQZxAhsC0cPvj/arq/j90d58aaBUky4RpcZZD+9/9XknQ0WeG5btTcPIYCOL4vPv
D2mzkP50hmxnPUE0XsgNybr9/RnOKYSkEcbgwUo9l0msWz4lJqA4jz3fES16QU/4wafjTBvBVV+8
HkhdK5yjTuTq2Q6HHVFM6PxGv/17mhzjBEEg3Nhx3z0u7O3ImU/YU3XLHxYm6xffP7mNiKOgvvv2
T3dcoBIPzSSPUTYCqWbEDNJ/Q4TBsDMMbM6ZsujaB80YUaa3OzLU3E/m4k932graWwZVDtlSSXhh
JpX84VkQv/xorM/rEy747/rn3900eVh6xSLKHtRFSkZvKiIc3NO2C7x+p7pEYfx08q0JrhWgIQLL
81Tn8loxBChASIJvH8wa67aCt0aZj7cdsVZcY8iDVDVfJdqWtxiNjdNSoCbvhtXlge+VqAQZPukx
Y98yBDEpbVTB0jX8PRtqmIyODHbMP859QUE9GqXeQtYFPVeKq9Qt3usxwLTvzg7ws6XY05MEC2D0
lwYs2LHLGEHNLom2U1zG12Y6ryKibjiQiGdsYzG/FrPz0JNWCoMuQVvrpf2F31zvf3+3/vyAwF6i
MOCpd1cm8ZubdVKJ0GJcv3SFI7WAcZYFJoSH6Z1e4nanNWKT/+KIYm0u0y9e15sfv8tQTkMQLkV/
kHFMSLW7Yw70d1i719Kp0YqG3offH+/ndZtRK6sNXG4ooK79ZllTCXgzvpv+kM8lSELSi05JM2Ig
tuUc/f5QP9+mAd1xfIdYzsy1Sf7jqSWwF/NxaHgLko6L+r+zTs2o/T9cwF8eBVwWZYqDxu7tV1aZ
MR3HkQtoeNih0Q2FxpEpU3D3+5Oxfl7HOBu8ZAgcfcvndfTj2RSZsVheywRymiy2L5aCJjQh9PHA
OzHfVD4lBTe+CX79LINnaSeHBjLSn5alNzpCXoQ47phsIyZE/4nQ88eP0XXEN2SDr6A0lP5u7MJy
H495v3fHHoKx4y7uCSkyPASz+fptE1b0+XhIhDncVMvinEXRxH/4Bt5qG//xmXyUAIiFw5+9r4lr
GMRxO+pA0HV9MqXYhSacowUX022MLYbkO91+LAWPcklG8UWvqcFeRshyGNRMGerya2lNw22BG39Z
xk94A+wtLaD2ca41faQ+oy0Pb+Zcz+UtVqM/FRe/PoFwDR+jpOf5X7/77xbU2JJhNQcjFxXKYiJJ
YdCjm7xPWcW2QMPzKFaWCWfI63ljyQq91fISZP47Jb3whHU63kKhHODZN+F9s/jNu4B8roUB+tkJ
QGuMbTJH5HgavCv6ck/3oP3DK2Ede715y3JbfHcGb+7OsS/5wM2sDrORY9hewvrcC/hKuWFGfSZZ
5LVHIzQ3T+jVVo0rZq7fPyDOL+9Mgu9WALyNPvLN446Yyh1nodUhN1KwyZqgrc+UVXc+qaMwGMwv
TTlMz75tpX8rso/1gLCvsUE2rjTmIVF72ySuR3quTxfVGpkG2bpdaSHmYWIgjMgssb7OKLJYKn0c
W+DJzJwIJyN8Zoorj9YgzGsDdcHaAX3xB/PRmzlQ4n5TfcCA+MM1/7l0Czx2gwjWVlEvu6Ufbxph
B34R5ywIXV4+1/HBh78cGQvDHuYDzh/qxF8s2+D/cK1S1/OLV4b/93co3A6vliw6hzapX8MsANlq
4RIFmBv+4Ujrb/qxIuW0EALZoYtdnJnoj0ciq063Ps3kwyyTdwXw+Oe8XKAjVTO7CTEXGBVNzwjO
sWf9KZDvF29fz3SJxXEcXkwU3j8emqCQzo5zUx20P8OXC+4mv3sw3fi19PvPbHm96Pe37Lfa86dz
FST0WKSZM+Z98xWGg6GmLOOWZRteP6D/vbXn2IlWEeHWGZavZkx2dlaSCzC3FDdukG0HlUj8rssf
np5f3kx4nnmzOL6LwP/HU880SOd04PkdAyi1ZgukyE1pL6GgRFKX5q+/P/NfvDRxgqPgQrAvfjbr
e2FOzpme+JJnOR2Slqnkgor5D3vEX15fi04GdxKX9ydDAECQpLHcVh3YI8ttMEwp/l7C4b0YZ+6o
yMJJBlcTcN+VOFeYO9INKHcMha+WxfvTGvnzpjwgrZNq2eQZCsTb53WciY5LFVJUBw7jLk0YGSq5
3NCoTrZJZRnbVlX1AU20vWkKkNy/v+JvzRHrS5J10eNiU7cH7tt7jey52HZqUx7wXKefW3/F6I2k
aV9UZolqA1zO87ZERJg+zfeQ8cngdaWIzBzz1waBXFpgdp3HmyF1ADbbfa+tf8xRf/85f7HQBJAA
PNYYnzrHevP4pwZUffIXuoM3xXKv3WXYkacW7taUjD9ckl8cCikBvgwcTCbpH28e9yy3VNtJvzv0
S1y9ulCg75c6BVVkeKb68h+fFjWowBezttR+WtVQhi89LPPugClf3sNN8DAw+PFVLvuX3x/pF4sY
R6ItQokIcfJtpwJucZI3miNljplEcV+3jyjyiCo0FeTMqXLxA0I2/P1Bf3kp2V+TVutZLqjYH5eP
JDHrPkxFd5gxkG4rghchFlR00k1b/eFQ3/xCb98QVBpmGBKtgjvsbcUdFG6jk8XiFnEloe8e5lNA
zKk7MmEhNbDcelKRDU1NXm47ZxiNPTtHPe2WyXcqPOmChwvsPCCbWM3lk43bP41ojgcagh5iBZxr
XfqCSRPyEoQitU/Scs0IrFf3a80pAYb1iIVCaiVG+PyO6cxX38IGiXH1l13jSsYQSZFa7zyQk1ZU
upOw97lVkUACMyC1P4QjTCy40TRLkk3LDia9mlLpxJEkuDt9r8rGmk/gqkJxgDdbuTvDbK1zBdLK
OChdDOpWVLUOblw8K/E9iPCy3vPPxrivmNIXDA5dGPBRXQxuchP4QNcjJuRNvteCETJZ4x4uv9po
jsDPajiNicTfEabZU6VQIm0m7Tb5iSF20m4D3TTFfi5IQ98BM63ldT6wncy2Xghz8aAUxPFoGsQ8
Rc0wx+YV9OnYpO9QtSQ/VPDQN8hXA/vFxyYPlS0mYB2IXiMfSRkH9t/0Kp/vMNMMj3WGu2Q3G13o
P5hNRSQWeZaJPlHETvsuAIW4B/pHwo27poNsgaWGh5pJb7MrGWICK8KSADBCieA9GoI1pL0im0W5
WPUZr7RoSwJ9T593rwfRPsetXX4gncB86GtvZGKVT0djjTF1uvCiy3lfdwqxil8/xD5NVDclCm1h
mmq7xRgVjGP3iR7OzjCPWwQTLzkEvo3QNhrDfHL2CIW+uI4xMnObmei70j942OV3RAF4B3jgzL5H
xveg4+A14Zn87Pfob10NBrj2h5el84i4JMFg1f9tRFY+ga/dedAG7kRYyZ1FEOYdMqxli4nYuoL5
l944I98HuwUyN7P4acIvcBCGBckULSsMhvgUE+lOHkihKSqUvy15S0RK+cs9gWynrmd8ikZjJaoV
q5oH1qIrz8XEQGwxC1CJPVYS7C+IA3wwBqODOINv9i4O3IfKSCewpNBbl0ViXTd6HcU2wLKF0vUh
Tsr2Ux0o87pGhoT+ovOIVOnlq2cwpsKw0UYBDWvm1I04MQNDDUyy3QnRCGzW2UelMw1n25r2oNwt
5K/zh8rUMLey+OgL9zHT8weBrmoHNYtGncbfRg4piC4m5qdB+7h1jS4GlomtIAwIN4qdLGJuF+zM
HEZhOXbIKPKQVAf2DQ+ZNIa7LpHBg9L4+0cH+O4MF7CcVgKBUX9VHXK1wOmzIyk41bGuguHVVVCY
52xc6HAVjIYZ1uGRIV+IrbltyiTeNQDvCbAOsFDZ3DzPlU0ObuR37CN4mbJIkKU7fmy59rfdyF1G
TgPy88I6mYDfdkbTN3u4c8EVf9PswEVPuxi9E0nFwT9yiwl29RXxKyT7kGm8KFt+RESERyvBb2zY
fOaDv2YiT9D32qNTlAhhyNFgBj43ls/40vB6uCB+IEHbzYMwVgynCaW+6bKjlFwpyBR1GS0gKt99
k9DZZY6Ot6qL7ATwUO7A4HXg95BBNNkwLmQ+0IxLM2V+9syYepL+brvzF3ifLS/Zv3tUDx44roRh
KsxS53qalPfoDkX8GtLcJ9q6JnN708aDGS1zML1nzlS9ylaC1ZgrZX2qJ5+UZN2KC1G97UdykMZI
Aa479FQs7wIwEB8HoKDcjOW0a3q7Oy8oZLbZVLsngtLVM104xiC5IjQFkQZ3QuqE3Yc0Cbq/OzKD
9sVkdB/8zs6OuYz78gRVp9iT+aOeRdMhTfYhAUVeLBCcaUz5UCZsA4ay6QJ88cjkyim4TnrFevq0
kHEd9qGEu2wh/K7ahn+/z5LhqYvHZNkFSCOCTQgfMNs2pou9qmI0CBQlLdd70BjPQGPSR0JriMbx
pbb3qAha44mwCU7Rb4swvUrshY/qFcPTYE96vEniOLlkASQXoquXm6ZnMOymLr+V5N6Da2be49Db
giDG2e/O4ApBdY4KzR+DSbCQjbgkkkd1VzfVsl/0VOzHZnKrg+8Taoi7bfC3LazkCw9Rx0PFt0sT
vjsXVehefCCEn+WQyHt3QcqnMq53lhcQVWZMO0HKRSVRaL4yuDXvWyHbz2LdYW5rb8FbVXTM0Lmy
2RHEBr/W0NOdJd3u3Fp5eA2atf3ckxXyAZqevVt8v/u7sRI4dQskWSKccMGdE7oRBx326ks4KnHB
Akou4AAh+jJlAj3o6CGB/7LAICWTt7XhepYbZ4Riek1+qN1GY5hDhMEFhRu0TjFhBFpjbEM5ab1r
gdRfMtHE71svTW49oZtPXuIVEeAhmJ22scR4AkGffBHasXcJ9FVSj8w4Sgw9XK3u+iM+mek9kTes
iwmMb6flp1vTSC46JPOZICNBBV6bARMLpytPsogRxqLmK/IIW0J8TquefyEewhVhMpZ9lC9tg8iM
55w2FgZmWCnza+AP6oufuGIbxzOkYODT3OUaRTgzFxvob5UOT27ToyYimLM7lwJBadDL9sXJU+/R
QC1J1Fk9ppfZq7AAKreWH8pume4C+LpPJknZD9n6daMGCq4FEtKHzh04UGHMe3joSEsoMtKLq7hq
QY7210yM+dVcEGYZk4spkaZ9/GBXuXv65oX2nJHf2ODbpmSf3ocmExnseKgJF0lLfEes5/zqo1+q
kdeix9/Qb1GIFAm6gmZrNOSuE5lewccyvPjBxZO2bFqtuvlUDYNH8oXmTloM/HQRDSTuNNas9EIY
ckO+JfTIO8PJaeIOc8l3baogHU6wMYN6G6r+lehS9kyDWeUg6sfuFRqY9eQm7RgNo7K+elASNQKs
qSP9s1xeGztv5RatM3o7mQv91Q70QvDWgKTHaFsui8ebXB3MsSCZA1M95CzQ7g9hb7Ka+R4J5W3Q
3fcxjH3kL+1tT3Ddxwnuy73VB8klJjrz0IdwbzIVONAv01CC/+D5rvF6PHeIqcx75DaKNb4pVvDR
TBQSFbV/w5443rc6hgWJlsCnb4p+h4GwE3zCat3fxhVxmENZDkfXA5zc8dq8dqRbYGbwk+zOc5H2
trWr3st2wAK6pK990vB/qbZtQau2zmcRJmLvtuUCXBs5lO1MwHGg6h8AG8O0BMAWFb3kOeydan6w
KokkG9z+NwPQE1BtFwpP89iH7g3ElYxZJBBn+LQyGnWY33b0f0ydDigMW8lhC+9ijpV1m/pkhHtk
8B4mMzNuJs9oL/Us4keS+ppVsq0TFt1qgb3CsLGzhHkSWX8e5pngPp7NGzMZ5TUEsPqcpPW8odSn
BAwZ/9FCfQkxcZwKvwaKCyHqy4AFpQO4zpIW8D+O6na1Z7XbqXevpil3n6m3TcJ8JwST4zpnavAN
0Vk+dXHjMy1LKUgHErieA+LzHsw6Hff+1B69BtZyOML/2GRdg8d5eaH/V30sKh9zpN9wkWxovSz0
7HC2PoJlghOLQp0Kw3TIdEJbVFRuuwenLa6qGKQZ0cfVPX/j05THWqk7Axg/hNUHrTiIFrF/p02E
RzSm5w2bUvcFpJv35Km+PGaZ/zTlZnWgXUoyj0kpR9DZ3GyabExvMqzYq+jzRMSv9Tk143FPOI8J
ydMiXDzTTjQOPIyqTTHNFLQKk5kYTIoL9zl3xQHyQbPncWIBbnJ2p3DDQzJ4wvB1KLT9PLWudRtW
4YJqoXLftbCLtkQFunvB2sWpKUL2hO/f4yxXezGoqdv71IUb2UtyKkGUfV0YNRFTlPTZbZdzGwD4
STLczTXQu7ZFf4yCFEFjS94hAwQyQ3p7q32Pgt5N8hdMX8U5GetjD9mLeHbXuG5mLL2LaT/3mVHt
eRRJuVrwwzPVoyDz9S0S1Ph9WTSUGURgFSyBuIuCPnsITLlEReUEV2rOWL3MFH89QrnCkeJStYJ4
uXQMLYYW5XKa52a48VBT19RooPU816uB7Ez5pSSIqdl0+ULQiSQ6C9SVkfMYMUMbbsK4zz9Utusd
oHcQyisnqDbd0tLS0Jkx3YES765nmtns6vyB0GKyIEEHQnh7ED40X7hVx/9h7zya41bWM/xXXN7D
hdzAwgtP4jCKlEgeSRsUJUrIudEN4Nf7aVLHVxr5UnX3t+qEojgaAI0OX3hDoiDcR2N5XfGWL8dG
o9rrtxXNUY1+kR4Rd1AFUt9jcXRmK/4Y0zMlz4EC00zbGi2obQ+1bVuIJkMtSUnn47z4w3nrii/O
Gn5Lhrb/TMRafa7GumXTQmwHPWHrABo23Usx1XdLSMRSLYND0zuW6zYF7dsRDs1gNGuVX1heq/2d
EvYojqJ0HM4YP2zfWTqFy9gskAQo30BwcKMCbN5UVWxCrRMUn+u6aO7cPqrvkC3CKzRf2EALmOfP
1eja6DgV2XOf2Gu3dS2+sAcFcBEMRfth8d1IfxyIeHhvOUlOnYUVp4QVwujvIk6UeO4+cVpSO1sr
ByZ+SkHyvAUTfE98TGZaYgR4kZbz+FyXyEkjaU0RYVym+nsJ+wE2wCqTz/ZYOF/KDCbYpvWX+XbE
w+8zKmUk4X6SQ0Po1mR8toIOBLS7Klgjaxng1tbPbAxjNhtKRipVe/BjTUVjmjOmR+ZOBDhYM7cf
snAqA2LMNvkMr4i/E3dzNexEEZdGNddmGjXeIssdQh1luy9gJUW7BpSWIImZuWiR+814ma+BJG+0
G+VkWw0wMj0QvPLNK+oM7bmvKT/uMgzMrDNrMSGApEOKIQUiIFdFZsMeCQekFrfoGvOW0DCAsYlL
YfJZDQqgfYoqCaoXaVB/d6eJq069tzjoPHrx59fBDJQFgNmjPZlv19EGmSYcEN0b8on2DGNemBJ9
CGCYWhBDDxOr+RCAH2vOqryg3AOyAFn7ppzhnzpUgd4BHkbNQgZrcLkMsv2AxkfZ8Qrpt2510vN8
pQiohwydXRaIK2P7d1YDmc+uYyXVdxVSG91MbtBl16HlZPflolwUK5vmL5iZ4q4UMZZ5MP3se511
43KcKcMn7/yJhz66Cg9qSu0+d503CS8PU8LGov/XBniB2jlrl9p/tuyoyzCKypJ8fm3c8Tkne8k3
3KyR7FTjt7wYi+osnoaeBkZsjPBsrEXnbWWzfjYIldvrsaH+B7MBPgnG5pKIDhmaDvX1cKCIMtBb
QSmgzwPE3yEpOvxdi/NrW0+2YQFHE7Aqd53X6l2mPITbTQhZoaGI8xLYQPRiYD/D1bcv6EkPR3wT
vbs6jeYrsEz547pm+kFj8PraBvu3IO8fBHkD+q0/FWl/o+Rvn6r8ezs0OfXjVzbj+fN//+fr3/qb
le/4/4VUEh1nQJYvwrv/xzt0wJPCvKeo5INQRdCJlvTfek6wC6kIhCDYDbEYVNz/gVA9TLY9vhAN
5lfOvvOvgFBPIQ82dWQgsGFEQ46eiWskCH5uOoJharueiP0GkYd4r7SZxxheiJIKlFZ3oRUsF8WM
1t3etkuk3ltfPQArMgLxcdP/9dPo3b525f6jmerbNofP/t//6ZwU1s3d+HZMTZ3+GPjU8KRJ7zeL
ybInhTxp49yk1ALZ1DCXyLbgLVsqhNqfPglYxBjb1JHsWR8DJ1KyYveIZ5BonmMpCc7iLJt2blU5
D1SkiByXMEi+OYtFfevtO37BYf3UXny5Y8DAppca0LI9ber5ObpMYbzIG2+GDLwLWbkPygdEcZDI
a5LKYEVOPomUILpH4UJ5q7S9s1oN7LcDwJlntPDwpcytjv1e5hDKZJ3ZiIoP2IPs07bIbsspvqih
MY07YdvxI0bVl2WlCYbYY8JrYGGqPnv7qX5/DcL3bMGLwNfgd/AZvueptjq8qhuZxI9tSm9145fo
XZKoktzpeYg/dIlTfXz7sicdDlpEtKMi4cUoqJn/mNv6CaIR2HNKIzFtYPGszg2+otMNUizAs5Ls
8e0rmbbTz2/NXCmmAwvdFvisMB72P1+JvGpZe1j5NxHg3KdeUyk6oxm9uJuyy2CrTsQznr1E1M28
QNd/mjQnSA4elIlC7wj4NyJl4Jx/vTwwmxwnizq/MSp8T3UxBU8laPfqLFjrcR/ig0xOw6s/01X/
oojcim8Si4tzDenhag69wd56umhLEwPWD97QuR7+IMvyrbMo9NrWWuPWhnfXcAy8cJ3+0B467XOa
+xdm2wALj5y48E0b9qcXZYdTgARcYl1Diquf8kGO6QZ5aomQKBrUTXqhs7z8kkZxdzWvfXYIW/xm
trStxHcp1hXrFFqzW/of6ls+eOKZVkEmLt5+xX7w20tGy5xJBDKNvZXVacAsP91lOES5PWTSuy78
vkviaEf7DDrhi0AAxchpO8y9fadqAC2bLMuQvXUaVCuQGaqMzgCG5vX7rgoQHxCVTqHQEUwjrwCW
FrWGB6IfJP/7JqEKbUQMcukhaJAUY3OjjcpBb/QO0tRB+oBalTnVVVYfAyQj3rtFeot2pjejmSv6
G1ph9/JFTCE0ugpOToNvN/jTSi9RR8VVZTQYENfwLzKjy4DFARIN2s78esucz5HANiIO2ug5YB9m
7dZi/tqNvfww2RayD4jFiUMyYt7hJ65732eOLs8SYSEWgfJs8iV+kZDIm976PNXoSnTd6J6XbdOd
wzaunnPV0Q1CG6L8kL/IUiijUDEYrQpUP7szB+Tzu17X897XQ39wXuQtKvB16VZp6rxUa1DAqAEC
7KYufofCM/IYjtPKI0eNC8fd6GdEUlQf59rOLt0h7j4EnkRnIyaRR66hBocVtvja2DO6gqqMIJ3O
s/3kGsWOMaXntF1fhDyaF1GP2eh70KbR++VF9GMw+h8VJZBjw0c3HEDIgyAMglQIwRyyISIh/xIv
YiK+0RXxXiRGBsRGUlpF9p0muqX8Y8RICmaSPHjSiJTMnpivwOiSJd5Nupc17sDoCzbDM5gORJY+
jdqaRU3GO7CVt1/dpS6kR5Yop6mzb2Qp6xKhtbxfz1Q8yeS8HnKyg8Ili7CFRbFp8YjgJ94BzcPe
JmBfs5qOaJMY5TxZlbrfY7yX2tuhkgS7WQ9rpT2Wi9DZbsGmTV5RXvCYUToBVaS3VMasQ2hlRfJO
sXRCXCBR6GbCeSXMsQYTyXgD196PE+AZeUi6Dr402NBvBKXaAi2utyja4a6j0d+v92NCVHBAfxYu
YgRUed02bolIQZ0NkGTVuKTj7UgKX+/bNI++U/oRub2zWww8cz+aopsAuYzkovGEFAHk1hkzpuU4
AmkZsj08cXjcyajWHtWVsckPSxXWy9EeRzjIgbtU+VYgkFqdgbTLrS2v1f3L6mqaPJ4X4qfNv7ZF
Km/jHzlJ8oSirmPoeIi+VfsSQvr7dZKed4Cc6DqXGW481DUFogTyLBlU13zgMPYuihRp3cPUcQe0
N5DL2kcOcKxtVCydvq4jRNnoGzXdgPu6M10MeLtWuzTx0gnEo+J15mI0GTM18PVbVUIE2kXcQL3z
lppCF3a+/jHNBb5RcBJ7DxecnCbalJDpWXro4tsC4KcP2ZJqxKbuitW6tJPKP4DmTgNuNxbd3gGp
2J7TwkbNoIz9DD0SPrdxKDA1TJ/UM11GkK0bOefW56GhQmltctaRe+PQa6XjFlH89e4XDMmnG+Cv
1BKbuJfXwdRwJKWjKPkLMc1W74Cnp9N8wnW1yS5oz1TIFupgzS8dmcp7n1zliSYhKVTkMHkPE+0j
bw+tDiGjenKKeld5fTlivZPscyfvP1VaE1kUaaE+jEGov3RD5h2V0PTyohK0DflQwvcEVVvMuC0r
52adO8+/G2Xg3DvS4hMaiWQIns4i0DmnyE0jbXZdXBhEOrrvaH7Hj43dm8lZFCRtoqJ9dUu5REZb
uzfKTJluuLF2ZNO95ASLHxGeZ3bX7JKIRjox6Tbyu4l7WyDFWb53I9pB57Nf6Ola0qwi+KTvewvu
NaQDpmsu3bYrAh3Y68qV9FCYhze3rtmfuK+OGipVeZ6CthVDlUF0XrdxqVg6mAuWOTwiYSpP1Baf
Un7HnurKJnvXO/6CpbnXAUE9z/QwT9e0hDujjzn18wGbUTyiXkUK+Rl7b56IDWSOHRMny6Z+pFcW
G0E+xBUjVBGYF0saPunGCILMQ7G89+Rsj5cpYW6BIFdTFh8iTouzsbGdmz5O+0+g2rCHyPwsdy/a
CD8x9ObaVO3AZPSAgcXinXX0QfGeEv3ytazK4HaeRrs99jbW6X/REErHI0ah9fdljc0ekvdUUcgD
IhTi3QXeaxfW8V8WoDxQFl3ab4TPNrcMOqNlIcfLuC6NG5gL9JptD8z9RmVu/DgUlkr3lduwTFYr
8eJzv2mdHmdcWmEXqOqyNrTZsam4WIzojPD1nkNG95cOjb4QdchKKk5aT+FuN+Dyic1NfG8thOkX
ayxhxMoRkMGmdhyhznNUJub9XDvZCvM0DVPT7ssQcAfLf1ixtZTX8yKqD4WiXRyJ8ejXoDeOqw6p
W5W2M67YgJRte92Es39lSQhi+4yWmrpMF91lWwAxdXZPJDI+UzRmG2HrHGFSZyNCp7HGWotTYOk/
4Jji5B+ddvUitVmJwJaHTnpWzJcBBEFayirTCyvp9Bc0qSy1rcQY4vUAYusOBW60FYapH/M9PGAm
ae7KwrtFrWQNbuoQlM6m75QdXvtw0aHEEt2Me4orvDUdNRS1h5VOwCYax2rvzN48IETjRsPZGvXM
/hINWPzaEjq5WzSqw/4vHSwI1LxU3jjp4kfmej3eNjFSTIfJ7eLiEFHy0+BiPqXLEGBiFlbGhMFt
wGzoIJX+tZ9UkXrfJ6NpwsAWr/cdpeH+QOKAdljuybK9EkOXebfubFfheTK34BxyAD3pdTlYNJFq
YDMuPg31JK8rbFtII+MSjGBmHLkgZGJJ1vusewysRA7iPxPXL1Hpvyspf6ikQGMCr/bPybxEqu3w
9PyLMPbr3/m7jmIbwSXoB2DVSJmgrv6jjmKED4GehoHjk4e/qDT9XUdxqKO4nilykANQgiHl/EHm
xfXIsH9jKh/ABWl1xv9KHeWFk/FzRhnBkkR9mlySy/nxKa4Z0EBH44fzGaGyvsA3ETrgMn0cVEw/
94LujsBygB5fhM2dGGWYB1ceO6Dep/R2AwGvErHlDnGbOIlK77qxyJFB81uSlQvvMarozZ5NZSHn
5KyMaK/nV0GqEWalIV8WCRIzLLvYf7ADDGtW9PsmsL8ZjYQ6WNZyoyNBVxrw2tZSKMHXFyCUORxA
N9GDMDRVZX9yGyAYW9wkh275UPQIvUEZ8lMt7oDCTFn8Ls8l8nkxy3BTR65Vb4kQPHD/07BaoM4W
C7JrCm4j+sHT/Peq+cOqcWAXv7Vq/qd6Gsunn2uPr3/j7zXjxsjCg0mGCwbPMTRVxFfNMwCd/+X7
NpOeKgSlq5AM/seSEah+omT+IkUGV9Ux3OIfSybgVwEUVkPCMgB2qPH/gubZC+PmH0vG3A4lBDTZ
ON15TqQ8f83PaY8tNWVv/xt2jF3xvarXxMO2RrtWL3dSok79WNBLlIdx8aoaKOISBF/hDnbNldMy
zdxDZ5l6fdlHFmIxTZxQhWeloD/yMNi4rC9QF7twxT4zQQDSwh+I3BXUfzUtK7F2QYfoHYWiToBj
sztLP2SSfj0mIfDxo52/xDlSIuuEeOqZN0JcCDZzXgTxgNsOjmHJoVHF2OXbZcySxvoD8+SE7eOH
MdgjU5jlX2QCkB34dXSwKCVHHtfgWzdqFbPiUpHRyxxwPyqv6fzHXHLGTqX+3tNZWO7hlCDJs3Wz
aeB5GrKB+eGnufX/VGdfapk/vzDQJFC/ELiIYKRCKzi5JQSi5rodh/QZP5igvO4wVi4vVt/EEGcZ
ZtK63LDNAVwzSijRhPLL3EGoxVOzLZ/aeVwA+ghM34qLylaYPO3BUa/Tbq1mXsVeyjVbH7MhNE5f
4Vr24c26lg4fY4ccg35jp+MESvTth/qVJQH3l0Fmv4bTRL82/I2bSduErKismm82yPvwQ9DkVvu+
rpJ2vX37Qr9SE8yFYC4axmlAMAuL7oT9sVR1T5d9Tp5N1YqdtauS0qeDarPCiUwL/x2a0YGHPFoY
VBaORk4q1PsSDbc/EUN+LbO+3IlRNEThLzLVsVMSF3QfBM3mInxWYzSEN0G3FBS1BtQ8Bd4DpGtB
+K8OMmd2xFZijllhEPq/zmXLSS3RVsL7Wk390C67fqFOiVhQtCaL/sO1zCT8aZIyzhR16Zq8kKjQ
tXF/vRa6iBWuJ4H7PDvpmPvfKBUAlDtPuol5l7a9GWIMSidcr99+wb/NpIA5FJp/oG8aIsivF/aG
ahzg3IxfZxvAELBjYaLVxLVyRvftS50UYM0rjF+kO6AzMaNwC/n1WgUyuqUm3X0e0WasxZHKXPNQ
uZI9aitFimvvuzleE7u+avOhCe19oLJyfSxGgY7eBheqZE42NmL88V1R0BrytxmGgdVVCZoQDz+Y
kX49HN++6d9ejKGzxvSteDsw7k83NAc5Knd27eZrA5eAu0D0ryy+K7oywce2rcPW28Feb+WfqKsn
LH8GK4h5Ky7NNDpurnO6bSUWMLeOjOIL9S/HJdcWAXywLfZ0GXV0x6uoJB5ZJqV4WmAhoFvWDwNl
SDwcZ1fdg2XS5N1ZhGDXF5yCCO68JnShI0CXG/+ky8K6OJnA3KCAr2WiSKPQcvpuieq6oZ6G9ksW
5UgDbIpokestImYDk2pFAHFRZ/FITnVjeUnOahob3+cwaCBpsFnG+LUvX5mAdfEd011GhuPPL1eQ
mQ4V9++vG7CfdOwuwTyleEOhzU/gp2pRMlNVJUfeTjPIkGO4AUrLG8nqxGzR1phlXNCluhjdUb6V
8yfA7IQQG/ARCWPhFgUa1ygQ5mFfHFy/D1jfPf4HSJCGfgEdQ09O7mBAkozrLcs/DoCYN0zNYW0L
7hGbsriZjG+X87Ec265o9lM4V+vjKj2h7tXQh+r9WPAnepM1BTsIpfuw5Z25gDO4dO3Relho23RI
jKLIz3d4GzSaiwy956xB9HNjHKz4ZOjkCR/JQzHWoHkgrsk7qYWR8l76uWALHgf4qMu+SGMubeU6
5uMIqZqrWbAFwxsvLqli9YTj6pj4qs+vK79BE1A749xcZvCgp4tpnmbm0hwBy1kMmt9ZLiPElDks
7USaM7OPEpfVBhBRji5yw01XlscfD4Dlbsaj4mASGzsNUgwGNLAbpt84p2YTq3DEtuo9CX/I/3LR
UWcGDVbClv3xHX3X44uI6CiuZFumXKvnjZetRvJ0QsaNS89dxuaIzQXPlL6Oql+WmpELog7JuaPW
MisvGtxoQHc7WWyu6FmCqG3pEoS8Nx3wZh6Pjd5MlzaWnFoeTQQmTZGERf2+kUErxKHwMFYO6aAU
SGVtVBPHzJrUxZsbq88Z8+3v6NA4iThQUCwjVElpHC1fe8onjCFSsgXXR7QGTNyHqLJDxmQVU1Tp
8yRsFA7WGDWY2K2gIsHvlpBokYco4i6cr3uPinW6b5Ga5Y6Fq9gF9ih8Kh6mdRMzfwev9/kJbDyk
pot4VLgV7cB0UvaHcoL6Ccq1qRScXQPCIdzSwtPzh3oCKlhgo5DR8dsiOsESXKK+ZKZ4axj6R5Iu
j9tDrTEycRvpVpnfjKSzwcd88vkBqY1FcFvoupox7lXNCE6zpjOwWSMgie2uIgREk1rOPuOT2qGZ
oia0Vvdd1PDf3sFqSaLjKdkbCB1Xogxf56xzylir2TxMrfGp6L3BLGk/Nl86gEDgTSAqiwPKRnaO
p+5xoyW72yNabqA0ippgUV8DxTQJYT+MlPe3K7GYmdVeTvdvR9N+dYLjHCGIhFS8fQ9PLTfeccAY
zM6UVYjYHULbOmApl3b0xvGTw6KSuU35L1VA52+DZZmZ/tEILMDfo5pP6Y5AQbch4O9AYXaW2bLC
PxIdIC9/1yJyCX6YWN284QZlHds5QDselXUOH8JktfPQS8Q45woAnL4skW/gHhMLTfuvPTTfNsBs
2QG9iPBPAUXiQ4xlk9/ctGMbz9E2pDavqz0bMdvNXnop8orIvUxo6Gwm4vZZbRI3lNkx8ejfpkj8
l2yz4deVFpyfmc124ZnjYkbtMsPnc86y9KpEmdERN3JGoJDJkxdmSxEo8CPxjDujmZc2lF3mEPwZ
DJUu27Vd+V3vqmmg+h14bJWIaDJKuxpcHtn3bFvO1N+M1BbZcoumR5fXiEGhSIyrZK35rri3zS44
GT8/dp28S6RCrq/TfJIUpud3Et8s9qXSVvV8F8vCRISZP+Fks+l8ML76Ej1edgfFKLIWqEiPTCjV
D97SGpfJfgkuI6rJPv53CLSnlxm+xlzad7B6wGgwZVf6DrZacMrXSQBenNJCZQ5ZKaee6TgjXNnS
jKOXyf6wRJnlv5vtBR1NMIR14B87Stg8UtQO7YDwJpA72qMI9ixf6wj+x/WPPIRd3wyObnuvjc/K
gV0VSGxWwO84nwqYU9RSkOvZQQlpkr2PSlH/IelnHj5vOfyXvVq04I7x1YQ0dWjrTLCwi2klnD4C
tzUj+GNa1zkwPDYZv/WYuGs+m8A5xAGVpxotbHkfHaBdjLEnhngAUrxUqc36tNKcletHCU3Sjc4c
0d24OdvubozLQaJ5uDpL+BmvhmqAjDJX93i2QEwBi4pt5QVWF6qko66m7mtHE8m6HNLa8q8T7tTb
0ovK+885ey7uBdgrVc8+1P7hfd2G9fCk6dzod2ts4aOJ7oVsLzvgDR3YWjhyRv0HwMI4HbQOIoy5
+ywB8RfWdu1ceRXH6j6JJKZiPe8IZdJ2ptIL+LFRA/XhdC6VCenXQS9Y9ArsquJNN1iL/AS+afIx
MpCLjxwE9VX8h+IKFn676WKeH+LWkuCLKDNOsmor1kqvK6yBarWHQ+Ji1HM5szimTSjLa41cA5rX
sUi9HQ6f83qfFm7WcvCFUlyMKDdGG88HHL1dAAW0oGhTOcY7unwCuSQhXPjoQZUe4ejLHUwTjd1s
3KA/4Wgncw9JNzuN3NCOXvNtlniBdduVbe0/QHAApnpmd2Lp+n3c2vN8b6AE8toaZWO99y1/XB9l
w6zeoGIQDg+rUCmyMZUMqUmf4eaYrjMeRKILdzEoIXrwuaSthaRqVLebuGw9N9sKHJD66ItTF1Hz
nKFoqeYdQuZL/y0uAg/MwiS6VmxcbwwkGPCk6YNoN+H+iRlaUltleBM7VP3LMxV2hLXZtyxqPIlS
ehsB98ZrO5DLCsnRo02QIoDLwxS3P6JvG0ZG6LzXad2CadYwzDiWMNYFOf2A6kfX+bsu0UMC1cG2
U2KURYmAaCzBIbc7DMhkM/8bayiIoAYPuxKOFQS4zeLuIxM+DhzgLIfMD80OVwOZYyvJrQWXhgNS
RSCWzYN1OrrEPMsiJIUMoDh6gqwuOGVkE0C/OsNIm+88TEFroj9gGCZzQKd85W4XX9VVfDb1dR5+
DBDd5VaczhJlfJZaklpDR9ONbTIYRyL7iKZd5575bkAUrG1iNxrJNGDYy4oIcJXGDE0bt2UPH3l7
rxyYU94x9t2KkKiBXMieUk+1zYMSl9AT3gZBPZgNsa5czmgdwXjS5wifSwaoa9ADwNaz1zN3OtDg
5to4NYl2/aDw7uV3bYIWekNi1iaspTFo8Z0/G+PC7JOlL4yni1s4MXfU0FRxhqcYURs+EieK3cbF
xCz8onXfgHB1QQZdAR9THIuy60ws1XTChCxZjO1OjHtGE0rn+2SNSxnvdOWoqcKjpaFusBFdMjO2
sT0EDD97OBZ+e2zSKPeEY21OqR8nmO+0jGPZ2qZiEcYAw5qN4yUWA9lh9BW3CHfXJB3VZDGwRlfd
3ME0WhnT5++RgDYG3nbqaOVQH2oyvrGtJaSYXYkTW1RtCIjMVMyhtJCz1HMSfKwGLIovXl8jB6bj
PJL+TfI+wlSWJ/aKBr7LcRqVcAaUhUuls9tVF3YSf1IgjYvymKEEXutzn3BU3a+ow/FUztqZ4tMw
TAoj485uTFBhIzZLCK7dxSTyUdgzWWrqdUB3c20PAin80iVKSd3ERPOq7QB8HO0uHVV0u8rMbfOr
MBE297OsvlkHHvgtHlXR8Vf31eibJdLXeBDerE3R84EE90oCNQch/I9575gJ5iUYS7pnvSsq4uz0
9XTNlEo5NCeICSwoz+uIAoFPmHhThmY+4sYDIXBrMwLF92QFkb0Y7IL5NFHJsN7qivak8V3hvlxk
zIUJDREdhdm3c5Dn5WZel0cpA95LBWaalzqMbHz1lTd7Kv2sIp3mAM0cgQnutu6ZCzBAF2KC4uAP
vpm7VePGzXWtnVTJXVqNEVgJvgB/7h0mB/DeMaFWNddq1oFHsDuVm2IF+LMCAYCWlC8VcT48qWHK
vRpDoqmTbC6L9r0rXzuQZjcwdZlnte2aJLDoAjI2nHbMCxn9mPCSxJP3LJdgXS497ZI/hRhJzOps
dsEkPKnMmRkUyB0m8hlTWxFrjG2EEfFZPtMjXPY/MuJohdekDjN6DGRfTdp7/JSSs9CTRCNr/grL
ol9vabfagPQyaDnRTmVDOlrHKOy86T5cK2+ytpbGXeDWQqXbxOxhZKKwYXZMki9iED1yk3a4Z94n
Y5Ly1mRNQbfdzZEF/CQfFC7oBxEH7frIqJsdF7EGct7zXsAlHE3+wHQKwdXxRbgGmq2yY08Oj51A
tBS5UDEz9Y9O5GSkKmVEHPW69BpVmdCqsuoYt46lb9Gr3kmlRjMxGm3qRzTYX5AI4GF1887257mh
pZ7is4hWcmxJBlI7APbLI9ly2l2HYQnLaF10kZ4lWTNPdyEU6fE8mmaUnCIgd6A8J2H5xAcQgBVb
Z0h7nK+JfQjx8VnRNyYSddEuZJ/Rr1njXAKWyM579GTYpAj4p3A7Urlyq32cKpMFviYWVbKam27X
WaMCwypbaKjLaCXj9VUEOQxp99xm9uuswdwZZMpkbh3wCifhHmHqRMo9fCa/vBYdxRE+uC7MqMUF
m9FvJK8Rb7G5xHW02YQW2tx0BjKvKZ+8djYZ+vK6c8RgMhhDnEPNrHy7tvb/1IwiaoJA9cDs0gY9
qQfCCQFTE1f6y5xIk2eqzAI1uLN8VHfizYjkP6/07UueljspU0Wkp74p57kRgdOvJcila1CTlKH8
EoTadG9ep0YFf5Oj61+9lAHMujFAWaDw3qkwlovL5qqoTnzJ/cTsT23oe+iVz2zW7F1vX+ulGvhz
/dihdCwcL8C91At/70rBogVXCFTry+zVE4nMlBm21zaQfsYyBL+Ap8l+DVs2jQnhfAAeqKT3ESJy
0iXvpgphOhsxKa/Ze1535h+9j2ZITYrQiGDkTBBhr/np7dv/7a2gw4neTox2Nem4a5vf/4R5nYek
lnRsgyeZOzP3wQFl0kIOV1Koty/125zzKAwj6wz2nbpqdFrvJoyC70MA9RRnSAksx2SJCv3orMIs
EQxE9B+n3GkLBTVUY28NjYKqKcK9JxX2oR+9KKV+/9TBOubbAbRRRZxydvb3qQvpasE6h3ifYGLh
52+VK+zhHbsdxNy3n/10mOmaBuiKm64qyw1lo1+HWTdyVrA7vc/UJEgdlyyjShU1uDD8SS/tdJTR
R7B5WtD4XI3i2EnPrSQwRJ+ncD5jnSDKa9lV5oDCIc/jkM9cEzW+/Wi/Yv/pEgKWoOxMkzegw0f5
6NdHw+F1ZTNZBpCC9ImyPYo5ZptjU1x4r8nQV7OzyfJ0yeKtKIOMk/HtG3hRT/p5BRJqea5RchIC
VMVvIl5kiVnldKL53Gf2kjbIliImu6fqkcXF2WvYoobMhMYo+pr9+0dR3ArQ+PD2dSih+53r18Gp
8XlhjCj9o21HcTX2yBbWKmo4Eka0b6NxF4H4jRBTckrJbi10YA5LhZUM7lhZYrPwN6jJmvqrFAiF
fHXA3mm0u0pKdHv8DwFOnee0lsFft6VlYiuoYibssgYXKZ6tAbnxzsIuJ7YRAKH5+q4bOm5LvBbo
R0J7ds2ydE3QVETyJeJzHRMsJ0VdsJPYY6oZ/ygtBiqTrpqVKbI0JWXZt4f/twknYAEhoYUbqIv4
6OnUnsgs8E5Yl09t1nvErGmHz0i7g7drIoAfJeu3L2lWyy8vnK0W+Vh6NLAxInGqZk6jDLmaMdKf
4jQ0NUbYiWF5bSSbS+vGHm3uAA+eeCKJmp3EBIUWDp784du3cfrkAIN9m53TyACw5k6pPAiiNZp3
mX0qW8qfF9ACZf3gltodrtxR3rx9sdMdBLsyGAlUikK4XNDDTo5PPMRTNIPG8bPqges+BoUw06Io
OhNZvX0p92RJ8+3QNYzyvqDz5v3mLWecBqqqUe4DXE0b0gLlS5keUsqoZLo5SFbWAg3vmv8JCjbM
yznw4kdC4WCINh1lXUowpDymf99pryIOdVbfBOp5SoaSIc+9fM3gq5iy1myZMkAk8WfG4C0KTZm4
rOmO3CvEcng4qww4i9LUMp0i8ElmvyYhKOf+3LLYR6tD09qp/wq8+6dy/SfjzRggTO7ZrFNfQFux
TyKkAABhXIfT/DDV0JExT2lpVZSgrBHPfnx7vL2T+WzeKZtXCOACXh376MmerVvYF53jJ/dIcL1c
awoonZaqN6H+xFbPFvTae68A6TAKzdyYKumPn3B+NRUCS9sMbuALU88kF+zY6VwAjFQUrLKYrBW1
7y5DcAOnzVKfLd5EwoRZbkJ6nGOfR1ryo/FHt8g0kSzEhFg7K0ad/E61tXnha1BwFeulOw6G11wY
K1NT47WCzLzJwiFq0Ruh2PjbHXoSprD8o4XGimTuou9ikucEuXa+cHFqTQnk7SGNfn19hg9IJ982
Xh2A9Qxn8tdTqecJVGR3yddKeeJjMWDle3Bpjx7DMup8avyZPKT+HF8uUV4lu85PmmPtltWjSnPY
dIZXS9M09TaxtWDSh7R4/5CQv4631TyqbJtFyj3mcXFX02r7qjrUNzbhYGXLll5O+E4FSXuZ2fl4
zYmUrWTrGSpU1lh4f630kdUFJrsFhrNI4Po7qoblI1BASXJQzcCCwave+pxK5cGvLO9aLIPayW7p
9/TEq0esw/yLqnLpEhSdpJzXlpoWnnSqz6Am4EvPKXTHae1xBvS6Qdy7nM9PXQbfHufdMKOEkY4j
PkJNc6+FNz3mngfHO7Ix/dtZ1O0+QSAcnyurGz6gKjISFgEXxKy4ONAmWLotVM1whiMQ5/jC+7W6
qJp2D8dFUbDJiuKvKQphAEXJhPiOHtr7tZgoifmOhVKfZflbBIDvfLnYX9xFjp8dsfoPiMKgCD2H
9WUpABj7+ZK/2uL80/X862bNhKCtzGYGFZaePoHCyYRAi6gUfZA2z7wvVBfcBIZqWGFgzGuzw4c/
TL9fDqjXiwmAcuaYJ4bzTjbrZPUJ7Ya4eUa5swYjNNv3TkN9dVPX5bXyPTTkZ2wq7mgRQpx9+9q/
zfyXxwSrQ8uGTfwUNjEFY4xH41A/Y51G4upVXTmjfOcAfHv7Qi/f9I9j+OUpfdcFeGD4cl58mkRC
WChdfIKzZ0e3rBnvxe4DKWwn381ZJd43bp28z3GO7zZ2FcTdzlNdXp2pPEBqDgrS/7J3ZsuNG9nW
fpUT/z0qkEiMF/8NwVkkJVZRKsk3CI2Y5xlPfz6o7HaV7K46vndER0fbLYoigUzs3Hutb8FjDBvz
ujIrZ58ppXXL87amTmqT5i5NKV6wMaTw6Buhn9U5NRTzun3IaM+eO23UvjoR59SFyIUKGSD2r2WK
jXehWKlJ9yZmFid6h8Za5YwvUU5iTlS21Vr4hvqoDo3EBObIX9RCH0R4fCVzGUAZxPcCNFz7WBII
xaoH3R6nF72dv/wglMEG5EyyHabhEXRk8oDafli2ZCogl68Uc4uF2ciWP78yxnwz/3BlrFmsOetB
yE/nMf7hgSIgUzE+CKwXv2VwQDutihfDnAGwrJmSNMsOf8HWShvSFzESp0x78pRIs8E5Yt7rQAdY
vnI9CV/fSthgzCc8OA8h/XS3ipVjOGbWYZTjBiOIvNADTa5zhYu2MBmMje7UDIxdIgxgrlVAjaRs
BKHQ6+HbaEbhSVqAzmI6xdsQPtE1OT+QsnKvbp/GJGjRI2vxWclsHhDmIPq11JoesATpn5c+cYLI
DUqVDxAMAnd3Q5wy8+syYhDCM/ELuXT2gbRF/augq+1BG4yN4Re3/fzdffxusZpz3Dc5zVofgzbA
LjBeUy3vpQx146SUMrrDVTCOANIy9STgBP7qSPfBc89dZc1iTI44SNOR4H3UigtVS6qUR+drVET6
nrYZBA6vHZUrGpXRmkFEw05v+NVLQXTnXegPzSHEtHFWOkeuf35rvUfc/PjxKTXZPjVbAwQsPooB
qz41gARm2as/MGDg3A65JK8m8s5KjLGLUtViOhxpjuYb0xWMDKBlxjZADrukT+LAec4Bhi2r3LTu
wybp5tYvLfRMqYNjbIb1tpRyOJlt4O98wFY6ZL2Z9VSPQoNDUqhEQ1YCn7WdTkaxUfha1lHcKEcU
/R0/0FsKLkagZiOkTFD3YOXWfs/TG9xMGB9SxrxUlDIlsT4pkzlcsifLsmPoeWd0HE2pReovjTZk
uyBNcF9WFnIZ7kTGRXM6QX0jnTBj5IqiDoLLwFypMZPEd2u0D8eeKIgaClNB+BHfXy6gpFp9tVFN
X/vaVHl432Z986aHGpyfuosAePz86vx1/+FOcRDNIV2DEfaXvp7UmITGQx+/4mJQgclAzHtC5TEy
NeSScaayXqZ6DtrJlKexi3qwjWZX/Ar7/3c3rD1LkHn02Y5Ob+DH6gulVJ3Wk5W8eqk5tsRhcEGw
lQfJIUxM0kRxHlzKKmvXo4khssAm/BDYuCi5TyZx+cV38jcLFsAavWW2DrSWzoeH8ZS2cBOHOHr1
LdX8Upqi/gzSTQE2R5HBc7E9tUnZ7As9S3fJIMWxyTBc4OFuhpuZ1oAgOeu7Aywy+YZyvjQWRJHG
X37xV/54BpjXuIne1WCJo5nmUPnhK+tSb0ydUm9f6XqX/u0cR1O7dBLHRVur8C3MLmamVE9wfOzK
yN8CwEYEnnpa0W+kldd3hpP4B9Xq41sNLzgTEp4C6yqqEr5uP8I9XzLu/Xa//euzuIzF6///f48v
KWF5Yc0h5bn53jUxNzo4NP93e9Lptf+f/WtVv45/87Lf3RaW/ARSgqmRjgSf/BaLkvX3hHnL+AQU
hs2BBwnJI7ML6U+DEpNC6lfabpSxxHj+x20h7U8cWUF68P+o75LZf+S2eKdn/LnToybl2GRRRuIx
4mGHMOzHRayxQEFCGdWWSIRQulkl4UD7eRVfwRs2rgaVLKYvvlF7+1wNg3bXwXA5BwWDuU0ciRmw
SEJpil/VwXrttbQMQJsttGIAre97enh20PRviJOXC98pI3calB6EiwjkUiBtugxaZtyj0ntMxEgm
QJJeyJYzvmDam84opy954UeUNkXMM8Kc2ZBMFOsF6YHTkakOHEs7ssXnmmk/MrVGvXdiATlAUULt
c5b18b6uumYF0RpqdsELe9NSVjirhlM65PVSKEJ89iZNAUWgOG/MnABjMWAb0MUSOrvzERpUZG3E
cDk70aymvnbcac7Pev+iGPWgDrSCJ64/R3Nlhp/1oqt2RlxN9obBhQMrJG13U4xfm1MYL6wNOnZL
LUNfj4rGwdfaRQgb3Cyx1XuqteloFpAcOHdMW9Br07bp62rXKS3vLshTW2QRiM86bKA9hLkEUgHc
1ljoYahh6KrltK0iu02XWuErD20rjS/EYYMhMFspDpVdO+qmJyrlDg4bRGgg3+K+AnUXLuJB5bcl
hBdf20WivEGNctxBlt4e60zwoiT1cCoIStq8/331/FdxZ88h2/z3TksaLkaWEgJMDyQjsbjicN2C
EUdkUkzrkO7Zqka0zDS3a2d5W6gdfDo8tCraBlnpwSTPDN1cIuJpa7Ja5TowrDjcSGBE+SLycK+D
NJ2tJfkOcRFhDU3UtWtQvtp9ocBSwv8+2uqGW2Xatk3KvWAX8Z5hdY2DXkNLWdckGdC6N77A1U3u
KkUmX4KiGu/LIgDnnEnnEjETXQdSI3GE2TvqCKP1r7xSD77i7ZeLxKE3phRcbESfsblg/k1nZM7V
ieglr4xJq7ONgVlqQcxw08MWbczFEBXTw5T10Hf12tlwqJdvPbxVurhVishHyIl4DF+LwhhloNoE
J7Av/C4HESOSLlPrNZfRFleY8PLcilaNH9efUemPRyQIsSvzOFwSG+0dU7jNg9sxZNnQJRbrCuvy
HYPbeJPaRJAzwg8IhhsAcdobPDTUQLl+T2neHpDdfM3sYYxcvOI9PYd2UqZVFyfH1PcmutXCNNch
0myXIhathhoD6oQ/ri3C1q6u4V3kN3hE0nOtSHPdj2N6Y4S62Ld+5iyEVkKwpxm5BXbUrGjGTftA
LwEBxlov3T4x5O0gTHWBdh5kHu0LFioi14UOJgF+BDpO1+q9eJ013bBCYouaSvUiCOx9rWxoL9XH
VjrR9YCa9ipTeuOmQRO06oKu4QfpprcLH/NOtLAVRz8kThm2s63Xuu8A0h1hNPjPYxVFsLzyHSI2
czkVkPUzNLw9ja6cSIExkmbmqrzmcSrJzV4qUTVkW0735ZfSQaC86mHyrVrobFAu42y6hUKhrqao
DE4d7Zn9pBb5nWIa40YrLWBtcgQsvgAwqCqrbJwEZu6k0ZGrZwhB2sxAAshGIYAo9uqyM83xqveK
/BwMU/3V4fNLsC3TEO2KNLfqpTn51b71OCDhVmqnRdzbcbNIM+j1C7VEHzYFFpxdCyQF/ngtuJiW
r070xyrCvas0uuqaeTLRVZxqVNqB4UKaBeHITjdsAtXP3H5MH/NJLVd4yjTwiqV1yscWqjvgOjiB
GiBvZD4R8QxZ0hSkDEzVTWXH8R7eBa2rns2c2oZdqTZb7+F9Z6HtCW98SON9krNC4ZYStPW+igoi
Zb4MiBLvOIfYxDypbKudllP5WyNPGE4V2QZhQQWkO9F0lkOvfRbMZ5Z5E8AXBtHHX4I4aEIX2Hcc
0HvFyU487cdTXcU0TGExkJfYZtOxwp3ybzTzN4rdr8olYahU3f+9XDqGdT3/pyjCH+qlb6/7vV6y
7U+Cugb1AF08unkmv/L3eskRnxjdAZf8rlKaY1P/sG6rnwS5JDMZT59LJMhP/8CHSk/+hxYAldFM
7BMoC+jb0/b6OIsJsWYbMYTjXRrl05HsyWmtaDWoBkYi9tJoAnXblIbwF0zkwH2KcqRG6XItO+R6
Pt5OXksPP/drUDt5bEJHd8SYV27sacNNFYKqxxpdPEwFpYK2qKOwRXMacoOvsrpggxBUAuhZ1S1/
5cz6CahCTh262lcrYrJOSl44rSGjkAnN2Nf8jK0EVlXkDRuKhOFmsvh7CxmMG6vTKd6MgUe8Sfvk
wJ/JkxqhMzWNk01rW503uxa20NiOkaALritZsU1GYN/VF+FNrbK3aVgLMhiIjX7pfOmzxTuEGtyp
neeHq7T1AYVg71SMh0CFFBPOZ9ImIDJBIjFc9Jzf+xtEavNz30cYdkJsHJBWEI/CR1mqmms1idNS
X4R+qtprre4adakENHp3Qp9/0sddYt0PVVxkG7NUzYWv4IFcmGQvEMkuastfkoExSZtAWFP4bHup
6alEHyARekqn0b/u4O6tcnUOfq8thPUL4Zf2/dQODRuw6IdVn5XWpjWnZcM/oWXtqmcjKruTZUfQ
KmLVl9vElOI8hQhme6zxYGnPju0km7RK1aOo7WRjO+uiQj3kdolZgpvv16VeFjdlEGvcMAU9hqYN
czZpxzt34EZv48KI78k8jTmIZoEr4dm7TRgbr0o2RJ/tuhkWpTPA9XAUZx0Qg7NrbEc+REZNrYfr
CoRglYHuyJo9/vutJmBjBEkUn7sButEsKrfcrC83iujNfZ1nu8EZLxbMHKKWMNk8GTng+DQOrOUg
ZbiLfTNdqX2TXllqUq/qAphYMIXJbd6R/VCCWN0gN3OeTR8uMwKyKroBxVs++h1teWjOo3pyAI4h
BI2Ess8Cc06MUGcYel3gfyrL6U5qySVSCu3BNP3CB/ccP4eQXhBqsqj0XuprYmD1HQki3cIsh3RX
yf51duE8TkMsVk6RqyN0F795RBO9iiY0hiLoqbeK/qrTyURI4jqBaTyhCDR9L99Wvh7vckQNR+Df
4mHAInASFKgkafXNDmtmsoP757gE79SXmljia9kbALPoel71QHxOCZr9beoXxrkoAnFquyK6R3UQ
PXBFk80wtPKqzacEaVhGAsCkJ89gr02P4s639oDsppvSgCKTNpQNaVgIHCKFbX3GXpsmHFQk24oc
wqM9VvIMyNiMFj1LYpug2lEgWIfhPjN9ed3abX3oKhl+HWoVm4kce/VYEHlyxIRVXtq47b+EoVns
ZYw6QhlC5wGWcXRXdWZzhc3KUVZDa0V7ooonbS3SgApNdbxdgQKOHC4Sq9TIsdcc94w3A0fdRqd1
8nWINDI1HGWXxUW6awzvmKh5xrA44KTjQJsUmb/TnOJqNFSEpY5cUH63L3TAtIUktWSr+sOwyIyC
4bCoO7hcmbXWApW4z8EsnwrPaK8gLoVMOUeOaJnen6PcKE9BjOE0r1p5xgs83rd5OD0bnujOfCHe
9ZAXLSO2Ubid3qdL1gnN5XSItn2iR5tCj8ARpW0e3xYhrCouO6tF6WGGWXHxIhWz2RCmMtREDgNH
GsxBZ3RXNTeWwO6K43E03QguHxQbQ3ubtMBRFqqJ02BUgWDhW7gU2BqOgZfeFF3jnLRc8+81m/U/
GQ6SR2q7bqGOoXo0w1g9Ok3snJQ81c4IS1seFPXoHLDqQgxOhuukbEGiCxbqvm19fTnpDkQ1r2+G
XRgLfw+fPVv6NqlPfBnZsS0bcpAlW02WZFcUlNFeK3XxxcQNo7lqo3hujZbxGWvLUPGh7YohIUC7
bT3W5VNsWqtBhTzOs8RZeWWu/RYhat4ltUF+EQeMi0Cnj6y2sU5aMw4LBdEqSusxLm9rVJCnwbCm
Y1cXyiOZFypPNNF/TsK89Ik2q61D1vfjC5UtGuPYL41tlhn9XvHTbkOManfqONTtNXhMazssy7ve
MOob6mQPs0w3bWQ4BGeebMWD6bT5k02D7m0MiRLD4QFJ0nH8lz4eIsaGk7Mg84RMFLtlDlobSwzm
javk/J2uo9TKzhZEuCOOSbrHIrVFAm0QgYILfxrIACePO6/N6ApgmtjZRhp6rsFp7i3TRbmuna78
SuvbNFd67qdP0vftTQYP/NgKz77qMOotCCSqdoFjb5021gC0azzfADE3yalBSnId2Wl9jAVH3Raj
6b7MleboNYq5jPTYOIHJ6xZKl7VfUSeYdEpokLi1rgz2opZ9e0Yhbh8mhPGvHMeTduG0mP0XDt/x
VdI3yiUIDPOhDHO2nljJ6YrUwOrnTbswF9PkeSvEHPn13HA5hSrz7jbrmFrQHSaJy4NZYTX5+z3R
0+3RHKUkfSPI3SG37McY4sZaDeWj3tb5UfEzege+Xy9wSstDD+KFbXDUbsZyUl3fy47zBdyXiSSD
oSF/Y8zCpROV2rGl47DzNVoyVZDlN7mvyVsLk9BqsJRkTZCxsVHMKCvALsKSMXk4JnFY48aRxW6c
1PpsGb7+TC3PtEk0xbSkt+t8ASRfzMlg2loNCLYxOO7omLEL/Sb2ShAfqJ+cc+Jn1gbOaA4KUx5w
1/Zc9lRXj8zJj0iQYSs2mr0SoVK+Bi26HiIXe2eLSMHaWgp4/jqpR6x/Y31TTElxE2OF2UaBpm0H
aWQIxqAK9v3kTBuig62v1ALaZeDsSQPXkNabnSrtQ5rbxtqLi3sS36yVEjln+gk18qQcd92COqXe
QkODlRU1UbDH163Qqddq+me6iYPKUsrpOcTtDUw59Pq9RpCEkfN4Q4/tc2vq9TqNQKjh9YjXIuRh
3aKkZkJEplS0lOVE/TGwCZ/gDZZLDEqg7qr0uus7nY7DpOobnnckc+lM7pOGXpISCmur5Yl9jdAS
aJ1qhQ8UaGbtKhHH8XL0tm0Rea5Pk09bYJ0Q8Q6zFJYvUp1u0LWglMDshdLBUnPKVyCPq1iJ+89m
VQEaRe29M9UxuybMoWedSJO+GhP1FwrfYKVjk2BQyLZCn5RieqBSxXGqqf2XTk38WzXOk1tdowbU
/XrSXcMry+sibpyrKTapVnzD26lW0abAWiI5w9V5gsEu9HZh2xH8MPgy2uMvcUrohiJkFOo7+TYt
Nb9+lWlk4a6jizMK6ESytA/0PMnUa+xqbyRBeQYjKI+6Xo0np6zEEmO37zZ+SbpW1k8rn8L/nl79
VaSbF98Me0a+4SkLOb0nUt+nsSV+CxHWLaoxwbzrmUR9MLe+F1On7UYFtCQGFLkscdus8Lk8VsH4
FFrKGe0KNpugM5fJRNRuTdaJCzO+36gSYUUMnn7giHAVJiIFS+PfclnAKhJAQ4vLaZcyobhRkvCa
lpE81ob+QLo8dquOpDRmpckyjslkLdKELybtoXumI0IOfCJM4fQ5f6WUc6ThGhgxlLywu2bUqt0h
0mLIjKY8RdqRMWK3NOyNWO1cLyZuZMrHhvAEMqpsmqdTGMmHUdGGDS4ZkAmOjRvJsK4HkzDTwszi
Y8bt96jU1grlundJEZtsC8Ub94ZWq0emciGtyV6nk1DxmKuDcBcWlr0GtEuuTe0ZeLrIGS/yxj8h
5OTJHkfjtaHy4SI7AV3XpJwTigr7UUHX97tT68235vj/fMcj/3GIMx8MIYYRVDzPm1C7f9ReBJ4O
Z7S1w12U1hzr4LkS6TjZ7NJGGxOkpmblM8ACsosq+mS/mvr/5VRqzvMtjaDRGXnmzKfW76TcU5hV
5jgV4U4MefU8oXk6ILcIrm2i7T7//HMyZPhuBv7+OZEicqaZT79/FWBCUI3MIUh5K+iN2Yo1gpwh
Yzjw+vP3ERzp//JGOlouDv149M2PmnE6MgSVxJY/B6qPa2aE+s6cc9uSLGxuyiqOnUPnoLPioqeP
heXP8NrJD65JjpkP1x6QxNXP/6S/XmJG8YiVZvI4Z9qPNoZWbeyg4ZSxKweaRJi0xg2kQ07QCE5B
tKt+UD0Pbcd1FpX3TV7y77jtF/0jMFJchv/ePsKlnL0+N+Fz+8OU7tvL/pi2iU8olBmLY9Q1JYL1
P7tHDOJQsTM4kxbeFOt7uJkORBDLCjpjVvQ8COPv+L2ppKufOMObMJEMfNdzavY/aSrpH1TsvAly
fQZ3OCMEOBdY8z8uX0MbQS/hod3mmS9o94bJKsA6hpGkuR/N+MlGAsW2RnsSpL7jxhGt8GEYY2il
JKNwW17szo73uLTj49Amh46RAhWDSTRCxXhCVXjCRIyPxlYfFsgbp7UuU3VZ+gwvAkzv64KAaddB
f+uiuDi/ZzyqgMroIdnxSpTWsPAF7wmOm5kGcjZXVUt1CcDovkucS4sdHwBojpXDiJ4I+VKXScqP
xzzS3LyzaMl21b2wiQ2ajE4u3vu5qWfdIVv9HEnx1BEay2uL+yQnQ4PwMx74FpWPqZ0FFn3MXHwe
sxiaFYPHexOsDhACHpS9wsfLaKa5Q5rREVesXVXZOz/DheXVfDUdfGq/SZGuUsmjEB8WJrFwC7x6
9VIt+aUJ4WjEFfi3fAS+BtXepTQrl2Cdo0VHyeMi71RWgYd+r8WduY30qljniZ8szZLTVxfr595m
CDe/MtIJbggdDnOTRovDH/kKioTJqdGI6eznNIbGpFslMzIHPLRxZeglf35PJGFb8gfJOXSQgf1t
XM+JOxZJck6evY0ZsWNwODSqnDFeQjFge2Pg/+wliuB7cC4omJuVzBLqVOA1Lg5oLjDpknO/SqP7
59QXz/biQ0nMsIuVgBbgRPgMpaFcSCivy96wOB0pl/ebJCxHMmH1sl4WFlmf0JnPacektFKdS28T
J63Fc6a0apy7kD/Kj2J9J5UKjCVDtSWno2FvUU6vuoJXY3npXNWxTmEtYjz0tbayOpRcpmfCKIeM
yywDSHdqGCfu5zfck3KBmccmBTZ8AtvFtZ/4J84oA5gMJVv2jQ2OCeOsC6N7wIRMg0iziNNUS4aw
mAPv3683OTfUUQm3VdPzeYE6OLNVkktfgsFsTTvZq8J/Y5FzVwO5RL3K3Wlb3Cr0RGDDlM14mwT8
I97YJzlPl1l5JGgVsFhavi7EOJcRLPiqL1knFoOofY8u6Ug+cQE1qr634NpBd+EK2y03k81qfP8y
SB7v3F7hR4s4fUrzXlvRkyTrUauNlc4BwaVX5e3HzBGf05qzByoPmj8V00SJOXsNzkIjGihXl2lF
u7hUmWT3flBf2bUybHxCOg5MZ0MozpO2ii0W5djLQ9iTipa1DLdlNuf39RRbtsZClSobgd0FgM5H
P1nRBnhTky48dwGH0nl5MVOftqpotdWgJ/ADcor/vCWXCDlWvdTxpFIbqoxeVBnPtneWYYxG6/3a
ItGaHaDZwey8eQvhFsgKslQlbGD3/S5/b0jjgnY2NR25FZhwZ41APFmCnCjc9xtgvsNZ4udQn7KN
HNnGiHlqVjrHLU6eXLqm7WcoCbfREGvNqiP28hGqm7I1Aj4qhktky61QtvSh2L2M8Ckc+R+9iN9o
WKLylqweFSShm0rG51omvP08pj6AoB9OxmDQOo+eAHFAWLX67ODFWrxiSo7MZlKVrW+wTvPJEIcR
xvraMrnJEE9kB6VmIDyBX2HvTcHHsDnAUAcxrG9w/BFniU/04Im+c/Vamq7VqHKJG5yEOI0hem+i
5H+fkw1hqm7V3JArBcKla3G+WHk9l+4dVeC12pl2v42nlyDXomEzwdnduQZ5hi55pKHbt4JVRFeD
uG12sNQiIe59b9Icqqn3RQvBv3MVX7nwu4Mbg871sjL0szZGI7Gvir0wCNThscPIGdwVWYZmyPXL
E3WJIjMjZEQfTq0Vvzm6wVczsgLev2vT4dgUp/zKVnBd9YycBH1oONNTxdIaMbDwJ4p3w5QPCH9e
0r/yyrfS4l+nbQQMyiBIL2Q/0Tm3rEVVPSNUN9ALkheRl9ZdykiFM2Vwo/TtyZr13LK3/f0YDkxe
UCYkYmmSyrDCl8OsMBsUcwZITr9xVpr7yFQE5sqxRa3QIqmiJy3Kh6WgRjfAB2gXw+fcgNOoiI7E
E7T7sFe5hJLIRY84NKG3q0gtYZrklKMBAXOeDyYs8a01jveOiXncqKthJJBgNelBIVyzLJV94bWP
CpHRL3SUnvWQk/HCl0P8ZpdSAT6KY3ui7+MM/bbJqnwNwhxCDPi7UrqkIrLmI71Tlj6PImajtneE
7zAp60Ti4z4RumNbO5DzdbqF3NEo94CTOjdoEdCQ+eVIRstVQogaM6kyPBkdYLqVr2We8pmDXbyH
XnP5rhT7P5yJqGtQynIWQpqE9fOjFj5xFA1dRtVurXAcNxzs3+Ct2WxB9gVWErAt2MauHv7SmPtx
SPf+vrNsScOUiPHyQz1F8I0GR6Not2LObx7orSxkGL9kPSo4MKNvP/+UDBd/OKi8vxsSPlMDJaki
uv6xept6X6H7mLUMx7hB5krAiT1l5Su1+u2Y9+8h4BeHANSks1Htv58Cvo45cj3/+wHy76/5A2+s
6lTzkpAq1dRUFHx/HgGEAPyN/p1ehjMf3rm8fwjuDIjgSPo5AdBkg7H74wkAgDfERTzmqjUfKf7B
WPnDmXqWp6qzjcLAHA32dR5ff39899pehLSw+lObvvh1sgySp+++jb9ZiD+6+oy/vMGH/kA1AEUu
Bt7ARgYX2IgznMewO4UOxeLLz9/qfQL+nXaQs7rN9s2kXtITIcvuw3IYRS0SAwDcMTKSceaRpwqA
WfjkWBbi0vgNRJpvYwEEEKVuVJwxCnmgiUEK616VaumnL3mZ20Sa+63O3NgiY8VXN6Odta8hx/Iw
PbSVXiv6lWoWE0MKJ/IqwqxVKB26knuXkdidSAuNfc288SYqcwKXRqJhs4ZnO6WzTcJrQ18YUBmC
ok46zZLnAdNYNDua3xERrWedBdgzt1Pc0+ZI7Z+12r4SRXgLzbK9SryShG4wA0m/JgE1kUxGGyNa
GoM5nTiSGf1vdHXRgTHkIPWggSOF2lKX17pCpXpF3zFQvuDYC/VsBRXFcxTQZt9w7dY7u/39ivy7
a/xi10CpOz9x/vuuMSt1j69D+PxDlMDvL/vPxiE/qfDQMbFyk2L6Zen8rjzBYDjvKSbCFBS5FqnP
/9k5pMWLAJ/PLhzk3T9IdQGjawyWceI7aLpmgfw/2DmMj1sHun3YKzYLzRDUU/qH1VZGOnhTgHCH
SmvD8VHPwUwsMt1q9JXKiBKdnezxG47bUOZ1quxykvmMysVwnG1zWCYbmtnjS8VUIHUVlXysAeTP
dDVkpvVaVom1hHlqVlO5zRrfjGtu6qQf9S80Xyeb9O6u1TSSR0gdpeeJ35GG4Yqcq4gEABK/G9xa
eTtzvIpvSQHyPTbA7FFyPCTf8gQmXUE9Q76eStJAaJM6MNjkD2i/hxFwTo7JJjC7rCzsL4FmTXkP
nI1dmdo11ZupQqJfpAzpKUPEykb1kqhfw9KC4LUBf2dr0OBVugNXpAjF7Qq52nOg1NXaKovxxtCS
jJWM7p6XmqMy/VZknPr/DfL4v2m/QMz89LE9L8DtY1rQqa9ev39480CYX/lH/079hJefHjCrb1Z5
/aGUJ93UYJ7Apo8zigbfn+tPNz6xWkFIM/UW7+qwP3t32ifWCT/O8mTh0DL/J+vvw/Kjczd7PE1s
+VQC2O3mlvF3jXedJCcUQ9a0jTMDpc5kIiAx/bvvdqW/eXrPj//vnqjf3oTwkdnPTNDrRxdLk3eI
ix0b/XJMyMBg1dMysDrLRVTRrH7+Vs7fvNW8n/A4wn5AwfTj58lTbygjH7k4qW48/JIwvsLu6OG0
xCk0ByxsU1Epm2EydJ7niKd+/vZ/+ToppGiHUlgJHDHo/H58ey1hYDLDSbfYbi5aan21mQD//C3m
X/HDlzm/xWyggBqCY9P8sGFWYCbx8YkSCFl/GQx5Vzsid1v2cVDU5evP3wzbxl/fDnwq+zM1pI2v
4kN8p/RLxstozLeomEoix1MBm9gBGREbXrpPOv1W9/oyXeh0nJA6YxhNF3CY2NbSuEqrZU1qOfxh
siEXQWTHu7a3nBRxeecQyYX7LF/UVEDZQitF0S/SwFnQ79N2WpRKDrT9xu/qBg3DLOWvGlW7G2eY
LFIzVLexghogKFtnKYNYLlt1HO4olKpDaPq9j6fXqoKlXjrphZQB/2tIlDvRbhXiGz83rg086p9N
AhoWHY7jBTEYPiooIqz91PGWiDBK2NNGue7Iptwxoz625G6tZZq+4R38nIf6sznZZ5xxqdtDtdwX
6vCbj3CHt4jMlUITAj53NC3jYio31I00IDOxNOqof60Cp9xZUXBdjKayDB0CH3UtbVd93punYZCz
3sP09pov7yyFbk4UhI1b1hYRe133Kk3FuQzQHpejiCJEh6V/aUw9cTkD06rs/KWVc8Qfeq/bonLz
OOYPwTGrDbcNZqiJPfZXBurEeNVXSoM9BVSYgwIvagf8DBbuNgvRcUDGAUbA0DoU9GTVq6wQnlhn
Q1WZtzjEla9B3FXXBI/xe+xh0C5Q+rsrqr92i8CRoLYKoghX1QiuvLSsjjRbjBX5VjFZZw63SAqL
s8xz6OV9JlYQaLQ1lah6BwyQ7m1XDi58DK19aEO1pF2ijuKgTJZ/CYNyWmVhLhbeTE0MSqCYiz4U
zm6CdX3wvKA6F1NW3aRVffCcUT4gHWgueivjbakE4jjTsreQD+j4T2a4Ji9x2NDvegjiyhgXcdj6
68iSwxY7t3PG/RhtFKTux8lX8ps2AUtRt+MRvWBRuk6RqGuKk/IhN2cqMjo1EiYHAySoo7dXyBxg
b0yBiRWvXgM8zrG+NpZAYOSjUIqDHS/7OnQEIaVeuRyK/lyM8W0k0AUp0L83epp1V8yQ40UYdDW1
it+fFa8XG02G6hbreLId00bfGUVdXo05aYnkhhj5NWZWW+OOprtA99JXz9Irx8eamp7erJIdOj9S
riiHtI0cnGBpgl7EbprCbEBzYtGSLXk3P54NKg5SPjfXBg9abDDu5yiYB1T4meuRiLfxPa+/GiJ6
9lbe9q6J/nVTdyrgtzilBNJVFFReS+A7NGbE90m/R3cmDgMn1bUXmcQt53nkpjFONkLvH6Unvzpi
oqnTNOrnEMjqVuvkbxbXFcSw/4Wmsb4QFt+0DKd9o+fIczxg2ZRgzdLroVSUtggQREWAasviHJVe
sszK6SX04YrA1I5H0A5+tyOXtV0JRT0PI1abIfe3kcLYI3cwJE4xv9b3zPK2whIPgLHulWVBlMca
pqx8rDuCafKgMFf1sC4LX14Mo3Bckt2QrGZWV9+0SiEf2bftXZj2cqOKAGUD+KpVAF4PYK5eTCcv
iXH6SK8Yb3M8rsBLjYnZt8PwXzMe/pe9M1mOG8m27a+8H0Aa+mYaiJ59T3ECI5Ui+s7haL/+Lg9l
pUlklXTzvmlNsiytkgEEAnD4OWfvtUVNZUeal7Ya/agOiyYy14DWMBZVu4QXwKoc6Jqv4hguQlEa
1WVX+odiMB9y4rRXZmRUYYzWwxY+AblEBK6jXPMv4ij/Fk0BZrW223i9ab+SR9S8Zb01XDX03IKV
U/DssSS4V+mcTefYkouDW5pib/lpjt9hGZ/riV41uyGOrKMPmkM8sRWKOoS972TYFsq8rt9HcDFu
rCVzUW3A4zWKMsNb7BQWmZSJ3GCMQ36FQvHPspy1K8zn0Fi7KsyR+jw6iVPtiSOq0ZaIog8Ne7LD
jFn+pvDpsPaLh9nFSseWdMhluCo7X4PsqNMVbL2vwO5iYh0Cfnf8dtkBG50HdXQydrhGyo3Ak8rw
ZU73pLey/3aDZI90uT4DXujsHek4Vy5orH2ixfGL72xKmua7Yk64/Lj2H2Ay4EADXbDlIhX3lo9a
iMYISkdN5uad3QIbHsvySSJGf5kGN7l0hbs8dZUF5yQFo5U1Qlz2RiO3OUHYWzl72d7OC7EqXG4y
Xp7vVd6R2Yc6YIvMtzvwfhwPAyPGVdAyUnTPpFHOZrE2i67/vq/4b5X9uyqbIbn1w65o/Spf/9/3
8uDytcRJe/Hada9fk777JmX30yb/+1/+tcl3yR9j1k5rTu1yqa3ZG/5ro2/9Ad+ZWTthOd+9Hn8X
2gzpfdV/PQ3O4Uv+OKQ3/qB1p3ztVH5QSigP/kmh/XkfR24GwBOD/Sln92FjHFhsNfJGa+C6F+/k
mAY7za+jFR2p34USfdrt811MWg6wnRArnFoYP5YURWVX9jIZHMmEpVTqDTUpwIExSvrf4GL+3ZE4
Bo0N7Hm2fUqX+aF4idEFL6LJG8ykeR9GvX7VDSX+UwT5P/zg/5sChp6g5fO+gnTF1/rIzRi8wmCT
tjT7ucvfSXp9j7T0PeN//y+HcZSQg1/8028k3WTpEmdqCG4YAyY7LVrJxC1CYrv+D5eOexXYgkKz
+YbxoVDBoVfC6+IbDVEpzie9V5Qw0z8XJHH8+kupT/pQr/hwLBHrBRYV8Il29cOP5A3YcGUwwkcY
2Q4xz7qd4+mRtIDHZmCf+euDqXL108EY1zD7Ml3iMz98Lc1wap7NutkHMPbWhN0QDAMme1Vr6avu
x2WY2oyEsWjLf34rKp0NXTaAJ+6nEtcVdW8WCQajBhHzXS+Yy0IHBo1FAsnq19+RdeTzd6RvwKqA
7sfwPhSAS5/1c1qXzR4Zu9iXfUNqj6lHd78+yr95tnzAiH8f5UPdBw6XQR1W3T3MH4ek+ulxKMfq
eOp//f8d6cPKNLJpqQfEH/uErMI1uJLXBQVu+L94vPTPX4oJiU8HArKVwj99uD3qqHTIH2jKfYPx
ct3oA/O0uZH4yuxy3pCpiJ8jEMa2pZOx1wUMuKywgg1BOdVxaB0X1nNNGLJPGlEo6mr86iVpGXpZ
ZB3olRpbNUNGsGod4sUYLtBoEm3dLDQdccy3q7rhPyFFHTMSoMWw542x96a2vJlFYD7lnlkfkH9H
L0OJtn2EgrRnH8VmEynFbsy4n3NvIsi+w6Jagqee8Lm3sX2QMiE4ili/jTS96k5qcHb0YBm/thGr
vCFdzt01OEpm12eMEpntJp5PjMRsF/pbhr8tTDvOR8PB/Er/pF7nAz6EmvCaKzII4ODRvHUJlIzw
Ght9gWoFDnjAYB0pUatH5Ey3SAg0IJ+oavh2C3j3FSJkiSYA5wlCoHyVxGm1cV1eAcC4ofQniFxR
NxkWtc+Q7jIisc6wO9Rrv2zTnR+UxKMUuvkUJwrXEBvZS+zXxSNsrHQHGrf50rIxfYJWnTQrbzSa
L01p9wvnNLDFJm0gkCDi8R6RtWLTOtBsUTx2o09wi9aVN4AU5EvEpTlLsra5cvvsHTUNgROZaz5B
VXifujG6ky5Z86NaGpOuq89I+ahzzOc6OejKvZhcZ6k73WZTah9Y0SVqhTLdDTHyBLYBeI4Ls6+O
acx8eUW6THoZWw02Cjeu3qngjUujzriIfUHtZWojIqHTbV+gI8FXHfnnicsly5nkP+FLYtduA+jD
khHf+5Ad0lVMctFLgM1pVbYwSyMnUZnzcqiZRi3CLXYpqQ3NhYGzK1iDqhmek6ghLts0hs4PKzak
BErolTjXcCE9+Vrl0FTIy3fTS+oj3xEIvGTlpG3Y7m2CGB5rDG33VlVz/zhCV/0Mm6giFN0JiKx+
KoNzMaEMw8iq+EnRlBMhCq6hRnWXa6Guyj1k+zx2tr6QT2rziltmhB/Saoae2oMw8EdZafGw6/0q
ew3IRt2SmD1cuLi8Ka6DoaC4jKbbEQf38yKWfOc0vSy2yHzMdJs1lrPgTffzdiUAyBKhgrXubQlo
75sLz5aNENtYF6PTPQyebL7Eme2ckd3CGjrVnKzALHpkWJKeIOkankt+CZi/+UuLyOA4RRjQhIpt
ykX2bvpJgPjFtY6ciAGZrZzhD3bEdycl+/44D6ZNHyucu8Yv1Fu8+nqLVQ0ZMC7bJIjISxdYFZJm
Sr5VDay3KncHiEaJu5zbRv/cdETfWWUNqAOvTAWjw6+OCkTWRYQrt+SoQy/AbCXib0RheOukm+6q
1tzTbH0DX5weS3L7Nn3UuGe8Cr2bRPl2jYrT0o1iuMC0RFRQznNuE+KMX8fLn3yD4R5pmdsS/BHp
YlMjw3LM6a/kKTNISxbKSC+m6TopmhlzbRZcWWwqt63GU5+r5sgwNBGSPLBUi2B1K0c57Az13m0o
RiF6Zq9EjfhXCJKcV2CU/o01SOOyjkfi0u3IOqI+5mgsqC89NVyoF1jTBkLzNk638BiRfhRcyaof
v3aaoGyK8WyFiZ37N4Yr2pWtF6+Yd4CXEPAZugmwPZKKYOkLAS3bU1Q1x+pJ86tzcW6MvVIpqp1W
H2AMLNCDrbM5YxEzYT66gD3Xoq7FHnkHk1c8YV+pTJU5H2lk0OncwYxwRFpcWY2st8lo0TTryuaq
a9W+ujbrM8jO3ExjiyUHFD4eB7JGCCgMyGZ3e2NzWnVx9XyRuW9800dWq0HdI46+GJc5eXmXmTPF
22EG1eCN7CTwVUrnMoudbWfDiRhqpam0FlZEWQPIANT+kE5cocWLqjVUBxHaWjfSF5Ss3IUuABzz
NrgfmjgKfbeqjrigYVv0rD1azOoxBjz0+VByzYO6J1gEgVNcDXDvIlN/C4xeng0aPg06JCjzCZLs
XH3YZQnhU2UQaxewiK6s1BqetSzrrmZCBi/gWTylujU++Uo4Q8M93dkqPm0JUtp4SVteNbTtrov8
i9eKcg1zEP1sFIe2TB94nvF56vGeGD80rHHZhmjMmisbOHfBazHesbi/aQ4aJJNM2SNxa/ZBS5Pi
sa1YeckCDR51jHL3KTU6ij5+0ub7IgurESEiv8GW2msEIDJ5Ie/tCrdXMfXAVB1b7EBwY4JP6ErL
U4catwuLWUaRh7vMzOhiG7GeHzAi68HKb7x0VZ063jQv6X6T1JaWK9rnqit+6pA3pfnQlWZ5HGFN
H2v0cnTSaTMfLVXM998LeyiEqsyfR+KHF14+hWD9K1Fn3rbmiBVHzyEP7+x0KPFYkag2TCtIlYN/
tIe+xv/u9gTbhuzFRY9xLhDeezdniY91KC+/NY5LfzKNvQMjShRd40ndZbXk/bTdSfPlezmGVSmk
vGaAGtOLt/ugD6HmwWchQhQnp9XDMWbt6V5IUMvJUJ+KuzGzpmLVGHRL1ebaTldERw1kKGb5Om30
N9vv9w1tQmxpGJghHSZb0+X5YuEYbhyovBeku2mKOV7SS0L8tOM5NZGyZh0WtMKXWMuQqk5t9Jon
SPS8EQmjqdcIF73WeC6B3l0CxKEpPMWIzCrbJHQkKKzlksc1/hoXnkFCsxLKFR768wyE2iGdkJ1s
vbhkfbNdlm9Q7L2aK9PCH+2gcNYYo8UeAzLOVX92ht2vt72f/CEM/Bi5sYUPGFMx5fuwwyazMMaR
qBf7lhfo2jXH4ULGPeQ7X7BPkGwtL2dLgwpqLuwr8kDQphKmcyYt2lIrI/hdofZp0qPOR80bCb1W
xa6qO34s1DCg8AxwPlBQHxmmnImcNXX00teq6G8jcC7bX1+BT5Uh0yQGohwJJQF9jg+zx84enJIA
2GI/tGzCqqhnTEfsJv7apD4jzuN3YOUPScJqLscBPQcvBFooy/oodKuA2+S2m0MUII5Jg6LAOp92
1dCsM1G+Sq0ONnmXsB90/PH69NpBnWi4u8QcjW1CQhGmsMIBGdMSpdPxXv/19TjJpH6qXjk/JFSW
43roDT8V5c1EKqCPg2yflKV97IeufK+tlmdqhJal4wW02WwXBTlHzNIMeTm47DUNdNpXjcFGm67s
K1uZ6uibmPJnk8oTbElVhsXcO2e2mQbnFVC989ztgo0kwZVomD5y9vAE4FFNFK5gpMrozrJ1+xWe
7TKsYBoNO18zvBuCy3gBR+iHHvU0zV5Ob8WqQk5IRAzKzd9cC0NVsZ+uBTtKHdGKEwDg+vlujPsx
ynh75XvpZuy3gZCt5JTF4WjZzy12wj1TGRyRmFi3jkDxGgv5GyDupzo7sGCao4zR+Um4TT+cAW3w
kRgDI8UPPac7R4tJELTH3y0DnzoWHIVGBbx2LJMYsz6UpAR6DMS51unetdk8uzELV4XYJGxNgphW
Lkl5iL8oHnCpDs+/vt/Mz9eYLQr0djh5RA1APvj5Gs9Gbg+iGBNmXWMc7Qu7Ds61SPFye7bG5Lk4
81WgOcEj1trHPJjbd61xxo2cBwfDaF0lqVpv4Ri30LgspjbI+3G+ij377+A8q6vuz5a8O3nQoo7C
9XT2/+1X/6ZfjVaEN8V/FoWtvxWv4+vPcpTvf/MvNQqqUFyJlk4gLZayk2XsX41qB6MZQjA6JKrf
/CORKPiDfhNOM/yD2M2QR/4tSIHdyAoO7ogHlXbRPxSkkED04clX4RioZYBA+5jU9I8ChzzDX2Mw
1d7PgHCeZSarZu02QARW01Li6fdEKbdNO18XNQ3msEgw6OgeI7hIh6c7pBX+JWsxnqO0L6G2U1eF
aaCP3ybJsB2nSBb6kZUjBmGPQ4ITdV/xYmuUJ1YPcLdib0++gB5T6wWIPrmI6Z6+kXOXScwT0ySX
yyJzoOD5PR4kjyxqW+WWiCNrWY69BKOIxpRrhdGfEVXgirOJNE2giJYy1TrZbuTkmP0Jtzl4Sxod
yGiWtxV716Po0pfMa7XntCjxMrSVu7Kxau56dJ2bRpndGr9rrhYKpzWgj5vBj/90tJwvSSDqikjP
G7ZO0PaCPFnPjqWtMpxkO+Ir3xsIK6AjAhosFYkIG6cBs2S2lH/sVeVtMpg3rjXpq9STFxLO8ApZ
3E1q+PfR0F8YhIauEhDVY7swvMVQsCryaliZ/qj+UZ4TvXtu+80zeUyYpw05HfHivGDWOrhtPeAa
t27ymTLawUfk1fXdlGnLFxpW+hqUUwLGoem3bDiGkFSxkFsQ9kC0iTykvnnkqlMgwNzho5mBMUFc
PP3KyjVtK4e8vou7oHiE2mY/MtjHX6NcZG0cWVvXwOiDka5l7lu+d0tzrfNKI7pcY3I8t6+1bYh7
+kQD48zItEKrKTajbzbXdAj2kb+wZ3ZkezWTZ/dMhXnvdmm9qydByGY3x6Qc5t5mgYdLq9n1N6Lw
H4ql0ShCrfGBF7Ua6gMPwe5Cv8kMov6rpkMlDb1Wt26kWViXZdomxnokyx2jm1I10D++szRj2mBK
R7nCtPm2K2Sw7XzKOXIOiOzjyVll5KqjsNYGmC5Uezt6zU1+iBsD6Uo6U6EYjr+S/uDWl6Yx9Wek
j0hyboXmPLC3Tc/s0tVfbL74upslpqEUsfGaTk5dbw0f+tHKYvB+Ns7wfQ51pjsrNuhyfqdBtGg7
n5I4ep8Db7woTAHoPCYrDjdRCm8a8wj++8z43on+70L/m4XeYJzI2vifV/rzuk87dt+vPw4l//qr
v9Z6uHPIDs2A5Z6FCoUvy/Zfa32AoQBJFyMtBkF/mYr/8g1YSIZhfOsq0gWdGdSKvxd7kw9UiG4S
SmC6E8P3j5zD1oc9Fio5yyZtwHCIuABR+nGwls5iBIJkgJatIritWaYZtzrPwoU/sBbXLfFQKwfC
2FunedE9/jRxmMsqOmoijY6dMCFoUtudI1avdgBS8XYOiA1Wvp9r9z6q2rWHWjiFkIYxjtzP6YoM
9P5bJjAZTklcPNqsgRtgOhgmkzK6QF+SKNKiN6x5qoQq8AUYqVJb9nVbunc99uXfZCN9KIK4AraN
8cbhMnBN2fr/vAfLZtjh9dA0h0kY07UbgVKNZ3zMppTqe3HeP9wi19930D9iHj6MQE7HY2CKohux
J2PqD7taUwN7Ay6jOZzMkVNcvJF4w8obcQ1+faQP9aQ6ksf8l92lT7oaW+ifv9nSuwbjTLc4jBFe
XDODJgNnliXEitK7wSzsHY2t6PbXB/03Xw/kArMW9iJK06r+/x+K2Ew3u7GsuuIAgRf+nKawzZ0O
jWPdTw5U339+NMdGC49Xy2bm+OFixoE/plWZFQdDH4llr0S5bCdXGOMVY5L7Xx/rY0Wkrmfg8bQi
F0Bc8AlMTwQoft5cTw9tMhW8r5IIp03b0q3zhbGskhnEcS9643zscpR/BT1uWozu7zghn68wlhhk
w+hr1azzY9FQgCWcy97KDm3P5G49geBao1WJ7gMXit1vLvDne8jB7ORQfFEB2ghRf/45RUsTRwoX
IqyxLDcn27vUeIKbpEE+N3cprhWvCnL/N8f9d18SRxx1EbNcPFcfeiF5nEEycptMdfcGRbHFOm71
ClOdohP79Q/74VgKvMJ+HGw+i6oDJfTDsexUA66dBLBgjDZet9Ps5ZjwxHwWY3x++PWxPqy3p2PR
YeBS0niynY/VZlayBxYa99AyL6NBdImHhpeOrbH+9XE+yrDVd8JZgv2cRYbb1fz5d+vdohNuPaWH
SGfTt57GjC8Fnwlt0wAGN0lTrEmTkDA1UXBk0UYv4+Q3KWgf7h31XeG/s9ApbgZwmQ/3zkB5C+tU
cg5DF68bY2jNFbm98QWJvvRfY9+B22vNv1nPT5fwx8YFhzVZglyXuR7v0I96hyF2GcFFXnpIKDOe
ROaWR9ey58smqxKi4puqW9FpmoA/zBMcy2gEJo5bupr+NNyiFV+bIUBcHVXRPtaRWUcpMutoybSb
X/9C/+48ISGyNaD1hq77U5nlWNG4eJqGXNdz32Z20CIk9wwWVoQazd3Tj208eg+aB+2rHvMLWAyQ
crDfR4eewOKzQMJZnFLfulRULWKMB2Lx1nUSeL/rkXy+a33AQBSsCOrJ3/p4qjog0JoAlvRQBjow
vDwmiDKsuu535oHPTyIRoPxkkHEUH+fjuzHVACQRs5seTmhnJhSMWaucWDJyy53vu9r/mOn1cTnn
9sTai0yFtyMdyU+uW5LZnA68GMs5sQSwEKNhrRdNHxY8KluiMdhLE+J8ZvST90UrK4YdtSN3v7kJ
9I9uR3UapCQiDXPYFHA6H15hBVN7kycj2ns9jIaDV5gspjKYgNbFfbPcAD7X304ggpR6WiCXSOjC
pWlOWqILROOsi4foGPT9fC2HwOxXXYvKMSQFlBwPMy+XiyIBB5EQ6H5LGHj0PgB4eYS5tFwsBdmi
CBuFe+e1U340S+bzg9BZcLsS+PWJO+UmDURizDXnCV2ofq03qXYPx2C5manyIPtXCSJQocvXIpr1
t0VjG9dpzQxqbKqid8RHTnOsyrZcVjR6o/3SGaDmMi+B2mt5Qu0RiBzDXd8iiGUua3yFoWU9jIDD
sKow0tfCbors92KQNnM7OVkkAtJ2vIgtnmzMajB6xZAyc2XxrrvYeSel3jfDqmTbqHoSPj3LNIh7
+H6uvRttOB9rNBDdnz4a3E2Vtd4XutHCv62NjPuNpz9Gh40UmfxJIHo3vtmxdupd731Z7MhZw7iM
Lzz1t51TcxoU+vamTceO3MK00O6D2poveM8wBWvn8ep0eSN3BFBfJfpNY2EUPdYMeJNDZMTMr029
JL0oDvAftEuSNRvUiqxWPVG/Qi6sUL4xaS/oBbgja30CZ14UBlaeFK36CqF5ClFd15N7Gx3EUy90
uuRmrFfXVo4aBTgkn8OMM7lwZROvu9ZL34QeEN4TMZSNd8ESFAsTIV4K2HasB78ahLnSTK5taZnp
WxGXYF1Fbb8yjNSQCTsdc98oLZcbZ9Qmie9UTNf60E5olu0hWXu2kb4gSmZpUqx1Y9btYmOp+7Ac
6+jo99kYh3PiS8IFJnixa6Osly1B8NxLp5wK7BCAqSNKr5nB37DclI5Guv1Sss/pE4i/IRwD8NQk
1ZIbgPJa2+gMDV4ThbetJ5+718ltYNhRMtX7PqFicJ1au4cRxwUj7BP3AOmUR+CVm2DR4PIJeyKE
DNybzDxjH49LzThOweC0WtzEEkqcrnhxYww5LlUMOdfsQDNb1XLsW93dYwmP7mPpbWpFn2sVhw4d
AQRpxaZjlr9D6kFTpAKirSuCna9YdkCQd7qi22k5nDtYHktoUvOFhqLgBYqHZ5/QeFxV8zEAl5cq
bl5mAGxWJL2xRyXCkAUMvdY3qxxTB54OvhYSchGSKV9g4oDMZypGHwKiL8KDOYid+ErAIVwNgzWt
B8ZNIS8ca+u06QNEnXIzKwIg7usQ1Y0TNooOmAelHuaKGEhskLsOFEUwDZJbcpnegsZ8bRRnMNNK
az1jfGZYBoVQ0/1njCGAbQbaOuE8YYeI+sZ8KQEYLkSvrwaQhghsxjUDofthiM7qyoufZWMum8Se
ISEWJQuwrfZIpTlfuqllXcila2+MtOiOmuIpLot7Ti7jDGPR/gu5yCICgLHVkaTOyHt6GnND1K5m
RWs0gH1gWgGJe947BSdUF/RoV8NsLg/OYlvbaSyinrmMGaDyNtorNkp2sh5d1osccPWDaOb4oVcI
yflEk6y7xo9XzbDMF7m3WBvyqrytnUv/z6xMxWEq3OmQ4H7ioOyiLzCh32JOG289ciw21tL3G/X+
QaRzQl2mTVted9JbkLNB+EQtA45+ZeZ1FApQmXGuuml5BT7TxWDKUlSNah7FG8GLA4/pLqVPz/23
LtnmbSE+2zv4prA5RWOWV50uH71iadfGiG3fPtE846L2GfmeKJ9OZpYkkID+rBQEVO+nbusSQP0k
s3g8s2CFSgUNJb5Xx/ruj8GLlU2o65wTYXRQsNEqEMnROhFITVRu+2VAGrnK2DtQIhTaTTELb1PO
4rlSIFO9lMOX3q78dwk1eIYhb5gY9hzvaTpxUNE3aeDGYKZHdc9+jMzafbMssIK11r0RCqeKPQYn
mgSxSgUd7IPJgLvaGL341gCA2kA9mo+tJAJVgVqDE7OVLPtz2wlwOiiga+8VoF1PlNcI6wvFv2K/
Gokw7rVUo/sgi+DIjxrcTU6/oBqKIMdWhG5/nU44WanRNWgrQr3r1lyDPNxEJ/7sHMXOjjC5Yuv6
4GlHP7Uf8rmrr2PZoaGJjOwQZQBtuYLpmji5sB0iYzegnDmSKHFBMpoeksNiXsdtgSui9azzQAFz
kTI6d5HTGuvSH2sEM3B1iwWGeS/5Siw0bTh0CsDrn2C8ueLyJrCnwSuOIHziLoqBtk7WZa/D8tUV
1Zc5be2umhPsdz6Bf9MMmRftZe+Lk7s0cRQheNIcH4VbZBfwRUEIS8rxc8lE4EaeCMPo6qANE1DC
O90ORoG6bXAuqdibXV56HgWAUR9JYpI8XZKou6wsrhs6yld+N017q+2Id08BH5eKgIzOSgPVBRW5
VnzkrK/8nR0P5VsOSt/d5E3QPtkxxkBX0ZWDE2i5UcxlrYe+3GSFePS65qXkozeirfHlBc5iFmEX
LcOrDsV7ZBGA5hw3CuyMVJ9ZX1I5axQ9/ZkRIb/Q62zDL55u8tL8SshHs05BSOaIDq1uU8XxfOEp
lLRnVMORtBSGGgHvwDaxlt2suNMw7+S1oQ/dWyZy1uy24K3BIiBygkQH22tz50HqPUlxX12bWnGl
29WUvCfajMAm7ZhdxLasKJOk9t66SXUxOY15mY5O/6DF0fBmi9T/EiOagsgFwp/oHR3bK6896Fce
EuuqrPaaa89HE5UMETnu8DRLI73UCUMAnTQU9LBbAFzpmBshu6j4cjZnby0LIEGW2UYHpybLjrOS
uPCqTL+ga10AUx55Z9QmITxh0fdocVmckn5lZO20N0CLHw0QWv1a2madEMy4xHe+lZlzODlmf3DI
ZNFDg+4QM4UCExTYXe0+JcMYyGrN78ZLYWfpDVl6S9p/baiNqDDgeFVayVUQfvoSQd9ghMMWB0ha
YwJNM8W0d3Urepwd03rVzEZ7N91+PMdiGd871ZKFRs3HTmQ1PxjE/azM3hEvUYOKrxj0AEtn+sDG
GLh1REwQvPtb13qMYyBbM8FK1GERN1X5qDuVvtJ97dYbELNlXrWA44AcvGjuSlQ4OO0cccDE5mTt
EWmLiEJACaHGXlWWXYfBlL7lxONUoUadDAaQIdDsoqqaNHPbu+M3uVgIUWn7Yrgyg21ObD0p5u7R
7EonNOALr0qn3+L3i0N8hYQPRtzOejYZ4PFLDFnG69LwwUnd+ztzbnOSgudih4JrumtdMwnJJogv
smpgeqxbuC7LauUOg3mEfatvOrpZ5AnMxT7QaQ+Y0zBj7BL9rkmk/pZLfMPU+Lx12Agd7b62N2DJ
WkyksjvXUQSc58a0y92Y3TwbLiRNk7uW43Q1urqxIl3E3TuiTUIdBCClSbNmUo2ihq3g9WR0JFcU
4Ld9ifdHaPWm0eplZ7jQIMs2eBGzVm7FjIJSNvQOllg/ZGN3g47zNXXtLYTWmX1KcFmV3bHU2i9j
uVz1eXSUtfvQiOiCJZeGUZHKMwAU7yQjPpLycuuZ1a5hNx1WWfEa6KlyHNKk9GTwxoy1CxcR9+sA
J8NDXaRio9fm2xQYbKy0mEU+MQ+FKyS8fn2b9c3ZlHjIS2P3aznA2TJLutqIJagIEMASJmAtXzHC
H9wMe23rFekYzsEcP+lNFy/AtHyY+QIZxTzPKBZTa2eQjtWmz9MwdfteJudO+6D7Q3/f+m2wSbr0
zrPiZO+NAQl57dA/a6bwNxM4DDQ8ozjve6HtxZSpx3zWj46Ves9uZ1e7tGRItu6SURzS1qU9Omaq
nPCCZNrVo8EWOhXkzCC2Wc7l4Ghim5TTLaqJ4E/dJVHmqDUFDZ1VHnRkoZkD4PszCZCe5DnUU9M1
syj1eWabZ68zTeeRxoUSHsRMJGHajXkjlJLZziRJUAV63S5OCA5jP7Qnv87TLmUvPVJegfyjslRQ
RbcbKTlV/p/oTTyvcR4hvUVSvOKojBicyKcQMX0KqTX6RMqimNu+x+gXFfSZ1ExjrkmF6mMKhAj4
+baqEW8Bjp4uW95xj9hS5gvNRkdtImdBVNG6+iX59OmwkcFM2dF7LEujCn2qDFWdGOk0fMsWc0RD
jhtaJ1EO3bGAe5aP0Ze41Ghyx4z8b43OwWPpCCqReBn0txpbuUOehgqogxaE5zrBMfzU4sJc+4Xm
Ei5nWOLA3p6P1ohX3SQ1BframeNle4Kn66MrX9yiNNepYPu3spPm2hFLCEgT06vKMlx45R9MkIh4
CazoaCUOTYGOIt/vPXoEalJzOt4JRzrXwNIjl3EtdcKw0z27fD79J4Ffmrc40907AuGCHU67ZW9a
xBR2paQGm4RJlwDF5tW4sO3RKDaZ9SyVewewbL5IReKs9ES221OjuCmQ+pkTIsE+h05akFLCgDtN
cL4FnGKZkKPoLpLoHWKBn6Dg8QXSjE9kHVluOhov1ySNoS7sdX71Ktc5Z+InDoJM9OsceeYWNKO+
X/J+uSAkZpbhpPO98HJH941D2dcOuBxCZ87aHVs1avu+LzwBXlL5wtOFrgjNSxaDHjlApItgXaOI
aw95pJcl9z8q+fOgjptXmn/pDuEnHUV/OQuEwCIKj5DZLe8OyfQ/XuqtzMcRYyxy00vHGJ2zOluY
kC0OzatoyY+n+05LIecOyKrY/svisRDFcpPgL6dMmrBE8GpoIua8dNdWGmXWTdGra1L0TNkM/pXf
arqsvYHLRpMytJGLX0CbrHYknf0VPObN0Xi1FCPCTFwFW6gEC/kEkKJWwaA+sMjcOyj52gYOvL9u
yEhD8wkBdSLZ/rnU+ZO8sklgVPlqOES4WoY7ccMaljcTPk+s3Lyg9loj39OfE6yO2ToniGSXdtz3
Ca6Kc8Ojz7o+NZ4MzYzeFwMp05BxN1mEIK4zAgNfaSViyeV1PjygHDXOAzB7xyGJ6tco0afrOUp4
dGAF8GNaPbPJUUbHqDHq15xw3QMqBA1RFkZwfViJIjJuKQ74hpXp0v6KYozzKEzGahdUhEFSt4gn
iY0eCThxUEdUuiprpDZvxxzg4+mBNbs8+bMkgOu1BUzf8CrvhmMh5+ggabnCpsC08krcUxjrdORk
y98FQpFNhP/WOx2IRAITVo1svlYoPMOAYR5OCRDeuuTXkTLiYZ94AsndDuhYYCeSKj80rt35wqIF
ftGUQ/RFIPdyUEkvxlkRm8ZVZcGgwLPNmUsqH2ddsRwC63dofjAWxcag7oKxoTXnNA4tBceG1pj7
kppwJEPk6HqL/kZ+QfPKKFKrQ2axPNO1cMBrUJ0i+WB9DGyuVOzC7lQxH+9e1PCFA6nuQaEkIZ7T
RJhoEDmzD5iXvaawwoiYCJbw3WT45rvUyaRBGdNzRwo8tmufKRSsDELJeLfHG9iuJm/GJmvPjW6o
LpNR9ijCR//Phgix97SeguPgJMVMADdvJhtn+XZ2vBlGccUdAKck+pK5Dhz8TlgiAq5Bg3tdNGk9
b07d2P8KHX4ndDBxC//QuP7kwN59q0Wc/ixz+P43/5I56H8ovVhgeycgGWKHv2UOvvMH5EO6+oRU
Y5iE7fe391rpb/8Colv6H+ggbUUoYijOLvafWK1RQzDe+mkGpFR1fBgiXoaWjqsGDT9MoQOzrgA3
+MUeRMCXkaBZOol5vcHP+Vxp7p0YtH2l9+2zXxrP84i4uPcIv52GI0QAf7NorXmwxnI+dIB0VuS4
OQeep2InZr1ZE6RShbTaxfsckaVR4+WDVtPp51pcNC9o6/RbzZzN3YLqR4VmkCzhp+k2AtGAI8m7
RSHnX49LiuyKkJUKUwGf1jPYIchs02mmuZ5HW7B00MQfyiu8Fg5Liy1XWTEdROfReKU5ifB+9EJj
/h/2zmRJUiRL16/SL0ALCsq0xQwb3Hw0n2ODRKRHMA/KpMDT34+oKpHMqr5V0vvehGRGpptjoKie
859/0OMLvOJilyxzfAbmBQszxJNebefYD8m7K6uMaluXR68q07vBzMQlt7km06yzR+H2XeQQtfaI
PxYJSOXbOMP3t+c1pBpCPuRN35tR4NBjT3rfyXb+kUGUuxQaDNAO1gZ7cuUenV6bUSc7InLqpceN
p4QlbdtfQz7bB0n1ts8KV26G5N+tadFgNtNNHhTVAQaW3udrnZH0UycRkzLi57z6Wqn+MPwOnjce
4iUvo9Ggx2xt7DlmtGhXYMfygzK1fWe4eagC/QTprboWzLAJife7McR2ogCAHcu7rrUTHVn+ZFIA
qeJjXJvsqbBTPMd7YxMp1hsYi23jMw668bMFV+Yii2X1QqMivxrBjsL7ts3uu6bUH3Fg9V9MIIO3
uSKILGyaUeM87KEWZHAQ9Rovc4Vg4snbxNZ1SWoaMsTJOQ223356We4RAuZRfQLl4d9eUgyZVinu
ZU0kO+V3icKRQ6a79ZTFCZzZgpvHVIdWatOP9VaLrqbfhKArfnc3yljh5im/9sihoUE38NmqaPQx
CL4s8FgPlvbyb541ERP1Wz/nWFn8lltlQ2+OZmyuEEuLohH3Nsf8RaJouU3mOf/Wtijs8cnxsuSQ
Af6SDWTMEeofTmcHQdI4gKDR98g5IpyT56dRetuD3vxVMtSznfLld5h2BEJnTIW60bPPhm2PW98/
cFc74lK7rXHgBqJFnBfEkNCdxMvUOEj9Bj7Ss8Zt3FQny6NF9OKbM+Jef+K05curJVmu6FO3Q52Z
yLVwxwa+tOMSW7zwHFq/5AMhQqYqwhKJlJEJgck8VO1nyvt3zFD/eyQgcJTFMxyN0EupxyDxI/lQ
sv/KFLR7MdrtT2cG2onHpn34fWV5nLc+llSCjy8ROD8l6ybfdToEuvS//pOcWYPY4VS/iLyWBD3X
40ufS73jrAcyybYvjoBkuSIJGF69GTurkgxh6+xMbCJ73+ZUY7qBqkvL/NvvlQbZld+2JgEqTbHQ
w2Qzmjm8wpoH3aL+RNubjztnVdCpEG2+69pASTBU0nvqSLw60xHNVzGjUYUqbjEcGj2JAJuHOgLA
3uAkz1OzcAQ/lLoavn4LX2qzcR9gti0XCOTWNTZz/6qVUUUpK7JA2OTE3wJrk6c4FSx0Rht80ITM
sfMWbIzKBIPS3zKN1c2bZ5VAk2ygUka/n1alq+Y5SxZksD2D9gGgdfJ3Tc6dW9DG3Aq1DS2w2E8n
mC18/IhDFkSzmVUP3oZnhv/pdzjJWKrJdn2+3vc1gcgwkhlFvKDJbsLJab7VmY+XmLvsAv/OGsYH
UyeP6WTCPB7SU5V3vxwdXMA/EcsasJct7zr39sGe0iPC47ek6929Y87+LZGSbHQxvpTol6x2aXa+
VTdXjKQc5it2Mx5FJtyrbPPXXuTi3p3YwwFxEjyVWntHKuQ2NlrusznYk2a87+Pmxq69+FEMBoS4
2coPfpOQ264pqI5uU2D2T7UeLW1RhR7OR6dpglQ7IKxN6bnEV50gNlTWTxq65qLSrL0AXYJMWpU4
25bzRyeGU+07T9CZ0ApOo/1AUnb8CX7xgfjzj2XEB4v+rTqUE4B2tdRTxPhm2ef9ireStfWKrevi
okB7tIOvvX5Vk7Oz1pQoojXtDwj2n2vAjxuCDwmwGdIdfSIPOHPFYVaoiHK9FKhcxKu7mER7YbZW
zEvFFM2yTwSiElLhj22EGGgzMRpv2gQg22iaT2WOMpzrxiRN1vRusNlFmb645t6hPDYF+kMCAUIm
o7/spb22me/9zCzo4VIr85vnGrgHFMXLIHpAiMWwI951jNBs5QMTQfuA20egaRBLFU7ryn5gT+Up
yVdbhHAFSIXCEx1hsKr6r3QZAMdrf7mf0063kZ1gZ7irB4uY0HrtsAGdLBJ5hXtfsuc/saxAitxY
PNrrIiON8LzZVaORY+tYtHvZE93YC6v92TsI50hggEXZFOBs7fcRFv1e+X2wz8X0YQJSgz9z2gdY
t5FnN/5hSvMTbPloLip+1aIFnrOLKXSQNO8apHx3nXRe46U2dy6vIezkOvnwc87hurf3AwTEWwJG
kogiwf+CAjpdPScTzCPUVkMgN9j10l1uaLG0w1Qu9uddMuWv+WYaIHtZ/ewhgoPOdeVN0FXelpZC
+zBhxceZrg9Fz88mlU1fSOfrxXnzZEtwYuK+qKxswwl12/n37dTqb7W5lN80jjX3Lt5hO4cKK+zc
bN0TXQ8RqRoyXJGB4hUyr8oP0I/nyS2Rs4W46THVmrEBWImkCdQGhirg5MFP3gZ3Nh5c0fm7wrZm
xUPEZQ3HZyOainy89ZxOsmJqzPUbBYweylWjZp7H5h5o2INAUEF1V05F3ouK3whxH2gMCRqLGDaS
dctkBXAKrtKZSqE4CrNRUTaX8Q6WOlgoweC/6sqyHkSVDK+6y/SpTT317qIIRuu4ELK5BulOexq4
RLbMFjzMDCuqsGqajBuTLn3XCvwqm9jpdySL5bs8XuIDnFyfyyrVEZOIH15fAp52tPaMZMy7LmZE
XNpNd1QW4otRF/GOmuFubvKDNIwjQkJ3V/rrZ951Ddo6hut42KsOaUAhsLIjyZaRGMpRIL/jSgr1
nKXLsWMEDkAOc98p++lxhc4bFlPTc3JN/sOiVfms8l6ffLj/nzYBpcT49D+RJ1KAuMtwCFo3OYxl
TOeOZg5wM8v2Y7fyitu2FU6+eeUEbR6gXoxhi6QLWqh23ux2Ps56hplgr88LIq37ObNIpfH9/LjU
4uhq+A2l6KJmapKfkPOO9sCRN6mmjKYsHwkencGvJ9FjHtHHZ9JUbrNEXWFqEOAZ+znRj+58iXP8
AoZ9bqSk/br2eg0Kdldx8UZyO6Yob1O04gyrdJ482S74Ka8wmqyQLywnOlHDSDgSEmUSBRiYCSMQ
T5fLzJBXgZgy4GCUlCdV4TBBz6f97LdWHsKfmXMCuqcRnWNFaiuB3MmUEqNaoNyQoWtj+YNGv3qf
K/lkYB15ABvA/I4QumesR9ZILGt/n+ROg67GkXeDs36o1c6itXWv2FYaJNsPqEeCmqzLwMkflNc6
P/oNsMmtev2Bk/pwpyvPOGRi+tmRshlpx5ogd0/21sPLGznT/YRO2j8GurRuteeq6wZLRFYMK4Ew
wW+QfGOYBWP+XQ/JsmMuKskcisHvjIzA7BxYsFB4x01TNu+IIE45KltSRAcJZuYHL4FB2jSEjMtq
U2gDQH15KG3R1VTdvSuKXdnIP1Kya/bo7YMbEE+3jnKxFf3J0g0/TKmHL69w8lut6546vpcn282c
c5cHz+Y0BmaoqGWMzTOlOANhENWwrnK5lRncHbCM9b0Eprzr0+oPGtCkigCpmUvrgfykpY4RoNbp
H6qqOPUNVX15k7vtWRibHEYmRodOmN0n5YsbWZY9X4c4WHfUQFc7y50H7EUZywrEJDemDNTeW1be
NFKK35hCjRfVkuKylpMP+WMZyodtgAnA49vpj1r1eDPGeYbZA0Gp8FKCLY+K1rChDigD/8tPTDaO
KXHEFUtM/33oPGLd7ar+sWJ1DSU2tiUeC7XH6Hc0df0CR6+JHLH6l7jBD6FnY4x8sZ6zBRpGq2my
QASL+ywZ9Scp8ESbMFhmqImKkIinXDeA6Q1LKKEoyRs/pfHNguEFvVmXMCFrVL3aiFs4B1dmeple
sXu0eygmneqnXzgvVED5Q3bqFF5Ts1H/LOaVVPQl9mgf+9uiI0yzTeBZwVqbHpN0aK92HuDPiqqJ
eC1phE7SIOSJ7WxPzGFM0Hf2SuMH4hOkzcHIN49F10i6v9F//w/1+Q+oD2rCjWD5/5e3vP/sh/96
y0B+6r9iP3//yX/IGT0S8CCF4i4GUZzD/U/YD1bZDj6Z0oXI/Vc9Iwl4OLmhBscADaau68FQ/gcW
5P03vGEXzSBdmLQ2feT/wnfP/e1C92cwCN0ksBOqSUyhycb4TcT9ExiULFKXdZ6k577yxkvj1w4b
GKbzF2jIck/AckPS3Mg73QsjXKoEE9dszvalKfSpSDsjj+J4JJVnCLpn0n4MAp/K4C3zh/KIQf7m
hToGm4MllITRrYaCFKnUOUM38LoDXmHxunMMqV3srp3SCWXhuPspIIjNaav5pGKaRL8YQbIXlnZS
+Qmj6j6IaWG6mEi9/CPQ+k30ZYwYMe6X13WY1h1faTlkk2Eybs/Hp0Q3grFnjT8MxsQohGOjnEiu
itXVWVTGSG8V7b4zYQa3jfGUxW3e79M516fOVs3dqpc6pPkx39eumwCIzOUFa1T7sHR9+mgFPcHn
wbp98xJ/zMjiLNtnIoffQj2JNFEv1XOSOs6BLbLd5aQ77T1TiUsgstcG/m6YwIO58+VygHxApLbC
5ytBdZOgj5fDc9Hm3mPcCIyhYWSRDuZ2UhzQFPKNSxKN9sEYM4X26Imslmm4u6hyzzX/3n/kDtU0
RseG54XxbL+PaGtOIktvPQkIJ8b0IfHXadhbGxFxT3actZOOlmAzySpvB6Ob4rCv3SH0mUWFKChP
kCOHV4ltB5GJ2SoiYyJ/Q+abc0bX1w7PwxlvVx+rn9z8RLyHtIXvEmEY8xbXTF0hwLwuxUJs7mLW
37bshBtcTDwaLT/dOwXuumJw9iTsJldGs3a9JyykvPPzSt1DpqXBCYAOvLCtaMGTsXcfC4CpvZF6
02fcxdbTQiJJ5CTufEti68/BshN6Eqoc6sUseVxxKruZgxLrEBc6B+TR29Kl0SK3Kd6PtRE/CXv4
SPoGpefgFeeUcOjkogeznJ7mIGnU9w6u0TdTq/EXXCDx5FYtY9NE2c8U/MRNg2jcOn2vXGDLilum
26q7gxb3Tc9yvDday4gsbf6UdfUNEIz6sXJqhYeqhCuc2ebDgmCsJ3tuoYnH8eNlNcZml2MbFrnY
BY8QPcexOplydPJD7DZ1uSsJgP+WMmQz92KB9wpKil1KWOSdwHqYosbxhirKapyPiYvgCC7M1Lwl
Jw4nlhk7lKeptR61Iz7XPvg0QQc7dHVR55l4+AUkkTFK81LVHaeeFWMmlvvOcPklidufJvXwAuOj
bME3ffPklBO1cFrKNqwDBFt56lqnhD3nyickoWf36X2vsovvBvo8C4gJLGYkbbsxweHtrg/6NSGj
bO6S3di1n1VmtOO1A3TmkiBFG2P8ONE6cqQW7d0C6rrvJ3dmUBPQB9jpuSjWST3hpuVXpzEWVbDz
xyW/FDaxe2iNMFsJZ7NxSGdGwOvZTXpGVSci1SKXdtEa7EXr+u/YrS8OM6ULURXkzw19eoQMSzni
4vhFRiS2E+aiD7XEdCqZy+IDl/uF5DClL/iRH2SNsTiRuli6UI1hF9XlzlPaVEVE/iSxaDrFr2Uq
MA3GZPwmL+x134xje5wkM6OJRulOTw4k4JFgwBeFLfnZIRn7bjYH400n+3QsLwQcJ/uKoMuSYG2K
AgZ+FQZjF3eZP6wYhknDDBaCcbxGNCstjFWzuWNIrzKGYMbchQpGHrDBlp5+xtfLZ6fq1BOuPPYL
Sicsql2GnqkjUggZ7bocYyNuPBxriuJzzYMxlLOHSbsE+maD+AanFscPxvdUsoRAHpg44HSzTvfl
miy/xhSjjnTyvEMK3FbCAm/H4xz3f0hMrDdf7QADO/iNcKfM8RzDzdmh4cUlvxy/cbC4Bz2U06le
FfnaZdwYazi0WrvkU2bDH1bNaRN50utvGWwHhykRzwn50SfbqIgkMT0InjW9UunhSZiu3QlSqhki
rPIjLNYZ3MJXPFldbZ7NxRPE6iHbcjWwLWo68+IOGuZ90/mHvjWt29ETAcktXhbNVnmNXQo9r0+A
9VtoHxDGs19ExIxNyJBEhhVDCUIQp3IfQBo7q0BA8c+TQu2hGD52ZCKgsoH+Bbd2uUtbLDSIQ6RL
L7EMW9Yi2INFi5sFjzvIzOoCEqoic4WX7zQdGETV6igvyxaeoZ2E6yjTc7cGP/xgqM6J030pKP3R
WOgfWLWMkSkWEY0jx43o0rOP/8Vp1KW9r2L/Hi7hdcAD+t6uII0Rpuk8aZnBLDLorZb8Opq98aTT
/HHmvt7E0NV4G8v7xPstJizQ3s9Z4phwpnr34Kx9t5dIAMDCpnHYdXJeXpkXLKGGyiWvakS3drPm
wzLCPzKTJrI4OSGqZCg6QgD0BaaU1A2pgm7tr2aUxkG7PleZGRgfurfmZZ+hWln3mYPTnTlBxFzD
uRBlKSMPWvJyUgIj9gJ+xn6dVkqZvijl/VSIjmXlCNJP8XlqQhMy3s+lwQw/NMdVPViNZaR7IgDX
d7sd5/cNiL3xCLi6jDBYj2oxNNzEyptdhkrFdAMJRLP1lxAW8E4f8Lk3aUcrdkykve73JYc6TD2X
38CjG/Fatbzq6q8jtncmql/bdiKwJX1YLCwSFG5QTKO089gvvjpoX4mDDdRRh0iJsfxXNjcIcv58
SM0keZNLzJQNqRyE1w1yDSCNn7JulQh0ViBXzUhKh5xuqw4bTFsuXYvRRDRAQdqCKhHvkqKbT+bB
6TnbQh+xQb7rPTzg1qJMb5Ze1Ml+9ftpPJvpQhpXWhhnQymXwi+G9w5gIYMHwVwMiGRYVXYoHNhX
jU+oxj61R3dfAAR89k6OfcCcm/mTj9XENQ8gp4VYVmS7RgSM37J4PnQYo5/gzs9TqIp5gkYIC5pA
z24Z3kt8afZgkuK2yv3KYZ4wLx909/Lg9g4wR8xoh8h5kBKfjF9+PkPu0NjTKckMOmgj65PIno3q
Xi6bRQ8VkCp3lWv5Z5lJ850kBqYtrRmnu2S0/eLQLuSSsVxwLswwGPtg814jm5t0aQLxQzIw48V2
YDLyRCHNlwV5HvAcijRiYo94uBsdazeAjbc76abVAz2sTyplkUKad9K71mGCEDBBuNVQjs5u6iPV
qMmbf0IxMhaoZWpIibXbRQEPDSFIrxjjoyn6mmM//RZQc7+SY+1dYpnWTEqWybvtTUqzPWGZSXCH
1gljtcX7II65f1/izZ0nceShNNYEmpFjnjsLcgrzgNz9tFs5aWzTWuwDbY99oLSCuxK//J8WgQy7
QWXiO/tpRiinISJmPu7HNIFl4i1ZefHBUFnq7wdzhUkGneKw1IN9HUVjR46LdKZBIhoVMguOsFpH
0MRpuqzepO8XfC+vyIW2TCk973IHyAeqYfp9UXpWodU08iCyZoByLdouUtaEwyMyTbiTg4oMzCcP
1mR6X1Bj5tu2z0iDU2v73GpMz3fs5/mvBnT7JajN8iNBYpTAEcuDG6z44GgwD7sx21gdgEvUhSA8
lwiAQe+0CTnaWk1+weowIfRkGy01SpfONt3IceIRIuCAXqUoq/qg3dY5YtBWn2eTWrwNSv3SdKV9
MIC44WHmCFG6NMzzarrPPc+6sElMe15AXhZv2oz62fnsost2qaFaKNSEsSwSkQ+TiEWFTdXzrncy
vzDcjKOyMhUF1FCCibmQzWDz6ShTo/trGhr95cKn9Hctlrd3DFWYJutONof/Y33UQzYs/6H/xxBA
/Fsjo/umG9L/2n1nsJ391ePi7z/6DwDA+W8JE9ST/uZXbf2Osfu7x4UvyaoTrjRJp9ysxzds4B8e
F+5/M44XvP9oSy1+DHuCfwAANmwSG/chLBkcWCXO/yphy/sX12mwB8vG3cFh7xMmr/tf2SBegccz
ipH8NA9EyOPcV6Tefu0TyAfW1OHIOkyt2YTIRVP3HFsLM9OaussnyKQf652l3Xw+2OtMhQuCnaiT
UTZCd2E71RU7emr3X1XmMLyMYRXAmsNQ1SnxhZYbsXCxiKcpW9c+T5lg0Kp5t0pC8ABDqzXwbwNo
b581O9VniyKji6Ycz7iQTB7/FkMh+b3uJnFf4cdc75o6ceGPN5bfHq3SS7uoL4ztRxjlV6QrZ0zK
1RC8gWXwi3W7jceH3p+vyYyHGEOH+drlln1mugKbC+Td6zCYRmB70zhd49+gxO+/4PeKl7Ku2F5F
WuPCWyclMwo0WY94c9rjrticYdkXZIettpV0ZHvb4mULGfzuWXjTNo0xnpii2q9Y5s6PNXOKE9AC
IItb9eI+sTYZYesl8BDcko9W+OBxIgZ53x/bYO2/ciYH9FeysV4QQ7SfhOdA9Jvtjv9NzqK5VI3j
fF+SzT9vTLgA+JZcrS75baadWC95TDeyG23s/EM3mPnWsuB3+oXdfpa5yXfHXZKafdQmoyhKwUud
euk9c4381keKE3Y6m+/yOJvOdhPgMJrhyhd6xnY/3TnmrK3mCkYF65q/+dsDLXF56vYJ5rJv1rg9
YbbB+ZFH2vcfOG0u863eWibUoyRr7c2+LLIno7L4Cg0Sb/w6p5Q//b4sgYvKkfuiMWmir5gN1JB6
kYaz8wwv2bxmK2c6Mb1IzfcOcrd9AOQ2GHnr9Vcaj9wJc6qDt6XUVwRzDmcXutddiY79bbX6/AkY
JZBhOSuDyVNlvdSSBTinelu1FQu9oI2PD0ub8ElrbPGnl25kkHRbRBSwuA8TlkKm2DCxGqyu58kG
9uDZEe4i9hmrjlHelZ43qF2b9Cw+A2P+fTyRGxl6ugXNh6WQRObQCriAipfQC2YecEPjYjH5TqBj
FHmL2LGGJJTtiqAsq4jZEetN8FreNm3gytNv03cjn3COYs7IdWdUnyvBR5AdcA/DarjWBAeGsRj7
r3mW/Mp6NXh207ZOlmBuP+GXzDCfBvuMvqL99EXPhw3KzI74BQY0XWDmyzQFBKKL9nOzSXj7vYQz
w+P+FliSN9vLnm+LNHan+YpFBbdE4+P5OEOjeaywvb7INIcRYbkyeLNh3vJKNq1NGnfps2BGz8Sm
uHb569+vBIb/2dHN6IrQyI48bJONAw9E9Qma2J2YYKKYdUeMwOkhYtINsNBHvoUFMJKeBGFO5/Fy
us2CtzfhYccydSgVdVbxdUx80rMeG5NQmQv/F+4tLDAD41doGBP3JwZ2e5kshu4LDsiMSi3TPuNG
HtzqpgxuV4UWPByyhU9oWpHDgDF85q6j16c2OblT4kFP6Bf2U4aem5jeO7lOZx7MElqRA2t3b+vU
6BA8FnxfGxREH1bc9NMo4KXABBv7lgnvOHasymp0el36ub2D3BJEGSjm0V54l2m95NmvC5zUKxxB
s807VgKMbNzigS3DJJvvZcCYnDtYyfnastChwCHu+SzMWJ0CpAdHWNvWi2ez5nEj1fHBT2mMnnt8
IuVpHtki7ZUvPBebR7sRWDyoEuOel9hc1/YmaTwHj7AaQt1NxQjnmJtYQI/SKrCE1jylMovl9z6z
2JrRk7GmYsiTm7f4ymPtehxMTR3whs+1EC9qXPDedha97Kk9bXois2G9iB62TFOzSjXaOjesXCXu
Mwr1l6oi6oq0MEykoynYVo4HbWy5kXnHx1ukFn0lBYaiWeqwujGefMFKNHjrMkfkF9mO3WkUoLOH
32teWpIfMge+M2yabf0DSIj7MZuCNwJjyVqwzW3bm7RQw9OkyFI9mFiIAy/2g78vU3tbj8FG5WmV
H7wZ9sqD/NuWlvciq/atp1lKAGrdeM79XmH7OkndRa0wxKN0ebvKskAPNmpur13Oh99vHGoh+QYO
O4vdrJwuPfzeWZsmFe5Rp756E5ld18BFyVK8O9pmnyjltkuJSeNwnQ7OdwrXIMpH4h1EOlo7P6m/
6nQOzl3bboeBwnU0RKnJDowCXtzr1WEjK6kfxp3f+C0AT5rWIn2wlnQ5sf3Yld6TUUAJESYNuXs7
t1mDC15HKAAsL54ZeZNYVz6tefkzN7PS83flYKC4JIeR8Fun4hHVJm9NMc7stbyTdJNsMfjza8vJ
dzY+DF9NXb01iehugnhmqhcuvgYzce3uBbelM8xn7i56gfIlW5L2whnjPwqo+1AYusk+4JmVhUrg
TOuYNoS4EUM4PArT18xTThky7vymBisyrEbRWmHa2g0ejIScdyAcK1EZ+jQMsF5ThE3oPwgZezTT
TcEWDO81rIu27dXBQBD7SHsV5pV3jS3pmO+LC6jDOdFUWA4KKIjsqpthPUEt+FWbo0XUR0tyl2ut
GPD1g0PrpmS+axurOiG1BhLJZOvvDFnYCBCsKQBEWw+okPUNXTZMTgwngCWtmgy8w+ICIaNWM7IO
NuHo4MANxnYZbLk++PPg3fS04k9ehmI4m40WhpMWr1JMzZ2BTdkDQ1D/xoPosi9xogjpU5so8WEA
hGY7W2FeMCTqaNXvkFohl+sNZ/6OM2v+unjVq8xpslF59PJJFcR+GAOhFjuJJoLRhj396pcu+IG5
AUYJGvn2yiKLlIOyye8W2kgjD07mRN+7wEWMKp/wgZ2U+ZZN0Od3fpfmCALM0f3KB78+rHjwco5n
ZpRk+jUIUMoVmdcdvVh/I4dh50An/ZHAibimDkwTUSrrYGPeH1qD0z0BPqWUPzUt3lzNf6BAezFy
D4tn3fd3fpauT9WK3qDxxopZiyGPcUDH3QYZ2jXVv6gA+hL0HCqjqK8YEg1rzBaFkQPEnbSN8B2M
bzAkEcgUEZ05QdOfi2CUt429mjtuWg0BRznPs0uK4ayUHxkBYSo5O9ZGUi0epUIXTtVprIV44BBg
iCGn+oBcyz2Xnb08JQ3zC+YjJ8vouyPzEWrWpYVckQTjyaGrZnq0GJ89ibN7LE+CuxUceswQSQ34
Il+BpX2cMcvh1Zot43ap4CqHBr7rKfbinftjwFSKusSySDKca3XMs6H5yCnfKe9GMlFY31bxYnWx
j97ONu5NV5lkxggP4raEMO4sh7wpKjziPe+7UVQfKNOLkva6JF616/oDLqRyw0qBWCFHjUczLmDK
weIDZ85AoMhEPcbMwc9T7Xy1acJ0axB6J1qz3HYrcV7yzv4ed2ar9nHTzx9UxBHVdUclmJn1Ho5c
EQ1AFy+Y1ot7dv6OKUgjSFuBFXcye8w6K3QV+x7NLg+tFPo2HQ1PhC1EXEDu3vU77t3gQM3RRSmi
xCm7hVpcrXN+zWBcbereSpYnb+0nrE4L0hDS3FKgZ4wTY2OqW3z7Ytz2m8SOoU2mSHqXLnMBCUf9
ZhS95XPsxZYbZqNI91070IHAyfXIa7pDM8QYEdLwG0OJ8rziNgvchH/qug5rNKYm/5p72cG1SvNV
J7PPEieQA//QjNTYyWIjrbLgjyCwk1voYPfpNPTvRhqMl6rz79yi7nccXvFzxXCKoR1gIAKwIB5u
CqWW7L1329E8V4ULKdBQYrVGqE15cCBGa1Rgz2ID2RIat/ghHgJNNcuUL5ydrPE/YWaxqcewJqDj
GXoxmdc6oltxRwV8XSFLltIwUdwbkE53gMcjrh8oytTBAklzdz6uTQmyyNipLsrs+HuiNaFkmE41
+KweK4CXP1KDpl1KtVVroCDwZ9RQSM7acrkxxTpfF2zRseIJQP2Alx4ZRlOf/Wni/z+4FdKf/1VI
gTqLxt6igbY82ujtv/9pdk5gbZm1Q5af4iYou33VNPb8vkroph9yWVd1kFVANdLURFe6oS44fP/9
BfyLSz/NO0R1jBkkURBcxeZN9acr0KkrmtUakpMzB9htxHWfwCsLRGzdC6NPE4rNuD1mdpYmyITj
tWYK1cf3GO+KF98codY3DM3+97eFiFTbMSnbXQnK9deLqu0xbtJcJqfa2NI/Zk7/aDOPD6jIiE0Z
MovKZ0RRBmF3StrP/3BPNufGPzMauBn8ehgXPhwObs4/OavVwI9jPa3ck6WkFcqFWpiU9cqvIABW
6QLKt9rat18KLzbOYiu/a1mCuU1StdYDfM+pWEPCI9ASD1sH3aqE3DlkJfQwtc1G+x8ueLsff73g
jX3heDayaNMT/3y/pgDI2iZC9oQfC+q0YEFht0tdLI3CDvN5heV6RTzV3KvvFcOUqxrAKlRKL488
rLtWtfoP3phiw3z+ekUuNZBEXYdJpuAY/usTNJxNOkHdcOryTRroksN+xeWKiCQgnj70yUwCUrBQ
e0iBdqFl7ruvNUDoUXQcybu+b7cejDv772+V/T9dmIsHCcZ9wjX/xSHQm2ByVijmT9ApqVDJH23K
MYQD0nkzVZHd18+QFX2JupmyFQ5z0xc3k7Sm6ygnlIHppIM3kzED5InfdbEYaGMNOCpRIlfK9ywh
fWCbM1LDb1hPHRBysse2C7Sk8LqZuRXA4NffmlISdOfruG4oQL208zWNM+IQpnydH7c67ntWF6wt
PEgYHjheSwf072+H9S8mggJqEMIwCDxAiIH8pw0oFUDxTAKMI4pm9kCrWeuU2cHW6tQzV8/GH9wy
ZZqM59paAU/mKuWylmxcn2d05PVzYgu6E2f9HWkn+UduFn/OXrkk0W94yLba7WF3OSgNvL0kOzXJ
/2PvTLbjRrYs+0V4C60ZrIbeN+ycnShNsCSKQt/3+PraYERmSU4WWcpxDTJzvXwRMgEOGK7de84+
dMCWoSw6f+13KPCnMWV1xNs0b0Q8Iit3ORD8fL3Y/69E+6QTzQ6P4e8DJdo++/kGs/zPv/Nf/kP7
P+RoYlKz9VmBJvH7/VcH2v0PKlOFxgy4HpRFk//q3w60bfyHLBLyXyTYz9f29P/pQKNpm4Nh+NdA
A5qOdP9Ggmbb508xfW72jtmRaJlEWrz5jJp1EE608vYebeSVVSbkZEUemnTS1THHIiAw6Q/U47Ss
W43BVYz/90IEVXo5Cc8eloaRxWtPD7ufsjXS6wm7zTelR8DGfVIqUFm2Wroacq9BQDxl31KHQERd
GOY1gnSkTUSdWZeYy1yIAVGKBrZWicAE5d7JKk5ueee7a737nuZVhcY+iB8b/AxfSajrtOXUMQPe
xpyNvgNDJx6I0/9IV4RGq7caVGYNBJNJfxZ/lPGPQIuZ1ltVyi4xUjujth1D3B/lQCcuUS24vAGF
eYvPwV45FfCbNRQqdDqVpSKwNG5kbUsVTOjYAi+4sPDKuWtrlCF2vCxB0BRrcf5c1EXxNWc8R+jQ
SFFOgNOR2ID+2U277CvgEwBmnHvHI4Sb8jQWkf/dDEyTqbA5k0VaDFxpsRTUhQhZ3f5qcob8Bo1L
jv/QJS0AFWAvt8kQxleulQ4nmyQjxqfNCqLIXkq2CKaxZJ9nbbUQ9rjtIUjc4FrixBdZ6fNQQ9ix
htS9EY5R7L0mau6sEQdAWNf12u5Ha+dNhQGWCWTSwWnom0Uj8CGwcMQRTLVRHrqJqfQcJq8I3nNK
eeHqiBeWlTYmj1ZatHetPQ8ZGYRPizbujKdQxt4TlINhX/ROuZ65QBf9hAid3V8sclwpy37wpovJ
N9ovSTwW5dJRJM/2XlUe4Rp0v1SlJvzwYwMSr07s4Lqzs2RdlCqL+PKpMkNVIrvLBHkNadhiJt29
qrRrGjRbPyQpD+lBX3+LUG0kS5jTJVi60vJvMhcj946Pc3gLNdj6YkKhO6nJYTVLl9WdUeCAasvA
PhomY3ucjnmw06zGrxcj9gWz6cpdPxrdLYjwZCnoUX/VMr86WHqqXvqqR2YpwNeSTE/NE65pKatb
FQmiKXDA5toTXENxE9h8qnAhYMNdoMKKn+0itxTEBfw4vj6lK+U0xrIkzP2e3zHGaIPyUQ5RfVkb
Y3CQmKLU2sj78iLwMnulidFPVzyu+b1rlfo16TegFLSS/97IffuSHlebg/FIi6uIuW1YL/qUt/yJ
ll9kE9/gw4Tl9gymq2Oj6kKd/5Nnht9A5VXdGInbOqcrnlxkDGEzkGt4VSesAm0PwJd0ytux76zx
EBA6uSt7cWO4JH0VNvQ4ywr9xWhXQMsgmXbremiTr2TKjCArPMQ6srVVvYwLMweRWTt3bUvvezGG
BihHYhnw34T6lY009aJxsKNxSncWtPgR1ZEpsVZeF69di6lYxfty69UDPsoQf9rD4PVWeiHaRo9u
ZIiTTK3sYmr1O3uqMYciixKZQyBCqe36tnq0GfSetNhVM3/R6vdW1R06PxOXeVFUW1S0OBqGZALO
kY6nMnfNfRtxfgcd5+/dsU5OfWVVt0kfDdCXIuzVlkImVfBDkuwMY62mFVgGVyn9tjalQ6c34UUX
HYo+5E+ytHLbSq9cq9D8KjyoJUSgHaLIXLQl8AJgp0hYhNbTe6ztx8C27L1XVzlH83TYSOXW16Fu
f1UtQE2c1vRp+067jCbDI8qJ3Xps9S+Z0RSwKHDDxOPPqu6OzGKSpdfoEGhMkFEMIWmM18EDPNNs
kUT5oytHuacl9Iw5KeE0AYiFZhK2iOTRt6pr0UfRTVNmTzhb6HiNR4mxdkOz+K4LUaamAwGovT6i
3ujjDrZGQpBjOxQ0LwJcFiM9wwWBViUm40BcIn+oD5VVH5vI8zeEgHZb0+rslVGPMQkaptQZysTB
ofKlDb2/L6avwUDbSA096pTeoOPW2kfBr32h+/BCddhrt/pQ5lvkocTj0e9YNmM+XY0Vgbo8PwZR
UaFTnMpxVLfWhKiEWVmTnGJt6K+Fqn7KPNAPcegbxylVKBVoqxFa6QzGvM1iPGV6B9NL4kVYOYRM
r0pkWusprNMV7IrxKkELuBg7o3qYYnJkNceuMYqFJ6fSSl4JGi9V19VXaRWnyypN0rsu8byTY3o2
0bDQn5xcH3EzdEcyiGFSmlZAPKb3Pah15Ja0sG/MQQ3HsKqtWxGq7K7tmTA2ljjUMs2wfPDoRJr+
xamDEvwT/4usg1m9zd/UjOVzP3T1raspuZxw2G/gaKhN28vkF0fV7Grq13U7tRd9Y5NRU7W1fcUe
o11ETShN+EopKu4EFFops/hoSdpiDnxitCd18GwnUGQWNN/qJYfCWx7C5ErlenITOZ4DVVHIdcgY
e2UY+o3Ez7dqzKjap5Nl3SSupVZaOxbXTm98c7pKrEtDi+840dOwb6T5pcntclOT9WfwZAQ0t6gL
0IfZMtuMoVnh2LDEFiFLeNQ6oQ5O3Y8YT8NhLxo+kUM8ib2G7vhfuPn/r5M/q5NxUnDU/787Ni45
b738GUby+m/8WyUL8R9lCccWmIAF3QtFL+XfMlkalMlwnpTDRxy+3G9VskTd4QLklkoH7US/4b+r
ZJuYEs71DvRq49WpIf+mSmaJP07k7mw21flzYMYrgWjkzxP5SPCV1Yxz0oe3ZnzpjEjir3+7Gzf/
HO8/yN6Auc+ZGsIImDf+yhT9fy4B6n2GuKlph3lqEU+kruJ7cAW39L/v+f9glflCf+tYVR6SAxKG
ETNl32rtWz68NM4nx+K39+rPCzmL9pBhboPYZIl2Okn9NIarcvrx8VUw2DpvMyHP4dhNdwt4i41k
5Ox21YlG5Tyffh0tq56JRdXRZum9uYY/N+0cshiZtKdQjpIWlFattxs8JCiLIRNux6Hrt2FRVY9m
gMF6GU51tGLcdDIdzOQr0A/9hcL8C8WPwFCrGbqN0XneXYjkPlhI/Ib3Y+zS8YhkdKxFBwY7B+rp
Ymd13ZpDg9Ht2qiiiC0DnRmtgSpTk8FlUtCRjUtEygLWAuC/FmyXnsij7k4CjrvMQGk4Y3Cpl5qA
s5SMy0kHYBxoDt9oP23xFQwN9pI2bi9alU4PYcN/DAp8I8x+noWZSjIBMDy7GnMccCzpln7ChR2b
zcOQjfap91pjq8GWXedWFYEjm4kDrWFv6tgtF3IojEtXj9N1ZNkDAd1Dd2thX9ja4GAu5ERyc463
ZEQ/UhuXHufFHTHl9JDzNjh5Udc/q4aKqJssOmjCIzdXdhHrhdNLnwnvKWDAG61SRpoPhAg4FgWK
8VJVqEiWTm03v7TSZuaELbV5VGboBpsBL/apQ3S4lPMNdmzjMgenydQMWsZSjLiV0sJrMJHAI2VM
x+nRczJk5/z9YtCqTBDbJNJIRbZfmlqz0ao07U8aRA/2ZL6oTDlfB5O4QrvVwqcGQyxCdADNiyoo
jW3W2y8T5DqFh6icdlGJ4jACwo/O3puax1bnz0Nrg6dokPEhVU79GGqjXKJekcfUbVGdpr2HiLUy
tm3dBydMrNHezzBOqKqoNj319TZnxEN3CozDUuGtXrvEawHMS1z/4ADXRp4rWMCcBFKkqNn2qRvv
Iifq7uJ8au/oKfMPV2o2nFDCnBKfU7eeePHBJfJpYWt5S9NX2deu4nYuypnYksJcXpnsnVdNr6Jo
H5ki3TB+wipNyqfhLdvKwzLSej4Q/VC/i7I2RmrZh841MJhoG/i+vjXsyvvhSYdTCvMr78rsFSxo
pGsSe4KRwbgByHs9BhXAIJ+ZwkCc7WEsqvKiZMZzixq/2wtM2TcerddtXaDRkJgvLnrbefTSEo6Z
DAinHpxO3wHPF+a+rJhbtu2QDMs4DLwfDYXoQhV93iwsDQl3jpL6F9NK9xcY2mZZU6QdKywDPwIi
PNd+W9ocDMl+pXprFNxmNd8PT4/FimnFT4am3Mm6GxKipAt9hzl53GHzNy8S37fvYfxNa290qRSh
BhhbV2bVFqNW/+SaXvct85zgpKelvutCMxErux3A78mwA6gMjfjZiOvmgE05vQJfRDwjbv3LrPXV
9WBM1j2wPtjvdQ0KcigB/LxKdCya4Bu/qNybKKyy72Pg9KdqROc2REFzRS9aXBgD2Lu6VM4xxsu7
NUjQW9IHEHeY49AHT+PE6Qui7pJJAQuUxrx5JabXnCp4PhnzX1LqFpkQzoqJT77pvF7/ZYcCA02Q
5MFdWXXRT2cS9c7o2IRiLa23PBqEDNBKouNQ1FtksJw06yKsV3xV7HWr2+Ux6QWn5yAvg/sJMpu/
8PHVzUzMQOCdlR4oeeD0/G39e5PxyQE7WnmE8T0uE4f4+mUkUCIskHupvUvFsMnRTK9wR6u9UytY
hsCA1oXua1vGT6RoZwJhxpLpGDhKpTdrDibV/h/6Y1C648ZDILaW5AdXa1NP1LLzGu7DkE8cVKAZ
3hAqXP7oy6ZhG+viE5ZvwNSRPi4bdoFvYagm7P1S7qhNuxep4zkwIS4cX9mGfQ7RiX48FDsQXsaP
RmYEAyQw9n7ViiQLNEKELBg6YMoZhWhmwrmDvFPtSXdJmcA7cqZVkjxWu/CnOzfOxzXP8Gs/x13Z
hj8T1Oclw6mAgIqgDqLCiOdxYSUzADdmqCiHpl7BqOMftStLW4ch4L5X7KZZ++Yt9GYQdXaQP3Zh
mm4b1WZbiCjeGvegPp8L0mVPRvlSH2YoX95+d5XV7F3cJvHCbyNn5Xqxvot6euj9WHVXCjg0VMnA
0daVoUJGmUN3aWiNrxZQ7Ycdc6YRpVxhWEjeLVyUIGLTA3IbmH0yp/aeWdbTjtxO/sL6IKadAsB1
Zwy1/tTMiQqhPRNUX2PXnMLNtrKfZURT0bJsCMz0MEzY6I2q7ZAHlNp9EQqilzQcWpz9iaDMJbjS
NrGCn6/kxnimSqaVcI6eQRS9L2rixkpIB7z9mrulGq32VqHFj71CMp9lpbhTpdDWDl0KWOUQQP1X
zuv8scMOUS/QKQw3PYa1tWWAOMwV2PQA9uuNVY32dyMtk3VW8IDTG40PE0/0krClZg3UInuBwtDu
yWeo7+sYjA8Pkn/DXNq/btCRga0Bty7sGmJlVWRbt7LEU0NB2tCJNb2LpAc39Q+h0fS04aZp4uk0
aXr30mWe9pDKwltCXIiMFSqFf3+nuBkIZNT5yw621W90G10j3FLyQ714vOHsCQE8Mds1kojwa9bW
7knl3YCcvnW+WO1of+kqzf4SOcV4xZdKbIIy0FZjGGorGKDBTnoeBl1fq27zgBkZVq50TZN1uHq9
68iKglVeu+61OfcTsiznw1dHR/S8Bia4gCZPSyOMFG19M3DIPUpY5+tMRc0+HRuL9l6KwqrSseZ6
Uo2H1hyTa881/D3RHDAtXp9lpv3TSWk2oaecUI4TJ7wrWWfeGty4z3GQBh0ZlVl8rZdRusejJ56U
53XbxiMCi3M/H0N9svn5J4IFkU1Ol3OvdOn3ykqXBAoFbIHGjA8lmiQehys2hXFvFl52LasJJ1Tu
cJocSf541AekvwB4evAs7VgDx2X8lCjYSS26F1JJA23TWkBq7TbFtNozpjJkD/+3KgbgGDWfbhkQ
ySrLXLPmOFsZr0yj8lDeGgHD2yHp9qoiTmDh2TWg+ibJDHwXWX7fkhi1adlwqIEAtx+ZlTewEqD1
VK3oUEEAWh2h8xxKsl42iOK1kR5xpt3Xug4Jk8Y0FbNtoTDroPXqfs2riUoRolU9Z6i5XYnDB0H5
FmIoCd8tj1NaQJC1VGj8eA0tsaHirey+13/QrwF0yrzZWmj2nO1T82KGmPMPE+EJpyqW8iB6e1y7
zVjRLTNBmlpjR6BNqpCpcooncWcBHmg66QJsOc18BIRLj/9wb2ulD3wIAutF22jR0uMfvYks5g80
kUtvB+HK3oa6NSHm89DiIcucr+haBgPRs8oJrowpNIGxhOmdOcRwW9wog1cSaNvGyRvCTZ3R/DZm
I45KMyvvLNqYyOFD7QjZ/qYtsMLSdICYE2kvbtnIjWFnT1ZLQx33jnfBZcQ483N2Tsevq43rVv06
B5e69ZBrAyfymiMNsooYp1KXayrEAKC8Q68mQBwPM3QZ1yJ9lpn2XE/O9WBC/DKHPp3rtnLvBvRb
yAS+7/NgWlYMgXfsVltuRLc0gPSvfPI24NW7T1pGOmUTEUHBPAREhYsScRFbgMF1tyELwykYbMiC
680KB09oi5CAHRuUf+FdFlng44bxmXiHCeAjPF3tdpqi4JuPOXEXDwaRPGiTu/XgTvldQX4lWltf
Lwm9MYNjEInihljl4okhdbbgq55+JXEJaH4nxZ00sCSuEpdI2rYbp4MJ+GlLt7Xdwb5xAPj7pX1j
u9V0E/miusOXGa87WNcwPYaK4eYkxHqQoAe8Kgi28C+jTVfGHMn1JDz4EQbshdGUP1Q1pUdDaRb8
5cRR1apHAoQBzG1RzR7r7AflvfF1wON4aSiawsvKdHIEpBFdIxNo4o03jfm+GQEgAuUB9+gSXWKm
KWSTGB3LzA/iVwRa6PywA7vs4ZBN47VtNNEpc8CbYEStvoqK+mox4JO4GjGGEmkcyAO+rOyLNyKK
XJRZaz3q8xdSGGmBU8MNdkOWtccgdO3LIK2RNTaWgy+k7A+J43fHXhvjZ5AKHlQ9gx83bxss2bJI
f6a11JedMFD21lFu8ooU8mDEpn2Bi4ZOG7meQIm7zOasW+NIHbXGfrAymQIGcAx4010XXOXa+BJ3
0n0yc5mtdTW5S99PJpyKCeAnGIXoi4IJHkuQkqzQ0hxdibFiJ4uSaBcVHcYJGKb8vHxtDyOnCvCj
1rToDXfl18W0qsP0Xkvgx2dNyWgwahY0bhAuKPypsVF8qazIWsUC/vJCJ4eiXTlUxttcifQeKVt+
0UyJua+ADGTU8ynqWIvueuG22s6qey3dcVwS2gssG0YGfeXsjVa4j3BzYEAUhA9wiunxIYbeA9Ti
5oKPYnJDqRh9Hwwrf4jKuHwqWmwn20JzgMmHAAviLdJaOpVMFxCca012whnUZxgdYQnHlWAu2lY9
NlOzffF7F50q7Z0LpEDZ0aKyfc4KOpIwZsjA1OKrKe+SfFFbWrJtYuJQoLfnFzHsMaRkZdFcIXDy
ryKKoUVkJ1G9dl2nJJhHYKzEGXPL+/+zydCdtXzTGA5JE0ab10wH+qvtTazTZLD9JHgc6APz4ZLG
Gou/d6oLK/9hacU3G1zUN3sc7pCW1PZGwkdeaaCRt1E5sbMXmoXFtk3uXOKbm2UAc+DW0ZM6XXqC
uJ2g1TdTB+SR2CF7p7m5vQ0CIS/MmGETnrlW4uZXnE0j0/8BKrqGYYFtybE0f+P6g7znqMP3hCSx
b15KB7/w1Rcb48NRLwxzy58CZ24omzvcoT8llFSIls1I+qzXbbq4d5kiW2N0qdTUb7tKcsdy192W
foSdXlPcFMuTX+Bn2Pdhl1ebqA15YSuFmjKjphoDoTaO5mwbKzBvOIM8siHH10MxiQPWWjIX+0as
iyTzvmOpmTAq9O5OK63oCkcNgRsOtkwMAFS3Q40eyO/67BZdiU+Fq53SNG32jTumJy/UxI0sddiK
kUABFnTWL8PP8EYhxVtXmK8PXha015kzBBeJEzt3YBlVRuLY5Gnt1yjToMvH9TZlu113hVWspmbQ
TwBexC7pSf/LmzjH9GEldw07LhOUrFgr1enbKmnv/ZYpwyB1cbD8fNw2ffUN9pbcAZfhi0UheGAj
1XappboLSjl56G3CVTCaxdS/efarbcAnrZKm+GER0ve1dpuWtA6fRLgfuR5F+tEoWu/o9l60olvS
87DV5n1rasO4xIXgqKswqXwTH1hZMnWH7eZsymyYOJoFFTEYY5XcZyl+9dQZ1TbAH7wqaGHdC7N+
GQZITfpEqVKVFnThqX+G3ZIenMRM8Y07HJJKkj8gxEV7VJXGmuPEDhgxOWmF6zzJVDymiO2XmIX8
HVUhrv/Qfa7NkMQF3CTEkfB9BaW8awfxXXIEGSK4aJV+ooaakbe0ibTWNZ5tZPlHGzX9WpTgpPQ4
w4PmGbtOad6vQFjOjaNr5qke1K9ysLVHn1fvwTQleexOncN3IGrHW2E8ngUBTr7V1dCuzbDMVqLx
GTIRHvhJoOjbLihB23gH0R4pwzXP83bFkJhZh9Fl19v07zqNZlxY5DyT5ZbzePqJ3vFNZ9edV1OG
peOmFOI8jFYOzkCdJKvdmPtY98kzXIS48teJXySrjzu87y1FLDTzSsd0nDfaTh0BLO1HgwsLXP9+
iGw+GVFnXOoNo8OPl3qjf+GqDJN4bZugXVY861cbsaOPCS7/XVZBj4mTJt4J5FZLj4d3UfpDugUG
NP5tk5xFgUkaFn04h5zVs0UdBMymxuh9h2HJWZhkRi1ERcuOM6n9yfWd88bRLyleaEYY0taRhJ6p
1AD0FBO2kmqXjoE1Uzwgf2ol8MHYpKPJiK68KUYAlnEyBZdtMgyfrD934n9XM76uj8LJVsKdZzRn
nXocq0UAMqXeuSmYZoouGhll//Dxj3iuBZ4XQYGruw5JLYimzD/nGjgvm7FRZoVHhNat7AOqCF9a
3lVi6hMKOXNYdC1u2hz94ubjpd97flBOOaYOYAv165ngFVvWYPimVc1NkpGsKDQz9FVoBGPKRBVg
AZ9ajAHI1o+Xfe/Vt5CUYV3mcsWriPS3SY5VK9DeIcvKMkoORto9YHWadr7gqVWS5/fj5d57IS32
GCKoXRvJ2NkN9is8SeT2sBzSyvvSLHF6eMO69KT+yS7zJvz29bfExWhzAmej0c9vKBL7f35LMbX9
c/36bI5e+3NoeDY19EsItcilERBKviPwp5nU04r/+HLfe2iR1wkpbGTd7puXRlrNRGYn3HDp2ycH
1c9l4bPFfrzKezeVn3AeX+GVxLn+51Nrkx3b2ilbz+su0KF3WNrojxeGHRWf/H7vXZCN2hDzOl15
/OZ/LhVDfuzGpGdDBZa6IuPqm3Dzbx9fzmdrnF1O6DSm4ENd7QyzQRxYbW03/SyZev7xz3cTnj+D
H4fHAx3kn9eB0cjtKxNMe0Hteum3unkgUIFBGd66p0Bjh4E8PWueGLMUmKT2BG1/tqO9ffXwZqDo
JFtMV7QuznY0GwOnpeUKOARgGyyzjYA1FJcXiRZBky5Utvrb+8p6KEQVdZSJovvs3Ss5VrljYZW7
lDyAIwr5E7oZ+Ukp8fZZtJiho0+htWta7rnoXAF+Q/qS4EtrEKnUBfBfsj8vZMQs4+PLeWclLsLF
uyEM8ofl2WOi6jCcxtHNd2xtYEW1GXYo74sqevx4nXd+Jnghpm7wW7FzvQpff9shRZHGQLVkvptw
qVXJdzT+yyjO5mCkw8crmW+/sdYfS519Y+lRiTlhlUjfTtG4z2x8Wr38RzBHdHKXTQ+jQz2G5Ner
VqWNPVWvyI4RHFnXDRaSNYZFBgQ1bbS0smiAp+jhDw7Wv0MDR2fv98F06SWcA+0ys0ALMC3iXNWs
ExMF54HUhuEK9hAdbMiEyZI2G6hW8NWfXKgNhOPs9eMLzlxP5wUwLOf8YwcBQLNU1nJP66D5otJM
vzI695b4gPB7OrXy0OKYXRB89LXCzA3tZZyVhGIvyO8NEeEvjbKICf17SD0ORpiyiONMb4vevQT0
j0M+j8kZiWeiEGgcqF4ReGYAkhAoO1MeNCh0y8HO7R2z7X7VNK65ZJ1oRQtPXsQ2WoYoVh6apzxY
Kb9fTtIfkPrhEOduAZlawHDQf+BRzD75aL3zrJkKHQIKFgJiTDkXCb89a17alVQfI/cl0uqLzlDW
nl99gOBeAbxCVtzvPn7k3hY8Fq4n23ZI2oUIeF7wlMSBdT0Yxp1yG3tPvzVdlwg9L4RVNFvP9ZuL
gNbrPRwg//jxyu+8vlRzuhAmWpy3Z47KHzstaEVGyvc4PnUo7r6VzHvusYtELx8v9c5FIvBgN6LX
wf+cl47MRTlvjm22S0GhbAFpM8RjEoSYNcqqvajjkJQGBuwAzkya9h8v/s51UlfNPFmyqaigz740
Eq0ebacs25GJgI8KirE/zInn0fgv5fd5+F/+S37z/yD9QQjFJoWzfT5eOc7ZhkgPqPYJeE92put+
GccM9IuLvRGwkfXXjynlBoIphFGcPnRxdk1FTaSJT6APugKyYSZB49WKrvveESSpiJ9/ewNtfcbo
moZtMEU+/2yRi1Lg7Cq5LCe1dloxAo+Exmosa6Jn6k9KqbcvIItR2lAaOAy0zz9fJdqQQLQpV6bZ
94GlfSFG+icZP/d+Lz6pQeZ3+c8ShKU4lgoujc+Lc/Y5Tq0gHDMNIYZVkB5Pr1SB1FnIpAMVPafu
JuZn1ej7KypKUTUL4OaYqt93F+D80s3nFUujO8Sq+J7DZbAq5LBtABkuaM1PnF5vn31bp/BG4k7V
wYpnT6RTc+5oPBnvtLY9jBAgbTu+DoX+yTJvC8Z5GY6GFjYKbuZZIQV3fwhD/uhdp5kabtEMRNHA
F/Hj5/DtLsIqBpYSdmZdUDf+efcGzRyyKDLiXWXR0aLTQ/Zb+0tm4hSVDQN1nCfYKz7ZJc23X0pW
ZeOQjuPg7Tl/1Tzws4pjX7xTDpYUsOm04TJMaJeDYko/ZQyx61ERB6rlNhJgOSm4QrUut81Q+vuE
OfKmpyzCBl/eEvAVr3wIBwSoUxaUOUE7yOLEg4L/NENSnU/+9u/+MC6oGoaBZPue/zBIEoKEyUay
ozsN8n5U0UEb6HN+/MO8+5Shq6SlpEzkj+cvkg1LLfNznJeNTIir6nZ6jDFWNp9VLe+8sJgWqW3Z
h3DrnT0AjkysrCgzNqKhsBCyeMF+EPqw+fhq3tuBBCWAa7ocyrl3fz5mU6Sbg99qMeIhkmc7yWeK
oG6yL+vkRxfZf19Fc2ZEJsonA7qvfn5CdZtQdAiuYs6O3s/53mFtP6WV9+Xjq3rv5YFtJCSSXA4G
54/xUMeZMeW8PAkUsZt4BusanvOTYUu+qXzHfe6TItrTLaw/+VS9t+chJMXBysf37aGH1inwMruL
d75vXjeZRtKpvymixyKa7tiuP1ntvQeeY4/Jw87J8k2TLOEapSjqeFf4RbxNgcmdepP09I9v5ivO
/fzTwU2UJp8jC5nz2b6qWnNoHVruOxe+12MY6GQHoDgmbIG4H2Zzsn+IDDdftnnTXZdjFl85ibS2
gYumcxoLwWA5KlZG6bVrclTRY7Rt9Nnp1nj3zktO2LyZFly6s9el8mqd+JuUr81gMyZoyu9Go/Il
qrJ6H0r3SzvQnQBVwRAjs8LHuO/qvafybwGKjknMKek91CO6SKTkjBoIm4Dr+PhGvvOuMdOmBJWz
bZv68M93LZH8HcKBcrvPpp/FZDQbvUBM6SXoV8bvH6/1zu0gCoAX25kbtVTdf65lGiMJlW5Dae8Z
P3UaDqvU0b/XY5LtyLeI1rTKm08qjHdeOjwPWKxZDVvo+ee3q4hvqfycy4ucpyD0taWJaoc5RkW0
ISnqD2XVw8Ywsm7399dqAGCeO1IUiOc7pa0p5IZune84q12VAo6gqJIT3Xh/AevhccTh9Pd1GwvO
bQDT4PR77qHmXemb2i7znab7ULGMDlVCZjWnvlTpLhUcpD++wne+OaxHDTWbXikWz97AFI5YEObc
2qHzmVzYVb/SAXKvLBSx/5OllK4gIVAwuucf0QJ7UpNmHNEMlWc3TkKUSCUbcQQ3Ynyyfb33jFq8
ULMPYe70nz2jHZK4bKIzsKvT9r4N8hfHKe9J/6pAlJcntyXH7u9vo4XpwnQMk/HJ+QtoDMzazHrK
dpM5ofGT/W3VVqtijhH8eKF3NmZa6uBzLTrPtqnm3/O3g3UxkaqtexwBE9/5Ardu607l/cdLgOx8
U9D/scbZM6G0KI5smzUQ9BsLOwyLQ+3Uzq3ZCg9nMOTk0NeJMO6rYlWDM37IAR4gFmJW27pVTPOv
RQ2ZhUx67QEFHIjLdU9IOnjfpjpMth2cTEUuXjYSFecVerZNa8RZnG5B33Q+2aiOy5CCsKgbB4ID
ICLG97eTShFbZUYdb2Yw7RY2E0kTPdLR6yjRqQ7zMCR5PKyug0EGWwO63T5xkGh2VpBedrDhId0o
IBVxveQOxxs4w2h+AoSCO8SJ6SLvp2LttYGDWDjuL3LbAuwYRu3m49v73rPJV1waPCdgXc/3T1HW
ZTMKnk1kwt/LofkO5/TatrQNvJy1p5Ht8/F6773h1NwUe7TvGQidvQtOMGY4e8ds15TB3HO6wiO2
75vsk+L1bcsPaihTQxp/9AiEOlvGJkjFqvCY7xCRn4pi5n317nMZPzCEvkSQsoRI/c2vsk+OTNb7
69Kl5Y5yuD4vyFSRluDnHXoi+Tg9BYOOS6iytRNGFz0hcUBxxiEyjlSkuCthWCMSxADJRl6a3d5B
5e9Evba39FbbGI2dLYk1AVg+FlvmnUywVfTDAUe26AekgLGc/JVq4NqFnZxWvkEGbWzXS3dyygUJ
5QQsNBMx2hF/n1WTFC94PoybyJ29sQNR2Ti6+P+nMIeCuonWUpPmY2k5n/0U7/3iwuIZU4zh+EHm
W/bbHhHqtZNmcZft9Ob7yHRpMfb6Njaaz8g67+1Fv61zXhh1RZcmOQksO8Jy9CXo0naZBsH648f3
vdJGWIAMHZN5m3Dnv8RvF6OXZpGXdpXtGDq5y3GOFtfNL3kcoKmvx09MZ+8uNjMfKHxxt50fIkTF
ZpQlvCtaIFJOotO2s4sNClC01E34yYv53kYgaPvztcCy96b4TcaR9DpUVGBtqpNZS9ya3vglT6qX
JkSzEIhP7qTx3nMxz7w5wCIhkOdzmqkuEu4vdVo0JAEuL9M4uFPV70168avc0oKdXZTNciiUdRvC
ot/BLay3fh5ml64PlF7l9vggsQRhz/AA1HxyP97967Eh0kaif8v4+s9fGuRBrcUBZU5fFi/W/2bv
TJrjNtI0/Fcm+g4H9uUwl9pYVSSLq0hRFwRtWdiXRAKJBH79PKDsGZFUU+N7R0eoZYclEEAi81ve
732i5CG11d0LJ+TjFfXT60C9YNAF0ca74EAqY0pb9Hh7MtGWak7/XENUgHvS/eIg/VnYSnEK0Ya5
/BK8+Q4djEO9GO3lvmdmJJVIXMf6pmu8Yx5aV2Uj7qsy+kWh4mcL+IdLvg1Y89kt0eiZ1d4Y9Vky
NH9Gbom43T92jfpFzuH8bP2SkdIkI3wkF36TF/VjiGmADuD/9Pb0pU/bb2MW+WtVWgCCrTxZG62R
rSt25G0mllkDw1qUmR2iP2xSH12KKo8xNNX9YDOxwFQbc0Zp391hSNtswhpjCqwBwp0OxvAh9Ng1
GZGWCKYMqTdzsZQ2G/ubOcIwwppwo1vzS94MJ6Q47bYn5MtChW33BIERWwL7rkV0zWEPoP3j1fSz
pxAtk7qUOFi3bxuwUE+krJlP2M/tfMAMDx6m6T56cJiomT7iwDv+4oI/e8XLZNZCSaPY+vaxt7mV
TIJgaJ+JCHBqO3Ttbib73ThJjP00xIzy4eNbfGfAFYYuihnobjafC2nmmzed4GRCl7Ss9j426OsU
esqdm1oKYsTknadNCY7brvD0dVFOvowLhClOCNUw91AI8ujMGEeU6x//UD957gQbywh0xGDgu5Q3
8qew6m2n3C8mw3jvTf5lnRI2TnkjH6FNzXt0kb9/fE3rJ0VMVAlUfZZdO3iX++LNPrd4erB1zDFS
VidxdwhSnZ2MO3kWBb6zYqWgnPTKbQR5ASsHWTB54f41Vf9vOyTOT/awZS4cOQaGTDTa7Nd7pYk0
AnxdBsaxzh1aI8tcQ+aU8w3aamD1PJng0OeokRmxkqukpIhsGXgprLIuVdejM5q7aYrNz6lL4G33
s/mZsLg+S0eWFBNTxQ5Rn3eGJP9PvDhXbNlq6/p5ukUr7G46o+73qS+CrU6HYBMm53ZTgBxzan3F
Z8sQGp4S82MaDtGxNIMncwAG//Gb+Nn90wFjBn2xqqMr9fr+KbflpYTNDoSi0HcpsrS99nX2mFlG
uvvnl0J4jdaAaXSOjTcBCE0nIarlWIoaByqPCJdpPt0Wxygtk8ePr/Xy3t4UxEgLKOGQvXIMvk3/
a8Mvh7HKSA4UNsyrnoYxw16za53FbaM2dVBa51Zjxte9tseTbRvJjd0bQNGcsj1ra7M7vPxA/7Fv
+JV9A84G7Dj/ayWwee6f/+vPF1TH6bn687//dWhG6mbf/83h63//i8Lz8gf+cm+IzN9YlgHf5iuD
s8j/zUd1z5nJpC3N1KWz+bfBmfObR0sGjq+z9BleltlfiA3wm1AxsUyjqI1qY/lT/4CxSf2Wb+OH
NUYBBqECu5hDBGSziS3p/w8R9VT1vYIbFh5NUelzI5ftZizs4laTwX+t8Ko8gNR10esxZYGWHXrP
yXGq7om5U4lPTiCNaysJQOKm7aSuMYKIH4oZd5ZzkWn9R4oDaXJohCMYS2Gmw1gLpp13gxVH21iX
wcPk9eMNhxbzVd1UlYxEkSB9VWryLpQYwocUNHa3mssurFY9TZJpUzd6MXAZD2nkZgflqXKbp44Y
iAcij5y/cvyvBCrlnzDyDgmajFMeacXZK9zbAin5vBlUG3/r8Tu/Sgx1WZQDPj5TneVPc+yIZzdO
1KNORLW2J5l+MxwHr8so8YRYdTq4bjE+x7FtciRGLYm+nIMOplXUudO3oDKMm6bOcZ8NFPJx+nbx
wac9CW0Z3TPAicZxL+yUggrVytliPJyT8JkckQKOH8utp+L0yeIg0WsnrMIzidYkgKLll3eTlaZX
GD4dvGZAx52NWBATGoVHBFjqzGzo3WzmqmKaE9xidobXYhmspilF2tkw2zxTocSkagObI/o6WSaw
zynsmItJSzWcY+PTr+24EMchLvJFQO4vho0NLHKho/MOYDCJMU5EAKbaEGpVE+HbRBPnVgUVQq8p
bfaFYUpM5OKwX0cZmSDW2n57J8qxP1pBaKwbW/NwIEL0KwPa4ZUVII5chckMlgjMBuxsL1CfSdOn
lc8QR3gOXJlRBmaH0DXGSRAd6djH/SaB9L0tCbKumBbo1rCnxMQ5i9OyO2pgCnjc98c+pw+NQbhO
rsO+/Sb5WwYCU4hgGzoKzbcxAb22ckYiJYwR5v6PusM1ah/HYfkQUz0/KKcW25nxRAxEa189t2D5
rqn4qk3T1t6O6SlqXLkjnB1zs/jm6cwar+ZeJvkDFgmxVsyehhmkc2s2eqYWLZXd0rBMrys7mqzy
K2/XHt01c8kZz1a7dYowxpzRyGTYVeMVf0oYXt9UFvNKy5jm0+iNPgOBlv0pCbkGyPtNXs53rsS/
FuNXy1v3lkWSH9dWuzOamNFvvtC1orUIqc/lCK+Kis+b4TdMQtcwQsYVjhqMRUdus5WYvK+xbo13
eLbjixzgNZ9pjKa7xKk2ZWGd231kXTYm4n3duLdYwTB0YXoXc+vG68nszC2B/bT3teC5D1q31UpB
g9vUYccKdGthngyvmfyNlAPe4Dit7LJ87o92tThfU9E7ODoaLwZnzjajqIoz4Q1DD3NqFue+FMPR
zofqdrJqt15lje+d+Xnd3xqRvJlTPswCvhZ07k+WwTYAnuNr2DXuJvf9dNVkubw3Brs8lSOeG7IW
TEprz7oDLcOuFVbYa0XSjVYm7ifruLAhZI0JXqO226OKLq4dt36IXBh9ycyHbTTOPu+TW9+v021F
YrOOBVqtPDOVB4i3DPfd7FeAhP3laTfjPV2MdGOqKToEDdQ2HBDUWWgjVcPEWm7YngogWwxkBSjg
6JZEWIQlrhwuPWzGtkLnsGIrb350StdlloOB07RAVqlpMB2DoQ/uEbMM5+3olwibE8megssUe2Xm
xcYfQBkbPCqLZL7Cy4EnVyf59azYG4sEf7GG4ut+oKtxMVoG8u9EJnoX2/OwZpSKyXeJ+QdDhuJU
DSo7C7oqPC86+5mSwoTGDsS6po+/wseFAW6pcAZxeCgYeaQ4Xs4O+Fc/KXnatpPzoeKhFf2RAT/g
mTuKSluGYnmN/UB9kUGxv8plOH5VJpPzqi5mfORsc2syd0keEQy7TobVZ8zkwuu0T6DTJbz+z3kI
t9gbjJNX6PrKUkO2mRj9uUfxX+Ln7/ZPgZW4d4HQ9Y3Ak3g7WcLcla07XKq5Dw+56UocXjCm3CKO
wCcB7cpwl7lOcwxT6Tzj2DvtCfjGC20Lqh5WK/cah4srKT1Y0T12lLIap7vEqvyQTNTKTgyfYayG
196F9Mp4b6bgIeBCFRuME9gyy+TKisBZZQAvro1iCMJVocJgnbDnb5y8x+kSwMmML0+b7iocP09Y
ZsSfUuamU7CdnvyCe1dWrGZDZRc22Lu9tGOGS2dL/171Q7GenXa+ZzLXXmN+EnQMMCBYXQVCfhLJ
aF/MaTxezCgGk1Xpm0t3TqS3nj9Yd3ai7N3c0D+dsHuY1v7Up4+taOW1MzO+n8qGKS82JrHnRNfP
QFnKeycFbrrCWF9vRwyL12hY5nXOqjx6XX/TM+adL1JjC2KhKfzFm2xCD1eYnycDl959w7Bq9sgA
SEwDpm/8gZOoMLGOmpsUj3isuqvtYAFinRxF46A19fw17BW05GLCxbDL2IJpgmM70nUAWBOIkGej
Wd2PWoszzBCSLYs0ZjRYluCT6/LGWYxAccA5DonRboQP6e4/8fH/B0iHEdyi8Pn38fH5cy2f5asI
+fsf+TtCdkHKRWxVdCQondhLkfovfzPqf3iVoSSjGBla1CoJUP+Okqk8/A2ewyCNtAz1ik2LbxFG
/JOoGA/hd1Hx0t+nDUrJHEnC2xqHiPsQzLf2zyu7BZVJI9ZioNca+TjWgwRNgh+UPceYehaV08Qn
RPYcwR0TcBg/zgBNrDtKeqZRHaX06YQAcNSdG+9DLKb89eAo8nB4JHN7KlIKz8Gu6lTljqfexL9H
Y8AbEB24EpBpsuux/PAvlCvkH0Uy3vRuhk0MA1LB2mXIdFcyuDXtpGBk0J6nOyOc8fmY+zRr1yKy
ahN4JZCm+Qy3BGle1IyoowOWJtPcAdgbuS9FOIjr3IiLO0TX0ZMsZwfTRQ5di49MLezmukvxA56i
z4bjuw2XAIi0hVRuZ2dtgAULHgV4WzhNFl4VovafRBCMGyNqxi+ZcjlxsJraNQPIEuoN3WJqbGvO
dic1yGkboz0r5qo85EOZfvEZIf1sSwe3X6sBEYET0R+lnk6h2YGlUUU1HfglvlSD71xlXmbumeaw
tszzR2uNpRn/jROJmyGv4UOb02Ru+jGBCEIQDmqe0JktEbgzklgLFBsMgOp6ADP2oKFtH5Aoj0zz
B9NNJO3pyMG4GApnBK6rmA17n5Z59pX14N3khVIOZDPbuMLaIzzTng8qr9EWrrx9fZ/OASF4OCB/
nUmdlE4Qf6CSsC9dT9mPRlPKZczLdq4aNxk2UUu4XDGhtoAG5/Oy9ya1yQZG0aGmYT+y7IajAZPW
GfFZgQag0ZvEYv5iUI7ZhTiWnGFQNR/c1J7/wG2YaWNptXcz052nwRDNRWMkAz5lszFd6YFJUsva
aeX2tk/o+df/Y9vqqvTS8OyWWdrMrAKOaKEit+6OOQrcsYaYJcey2QR9LIBtYCKJL6YVjuZKjTTT
562Zxpb5x3921P/Pjmqz83y4o57+HP/rqemKH/fUv/7QX3sqxpAMrKBnxn+fuc0XZ8i/PSOj37D8
s3GfoFDLAKnPdvv3nur9hr/iMijIloY2YxFL/F/lYZkB9V5GXD2GQb1/sse+q9l5NAvJX0FxeIyS
vd1hLcUwlAll+6BCY2EF1ol35XRje3qpXv9w2Fx/r2b86B75Zjd3Q67FkAt9l6U6+k6PoaRpzCK0
6kPgAI6b1QT6b3AgAfIELgTl8+3H13vX6vHQtFAkD1BG0bp623fpDIYTYCJyPYhv8AnIruJVrmGV
9dp1DnUf+w4A6NC6ZwrF/kWf6V0p3GMqkFIwXQEf2ejboqEgD9eN7OrDDCr6K1Ve6QNHU0BOLcgz
jOxHDzHTmr+45Z88YkZemPnCd5+19lZj09PB7sYwqA5dZelr7Dz6rzBWIS9EWaevExNf0I+f8bsL
0gNGWsYi8iME52/HAnLT0C38qmhPzaE5D8I23CAoBi0YOsYXJ1b+08fXey/8IzohtmBYn4ocXYY3
lV9ME805IbPfYyhEzxP1i7SvAOnABwxHF+jENGTWKYSLfQimwroVyqsf6rYNxoWXglFCEsjgtp9s
HIA65Q1q1bapxKgu0p/BYPxiFVBffB3CMPhKO8Tm2yd2orT3tlKNnUCYgGIHuAUOzb0HWerF5zIp
QRYljcARSiTWeLSalJxpxdiqdc83OJFTl93eNlPfP2YyBLA5td5z4kioJKjpWUsyBo1Z4Sx10hlm
J0dl2lA+v8NubZPnIApMoTb4aEASMLqMs2uy53DXYgl9MrrA6LbDws5sjUnfWhjWXcfZwqWdO3qV
v4eKKH3jdzMeOgC37Py8c6Ah+uwSPk58qoj2CznzMS/TKL4VHeTJA07VAvwiJlFG0qzsObUsOsY0
AADhZmQrl70bKfcGj88RV/YUBoyPzGPF4eZi/rxsBJQe+U6xetbXxtjr66gQ4DF1LECN5nb7NHfw
NFEUwy6BGN4+oThV16aUWElHYmb70mYOstDqvOewM/UttBkIMJWKYeCmvb41BAxKrx/CTTZn3jNZ
vl0falCmT37T2wO+ZhbomheKz+B23CmGdrQraWqAHKvhv9p5sTBHw9F7LgeeYzgrnlvnWvdDxEub
QxE94MPpPb/gcF5AMcIZPWdHQQkuVaQXwJQEPXf7fa2mWOsP69TJxuEyK7T8io85RnIkY+2TjeGU
PJOjgsliILhKj8zlZdWhEIao+hWdwRBuvGunj+lCrAlb9tNNTzKrtxWlDH+lat99xtqsfcIuko9/
Ab1EOKI/tGUFxhVyIitDF62xdhPdnHfEKSVQ40ZfD3hajxvl2zxSvu72SescQHICCErs1NDxkqIU
87whzaE/jq2vb7MRYwrqiLCKX56/iwvD2hnAU6S4aW2iEI+itQCVc3r5b/o4rtcVNqLsGzOwAu71
Jg16tRkx9t8NQrKAcWcMMaUoxhZRAF6d5xbVjXat5DhsCqFDfNDNwOocCtIohVZ9GZr5qccqpcUz
rSpsfdfi0tiBvGo0Fi2Ai6dV7Bj8gbrMLPMwWn2AmVcCGTolP+gzA2zrkI8bQW81vm2pMDK2grUH
Mw8pNkYXNpXIJ0RWFEgmvGux2JJzdj1Ohj0+Sh5/eibrWp1JO61HnCsLwJRgddYNycQKd1yP5yzv
WydOtzoD1RbjKrSLnHItUqEPoyPcXRvmzskLKcMyOLeHOaCx1G30vV8NzTptsVnzbWM6uV7hryXz
tZ+R3QgGCyd/1U/aujL8tL8dUyGTVR8r7wsVx4jyJt5DzjqJMn2uAoM5mbBJqhUi4aZcmXjMQxZN
vgrJtulXWXCss9Q/obkByTbM7nRhwQHmhWtDNiv07dlZ3c791yhLIQ9Lg+R+w+KOjm4MBXATuUpG
K5R28YMD2RPinOF+6lPUwVknnmsryE8IA6HEitFhy0a3xqLrTMWSmgpPfk0t/mHFvgyEGFyN3lKW
SLO9bwClHecOsq7s2ycPsfcDVhFDvgqSsAI/oJS+nUGekEIQW7QLb3iShQYjXYzPugmTh9zzF/I1
SEIMJXO60Qvs6IW4HJsS2itNmUPYLj49URTXG47R5t73Kjzy83ojuY1kBz0v9HB8mc3oEeGO9aXq
DAOBQeoO4YFuzOws9EFJhtBZHU6VdBR/nxPl+Qgvi2MZtfHFaLTJNQaD6SEJo/sAC6OHsu+epwr8
KUvQepBVNGzygeekIXojpm+tDPuk1v4yGCS6a7AP5mUbjcEddhpFsMnUePAcoDcbZxTWmu8ywMCt
6cJdBIOdRAM1/2527Ycqxfu50RKJkKpSvHEmW+ABU5ILrSoHF/06MNzfS8vhv285sbpPeHDb8e9R
OGbdSog2bnZziJnoyk6KwcUHrjAuqjIbeHQVmIYZKunniRmwfebWIX52jrnJuSWq7i3608mO5VOj
Q2KRtof17oyZsS4sxWsVEbS+jGSMzcItk+6Euns6TE4ennDu4VioGqhRRunLr99JyPjTgbj2IRWs
BHa7tzLBoyvRxrKUhqQGjZA21olBNfZS4dvs6XnE3/NCZvb7NLrAkh+CdFlGC4p8yPmZghBNSNa6
/AtaNCxB7STRhQ9NGkCCXbDfdwoLhFSxDyqc81AWIAW4IGc01nmIqH+Vc5hUayBKUMsdLu97mBic
BRPnODgw4MsQe55nWhngcZdtMkgXu9fghZOGFrBMr/uxZtZ8aEf3YhwG84xeH+C9rjfk1xpnxnZl
OR0rwp4FpPiS8xHnQ/bpCtl9t5lEAyWcpDUgYpjIa86+/1hW7cFcE3je+cfYMDi+go7dXpRwlsHf
6useP+D7KoT1a80l0HB7tJH0rIYF/nxp+biGrM0uap5GW7TAfGmO8bKqlnsdF8jOpu6yKWDiuy0l
p4Xfu3BsypT5kXI1hiautOtEu/5xKGQuGGv3prvYaLwnP7XYWKcOZPzYdjrD2mXIAU4OVnI/BjN2
ikAY/At3ZqKDfTFYKjmGeWyH1PjWdwJ7pmGMcKHgK7Y2L0BxbAhZFmHZcZILBKH3TrcQ7pNOg4Pu
AhfTrERnyxMVDW+89BZI+EAdgQMTGHN9Fy9vNM8dXtNQseJKsBsnwxJkDb09013BQQn11LYMvdh8
wKASRR/PidDyzncyY7hTeB1hhZ2NaZKGtyVwFp+jqo0oB3M0iinbTRg1JtanPCRaTs702HsrtBT6
Fh8yD2t4Ny7WcVlllEsWaL0/2WeVERGDBPZC93C79ORUjANmRjpRkJjERkPCO5b53F7y+sUtZpHp
oVCp8VkbUXbE8jZeKZly9KDM2Se0wVeTDowdggaP+xD+pkZTiDY+OncnGcPvcW4wfM02TpcMO8tM
rE03WxUtVy0OjaKInfSldVu7bDErwhAQSqqDFFMQkfR+VXwzMteD5NvE+2huqAP1QkHwaPDJZlf4
Vnfim1FOV5F2xwPrmsBgAP4T9a155VWUWxQND19O1V4PQJiIjeM77Q8LKNYsNrlIx6123SvX7N1L
bQ/1DW+bc7nW5ZGTj9pKVVBPA320Dit/m0Tl5YAUeIWKcroypzb51Br+8NQ1tnNqVJU3a8w3CCAp
VJdRiQOWunYq65bID59YA6dpz4+9o+Mo5PY4R0Y5NbaakiBEWyOf//SoXacnd+AT3nkeaPZNhbx5
mR82VLs2OIEBMNGzYQdJTXaIFyB90OfN+SBs4+A7k2gvZQEgdEW7OLrI/I4VOatFMUZXPpXXUzHm
2VoRdm8+TqOWLOkHuQHsN/KSZXCKiRZKEG/TfnBpecSJ1+5b7yXoV9q0V92Cr/z4Ou+yHy6ED8rC
ikAbR+L2WtaADWo/5E3f7r/TEAfkGeChOtCJGBJBF3CX1OVlO/z4uu9S/+UGmcjwfTLT93OOpOSl
k9ON32PU7z/3RoWzlMSXfTcGKftXU9UTvcOUvVioJcr9+OpvxBzL00WaRFbMB84P8XZ+h4YL1RPL
ZzTKw0JrNdN9vYcU3JzngeTMonXGr2AqSUuWyBtvn7+5s//RCP1CI4RP0eJT9u97IJfZHwyjPdev
Knbf/9BfFbvQ/s1lDoSBX4oMi7KH2ttfFTskRPgTWdhlcboTpf5YsQt/Y1gLeRhUWWbiXl763xU7
6zfc5hkh/78S4D/QCr2tgMCQwZENCROCJMaN3n1TQhv0PEtpndetq9gwFDg4ve88msNxatZo5Ckm
4EWaFxCYP2WaSohuUVd3SHwpImD5X9vWhtyLfh56En/GK+I73TaxBV8m0e8SWNUS+eQPT/rXBUCK
NYsz1yLIpX7j0SJ6vRuEcuBY6+bunG2XokNaG1C1IcDCJzVPI0lXufr4gjSJXm90XBLbCoovlFfh
/fLMXl/SyEqM05HqwNqKLpo+wJG5pPBOdOS6iTAhnRhiT87RPkXEoUKvB1cF7p6DW8U7L8HD9hAH
GXHkrDDbwMg/HujhLOWSsGYD3TY1IdTS/rwvbcyJzty45jOXiwlIktUEG1YRE5WITizcdwyuih1F
fEjChk/GUlIP3dgWBQO85pcwVYRcKkpjsKldEBODfN9BsJeHuOrzRsS66uUw7JDlT5fTUrbsLIdF
MDql99w5FQkSA5I4kPStRRwNgnIdJLT7t8jAacW+FHpMomwMfhY6sGUBPlllL9sSDq7iiZOSUoE/
8mNo8CYaNMhSiwBvPq/9xhbpFT0a9rSXxGmarVR/6sRiubsShm3d23lqSZSnTFKemNci0vCDyW8/
2xDv0mPfSdZfQmtrbdi4Z97OXW3fY0xk60f6e5qKod0v4aXEl2c19Y1uDl0bLiE3rk8zLq8Gly7b
JVtsh4KfDt4Bgah+Kf+R1eXpdawsYuQGl/cUKZLD/WOn5D0jJokfhsknC/hevxgtzJoF4+ipP/BX
m1LwkLLJ5S34bt/Lz+lYq3bvzmZVbXmOHBVe5vBYMqMk8dVeL+a7iRhnRqOCkck5MrAyPc7LKwkm
zzlEePPy/sgFziNhUJvJyp5mIQa142WaYDNuhCY9Rqyr9J7KoBVuBGgTRvG7iY+wjJaSdcfkabBp
lF1u3ThINqUnLGy/Rz3d+73dI+aJENNUOWbrgBqG5jnJe+9ymhL/wVCBdRpVW17joA++c3Sh8pLt
hevMroPnOinUY+uYud5ZM0uWrFJfq1FRpUpzBqvXiAAx3re1T3iMn2b0YDAk19/Y2UxdzFMBywaT
Wx7vmFV+d2X2mjIXUhUDwUk14AaOAzfn2uyA5nQN+4+x0ry7zGnd8duUTwNnX+tW+TdmsKgeVaZ1
n/vIJNZNwhqRdk0QnzaRdT/Zy5tHHSL8lRGPvNsCvRhpObSdJ54MH1cA/gXCatuM8Y4eQys/v5Tw
6HTzIRg0AfU+sxkuOSsIs889KpMoJrXs9onKm2KXx7ZGMekJKC7I3C4cYDKINZqBq/gYN82YCUjI
5N+LYDC4yAcG+ADndVrY3X0xz4bxAK9oFhc97bjuekJDFe/KyWH7nVGmRJ8y16yK21jl3V5XRifW
saLaMCuE3qvvZGSaBDxLbY4Eg1GU8CBak6AlLkOCFqJtvp5WMOm3flnIhTZ4cWAs+I59tXwUfefy
RvS4lFNQF9r32WBYzppWfep/1mU42Fd5HLFRhIkFAPalA5P6IekuIwRc0yiSXMNKSLr8C8WLMWlX
QAP6rw5KwuKxY4ewoB7Fs9ddETzVCG10YqAeDUrIClu7YLRkZbKcjlIEvPO+7Gju9DOw+3CIRfGn
F9S2DRlxIqTfVqay7SuKt3y4K3vAR/0Q13YIbQSxo2keUhvC4QovIrBDBmOtXzI9M9+aJeGpRn3+
2VNDvCAZ7gLmoym5VM3waWomYwtrJN2wMJY8MkkPThnFG2fxUV5V1EnIn60JdBb6rT3oHX8ZJ82F
kT0mFHDkzm09v85XTTvFACXb5tDSPHqQXmuvncr8YtQ0sPsa5zB0L0AM0lGHe/zLk99LGQd/6gTf
UpR89RV+vVCwOzFti7LTNzhgJl88R9XbikNq04ANuA1FXH+xCH53dm0mMcYq1LDMPuiuKSMX+BYU
0AyALpWXWZuUn+xcoj81Zb9Dxoi9pNLM6UJZwHd+bK8oEFcXnquG7QAR8YZtvf2SR0N6p9zyegxM
nZ91AjdtMWF6bOZNfaayJrtLpF9+wgRBJruur+sLdAQWGkMxH0sjKnb0mOji4ygFcSEI2PaU09xz
6LSfa69q000+y5qmt9k80qNYHi2mx6DgPMimPs4HJ4rCzgp1GskP6uRvqIS6TTmgdLMXjwwwU/aJ
MkrgblLTq7FtR1lLma2z1bmQVXMWlmLCCa904AVDRtglnnWTx017ZjLesMHEuf2cF107ckopnxp+
bKntVAXDSfRufBe1qX9mQKndeQbTT1iy0fmYGPw+GWkvztmwpz1DhdNhNKyIAaFi3E6yA0hgu2QE
w0RZupb+vcrU/NWk5nQO5Ho+7+ou+pWH8JsEifgEdwj+h/Scpi7NwtfxiWgqJwTYBTGmb7t9Ucc4
KIwg6bFy7xjeMVVzHvOV/2JS403693LVZXICDxhchWmjvb6qG89pkI5UDkTJLprhASDWbW8TY3wc
f73pLr9chxSTRh3Rnk2f8PV1VIqcTEZJfHSpFrKnmqQ8Ta0p4OqYDeOfX4ycz+Jx0gJ9N6Zh8Q0b
CUHgMSwpZjVN6h4kvbK1kQ3/sOvJfYUY6S7tR1JbMuk3gaxIoqCF5oONuU8TuybHP/MYLFxjSN6c
y2Xy7eNbW/6+H9L15XoWeYjFMsEdmaGD188RtxU+27Lyji8l7u9HUI1hcbb2armU4TPMWX/xON+k
0Ms1sSqmWc9MAi/vbbA+AYTuEaS7x44uClJ6wyT4YUPlBK41zKwVTWHOI6NS/N40co6Pj2/6/SJF
MODxnBerZJsu8+ubbmpXmLosKB0O2WIJazgHbY2/8sD66VWosUWYLnlIBd58gGVsj3WcSf+Y9CkF
3qymYL3Ugv/5vZBQovLwI8zz3n7mfu/YwjO4l0hImlpZUK5t2ML/fJnAJHUYvCPbId1888QKUVHw
hPZztGM6Jai8WBRqGumiTHGP6qHVav5FSvd+/2JPZw/jthhf4bKvX1KdqXgaS989Inb3P1sDTMDZ
VIQiA1Po2zqcqCv5cmaJfPxA3+8sVFgiZ6ktYa7z7ougCZeZcwuxpxj4uuOGfbJfymRzTg3340v9
5BZZHMyzEYMzaPl2swwwJOZSlX3UXYq8gGGA83lpQoF4Z8deMji9rJqPL/qz+/OXzx6Dtp/4Eioz
q50Uyuux9AWu7xV6ldIM0zN0Dr/80l/qUa+3F7QbKNtdN4iCRXT0+iU2adiFJvvJce5kFK5yq/Jw
EgnM8rZVc3dq6PLXqxh/8mtK7GQVxFrypITS8c41pEty0dAgSWz5lYlqGivhXNPOCAu//ZUF1vuN
EAcAh0F0diSfAs3yNf8wJlVn3phNBkVZu2KGap3FWfuUa4PzEvcylloeEdZ//Cas9zvEYl9GXIkl
NX7Kb42OkpJ6ScwZdzRCg1hXhw75AzbfPeMNFkfm0pdlvef0T8VQiielFuGFk0X6VkibHpAAeyF2
REnZWc/USfqPv3okt0idlkIr7+7t7LEpmKtRIV/9ixokN738i5UYzhEHy5phJ2H+qozzbm0u4iK+
Bko5LFF0La9fgsjkEvSDRlJuDM3HzNERTKJmmeqlLfTx4//ZxZbKMe6E6NPerc1wBveQCMhqGmOd
67yGV2bKkCzHM1uypI8v9u5Vc2fUbl3LZIyY7cx+fWd0D6xWxuYEGG9pMUJYZ2XxIZIlfnyhRZf9
+kTHttBfggePm1tkaq+vBPov0z6dIyKIjkK/SQ4HdT2UPd4sWFzI8zZfGm1u4oYX6ZhWQBDawKEP
Wy7HYCP0bZoV1AmMkWRpLa0ZdUxAS880fEpZVL2cnYmDKem5KEiOX3idfd1ENOc+vpP372fx90Ph
yLmG3uJtKJQBImuDSsojqudwM2K7fF6NaXb2z7VmNq+f+S7cIbD9Qhjw9njrE9PulU67Y4dR/YHp
He4fW6xoi3lmc75AJH9VP1xOrx82RpdjDfdgPn0UfJ757i3Vc+VYovPco4/N3J9Yvakj8vHo4aUg
4geSqo6YS+9To7X9iwPAfrtEXK7MDLXP0BhqeiIh5/USccu4z1y8jo6WRSVp3ph56OPmhOh7YLAE
Z47wd98qCnejGmnJU7Q0laGqJdne7qc6XsGemW7Nl07mXCz1GoHPOInF0PH7mS4ZIkFf5mcDf/91
ADm85m8CobuPaGjlFC4Z0bvx0Lg8MLjPcWdwGJxNfQejT3WQVVe2j1DLGzWlMRkX1P0KCkfxKhMq
WQbQR7u4RIlPx9mkP3gzUm04dX5vnGkArte4wxrzGRSvYkUVu57pQQrbBHlFkw1tizeANHa79qIv
3MBi7BWTrU2DxwIJ9JwdoS1Za1eVHoDdwUoFzJ5B4O1P7dtUY/PszDkDqggumc6jx2uV1texA116
kRs530uk26UYOiVFeq0mze8DQ8zNARnY4hnQ0bf6H/bOazluJAvTT4QOeHMLlK+iKxpJvEFQlATv
XWY+/X6gume6NTvTO7G3c9MRHRLFKiDNOf/5zeEnz6zuFH+qOu/34nMuYpCXoFzrmq5lr6U1g+Qf
oOXZAp2BCApCzHoRFPA7NHFthapShopNSYxW0s3jw2ANwLpmi8f6tjGqtrg2Sue+6KfR6Ji4wqUq
sEe+JK7bFFevNYZvYtD5FouVO+o72q7Jvuk7A4jOW0iDCoWe8YN8dQhtCx/3EZGkHWwLM7cvM09z
BtGYwOaygvDondtKfj04CMjVCEXP3fuVhAY7WzH/4uRCHv+qFqs+onmbtEcB30NBJVwH/YFe20A4
aWnBuKyX2RmvBoPoYVOwXNJ7+lUUjYb0FmafjIGP89wPxENOIxwo1dYwFVxzdQ9TCSsIotRKZfCW
zLvYc2ygIyZim0G7QKN5+5O45yPNU3uBU4MZksIHyphMuuifflIayJJmgWEvQYyVlsFu/VkHgNmz
+lRCMhB2CA24meF6ljwjcxVkYxCaJ34Eo4rvP7h7PyE4p5z4MFYqjCc7N523LE5RWgzTAPXs57Zy
Tc4WIkqt4+LBS3mrPzgXi4PFsUF8XnYA7QWbN+HjTVHvOqyiznfpzNLS4bmaw4qZW/kwfZVZsyDZ
y5gg/BzNEArwFjvWWkgkNrWd33j2W2XkKxLbA8+HLXaHB0FAL6qu9frz3AmQMQW78i4OocEqLPRM
5DsyHfXhXAUJ27RqNSYNpbR5sHY829YuD8wke0B3yQcxdLCTXVuaAxFhRideJ+FZ2gzQ4xTF1W/w
Nb1xRGk8uXle22vYdia/ww9nyeZ+Z9oP0mCQvkkltTE+/8biVdzHjAEQ/qbAFawVm2lOwQ4eLe8T
hXkBcwA1WtNaYZnNrZYj5VAV2LxWOvmp7AfQellCC9+BoCkfSCK341Ol6wKoDYR8XEleaprz5eeN
/7856d/MSdFmrffnv5+TnrFRmN4L+ec56e8/9Mec1Pjtz0NSCoPfp6R+8BtWLKuA7KOdALn4h67B
Cn4z4OIbRDNwtZmGzuj8n9oxyPIU2dQTcBLWn/pvpqS/lHLUpjhJYYOEsQJtkvlrkUrxlfa+ipMT
hvxjGq0WeQ+LkSjUO+TXZh1K9ln/mmPJdGw7G4pN3sAoneG44FFTzXurM7q9Pma6/jc1Joasv1QV
Pi6iVLKrYzHEcA7zv17s5PNJp6DaOXqz0zZ3ARLjOx+fez4DrU0RGlPzmBm2Zm+znhMxwXuXu3fA
tSmY4m8+bnkPA+KRrt+20qu8T6rVklsJHXNEijYYX/B7G91+W86tIg/R1XzmRrmp31WD4w/axuYO
9g9LEauNTXzcmG6McrELkk1tr+ifUzkniEK1ir0WYAh69eOhlBs0phbua0UNvtZPxrYxZb4VffCE
bi3tp22w+Na9MtzpGbIi1C8GnnMIpgyrfVry7mslK/1qx1aD7TT3eh5laQMh1y8cYRDrbqYlISJN
WewyIoBg002W/VCTNIKAdNnVPcTOeI1Tz1R/IlLR2E+TNbxnetrfBRWprG4+nI2kObWNOzx5dSbu
jUDIvTdM4zkmjPcktFnbZAxpkJ4FuXvb2Za81Em607K8QJ09Gc1Vs4MvOqc0QwdCCPCzKtPPZkxO
aahPznIDrV17UFMRiMhL5cBIdRaXxFOP+pSUdz3CAxKRiTMMmS0YREoW8Ck52fIQOHoIBeg/tYil
Z+5V94v2OtPi46blV/fOrLx0Ro9vFDcItgfrOceoKBSc/qu0YYuE39x1BP89YfMrYCNzP9M9OPuy
rOpd641pERk9Tn8DbRS27Z5xEFbcbj0VaKGl9A5bAOYZthoZlnSJ+8BT785Uk6RQeqV+SvBZPq0+
f6fU0MtkE9d6+bkdjeGp8ZD0d4vhOVExaRhJDJm6tWqTKRneYN8SL3V3EH9XqhbfHvR+jEo5MxDK
CBwiKXK2d6pbRBe2RZu+FSz70DJ7EeGhg50Ierar7s3LbYDq7ewsA47RhIHsyS8ut6OGWAOYB1Np
Mmav0Lv63aQrolb6LGVJ95UX7xbE1+Qqdbb72eEfiTRRohL0g2nrBIvxZiZ5ynhUyu8mc6cbLIPs
jS9Ef7ChTizkD+fuFzSGqo9i2NRHRgl5v2kWS6aklHu1JFuVKjr0nGHwQ7OrPDNCZw/FC1BKbsqk
TBToVqw9OdRoHph9OR4D0RtniBYQ+gTP8YgpZU/uMH3/JUH9f4agzNOzp1hRwK4uH3PKRW06eVj7
sf1eLfbihhmg05Na2nUsEwQ8PtVRTDt5vLMasmNMP1t3V+p3Nj5SXPB73AQsIrPGYHnwaj1z9l7R
uMcCFm+QLuqrNyuxZXpqHwOXrBesPnBPaQ2tueUkXL7MKTYkYeu7Ug+rRNXGBsvWYk0YrxcZNkPv
vdbEmxN32/WCERnirhkmYguzxEDHTiy2T5aPMY9pdZENthXwA+b52CRu42yQ4OPikmPqcecw3+vD
OcMtfSjt5cHtmdYTSJHCRJH1UN7ZbAyaVR8jSeTxjbbrB6MlJAs3h1uX4+CM6VOZhRMkyRcknt01
m6yx2RIxad3E3dJdtI6WfeNZsAozP2+ePMSh5caYMnujN/y5yxoNtr0hUcwwzLxZzDS9z8yleG4r
o37yndHABmCqNviX4kfQNhy+zlAU73kyalg3kI3MTNLqXci3stQ+E9+llkh0XXA1LbqSracDnIdJ
27v9jqlv8B1WeHcCNVy+JH5aRqg0ZvQ2c3fAFGLDMF3rQzwB04MOl0GHL5na5zSY8523zP2jYzU4
W8WGmz6AXmOxOVfZ1ZOiMg6QQZJ7IL22BeMdCwBlLx1eG6nXVWgbpGbve5mX29idijcapM5goCrm
GyopnFPRHDlpiFs6LN0Cj4E7OEVawVx/4NeVyTj/4HwProGWLrvOc4dXl5kg3huBri42Z/Muh559
7AuTKLMFpiZngzjmXhF/novZ4D8sOs55NnkB/SCUOuML1ASpFgUoYzHqcDrvYiROwFBImmkR6oPR
nQKx4BQAp2k6j2gVP14bOb7puUInjaEJWglzNrwtY5333NKXzeLbbYQWxHqBOdEec2TQ94GVGvzW
6t3shoCF6BTWndDaSx5z9CunvCTSj9/F0BwDb6pC19FElBiVtgECbbctFPBbSX+/t5FE8wNK0Oyw
0e1wyfzl1plMPUI7hsF6Kk2ilflP5uvaK8GK3UNvWuJsO53NKKhN6y+Qc+d3snBpjS3H20BkF/u1
Lvlaah9D+M4hH1p6GUdH7s3+VqZxehkakq7hTlvwpPxODAQUp54VGYPy7O0koR1vlqoPEBX1WtZs
hJr0Fzcfx3rbuV3x1R69BDOToCZSLrETM4aFr0mFPmYERSKhecEl4MP9tsjozKZZ779kQ1q8IE3l
daVvmp3Pd5puF1epu48FCeL7PK8SlOV276moHlLrhm7XJRubwusuLiCYUWI1r7KJx904aYRqjzrv
KybTFg2MldevltNV/JvZ/M006mKLhZC9XqJ9deN3g3EhdpvjWAwSijbc1Dmk7jLbsPRH7C6YDhVv
zE/JaCc/mpbLspHeBC2OnbGGxfXik6xoSRGn0VSSmrXVmq5CBaOPINe5fLBdI3sU5axbG3cwcAnq
S1PbTcNwTZBRhBRFzk3qEMYlGrbYJYMk7WwCMQxDBGkGRZtT2cmWrmbexFjkvC+56L76xGHDJFda
cPLsYVkLTMfst3CKgy0Kz9EO+6VXRz8ncI0g6Mm9jJWu7LDNyskMBawUrAvyfL50sL9WDZWFlXFf
264TUZ70n8zck9rDbNmVvZ+49B/YtWohgNizY7J8SvcEmYSbAGZy3R2Kjue5EUucxlytNvVXU1r+
oxAGhIPO00B9cume8QHnoE0Dq937jVvmN30qC6gEsVfd5rUvXnoz6K6GtXivXezn+8YlrSssABrf
bSPWTrSmXb2Hv4v1l5ZUukXGu+LK6NAy7NEEGPdmlqTVyW+zgF7da38EtU6oSKmTcYi2aTUkbmYt
HKzJ1Tdi6lJrPLu+NLG4+uhV/tfW/U1bhwzXpNv6923d8/iW/rml+/0Hfm/p6Mdw+dCBwPV1Ggp1
+h9NnWHYv2Hkjbk9oRbMZNekwj/E6liDAMiug/B/dnPeb/R4wPawdBzQU/O/Uql/qHr/BMTCHaeP
04myZO4AxfbXYXSDYiNtpC9vglppqoj8pZVyV7kIH6t1NlYIATwyJ0l7HhybOZSU2f4DZPkYTPQd
c2M8qwGJ1nFhlRng51I696zZgWXclCKLfZyTFn2a1QEDNzterhoXbY1EJJhhGzynsQiq9jBVFIRu
ssxYKunkFNN+2MSAN/hFk+4GcN34P6zWk9l0WGgCxXxMvMngWos9SFtoOP1ufmxnHvKjVjeeuW3x
i7C3Sc5xceZZ2tadj3NZpPNrU+oInTFEZSZES9tKjte+soHpljK7Ba9jHIj9iRUt0FIJLjfTJzVi
jMWXajalmrSvDA6yJz+3YZy1VZo/cMKhfe+7o3KyZJc28fRGr07hPlRxHmYFVjz4EYGPNjRhHjCp
8sz6lGPd4XhJCKFTmNtl0efubEJZwrV9PTVuU7iE2lEszSI3RaEluJ8QwaP0jQ4wmOxiiFWmtzcz
mDv7OdabEcYtrCcDKVlVzF0hrm6pZ/1Ny6Vc8xYqjuFqPv7vRPh/srDQkaD/pxPh5q2X5Vv97c+n
AtqFPxlnephRMOJnAscIhM5G54T5p4UFhpUOoA1mBx+7/I9DAaQH1gYnScCdxTRNZ3zxB9Lj/YY6
A8CFhCIbcwb+6L9Aevjlf5nRBHhkkC0FIUcnexZY969oSo1kt6/SQh28xHBUCNhZXwhBlM84IMxR
kjjO3wA4vyJL/EIIW76+skVITPnVj34kJY3e1JUHCKH9g67Nc/Qx2/3TS7j/ebb92SzjV5CI3wJB
dT2CGe3+K341OgPbzEnFAZVaRkskuoei6ZF+cb1vdW0pQ2MgF8bucu06QPF4/s+/HjuRf3muqzKI
iTdQGu/4V9rDNEkfKMYbDxQbcFAF4a670kv1wwxBCSs25nDY4gF0S8oHI2xjK8Y8tIUrH3GkOo8N
tihJ2MQc2tRHqxDPsFGIq6XYwenl75aNBBq3Sg0SrGhzjPGceMCdaPQlAxVyNa8g7cVGCQykU9uZ
6dHd7kTsVfc5xm1yH8/Vio4nhmTqg7VphzjaUwe9A8aHmtTe9ksBI10g0R+tKT4tKMPfIJNnekSJ
LX+kzM13c13OL+VEqz/kor7EhkYwbZxhNrU0Zn1JOa5e00y2X4xE5wcXkaEe7TgGsbGPr8HsVeNm
Hlq9OfKoGH4n6KCMKGZsbu0xc+Nr6t5ggsRAC4c24W880aR3TqdqyKcBFoLQJsqw9bL+oSlnitPZ
A8bLRyzpBpc4XRi0Gekd1QKPNethu5jdw1CN8Ukh9N+7nVEeO7J5t4gA5pdcr+aXLlfuI2/H3CrU
4dvadMpowhHyXTJ4iBI8MBEo1vKZtPfmC4AKb6bDpPjAXcoeWvr4ZI010lfApwN2ffLHMrXyWe/5
ERwmh08u9n+XWCT2sUsQWUKex9ob6epFNE1wqSqfJ4Jlk52HdrVoNFjcBIg7y3Y7tLAbYdWb26bD
2rZ104DhQeJGudn073bM/yYFJAdsBQnsOWiC+MHanjqaNbazr41y72ZTeWx8Xq70GCiJCWrKZrDq
vqanGMpjO/iYWSmn2Hi2JvaaERfXBLO7neun3a3N/JryOpm/Fzplaw3nmsAZXefQMBpIxt38QkaY
ugm6mX/KSuUexxg/NATfOEC5fRtjOBW5WufcaYk+R/hZmFvXzoNwDKAGzUXBUpzTev5uFJnc41ll
3yU2byImcRnDBSw1Ko2SflO2E88V90d0vIETUbjn+WYUWlZvmjSOr64ed+8kNqqbeknls4n79L5m
vgPq1RU7QNjxm567xhNwBCOmpFQ7A/FzNCS8Rwy8eNTrEi1rMX+XgIo7VUgTSY/iTdhuI/e2wfqn
GWCqm3jxqRyKL4s2TKc063Hj9X9QfDA3zLQK584hrkycrJxXnVCvFQ6dXmD68AcmhkF7U4fsaNvl
K/qE+ftoe+1tmzssSni5kUh5Ua6njbu4s9u7trJstJ6LczfB132qM5wlJlT5rxpjMwj9hdr1Zty8
WpUjz7mlOY/Ch10QarkfRH7NWDfxvYFsbEtqWP0Gxebjy/kpm2BoBu0qZFuPsLFydUO00fCpJbvi
KpvR8EMSjMrIwFr1JMocjemiZ4exwRIaUruAvSmy/p0kDp3XVOGhEUmwtc/M3YNLrkt0Pmj5u9vR
NRPf/OQXiDPcL3NTL+N71k/2l8yocS45zJaqbbLJlVZvSafG1EN2C2SlJbEm+2oVUoadLeSz4csx
ghoLqwrxL1KcTrk71qED/mOazLIbMXI0TfXt1ABhjKywk60V96M+YN4LLUtzplu7aqsd7bzzoHoC
WBxPWLe9k6Bijm8rrbM2OsE4hwS1w7Eyi2fKYmNLfwxL3JZfM7+atlDGvxWpWR21OnmXk50eU0WI
Wm1M7aWhId+WziwY7SMDMLKhQ9A0nJGeIW2ABXYSqgg2huy9iLFhQvJnkt3a+EXcaAFeGFGv4pOb
+yetwBM4Kzsm/G0Qd0foROCUmrCjTk8cePkFcFRVlj+SVo1+SPCOt58GW0Z4nl0llthbEwn0OcfD
5IZcq2XnpmzYLq+McyZjsZ3w1zkqyYs0jVk/6rU2HyoP+Xg7Wv62WTQ8OFcn1rk28n2qk+5tapV+
XpwsOEyJ8YiaI9jBOcECqMaMY2vy7N+HdlncyCHLgbhvAGxsLctxPpht5u2wH3ytm7i/TINZRrWp
TwSfB1ivlAFGbk68OmXGw7vVLNM+cRLuPC5wfzdD0grxgSZFvXa7K4QPIzTGYtgRdYwMKC2YiQa+
ePWdGezTKsS5FgmeRmVRfAlQi3uRK1y5D7IZooHnwh3FnJxIVma79IxW90B15u9sJv3ekXAeU0fh
F9OjdEVrDmHLvrqxy6E9LypWDG908wgBddhYacquGrZJUnRhTUoJsivDObVuL54VlIOoz6s5Irnt
sJQba9aaE4MG9dbi4XE0ZaWe2rxtEsCp4CCUExyrKZb3WWGpzRxP3akAI45cnIlY7gUDZhyft4PN
aMcbyGVq4jWqM+mXCjWsv+u0mWCygIh1LHOYOAVW/tlzkyz0dbkwZpBzSFOk7ZgONDjfVg+loXGX
Z/pyzDJLWBBJ5k2iJcFLicplX2aseNdq0qMPU5EBVWzfQIBC1lAs2rUahX9rdEqegL5n9MhOkNog
aH31HWHgbRor7xIIzPkie1kwkSkJWybZNi1u2kEZx5aIMuwMUrc/l/iV40/kSZtBwQIObmLEd04h
l/hRbuT697aqqpIBWu0KSDz6fFTAxTRkWg/3pnS+LOWUZUybsvxij8nwXlm5q98Ygz0rrJPwC3e+
BLOuH5a0GLIQKJXoVm01NfBSZ/7a5EYTjeWy1gVt9wAvsdy45Lo3Wx+w+MxEBMlKLImNY/lV6bG3
5v4CDbmxox6Qi1Fd42QHwfBhwD+5ce5w6sgOKq3br2bra0PUt7JY340efpRIGCRwDxFGesidgfmE
GTsczi1syCyG+gHtB7acXgxcOC2n8A/CJ3xC9zQcdYjqYg8UlAlerLfxJnGwYvLSDLOqtHXuVJZp
V61pIbDNmZXuJpAnfD0gP0YVRR56Ple0X0U7EQmXklB6ayhuZzlRFf4svroMCWJuyOFbm3s5ykoc
jamTq1VQL6Q0t5Sh7qMALRvCtWBE5Q9GvclTszyit60vZa/UwdYHTDUaHBXHfqU2Vq3ZxZvUwZYA
E/hGu9ZJML1kppXcJRWVRu247W2iPj5F0H22gPSzMO669VBWlfwx5tQkWeBRngRdZ9xzDNbfrNZt
5o2WEBEyUCaeXBy+47DCDXsjh1buUzy0X9JM590ZnebXEWowuU8qV551zEC36TQvmyThLm8otr5g
DVlFg1zL38BtvnijKI/mwFdYlYVPfiXkD1+2QCIqbrZ1jlTHyJZBhhInC1RXrVUeC7C/h//cRBj/
tx4Ceo1Jv4SLKyfQX3sz4MSiSRJtPCSa2Z1ico/Wctirow5Pz4dyrWiYjvibmRfzOkgULzUUphjO
kPN3DY3xK5dvTZZaPwlEZyQiWDH+9bNMjdVUbd6NBzuj8o9g0Tl3novDejIu8UnaFIRpwJOFZiju
vaSpGM051gFE5TWJaxZmzRxnsGZ5rpe2+zyhZbqbcSV9Xqi4d3/z4GiOf2lqmbYSQ4jTHcoErO7+
+mFxUCy8WbOGg5ZZOHsOtfsoWzaabuTMaiZWHVcRC8yYWfGo3vyNzj11KmrRvOUtdbNnUwT95w/1
QZn4EwhHE8iQAjOC9UN59r80vsnUsUYwNQMfszpAosCKNwOutVhZa/O+76cUUXGpttKyuHjiiQoq
b2lesVxgmxKTfM0XuztZpasOU+w03wDDvQffTdotykR1iLW+we10dP4u0hjHvX95nh65ySseCcNk
TVz86/PEndxqS7nAo+q405i4tPkWPzS5a6TgdMrqZROklvdjxnXtkPlWstMM883P209LnVgkNFIu
ac6SbKa2am7m3rS/zBiE3WTKKs66XlmvJgHp4oZk5no+92nqH2PImRvQb7XLBBsay7X8gAeXc6cb
absFQqdeLbFko4BUu1pAUSP0ddn03QTRcT1hTHvSrnPSu4+a48kflZ/oTmhivcJMf+CMdW2Xundp
yuOEr/4xjaE+hjTL9CVJwV/C85YV0q/o4c9aXdSqe6jLbj1TgrVsLyjoYU8wHYCU8GhbRbs1RYwZ
Mrm0l3zqqEENIIdkTueXRGkJ1liOWb721oSSZSyVx/giRir6aUGbyZU0jGiF4VTqUC4Romq4tjMr
7CPHxOvF3vCFavOliW0jHDqrLY6eq8rkyBgq28R45BTHmII+3ugD1tJRnJHMMhMm7ZtnRAHDNyw9
yMuwF2r6Xk8x5YLXwTdO6oABMIdwGpaCUt6DKhdqsBwj2mn9QPfNEevbwyd46m5k1oYTDY4GVbEK
WoLuexo3P7XbrzKfsAnKcGoimIT9hMz4EKuRhiKt3ellzMpXr6d/VMLAeXAprWzTy2ymqeTZBQWz
35NSa3CTk2rXHpbp0eDieChw2d/HhKDXEcPl8jhi7/YmpNa82WgBqPdRQiKo4n1ao9+v8nUsQjud
aelC0++W9fCpruhlmOVYR11wGo1rb1czBye3YmRsZqtSzKEsFwx7VIIP44ClQl57FjB15j1UVj+9
6MZkbhFVN2/OgDRIt+mwWoPueQPdjhtgbIyBmROAUteV7e3ISJIdbHOajHFNipk/0hnFNrPFqHEU
e2TQp9qAocIfjrrq3j9UfX6lynCgOwwd4jwOhE92p67tQOXgcRCzEqxXaFpxXDoSy/qyMrvPxHH4
F2MBZmFiGlzghvb4V3n1xQV13vdcoPtaN52o8ev5hTEB7f0Ctu+vCBCsg/a2KsCHvIw22Sdo+4fP
LlXbzIexTPjD/Sy89us4jbTbuoPtf41SHn46sY42/2itrYXz+qmFHQBikRXCwmgIy7tIaymPxrpV
xXq+60WxbFrAklenwyBN9FXuhrm+mFvEfyAja/OaQcWtN6mwuwcdI84lanJKkY+7uK0TqLpgPZJJ
sM9SpegF17FcHtUKSjSlJ8+QVuWNmEHXPpahufJ/WN6dfhATbg92AuJhDbJ7+EB8SBsBP0fxG7kG
yEkHw+RY1kaGMzUFVUk44GWKGSd+wAMaVvtfR7ujswVwXCW9AHkq8+WuaAGEljT9AVtO3ii2Wx0J
mVCMLBBykYuDXumtKK5dawuYBWkR0KdQkk2NJ+67dVyS1iOvOMHD7CgU30hHQwWIo9iCJJECwcVu
CvxX6E7UTlqzZb65mgjCQdjWFTsmEZVzZxau80jBo2NT4s7DJ4xsQQSVXXSfFYNn+KXj0r0nOYjL
oI/yudbY5rHZl0dtBVcsx+ZYo6OPTx9IDeboxNpQavQRfHH+pcoE7MEktN1aBr/+A7/5uCRFgS6n
XtWiKBy/67pay2VsErHaqyiWuoFU4p9LMwO6hDdUHuvGiK+6UdaXFj/BTYcs7uKPQ/e5McDQjCEB
UyPzvr4s5N/czTadVpToI4e7hkaqKcmhFwnFTq93wWXxOGebJeURptBr3vXa4oUUBRy7gfZpO7iU
5zCVgsu6nrt+PYaHuBnO5VCCSGLjRM1b9Pw4l6g8Zwh3ntIV9aYuWW8BGrRXw2dJ2Goavk1d3Lyl
RpzceRP0QKNf10+BNwStDmAklp+beEW/PspbPwAhTYq6uFYQrXAR5Jp0PcN8+rgbjBEIGMFfeudx
5IM7rXwpzbHvvESDXBIsAa7OAWVIJwvzaenlHK2zMmxEqIRt2mEMeXPjqXUJncomXmQAQHyUpV5f
FHYhF8ekiEVQ0GxTysMvw7AQqtirhuJ8MTjN7GR+kQtlcluAz+lNiZVIhRAv5hz7/NP31CXJCvzC
jT4gQezLbGQjiK3xCFw2uaD8HDhNWlJRCLBOfMEKaQTFyUiz85G2MloWKGhTsikkWuxXmAMA1AuY
sZXFtAojhbPlwvM2AZe3XPYsno9jVqzsMZAjeSYCJ/lEVy9xuzOrtZ8YBChUb4n7HtDmGc6KOmiw
qCTWpjMPU+d4S2f2URFY3Fru3NLjWaw1TY+vYgEvIySlyo41RJPT0paAiOtRidjI3PaFVdwp3yRP
xc0cUC9t2FodwVthCmTCnuxBp+vRkzdeYBhPVudN3706FvuRjx7WFHiI6gKaELzw269D1VNydIMi
FqBmk2VthgOgV7/Os8NT+9CQwNViq8wFz2AsMWmr56X7TFWSY40nJN5yeG4E1C2Tk2Hxo3PILh3l
RNPEVJBylpt54oVLv1A3hQmk/vG/HxtTVjlXjGZM/buzcKe2XCrHWo3iXmCCumOeme2bpWFDZ1SV
iedwyBDQl9yRMkAuKSNOddO6io5s8eRODMWPyVaNu0WiyPdbgWJvaF9tk850WasAKTpaMtIbpj1A
At94OXplvhwwscV5OEk3ap3EjAAq28nx+GVFM/mnMR5/Dwf/H3nhb8gLJsRvOsR/T164yer6+9CM
b3+ZVf78qT9I6cFvNCj0eFh0YXIJYeAfs8rA+83EF4Bp4Yc/14ev1x8MhuA3Jnl0Nzgrr3Jij/7g
D/Mu67f/D7t9rL9/ae30wGB2aHro6vmAOhT4v7YiFhdoRaa5fq51rUm7iUrE1TZUUjHIsSHabUF6
XwM3b277ndDwOti6YJnfhSipmSqV1XgfyeGGzWUHmDBaufokFLlUL0aA4m+zDMZXaubkuRLc9lni
Op9mCrcb4NbxXpElGu+yhsw8XMI07wYig23jMCiCdq+ROnbox7w+e7jkHyrhPJT9aH3VcDwEdmCm
ADrumuNlzgFnn60inrzLoDpFvV+6C2Q6u7Kmb/mHoZg5EOPlNnpIT71TEkhFQdXdWL1uRalnTV+W
nF0twokp3k1hZdxfHZTedlfwbh9B6ys3ssy6KbZtGWfPBmaXZAtR4UV9lmP5wdSZ2oqG8dG1J/M4
QILemyL/VqIV3WZetk4huwyy+Wya+9zMniRH472b46p14K9YNyBiccXQhQN+rC2cLHtCb7ajob2J
woYop+fVQi3tIV4CGN52yNFFNHPabTDP6JytQvp8hS7t3MwBHknGOHnGcYKsixJdBfGLqnzvsfWc
+KkfMZbHHn20NLh4rVNydduohTwc0z/PnD3bNakgKlzP4xm0c9hNoj65sLzOY0t6VD1VS7aq7WIG
aVIuZ+pZotG0pE23Xuaqa1cndqbv4wTHoMIAhR6JUAnNcSF4d1H1BkODOY1sAkN2vozjAxat5udW
WVTjatDUU1B65PCNyeJlB1vT/fIl6/2pJuPOgxawndB9CW27gHDje2tOudSHIyUGRNMqL53MeEsG
DkjeXAnJ1Ckh2Ax2ZFIw3ionxrJTj+utG9TGET+Vq5/G7hastYyKolnQATigqzaUPcqBYAzRwcG1
LpVmZeHgmAwhVDyDVDIHqjXvqRCgsI55TKb+xpF+HiqIpl7W3NqdgqrjFHuq1PjkFfWuRi35rGnp
g4CKEPb8ml2iSLypZvnF0Be1w9YmJj9RPuLwMhw7uvYtKF5+6SoNuppDWh8ZK+YpIFk3LAZj2A4a
vGRscbOTjb3BDodo8NVSqqPesTVNtzSfA2m+1qPPdIM4zjBPR9zVx3zeNbU3EshFQ3yEO/m1R+F2
6jM7OXe45WyUqvQtOOseS6dosNtpZyuIrZhebTLsyaOk02Dyt4A/UZKm3x0uNdpcBgY44oRup1P7
2T1wM7QOgIxJJpfaEXUIRbnd07084m0+rEk+Roj1DaTBPjfu+fT5/2HvzHYjR7Js+yv3B5jgPACN
+0DSZ7lrDg0vhKSI4EwjjTROX9/LIyuRldWoHoDuh3vRj4HIUEoud+OxffZe+1Q4C/7jBPjMAeig
+sE0scR+ZvHi8GHb43GMS6+FmJ6uGAG67tBMzmNnVQ+ln9+sRkJWUunsb9en3B12Qu+xQ2Lq7wPG
k7U28dQuWJt49VM3i/zRfu67bucv87lgBYSaoOatbKthMyYrjciJ/c2lejCcmrqPjbr6UdlcB8xm
cmlZzOiE06h/6wwo1wPjEUIRh2Dun+22hkNbz9CNqB8JTfwM9zrLtU09yybygnHivdXSwc3vw92Z
fd1HWhaovS+rrxWnVsi2JDi6HJdHJaE4zYlVXLJgKHj00xrIp8K4T7Punga5jebzQ62iucy+XXxU
19OsVIkH3xeX7altTfshNzv3KFpCR/zCiNnNbfDmddmrrvVsQMz5J1EGY58STWF30VUhMscSOcC0
jmoh7dBzrN8P1sSNaXWDQ1l4D4kr70Gz6VuOCf8kCC3RoFi6wwvniorN0UtosbAG0OqmGimQLIed
zi9qq4tOQVlysgdrnoOznHWIe9oQ20X9xjXdjMBE3WIm3zYs+sMZ+zRe/P6hdxtOl+wq4enFFrnf
4tsT9kdm50hDGU8HamTn0gh2eTE8VU3pbs16TR6ncjq3Wiej2RiKZ1CLzw6CV1hp40e/Bq+gpA+M
gS7vY9Wyd6cqMTOnLWP9QbjFjnashFexsy+mkXa7yZdfDUGpjSPXfq8P5lObeCVv4BLlqqYv9eR0
k37JDOtBBe1N1Wff3NJEaUCA1IW9hJy0G1zr73YwgQOzCbBcz9JW8+/83tr1eTE/zPzq6rAdUzY5
7uq/l0lqvFaO78bS8vioaTYpam88e8u4wad2JLE9bJ2xM0+S1WbYjW0Oyi0QWVQulb+raHU6ZGLY
D21xHPOk3DER55jmtRZ8lrblYVZFaxJ4oT8hN4TCVvaXTWLhenHV/Muy6vZ9Vl8vbZ7szmyFtGiZ
RrFho559trOL79lUN1St8kyYqmfDpjuLvV4wrjxYiyDYmHJ4HGFzdCDZv8a52Qf+8ootv9qM/DzA
7EQZ0WCfn8YFeUrWxtZGmzUpfXXWy8wVGr2Nto0Yp75xcnIn3S6atYS9Sq23RKiWxgWjbEINYFhL
Lwgn01hbzR39vTQ4Comswi04avGX7BdBSaZhUIPaqFbdmOgfkAdNArUKwyE9DM+ZNl0fz4iqwiXh
5juXSffMbwAEm1s9bcc5tpfKZv23rIV6aArNPwR9uR7n0Xq2CTR9anLU0n1Sw+vbOt7ENdKqjIku
VVugUPGcNTfjEHzV2nhnZF4eDfY0PPROczc1Gg3IpXZ/rRC4Lef8pZcW6aLZFUdW8S9+b1dPc14e
TQ0gIzCNMTbRTd85Xu39ZCzJR7EacgObU1KYqpmbQozZzuXKFfp+W0Z1SR1r3o9vQZr2m0b3tXMK
QfNbi/khDMbe/+kqVuYKtFzoZFb1IXxvefQmDbih8t+s0mkjfDTeN66GVOUmLpEDLyueEJF0GH8A
PQKP2njLmrH/Yx+dtvzCipAVKBdYH1GgCPj2UlydGNK/Q9//XHTNewiCZnyx+nGjQ4e7cFlz4mXk
ke0VrYEImkub2FMrManrsjr16yq41CubGaFJz4ZZ7YcSPjliNBcgFYgHgH0d0rKfqXv8Bv5+9dzu
RVuDvaCM4mnsU3trBHmQRwG7zRvcNt+70v/idK4Is7lBTK5YPeeFQbOdFezaQC6xA3h0k7QuDwgC
3/FgooVkjgkSQBOFCf3PghBpOt1NQRwirIZ+uaGvL9hPwpjZJHZfVVobkZop+Lhrcdk+ckD2QEyJ
jvihO0xZtbObFNZfbZc8vHqteSMJap1Q3pxtxSz4TZ+kBXver3xAe/Zi0eRsGZ+E/N1Psj/s09ch
DUi2ddxMKwYGxWtuBhyWK9QnBuCRPthVQ9DQ48YiHcFF5ZpXaCQONDTbuGbyiDKsdSnJtMRAizxJ
NXnbsh7TRwqN4SucGbQiOr+/yWA9uNSNgFZydwRkPgObLFgNx2mjUDWAJtJLvM5OQJuevuM3d3QK
6nLxCLRxJUhazrZ6HwebVum1VWGDRy92KpFA+u54BpYCX12DLJG0A+Evo9pbg2mHmSzGY6NPm0Ra
lyIrrOfcduWual3/RNUQeFtiXlHpBeBPia6NnXyQBP12uvFJdyBDE5y+TVEnz9AQqALozDjRbLIX
WduSBZOhPxbJUbpLs6F6cU/YDNgom+gQ4JMRCa0BoG+PMdzLjiMFEQOw78jCAC/EWmbvE82uLkP+
Vvd5mdHwn2fBrtvTA4iVeX2a3HyJC8MH7jozHsJcZemYei3PxUochLAfAqCHO/atX1WjnqE9YuZy
1/uh5q5iDg5KAXxelt5D3Nq0tFgtKTFNziPSk2Z+w/rSE6Wp6+d56An2ozUhlxJAKQyqHC0BszAD
9BWahYD4UK/PdddC6oQfGuUiyb+X0oiN2VvvV4yS5NZcslE2JrnZT549o7rpMmVfpB0MkeqanwzA
yEBZvzGKlQIYjfjkbI8gePtsu1aqfpZ2kceVrdJtZzfBxrYZeMzOd8JFK6ozBjPKXqey3uLh7S6u
n3zqvUzjoJzdXTaV8323gOgNeteIlspj8jHa4FZvi0szL+qCtyuqRTdFay+vWX59uYCNP2qGr0er
KyzMJyNguMCbbnzL+y64c+DIeDP99SNtXXo/enXDVXfhxSghPq4HLPbjBlrqrqLQ3e8UASK6MI2+
aPddKe+63ML0knFEZp1PMCnXt23LFRfIq7XD37gzhWNAUShOrE55iBb6US/9Z7QYK7Ty9WP21Fei
0k8hSt4/wrpXw9kTybOgZhgxqknfNY1lkEJlRO4iamR5N3S3v/qtiGUQiF3JA5J2Ex+jHyJiqDW6
cUPA7r7AxxBpfaFHg1qxYJSs4i5lIiZGNO0O/8FIgXA9rzwWioQfl6dBBxKP8uDF9/uD5B38vsjs
h4XxJLQSIpWZRWlaONm4ilB967eKhhOxyXOjvvDYoqJlFhYG/F5IL8bL2dxPgznsR23uIox/5a6g
RoL6cJNFWCRKYGTmZICPBcrBRaftniflkzxlb3dgsi5JumXNzg4aGoaWNT2RcnC3slFPi8Rh0ong
li6p4q7JNeOnk/fqtGa5e8Q2RQVZtZRHhVFn60y2fLKbRcTg7D+4xxdnkl9c8lOdkHI6ol6K9Maa
iaop4iBnUCb4adaZxBu1L3ExcmMacWVuBzIQsWRhmFgNLNLGsq/dLVysyHWH1MbToErKDeySjnlS
gb1uC2tDPjy5dcFX771q+cS9FqDoeyifFa8Yg+25UXQZy2I5OHJcCV+NF7CwjBZ9BiC5DN7xW+dx
53vwiOuMAvHWaRiF5BpPJV++DyYwF1y03JmRj5v/1jbZMA6zGcH2KYhKsNxgdjx4dQNBvKrHLceV
s+FEX/jVO82mwgxZZO0tFyr/QRWaveM6jOpizcUbdWnBdZ2ml2ce1zyJJm4Ml6UPTk3f+GSjC5aj
ieeEqiRYBYqFhK3Znbyl19nhVfm+L+1rC2xbhOz69dNQdsOxF9bPbsViCB6UEluS6mt+MTjdNzNb
wLtC8msUJUuqoMQeXFVTpEE7DV3KmqjP8rXTZBckX4HulqI+p673DQBCT27YoF2t5e3fz/O2MfRd
OqF5UCzDfcbJlqsrhy/lk2LL8+HHKloIt8N5gSsTSqrmV9blKA3ctUyLii8U+XACMQA/BcnG6iOY
15zKjp7sM1HBKS9bh8FlOU58UiNyvbAk1cAZ6RgST+H4OXrFJ1aHg293d2w/50PeL2bMNfLEEf2t
TcYG09u84brFOxn6TDSM/RTyadAvq6HMnT9PSCkrD17EemjixsNSaOTy1AY0QhlhyGkCLjtr89LZ
GtLJNE3+1oR9wtn5YC7pwk80DpvSnbh9+VOUSq6Eg6aTDGXJgyoQG0k+HTPML6FjN5/NIIL7ItX4
RfrOjkhyFruztT77hn1HHh97amuYrPH07dA75D6lLNyIYVlj1+st2Oi94qlOsh++0V361TyVvvth
GSa0lo/BqHdq8H/K6y5B9/Nl0xhrEdEYFXdFExlFW8RrN/5sB/qWSJi+Z52Wbborkobemqg0hUBY
8dFL1iJI46ZBDyDAx+hSJO+FKO5kxgEd9Uq6c9QSCbllB2IeNeb6FtxzRYXgyMV87BbJf8STHBA7
lii97TZNPzcyzgYPdd89tZgz2RxEbjETVppp9tmi5ECGrJQTlqvhdTyhl07dQDqTOxsfZRCC7peH
vOoA83Cq0UvcG9KpGY+7DNY0U/nwpNlu3W9rGBbLVmrlJCML9NO1RWThU1h3psq3hR0YHQt1XiOH
UipabLRFv1FUM3xSB+aVAxb/oEe1+B2D9t+t2e9+iMtH/aP/l+sX/mK44JzLhv/71z/2v/85/SHi
j+HjL3/Y/Ir83Ksfcnn40auKf8oX+tt/+Z/9y//z4z8VHCJvR57vn6vxlx/jx/e/SvG//5M/woTX
xCD5FQJDUHcBWf4pxRtXb9Ef2jvpwWugxgOGgnHHu5aO/xEUcvgr51e6xzZhuQCu/OPnvfvdmMRL
9fvP/7c//32i5t9K766BXunioLZgwpj/hlWXDfY8NrK1zl7Se+wObeewWAYCmLNW+GWzuqNQqRVH
17jG5YXRcVVaucGBLqt2yuy7G+xyynyl76C8CK+S2anjNorW2XbokkrayzdrtMfXoaxlPKSkrrN2
MeeIBOGIHXIo+Pi75AN2alqMBwgm4q0Zk/F2Jco7s4VsJsXnQ3po4Ymctjm3lL2HA5dnUzmq0GuX
YecCLxNhmxVzSboJClSsLewS7WXx3G02+1O6D2xjVTHoegA3qsLmx0O8/E4OuLvNU2esOeTq+TZh
icyZidSuQzuol/LaRVB6B7FIG3CMoeZ2x1nL31o9N9Xrqne569hRLwco/9zu63qZCQXzDULfS1ay
Hqi4tXVvMlDdB1SpPaw0dN921QTDiodhTBzRT6OE9M2OuKO3ryld6qLCFhjVYTyxEPVV2cSaLREk
z1ZpPg9tO3hrG0+/xwYTw6Fvrk5MRred79BTsvUkIFjCxEUtG53+YvKI1u/ZxGEhlWj3hlAlKaEO
caIAitQQP8/9Sqvml76tbGDsIwvuUFqugYjn5Mk4X8putAMw9VUugxB7s6y3Lc22kGws23JT1LCs
SG4TY9Eg1+CcmSKnh/DLi6lGb7ihg2Ckg67TyX7vMZMaycmUzC9xZ/fj9Y3DwnedoblttRlsAPOD
y0b5OAxKtfoFp2sxWKwj+n6c1hqzsslK5zVNMtNc3+a8Whr5HS/EUHM6Uj5QJfe/PsX/3UcZRTpS
9OLn8NfD69cH8s+T7f+lA4+Z4j9YP/YcTDL/6/bx1z/6c/uoByCYPfNaG/QnEStwfsNxSnD5V0T6
j4NP/81FACNkhzeWfOT1f/7Hwedy8JGE8PgPdB8mqf1fOfgc6x+8r/Ar6fmCJIwEAR2dgPdfd47S
cItOdSn1JCSSu7Cq8B0PoU3zBROHa49velp7tIk44iFvl+ZyXROGnV/rmAUCVWwML9cfi6Fcl400
5/I284eiDF2NuoTAk7s5yK3j0CiD3UpO3MPxgeTi7g9spl5aYLZL5mSnsZrEjZ6yHw2FWd20mSzv
PGH5u1oPsl3iJTA3ygqxgkZWjKV4DHdrnskD+1D3rPrrbLn2mRZZCgglzid8gUtlui+5MilM9chl
RzMFFpGFN3pXaNf7EjmNB/GL7pVfQV9K/yzLVXwgiPrntbQSK2SxNHBthvE4sQTdkrx2b6dk9qFD
ugG8gqur8oDiZ+9LaWpfk6DBzrviDaBa+AeR1PJHOptJhxcP/EGetWqHZ0Q+2L09HYvS08FBlsVC
zrEwfxS6QJtzaBRhz2KhIFHUckn1Jj317ap9Nb9wCwaeogtF6c1hybvXMZg7bLPX8pLMH5+zdhge
g2DAiUVuUn5eW2FemYVg9SiHm7brpoVCxA8AEvsNyGjAn6FJuPqQOUHpoVcY8qODeKki055egAkw
S6um+qzyYaCyLx+2BkiJr1VX1U2uy1ttTZ1jKYf2KJN1PZHgG6PG8fqtRzrPjCVqCzn4RZmSX2pa
vqL3sUrgVVJ8tVrrt2ZvVafF8JJIitrlB6XWNKQfSd0YuaORIdCz3dwl1RO89+ylHHJYVlPTWggX
BAo3xD0LAwnU0WF0mVaJVYg3IMs6W52VHaw9PjT9Spgx6GvKVgxzVcp6Mpp6akCr1SKCSkfO9DNn
NcKFeb4ikSFsrbu2yJq7nHab0EYEuUmlWGOcjSo0pV+f24FeSpPl+xKVEJk0tHq8PKEj2vRb4q2m
GwYqtT+7ebLxgbQOakeF/iMobdmv7QqBkqsut0+/oei+doL7NIEpBalkQ3AESZOqQ1c6l7wKxi+c
muWBZCUlTgXrynjsFQm9JptP68qeC3Lj0ABVK5JX8nipdmQn2RWbAMrXdzYgvQozkmYPIw6iZDNS
ef42BBXtyhgH1b2hmu5dAiuNghYeVonMzUV9GZZrZrjy93h+J1K7fkBrq7n05Bus2Q6huWRXyJJh
Mc7oDDk0Rn0ic1B/CJZuSSOP8tx9mzb+e+Hp3hmG26IfgJ4GTyv7GbYWrNmvXsFqrOI27QU5tab+
AM0ZPLP0/NT0qY3dVlpnQ7nLD6eVLPd70AnNJvGT5rVIuVhFlSQGyy+rkW8wTWQTsrFvD34iBlKU
I26DwXGCm2ukKubGcw+KO7BDolbDhrtHFxHrsTc+3NgIocClv0v1iOVtHtvs/jbrNGCXF4Z3dPSe
ViYrY6Ej2enthFIca4jAXkSSTd+N+CkfTIxtO5HrUPK0YEjsje1J/c0sswAfACfqaOotkbWmzoud
N7TVIV3IC7IGgE8bCAtug5/bvLBeXbyQ8+kIAhrs+DjREnVIUtI3TH9T+z56CzUgNiDofadTnIE7
dOlvbRoTv4TjsebsjWK8W7qFt0EaIEQXtNxKtr/2uAWU1L270zL96CgJflvsxjhbfZ7Um2Hq/QWL
5CKTKEis7jZbgqSMscLVyLJTQuGONpmRobePadm3MQHHiRUXNIiaQpjYbbyjzegZj01T3QdkauIx
hWhRwObbCMPudrNeP6WNo3ZE0gEAY0FEsZV0vgAMXBrWtaO76fR5/b5a41xvRoOQnLBUzaYuG2n0
0v3idsZQOaqTXXVuA8hQTm3+guccVWfx7KbUX/2lZMOHPG0Zw0D+gprF22ROtJBiTvfWKOhcWo1K
PrhEeh+4CqR3HIszbQ7lehjT6Ru38+ahw7v6oIw+MUM9L5JvEy5TIjsMnjR7NtzjiW198xv3qn9M
fKz8vG3udDXXd7TadVtiNvj/8tIGt8waGWWR5Q/OAlhIPPKiuV7yizIDxRrG6woG5xqyTqDz7bql
tjV6IEJhD0n5CjBCajdk70IA4tvHmGACeGsStKt1SB5tX7qHIi+nJ26wPtTdEU3AWrXlttFSVe8G
rRPAkpfkAm6xfWTX7h1SfvAvVpLrYVqksyOqiVE56db30i5mASVPW/epUdGmakOtYkmrNt1AILRE
9R5jlRvryRxW75DBWonqqbjrKsXdqDOt20RgWeGQLfHKrcl1X2uyThapwF1rk5b1lbhLadraXV/P
Jylm4wbnp9xzXHg7sj7abUl0GhnPnDAVBWv2PRkwneYzmlQou7nl/4Or97iwj783SzntKGwODqOh
+m8yEfi4DWfc83lyF+wwQiLLe2xQ+wnnY7guix5jW8rQ8Kygu58svcY8UlikhgPPICuWY0/tKvsW
fS05r14wH3oejDmxyOmCsfFLF3nwZfSWKYC9wRcgZZ6961NSkivW2h0EeA3348hRw9svg4lkVxb1
9txrwVUW5R074OkdI+cUl4Phvpki92/NpeGTl10PTaphzHy3TpOzbqQ0TfHYLMErPWx0YY0Z5Z+n
ru+UEemNb2asVKfgLdeS8tFBqujuXNnn/d7yaJELV9ctScMVRqffmC4qNmszo9E7Upt4ZK9OJV55
Ya7Lo+zSeA4sHN5W5nrbNnC9KKO4K4mKdLpfDRP3xyCrvsbtqmWvTms5+Yfp8hGnqrvUnY2c8PRc
a7av4svZMOZ5xOGRlrmujrxlTQrOvbGhmPCjS9Y3Zt/5BcNK81WMs/ktwA31BGqyPVJq99Q13rIh
M1QfvK5vI0+NwKvFFfuyvnEA/iSR9VEM7punJvVJ+REThE2UOewd9eYFWrF3Pb+6g3Wwmexau+GX
Y4a+JC/SlEP301qdsQmHtitR79hD0lWl8movxTLcW85ULhFLzAyGomQd++S7CkzXaq732cq8w+Z9
cmrtf0YN+v/wCuX5yDf/XDM6i2b4aP4qGuGH5N/8IRrpiEYmCTPgwbpO0yr2yb+xZrgqwaFBp7dc
3aCRw+S+9MdVCmyVDgAGoi4VOyTT/s6/af9muYR3yX9x/3FhqfxXrlK2ZXBV+rsQHHIUaCzEAHhu
/rUj6R9wMy2aOgyEBZ82uymGFK1mdUEJg0Nc3C2XvUdVZINInmJPvtYdnuF7aFGFDPi9T3AOhR6B
LBznetbN5O079HHRe+7XKk18c03u2yyR2+VGsBGrXvLV7m5Ev+rfC6qCSW2qclahDnTripLgRN3l
miue8ZZ5eCC7YAR0a+VyOsuWDusM4jtjEzscfIMuyWXI8JGhkiFkS3GjU10O+gldA+m4Wc0YXfd9
ZJLnlM5Q68dZX5jkfOMHHCuE24Us6Tbw0SEgiTasA2w3y88VnQEHVSlvr0klD6OoC2TXvJnvx07b
mQWkRGEGxOhma5fBR2XZm4rrd4Wr42V2OA5YzuM4oXgxCwxI51drhWGwloHbHCtRFayGPUs6PGKb
a5KNrUEfrRyPK7tA4BskolfF1cvMnSOhx/6O8H7hnq7M2i9eEQI3fVAk0FTddj0M0u41++TJdC43
hQRbA20VnUv6LchZczanM851kuPVdc/E5bzZYgyqR3AwdpYN1r6AYkX7BvardlTeaWWtyJY+Mphe
YWGS0FYFj/gglfAvDkaNSWo8UUdWYI/jiUvFya9iAM9rMZo7hAgt03jo+2W+Y6Wtzd+Z6tviZ4C7
4edCMneyLmbTOzVNh3gFthz41wYHugO815bUOONuHYw3hOrLI70AVDJ4sgSDuFSqOOTs+6yNrMp7
Bmu50XOmxyQrp9t+weaj53nB25KFZ7zQRk0fq2Ec/aIUkAB01L88L3clpBojb+eHwVU2ET2tMuM8
kFkTVd2QHn2fsTyyLV7tyITFSKOezqakshbnUM+63HK+9h/CbKsvc+gMaxuUZFl42rNxGPzEZy1P
yAdvYR8YBGuxxthWWh0LZmhjbzfqPStseMKrsJ07jVfQ4RLWpu+ptPVTWtj1FoOytkN+xeDK/+5c
uXANjdWY7xuQH9f9NlMl3EKP1YB/FVZNvTxdvWWsh8yeDTE03sNILOySD0nBQDRU9g0lFeuRKYz9
DuCPuFQ8maSFb1bHLKWq9OJmKBOxst0b3fNoiZ3L5J2ZINjSBDtyq7TsTdmVzVEZXvtMecYFoIVz
f31nIxj2eowigBm2M84rxICQhzZd9XgMtgya3KFtq9V/CmPRb4VTpq9pm1M72Nk0VY5lte8rFjFL
7qYAOcdyR20ZRfFd23+HX9vvWlcGj6mtOaFr+eYNCeJvK9TvxiqwGmMiuinX0blhPuTWXfTTi9OR
OgqLcp6wlFnmG9QVLJSKTts0nCrdekCwVxuj6a2fmudj+Rh4NbblWgwHNVRfLmE8vNgJ2WNNLV0Q
lqNrP7bWNGe4lUbxZftL+oQhJdVDQT7pE4cFQSssxHyNVjvQbEqxJu3MV9W0Okw65qtyxgbsF0UB
MYeaDatJ/f3suGTRiNX6IRijYjs4KcxgTw35yQgy9UQKiW0Xr89TDyOLtzXGJHOB14NU5JRJsNfI
avihT9YFcrlGDpEYuv99dpvsLqj8fI+E23xH4AriSmf0CVtqB9zNImxYGLpBjrd4GGrpsyrAklby
7n6Em9zWoTEtJm42K4mmgf2ejk6xzA6uX8/r8ktBbVQolG69iyqdwjpTmPwnA7l+1l3nzfGngBqO
dn0QqGcR18npBaMHyAB6689m1aJ0jN78BecB76FpDT9TzANRCTlqI6qsp0TFtF5NTLa3q4EcNRL8
vVsaR2wN8L13JsviU6JN+qNnSHiJfSfLbisQ/De96PQPv1UytmclHsiIiQGbYYYtn8YP0MFD+pMN
sr5vxsZ7s7gRaPHKW2uzcuREGaq6GxL6muJGcPL7E7KH54/u2ezWNOITaW3t1DCf0y5oTz6U4aMI
ZMvwxhJ56HQugkuQLT/yBauig/OyiDozgeGkLxW3HANPTTJT9WuQbD+scllUROnID6hd1saYRcAt
1hRnrKpFRHZT3qyNmO4rT9uopQzOHfbmHKJwniXEsrTynOlGF7NLL96rfiS31lft2Wt9LN+T0WPw
AkH1YIP52I/+MB/EnOQ2uqVNoIko4q0c2/KlDkT3kvqNvMNikBA2S/KTmqlSzSZ/fTbY+WwyXRS7
hZXjJoHWRv4RRm5s89OKiGudPhyaah3x83rq2Yawt4CR7llz5FgQXMcmY6hn+l3Xe6zOPfSNYzNp
yKB1OS0nB+2wjHJJtssXtsXrOEyv9oxXwBkxM2PexdmPH3c9Grnhfpl8fS0SSZPfpQP3IbfQg5dl
dXDQ2isPeh9c3jWi2+dbNy/dG4Lw7RPkJiz4miNZf6cJQkXsgyhXnZDbviWz/Ts/73/3C/9RvAmS
H9PkPx+Ob9GKRfOX7cLv/+SP2ZgBmP5BBHKTcdbFbvDnbGzavzkc6wRvf8FZXSbqP2Zj9zdU3CtE
AilOZ8vwJ6TVNn4L6G2kgdZ3baoNaeP4h33qv7dfta6k2b/OxkSoXA8QDhO8Q8jpH6JNZa9AhKog
vytK2D0B6/nrtkGCvb8Nkta2QTF3st8JIp5ymyQB4384jbkblQlT5Hzpfi3hPJ6fYY/IcqX+/76p
c/xRK3WCqhgK27Ep9zDq9eluqDr9e623kz6R5WN2jqSR+dj4KHMgJSsys/RHACngm2vyj8droPCn
RfgTJHPf+Z+aee3cdums9Eq7o3w6XfnAetUDp3OyS1ckYYslANpFLpC9LVepsDNlXYZr1Uoihpat
PXu69umz1SWWwk0AJ6vHjDDmBxxmxQ1Rovxa86HeJybhja1zDw9l42YPEl2KY0/My92oMIUzD061
3FgtP3HoK1hYQNyqNg70DAE2IZ4KNj8io+N+5tM4PPejmxUXh2BO3Oetd5tLnRKThfEU3jJuVjjQ
2dXCH8wBkhNFJhiMHSDhMb+J5TVZBDZuPWCpDDg7faT/MAnCXlDaEy18+4fcTbLTOs3zK+sAw9m5
OK4PKdHkDZQrGGy6AYFr6w0uthuPa87LImfJPror+sj3AOJqfaMD/3Z40uBzXX2otpOncGhf5dIC
HCK1CvgY1xiKUE+LOeaXt4E5wr3jJ7ky1suxnmOo23OM4oBDS5duyF0r++nJyt5kaV7u+9xWW+Bq
UMG7XHFZyLz7Dj0WhhnVp7G5DOKe0LQ88jDHV1R3xr1GL8SmGWv3mNgQtkMpHff7xE0uBj6rLqzR
sPVki4AoGqZL4BvbrgEezxBTLGe9UQDEjmZpT35LOQocdX/DCwGEnmO4ae9Iq2fisGKssUPdype0
CbH6UnmgSETdoCeRzw+zxvCh3LYGxuC4RjSz7lVPrCdcjdF7rNsGCoinEcj7VsnR61g6MDYulIHi
29UzwSppnr0+hkXXi2MBiSy4cVuul3WHeExltld6kNMXhJIRym8PjHIWl14jsDNS9nJyk2b6AATF
KFn2k9rAzKuXA8DUDDAGzEsZanDwMqJjlSn2kDdwiA8GVLBoWq8oH52U3rZJ8/wup7QbL3M34j0X
Mqn5ZCc+LlKrXfCY4QpQU9Qm7TjerGuuOqhvthWJjN9m3I7XOxWwNrmGhdYE6Z1LawWsqVrV3pnS
tOlS9Y6+kyXpqCy10oV3nK2NUcHTO640L79oAmAm+/ekymg20F0Z15U/vZpUt+wGtmbpEZDTA7pq
sd4HSvvCmN7wmeK6jNOCxyokZGH165bGhXrYpmoRrzPLPjv0FwVImRC12NlJKxtiTXgZwmsMbNhz
Ei2PNolqcTAdl9rsvGIHuat0XPgHEoXWwRKt/MkD/NlRIBgINvbr41iaY7ufyswQ5ACXOfZbzThZ
/8remTS3bbVZ+K909R4uXODiAlj0BiRIihQlarTsDUpWLMzzjF/fD+zkq9hJJ519sokrZYUiCVy8
wznPaVv9vNB63GGs537E+JNAHQo5zSxM0fTsdbJfJtM54n2YmdeP2jRdT2sGsm22BVF4SPv3DuAu
PxNhoKGbzkS5A6SXbI1FmndahWl9Z/YRRDA3MU6lQiNsOolGZGIMEJpVyIQBf6G5003i3z3C9sLk
S1PbyWuid9qT2WTDpxaIdeM3pZTca3KCWpUspp8LpXVXTRjKTWb2OKNojMLmxF+Q6Hq1imxGy1DV
HHrKIQPvSN9tGZisgdJUupfg7Bi2U48rzGiVzpJONSGt4FANBxxEZukHXT4yVi8h74BtK6qeEp50
9EdC+8xnhBEfJZdwh150IjMNzLxxUM5o3ynsiNuwC2a8A1F9ZdNQ6z6mcWiYGt5w1JzjdF8ErbyB
PtIPELeA157HpizPS7dgQ3Lq0nypu+mFuNEBsKeKCeeD3505m2HQuxbDajL1ZwQzbPZm0d6D/EcD
Ti08hXdiIrSTFFqJKXA+5Kbd2VaykVpABHrNRti5kU4qdv/qNf5/AjUa0L+qp27Kpov+a/ua/uwY
N7/94K9VlauonJjqoS5bDeDGqj/7beK4DiOZJro6CdNMKVcF229V1beJo+L4Q7+hW8Cv/yPekNaH
1dnNQF43vgs7/klVJW1e/3dVlWRFIU2bao9nj0U0rcnY8/eZx9R7Vasm27hedEuGyz6GhtsFTNVg
VOAD1zrSHqscfZU3cK7VHkb35ZNmZIj6jVgcWuL2rtFccdLXWr4L57pk+L605zIsDizT+qNTj/ZW
gq88lX2hPZBlWW3KItROHRxkJmS5ehicanoCw9qRs4n/cC+qGmpny2RBMb3y+P+JncGov8DeFJhs
fIim4PemSbLCQxpHZ2XyGDZctuVRHdyNS33L83YLJBwiLcqJQ93iMnWUkxL1qY5CBtuAoC2O/vqX
3hLjtk8qAtCGBiClWczngIMHQzK6r0F/izSMV3XWaj4YXbGb9WXZWyXWpCI09ijVio+AJhK/rVIo
i9QO2dTcNuksfXJOu9fG6EzA1rmDvJndq5krXj9nxMAnJbdd4biHue1J3QmjcpsLuIdVarjgoed1
LMF5xRSL8C9X39S403wi2IXHClAB1apMWkPL3IYxQ5kx7ydvYI92TGP7HAk38ISZ35OHM/od2hc3
7w9MI4HPZAbjURcQEfMwHeW0vtcYiW0QXz9bHWjVgUGVz4Sg23ZMH7bZ3IebxtKUnzn9l7xlrjBN
+bGi1jhVTTxjo5/8crF3WpxVO7zDxRZtDRYla/WbW+rgYj3tZqQpTmrgVFwC7Xk249IzmfoyLmB4
YvZowQGuYNMbKBaMEjMay/jlqgXRtWXvxWZ0EhZiD23etpMut4WL0dNywj1nPGNKBrW+K5LP1VTJ
U42OnoBa3DOWWW97dsaUheE+MnvbI1alhi6p+WlSP5atenam5ToxRtsLGS/ttCLWfaEv0d6u8teF
qGuIfnK/VkGsVMl+0d1EO9aG+1UuGkhlrPlbronHjGZfjVwSThPeoaUod33IYshYqcBp2OHrp5KR
babDZLWuaiMRn2e5iE3agLzV0i/LLCd/ipzKT+JkPlgFuMVlQbvPTBRnT5HUWzus5CFaGJnJaCa/
IeO/paJ50doux0Q9BezRW9TVhNjuhcM3WJqu3Cl0i7vATJ4aQ4XnQo/ynel8Cd1WJ/AawqhVKe2R
BFSWzTws5dbO4vg+H/B6Fzw3md6tkGqGso96gclC2G56vyB23rbtcm7Z7+2Y6Y4+ExYFBJpYKwvR
mV9MyGI6Q9MRwDTYZZc095FPkJ9DQBsqbpN6zk7UlTAQDMShA/nWCCGXDcap1fR+qxlR9QRplk/R
wVJmEF60UYTpYN/LGX9YJfAFK9GfkE0B0SS1hzsXyFEXVWRK9MztGUkVDynW0ktQ9fpRdO1oea5i
n7AB7xYBvMDHPnUgIHB1pL45g+fhV+2vbSiM/EXtuiCYdo+94UaT6ZeYXmiNosDyUpNT0dMtbm1Q
xudqaa2DHWX4Skz9nYQghxkcSekkGfOUVt0DKvqrvhjU0aEOX5eO9ypIan/UqUAiikjwApmCb83i
16jdN+ae9zHD+kD0F6DxnaeT+r6fY+1rLpd5Bz701HT2dTzy92FP7UcF8rlAd4CdXoM41yCumIOh
9SBgwBWX8WtdMhwMneWB0ns62APFTJbamjc6fbdBGzivUXrorAp2DnqomvNs2DsySF5dCHrwygjr
QJNvPRCgGG5y22UOpnk6txoDwvrr0KK9tRdUAlaTmHs9Y8jP4D3dUdsPfjqzMSA6DHmtmzuHCMMN
EKXPSrXXSSgBFVjTszO2DDTZXpDrZyoUdHHx6LrDxwx98raq7K/oR5iWBXG3GcPs0RD9yZZdc1M5
xjEuadeJfMvOGQKcQm8uWRSA7TMjZxPU9XvTYJKENoTKZekptmXPksEiVrIGNXEN0A5vwNQ4nkVv
esgSeAZm9NmdHfcRWiexBIU4UbH1O6CN9a5zMgpKh1csluWxHmR8wSKPT5SH0KQFEzpa1nWpCLNd
01sW3aD1UKXUwBTx8Wmu26uwqQEIDabGXgJ3SxbxeEESrj5l6fQyBn1/sGdcbj3xVDDVwNMa3bif
iknb4W22ECAO7m2XDRc9hJ2H6HD9xTHE1y2ZTBYrvxwtIjY+1OTxbqrj0eNAAzEXaR8xsCdezfrH
ZAnAWdj3IIsXwnbjuPEBdqgD5298xGQ57kONUw4hGQA2hGrwoQ12gItp7UIc0BhXKlQoshL70E4+
MluxrhbNeZy79tSm2MZJCn03tco+ZkUW7DQb1rKslNhZpU0nK3Od7CYdICxWVxYgZbBDBVRusb8t
ZvElU23RPUm2Jbi9Q0cjdfswYdil/UVr4pTjc0cmA0bzpCZXnGx2rr7cwQLbuNAMbKYx602G081q
zUONSIIW0K6IVn4y+5HpCiq+uWmRXlptyemd4rWtxjj1ChDD92DzbdV8KnG1L8URiHFruxsyW1Hc
ekWSxVoEv4qcwKb5jj39d1z5t+NKfBJ/VV7fptkr44Yfl/ny2w/9VlrLDyzQWbQapsBzgTD6d6W1
ycpeMS20DSBI3/bov5bW5hodpUxJPMw3DTWlaRf9z3+bJnJpCwkzxbux/pzzT8pqy/ppkU/UFRW6
wTSV30CYjFx+LKsbnqHFpEgdlJ02bU1M6V00dDsz75w7K2JGeEU6IZGPHTEhlp82pG4/RZ0FYchW
BlvYSWuqBYdb7sbBXus1s3lkfJWdHJgXyaVTBcv0JrY/WYsqyFUNgfmMibF1tRTgP+vX/AhrFYpr
6rIYGZLiGlauhh8kqgDMzsD59vnMbTyugMQlMiBmDGPjfhriGas98gFy7OD9qZdhnHrnMgO12tqk
ZFEslZ30zW9KHjesnPh1WAU+APbQ+pRNiWeiWsXV1x3S2w7QbZbrZHzrVOkTqmrgt8xeIroie+fU
2VLdlKjieWJNpIBuoNoRzH3oWmU2k485WNfyY2FJi20uexwXRnras6u+cQyEPSO1LJ9n7cVz3o+g
Moi0oJQfBmj9gqR5/W0ElT4ufhrFFrDqlF33AtuCgweIQo/hGkVzXxDBhzAKR93U8bDIGKkttRRb
K6kI1E3VEGIZb7DrRXaKKbgnMfOXJZjn1ko3XR7OFmrFkr2OTchsuDcINGxuiG3RrnRc+RedzbW3
YLxnEi3ByLRRcRVp8IxDPC/UKIpcW9x6pFmKYrwjKdnaKbeaX9nTpz47+Gwzp3O0jVEt7QYnT69Z
MZr7spU5ZvOu36fFUHdeXZTKQw27HuwEH/bY5PO8KLcm89Nbi8gHFk4ZKcaQe1kcWSbFSVgeoKYE
d00+5h+DQuuY1zGF8BZtqG6zRD1h2wzvzLBuLxg07TsaguETBptpi8Qeg30VTXdratpuHsr4mQI4
uDDQm9kyVpqxGXtIMYFNOiRWSfuGDOrgOUIefZgipZEGChIIBafmYtltzOtABRl4MC1eKDFpnZ6r
1WNuB5l6qpUoHhAwgGbBthhOG1pQc9qgNrCnTTkvy1VBaYteGrs82IiiuxonTH9jlobPJvGqJ5fs
48oTlTU+4t2jmXQquFi0KE32LkapMg8/DzJtVieFj4dx8WZ2HBeSoO2rZrQek9retkkvwf9jPr4W
cxWGXgLOkIFa0w+3fRgaJ9Rr5UFKt/e6BKSJhyuquYsyVTw3OBf3A37cL0TBfhQ1+uguc5wj33TO
bBRzFzx23AJzNt0Fqo2OeJ6bx1CYy0tvLjnW+nEy3pKy0U8EFts8x2vTPo7Z5O5kUn0d3Do4CIsI
ZpQCC9+gnQALdvoXXSXZxzld4o/m2MWreshJP9aMQlG+cIcxXGv2us3aD3t9t4Nbf4KpSCHtUPei
SEAH6hYki0w4l70CiwExKYWrIYPlgblYS8JQVOnxpQiSiezriuE82j2TqxiTdYRBI/PiTmu34Gdm
UjJ6FKkBagA+l479dbbCb3Qa4nY8lrpbbNl6G8/S1szbTmue4qV5SCrN/mWyUENRbg46yRcjVD6c
cAutYZNIMlvn4Frv6PjJ5g62dhxeubK1z1C4a26Nvn1YkABsrUYv31QPXrgal/JCqbd8Ia2vqRki
Qghy87FC7RHKp5AMqI2qccfTStfYchc3PDPO6T+twPCCLfsmSHPIBCk9+iaZYJPGVfhKzRh/zeDm
bNqhvjZ6eGSWGqdtNPTszyOiDkzNNrCYjuN8DajVAYut0MR39EfccTLCkVVT4zWlINIUqyMrhaRd
KTedcP2sn8TN0MYr3DeIdSpDdLPTwYi66b4cZevQXY7mw9AFzpd0zBmK9thVzI2DJsiHXz3fMxx0
UHcU1iuO2vLElJ89B9N2zjnEA9MlBAyI0diJAIyNUj9/43bOQmtvbCDhM9nByMiFaWECb+Poqswd
FLHVLJxrDY3nDdLRlEvUIiJCn97grxT3gq4EBx9xD/xPQ8KWgvbKSisXtKWcrrXOANiC2+1Nlo31
XmryFyw9xrWwhxadQJ3jJnQp0RvkQ7DJ0jN6D+fsmml6zRpcJex23iLdgOOuk9Ihp+mp1JsHNKSM
F0QTETYKWjiml93Fgr2SHi/uXS2a0teUgQZBtmN7CDXwNOkQ4uyOA3qfRnyMgezuk9DSd9zvbwmt
931tYLyLoHo8EmrFCRI11XFMaGWbJrCys1UKnHptMTA91kmTGmGFeSpX3V4iiLrjys23he6Ol3gu
m1/I2cXTbVQio+yRznNIQu2R33DeGmhPgF4zHKIzs/JLHmigYoy5vBJFZ2x0xuNENujxtdaEtqeK
gvVDP/Vb2U/dJ3QY2FAchvuDnX7uWvElqQEEsVxYrsGShb2nCEe7SKembwHqvp3yyNjg52zfhTmk
fi/m/iFBMOJT+zd+GTrpTjoQsMxGCx4ooNsbpdvdfnSZpMwtIqMhTEzhJ4u7UvUMplrYt7WrsT9h
vIg2VgF7jpXOZ5wr/S4cnfQXMIXCBz3F9+o4n1m4fm3SuL1CE29vdDtd8cb8KbBsl7QIpkVD3BGz
k2RyO8T40o0uFtfoeZI3N4EK3WWRtu+sAiFJG2R3SZeZR6NN4h3m1xo8Iqz/vs7cgynL1UNE5aXR
kO9TIxpOcV5i/88mJkCd0LStPi/dBrPr4Jtsd986a4wh3GWPMbk9m36O1GEcTDYw1nmRY3UoSG7y
WLAau1JYb7Ve3fV4oLyC6cwGYeCeI1pDxKgR64RTKopow2IcbR7hk8pP9fLGrpo7Wweu1NaItXN0
lkgwtnpU3JM9lrJqW8Id9mHAX0x+PRUXBhaX6Agedw25zM5mrmn3bjuN+0z17kHOSUi8RX5HXtcF
I3i063LQVwuIm43K5juWr2vOeprt2w4CSbdUxVaGJW1j1It9QZgUh7Bt3mpQKDzOdvuRmCySWcDr
sHsUX+tAaT7tcu7FbM08Iybye4A0z/PA7O9GBt1vcT7Xvq1x+UGgOSjcz3dKQ0jldmjw2EqzgnOr
/moiTvqQMPH1wnhxjnk332WxtUZ6fU8V/LeX+rteik7mL3upy9eiWHWXr0X8Yz/1/Qd/7ads+QF0
ukNwpmPjU+FP/+mnHP0DbgAhXLQeCtX0aib9bVVhIADBeqqjyvjehv1nVbGGdJLzC7MbYo6r1i7s
HwhADLUKPH4njiY0FLu/aQvdkDZy7Z/F0VnOQjWvdAakdpHOW2QYbOOsbJWxBoi3fBh/xPsh5sJR
PXYK0aDRNs0VJ5rQd0vdgAONMh1WUt12mbWNGCKTFp2GPXyet4qn6O2o1HyiMdK3MubZ60FZtag8
tbb1QUpIlGoZM2zNbIVG6OJcMbej0QCMnUTLfn0iUvDNCAKSOroRjtS5O5blKcDqx/gPKr7fwLNI
fPreGi9UA0JPr10SasSk269LYqqCGRLjb68kpJg87ooUOgb7RNZExSEG1/ZVEyJ8G3Einid+5sWa
y6Sn63PldZRnpOwKm+wEFM0u0URQ4AhD1EbrQopZdhpMN7mNy6g7D2PLkiVIlk2gc7R4ZTdMPqIU
Jnc2DHyea2h2J85wWHygMOFRudRKFYDYIbPMJ6fhYxYaPldWEZF+xFna+4WtJIPcOvRJ+nE9STzW
cVzc/NJpptp1asnvgN+XRCQ7zS1YQGl41HXFkf4ZWYGzBJt0jOyd4aJo26wmSRyIoe6DHaBwbFIK
P5yh+kcYDN11X8qX1gq7B9FCuNk7TQD6zNCSsIKr7qR7cGjm85Slxo6AEBzAVZgA112C4CxLtjSz
qdMAlsWCJWpo721VOolP4KZ1NNE0vrPEL3yZi3t7uKwMgW07YkJDo3GRfR+Xq4zBvKFE6j+t3cBT
g6nxdmgTC/688rXW6TZWniJbjLp8bxZTdgShE1wzhCvucCHJcyqNjzGtxzYtIZrPqp8hZIbBw9xb
NUxJKz+Mer7RS9HBaE2Se5LO9Ntea+1tMMnxKlSgpBLS50DTUaH0ekm8SYklyR3K4JC4gbXrVZ6+
u+P4JgJX27FaD0ov6jJxz0WO72Wa6itSxsDzZqCHBZkWCE8NyQbBuiu52jYM+k+lDl09d2q11aL2
ZckRSC8TOK/IUGB4Z4ffskXTEfbYCAUR1MdsiLQX1GDhVZVF9b2VVdV5xjpxtJ0WIosW4e5mg73J
ZBPdmEPNdcNlO3rkzhn7ao4Cry+ieJvokva8AmHoO8Ka7uexW0nzsSzDvZL5HIonJyBQe4eue2RI
bYlFqn6bjFEYOffI7VExb2YN5NSDYaTW+GCxybAkRjP0Ec8CjXfi61YSn1Sj23cdvODo4ySXHIaX
SDJzR97LavPFeczrD/ENjEvjo0svqXsZFDZgwUyYG1+KUrNesEAVydVYsrEgcHZJeDeJTpDBvinB
Rz4McSzHhy6Ne8o7kqoSE8IpAVuf0rRrICdjZy2gcURWS1VWwRHCnWtMnGx9HIafchGHK/CNLK1t
qpU5lydrQd2f5kWgPxPxtM7ox9kOt4yv0QrVudmREzl3jvzUf4uPtL9nSfIZuagRsr4rjzE4avrd
IkAAx78ULjSM4xajKKQzHUHfKabZjV6jz9sYHYmZ3Fhi8v8VFfy/RAW2Un8pKriPyl++/tdV+4fI
7O8/+NuTWnyAcWMgKeDJa3xXDvwqKrDFB4zIkh0MGWQ/8CAA4RiCUSjJXyu4/kehppCWjh7ym37z
Hzyj8SD+/IxGJGrqkuUi0gJUCj/JCWqQSE0O7Q5dPHLzZI5KBhJU8X7ouLkfG9bLmA/DGZNq7CV9
9ZKF1joqs2+gLGScyku0pifInPo1L9iC6c9AcaC0Vhl48RKNy3ZhGHrVCDvbyFmzd8k8jWsUy02V
DYARJ3FJprF5dc38rEaqZm3cBx1pgF1jQTEYc4tBGWofhqfvvd7HN2y11Ka2K6QHRcl6UYNgNcGT
8gC/nEpXvyjRshRsxtdV3AMThZ2JhGbTdPF7myU8n5GP+Xbp3NjmtB9jIkCxrr+7aXEexXAfTISV
UExAfEvPuB8uMplP7HCYKSaah5zylSqi3Jb18mbRBWSDeCtt9VLP7Y52hbRoAKEfg5rc18ZRHoZ8
1y9bbLwFRF883i/pkL3aOvoIPRzv9SY9r59Ax1OQQUP2nlSFRgJgl+zMDLSemSMA6NcF0jAOj6E5
3q9D6o3Dcviqydw3KgB3LyJ5CEOMTb2B2DDLYshuLR+MrkO0i49G1BvgmadHxXhhrORLZKbHcMpe
mzp5LRfrBl4iMwYlW1/yhkYZvwNsvUhUdbvZ7HYI90FTyPTILhskJLBPNjBMjaAvEvobNXhOLCyw
lAGRH6crqVIbYN5XnMffgl9klL/St1IczQtk4zXYZH2tSvIXtHq5jK1+6Yxx30fLSTgs0rVBP1U2
2IAhjd7NjL9mificEoFK1WgdnBIxRRLzDoEwPC9BR4/YqYzNITx9MgVYpMVOQrEol+vGSo4MHZ8b
WQec2tNjrlvbaS7GTRE13TYo41cCSpjbGNObUy6nwQhjDvAGsHVtvxDg9MWpzVt3jAURwUhJgIgs
Vt8cwDw9LrV1iPHrcKGaB3gpEQJaB/lAB0ql75cTwcqRP8IW3iAPMo+uzZUwLR3DXyM3varVn4tQ
vLmM+7wVTA5vPzsyVXmsm/5RTtl7jsR0gwsG11s+PZqBiLw07ipmDVTOi9KijRDEGnz73EWhmNnK
l7Iukh32x5vKkjb9JT/H+2RYz8J1NNVLbDczfR+XI4+Im4qR1uckoL62k2gmjSgY7kzFZZdNYcBs
hwHbjFf/gJB0ONalNVy1uXKupkHDvx3NGTjHKseAXs07HbbDEVF1uzG0zHzrRPt5Hhp1LZy0ot6Y
yhjxTMOsOdm6OWHE5GONr4Fd4hZhUp+pfSLr4jktgud8Ysa+XSTMeC9n9jRFwQ1+/8/MOIdNOmXI
LnjcLcStVd3cgLObIgF3RDFqiqcGG1rZJZ6y65tMiy5FiZ0C8eVzqTH9aVn0+kNvvU7FDE28MDD5
oyD2M4VKygZYWC2u2uW0z2iFy+CC9qMjcIvLf0mMt1KUldfWOZKlAe35ZIidadNK81tQCWHSB9JF
HzIZ0rmVut3vJ3JCob3YL7amoADU41UwNO/a2JykSo+/W7VdvvdUv4eZ/SS1l85qkHWR7XPrswuD
jPaDKCwGZdXDjmKojTIefU7drTrfm9iqUZQK5f31q2ER+LGv49VcHmimJXUpyE/58dUoAvtCEcrG
ZG4ot4WAjJ2ZET4zDvS/fqV16/ZDB0k+I94BBtu0qzgWfnql0SbGOgmq8kBc16sbcBqux3GC12oD
37tl6DbO+ncB5f8JhvtRYEc41/qaDhAQEkrd9d8/vrvQLNzIaQNAE0AuWT4PjwBLM/xFwL41i4xn
3m+WIe1oOQD/+u2aTAH++H5dDLQ2jbiw5U9bSKyX45LMTnFo8wY0KePby0xc2npcnBCWpuS5Tm9j
C344HTH3JgMZKg3GTq+J5rcISXhYLKc+HHjqmtbBdXNtk2Bwh1QJCZnjm20qQRJILOoyOReq2eXW
cD/l4bNuRcA/JnnTYzjYgNpx9+Cfqk8hM76NdDge/vqd/sklBPYDIaVQQreMn70hRhaTnWtIJIcG
+O1Sv+jucskX5vx/8zp/9omiklxLK5SOEK9+/DbdUeDGcNZr1c3kFa3UZWbg5+sMJyim3WTbOum5
CwXx0cN8sTs9v0POgQVvCd/rgXN5LVWSlAJCGNOJAK2AKLP+UXPVDfCcPRQm7NMVeWphiAGrngyk
wpYx7/PQICswnnGH6U17X6TT89Tw2O+NWB5RUuYIPzpAeUX8HsSI44o0+4afKvfAb9+Dcnl2wn63
dHQaU2Ueotk6RFFBfADRCkjqpxOyoGxj9MvFnmvTAwYncGNrnxsLIZstqLH++oP8kxOGHfwKyNAd
G/3rT3fiwtiwlppZHJZRfCsnJk42dqLK00bz8NevRYX9h7vAggfMtwUnzVplvb+XuDbGHJNAMxcH
Kx3uZRsf8/LvDsxvd9JPJ4uthCHRFQhmFD/PpuKoTrtM14tD6Q7Vro1B+wItfFtPevQz875rgmNq
yIOrGTdj4BKtU2RHFqEf2yT5AoK88Az0pwhuEvMwJDzEI5fTqZrzMwOf90WNmPcCTCmZqfA0IP1h
f7O011msfNSzTw4DFob9hNXLGU1mZlG3CGF2G8ZL1c5oDFDjbm3soS4iKzPid4utHjij9DxM6TG1
cEA4KqFAFbSwlqg2Bb34ZtC7+7IwIh/N7+lvvpM/uWP5LlzpgI/TpbSMH7+Uwqi6qZzz4iAyGoUh
yuNN3MFSNLSU9xzxCcSUW8hPnZvcoqUP2gbXtMhvcVw8O3hdWOkU+HOCZURGL0pGZPrLmFQmqTD0
1NiFbwiQQuIXWKStGAmrQE6iiki3rZ3Mz7jf35ZW98hyephMqkPAYvGm0SZIaPrzTCEGLDeq9mYG
LKYa70NL9V7CrhlFEwdfqwZA4hp+W+K/3b1hLc9u1Qx/k4n8JzcJz4z1H+andG8/fUZjWKO7Hofi
MDrFlhJn8uyRX0cy4Quq8G++ESF+0qysTyqHpzDHGjgB5w/3ZC3NmTFQD+jaaAtfKCTUTpAcA55U
ruD7WUouyWWmQRoMjqkkoQIMs7NKKQCBeCuvLFzw+qgxsXHBlozXdW8xO7BxxTWLgdvMRWgauVT7
U1GaW7MijT5Z7qeMoau9Poy5zEIzfQ3GtUqFGZUs+rnuC8IUS2NDueoPxJ3vOr7Sb+0lZixzi7YD
/hi8GJba/EQ1Drsq6DtYxF10NTnT5VsTFBCCux27FPtrPz7GHY2kw+QXbBGtnrWMxGjhJJ8l/m1z
eDRScam1+GiaVGsCk1C8DpzXP2g5/yUY1guy6gdwdk3rr7dRO1mgN8dHhTsEAHWqcT9BRc5qqiU9
SM4Ty9EtK6DWb5gb1QkZHAX5T9eEe701HfDSng8Yodk5NulZ3IlSXGbyJYmG+9GUhJWVFsBBjG9D
clwgyeJ75AbuuuxIUwyzlCdLTNI7XKLlWY3dORPW56gdi2MqLFbIw9Y0mnmzNkboIwAp1WyDHSr7
rJMvBjLuv3keqz+5val1QKSBNOGK+pkJiZwzqQ3JLLO15zeUyfetznNvoM0iswIDEfXXt1a77Fyx
61wqvW/3fBF1u3kEsV0n/BgDLZBHBTg6xPrO0Jg2pPCwhjPoFL479fMhE61Gg5YiDA5l7NdFFr7V
WuaewfEQqRjyXGQZ5SLozajybTYFGmdM0s3Pg0m5pTdmtUHI0G+mkJwcYm1v+pDGkOdhZKIzTkLK
bDvpH7uBExQtP6Q1WlK3z85D399LqyckMlOTHxONua3H5ZRH4yPJb4QICW1Bnjq/qXYhWLTq7m26
A9wK6mbgIUKT2T+aarqs1Xxn//Z8/XcX9je7MNOkCPzdo2hlXP9KpF7R2P/z34/swr627devv3dC
//pTv47XHPFB4U5YZYOISv6zBHP1D6awMMusOzIq+nU/9puoUH1grEb2ozToYHRhcZL/JiyUH1wy
7fFHuxyp/xS2Ku0/FKCICiFES50iVHfZ0/343LTnxtSi0SoIJk5bUe2J52Jl40NjGAnaznU8NULZ
xnjdGfO8yVu0LKKFjmOHgX2oc0k6khUglkLRJ27aWqrHKdVTX8V6sQ1D1ZLs2+C/C9X0krMoYO9v
WuarG5KvZ1R6tulda9zUUSipR+xf+qLqrgazDfdWXIRbHDb1RrAlxr6AOm0edN0jAEeWaOCmdgdu
nezowmFxlGCIlOi8Xoumza/6KSQEO1a7vrXtrU5A7mZI4vBWNIFzKOYY6XdE0rk3tJIFBqPp8iUS
fb03Bm05tkPGvR4iA/uCQbQiaixnWoj3LgzPZTN3T2nSOdcTz5L7fmyMbZHZdyzH3bOeIGtw8jD8
DPIC9Y2ZDofF7gmli2m1g0Rv9o1N4zbGEquGOd+VVYkqrDDA9kAe9JZ+ELeF7RL4m26tckovmgMw
0A7AfDChcvwMDy2pC7X10KxclrGW+ob1gIReN7VXfbtoh0BbxFGmkXakDCKdE84FSSzJguhML8+1
ilga1o62UqBoE+DlSN9Ac3odBrm1R4mdY4wCFkctuNxVg9GebdhuHrO7RzXl09vMNN9vR/RaxJu1
d0vKinCcVbZTfYk4opqQCMWJ/aUPYPIX82fQdi32K5NwugF7E/jH4Hkgt3yXJIH6BbNxOlMkGsk5
ZMfFeVmBY5mmLvedHIF8HDnOoVVNs6uVwZ5NX7kSlmUg5+4y8hsa94vTFON7OM7ublk9JZuagC2f
+wb3Puc+uvykekKgkDxhK55fNbo9+qrF0s8asSsnR1vl43jyIy92CU+vQqf1kHg7W5jpzjGAjXFr
iqE8Z6N4ihCmdSxrZX0AIJjeTWUNTxyT+a2BIuEk61hNzJUl/spYaLl96LU+hv2PzwrGUi9TlDT9
mu8QL7ukMLBrLlNj7iJZORsD+hwy/NLID3PvsJpcXIhyFE9kSWUGThgTZa2xTWpYrS21kzcZS37R
NJpoFlFeBDj13CjjtcxqO7gm8nCKTqiDPiqolvc5kpVAc4RGmGMvA2Of4ZlJbW9wx8J9W+RcM04P
5uV2Gab20vaGk7/RtAfLNVwjxKxd/2Qhtlx551HTkx1iP8r/Ze9MmuxE0ij7X3rdpDkzLHrzeHPM
gyIU2mAxSMzg4AwOv74PUdlZSlVXZlevayeTTBFvAOcb7j03VjxFO1K/QV6G56nxLbIVYlXOW4lX
+15qo8qnKJvH5Cgdv+i+WOXkwCN12dESsFEDG/fPCGgDZYAiyCH/cFDyuVcjOd9AbGj+0Q/F4mVJ
8VdEAivANeTbyn8WkM7abqfc2byrdTjEH/maD0V+crjhhIPK4hg00ENDAGPsorHFqkZt3TlmEemx
JOxc9GH+BmNoNo5BPQqk000J2LEJBlhJI/B6wl40yUZXU1KFT9Us3deCJACuFDGbCR6IXoybup30
bQ1T6mN2WJMdGP5imqbZ9evtCLeHYsoEGrGr3YJfieimAwighfloQ2ogkEqVlK1ikqRnJw6/kbQy
RHRWqDB5VAlOGcqQsG5ufPaFDZkbQ5va/UWBoldsm2ZkMOlrP9mh9/Fu9AgM2l2x0EKUIzhYl884
8sx4fixX8HQH97AjOKVrERxW4cQ4E0h1HTrtqchC7nvtxlv3k2ZtDbDqB9NKD7U/BodmxV7X8K8X
ZLoEY5puc6lXPHaMm2bfTD3MbARo/mqGRni3HVasdp971graP7AFzNd7FXOEmXjZrksa29iLFc/t
l+gWPIu1cWRPrrGBzl0z6gfxE4w+FYzXji/uJ/HbssMLROQ22VwdCiTtJDS//aKINBlwwFVqmd/b
uX3jGdVdUzt6+8lf3eUEMgUbS7TiISH6c6+RTn/BkaruHESMPBzq8lQSa3nT9IGxL8ndOI+1iN+h
JbsMtcyt8tlicHTGRzDh4mvhm9mW8JLgZURh2Wz6mHTA3G31hb/4yxUNabBJWs22aZrzbyniljPI
qvHaSfS+N2qH1YRAc9DbKeq/HA7YLp/j5ZYRD/oN1iSqrOWXxW/60+yNw8HsamyhY+WCnzDZyy8K
nMBUwjjznZCCt9MW+WY2R3wI3WQLnRhwJ7//QYcO+eVmlm4SfHS3WNoxPLEF2zmkqBw83gCCerY8
AKGclKNxcb7aoIl4FrqhfB0Dq78y/cX8PrKu2bs93nnQdubRU639DN5JIscgqEiaKtnnmZS7ru7L
60JM7dPAfXg1dH13i70hvGRqWkdLWueXRaqzQ2un43XRuEvkMlA/ghj61gZOdjkjSnuOQU+RYmWG
/BDlUQlU5LsPASbPprLFtdJAD6KMO//WzX19QFbUvTI0Q3jjFVubtcUd004o404VeKeKxBRAGuu+
BkLc26QSaJqayNoC1+gpFckz3Y0XmTXy27L2of4SScEqseiCjTCNr7qOBWy8pr3SNUA+21BZuT79
SdswYP85LLRoOM3+i2ENfYAjNFFq4/h6FyIO3KhReyiCGKFGpHUh4sTWy9ikWie5G1F4ZsJPE8CY
7ICbuhv7LUFr7qulA2oKJ4W27ouck6DrSN7mrvLm1H+wuzxIeOQlFWTGR+WBQrz7LFr/W9//TX1P
1bsW1/8ec3R8nV6z7Ofi/vf/8ntxb7rOb0yAWE1Tt7pU6gxV/o8h3xO/WQ4MT5YQ5JRCM/qjwLdQ
uZHjbIVcB46z7tz/KPDN4LeQWAaARPaqmA/C/wgB6q71+z8Hidjt7RWyxMvyRBCwRF8b6/fXe6pn
9b/+h/k/BbkAC/np1oNSUg7skCpMC7hDMGwvZRVeSifBW5CV3bv0C+sxTQvjHsXVfKhhp0tQoMhk
sWN4NWOHctpSQUU9EbE7l8fdixKCn+MZCahLdi2glDotiw1xZfapwUKwH+Ci7qSZh+Dphb5Nw3ra
ZoyrD4014/3N7eUYcgjz0DaG7/VCSADJfZODpSNLb3Rdcq+kqp/oF1YTi53O2TZJ+diiNOEhi46r
I/u5FO0ZRKh8Qz2WvwIdmm8pp82tFeTzC6FxHTj5hDgBG4Xud+BhhC5Tpp0SS6xJyd6d2RvQlfG6
W18GDpPib2YXn8iDX74Cb9VArshXGDxrn/fzV1BRoecI2L2HpbPDk2sjRZKWph4IG9zatB8t5Hiy
zcLbxpfWZT1ZvDXyKxs3ygoxHkhLRRHgu80ppEVgY+am19bgNB9mVhjPdeuq+3Q29M7Nckaubs8q
NkCe9VSWcXBIEJrTBtnNTRB0XxA4u0dXTpfkXls0QdbBT8MPHJDt2083ye0/3t3PG7/Q//W6Y4m4
XsABSk7Gsf+yKkI3Qvkm6wenqeIXc/32k6YxvzLz1reGL7rTkNvdiSqRRIu0JtitMvplr+x8udID
q21ZmHwMdIf6JqnZ70+NjXF45k9oiazvlmxM9h3WdJMOnnmJs0jfukH8lDjaOoRZVrKunUYgXKU4
ZvVUg3PtjEMxgl9CQd/vFlFxTduUchdisT9qb7ikmTOPPQPeIzR+Ro0ObnGoQcVOMxLcIZ5M9272
UsowPxPaO71jV6Iq6e3pHQ+QffLnsjt2PTD5OE3HSI7Dvs/gt3BTFtf+CEa9VEV2LOwPuqK826ze
CbUt8sVlcsaQLmMlymTwUzrg5+FBLJ0FEwPphV/XxD/XfEubvs7yKzQc7eWMmfZ57mv5PShbaKn1
BJ59wwStPerFN/d1qtSR9KXsoux7cYV7Q98S8DBeuQV61Y1lD2W1a9MlPxL2CP5scRLr3sh6faN6
kw/UypI9+urlSHnGvWkUyx2ePvXspIpo16RICJvsQmzeWl//9bXzy5nlChFAnKATQ3gQ8l2uxs6f
bxiLwWOcjL5xT6VN1mk41IhhVfmENIcsRn8IIydcrx1SMN4nAjwj1Ss5R840px+5bJAO0MOd2160
z37rkC6LTPfQBhJ9nYNDADnjl6rlpxRj5zI6GO36UPLdXzZ4XOgOkoXuItG7mRXgvUYEgxuPXpPH
tTFfEUGdRRxX836k5lsPVJY/nYu/Zuf2hCtnAscA2VQEM3VFs9x9XrYSxEiUZd581bWueUloSvyj
KQNSAoxKPYcAdJ9rQlSuMzwRREuSupFubcI/3mpRHCAb4iYcaHVYugyDd3BQqvi7IkjBlIm2mXd/
/fF/Ljf/eV6tHz+6rcAnBw1VF9vt9db+6ZExtQxBk6WL760OngPuBt/czF1rPODT4B1AU0dg0Crj
MZ+zEecWkfHyCo1Iqg8BWCyyG7gHiSYhHu9MRJ98ZXnSzcAyJplEkhnMCxhK3owguPAECs3Y/+dv
wFkfr6bH+oFt4C/XT70UCrRe4t+X3tLvdI6YpMVnxxQhXo1HNedMvLZvaM05YurUNXZeUMtXEQv3
AsNR/IN7j5RWZBavuPTMS29iq5VabGr2bRnEj6Xf4gtK6wSH41+/9s/n8S8fPnBD9OgWigkm2r+8
dqh6WYdBxL1vkINQ0ysV/+BqZm7Vqa58MpdsuWLao29KePaHvgp4Bxak/FMgs/HMRh4oRWh1p9Jd
k+r91njsKfoP4eT07KNYftwsgcou6Zb07YQcmSEfJqYfI48JviLiTlQ8DSegNAF6lnbRtwOUl/rg
46yMSHZHzGaxBe+HIX62UjM/GoERnFXWgtkOiHQrlY1jFw7eC9EKy6GbxvhE6A7RmQRWBCwMLP3d
TJAPsJ9cCWlKWuZusWW4t5vizay6o0rtut3YhZQnqFvxC4EzaO4nnhqftx4K5OSji4103HkFfznU
RXxmkGLdl5aah22V2yOqozb9EBJeWi7S+IUrb/zulNV6gqwfTe7H2O3QazsC5TtdAyefBOQHfLwq
HoW0yJl1Wi/7SgDKu91UzYnpjD6RbQbzrbPGiJRm6zLVk9q6fqmvcxPX9N9cCBSJf3qCchsyyKRm
QC/tfpaDv5QNnNXVQKfW3qel2ZNaIbjBNp9ncznp9jDHbRr5acwbSJc02VOKyVcPAC5xCZxJu6RS
tK/YTQGKlOeW5RnARSw9RTQaeVahH66hyaFI23Anibd5EuUXjv/+DePe+H3IfMfYIgWpGDilwcpC
phy7gsnn7iofrRzRzrVdbkobVeG+NGHRbYhQGo5BgktqXqR/0g6x01ODtt9PcZMA7c4OYesZdzY3
1rRVyCU/WjLh7ri+0m3XtM1Rm4s6ONy18MyzteRcv1eoCv2z0sWRpOpxRsGULbvQnp9NiQXJbpgM
8HqQ/amcGyJMUEv7uaWcCO6+/277TrXtxrE4N2YujgsJuAwb7AXPVGulDfJGOHaRHIr0iedA9qRI
oi43i5wgnjQZ+TcKcDTZ7UXrJceUukVHFdBokJ+pTD8M9Aj3xjitBQ4BI2cRYM81kKFtO7TYTJbT
od/1dK+CtwuPGlG34oNSU8ef437gNphTvOcs95TjkABl1o9J0qtTLByeOouZ22+pHbOBT0xPFhdG
jwSytcP5LumzxtgtSSveqpKcp6inxdzOnOwiMurFvEzIkiCgpCkYS0xNc0E6PDkprmnbX81mAT46
i2G5y+swBoDn5/q+o7Y8MqkIUfSrZflheUVwAu1pYButSOYNvBgOj+iWaeeMI2ElyssYMnUQy6Eq
cxVmLVXmRidkSYYsLJGdxABT7KX84fvTfd+0yFZcylZAVAW9e0nS97XvV+mtxbI24mEQ8smE83L3
eaL+t7P9m86W6smh2fv3ne3jd/2qfm5sf/8fvze2of2bKxgehWboEURKNOo/G1vBforCjBIBccpq
7fqjsbWB/qIht8gURDUOX4Pi4ffNleX+FtgunQDQ6N/5dP+BNNx0fumrVlGB69AfQ0JgVWbzu/5c
p4B8NMa2YaYztVb3PBqOT1rR/B5oqyRN2cDETtXI9qYp7v0puKIBHr96Y94+yAZunOjUeYAeS3Lg
Or9rBuM0x7YXH8YmT3mstMbr4Puwd71GtEcniJHQsntI1C2I/NlmjJgVDL2NujT9EykQgXWNplc0
X1TZWgN57GT32Qe4Z/hWAok5JI8EJEig9TA0+op4rZgk7T1h5MIfsZN3XfulDDhfUWXUVWmeITp5
FnLcOOx3fioctU9Lx5Ln3mGEBBCqLmi9eBzPc7jjpGLv4zczvvc5UawEFgShGFwd0gEPzJ5IOcBr
RJA1nM7Mzx8ZfhvDyJ3PA2abNm7zmtdx8JF4ORuGxVJatbsubcSInFutA1vW/Lnc9rwERfJ8Y10E
wl5WzFfIMJgHINNJ8JFqPwpo/7ulQSZIqn1+JD9Dvug668kArO3+mBs6gFgVuC/ziI0msJP0SNn7
kJQlfCc95FetVTdHIGpPeQObIodDsjGrEDDflKREzVZJ+pzpjGH3DLfYD/RV43QXKYiIZ/Kuahhc
6tauNMSRegxBJCXee6/jadMN0wuTECTA1OKFtk+JLp70CCNwBkBFPoTzlsCA2tlxMTwswaDYExlE
WPORoisjasmX00H5eMoCqz6wVSXELnvCwEcln/UXi2rYMhTJNQsLMtyH/qWp1Lkam/pY9JmEKGBv
IcVaG4Uz50JKYe475OVpUjVkPRRPUhgZmbxGsyuq8Tt2Xe+q8pb4dgphceDaNlghrUIhEHrFPBQH
Z3TMjV5YPmHz244joI4EGz5N0JheEuTWXQU9XauPRvYEaSXb13ohst1I2KWuNGmM/eOhGt3sjSA2
oAvA63eydY17Ji0OUJPke2zHzY1rAL7vM/0Adrc8CFlRL2cyO9YFlIwhE97Gbmbm97VLt8sk6sS5
kO4pksI94WNO5KZGeBi96TsJEdWpT/EmxJwdG7QyWQ08P3trWOdGo0v8VJLgAocwqFhw2DzP636O
3MWgqRVjucMhl20CSz+abi02JIU8GWV8AmtHXIFCREP39ewSQ0LpqPNz2roEpaPi/8G4pfs2LH6U
m2iMCrZQzGhbMH/DLIpL4HTDhef13PFDF7RbGxIfBgMPzeoYYBgDLReIBDzwuBAvg/r7SNzUcE+A
4+Q/lE4hbyFukopDAnK2YsQ86tgs2K35oCoySTZhWsvsuhfmkhxIe7DQC5HQi2m+57dxYYHZQJ70
PpStHYl4HG/RSZvAW7ksknCEZhxoPX+0kkN1l/jOfB76rEZvTHIeDAQuLR0Zs0dZ0vJqC5zTU//D
bNsp47Efy72nhyH9Mecq5F6bwhaClmjldI1eS70odkYE2qVOuuzNsRIXaR1WeE7ARaetYR2EhYC8
LZCszDmZkWnDKaFRRzUiwcttg+O2SY/EVtraO0gY5QHbId1IsHzVphM+gevX12VuvHJLPVtLJohH
JLKlavtzb7TOdS6sYtuVVn5RG9kH0RzdNrNk9lR1OTAGT7rZFSKjEcPssNjbBczlLW3XF6AaFDVh
aK/Dy7I5myEcJN8eL0cQGvdYiYyHwlH+q1W5TAuLsF13XrTVQ5JyG8M/oVVpar0nhl1cebDFAVr2
Cgxv34NxThs0+Fm9bwwxs67nrkWP7N0Rl2LTNLoaU0gJz7EcwcOhEMpmdZxMeMqUc7jU22AJNkii
67vJnl/IfnORvFfhe2epO5/x/oQ/2B6PdtB/9ebVCy+EsbPs8QQLOQBGRHnG3lD2KGwdNkRGb1xg
40z3weq+r8UCO7XR2WZOgtXEb3IeBPN1BhjhZjHEeDVnxJXW8+AjMNNkxKicW8u3hh1efJCVoaM3
goFJxNKJyYXZHWYjQSRq91fhwKmFsJQekHlMJHpdn/qCVZI3gY5PzOl+CKAQFgGdRbOiC3hv4bHV
+mDMbXjqxBhHDbbjje+F1fu8YhCEgV50WNEILJxwbH7yElAMqkeQU2A/AyRwLSDXrerbE5ZjEFGG
/KFb/0tFcNBuQce8F0rSz85kFhmM3HZprSHZYTg5G0X7MRbLVUkkILyctWaf3JZduV/foKolb07z
xdZizve0D+K0rDAIY8VCtJIAbYLjsihIEI7Aqp7RVACAo/fjvGu9b8uKl6jZX7GY679ZTVFcUMti
S53rchPb04yONjcvuQbUQa2ciqkofgxeGe61XL4lkp9afBItwHbHV0Rux3iTc47+IkzewMdS7JZs
yWKiuaJ0hWJMTjDycMcKDlz6BR7EDxm232nY6axcCoZRO88VLQMhG6p9KgN+1NKBf5JAO350zNij
XOEcczhEN/5K6GjcMr8LrUaexCe7o8CxNYH0GCpKcg5TaKnw7J6DueGB0dsPjKZgOiWEdeUaW9jg
ZeWbtfJCqpUcMsDU3eeEfUZwHeo9ksDqEnEpINh5caLRnt9UGrNUwPtBeCCvgWCpArZpGzwpYS23
hQ1GlKcpWwpQkmRQ8YFJXv7YF/kLt33RX/VTHTy2vsv/tcX80A3xySv1FCG9S+4GyHy3LqlHL2A+
H1zPmyL4OdeO1aijTc47DME0ZyOhYj5o4iCdL/QfU0QUD+0VyQTOEntW1JJYwjc9TsB4Vi5M5o0g
FpPG+nBpbV2mwiTyWdJsbkZz6Y8Cd/LR127wbSqUeBng0eQy7m8WYRv5bhzT8ZjL3r5xK2/cmUtO
SJgjZD/CwyBaFXUHDZ7rckWI6r4NQvceJ4gSEaemQYlhSStyIbj+UJ1Nhho3asJ3isGkITe28w5S
mi63TI0Gn7kPY/8IDg+T68R+wLlGfnQvLpm8518V0Oe3OmnP5ZTGxBM0gDXbxP6Afug+1F5mvYNQ
YnyIqRlJggGF4CQ/eUVZkeL016QovYuVbCQ/GUcr7Sjm8LzCfF0ewtq7ZbJxETegwbcjjwN9RIaY
czl7o/8RJ34VYZDwb8LezZ7hETtE5GbuFghYyTYCLaRs5FJuu9avdk1vN/ed7ZDTSgKmutaFFTAD
jBvQXL0cgI90AexZJCjQolZuVGJ2+T724Umt4oud5HWx+feMA5nUcXVAy5w9c5oVzzzihq/MRMQD
yiyCvXI/Owl3ouKNW+/c1sw7NhnOCIiNWDifEgso7sVozChWlrQ7I6HnhkjFVOwkEcdn1CVkHlfa
LNYZB9G/I9yARYDg6uHzP4tgGT5YoYzHQDX42vO8v3HYsnxhP9EV3H9N3m9tfO5F5WLjprpCy90R
J5XTPqgJGBcnbESfNITbJZQ2CvBSzuMuy7kfLghXr1A/rayyiQA+72tSrByzMSDsh6ANJ+RG7KCd
zZ2nkx1DAg/NQ5G+jP4EfKLxh4dyqdl9AYYzrspaZy8Iu+o9urdqjW/Q5QmqmdjmQZ4EG8cpSApV
K7JNkE17h9wARmbF8Yrn9mGqqI1V3Q5v9Qp/M1If816/JBfdJx7ukxTXV2P1iNKWybTwrcO0IuXy
FS43V6h8mqQtI2kspdq4Halh0wqlKx236wivJnI5R2m7G3NzuKzqZdg4Vl4fB18nt5a04/k+8POu
udGM3txtmGjRegVpHZ5FscCIPJwVGVuDZZEoRrmZBUOyKfx2ch6aPiH1g2NsblChqGMeplW4mfJ5
XC5K7RgRvE9zByyw7ra2SjlHMVBpSifPPvap5z5bwWqyW6ZE+kdQEdJ8wxsdbwVikOQyG8eMBNNZ
dDnGpWTaetYw4loyfASTad81l2NvyOMAT+Bes9mLKpNowcUlc2XsSUJup06eOq7J7dDb2SUz1SyK
rcH/wTrDeRd14RCqm3U9TNxKPqoijLMXfNjkkjjhdNWvk8aA+Yy7xZ4RfG8CmRy9gTSXjdmTIdYi
+HoCHCB2bBsWMNYKfq5CZ/MqKKwvJsRMm5L+mE2jOJCGPJwX1o93UmaSdDinup8m0z0vMpsiBrRy
66YmVAAzrexdUrA2AuNAdcDY8KALgKgduRnXjtMiUOM1flFUkcy7NNuk2sx3Cc86inOYbYxd+91Q
+ieDaLRtQ+N+3ydZuO8KYb26pDAcq6KTm7hgtsw4K9j4gEUOWWKPDAbdNZiCMPFNodLprQzBHcJV
u7E1q0uyeW5GXgn+aWLDpWXNR5JXYVkPQ3KJYTPQG8Sv047rpt3LULu7dmayxrZlpWfnGR7YuEp3
mK9SuhGj+Kao6TdN6FdHI2P/Z0w8SerJA54dlL2KDGGwaMpte0/wFvqM0DduenuZmVKmx0EX5ZUu
yKByCZ/pqMCNclfOafpdSs+5imPWklvZJseY2Z1TkFGsB6LBZvZT0dKxjuuw5/LQmeY7Nl/h9agT
ch/rzDsWXubuLHI7NkI1QBeEeRsEFVE5SpGVPKzkOL/O4coBSKawa4PrgmCKCNVLsTPL2NnkoDle
PjVc9qRqYi2ztHoxpHqB/4d+EKmX42qT7Ds5fgjNgzXAr36aqw6hEI3nKg/qB2wWECRm4B4bwC7e
1lvKVze0093It8UWQn+VAU1EwiByaT/g3H5lJrteb0BFdkNfF4wHbZtdC6pLHHbxGZ802jpgj5sq
EV5Ezfw5vtR5uetg4BFarwkURQ3I1aL8gynY4lsdqqEySYpb5g9CbAeC4YLdKMV4rXrq7VwglGzX
8Y8OlDyFbVuSnz4SJp0H4vtU06LlfT4eK6cftpPRWmC/gPMWsnvvU92ffZazGxEU/pm51jZNZ1Lc
pdfyADYwkvrViOqVcXuStW/0a5Ric43dwVny6kSo5VhECa7H5xHs8IZ5z5VtV/ETpdRjZrQkGwLc
vkg9G8mzXigcm/QUT0uLAGIwum09Dt9Cs8XoP9ubNLeeaoMjLx/JMpFeF0STawfPhKBUGxRbZCMJ
djQwAt1HxrxErC2FdVHP6WVm1C+99BVJAOlD5xEixUm6n2aqozphI5821gsytPJkj7XzoYDxbUWC
n1Ma1ZP2A/uHlJWxwIkOiCxh6kHxrSUD68Wr7oO5J/+kSYgP7GUQfxvFUIwbPY5YpcN5um/BGTYI
eVlYHRhATHtX4SCj+K9MehwNO43Q6/uaAwtDlO2ibMzBWQ6Q7tPe4E6odp4ourNVU0ouWaJpdeIt
X5X0rwpMLjej5zAkMOGXbKylILzAs2Bn7sYA58ZuEKm8BnMRnPgD/1TUwQ+L3Y6TExJZBFl6DqVg
Ku7ycDVZ28eFRPRdGEWy097AltfPYc6X+rxkfsGtbj51PJIi1i8wDa11FijrBNM55H/f9Mb1nqDK
WwOnMGw5UaIsjgRPd+N0JE4IPnr7DVj6GYMnSrNMilORGFdxqKh1Stg8sAHP0oTiO9nsc/3CK8/S
ZfwHsE1FNaU+ADx8fzGhul0y3oW5WpUDXPHx7GJXqe/YbddbBjP+CYGEtfGNPj3QuzBAXCrjZrKc
Z6Kd1EUfG0DTOw93ZsmqOxUy2WVNZR51TnPWuYM61biVmFz0DRI190PiKLwbDMEYLoZilzbztyIx
mZz1s71HzAtqo7ffYnc0H6bALbaeBpOJk7eZvrvKHx84+yDOeW4X+aIdzl3LMEqYOUp+w7kqu8Bg
zpJlYK5EURxDr75y+pLkp8V2sLZnUzjsfByv/oblHesOno9muDT7IpvlqzKb5mW10pJSAAvrHRQf
UnNzLozXhuysG1+UBIbywCN0HXf2MSjy7tIHkRThp8jTrc6Sc2cQsWZX8/xGncWtlRDOkOVmcNNM
NoHrfTq8G5n3I+ngMW3C1FDnljH03aKdGJmxP9WRzMSEotwdbi0rdZbrTge47ye/ag5MQSu0/z1K
QZif3n6Fivlbr8j0VlpZjTYczheEVPw/joiNa6JWXQhZPAyOWTw+zon7hQrBfWjjhHCkdu6P3Afz
zuuUSXMVPE0B5HGZ1tZDIkoZsS29CUwVv1YalENexUGE7AyxfEmTblywsfTsS6SlatP2Y3pBDdHr
PWT+Bl5I5g1np+b82Xg9GLFDEuMIZEhERNXELIyapoLNVNPcUN5NjYQa7zXdUyed9qJtgwB+aIPq
CecoM75Z5kAZOBdeiKwK7espc8UjyWWmtw3aYXke8LMSe+6zbrIZUCNPrYmDsQdJTMIKWUXiPUGG
bOsMPqOU3ZYHFoFG3ZBQMQFt2phWD1Sp69dKiFPmhZ2U/w32U8CtPeT9UQYE5YGlbylaAweUYmKU
I95wWz+4g+wZPolCwpmYRcA3YYRP7IuTDzcF17ol2j7RW2Zq8/1c4GCNbG603dKuEE5f0XhrMqYj
StBKbkdb/gBVVe9YEdzNBmX9AhHqLAuv37pygHmfxe2dTkbrOc+pwLeus6KxOte8VW1DolrZjsG9
cjuep5xlzW0JI/nZgOlyton9GzYVutGrbjb650Ia4lpU03ywJMZOmldl36GZ9+9D1OsVcuw4vDCM
1Hqby6w49yoYHyxr9Riiv+AubWqO1U3lBrAfA5XCfXYV7gR/Am6yHdApq43dYZ+8ZsK/Zu2FnV1C
L7Bmd997k8s3XZFt23cJMbCFul0ShfIV8alF8F+jH8XiJ+ccdX9Ul+n8oyRk6oXUYAq1xUMYy6Sj
wyobZskmybP2efDIe50MnrpJ4/Aw45La0uxkO5Go/CCNiSxERqMXXaz9Nem435EkVFxKExghlb0p
Lhsco1/6vO6JR9FZtU2NiTVvR/yODR74ThatvMapHBwrCOY7NS7yAL7FiWxZcJUYHT7GAGP9V6a3
Bg+xST4K6rtLVs/Tfuip/hln+kxpjPR+TuHWBWFCSgO7jCiRqroa+vDdGE08D2YF8zh1+60BO+sK
h7Yb2Tm+5qxddY9mcAsGR5+m2R1xkfo4ihGeQMqm6xioGCPmzd1ZpeFwBba0uAy88K0OtLkbY2gR
eTC/JnNF1JhD3mNMwjNsrrhiVtbNT9C6472PuAUFIdJsgwv9kI6EDY3dbJ0K1TCzaYp6tjZhsGxT
W5tbhFb+pncballULS8ZzvWIVmFB9qUxefumGm4Dv2EObIZlua1dayzvtQs6bU552ORu0RTMs8bi
0vDb7eSyvmHGalJpNOneLHDvhg250cXC34v4Ttl6vpmQqW2ssXgKlfXVTjissQLsMvy4WyYlr2G9
ih8TFh4TmLWtMkqxrXHw7y2zcI6TU0HHy++XQNIqOC4gPLzp6BWWG+jIKO7y9lmqNr8FE4jfyTpS
WPWHcXHGbwayq8gCmmoLEI1ioULW+G4PcuRBrYPhtQrz9m4a2ruhWXPmRRPwaDfXRjAtjRvsdjMI
Qys9tUS0XQIr+XAMf7j6zBnsOP9huCw4Yx1YNv3kDuix9eUopYZ21D7/d239/4I0s11hIaH+92vr
p+8dLMX+T4vrf/yf3xfXIMuwOQII5Uv+B130j8W1bxPx4PgCdqTprbZKftPvlkty0PgLy2IX+odR
8/fFtWP9hlIb2ArXGq5M2ET/CXeUtflPgmwXyTfuh9DnFeIGXXfkf95aByYBqlkTQIoK6KerNA02
2ILtv5EP/Vn2zZLdMwGYeKv+O2Q5/qtfOh7G1rIxUB2HvK5N0JghDSyJkd/qftS3lefbp3JpCXdo
ll6+/PR9/F+0v+v39fNb/Pzl8NpBMfCx+XzYf36LqVeW2i6IIkucsCk4r9TEXM/k92L/uucB07wm
YSWJcK3Zr2Dgyb5roweY73WevS07E2r+kGeHnrI+slujPQ8FzhcV5GuNUxJfA9VI7hRHwhUOz/i+
8pCm/3+8CR9Rgbl6zrmQfjHGis6RpEEsLDkWbe200yz7yqicEwXg/KW1BYEEZuFzBleQn0yh5QuF
a4BvM1njbLNQ33q1pW8bpjQ0ggvap5A124hZ9UTIbcFKZzIfq2zAoE7iI3qBqs4Of/0eVm3/T1rC
z++BwQYSMrbXDMZ+gaIoB7no7E/hkVHstO3gpdKpdfPBb/Iff/2bsEz8629i48+F5wbuv7iI6QTU
utgIj6NNFvtMSNGh94L23PV2eydc1M3/m70zW47byNb1E8GBTCSm25qLVeIsStQNghYlzFNixtOf
DyX7bIn2pqL3dUdHuOWBRAGVyFxr/dP713vzEl3uzCfGUAEnL4DUsgJ/oqhK0RQF/vRcL4z1HTsK
crAu9M/vX+Vfnh+6aPwraHo9aak3z8/XbBcoA6FeyiHew2b4Xlk+DO7Ge3z/Qgth5u3zs6Uw2ZiW
feEfm0ISwrMZWIMHOdOXz24jCfRizUwTX9yUk2zKDA7rXEI60nuIE965ypA+qUQE94g/8Qmw7fpO
Twuf1enthhlQbNKgEvxwCLMquCJ/atrHrM2PfUgsytqaTYWGMBlmvVIhFxkrJbfCw7K7kU7zaXDm
+PD+TVre8rx+WY8QUgTu/q50qWl8+w2xOJBBho2eHg8Dru+MfEqQ5TBojoyq0l2ZNjSNVvl9zLSx
qBHJIZ7c5JDlS2gWmOiOEQ1RXWkMto3p6KYmhPeTIBT72vYn9cUd8vwT8N1Wi0E+CHzcEFENGTNK
iq9Haab+LprjgvSaaPwYhQXC7TCe9gTMiKQPv7CdpQente2bsJN4Y8Rw5jhdokNeBdS7yBcPcOMm
vPXjfBtBSdrDdvMedWAnx8RgblCIOsI9Lwy+Rhw8KOVTzHMqCBpVJoZ61c+uOuN/m+F6jkF+1UtK
V0XctNM5oHCtIEElJe/mqSWvOsN4YkVjb9zYfjW9TsTDMH6MWmawrbW3A0XlnjiRJD6iwlDXnRUh
QJb5WHVN/skNo/R7JaISppHpT6BROiLxYSiRPpdwSD+7HvpyN5f6YPt+dkymZDzPte/cOBmmIq0X
F/7KyuPhhpFd/SdjPPvFrJstIc8YXgfpNwPU4AO8J2MDEyncGq6+yhFTEOQtahTn/mLBV1yXQRWs
5FjQuoWa6ZBBwhxd5nl5npsyS6o15gb4ZZfEV4jcerYjZ1hhl0dwd5rnZ8KMp49GlrbUpbk5X4vO
QBU39RFKDM4XWt3B2uM16B07woNfNGkntwnPCdjahNpfu431mCpUEBUros/wqawt66XEp2SXRtLA
LGb08tVS2X2kEe2omnHC74MxWTFRDQ/D1O2iyLqTQd5t2dv6Y5sBYiKzab2VjuQrkjyIpY6o7iad
fYjR5OBr2aMfDjOyvRlkE67Rdmtt0hpKApnNUDGF9cfwAW7NhyB0vkTjZB4itBn3gZinbaId5Bwp
tIWiYFrTJGsjcfyn1g68naU1ePPYDaQXpf6q7GdoqKZFeGBSG6u2h9bl0rWwRRFiLfJLhEA5ngwv
9PeMVwsMjL2AcW808WHGANPlVK2j1CpLQrrrnsUFnWXDMURwYeg5GOQMMWyk0JF73TTGyZ7L8twa
6DE1iOFLQld118WN60E2QI4Nkz+pbmawAbapRtSnaRLqCFifHYQVmwe35HVxDOSXKSoA5nbdVpJf
AxgcYV7YRsEadW7xVfcq/JwEont13Gb6bPV6uMoZMxzT3icuNqzUWZtGta/RSq+xce2PHbyzG2Ni
Yt9lE+DoCuyvEcci9t253ojaybe5GeakX83jR9WbxQ67j+hopgQ7QB1R62SCU+Vb2K4Ipy7OMZNv
5gTMGWy8Ks9J0RE3iKy/vgwON07ZTXvDwSOgbsx0FyT99L1v9VBem1OYbQJm0Ou5n2AnlTBbKgkj
Nw45OcQcLFLkrtoyEZZb7lhfuQ4pz4MmKFtG5nSaW7P5BOVB3Uhe1OspZnC2SYMWfqIJmeKbSEgw
9DOTti1J9NcIlGznlLH7FNG5nwvMNx4Nk/oC8CS6SVOUT0FPyUfQs7ki7DLh02W4b2BKbVLMmE56
n4Wq/pwkVrpJzRlVnkFdaNjVtM9SYR0HVadMxvzuqWybDJWG3bzORmSSbKjYezQ3iaRi/uBkJfR7
iI+HabKqayuagyu3wRFoGixkeoQYp4DSi0xZ99w5sV03S4bsxu4sua3bWW7RjoU3s1sxLwf64mek
nzWfQsaH605bfJK0881937fcEupDlPIkLMF3Zhy8tfzIvhFsDOBNDW1eK2fgXydb+24XXFGr2ES6
Oz5Urkxf9Q7rVaAh/E4N3D/FvWZfL2V9Rbw3emhqGwnCkNd74qvsE0CecT9xgWhDwjzlRQC2uLHJ
nf8yBDYzaHwP23vTrfgTZLZ7bcoabVIkPsNtJL6QTEvmv+W+SST9P/WidbJHk9QaNgWhO+uaMBBm
j3DvjnmKN3afJdGutIJoWxbdI5NSUq/aNsYgeLC3EDBvdVD4/Qrood/rqp+iPY/fTb9q5dXRWTd5
Tdz8xFQd5g5BO22uzY22iEQ9+yDAFTvr1ECJ9KSKruFwjfl8vBzv/+VZ/45nbVvve3A/xTqM3yRl
oBVefujvjtVedML8IwjNl6AMytm/NMQeOYIueiDlY35FZW1ROf7VsRKHQUMK99k0LZRaRAT+f6o1
LGx+GwUY9aQnJVY1/0nH6opFdPRL4cblGZfzK/kUsLeXcvynctvrnbIsscqnZ4UDhYVx6XGy+Tav
3VQTIGttEc1/mQoPOV3nhdFH9rpwrcilPcVR2F1bJZnX7ADWznYDEWw1bpi30RRWWFMU2WNZELBM
wKx3rIP2MeAUXrTx9YvJ4E7HG9Dw8GOjjeJJts54W+UD50wvDf1qB0V5gvLin9U02i+FSQQgs1pA
Raui6lst3cNT65TGt3R0x48cePn4DWcl302uYhLurxlgbzUmcl44JiczSStv7/RB8YhHGi7XjJA7
LEdbKRATR6XxaCgbCxhMDfptBYNi5VK4wp9Y3INdaY3XQo+wXdLI+5KlGcYbDR0sj6WU8oDlZUho
ogDVTB3G38i/SyRTAwl9ojZhgzfpnyqfixMHBikE3qw2tlbpZ53gnWeLQFHmsSVm8M+epEymxdUF
MxLVLJZhVV7dQsA03T2pwepoUoA9s21zhOMo+jEymwgPIkKQVvXc1+5T1cR9yzB/NLBq1jMslTEJ
zHoX+Iu1KNVkK29qlBv1zrAd8agxanjpKliiK/rs6lmFyjvTdYrHEcCEp8xmF4IF+OLRTxnVIKOi
tQ3jlsM0qxYSTGtldCO6bLGIQv2z8JcaIAmrKgD8PLpH5tNowzHX1nWR7gbIhScBM9RaX/6YkaRA
tggYqLNCwcZ/N0U5P2Nb+Befq4LeWyI+ytd2C9iaoLddlCaOd257RUOURTiAbMLR9p+gL1rdGqc8
/4mCEu8n7fUl7jy4wzxKYXMbeddjZ+eW3bwnwNE6WqRovlRjViNMaj2G6nps5pMPx4b7zAVNQihS
EtzUzA25y0OBP6SSU5vOWXQFu5APMOAYEoJp4cdHtnRQPZPWh34wDHpSvWwcuJKNN2IpumEO68jr
oM+GYNe0GNUf26qPmX3CKXpNkhJbEzL44PCOy6/FokJn+wwCUr0mpqlv+pUDPwFBm1fw60dnuXmP
2cK8mmXKE9TDyD+Za4Y/ymGUMVJt98AXTICYpRprZVTcRNBJ89aLe+KIlys6bpeOu95wOIozDKNW
dU/PtU6GMHgaICx4a0vZiAbUIHsEf1qoF5M63FvjfFKeHFNXz7WkTltBntUHnG1sdRcmnb9NrZrY
0tiKMTEMnM6y1rXEsXwVWhm3NVH5nSN4UJ+Ym0/G0+VTehld/iGbFNxxvNX4sHblsMoM1KDXviZ9
G6VWgxVK4wx8zzDp6/mhxXia9jJbvlIJ35ZnkiwEtJbUehLsmvI06ZK/96cYSx5m/lCHDCRS+7Qk
AoZMP4YZ7pCxQ7lJrQ8qN8W0i+sq+w4LhxWZOMaypsTCIgttw8v3JSzD8uSKfOzWUZWO69FN2wFZ
FOVJg/fqPf4f422fTNUzHt0dhJqyEx7rtMjFyld+dW49OpLK9qaVLY0anofEnr3LC7iOk8bx1zHd
4JT4k//ElwmzyKLYusclvUWqppvqGZSsAShI5PjQs4r3Ccys3YzsFw1KaFO7t83XxEB/DVTPa5H5
2fjgOfAEXalZ2FIPmpvhAZwd5gTcHdxYC02JXTTrdtCZtbH9AoCaRwazYqTVhwXtu1/rKmEkhruE
Z21VAP1lJZsUq4UwUUf0zDzfCcf0J+267CAd/jhcMB9u4BypLXmnkm4SPf0Ka3LgrpwR3NEal4DS
zIuiNSbS4V3BtP4+60toUH2aJeXKpZ37CATh7vAun74pN7euAtIUDknvidfMdi9WxaO7IzM2OdfA
4N8s8uQekddOxypHdzAxUlyXsfGRCAX9RG/fbArsd6Ex+B6FrIA+KEcjOwuaWf7ZWOxML5+2RWjO
3+IpJN3eIhj25NmDm0D0ddFP4IJsPZNzCfg+UDhCCHUFjSp5CrlN6qw9DEsFObYUfnEwu2c7rK+1
o/NvaEEjtZ09WtbVONXTFWCXd80Q6l7khhyJmhGWXqde34hzBipT39H9Rkfmu0xLcYGCpt5v0P9U
HzBBR1lidMFt0Wt2k8lFuWFU3T14GpjMgON86zeoEqC7W+cqBfH4GFRW+TREmX7Ares2shGfThId
4xA2gi5VuA+FC5JCjmTr3dR48RIildHV4MnxOZTDeFKB9ziH0vnUNaTwlCRu4gI1FKXP+1Fl1QHu
4vLiDwc042jaK3nbNCFcf/h89hZ6k3keyhmKUYB4/w4ufglzzDW3WaIF+k5Lj1CVWozassGExUjW
zvAlwNsnW8Nks5OdmUMOP5BrnHVrQ6hsS5Fdrr3RbB8lcqnnWEKt4CgkO75LFFAr7eSxdyxW9WAl
X0aO9xMpud11K80vCwb+AQ3xBPY8jJVDnHDQnhtnTjY9Q8mHyTfUaRoTcZcKp/3ek7T6ZfLDsn4Z
W2y47mK0kSF9xJwewyyFNFDrz3Kag7soEoh4sLlFKiEAkFokshn5Whhf6auusYwbrVts9iRJINCB
82+Y9o7neo4BY+0JvlLc9s945wWbMI+cW7/y7RtmA+Q5IqTFudREqnSNv1n6wQwQU23IdDLuFN5L
G1d1w5bHhfebcsYrQM3iCxNoZDpl9THoKvMqNfVTy5G4hX5kL6aBz0KGx2RImrMx2erzMIDm8c5N
GjZHI/CJjKJTE9LCWQwfPnSuPngdI5/UlXhOm4L22i2rUZ2HqFXcoUd/Fykr24SV7ADMJ+PaUSwV
M47O+eDhpJ+JTwGg8irMHBBuSZPOCGnhmABOigqmXyMxLYxG2rrQ8uE808fiTw4MjMM4zrHjCkqo
deeFyrn1IN4+lFpBDdUFWQBNEhGCNY9kybckbWpYUzCPPzpmDZ6pwSOFNVZrmAn2zm/z/AHBTk/q
DOXHThb4f40yS8gGWdRY4MV4c8Gwim7Jx7B2BDFNj6bW/WlqLPMTcU1sUMQif2AH6g/xSLTpps39
u8VxZF8VXcTfSlWdrHxG4W1jd7ieimbYErSEd1eEbvqqU0l3BzWfRi5A349V8Zk87Omj2WSYI9t5
9xR1EQOTnGmILQiGDsc+/NijHYC0MEJFR5B75VT5eBhN6OXKjzx8Gh2+h1YnA3Z0Oa72MGo7jPan
NLJ5E/KWrKzRrnfQETgdswhVBuTtbF+hUXiCP4k7Lum8D0FSurtmrIOEAYsYDl7SxBuSMrHbQyiB
bFvcR6hgmhVJdsTcIUk8EYeiGNBEU3catYIJIOVoYafgjx9c5HoeKnG7x4qmc74z6hwIa3Hs+RD5
bYYzkVsffO0H22wpraq80Svs8JkdQa0o10yInS30ugquZI+so/O6D0Ml5CaYMkJg+xoHTteVpzTJ
++u58SrrI+cbtvoFsRD9mjC6/DZpY2vdpHZ5j7okdO5hmZJoaRv+IlNIKAuKQf2ZCmmGOwhLsNN6
k1oQO6/0JuSQDftsPEPZarZo8/wRPYYHFE4Z8EGSW8bOO1khbgI9POrZYniL6Pw5JHDwfg4GwpDR
NO7qtJvOdmPb13UR1ZpBWW1sEBBBCymz9jSKetp7RTzeCrttHqMhhxdTnypvHjc1fgc3ObnnXx12
y33f1vpK9Haw16H3RKE27BjJbHpXqztGVmhl7D5NCecjWSGDhzCTHRP7M+Gig9LwUcEKYLXk0pnv
O8us/hzTPMMQwZcZOlWkqSsLW0iMLzGITFEsIvdZfCMNpNs3BuN9zCSr2O7+BFpnID0VOE3qH76T
ucHmdgxGgggiy70vMaisLlaVxcW20irMl3ZYvERsCjlScuoOzwXYNASc4MIDlSuC+YJnhvkpzvmT
HjCAKoLbEjYAzjyM+4kcgJn/aY6QFCpLe6F7G8qqvuX0O7Y5J+jwG0zjLe5FJNViwissoFah1FuQ
MESjNMmQutbVWh0Hi07UjiP5OE9u8+pr8VtE7y0k5ZvKwhFCgh2b+Mu8tbnPon4inqMpDwWeo2f0
lJhwsTG/pEaLZ4wsu6943Sh1HfZeZx01eGowrRvCoPMPyCYydj5e7C2zTqVvct2L69xw5uoK9xv/
qY9af9unJQWgmouAsi13oByGpuXT0Kt2fpCOEegtLof6EHcdZSbs9ZfS7of2oSEOrNnNWAcNkBcd
9NpfZvqJdAl6oWELAyzBYiukFyH2GuDTtQBMs6l5ZckU3725Lx4sXL6Isq4XfjJgZvVs5iQyn0N6
I1xoco5u2CpGcDeTldjs/ITGYe+FpT5M/If6RpWVcPY6EvhnN8Irny+9cO7U4jf+RG/BR4BH21FM
atCzmgxnFjDvp2lISoUM2gA70mbqS6cZI51msJrRrr2PmC2/6Oexy+VCBJ1SBsBTk29Xl6fp4OqM
C0EQ5yuuPKQhQDJ8P7x76qWJPXrrsFysxHCO/B2M/8+rA+h6uEMj2Idrt9jk/XyblTEJjDVIotdJ
JR+dAe+luI4n6kd8rnAu46pO69IEGENO2/b+rYs37ic4n3jYB5hE+QjXwtDxzUMeEtsIykCXB0yp
+e39EGLI6qa1fCyShrYZ8gM336uJMC8kd4szRdEtepXQzeAdjOIHRPvf8eZvx5ve4kzzv/NxPr00
EW6CbVn8Ssm5/NhfA07Sdf9gk7QZ2pNexNAS5Pdvk0Sp/lgGi6xxyWb3NxvH/4NEJcUq4Iewj1us
E/9m49h/2Iouh1gyCX9G8On+AxuJX/dTEACWN0nEBBjiISF5zX5d5HM51x3bCQLfPsvnNedrd6fJ
mXBW41A3X356MLc/3tyfTfF+faMuF/PhEblY+yhiXd5u3qE9LqG9rbqLsFZ8LlQpH6e2959Iolhe
pmXLwwxCvfh9og//h0tbjIo9zyE66u3LHBupGFv0PncYp3NpXzP666cB11LKP/FoQT/EmsDUjNya
YDFFev/yv56Ty527UjGiJhEEYTb496+PWVpxWABCWXdZbjA88gxqlLXZdhw9cblcblzGPe9fU/66
hfx1UZaKWpzA2EXekESKqgi6sPLlnS0Ltg08hI8ST4V6B9vLf6paWBQqtrh4JzqOkqjt2leH2eg+
MxyeQw2+tq+Y2o2HxtBhsJ1nNl3Hk2x5cN9NceqrAKldPJfMORq806GX43Fh/YbrsrAi/ucU+HEb
l8E78ACmeOoNC8UbPKsb3UjeMbFkrXRYV47ZMpPzGnY5AgjL05gCz73/9AAP/nlVn9fD9Xgx+P9f
vzEGiZgC2VrcJaIXj+ilsPB1i+i7mYzQnsU83tuqEtcoqhkLTxFT6Pev/88X06XQQZmCZzfr5u27
0vt+kdbpKO4cwxnv4+WFQXiBiWT/2/P8zVlzecKW4LBlYMEF/xHCFUxuW5hmJ+4UtK17YHJm0H2M
mwZqb6t5HVOlXnrTWd5Okylz5Q68LAZOxLcJTvu/+br/7cYtk0wwW7g2vgVvVq1URunXONHddWCF
9Vq5QVae4b6b/Sou0t9RnP7tJVkIj7yX/M+lsPz1exZVYsaG1cs73cDZRj7EnPgyue1cszxhxcDg
rmdGWtcxqxwzWUrGHhrDGgm8QShUMuMt5fTjfch8N9yi52PsDmC/FS1YDUaYoKbFlPCWQUPH/d4n
Fjjbvb9WLvmBb14RV/L9QdayLZ8V++tNJFkYdB42LncBKQv1bqYaP1zWzdjm1bPW5MxlHsgFIVU+
JBwiNcN4pnRrJtwyCcWifIhTBTdnHmbUUCIwm1dPm+P9+5/zX3bBxUeJeoq6kTblzcc0YOX3DrYN
dzZ5ZYzplwG5qBiQCzMQjzXEx99UqssJ+stbTBQ1q5ozF24rZk1vr5i3oUzMdGruBiZ7J+AR+yVA
BMlfLEbbnWmNt9pyGHgHcUBlT5Z0hOcghgsPcbf41lvF1L5aJdQAcqjjvWnwEsQW8I9a1sTlETWc
Gg7p0aTiNL3LMF1Y3hk/MKxgIKpfzxNYzvuP8UeF/fP3zWFN0wEkKZSE2PgWj5y91HcpRcO7kp/C
3Xea9SZxjeSG5AMUMwXq/GGduD1KbGkD3+MGnwfRzo+AH1bEqlnmemICuZaJxKcib91dP4dGe4Bi
1wlGlSH6O8IDGC5hcsQIxIwG4yPyuLDdmG5ZagaiEAFwIcXZbmNKkzcjaYZuyxHgVCvMJEowmKq4
6/DhP3lNnpzhgpTXfcIsGFckTeAWsaLGZzG56Y0op+yrmTZig48Qeg1mhDOR42MfvU4E/jhX7RQV
G4xZSdsGc80t2ARJdVubETkCaGCJVVRlY2JFGHnwzFzXqJ66IkuGjRW47oNPEhlkjSTEww3vQsCE
3A41rH3HZ4gHC8X7k4Qj1IVF3rTpYcZNHdeprlP6KOsppl+nOznLsKPcrvrgCkdp/2EaepBMl5G9
vjMGnMjIkGsLG5MFSVhLHoVVdeuGeYYE1ce2ceMlg/8URh3HbsoacZmShCunxLmqJuEo3FIa+FtX
tMBE4Jr2C3Y1lAmFx25DCbjAvRWnQBNP/BitdRZtAgsuMDmYgJoj8zn3jGIz7TiZBfqLCmC6g5tx
BRs1mT7AKqzP0Nc8sQunMo8QUMWjd4S9Fl33ZAJ/hRDngHfAxGEQmeiNb+XhtZZK7zQ5rzgT0qua
5vxZNF58JRHjb7A3RnXTlljq4Xu3d30Z7FBklF9wn7c/E3Ngr2oHh0AWyvgt7IJkgY3DYmN2fD2w
6Foy3cPKJtbJxU4yDy9sLkLFRuxj8KNfkRP7qmo0saMdh9WjYXtxeuoLDzTlqigIPnt0ezwXfRYA
SczuJndxAiVzYlJQL0k+s/0AAz9EU4MkGixVsYErdDxhFZQTVCb86jMOmo7Fx00T1A8gDbm3M8yl
+Jnt8R4vDJ50gac34dJQY9ntDfVSewPoDm4cWIXmYZB9HI2Gb2wKwHWR04GC9a6/QGYLehZPrMpV
5AkOU1XARl/DFa+effJQYrIpZr5UxqvG2jS1txn8geWFZzlfPY6xzzpW+H64gJfreXLUSwBisgpj
k3q1zcDOYP+RkxvM/hNjxOa1YeJzZLTJxqPYh1yV+9tck/fL8DICisxzi18/1QvAS8dRnijrgqfO
IYg0xeX3lBZYn9eEjPIflRlzlbZnf2Y7Y5iZKT8PN0JgEr4K54UgRtKFuP6BJMLAAVv0bB6OlpzU
Kwy2+S8YQiTX6MPYYuirvXNY47Tuu+V4L22HQ/0H2WrZI6nhvHMAv+50AReD0mtea395lBdMumk6
/nj5tEAbwGeQhuCUU3bKVWfH0219qUXSDFnsDSAdAGvIUKdjDkMsGJXhtEDxGJr42wtpoItpN6ws
kYSKQU6P2nHhFy/V4yR59gLKaYzFGqI4mEZ984pl3AiuyJ/gjTOcAcKGXpD29gvEaB8bTsqjKuO0
rf2wfk7SnOp3xAL4/lIozGldTFeouZ0XOVLfJ03GV1vzYUivSF6BAYDGYhjRR6J0ULpFvNJOGRD4
gL1XeWYZ8d0xcqd4L2sOnoZZTxPwiczEpAgvy9qHGpFWz/idcZpPKZyQbSB9qvRmBgEHJcS+pm40
nxxfOioo+HATUIqhGTFdChzUywBSM/D6j+bHWs7kKfEhdxJ6qbDHwWkoQQWNPvjDYE9g0rmtXiIX
SvaeY4cPCKOSqZZnFEOyRQIX/Em0MxcvLq+QgB8Mej7qpQzi5Gk3erjz1NC8Zn7Dd1QFHsUdf+vj
3qa3hbLZ28qlVUmjHObgBKGAbcA6OnzT10VjuUdupzxhI+Pc4wSDeZGBwSu+KV2sD8CK4hq3Oepy
bAmvTaxf8CJSHb8Z/x4cdEG+uw/VEBoRGjmitUllLFi1sLIBbBl48WECmwXc4oLAX4XnP4197D4m
KczlbVub8Z4MJ9bIZSIV5QPPdEQlSAuwbAKExI73U1zwVDKSZc7OxNSv9nnDKme5fD5AF7iwCrJW
VM8JYt4TiJk+UO7Xhzqw+FZj2Xgb3NCW5zBQgvpFHDwZi3v5OIXOCyYxvK/k4xI5FmMOtwlt3nit
Gz7JZSUqEDmMLmK2AFtQo29/EElUWIfNrT8Gcjh65fIFJTXB3TtZBvUh14w/Y+xdUJzSjjYEmLcU
RdLDUWwliQF6mEwmnVaSQO8A4SdRMaENUaMnoAoxdl68okW/Yp/3ISnH/kKoqHjRa5DD28sdchJR
Izf4K8KDgR95aXjnwaieZ6bLjz2E9MeYrdtcDbS0j7CVxSPqWr6WdqnSZm8hPf2gVCzH5jSbrKgq
M2CoeBcWh10RSyhhVCedhJncdXQyy1ODLDj6EHpFNm+gxvPSO9xFGgfqpcKBxCJrnqk1ACWv1Txh
L+has7XDcwlGgt2EbEdxysslSVkmW7zRNtYELHmCodJgvI/iwLG2Qw9AM8U2bB6bMEP7ftQDUmcw
E6gxhjbtl78YKzHEm2Jk/gtCq45pXeJ3SCjdkOGU6PDT6ANk/QBHdaBiD+CBr+dlXcXJZe8bZWLs
y1CwyVOKhEtLjnKcgLOcNTEvD+DHXrQ07n0i2ReWjVWHLifOZe2i8uVYG9tKH0Y3nv5EaRTcXdan
wkdhnzAI2PdFrdIPbuexRDyzg/Bhp/1VFE7Ew/xYEPjleN8rF9uRNSN0fTBw0cXmg5goWKvi8bIq
nBFjf4wdAwG+ibBH1IW4Tuxl2pA2RlyuAZEE6ez2hc00k+/p1pIhBBm18Hvi5YZ+jFWRh2drrQb+
3UQhpDf0nuJaKG6BJSceoc2Xw0ZkIW+WG9ScMDDRcCepWDRdUrLbW7G4QZIx39Gps6hNQ0DAgsSh
D5cdUKUt49QycHnYOAUsxzeBTXgX42fDMIgDCIfM0JqGNSpKNoUy1D026AbY6rZApUV8cNfymln1
xHVxjxzv80nRElS0ak/+CEcltNF6ouboUfgOUrXGJlF6xLOFWmh+6IUXj+Qu9EV0I0Ccy2PBNnqt
zcVB2fbahf8UI9HdmCKY9WNrdxQhoZH6T+YSn1UQTcb9uv5wqzBpeOi8Mb+Rlv01MgJjneKacLCz
GmM6DJpPQxom30P8yFYuHJOVhc8mftglRtbWCKeORCNOpCnG8qJl5OlToUzOU5pMPOe44gstbRxc
9wbRFTuz8KaeyKcSnLsf82NcVckHSzVCrDk18yOd/XhY2CrEJ1dVgQ8c2hZ/zKgXHDmyGVJkBivd
SBzKxrFpzat62fyv8BhiEAnvmJoKt2Q6mIyoKqOUTGGYsnXrOoNY8xAmkq9H5xV/rX3BQ7Js3NqZ
AA4Y+g36gECBfanuqXHypaSrI2+8T/GN3kMEN9ZdDUXp0iiTkMGDsXxeVT+qgTJMzceDlcKwCQu5
YQORh086Xg6TIGLfnu24TL+V1JicLtAPtpB+rCM8meApIOE3xM1j2ezMsKiIok+gSOuWPa10RlhL
zNOAy2ALnmPMuo9D5YvrCzdPGG3zKmd8Y3G0AnxiOVm7wpGcn3gVsFrzkN1qxtPssefK68u+6Scp
myO0WWs71QXvRLbUm1Xge+dcY+MEKZ/x1TCq6jnFUG5Vtux7GkLadZuxeOIAUxejtHfO4nxLpBje
VWt6u+ggUUB/U71jNpj/dbxx7ZIVSHaGfzZ+VBh1eeoWVlyOzYg6ui70yyMN29guGbUApBiK7iHP
d7tMSTwXUXuio0ln8YivKCM722dXYs7DI3ETg2MD9zo6iQte5YDyPUZMrLGqg6xXYc1zreeQw+hH
yWyb+XcH3BkXTFKsdghmXG/rTK3cceXokZS+8eMYOfM5wnzlIxSHdNPwhrA70+3MO5iVi4WJk2OZ
NKnKuNUGpg0YcPiFt7W0NR4kRLavXWXZr4nfzd+w2+mxuR0byu0BLJi6SjK5aMyzoCjbZwxXPi8m
zRrlS4B9RF0XSb2tS4QTNgSu69itvE2YOPGnvGrDB4caf1x3OWmBaWOb+8mzp2vfqoKPOKynX8t6
4jfh8ho3VMoYkt/OhUHHCsA2iMX6DjNP7ffO82Ws8F+E53cIj3MZoLyD8MTN1xL9xK8Az4+f+gvg
8RxCsJb5NJD0X97efwM8vvyDBe0wUldYGcJRZir2N8rj/mGCayqPkZCS8MsZPv6N8kh8xMG4aY8u
KCAjnv8A5Xk7eFu0hjbSHgXrHv8fa/n3PyG2ABNRio2q86PY1DlSZFuwW8zTxK7Xalqf90dU/3ZB
VzK6VsvczRFvpqopd13JKrdPli29jegRAc3L9NrJvPoQTlT+71/v7ZxvuUFXOTwv4BUkBG8mi37i
zA0cQ3Vyy8h5SZbW4lKsNjZs5vcv9RbE4lJ81XzXNhJvSAhvbk1j9hd2qVCndOnBYzz6DsQEsjU5
MKGvW0xvntw0Yb9aGrX3L/0vd8lKAkLE2hIY7TIG/ulrHGryH0xDq1MjGUsXHhyflWEXHHCUz7+T
GP8DFeBGWYG4McJxZ5zzdsg4EgiWu2OsTkMJmEcLSEWCi6BJMdy3LqdFwRguuiLVmHZn0jTJ7IEl
bcuYxYw1ZPG7Wf0/b98Bv3McBrnoOmAF/LqKExHR54aBOnmD4nYvxGQTOG3/f7wWfE6AV5YwC+fN
ggoTy8TTZVInqxmYJyijeXXbfLzvlrL6/W91WTA/D3NhGDC3X8wVXJOl9RbpianGOX46deqD6PsP
orNkYP/+Rf7t2bEJ4bzAxdil3qxaBtvKbWWmTmQDlafE62lmPKcy1oLa+3dop1iezttbsqD0Smgu
PMK3odpeQGjwbAjrlEiy5DcXAAVJF9X3hZ3t1SkdkTPxki6A0xS1uNH3RIi9f8//soJhZ7Ptmcur
uhQZvy6YQEJUCUjJOY1eK6+stBAGRuWURpXRsEJpfPJtmkpq9WnuQDIvLy+s+njPDvI7BPrfvgGl
LOjryzcNBv7rh0kznwRpfH9PDfqe+0udehF30Mn42/dv/N8uBcPIA0HjaPkHzj5WHi22W1un2Obx
+hdVi5GNbPXeQvd//2K/bvVs38j1wQ59xckC8vR2+VZY2md1XRlXmPfQIRiGBmeyGHTNF5I/4mLv
N2tZ/LoFL5fEkMBdVF+sZuwJ3hxnVTrjiyAICjdxnd+j9qDQb3Qz3juDAVbaBHyvl24g8pidxSHa
gRz04OQaBeU8zOH6MC/F8mUH+THqmWamKf+PvTPrbVvJtvBfCc67BM7DBU4DV4PtOPGYxCfOi6DY
CkmRIilOIvnr+yuSdiTFyRlo3CYal0/dR06JLBV31V577bUwrsM+fOYJWObXk0T32cErAePDwJid
7jH0iFUa3Yyjnx99o7VWblTtPA2kDdI89KpGnjE6ceTUzyeRtKmoKZIsJBFc/HVcGXOZwW7oHAcW
gKFP5gnRldi70J3ssUaa47HEshUdoSarVahhuDNOhqAwukyah+MwOGCT9AQGbRvSmn+WCCTNhNKe
QAVWaGhR1tv7TFStoAur58maCZxA26+usdgAS4S2Yt+h6z6i8d1ebOUzOdUZGhcIunE3tos6Y5Ag
EzrBzUA1ToNwy3cIgMpIXbDZrTDo0AqNVmeAJHqf3IgVEmukUGD2WX064shtnDe1uTRzNuDwiRy6
5z6t/o9Ukbb3Zhwq8flGFrQri1PLSMlGdOzAd/K+yJXNT2bWqoFw9Q586G5L9+99mPnG0sfOljou
HO5lJdsA5A2JyigAbjfApA9xvVDOiq25vU2MbANFn7TX9BytoF/DRrJzZ6MlPm3QxxEU+ndgGtT8
FsAUaqmVtwHlwrtKw9CpKZA3peMmQ6Whl/mx6Xm4hdhf3ykF0HJsCzhgY1ACksskffTx2xJSD7AN
63QB+d2qEpx/44q/QtdMfWsvQkbZiLQbdRpwtlzAvc0uhyalMDA2ApXuKzdZC6oXwnKVaYpE1TU0
KhNhVZvnqBULZAbUsQHfJVphbn2qaSVtBiNgwwYg3XqI+c+gbutLE4k+UMz1Os4ABGhznNJVbxrn
TSo5At9C610rKBErpSCAIHLho9easS8aEVrZrGCncuab2pIv3RGFr1mlb4BkAPRBLmgJYb9pLb7l
UGUtF6R8dyn8fCiMGbIxWAuX17Es3NyyzITcUQXsy+hc6OT3MZ7hF7UZ0PYse5Rwi2irLw2qaVB2
wsQOoNHLyQdHrZWzGtVic6Y4hvYlLIrwo4V44AWKc8Fsi66BPAETkK0TxEGScy+ICjoTRCkhDcqS
VrsawVMpXRigc7W3m0iY4iFora+rSwu2HuKBLiqHG9/Gy1BPAfope0Bar6uPPhI6MNfdOKaBQHge
sybRC5XS8AbICC2+9SLfABgk2TdLqzFcV8z8EnMxlHJpoEDAMfeJTMKQdjPfSTHM6gzCx2f0KJL0
BKd340FYWmIUEIbvKXUmuJ1B5NhhiRLD2ae/HNOePLq01wXi+mGdul8cUYHDTTu+wOIHvnFYLd7J
VWZuT610Z9zHIGzo7iDXb+COda5iAVfB+NLqL1CR/bmuK5hKygU/owXVZ0pDffhlTW9ThkYrJV9f
Sky8ROkim5glNc+ZoBjMt5wBJwXo6wluz5kITFQBEEW4zYH83kJnid+uEzc9qfS8WiHvuMOgyBvd
0Ia2+ez5hTYNqhBV1NDzwaYxO0Fpc2lmGu8HQPdsoaAJlxeJfLKJIwayRuDPFCxhji7QcfATJF1n
hkn9iRaHrY1d8SSB3ONE4pePcXxF4OqMPrlKn4VegdQGcsQUCgN7MaM/wgUUj9MpEsfurI4qTCk2
Uf4JUUNkIIswPcl1H/l/V3oIEDj/bAeeMvFsuTxJR4gk5wH3YS+yzQ27Uo33EOH9vaFtd5PYkfhF
TVgI78EfwmsoX/E19DoW9cjgRLZsygYjZc0rgdMh9hpRnGEIYpQCRqKlFgydaJs9OolEQIpqekwr
qWbJShmVrMTM4ZxYeanj7u25aPBjMyZRQ6YUV08p/UcIElIwaxAvU/izZqnNfmzlOnLqiEjTPZwE
YjS5jPE1anh4MCU4mCFweD0qyaNSrBU2M6MAuClijVc/d3X8oEoNXlhTfIpjlu00MgvqJj5Y3b0S
bR3Oc24OPQaBgUho96Tx5ou+dq34WxUXmigtZnQz0AY7D9fabgUnZeugAjrS/6Cej5+Ga6dnCI44
7iQsHS+f0ALrfk2LbLkGVp3rmuc40wVtUuln5CPz0QevjiP1zFJc67IALZsaCELO3d1ui+GSUZ9U
2Ft+gsmAqKptartPhZ5sbilRfFMCzFpQs7lCaAXgygjMAAGGJJ9rNGc9OpnrPNaet/vg5Ca/HG/8
er4Fl7UpRZgIhxau51eTbZCa54YOFDQrd8hATlN44tXUz1Nnd5bZpfRO20bVxTbN1FujLr3RJNng
dTIx+BXWMJyoMtG+WoZzXNUR0E4S7You1+BqS1fX7cazttMkktMH9PgCbARq9WtkG8W7zIhxJNEX
iodBkqV6U9+FPbHL6x2tg9uAcGEvdJSHLe0cusLXBQqTH3aZ48Ojy6WLxHP0L/7O8J1pQpsLeyUN
PhMwbAcbr8q7QOhEPR/ZOxvPisJJl4q3i9/BWrfnIc0N75CXG8G7yNJNgmhE5dF8GOaIRWLruZh4
2sIsMfQI1Y8G8vFnRajW+Da4i/dSldc3mYvNg104u/s8yLb5XEpTzTsvvbLUp3jeY3hkLbB0uTRK
AO5T281TnEvC0fu1WUefJA+x++nIpxl0ooxMyQcXtXaXO3b4b3KxTS/yOC5O6f2t3kGU3qA3brsL
UHuZ9MIluJ1iZyN7lJRjiq1OYRY3jlLsVByfFqhEpIS8e7/M1ElSBfr70lMIo3Q22VjYxwXm3Qo+
JIspDSLKRWZWOErBoJKtuRWYGgFRxudJMXBJtUdbBKRj8F1NwxpUFZaOaW56tylq+J9yuUrvLNp4
5wV221MkIamKICOHIi6wN65WaxN9np2J8O+ixsgTIwKoDRI6a4tRgYS6xlRdFzV5ShgAYdO9tvCu
4IeVn6RkN7rQvQxpHE/dqifWSE3ovolD/WSbmjrGIYpnp6c5a/cbQGX5R2yp2cNOX5iPOyMzvBOJ
Qm86pfhF1WUdBWYyWVjg9nVWbxEicGEznZlZ/E13cSlI19AKJrWXZudYQqI+G0UhZmqlt60mGhS0
qc/ufDUKqAsrkrHIMDHgzO7UFZYukHeEnxxdFdY7P8dvBve64rNLvRpajVOvr8CFTWmyoEP+KkSX
M5sgJjeCOKzyq9E2IaOYH++CMr8rkRBB4L05r/8/FvonWCgkdRKTn0OhM37MxHvI3kTf3tAHlW++
eiCDq0bY8u3j77+1/74DRU1I7xI0KkRYn/ntHevdNMegK3gXimSooZ8/g6KqNQYqpegJT7qR7SOT
6kBRPrJoxQBKtQwqdsrfk/WQBZP0O0qhQ66XdNFOBBoi1ELEk++johWVEpkKsXSGn99043wLnNFV
WS3eri2IoLvwDK3xc46ocyxCP6O4Plmr6Wxv8q7b79onxDcs4uNbII3F1opnRmvxCKGI6BiILQvJ
wAhFocvc+uDJEK7qPKXsvpV2s/VIouodLC7i2EFQR9HC+U651wqUz9xZGI+cCxx8J8hpnmT0Hsam
fLl1BR9Ox9owXs9GBRuoFD+QefJHZGGhiy/jlzXyeuJ/VkhyIYX8Ka2jU2/DCWQ0r3T7jKKb0Kf2
jfecJcKK40wW5cgHI10xk/wc77bwrrJ8ahCyelYa1mRDuNEU9Z2T70wqNPUN+wLwEubQnkU40tfW
RM3UdJ7672mmv6HPP0cwhfPNyM5uDPteVkfz1DGXNVpb880aDQBDnYL2InRtEylcjtbBjBrjNMn9
23K0+LhGInzup5s5FdkvpAHSqRfk105qot4cfq0d6rtrHwL7LjjFo8Ga7DJyJDUMHzalJp36SAxP
Kmn3EGrOzCHevafxFJsGCb8eAxV9lC49X71yNmunRS7+a8JK9yCzZbacN+/0Tb5KqttVykacPtUf
xKfXkRdmHzEQy7ys+rt/9OuBumjyJ4FKkbFl3XvZnm+quZlfjREsuef8cfX7b5o2tkzNhC8NLCou
3r4gQvWw/Xhk6XTmSEIOp/u8/cK9SfrZNPz6Cdv5/PXfHDzBQwRRVvwO1PkPilCKqD4cROvmjn6c
g6MRvs8BIko6jD9T9FM2l3o4BzaNSLQhGAK3bK72C//v52D5uEGcstt+9rcc9g+FlpG/MgtHY3yf
BU1hz7FB5RC7ba6jlSBL5linkUZw1ts/aL5wQLNg4WzdcxJYCpRXkMlVu0mgJWb/dTD1MQ2+hui/
becA2JlZH9AkwLMWpYheS0FVObSw2gkwL74QljS2bI0SFAGouf5TQeFoMX8/g5mw4npOgiaPKRjL
uooaeXOxtg6WAorgKAK3LYvDWgOoVEkc9PqtASF4zqtA2153HT6+ZY8p4yuipNROz+DWgOgPeYVJ
MKALUMR/+UWA8oCCnapInMebq/nCAYUDSrdtiHoo/8dZRf/kiKBqY6GuLRrQ22dkp9l/EYgCYyaJ
9kAqjOJqg/CAJoFm177npCYjQyuU9d6uhKNoIEuiJZmSnNGuuQE9PXJR7GL9goE5RpaSUiMdks11
/PQy0QBPIXqxuh1hcO8BLgivcEKiZY+sm2pvcx2fE1XOkZLoIu8+H15ItPX25ewVDTj60CT7k2Mi
VC8K/NRloXE01+BOSOxZvZeCCAcUqDglHsZC4B5TQqf/OVUYXDTgSCfaiXuFA8Ua68LCRFGPHt/i
x7eg8CmWkBngGtzjKyKZ7fn4Gnq8FoQwVCyen3J/Q8R8BnILbMenU0M73wPaEtCoEp4zvRaBqowN
jfOvRmt+cx3tCagWa3B9oI11gWB4awEbn/am/nk4JGtm3+MpQUlemgXWAv3XHBG7kDOkRaA1Is+9
FgHwEfJAEqDry/CRLGukCZB+IEUN7khgE6b6vgTSmI5h9nyiwVMCsB8KbJlMGccUBcy+uQYHHcG6
FMZQ/VaBNJZZAXD6uqc8go7IFfkaFGeek8mhrQVFNeTeJyMyABSJBMm8/a2P8iSTWbBw5zVg7zbX
8I6HyET0PRuAoAmoGM/PdhJE7rH/RtAlQCYJe9zuNs/hvREwuXuvBYuDkIaGkCC5iutoc7Qt4iag
MrDz81rhFRzQ7oBUk907OvJGWIidoEbYXsezAKJM84eEgF63WIYWF5B0FEIyvaKjylOSKuDucBwW
sXywWCBMUPv4w3sVqFv3fXxMFVWgA8rL35f6fkAw7DHtOKiv4W/RXIObBQGp994iNdJinpLEoH3K
o82BM8SY3ITDdGckMqRQwPP33RY0g1UAyQE/r5dDgTaGe4gDTmf8OaTH5656Y6j2uBMxfPmEJMQR
DZ3DgUlbk7jaDWhIsyCT7/eNhOx6BtpqUmNYw1My4H4oENhR4zBDe1dzDe6EJNo7+oKpGh2PFJVo
XnsZRsTEh8ya2aZxaGj7IdxguTd8QraAIa1NU1Sz1I9XgUnKSNlJob2vvYY3CwrWlT3fBVFeBC/H
UanLBo7fBXtMYilUKIeKo8LZEv2Qvc5G4AfQKlgKVNja6zAikDlycgJrRL2uuYYHImGQ0jsucjhQ
WAqy1q0FnnI/LtI1P0b/kpfGGt6+gOx5e1O9QDQQczqzKaQ+/cr7zw/rgkqzBOTaHREHty9wwlXa
m/rns0DmrIIkAhx36dJRRGjqrGZn5SZeuyGdDmjn6x0LTABjQ2WNExGa6/gtkCDfiEr008YwuN1R
Y4n2jYhwb8CIQMu6pPAIPwG6h4YF9abjOg1pEcBv7Z0t8htTPCRXeJmLR4UJgQOQxMEuAt6E3oAq
5UVYJ4KR+JPaikS5HV1gW+o+H962CDeoL3ykCZoZpIPuAPQDiAaBHnFoCPSN5AURo03Sh/RGmAAf
fQMCFSTF4gzU5UTHDF1RbaRJQBIMnOYa3Fqgq0DpnUDrMK04DAOitU95jKUJfEFgbHtHqGFtkZ3d
a6/jsoASZYWuEBrpm+toFkziBq8LIjvdFjm4opsKmNZ7LcicA1ALYhNsj4vsufvHRfjayIIJ7L1j
5Q0uLkAc6HCuf35cJHXCgwZhC/0oWzApzHMaxdSiO0cNbxHojTFIr1cBFEXjEKSb1k8A1eacJOD7
Dmz6G5nTX9hBnjtBpq4XPDY9IN4qfakL5Gd/8NT78OPnXd+D6CUTzQ0HfyhaQtrvbsnO4v//64AG
3aQFex8+pQnN93T/vHvAH7/64LuenurpP555q2SJrzy2lqLlpbvNy+WGPpL/DZZfl5vlflMCLycr
8/ud/P7bwX3ubYt/MnDqH40rahK9x03w5AgPB264sv0H9pdhukyfblH8jPhesfz6jjxdBt63KDmy
EW/pnb3Hxvs2WT5GT3cp7rqlzfYfOQxXD5n3kGcHgzcM/b6Dz1bBcrdMVvsjt20gvUf+a12ezZvw
Yp/Wc3T71eo+Yda9x8NV2BL0+t7/6SrCcv5w5Jb11XfkM2bc8/ZnXFYbRb++A799XLoHC1BuGUq9
x0X4O4y8wzeypb30Hjp89JZHUaQlUfQeOdod/ngtgbnvsO9+jE0t3aH3wAyQP/jVwbpoq+d9h34f
5V76wzS37K2+Y18svfAgelCFfI3t5WKJOMIyfNyfjo543P+W03T5gOLDKssO1jQab4LP2Ht878H1
nOVhk2Xbatp/aPaCNMoOVjaOa6Ky2H/sFP/cFInlg9jU9UK9xuhRnhwP/So3HoXZUQzpyox9b/py
9TXBK+NwttvaVf+hi+XhvgX2J8rk/QfevTlbbuLU9Q639Y65/Rrjn6+SdHUQqbq65msMfrEqvYeD
bYzBRYnoNQa/x4/6aaQmP2irL72HjpLMfTNdJhE75eFyaYmRr/MFs6V//O63dYO+w1+53uGMt0h0
72H9gBPJYVbT8eJ6D52snOM+9qZ40Hfg61UYplVQLI/SBBRsBSDbd/hbN3pcvXmb/rC3tUhn3+E/
RPlPFmLX1/w6X/DjQuw4Xn2H/8jsr9J0dXCk6PDP/mOXh1llh6X1HfdTtnSfFoaIKV0ts++wd6tk
w852MHILe/Ue2SOzOVreHbrad+hfG9n2TPb+WKXZm7uXbr4tGfW++V9ptPe9dzzRcPg9+DVb0Ylf
3/VLSNNz5fpH/OlJFuSlf3YIrom/eAhWy+Rf/wYAAP//</cx:binary>
              </cx:geoCache>
            </cx:geography>
          </cx:layoutPr>
          <cx:valueColors>
            <cx:minColor>
              <a:schemeClr val="accent1"/>
            </cx:minColor>
            <cx:midColor>
              <a:schemeClr val="bg1"/>
            </cx:midColor>
            <cx:maxColor>
              <a:srgbClr val="EE0000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checked="Checked" lockText="1" noThreeD="1"/>
</file>

<file path=xl/ctrlProps/ctrlProp2.xml><?xml version="1.0" encoding="utf-8"?>
<formControlPr xmlns="http://schemas.microsoft.com/office/spreadsheetml/2009/9/main" objectType="Spin" dx="22" fmlaLink="$A$1" max="10" min="1" page="10" val="9"/>
</file>

<file path=xl/ctrlProps/ctrlProp3.xml><?xml version="1.0" encoding="utf-8"?>
<formControlPr xmlns="http://schemas.microsoft.com/office/spreadsheetml/2009/9/main" objectType="Radio" firstButton="1" fmlaLink="$A$2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1000125</xdr:colOff>
          <xdr:row>5</xdr:row>
          <xdr:rowOff>133350</xdr:rowOff>
        </xdr:from>
        <xdr:to>
          <xdr:col>14</xdr:col>
          <xdr:colOff>228600</xdr:colOff>
          <xdr:row>7</xdr:row>
          <xdr:rowOff>104775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1,000</a:t>
              </a:r>
            </a:p>
          </xdr:txBody>
        </xdr:sp>
        <xdr:clientData/>
      </xdr:twoCellAnchor>
    </mc:Choice>
    <mc:Fallback/>
  </mc:AlternateContent>
  <xdr:twoCellAnchor>
    <xdr:from>
      <xdr:col>9</xdr:col>
      <xdr:colOff>485775</xdr:colOff>
      <xdr:row>8</xdr:row>
      <xdr:rowOff>9525</xdr:rowOff>
    </xdr:from>
    <xdr:to>
      <xdr:col>19</xdr:col>
      <xdr:colOff>57150</xdr:colOff>
      <xdr:row>39</xdr:row>
      <xdr:rowOff>1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43875" y="1743075"/>
              <a:ext cx="8839200" cy="58959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581026</xdr:colOff>
      <xdr:row>29</xdr:row>
      <xdr:rowOff>9526</xdr:rowOff>
    </xdr:from>
    <xdr:to>
      <xdr:col>9</xdr:col>
      <xdr:colOff>200026</xdr:colOff>
      <xdr:row>39</xdr:row>
      <xdr:rowOff>142875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542925</xdr:colOff>
      <xdr:row>19</xdr:row>
      <xdr:rowOff>76202</xdr:rowOff>
    </xdr:from>
    <xdr:to>
      <xdr:col>9</xdr:col>
      <xdr:colOff>200026</xdr:colOff>
      <xdr:row>28</xdr:row>
      <xdr:rowOff>9526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</xdr:colOff>
      <xdr:row>8</xdr:row>
      <xdr:rowOff>9527</xdr:rowOff>
    </xdr:from>
    <xdr:to>
      <xdr:col>9</xdr:col>
      <xdr:colOff>104775</xdr:colOff>
      <xdr:row>17</xdr:row>
      <xdr:rowOff>7174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1</xdr:col>
      <xdr:colOff>0</xdr:colOff>
      <xdr:row>8</xdr:row>
      <xdr:rowOff>85724</xdr:rowOff>
    </xdr:from>
    <xdr:to>
      <xdr:col>2</xdr:col>
      <xdr:colOff>142875</xdr:colOff>
      <xdr:row>39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542925</xdr:colOff>
      <xdr:row>0</xdr:row>
      <xdr:rowOff>85725</xdr:rowOff>
    </xdr:from>
    <xdr:to>
      <xdr:col>16</xdr:col>
      <xdr:colOff>419100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42925" y="85725"/>
          <a:ext cx="12153900" cy="609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tx1">
                  <a:lumMod val="65000"/>
                  <a:lumOff val="35000"/>
                </a:schemeClr>
              </a:solidFill>
            </a:rPr>
            <a:t>What</a:t>
          </a:r>
          <a:r>
            <a:rPr lang="en-US" sz="2800" b="1" baseline="0">
              <a:solidFill>
                <a:schemeClr val="tx1">
                  <a:lumMod val="65000"/>
                  <a:lumOff val="35000"/>
                </a:schemeClr>
              </a:solidFill>
            </a:rPr>
            <a:t> do </a:t>
          </a:r>
          <a:r>
            <a:rPr lang="en-US" sz="2800" b="1" baseline="0">
              <a:solidFill>
                <a:schemeClr val="accent1"/>
              </a:solidFill>
            </a:rPr>
            <a:t>wage</a:t>
          </a:r>
          <a:r>
            <a:rPr lang="en-US" sz="2800" b="1" baseline="0">
              <a:solidFill>
                <a:schemeClr val="tx1">
                  <a:lumMod val="65000"/>
                  <a:lumOff val="35000"/>
                </a:schemeClr>
              </a:solidFill>
            </a:rPr>
            <a:t> and </a:t>
          </a:r>
          <a:r>
            <a:rPr lang="en-US" sz="2800" b="1" baseline="0">
              <a:solidFill>
                <a:srgbClr val="EE0000"/>
              </a:solidFill>
            </a:rPr>
            <a:t>employment</a:t>
          </a:r>
          <a:r>
            <a:rPr lang="en-US" sz="2800" b="1" baseline="0">
              <a:solidFill>
                <a:schemeClr val="tx1">
                  <a:lumMod val="65000"/>
                  <a:lumOff val="35000"/>
                </a:schemeClr>
              </a:solidFill>
            </a:rPr>
            <a:t> figures look like by industry?</a:t>
          </a:r>
          <a:endParaRPr lang="en-US" sz="28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oneCellAnchor>
    <xdr:from>
      <xdr:col>1</xdr:col>
      <xdr:colOff>600075</xdr:colOff>
      <xdr:row>5</xdr:row>
      <xdr:rowOff>133350</xdr:rowOff>
    </xdr:from>
    <xdr:ext cx="2071080" cy="342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1190625" y="1295400"/>
          <a:ext cx="2071080" cy="3427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Average</a:t>
          </a:r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 Annual Wage</a:t>
          </a:r>
          <a:endParaRPr lang="en-US" sz="16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oneCellAnchor>
  <xdr:oneCellAnchor>
    <xdr:from>
      <xdr:col>13</xdr:col>
      <xdr:colOff>1200150</xdr:colOff>
      <xdr:row>5</xdr:row>
      <xdr:rowOff>133350</xdr:rowOff>
    </xdr:from>
    <xdr:ext cx="2628900" cy="304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12687300" y="1295400"/>
          <a:ext cx="26289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600" b="1">
              <a:solidFill>
                <a:srgbClr val="FF0000"/>
              </a:solidFill>
            </a:rPr>
            <a:t>Employees</a:t>
          </a:r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 per 1,000</a:t>
          </a:r>
        </a:p>
      </xdr:txBody>
    </xdr:sp>
    <xdr:clientData/>
  </xdr:oneCellAnchor>
  <xdr:oneCellAnchor>
    <xdr:from>
      <xdr:col>3</xdr:col>
      <xdr:colOff>384611</xdr:colOff>
      <xdr:row>17</xdr:row>
      <xdr:rowOff>0</xdr:rowOff>
    </xdr:from>
    <xdr:ext cx="2377639" cy="342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5128061" y="3524250"/>
          <a:ext cx="2377639" cy="3427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Wage &amp; Employee</a:t>
          </a:r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 Trends</a:t>
          </a:r>
          <a:endParaRPr lang="en-US" sz="16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oneCellAnchor>
  <xdr:twoCellAnchor>
    <xdr:from>
      <xdr:col>5</xdr:col>
      <xdr:colOff>571500</xdr:colOff>
      <xdr:row>8</xdr:row>
      <xdr:rowOff>38099</xdr:rowOff>
    </xdr:from>
    <xdr:to>
      <xdr:col>9</xdr:col>
      <xdr:colOff>247650</xdr:colOff>
      <xdr:row>16</xdr:row>
      <xdr:rowOff>104775</xdr:rowOff>
    </xdr:to>
    <xdr:sp macro="" textlink="'Data Prep'!I19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6381750" y="1847849"/>
          <a:ext cx="1524000" cy="15906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33E5ED75-265A-4EDA-9DE2-287B81F71481}" type="TxLink">
            <a:rPr lang="en-US" sz="6000" b="1" i="0" u="none" strike="noStrike">
              <a:solidFill>
                <a:schemeClr val="accent2"/>
              </a:solidFill>
              <a:latin typeface="Calibri"/>
              <a:cs typeface="Calibri"/>
            </a:rPr>
            <a:pPr/>
            <a:t>7%</a:t>
          </a:fld>
          <a:endParaRPr lang="en-US" sz="6000" b="1">
            <a:solidFill>
              <a:schemeClr val="accent2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3524250</xdr:colOff>
          <xdr:row>4</xdr:row>
          <xdr:rowOff>0</xdr:rowOff>
        </xdr:from>
        <xdr:to>
          <xdr:col>3</xdr:col>
          <xdr:colOff>9525</xdr:colOff>
          <xdr:row>5</xdr:row>
          <xdr:rowOff>19050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1238250</xdr:colOff>
          <xdr:row>5</xdr:row>
          <xdr:rowOff>171449</xdr:rowOff>
        </xdr:from>
        <xdr:to>
          <xdr:col>13</xdr:col>
          <xdr:colOff>123826</xdr:colOff>
          <xdr:row>7</xdr:row>
          <xdr:rowOff>47624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>
                <a:alpha val="0"/>
              </a:srgbClr>
            </a:solidFill>
            <a:ln>
              <a:noFill/>
            </a:ln>
            <a:extLs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</a:t>
              </a:r>
            </a:p>
          </xdr:txBody>
        </xdr:sp>
        <xdr:clientData/>
      </xdr:twoCellAnchor>
    </mc:Choice>
    <mc:Fallback/>
  </mc:AlternateContent>
  <xdr:oneCellAnchor>
    <xdr:from>
      <xdr:col>12</xdr:col>
      <xdr:colOff>161924</xdr:colOff>
      <xdr:row>5</xdr:row>
      <xdr:rowOff>123826</xdr:rowOff>
    </xdr:from>
    <xdr:ext cx="1857375" cy="27622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EC7F32A-EAB2-8354-ADD7-6BDD78031B68}"/>
            </a:ext>
          </a:extLst>
        </xdr:cNvPr>
        <xdr:cNvSpPr txBox="1"/>
      </xdr:nvSpPr>
      <xdr:spPr>
        <a:xfrm>
          <a:off x="10306049" y="1285876"/>
          <a:ext cx="1857375" cy="27622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Average </a:t>
          </a:r>
          <a:r>
            <a:rPr lang="en-US" sz="1600" b="1">
              <a:solidFill>
                <a:srgbClr val="269999"/>
              </a:solidFill>
            </a:rPr>
            <a:t>Wages</a:t>
          </a:r>
        </a:p>
      </xdr:txBody>
    </xdr:sp>
    <xdr:clientData/>
  </xdr:oneCellAnchor>
  <xdr:oneCellAnchor>
    <xdr:from>
      <xdr:col>3</xdr:col>
      <xdr:colOff>609598</xdr:colOff>
      <xdr:row>5</xdr:row>
      <xdr:rowOff>133351</xdr:rowOff>
    </xdr:from>
    <xdr:ext cx="2457451" cy="27622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2147C0C-7B35-9111-B389-CC80BF844BFB}"/>
            </a:ext>
          </a:extLst>
        </xdr:cNvPr>
        <xdr:cNvSpPr txBox="1"/>
      </xdr:nvSpPr>
      <xdr:spPr>
        <a:xfrm>
          <a:off x="5200648" y="1295401"/>
          <a:ext cx="2457451" cy="27622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Share of Total </a:t>
          </a:r>
          <a:r>
            <a:rPr lang="en-US" sz="1600" b="1">
              <a:solidFill>
                <a:srgbClr val="FF0000"/>
              </a:solidFill>
            </a:rPr>
            <a:t>Employees</a:t>
          </a:r>
        </a:p>
      </xdr:txBody>
    </xdr:sp>
    <xdr:clientData/>
  </xdr:oneCellAnchor>
  <xdr:twoCellAnchor editAs="oneCell">
    <xdr:from>
      <xdr:col>15</xdr:col>
      <xdr:colOff>577425</xdr:colOff>
      <xdr:row>1</xdr:row>
      <xdr:rowOff>28509</xdr:rowOff>
    </xdr:from>
    <xdr:to>
      <xdr:col>19</xdr:col>
      <xdr:colOff>114300</xdr:colOff>
      <xdr:row>4</xdr:row>
      <xdr:rowOff>219075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23979DB-E687-224B-A1D9-2C7201A79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64950" y="219009"/>
          <a:ext cx="1975275" cy="762066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5024279</fb>
    <v>0</v>
  </rv>
  <rv s="0">
    <fb>7151502</fb>
    <v>0</v>
  </rv>
  <rv s="0">
    <fb>3011524</fb>
    <v>0</v>
  </rv>
  <rv s="0">
    <fb>39538223</fb>
    <v>0</v>
  </rv>
  <rv s="0">
    <fb>5773714</fb>
    <v>0</v>
  </rv>
  <rv s="0">
    <fb>3605944</fb>
    <v>0</v>
  </rv>
  <rv s="0">
    <fb>989948</fb>
    <v>0</v>
  </rv>
  <rv s="0">
    <fb>21538187</fb>
    <v>0</v>
  </rv>
  <rv s="0">
    <fb>10711908</fb>
    <v>0</v>
  </rv>
  <rv s="0">
    <fb>1839106</fb>
    <v>0</v>
  </rv>
  <rv s="0">
    <fb>12812508</fb>
    <v>0</v>
  </rv>
  <rv s="0">
    <fb>6785528</fb>
    <v>0</v>
  </rv>
  <rv s="0">
    <fb>3190369</fb>
    <v>0</v>
  </rv>
  <rv s="0">
    <fb>2937880</fb>
    <v>0</v>
  </rv>
  <rv s="0">
    <fb>4505836</fb>
    <v>0</v>
  </rv>
  <rv s="0">
    <fb>4657757</fb>
    <v>0</v>
  </rv>
  <rv s="0">
    <fb>1362359</fb>
    <v>0</v>
  </rv>
  <rv s="0">
    <fb>6165129</fb>
    <v>0</v>
  </rv>
  <rv s="0">
    <fb>7029917</fb>
    <v>0</v>
  </rv>
  <rv s="0">
    <fb>10077331</fb>
    <v>0</v>
  </rv>
  <rv s="0">
    <fb>5706494</fb>
    <v>0</v>
  </rv>
  <rv s="0">
    <fb>2961279</fb>
    <v>0</v>
  </rv>
  <rv s="0">
    <fb>6154913</fb>
    <v>0</v>
  </rv>
  <rv s="0">
    <fb>1084225</fb>
    <v>0</v>
  </rv>
  <rv s="0">
    <fb>1961504</fb>
    <v>0</v>
  </rv>
  <rv s="0">
    <fb>3104614</fb>
    <v>0</v>
  </rv>
  <rv s="0">
    <fb>1377529</fb>
    <v>0</v>
  </rv>
  <rv s="0">
    <fb>9288994</fb>
    <v>0</v>
  </rv>
  <rv s="0">
    <fb>2117522</fb>
    <v>0</v>
  </rv>
  <rv s="0">
    <fb>20201249</fb>
    <v>0</v>
  </rv>
  <rv s="0">
    <fb>10439388</fb>
    <v>0</v>
  </rv>
  <rv s="0">
    <fb>779094</fb>
    <v>0</v>
  </rv>
  <rv s="0">
    <fb>11799448</fb>
    <v>0</v>
  </rv>
  <rv s="0">
    <fb>3959353</fb>
    <v>0</v>
  </rv>
  <rv s="0">
    <fb>4237256</fb>
    <v>0</v>
  </rv>
  <rv s="0">
    <fb>13002700</fb>
    <v>0</v>
  </rv>
  <rv s="0">
    <fb>1097379</fb>
    <v>0</v>
  </rv>
  <rv s="0">
    <fb>5118425</fb>
    <v>0</v>
  </rv>
  <rv s="0">
    <fb>886667</fb>
    <v>0</v>
  </rv>
  <rv s="0">
    <fb>6910840</fb>
    <v>0</v>
  </rv>
  <rv s="0">
    <fb>29145505</fb>
    <v>0</v>
  </rv>
  <rv s="0">
    <fb>3271616</fb>
    <v>0</v>
  </rv>
  <rv s="0">
    <fb>643077</fb>
    <v>0</v>
  </rv>
  <rv s="0">
    <fb>8631393</fb>
    <v>0</v>
  </rv>
  <rv s="0">
    <fb>7705281</fb>
    <v>0</v>
  </rv>
  <rv s="0">
    <fb>1793716</fb>
    <v>0</v>
  </rv>
  <rv s="0">
    <fb>5893718</fb>
    <v>0</v>
  </rv>
  <rv s="0">
    <fb>576851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C2" sqref="C2:C1919"/>
    </sheetView>
  </sheetViews>
  <sheetFormatPr defaultRowHeight="15" x14ac:dyDescent="0.25"/>
  <cols>
    <col min="1" max="1" width="9.140625" customWidth="1"/>
    <col min="2" max="2" width="21.7109375" customWidth="1"/>
    <col min="3" max="3" width="18.7109375" customWidth="1"/>
    <col min="4" max="4" width="14.5703125" customWidth="1"/>
    <col min="5" max="5" width="10.7109375" customWidth="1"/>
    <col min="6" max="6" width="16.7109375" customWidth="1"/>
    <col min="7" max="18" width="9.140625" customWidth="1"/>
  </cols>
  <sheetData>
    <row r="1" spans="1:6" x14ac:dyDescent="0.25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25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5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5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5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5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5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5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5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5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5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5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5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5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5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5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5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5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5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5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5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5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5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5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5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5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5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5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5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5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5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5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5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5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5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5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5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5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5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5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5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5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5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5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5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5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5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5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5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5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5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5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5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5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5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5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5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5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5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5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5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5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5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5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5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5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5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5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5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5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5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5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5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5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5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5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5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5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5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5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5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5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5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5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5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5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5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5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5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5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5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5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5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5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5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5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5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5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5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5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5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5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5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5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5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5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5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5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5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5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5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5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5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5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5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5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5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5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5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5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5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5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5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5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5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5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5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5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5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5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5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5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5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5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5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5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5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5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5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5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5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5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5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5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5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5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5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5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5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5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5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5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5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5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5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5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5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5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5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5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5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5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5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5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5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5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5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5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5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5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5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5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5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5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5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5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5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5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5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5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5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5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5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5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5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5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5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5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5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5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5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5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5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5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5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5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5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5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5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5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5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5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5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5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5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5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5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5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5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5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5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5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5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5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5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5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5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5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5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5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5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5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5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5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5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5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5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5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5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5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5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5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5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5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5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5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5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5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5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5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5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5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5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5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5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5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5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5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5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5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5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5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5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5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5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5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5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5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5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5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5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5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5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5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5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5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5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5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5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5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5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5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5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5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5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5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5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5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5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5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5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5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5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5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5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5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5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5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5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5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5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5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5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5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5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5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5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5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5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5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5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5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5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5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5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5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5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5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5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5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5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5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5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5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5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5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5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5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5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5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5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5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5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5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5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5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5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5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5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5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5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5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5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5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5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5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5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5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5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5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5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5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5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5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5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5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5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5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5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5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5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5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5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5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5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5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5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5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5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5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5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5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5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5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5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5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5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5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5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5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5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5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5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5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5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5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5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5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5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5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5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5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5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5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5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5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5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5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5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5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5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5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5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5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5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5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5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5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5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5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5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5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5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5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5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5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5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5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5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5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5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5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5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5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5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5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5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5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5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5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5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5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5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5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5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5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5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5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5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5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5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5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5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5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5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5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5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5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5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5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5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5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5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5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5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5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5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5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5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5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5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5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5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5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5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5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5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5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5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5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5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5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5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5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5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5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5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5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5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5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5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5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5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5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5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5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5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5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5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5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5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5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5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5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5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5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5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5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5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5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5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5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5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5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5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5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5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5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5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5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5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5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5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5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5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5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5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5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5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5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5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5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5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5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5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5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5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5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5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5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5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5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5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5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5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5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5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5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5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5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5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5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5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5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5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5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5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5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5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5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5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5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5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5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5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5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5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5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5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5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5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5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5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5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5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5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5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5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5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5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5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5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5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5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5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5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5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5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5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5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5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5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5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5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5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5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5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5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5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5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5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5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5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5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5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5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5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5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5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5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5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5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5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5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5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5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5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5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5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5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5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5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5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5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5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5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5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5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5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5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5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5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5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5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5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5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5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5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5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5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5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5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5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5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5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5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5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5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5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5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5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5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5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5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5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5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5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5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5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5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5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5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5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5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5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5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5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5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5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5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5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5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5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5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5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5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5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5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5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5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5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5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5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5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5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5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5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5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5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5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5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5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5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5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5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5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5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5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5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5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5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5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5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5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5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5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5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5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5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5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5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5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5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5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5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5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5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5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5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5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5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5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5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5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5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5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5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5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5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5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5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5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5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5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5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5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5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5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5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5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5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5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5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5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5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5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5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5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5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5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5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5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5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5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5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5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5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5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5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5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5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5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5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5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5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5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5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5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5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5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5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5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5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5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5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5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5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5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5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5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5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5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5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5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5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5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5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5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5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5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5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5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5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5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5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5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5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5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5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5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5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5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5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5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5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5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5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5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5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5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5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5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5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5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5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5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5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5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5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5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5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5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5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5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5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5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5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5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5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5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5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5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5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5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5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5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5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5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5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5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5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5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5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5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5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5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5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5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5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5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5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5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5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5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5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5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5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5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5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5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5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5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5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5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5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5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5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5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5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5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5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5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5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5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5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5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5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5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5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5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5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5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5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5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5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5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5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5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5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5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5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5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5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5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5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5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5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5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5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5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5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5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5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5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5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5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5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5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5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5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5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5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5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5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5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5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5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5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5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5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5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5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5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5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5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5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5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5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5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5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5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5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5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5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5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5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5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5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5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5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5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5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5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5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5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5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5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5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5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5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5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5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5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5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5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5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5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5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5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5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5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5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5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5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5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5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5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5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5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5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5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5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5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5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5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5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5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5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5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5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5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5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5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5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5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5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5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5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5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5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5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5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5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5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5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5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5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5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5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5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5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5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5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5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5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5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5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5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5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5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5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5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5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5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5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5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5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5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5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5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5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5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5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5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5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5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5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5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5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5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5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5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5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5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5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5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5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5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5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5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5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5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5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5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5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5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5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5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5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5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5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5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5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5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5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5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5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5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5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5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5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5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5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5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5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5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5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5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5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5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5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5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5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5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5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5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5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5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5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5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5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5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5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5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5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5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5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5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5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5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5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5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5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5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5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5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5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5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5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5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5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5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5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5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5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5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5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5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5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5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5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5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5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5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5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5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5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5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5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5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5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5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5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5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5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5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5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5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5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5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5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5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5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5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5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5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5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5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5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5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5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5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5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5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5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5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5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5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5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5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5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5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5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5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5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5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5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5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5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5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5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5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5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5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5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5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5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5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5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5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5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5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5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5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5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5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5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5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5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5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5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5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5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5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5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5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5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5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5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5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5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5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5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5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5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5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5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5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5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5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5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5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5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5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5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5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5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5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5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5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5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5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5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5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5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5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5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5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5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5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5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5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5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5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5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5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5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5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5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5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5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5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5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5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5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5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5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5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5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5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5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5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5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5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5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5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5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5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5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5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5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5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5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5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5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5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5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5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5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5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5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5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5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5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5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5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5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5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5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5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5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5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5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5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5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5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5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5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5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5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5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5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5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5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5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5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5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5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5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5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5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5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5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5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5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5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5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5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5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5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5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5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5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5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5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5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5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5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5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5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5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5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5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5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5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5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5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5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5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5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5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5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5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5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5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5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5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5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5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5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5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5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5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5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5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5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5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5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5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5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5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5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5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5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5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5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5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5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5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5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5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5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5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5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5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5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5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5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5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5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5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5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5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5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5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5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5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5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5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5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5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5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5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5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5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5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5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5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5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5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5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5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5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5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5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5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5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5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5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5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5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5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5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5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5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5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5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5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5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5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5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5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5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5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5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5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5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5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5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5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5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5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5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5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5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5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5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5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5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5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5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5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5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5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5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5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5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5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5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5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5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5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5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5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5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5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5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5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5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5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5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5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5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5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5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5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5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5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5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5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5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5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5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5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5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5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5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5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5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5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5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5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5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5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5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5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5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5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5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5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5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5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5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5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5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5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5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5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5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5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5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5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5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5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5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5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5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5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5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5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5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5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5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5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5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5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5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5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5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5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5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5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5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5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5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5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5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5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5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5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5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5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5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5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5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5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5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5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5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5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5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5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5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5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5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5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5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5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5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5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5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5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5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5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5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5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5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5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5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5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5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5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5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5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5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5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5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5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5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5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5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5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5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5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5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5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5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5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5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5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5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5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5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5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5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5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5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5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5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5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5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5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5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5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5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5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5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5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5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5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5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5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5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5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5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5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5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5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5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5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5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5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5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5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5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5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5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5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5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5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5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5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5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5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5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5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5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5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5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5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5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5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5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5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5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5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5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5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5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5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5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5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5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5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5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5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5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5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5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5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5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5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5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5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5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5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5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5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5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5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5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5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5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5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5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5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5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5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5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5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5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5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5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5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5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5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5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5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5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5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5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5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5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5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5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5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5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5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5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5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5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5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5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5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5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5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5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5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5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5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5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5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5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5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5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5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5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5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5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5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5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5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5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5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5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5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5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5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5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5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5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5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5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5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5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5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5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5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5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5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5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5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5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5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5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5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5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5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5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5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5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5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5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5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5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5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5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5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5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5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5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5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5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5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5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5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5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5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5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5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5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5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5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5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5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5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5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5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5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5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5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5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5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5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5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5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5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5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5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5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5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5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5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5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5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5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5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5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5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5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5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5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5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5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5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5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5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5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5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5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5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5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5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5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5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5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5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5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5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5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5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5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5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5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5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5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5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5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5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5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5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5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5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5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5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5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5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5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5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5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5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5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5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5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5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5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5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5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5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5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5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5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5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5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5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5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5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5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5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5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5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5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5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5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5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5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5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5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5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5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5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5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5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5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5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5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5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5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5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5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5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5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5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5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5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5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5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5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5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5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5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5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5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5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5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5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5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5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5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5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5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5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5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5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5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5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5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5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5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5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5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5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5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5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5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5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5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5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5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5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5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5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5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5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5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5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5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5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5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5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5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5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5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5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5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5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5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5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5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5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5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5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5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5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5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5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5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5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5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5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5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5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5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5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5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5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5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5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5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5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5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5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5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5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5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5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5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5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5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370B-B844-4D65-A27A-CD5BE6847128}">
  <dimension ref="A1:T50"/>
  <sheetViews>
    <sheetView topLeftCell="B1" workbookViewId="0">
      <selection activeCell="C2" sqref="C2:C1919"/>
    </sheetView>
  </sheetViews>
  <sheetFormatPr defaultRowHeight="15" x14ac:dyDescent="0.25"/>
  <cols>
    <col min="1" max="1" width="17.42578125" customWidth="1"/>
    <col min="2" max="2" width="25.85546875" customWidth="1"/>
    <col min="4" max="4" width="21.140625" customWidth="1"/>
    <col min="5" max="6" width="20.140625" customWidth="1"/>
    <col min="8" max="8" width="26.85546875" customWidth="1"/>
    <col min="9" max="9" width="18.140625" customWidth="1"/>
    <col min="11" max="11" width="9.140625" customWidth="1"/>
    <col min="12" max="12" width="10.7109375" style="2" customWidth="1"/>
    <col min="13" max="13" width="11.140625" customWidth="1"/>
    <col min="15" max="15" width="19.7109375" customWidth="1"/>
    <col min="16" max="16" width="11.85546875" customWidth="1"/>
    <col min="17" max="17" width="13.5703125" customWidth="1"/>
    <col min="18" max="18" width="26.85546875" customWidth="1"/>
    <col min="19" max="19" width="15" customWidth="1"/>
    <col min="20" max="20" width="25" bestFit="1" customWidth="1"/>
  </cols>
  <sheetData>
    <row r="1" spans="1:20" x14ac:dyDescent="0.25">
      <c r="A1" s="9" t="s">
        <v>64</v>
      </c>
      <c r="B1" s="10"/>
      <c r="D1" s="11" t="s">
        <v>68</v>
      </c>
      <c r="E1" s="11"/>
      <c r="F1" s="11"/>
      <c r="H1" s="11" t="s">
        <v>69</v>
      </c>
      <c r="I1" s="11"/>
      <c r="K1" s="11" t="s">
        <v>72</v>
      </c>
      <c r="L1" s="12"/>
      <c r="M1" s="11"/>
      <c r="O1" s="11" t="s">
        <v>74</v>
      </c>
      <c r="P1" s="11"/>
      <c r="Q1" s="11"/>
      <c r="R1" s="11"/>
      <c r="S1" s="11"/>
      <c r="T1" s="11"/>
    </row>
    <row r="2" spans="1:20" x14ac:dyDescent="0.25">
      <c r="A2" s="3" t="s">
        <v>49</v>
      </c>
      <c r="B2" s="3" t="s">
        <v>65</v>
      </c>
      <c r="D2" s="5" t="s">
        <v>49</v>
      </c>
      <c r="E2" s="5" t="s">
        <v>63</v>
      </c>
      <c r="F2" s="5" t="s">
        <v>65</v>
      </c>
      <c r="H2" s="5" t="s">
        <v>49</v>
      </c>
      <c r="I2" s="5" t="s">
        <v>62</v>
      </c>
      <c r="K2" s="5" t="s">
        <v>50</v>
      </c>
      <c r="L2" s="13" t="s">
        <v>73</v>
      </c>
      <c r="M2" s="5" t="s">
        <v>62</v>
      </c>
      <c r="O2" s="5" t="s">
        <v>0</v>
      </c>
      <c r="P2" s="5" t="s">
        <v>62</v>
      </c>
      <c r="Q2" s="5" t="s">
        <v>75</v>
      </c>
      <c r="R2" s="5" t="s">
        <v>76</v>
      </c>
      <c r="S2" s="5" t="s">
        <v>77</v>
      </c>
      <c r="T2" s="5" t="str">
        <f>B18</f>
        <v>Employees per 1000 Capita</v>
      </c>
    </row>
    <row r="3" spans="1:20" x14ac:dyDescent="0.25">
      <c r="A3" t="s">
        <v>57</v>
      </c>
      <c r="B3" t="str">
        <f>Dashboard!B5</f>
        <v>Finance</v>
      </c>
      <c r="D3" t="s">
        <v>53</v>
      </c>
      <c r="E3" s="2">
        <f>AVERAGEIFS(Data!F:F,Data!B:B,D3,Data!A:A,$B$15)</f>
        <v>93586.333333333328</v>
      </c>
      <c r="F3" s="2">
        <f>IF(D3=$B$3,E3,0)</f>
        <v>0</v>
      </c>
      <c r="H3" t="s">
        <v>54</v>
      </c>
      <c r="I3" s="1">
        <f>SUMIFS(Data!E:E,Data!B:B,H3,Data!A:A,$B$15)</f>
        <v>26277342</v>
      </c>
      <c r="K3">
        <v>2017</v>
      </c>
      <c r="L3" s="2">
        <f>AVERAGEIFS(Data!F:F,Data!B:B,'Data Prep'!$B$3,Data!A:A,'Data Prep'!K3)</f>
        <v>77330.083333333328</v>
      </c>
      <c r="M3" s="1">
        <f>SUMIFS(Data!E:E,Data!B:B,'Data Prep'!$B$3,Data!A:A,'Data Prep'!K3)</f>
        <v>8021586</v>
      </c>
      <c r="O3" t="s">
        <v>1</v>
      </c>
      <c r="P3" s="1">
        <f>SUMIFS(Data!E:E,Data!C:C,'Data Prep'!O3,Data!B:B,'Data Prep'!$B$3,Data!A:A,'Data Prep'!$B$15)</f>
        <v>94715</v>
      </c>
      <c r="Q3" vm="1">
        <v>5024279</v>
      </c>
      <c r="R3" s="14">
        <f>P3/Q3*1000</f>
        <v>18.851461075310507</v>
      </c>
      <c r="S3" s="1">
        <f>AVERAGEIFS(Data!F:F,Data!C:C,'Data Prep'!O3,Data!B:B,'Data Prep'!$B$3,Data!A:A,'Data Prep'!$B$15)</f>
        <v>75982</v>
      </c>
      <c r="T3" s="15">
        <f>IF($T$2=$S$2,-S3,R3)</f>
        <v>18.851461075310507</v>
      </c>
    </row>
    <row r="4" spans="1:20" x14ac:dyDescent="0.25">
      <c r="A4" t="s">
        <v>51</v>
      </c>
      <c r="D4" t="s">
        <v>56</v>
      </c>
      <c r="E4" s="2">
        <f>AVERAGEIFS(Data!F:F,Data!B:B,D4,Data!A:A,$B$15)</f>
        <v>90040.666666666672</v>
      </c>
      <c r="F4" s="2">
        <f t="shared" ref="F4:F12" si="0">IF(D4=$B$3,E4,0)</f>
        <v>90040.666666666672</v>
      </c>
      <c r="H4" t="s">
        <v>58</v>
      </c>
      <c r="I4" s="1">
        <f>SUMIFS(Data!E:E,Data!B:B,H4,Data!A:A,$B$15)</f>
        <v>22035033</v>
      </c>
      <c r="K4">
        <v>2018</v>
      </c>
      <c r="L4" s="2">
        <f>AVERAGEIFS(Data!F:F,Data!B:B,'Data Prep'!$B$3,Data!A:A,'Data Prep'!K4)</f>
        <v>80167.854166666672</v>
      </c>
      <c r="M4" s="1">
        <f>SUMIFS(Data!E:E,Data!B:B,'Data Prep'!$B$3,Data!A:A,'Data Prep'!K4)</f>
        <v>8120224</v>
      </c>
      <c r="O4" t="s">
        <v>2</v>
      </c>
      <c r="P4" s="1">
        <f>SUMIFS(Data!E:E,Data!C:C,'Data Prep'!O4,Data!B:B,'Data Prep'!$B$3,Data!A:A,'Data Prep'!$B$15)</f>
        <v>225922</v>
      </c>
      <c r="Q4" vm="2">
        <v>7151502</v>
      </c>
      <c r="R4" s="14">
        <f t="shared" ref="R4:R50" si="1">P4/Q4*1000</f>
        <v>31.590846230623999</v>
      </c>
      <c r="S4" s="1">
        <f>AVERAGEIFS(Data!F:F,Data!C:C,'Data Prep'!O4,Data!B:B,'Data Prep'!$B$3,Data!A:A,'Data Prep'!$B$15)</f>
        <v>82956</v>
      </c>
      <c r="T4" s="15">
        <f t="shared" ref="T4:T50" si="2">IF($T$2=$S$2,-S4,R4)</f>
        <v>31.590846230623999</v>
      </c>
    </row>
    <row r="5" spans="1:20" x14ac:dyDescent="0.25">
      <c r="A5" t="s">
        <v>58</v>
      </c>
      <c r="D5" t="s">
        <v>57</v>
      </c>
      <c r="E5" s="2">
        <f>AVERAGEIFS(Data!F:F,Data!B:B,D5,Data!A:A,$B$15)</f>
        <v>74713.0625</v>
      </c>
      <c r="F5" s="2">
        <f t="shared" si="0"/>
        <v>0</v>
      </c>
      <c r="H5" t="s">
        <v>57</v>
      </c>
      <c r="I5" s="1">
        <f>SUMIFS(Data!E:E,Data!B:B,H5,Data!A:A,$B$15)</f>
        <v>20065896</v>
      </c>
      <c r="K5">
        <v>2019</v>
      </c>
      <c r="L5" s="2">
        <f>AVERAGEIFS(Data!F:F,Data!B:B,'Data Prep'!$B$3,Data!A:A,'Data Prep'!K5)</f>
        <v>82837.375</v>
      </c>
      <c r="M5" s="1">
        <f>SUMIFS(Data!E:E,Data!B:B,'Data Prep'!$B$3,Data!A:A,'Data Prep'!K5)</f>
        <v>8251469</v>
      </c>
      <c r="O5" t="s">
        <v>3</v>
      </c>
      <c r="P5" s="1">
        <f>SUMIFS(Data!E:E,Data!C:C,'Data Prep'!O5,Data!B:B,'Data Prep'!$B$3,Data!A:A,'Data Prep'!$B$15)</f>
        <v>51950</v>
      </c>
      <c r="Q5" vm="3">
        <v>3011524</v>
      </c>
      <c r="R5" s="14">
        <f t="shared" si="1"/>
        <v>17.250402121982091</v>
      </c>
      <c r="S5" s="1">
        <f>AVERAGEIFS(Data!F:F,Data!C:C,'Data Prep'!O5,Data!B:B,'Data Prep'!$B$3,Data!A:A,'Data Prep'!$B$15)</f>
        <v>65321</v>
      </c>
      <c r="T5" s="15">
        <f t="shared" si="2"/>
        <v>17.250402121982091</v>
      </c>
    </row>
    <row r="6" spans="1:20" x14ac:dyDescent="0.25">
      <c r="A6" t="s">
        <v>56</v>
      </c>
      <c r="D6" t="s">
        <v>52</v>
      </c>
      <c r="E6" s="2">
        <f>AVERAGEIFS(Data!F:F,Data!B:B,D6,Data!A:A,$B$15)</f>
        <v>68427.875</v>
      </c>
      <c r="F6" s="2">
        <f t="shared" si="0"/>
        <v>0</v>
      </c>
      <c r="H6" t="s">
        <v>59</v>
      </c>
      <c r="I6" s="1">
        <f>SUMIFS(Data!E:E,Data!B:B,H6,Data!A:A,$B$15)</f>
        <v>12649500</v>
      </c>
      <c r="K6">
        <v>2020</v>
      </c>
      <c r="L6" s="2">
        <f>AVERAGEIFS(Data!F:F,Data!B:B,'Data Prep'!$B$3,Data!A:A,'Data Prep'!K6)</f>
        <v>90040.666666666672</v>
      </c>
      <c r="M6" s="1">
        <f>SUMIFS(Data!E:E,Data!B:B,'Data Prep'!$B$3,Data!A:A,'Data Prep'!K6)</f>
        <v>8142043</v>
      </c>
      <c r="O6" t="s">
        <v>4</v>
      </c>
      <c r="P6" s="1">
        <f>SUMIFS(Data!E:E,Data!C:C,'Data Prep'!O6,Data!B:B,'Data Prep'!$B$3,Data!A:A,'Data Prep'!$B$15)</f>
        <v>817007</v>
      </c>
      <c r="Q6" vm="4">
        <v>39538223</v>
      </c>
      <c r="R6" s="14">
        <f t="shared" si="1"/>
        <v>20.663725833100795</v>
      </c>
      <c r="S6" s="1">
        <f>AVERAGEIFS(Data!F:F,Data!C:C,'Data Prep'!O6,Data!B:B,'Data Prep'!$B$3,Data!A:A,'Data Prep'!$B$15)</f>
        <v>124107</v>
      </c>
      <c r="T6" s="15">
        <f t="shared" si="2"/>
        <v>20.663725833100795</v>
      </c>
    </row>
    <row r="7" spans="1:20" x14ac:dyDescent="0.25">
      <c r="A7" t="s">
        <v>53</v>
      </c>
      <c r="D7" t="s">
        <v>51</v>
      </c>
      <c r="E7" s="2">
        <f>AVERAGEIFS(Data!F:F,Data!B:B,D7,Data!A:A,$B$15)</f>
        <v>63896.895833333336</v>
      </c>
      <c r="F7" s="2">
        <f t="shared" si="0"/>
        <v>0</v>
      </c>
      <c r="H7" t="s">
        <v>52</v>
      </c>
      <c r="I7" s="1">
        <f>SUMIFS(Data!E:E,Data!B:B,H7,Data!A:A,$B$15)</f>
        <v>12058694</v>
      </c>
      <c r="O7" t="s">
        <v>5</v>
      </c>
      <c r="P7" s="1">
        <f>SUMIFS(Data!E:E,Data!C:C,'Data Prep'!O7,Data!B:B,'Data Prep'!$B$3,Data!A:A,'Data Prep'!$B$15)</f>
        <v>165271</v>
      </c>
      <c r="Q7" vm="5">
        <v>5773714</v>
      </c>
      <c r="R7" s="14">
        <f t="shared" si="1"/>
        <v>28.624729247066966</v>
      </c>
      <c r="S7" s="1">
        <f>AVERAGEIFS(Data!F:F,Data!C:C,'Data Prep'!O7,Data!B:B,'Data Prep'!$B$3,Data!A:A,'Data Prep'!$B$15)</f>
        <v>97276</v>
      </c>
      <c r="T7" s="15">
        <f t="shared" si="2"/>
        <v>28.624729247066966</v>
      </c>
    </row>
    <row r="8" spans="1:20" x14ac:dyDescent="0.25">
      <c r="A8" t="s">
        <v>59</v>
      </c>
      <c r="D8" t="s">
        <v>55</v>
      </c>
      <c r="E8" s="2">
        <f>AVERAGEIFS(Data!F:F,Data!B:B,D8,Data!A:A,$B$15)</f>
        <v>55605.9375</v>
      </c>
      <c r="F8" s="2">
        <f t="shared" si="0"/>
        <v>0</v>
      </c>
      <c r="H8" t="s">
        <v>56</v>
      </c>
      <c r="I8" s="1">
        <f>SUMIFS(Data!E:E,Data!B:B,H8,Data!A:A,$B$15)</f>
        <v>8142043</v>
      </c>
      <c r="O8" t="s">
        <v>6</v>
      </c>
      <c r="P8" s="1">
        <f>SUMIFS(Data!E:E,Data!C:C,'Data Prep'!O8,Data!B:B,'Data Prep'!$B$3,Data!A:A,'Data Prep'!$B$15)</f>
        <v>118168</v>
      </c>
      <c r="Q8" vm="6">
        <v>3605944</v>
      </c>
      <c r="R8" s="14">
        <f t="shared" si="1"/>
        <v>32.77033697694695</v>
      </c>
      <c r="S8" s="1">
        <f>AVERAGEIFS(Data!F:F,Data!C:C,'Data Prep'!O8,Data!B:B,'Data Prep'!$B$3,Data!A:A,'Data Prep'!$B$15)</f>
        <v>165086</v>
      </c>
      <c r="T8" s="15">
        <f t="shared" si="2"/>
        <v>32.77033697694695</v>
      </c>
    </row>
    <row r="9" spans="1:20" x14ac:dyDescent="0.25">
      <c r="A9" t="s">
        <v>52</v>
      </c>
      <c r="D9" t="s">
        <v>58</v>
      </c>
      <c r="E9" s="2">
        <f>AVERAGEIFS(Data!F:F,Data!B:B,D9,Data!A:A,$B$15)</f>
        <v>53607.208333333336</v>
      </c>
      <c r="F9" s="2">
        <f t="shared" si="0"/>
        <v>0</v>
      </c>
      <c r="H9" t="s">
        <v>51</v>
      </c>
      <c r="I9" s="1">
        <f>SUMIFS(Data!E:E,Data!B:B,H9,Data!A:A,$B$15)</f>
        <v>7136444</v>
      </c>
      <c r="O9" t="s">
        <v>7</v>
      </c>
      <c r="P9" s="1">
        <f>SUMIFS(Data!E:E,Data!C:C,'Data Prep'!O9,Data!B:B,'Data Prep'!$B$3,Data!A:A,'Data Prep'!$B$15)</f>
        <v>47390</v>
      </c>
      <c r="Q9" vm="7">
        <v>989948</v>
      </c>
      <c r="R9" s="14">
        <f t="shared" si="1"/>
        <v>47.87120131562466</v>
      </c>
      <c r="S9" s="1">
        <f>AVERAGEIFS(Data!F:F,Data!C:C,'Data Prep'!O9,Data!B:B,'Data Prep'!$B$3,Data!A:A,'Data Prep'!$B$15)</f>
        <v>103154</v>
      </c>
      <c r="T9" s="15">
        <f t="shared" si="2"/>
        <v>47.87120131562466</v>
      </c>
    </row>
    <row r="10" spans="1:20" x14ac:dyDescent="0.25">
      <c r="A10" t="s">
        <v>55</v>
      </c>
      <c r="D10" t="s">
        <v>54</v>
      </c>
      <c r="E10" s="2">
        <f>AVERAGEIFS(Data!F:F,Data!B:B,D10,Data!A:A,$B$15)</f>
        <v>49366.8125</v>
      </c>
      <c r="F10" s="2">
        <f t="shared" si="0"/>
        <v>0</v>
      </c>
      <c r="H10" t="s">
        <v>60</v>
      </c>
      <c r="I10" s="1">
        <f>SUMIFS(Data!E:E,Data!B:B,H10,Data!A:A,$B$15)</f>
        <v>3843699</v>
      </c>
      <c r="O10" t="s">
        <v>8</v>
      </c>
      <c r="P10" s="1">
        <f>SUMIFS(Data!E:E,Data!C:C,'Data Prep'!O10,Data!B:B,'Data Prep'!$B$3,Data!A:A,'Data Prep'!$B$15)</f>
        <v>586706</v>
      </c>
      <c r="Q10" vm="8">
        <v>21538187</v>
      </c>
      <c r="R10" s="14">
        <f t="shared" si="1"/>
        <v>27.240268644709975</v>
      </c>
      <c r="S10" s="1">
        <f>AVERAGEIFS(Data!F:F,Data!C:C,'Data Prep'!O10,Data!B:B,'Data Prep'!$B$3,Data!A:A,'Data Prep'!$B$15)</f>
        <v>84307</v>
      </c>
      <c r="T10" s="15">
        <f t="shared" si="2"/>
        <v>27.240268644709975</v>
      </c>
    </row>
    <row r="11" spans="1:20" x14ac:dyDescent="0.25">
      <c r="A11" t="s">
        <v>60</v>
      </c>
      <c r="D11" t="s">
        <v>60</v>
      </c>
      <c r="E11" s="2">
        <f>AVERAGEIFS(Data!F:F,Data!B:B,D11,Data!A:A,$B$15)</f>
        <v>40790.1875</v>
      </c>
      <c r="F11" s="2">
        <f t="shared" si="0"/>
        <v>0</v>
      </c>
      <c r="H11" t="s">
        <v>53</v>
      </c>
      <c r="I11" s="1">
        <f>SUMIFS(Data!E:E,Data!B:B,H11,Data!A:A,$B$15)</f>
        <v>2677815</v>
      </c>
      <c r="O11" t="s">
        <v>9</v>
      </c>
      <c r="P11" s="1">
        <f>SUMIFS(Data!E:E,Data!C:C,'Data Prep'!O11,Data!B:B,'Data Prep'!$B$3,Data!A:A,'Data Prep'!$B$15)</f>
        <v>242175</v>
      </c>
      <c r="Q11" vm="9">
        <v>10711908</v>
      </c>
      <c r="R11" s="14">
        <f t="shared" si="1"/>
        <v>22.608017171170626</v>
      </c>
      <c r="S11" s="1">
        <f>AVERAGEIFS(Data!F:F,Data!C:C,'Data Prep'!O11,Data!B:B,'Data Prep'!$B$3,Data!A:A,'Data Prep'!$B$15)</f>
        <v>93145</v>
      </c>
      <c r="T11" s="15">
        <f t="shared" si="2"/>
        <v>22.608017171170626</v>
      </c>
    </row>
    <row r="12" spans="1:20" x14ac:dyDescent="0.25">
      <c r="A12" t="s">
        <v>54</v>
      </c>
      <c r="D12" t="s">
        <v>59</v>
      </c>
      <c r="E12" s="2">
        <f>AVERAGEIFS(Data!F:F,Data!B:B,D12,Data!A:A,$B$15)</f>
        <v>23286.416666666668</v>
      </c>
      <c r="F12" s="2">
        <f t="shared" si="0"/>
        <v>0</v>
      </c>
      <c r="H12" t="s">
        <v>55</v>
      </c>
      <c r="I12" s="1">
        <f>SUMIFS(Data!E:E,Data!B:B,H12,Data!A:A,$B$15)</f>
        <v>1762873</v>
      </c>
      <c r="O12" t="s">
        <v>10</v>
      </c>
      <c r="P12" s="1">
        <f>SUMIFS(Data!E:E,Data!C:C,'Data Prep'!O12,Data!B:B,'Data Prep'!$B$3,Data!A:A,'Data Prep'!$B$15)</f>
        <v>34249</v>
      </c>
      <c r="Q12" vm="10">
        <v>1839106</v>
      </c>
      <c r="R12" s="14">
        <f t="shared" si="1"/>
        <v>18.622635128154659</v>
      </c>
      <c r="S12" s="1">
        <f>AVERAGEIFS(Data!F:F,Data!C:C,'Data Prep'!O12,Data!B:B,'Data Prep'!$B$3,Data!A:A,'Data Prep'!$B$15)</f>
        <v>68833</v>
      </c>
      <c r="T12" s="15">
        <f t="shared" si="2"/>
        <v>18.622635128154659</v>
      </c>
    </row>
    <row r="13" spans="1:20" x14ac:dyDescent="0.25">
      <c r="O13" t="s">
        <v>11</v>
      </c>
      <c r="P13" s="1">
        <f>SUMIFS(Data!E:E,Data!C:C,'Data Prep'!O13,Data!B:B,'Data Prep'!$B$3,Data!A:A,'Data Prep'!$B$15)</f>
        <v>376539</v>
      </c>
      <c r="Q13" vm="11">
        <v>12812508</v>
      </c>
      <c r="R13" s="14">
        <f t="shared" si="1"/>
        <v>29.388391406272682</v>
      </c>
      <c r="S13" s="1">
        <f>AVERAGEIFS(Data!F:F,Data!C:C,'Data Prep'!O13,Data!B:B,'Data Prep'!$B$3,Data!A:A,'Data Prep'!$B$15)</f>
        <v>121634</v>
      </c>
      <c r="T13" s="15">
        <f t="shared" si="2"/>
        <v>29.388391406272682</v>
      </c>
    </row>
    <row r="14" spans="1:20" x14ac:dyDescent="0.25">
      <c r="A14" s="7" t="s">
        <v>66</v>
      </c>
      <c r="B14" s="6"/>
      <c r="H14" s="11" t="s">
        <v>71</v>
      </c>
      <c r="I14" s="11"/>
      <c r="O14" t="s">
        <v>12</v>
      </c>
      <c r="P14" s="1">
        <f>SUMIFS(Data!E:E,Data!C:C,'Data Prep'!O14,Data!B:B,'Data Prep'!$B$3,Data!A:A,'Data Prep'!$B$15)</f>
        <v>133449</v>
      </c>
      <c r="Q14" vm="12">
        <v>6785528</v>
      </c>
      <c r="R14" s="14">
        <f t="shared" si="1"/>
        <v>19.666708323950623</v>
      </c>
      <c r="S14" s="1">
        <f>AVERAGEIFS(Data!F:F,Data!C:C,'Data Prep'!O14,Data!B:B,'Data Prep'!$B$3,Data!A:A,'Data Prep'!$B$15)</f>
        <v>72283</v>
      </c>
      <c r="T14" s="15">
        <f t="shared" si="2"/>
        <v>19.666708323950623</v>
      </c>
    </row>
    <row r="15" spans="1:20" x14ac:dyDescent="0.25">
      <c r="A15" s="8" t="s">
        <v>67</v>
      </c>
      <c r="B15" s="4">
        <v>2020</v>
      </c>
      <c r="D15" t="str">
        <f>INDEX(D3:D12,1)</f>
        <v>Information</v>
      </c>
      <c r="H15" s="5" t="s">
        <v>49</v>
      </c>
      <c r="I15" s="5" t="s">
        <v>62</v>
      </c>
      <c r="O15" t="s">
        <v>13</v>
      </c>
      <c r="P15" s="1">
        <f>SUMIFS(Data!E:E,Data!C:C,'Data Prep'!O15,Data!B:B,'Data Prep'!$B$3,Data!A:A,'Data Prep'!$B$15)</f>
        <v>109283</v>
      </c>
      <c r="Q15" vm="13">
        <v>3190369</v>
      </c>
      <c r="R15" s="14">
        <f t="shared" si="1"/>
        <v>34.254031430220138</v>
      </c>
      <c r="S15" s="1">
        <f>AVERAGEIFS(Data!F:F,Data!C:C,'Data Prep'!O15,Data!B:B,'Data Prep'!$B$3,Data!A:A,'Data Prep'!$B$15)</f>
        <v>81131</v>
      </c>
      <c r="T15" s="15">
        <f t="shared" si="2"/>
        <v>34.254031430220138</v>
      </c>
    </row>
    <row r="16" spans="1:20" x14ac:dyDescent="0.25">
      <c r="H16" t="str">
        <f>B3</f>
        <v>Finance</v>
      </c>
      <c r="I16" s="1">
        <f>VLOOKUP(B3,H3:I12,2,FALSE)</f>
        <v>8142043</v>
      </c>
      <c r="O16" t="s">
        <v>14</v>
      </c>
      <c r="P16" s="1">
        <f>SUMIFS(Data!E:E,Data!C:C,'Data Prep'!O16,Data!B:B,'Data Prep'!$B$3,Data!A:A,'Data Prep'!$B$15)</f>
        <v>73310</v>
      </c>
      <c r="Q16" vm="14">
        <v>2937880</v>
      </c>
      <c r="R16" s="14">
        <f t="shared" si="1"/>
        <v>24.953367734556892</v>
      </c>
      <c r="S16" s="1">
        <f>AVERAGEIFS(Data!F:F,Data!C:C,'Data Prep'!O16,Data!B:B,'Data Prep'!$B$3,Data!A:A,'Data Prep'!$B$15)</f>
        <v>75889</v>
      </c>
      <c r="T16" s="15">
        <f t="shared" si="2"/>
        <v>24.953367734556892</v>
      </c>
    </row>
    <row r="17" spans="1:20" x14ac:dyDescent="0.25">
      <c r="A17" s="7" t="s">
        <v>78</v>
      </c>
      <c r="B17" s="7"/>
      <c r="H17" t="s">
        <v>70</v>
      </c>
      <c r="I17" s="1">
        <f>SUM(I3:I12)-I16</f>
        <v>108507296</v>
      </c>
      <c r="O17" t="s">
        <v>15</v>
      </c>
      <c r="P17" s="1">
        <f>SUMIFS(Data!E:E,Data!C:C,'Data Prep'!O17,Data!B:B,'Data Prep'!$B$3,Data!A:A,'Data Prep'!$B$15)</f>
        <v>92079</v>
      </c>
      <c r="Q17" vm="15">
        <v>4505836</v>
      </c>
      <c r="R17" s="14">
        <f t="shared" si="1"/>
        <v>20.43549743044354</v>
      </c>
      <c r="S17" s="1">
        <f>AVERAGEIFS(Data!F:F,Data!C:C,'Data Prep'!O17,Data!B:B,'Data Prep'!$B$3,Data!A:A,'Data Prep'!$B$15)</f>
        <v>75177</v>
      </c>
      <c r="T17" s="15">
        <f t="shared" si="2"/>
        <v>20.43549743044354</v>
      </c>
    </row>
    <row r="18" spans="1:20" x14ac:dyDescent="0.25">
      <c r="A18" s="8" t="s">
        <v>79</v>
      </c>
      <c r="B18" s="4" t="str">
        <f>IF(Dashboard!A2=1,'Data Prep'!S2,'Data Prep'!R2)</f>
        <v>Employees per 1000 Capita</v>
      </c>
      <c r="O18" t="s">
        <v>16</v>
      </c>
      <c r="P18" s="1">
        <f>SUMIFS(Data!E:E,Data!C:C,'Data Prep'!O18,Data!B:B,'Data Prep'!$B$3,Data!A:A,'Data Prep'!$B$15)</f>
        <v>81149</v>
      </c>
      <c r="Q18" vm="16">
        <v>4657757</v>
      </c>
      <c r="R18" s="14">
        <f t="shared" si="1"/>
        <v>17.422334398295146</v>
      </c>
      <c r="S18" s="1">
        <f>AVERAGEIFS(Data!F:F,Data!C:C,'Data Prep'!O18,Data!B:B,'Data Prep'!$B$3,Data!A:A,'Data Prep'!$B$15)</f>
        <v>69409</v>
      </c>
      <c r="T18" s="15">
        <f t="shared" si="2"/>
        <v>17.422334398295146</v>
      </c>
    </row>
    <row r="19" spans="1:20" x14ac:dyDescent="0.25">
      <c r="B19" s="2"/>
      <c r="H19" s="8" t="s">
        <v>80</v>
      </c>
      <c r="I19" s="17">
        <f>I16/SUM(I16:I17)</f>
        <v>6.9799306792471413E-2</v>
      </c>
      <c r="O19" t="s">
        <v>17</v>
      </c>
      <c r="P19" s="1">
        <f>SUMIFS(Data!E:E,Data!C:C,'Data Prep'!O19,Data!B:B,'Data Prep'!$B$3,Data!A:A,'Data Prep'!$B$15)</f>
        <v>30107</v>
      </c>
      <c r="Q19" vm="17">
        <v>1362359</v>
      </c>
      <c r="R19" s="14">
        <f t="shared" si="1"/>
        <v>22.099167693684262</v>
      </c>
      <c r="S19" s="1">
        <f>AVERAGEIFS(Data!F:F,Data!C:C,'Data Prep'!O19,Data!B:B,'Data Prep'!$B$3,Data!A:A,'Data Prep'!$B$15)</f>
        <v>75870</v>
      </c>
      <c r="T19" s="15">
        <f t="shared" si="2"/>
        <v>22.099167693684262</v>
      </c>
    </row>
    <row r="20" spans="1:20" x14ac:dyDescent="0.25">
      <c r="O20" t="s">
        <v>18</v>
      </c>
      <c r="P20" s="1">
        <f>SUMIFS(Data!E:E,Data!C:C,'Data Prep'!O20,Data!B:B,'Data Prep'!$B$3,Data!A:A,'Data Prep'!$B$15)</f>
        <v>129771</v>
      </c>
      <c r="Q20" vm="18">
        <v>6165129</v>
      </c>
      <c r="R20" s="14">
        <f t="shared" si="1"/>
        <v>21.049194591062086</v>
      </c>
      <c r="S20" s="1">
        <f>AVERAGEIFS(Data!F:F,Data!C:C,'Data Prep'!O20,Data!B:B,'Data Prep'!$B$3,Data!A:A,'Data Prep'!$B$15)</f>
        <v>110159</v>
      </c>
      <c r="T20" s="15">
        <f t="shared" si="2"/>
        <v>21.049194591062086</v>
      </c>
    </row>
    <row r="21" spans="1:20" x14ac:dyDescent="0.25">
      <c r="O21" t="s">
        <v>19</v>
      </c>
      <c r="P21" s="1">
        <f>SUMIFS(Data!E:E,Data!C:C,'Data Prep'!O21,Data!B:B,'Data Prep'!$B$3,Data!A:A,'Data Prep'!$B$15)</f>
        <v>212062</v>
      </c>
      <c r="Q21" vm="19">
        <v>7029917</v>
      </c>
      <c r="R21" s="14">
        <f t="shared" si="1"/>
        <v>30.165647759425894</v>
      </c>
      <c r="S21" s="1">
        <f>AVERAGEIFS(Data!F:F,Data!C:C,'Data Prep'!O21,Data!B:B,'Data Prep'!$B$3,Data!A:A,'Data Prep'!$B$15)</f>
        <v>159120</v>
      </c>
      <c r="T21" s="15">
        <f t="shared" si="2"/>
        <v>30.165647759425894</v>
      </c>
    </row>
    <row r="22" spans="1:20" x14ac:dyDescent="0.25">
      <c r="O22" t="s">
        <v>20</v>
      </c>
      <c r="P22" s="1">
        <f>SUMIFS(Data!E:E,Data!C:C,'Data Prep'!O22,Data!B:B,'Data Prep'!$B$3,Data!A:A,'Data Prep'!$B$15)</f>
        <v>207448</v>
      </c>
      <c r="Q22" vm="20">
        <v>10077331</v>
      </c>
      <c r="R22" s="14">
        <f t="shared" si="1"/>
        <v>20.585609423765085</v>
      </c>
      <c r="S22" s="1">
        <f>AVERAGEIFS(Data!F:F,Data!C:C,'Data Prep'!O22,Data!B:B,'Data Prep'!$B$3,Data!A:A,'Data Prep'!$B$15)</f>
        <v>81720</v>
      </c>
      <c r="T22" s="15">
        <f t="shared" si="2"/>
        <v>20.585609423765085</v>
      </c>
    </row>
    <row r="23" spans="1:20" x14ac:dyDescent="0.25">
      <c r="O23" t="s">
        <v>21</v>
      </c>
      <c r="P23" s="1">
        <f>SUMIFS(Data!E:E,Data!C:C,'Data Prep'!O23,Data!B:B,'Data Prep'!$B$3,Data!A:A,'Data Prep'!$B$15)</f>
        <v>179728</v>
      </c>
      <c r="Q23" vm="21">
        <v>5706494</v>
      </c>
      <c r="R23" s="14">
        <f t="shared" si="1"/>
        <v>31.495345478326968</v>
      </c>
      <c r="S23" s="1">
        <f>AVERAGEIFS(Data!F:F,Data!C:C,'Data Prep'!O23,Data!B:B,'Data Prep'!$B$3,Data!A:A,'Data Prep'!$B$15)</f>
        <v>104989</v>
      </c>
      <c r="T23" s="15">
        <f t="shared" si="2"/>
        <v>31.495345478326968</v>
      </c>
    </row>
    <row r="24" spans="1:20" x14ac:dyDescent="0.25">
      <c r="O24" t="s">
        <v>22</v>
      </c>
      <c r="P24" s="1">
        <f>SUMIFS(Data!E:E,Data!C:C,'Data Prep'!O24,Data!B:B,'Data Prep'!$B$3,Data!A:A,'Data Prep'!$B$15)</f>
        <v>41912</v>
      </c>
      <c r="Q24" vm="22">
        <v>2961279</v>
      </c>
      <c r="R24" s="14">
        <f t="shared" si="1"/>
        <v>14.153343876075169</v>
      </c>
      <c r="S24" s="1">
        <f>AVERAGEIFS(Data!F:F,Data!C:C,'Data Prep'!O24,Data!B:B,'Data Prep'!$B$3,Data!A:A,'Data Prep'!$B$15)</f>
        <v>59263</v>
      </c>
      <c r="T24" s="15">
        <f t="shared" si="2"/>
        <v>14.153343876075169</v>
      </c>
    </row>
    <row r="25" spans="1:20" x14ac:dyDescent="0.25">
      <c r="O25" t="s">
        <v>23</v>
      </c>
      <c r="P25" s="1">
        <f>SUMIFS(Data!E:E,Data!C:C,'Data Prep'!O25,Data!B:B,'Data Prep'!$B$3,Data!A:A,'Data Prep'!$B$15)</f>
        <v>165564</v>
      </c>
      <c r="Q25" vm="23">
        <v>6154913</v>
      </c>
      <c r="R25" s="14">
        <f t="shared" si="1"/>
        <v>26.899486637747763</v>
      </c>
      <c r="S25" s="1">
        <f>AVERAGEIFS(Data!F:F,Data!C:C,'Data Prep'!O25,Data!B:B,'Data Prep'!$B$3,Data!A:A,'Data Prep'!$B$15)</f>
        <v>82664</v>
      </c>
      <c r="T25" s="15">
        <f t="shared" si="2"/>
        <v>26.899486637747763</v>
      </c>
    </row>
    <row r="26" spans="1:20" x14ac:dyDescent="0.25">
      <c r="O26" t="s">
        <v>24</v>
      </c>
      <c r="P26" s="1">
        <f>SUMIFS(Data!E:E,Data!C:C,'Data Prep'!O26,Data!B:B,'Data Prep'!$B$3,Data!A:A,'Data Prep'!$B$15)</f>
        <v>21986</v>
      </c>
      <c r="Q26" vm="24">
        <v>1084225</v>
      </c>
      <c r="R26" s="14">
        <f t="shared" si="1"/>
        <v>20.278078812054691</v>
      </c>
      <c r="S26" s="1">
        <f>AVERAGEIFS(Data!F:F,Data!C:C,'Data Prep'!O26,Data!B:B,'Data Prep'!$B$3,Data!A:A,'Data Prep'!$B$15)</f>
        <v>67330</v>
      </c>
      <c r="T26" s="15">
        <f t="shared" si="2"/>
        <v>20.278078812054691</v>
      </c>
    </row>
    <row r="27" spans="1:20" x14ac:dyDescent="0.25">
      <c r="O27" t="s">
        <v>25</v>
      </c>
      <c r="P27" s="1">
        <f>SUMIFS(Data!E:E,Data!C:C,'Data Prep'!O27,Data!B:B,'Data Prep'!$B$3,Data!A:A,'Data Prep'!$B$15)</f>
        <v>66588</v>
      </c>
      <c r="Q27" vm="25">
        <v>1961504</v>
      </c>
      <c r="R27" s="14">
        <f t="shared" si="1"/>
        <v>33.947419938985597</v>
      </c>
      <c r="S27" s="1">
        <f>AVERAGEIFS(Data!F:F,Data!C:C,'Data Prep'!O27,Data!B:B,'Data Prep'!$B$3,Data!A:A,'Data Prep'!$B$15)</f>
        <v>74942</v>
      </c>
      <c r="T27" s="15">
        <f t="shared" si="2"/>
        <v>33.947419938985597</v>
      </c>
    </row>
    <row r="28" spans="1:20" x14ac:dyDescent="0.25">
      <c r="O28" t="s">
        <v>26</v>
      </c>
      <c r="P28" s="1">
        <f>SUMIFS(Data!E:E,Data!C:C,'Data Prep'!O28,Data!B:B,'Data Prep'!$B$3,Data!A:A,'Data Prep'!$B$15)</f>
        <v>62325</v>
      </c>
      <c r="Q28" vm="26">
        <v>3104614</v>
      </c>
      <c r="R28" s="14">
        <f t="shared" si="1"/>
        <v>20.074959399139473</v>
      </c>
      <c r="S28" s="1">
        <f>AVERAGEIFS(Data!F:F,Data!C:C,'Data Prep'!O28,Data!B:B,'Data Prep'!$B$3,Data!A:A,'Data Prep'!$B$15)</f>
        <v>79236</v>
      </c>
      <c r="T28" s="15">
        <f t="shared" si="2"/>
        <v>20.074959399139473</v>
      </c>
    </row>
    <row r="29" spans="1:20" x14ac:dyDescent="0.25">
      <c r="O29" t="s">
        <v>27</v>
      </c>
      <c r="P29" s="1">
        <f>SUMIFS(Data!E:E,Data!C:C,'Data Prep'!O29,Data!B:B,'Data Prep'!$B$3,Data!A:A,'Data Prep'!$B$15)</f>
        <v>33027</v>
      </c>
      <c r="Q29" vm="27">
        <v>1377529</v>
      </c>
      <c r="R29" s="14">
        <f t="shared" si="1"/>
        <v>23.975538808983334</v>
      </c>
      <c r="S29" s="1">
        <f>AVERAGEIFS(Data!F:F,Data!C:C,'Data Prep'!O29,Data!B:B,'Data Prep'!$B$3,Data!A:A,'Data Prep'!$B$15)</f>
        <v>109751</v>
      </c>
      <c r="T29" s="15">
        <f t="shared" si="2"/>
        <v>23.975538808983334</v>
      </c>
    </row>
    <row r="30" spans="1:20" x14ac:dyDescent="0.25">
      <c r="O30" t="s">
        <v>28</v>
      </c>
      <c r="P30" s="1">
        <f>SUMIFS(Data!E:E,Data!C:C,'Data Prep'!O30,Data!B:B,'Data Prep'!$B$3,Data!A:A,'Data Prep'!$B$15)</f>
        <v>235676</v>
      </c>
      <c r="Q30" vm="28">
        <v>9288994</v>
      </c>
      <c r="R30" s="14">
        <f t="shared" si="1"/>
        <v>25.371531082913823</v>
      </c>
      <c r="S30" s="1">
        <f>AVERAGEIFS(Data!F:F,Data!C:C,'Data Prep'!O30,Data!B:B,'Data Prep'!$B$3,Data!A:A,'Data Prep'!$B$15)</f>
        <v>127870</v>
      </c>
      <c r="T30" s="15">
        <f t="shared" si="2"/>
        <v>25.371531082913823</v>
      </c>
    </row>
    <row r="31" spans="1:20" x14ac:dyDescent="0.25">
      <c r="O31" t="s">
        <v>29</v>
      </c>
      <c r="P31" s="1">
        <f>SUMIFS(Data!E:E,Data!C:C,'Data Prep'!O31,Data!B:B,'Data Prep'!$B$3,Data!A:A,'Data Prep'!$B$15)</f>
        <v>32608</v>
      </c>
      <c r="Q31" vm="29">
        <v>2117522</v>
      </c>
      <c r="R31" s="14">
        <f t="shared" si="1"/>
        <v>15.399131626495498</v>
      </c>
      <c r="S31" s="1">
        <f>AVERAGEIFS(Data!F:F,Data!C:C,'Data Prep'!O31,Data!B:B,'Data Prep'!$B$3,Data!A:A,'Data Prep'!$B$15)</f>
        <v>62343</v>
      </c>
      <c r="T31" s="15">
        <f t="shared" si="2"/>
        <v>15.399131626495498</v>
      </c>
    </row>
    <row r="32" spans="1:20" x14ac:dyDescent="0.25">
      <c r="O32" t="s">
        <v>30</v>
      </c>
      <c r="P32" s="1">
        <f>SUMIFS(Data!E:E,Data!C:C,'Data Prep'!O32,Data!B:B,'Data Prep'!$B$3,Data!A:A,'Data Prep'!$B$15)</f>
        <v>700031</v>
      </c>
      <c r="Q32" vm="30">
        <v>20201249</v>
      </c>
      <c r="R32" s="14">
        <f t="shared" si="1"/>
        <v>34.652857355503116</v>
      </c>
      <c r="S32" s="1">
        <f>AVERAGEIFS(Data!F:F,Data!C:C,'Data Prep'!O32,Data!B:B,'Data Prep'!$B$3,Data!A:A,'Data Prep'!$B$15)</f>
        <v>207014</v>
      </c>
      <c r="T32" s="15">
        <f t="shared" si="2"/>
        <v>34.652857355503116</v>
      </c>
    </row>
    <row r="33" spans="15:20" x14ac:dyDescent="0.25">
      <c r="O33" t="s">
        <v>31</v>
      </c>
      <c r="P33" s="1">
        <f>SUMIFS(Data!E:E,Data!C:C,'Data Prep'!O33,Data!B:B,'Data Prep'!$B$3,Data!A:A,'Data Prep'!$B$15)</f>
        <v>251672</v>
      </c>
      <c r="Q33" vm="31">
        <v>10439388</v>
      </c>
      <c r="R33" s="14">
        <f t="shared" si="1"/>
        <v>24.107926633247082</v>
      </c>
      <c r="S33" s="1">
        <f>AVERAGEIFS(Data!F:F,Data!C:C,'Data Prep'!O33,Data!B:B,'Data Prep'!$B$3,Data!A:A,'Data Prep'!$B$15)</f>
        <v>97234</v>
      </c>
      <c r="T33" s="15">
        <f t="shared" si="2"/>
        <v>24.107926633247082</v>
      </c>
    </row>
    <row r="34" spans="15:20" x14ac:dyDescent="0.25">
      <c r="O34" t="s">
        <v>32</v>
      </c>
      <c r="P34" s="1">
        <f>SUMIFS(Data!E:E,Data!C:C,'Data Prep'!O34,Data!B:B,'Data Prep'!$B$3,Data!A:A,'Data Prep'!$B$15)</f>
        <v>22496</v>
      </c>
      <c r="Q34" vm="32">
        <v>779094</v>
      </c>
      <c r="R34" s="14">
        <f t="shared" si="1"/>
        <v>28.874564558320305</v>
      </c>
      <c r="S34" s="1">
        <f>AVERAGEIFS(Data!F:F,Data!C:C,'Data Prep'!O34,Data!B:B,'Data Prep'!$B$3,Data!A:A,'Data Prep'!$B$15)</f>
        <v>69243</v>
      </c>
      <c r="T34" s="15">
        <f t="shared" si="2"/>
        <v>28.874564558320305</v>
      </c>
    </row>
    <row r="35" spans="15:20" x14ac:dyDescent="0.25">
      <c r="O35" t="s">
        <v>33</v>
      </c>
      <c r="P35" s="1">
        <f>SUMIFS(Data!E:E,Data!C:C,'Data Prep'!O35,Data!B:B,'Data Prep'!$B$3,Data!A:A,'Data Prep'!$B$15)</f>
        <v>287990</v>
      </c>
      <c r="Q35" vm="33">
        <v>11799448</v>
      </c>
      <c r="R35" s="14">
        <f t="shared" si="1"/>
        <v>24.407073958036001</v>
      </c>
      <c r="S35" s="1">
        <f>AVERAGEIFS(Data!F:F,Data!C:C,'Data Prep'!O35,Data!B:B,'Data Prep'!$B$3,Data!A:A,'Data Prep'!$B$15)</f>
        <v>82336</v>
      </c>
      <c r="T35" s="15">
        <f t="shared" si="2"/>
        <v>24.407073958036001</v>
      </c>
    </row>
    <row r="36" spans="15:20" x14ac:dyDescent="0.25">
      <c r="O36" t="s">
        <v>34</v>
      </c>
      <c r="P36" s="1">
        <f>SUMIFS(Data!E:E,Data!C:C,'Data Prep'!O36,Data!B:B,'Data Prep'!$B$3,Data!A:A,'Data Prep'!$B$15)</f>
        <v>74614</v>
      </c>
      <c r="Q36" vm="34">
        <v>3959353</v>
      </c>
      <c r="R36" s="14">
        <f t="shared" si="1"/>
        <v>18.844998160052917</v>
      </c>
      <c r="S36" s="1">
        <f>AVERAGEIFS(Data!F:F,Data!C:C,'Data Prep'!O36,Data!B:B,'Data Prep'!$B$3,Data!A:A,'Data Prep'!$B$15)</f>
        <v>64030</v>
      </c>
      <c r="T36" s="15">
        <f t="shared" si="2"/>
        <v>18.844998160052917</v>
      </c>
    </row>
    <row r="37" spans="15:20" x14ac:dyDescent="0.25">
      <c r="O37" t="s">
        <v>35</v>
      </c>
      <c r="P37" s="1">
        <f>SUMIFS(Data!E:E,Data!C:C,'Data Prep'!O37,Data!B:B,'Data Prep'!$B$3,Data!A:A,'Data Prep'!$B$15)</f>
        <v>83937</v>
      </c>
      <c r="Q37" vm="35">
        <v>4237256</v>
      </c>
      <c r="R37" s="14">
        <f t="shared" si="1"/>
        <v>19.809282233596459</v>
      </c>
      <c r="S37" s="1">
        <f>AVERAGEIFS(Data!F:F,Data!C:C,'Data Prep'!O37,Data!B:B,'Data Prep'!$B$3,Data!A:A,'Data Prep'!$B$15)</f>
        <v>80727</v>
      </c>
      <c r="T37" s="15">
        <f t="shared" si="2"/>
        <v>19.809282233596459</v>
      </c>
    </row>
    <row r="38" spans="15:20" x14ac:dyDescent="0.25">
      <c r="O38" t="s">
        <v>36</v>
      </c>
      <c r="P38" s="1">
        <f>SUMIFS(Data!E:E,Data!C:C,'Data Prep'!O38,Data!B:B,'Data Prep'!$B$3,Data!A:A,'Data Prep'!$B$15)</f>
        <v>325571</v>
      </c>
      <c r="Q38" vm="36">
        <v>13002700</v>
      </c>
      <c r="R38" s="14">
        <f t="shared" si="1"/>
        <v>25.038722726818275</v>
      </c>
      <c r="S38" s="1">
        <f>AVERAGEIFS(Data!F:F,Data!C:C,'Data Prep'!O38,Data!B:B,'Data Prep'!$B$3,Data!A:A,'Data Prep'!$B$15)</f>
        <v>97231</v>
      </c>
      <c r="T38" s="15">
        <f t="shared" si="2"/>
        <v>25.038722726818275</v>
      </c>
    </row>
    <row r="39" spans="15:20" x14ac:dyDescent="0.25">
      <c r="O39" t="s">
        <v>37</v>
      </c>
      <c r="P39" s="1">
        <f>SUMIFS(Data!E:E,Data!C:C,'Data Prep'!O39,Data!B:B,'Data Prep'!$B$3,Data!A:A,'Data Prep'!$B$15)</f>
        <v>31304</v>
      </c>
      <c r="Q39" vm="37">
        <v>1097379</v>
      </c>
      <c r="R39" s="14">
        <f t="shared" si="1"/>
        <v>28.526151858200311</v>
      </c>
      <c r="S39" s="1">
        <f>AVERAGEIFS(Data!F:F,Data!C:C,'Data Prep'!O39,Data!B:B,'Data Prep'!$B$3,Data!A:A,'Data Prep'!$B$15)</f>
        <v>100316</v>
      </c>
      <c r="T39" s="15">
        <f t="shared" si="2"/>
        <v>28.526151858200311</v>
      </c>
    </row>
    <row r="40" spans="15:20" x14ac:dyDescent="0.25">
      <c r="O40" t="s">
        <v>38</v>
      </c>
      <c r="P40" s="1">
        <f>SUMIFS(Data!E:E,Data!C:C,'Data Prep'!O40,Data!B:B,'Data Prep'!$B$3,Data!A:A,'Data Prep'!$B$15)</f>
        <v>101637</v>
      </c>
      <c r="Q40" vm="38">
        <v>5118425</v>
      </c>
      <c r="R40" s="14">
        <f t="shared" si="1"/>
        <v>19.85708494312215</v>
      </c>
      <c r="S40" s="1">
        <f>AVERAGEIFS(Data!F:F,Data!C:C,'Data Prep'!O40,Data!B:B,'Data Prep'!$B$3,Data!A:A,'Data Prep'!$B$15)</f>
        <v>71361</v>
      </c>
      <c r="T40" s="15">
        <f t="shared" si="2"/>
        <v>19.85708494312215</v>
      </c>
    </row>
    <row r="41" spans="15:20" x14ac:dyDescent="0.25">
      <c r="O41" t="s">
        <v>39</v>
      </c>
      <c r="P41" s="1">
        <f>SUMIFS(Data!E:E,Data!C:C,'Data Prep'!O41,Data!B:B,'Data Prep'!$B$3,Data!A:A,'Data Prep'!$B$15)</f>
        <v>27809</v>
      </c>
      <c r="Q41" vm="39">
        <v>886667</v>
      </c>
      <c r="R41" s="14">
        <f t="shared" si="1"/>
        <v>31.363522043788706</v>
      </c>
      <c r="S41" s="1">
        <f>AVERAGEIFS(Data!F:F,Data!C:C,'Data Prep'!O41,Data!B:B,'Data Prep'!$B$3,Data!A:A,'Data Prep'!$B$15)</f>
        <v>69345</v>
      </c>
      <c r="T41" s="15">
        <f t="shared" si="2"/>
        <v>31.363522043788706</v>
      </c>
    </row>
    <row r="42" spans="15:20" x14ac:dyDescent="0.25">
      <c r="O42" t="s">
        <v>40</v>
      </c>
      <c r="P42" s="1">
        <f>SUMIFS(Data!E:E,Data!C:C,'Data Prep'!O42,Data!B:B,'Data Prep'!$B$3,Data!A:A,'Data Prep'!$B$15)</f>
        <v>155926</v>
      </c>
      <c r="Q42" vm="40">
        <v>6910840</v>
      </c>
      <c r="R42" s="14">
        <f t="shared" si="1"/>
        <v>22.562524960786241</v>
      </c>
      <c r="S42" s="1">
        <f>AVERAGEIFS(Data!F:F,Data!C:C,'Data Prep'!O42,Data!B:B,'Data Prep'!$B$3,Data!A:A,'Data Prep'!$B$15)</f>
        <v>85116</v>
      </c>
      <c r="T42" s="15">
        <f t="shared" si="2"/>
        <v>22.562524960786241</v>
      </c>
    </row>
    <row r="43" spans="15:20" x14ac:dyDescent="0.25">
      <c r="O43" t="s">
        <v>41</v>
      </c>
      <c r="P43" s="1">
        <f>SUMIFS(Data!E:E,Data!C:C,'Data Prep'!O43,Data!B:B,'Data Prep'!$B$3,Data!A:A,'Data Prep'!$B$15)</f>
        <v>778554</v>
      </c>
      <c r="Q43" vm="41">
        <v>29145505</v>
      </c>
      <c r="R43" s="14">
        <f t="shared" si="1"/>
        <v>26.7126611805148</v>
      </c>
      <c r="S43" s="1">
        <f>AVERAGEIFS(Data!F:F,Data!C:C,'Data Prep'!O43,Data!B:B,'Data Prep'!$B$3,Data!A:A,'Data Prep'!$B$15)</f>
        <v>92477</v>
      </c>
      <c r="T43" s="15">
        <f t="shared" si="2"/>
        <v>26.7126611805148</v>
      </c>
    </row>
    <row r="44" spans="15:20" x14ac:dyDescent="0.25">
      <c r="O44" t="s">
        <v>42</v>
      </c>
      <c r="P44" s="1">
        <f>SUMIFS(Data!E:E,Data!C:C,'Data Prep'!O44,Data!B:B,'Data Prep'!$B$3,Data!A:A,'Data Prep'!$B$15)</f>
        <v>93379</v>
      </c>
      <c r="Q44" vm="42">
        <v>3271616</v>
      </c>
      <c r="R44" s="14">
        <f t="shared" si="1"/>
        <v>28.542163872532718</v>
      </c>
      <c r="S44" s="1">
        <f>AVERAGEIFS(Data!F:F,Data!C:C,'Data Prep'!O44,Data!B:B,'Data Prep'!$B$3,Data!A:A,'Data Prep'!$B$15)</f>
        <v>79806</v>
      </c>
      <c r="T44" s="15">
        <f t="shared" si="2"/>
        <v>28.542163872532718</v>
      </c>
    </row>
    <row r="45" spans="15:20" x14ac:dyDescent="0.25">
      <c r="O45" t="s">
        <v>43</v>
      </c>
      <c r="P45" s="1">
        <f>SUMIFS(Data!E:E,Data!C:C,'Data Prep'!O45,Data!B:B,'Data Prep'!$B$3,Data!A:A,'Data Prep'!$B$15)</f>
        <v>11578</v>
      </c>
      <c r="Q45" vm="43">
        <v>643077</v>
      </c>
      <c r="R45" s="14">
        <f t="shared" si="1"/>
        <v>18.004064832049661</v>
      </c>
      <c r="S45" s="1">
        <f>AVERAGEIFS(Data!F:F,Data!C:C,'Data Prep'!O45,Data!B:B,'Data Prep'!$B$3,Data!A:A,'Data Prep'!$B$15)</f>
        <v>80135</v>
      </c>
      <c r="T45" s="15">
        <f t="shared" si="2"/>
        <v>18.004064832049661</v>
      </c>
    </row>
    <row r="46" spans="15:20" x14ac:dyDescent="0.25">
      <c r="O46" t="s">
        <v>44</v>
      </c>
      <c r="P46" s="1">
        <f>SUMIFS(Data!E:E,Data!C:C,'Data Prep'!O46,Data!B:B,'Data Prep'!$B$3,Data!A:A,'Data Prep'!$B$15)</f>
        <v>195671</v>
      </c>
      <c r="Q46" vm="44">
        <v>8631393</v>
      </c>
      <c r="R46" s="14">
        <f t="shared" si="1"/>
        <v>22.669689585446982</v>
      </c>
      <c r="S46" s="1">
        <f>AVERAGEIFS(Data!F:F,Data!C:C,'Data Prep'!O46,Data!B:B,'Data Prep'!$B$3,Data!A:A,'Data Prep'!$B$15)</f>
        <v>97246</v>
      </c>
      <c r="T46" s="15">
        <f t="shared" si="2"/>
        <v>22.669689585446982</v>
      </c>
    </row>
    <row r="47" spans="15:20" x14ac:dyDescent="0.25">
      <c r="O47" t="s">
        <v>45</v>
      </c>
      <c r="P47" s="1">
        <f>SUMIFS(Data!E:E,Data!C:C,'Data Prep'!O47,Data!B:B,'Data Prep'!$B$3,Data!A:A,'Data Prep'!$B$15)</f>
        <v>147772</v>
      </c>
      <c r="Q47" vm="45">
        <v>7705281</v>
      </c>
      <c r="R47" s="14">
        <f t="shared" si="1"/>
        <v>19.17801570117949</v>
      </c>
      <c r="S47" s="1">
        <f>AVERAGEIFS(Data!F:F,Data!C:C,'Data Prep'!O47,Data!B:B,'Data Prep'!$B$3,Data!A:A,'Data Prep'!$B$15)</f>
        <v>95674</v>
      </c>
      <c r="T47" s="15">
        <f t="shared" si="2"/>
        <v>19.17801570117949</v>
      </c>
    </row>
    <row r="48" spans="15:20" x14ac:dyDescent="0.25">
      <c r="O48" t="s">
        <v>46</v>
      </c>
      <c r="P48" s="1">
        <f>SUMIFS(Data!E:E,Data!C:C,'Data Prep'!O48,Data!B:B,'Data Prep'!$B$3,Data!A:A,'Data Prep'!$B$15)</f>
        <v>24190</v>
      </c>
      <c r="Q48" vm="46">
        <v>1793716</v>
      </c>
      <c r="R48" s="14">
        <f t="shared" si="1"/>
        <v>13.485969908279793</v>
      </c>
      <c r="S48" s="1">
        <f>AVERAGEIFS(Data!F:F,Data!C:C,'Data Prep'!O48,Data!B:B,'Data Prep'!$B$3,Data!A:A,'Data Prep'!$B$15)</f>
        <v>56764</v>
      </c>
      <c r="T48" s="15">
        <f t="shared" si="2"/>
        <v>13.485969908279793</v>
      </c>
    </row>
    <row r="49" spans="15:20" x14ac:dyDescent="0.25">
      <c r="O49" t="s">
        <v>47</v>
      </c>
      <c r="P49" s="1">
        <f>SUMIFS(Data!E:E,Data!C:C,'Data Prep'!O49,Data!B:B,'Data Prep'!$B$3,Data!A:A,'Data Prep'!$B$15)</f>
        <v>148829</v>
      </c>
      <c r="Q49" vm="47">
        <v>5893718</v>
      </c>
      <c r="R49" s="14">
        <f t="shared" si="1"/>
        <v>25.252141347787592</v>
      </c>
      <c r="S49" s="1">
        <f>AVERAGEIFS(Data!F:F,Data!C:C,'Data Prep'!O49,Data!B:B,'Data Prep'!$B$3,Data!A:A,'Data Prep'!$B$15)</f>
        <v>80470</v>
      </c>
      <c r="T49" s="15">
        <f t="shared" si="2"/>
        <v>25.252141347787592</v>
      </c>
    </row>
    <row r="50" spans="15:20" x14ac:dyDescent="0.25">
      <c r="O50" t="s">
        <v>48</v>
      </c>
      <c r="P50" s="1">
        <f>SUMIFS(Data!E:E,Data!C:C,'Data Prep'!O50,Data!B:B,'Data Prep'!$B$3,Data!A:A,'Data Prep'!$B$15)</f>
        <v>10919</v>
      </c>
      <c r="Q50" vm="48">
        <v>576851</v>
      </c>
      <c r="R50" s="14">
        <f t="shared" si="1"/>
        <v>18.928631483693366</v>
      </c>
      <c r="S50" s="1">
        <f>AVERAGEIFS(Data!F:F,Data!C:C,'Data Prep'!O50,Data!B:B,'Data Prep'!$B$3,Data!A:A,'Data Prep'!$B$15)</f>
        <v>64480</v>
      </c>
      <c r="T50" s="15">
        <f t="shared" si="2"/>
        <v>18.928631483693366</v>
      </c>
    </row>
  </sheetData>
  <sortState xmlns:xlrd2="http://schemas.microsoft.com/office/spreadsheetml/2017/richdata2" ref="H2:I12">
    <sortCondition descending="1" ref="I3:I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9432-78B1-4495-9CEF-40F9214337F3}">
  <dimension ref="A1:O52"/>
  <sheetViews>
    <sheetView showGridLines="0" showRowColHeaders="0" tabSelected="1" workbookViewId="0">
      <selection activeCell="G5" sqref="G5"/>
    </sheetView>
  </sheetViews>
  <sheetFormatPr defaultColWidth="0" defaultRowHeight="15" zeroHeight="1" x14ac:dyDescent="0.25"/>
  <cols>
    <col min="1" max="1" width="6.5703125" customWidth="1"/>
    <col min="2" max="2" width="53.140625" customWidth="1"/>
    <col min="3" max="7" width="9.140625" customWidth="1"/>
    <col min="8" max="8" width="5.85546875" customWidth="1"/>
    <col min="9" max="9" width="3.5703125" customWidth="1"/>
    <col min="10" max="11" width="9.140625" customWidth="1"/>
    <col min="12" max="12" width="19" customWidth="1"/>
    <col min="13" max="13" width="20.140625" customWidth="1"/>
    <col min="14" max="14" width="35.85546875" customWidth="1"/>
    <col min="15" max="19" width="9.140625" customWidth="1"/>
    <col min="20" max="20" width="2.5703125" customWidth="1"/>
    <col min="21" max="16384" width="9.140625" hidden="1"/>
  </cols>
  <sheetData>
    <row r="1" spans="1:15" x14ac:dyDescent="0.25">
      <c r="A1" s="19">
        <v>9</v>
      </c>
    </row>
    <row r="2" spans="1:15" x14ac:dyDescent="0.25">
      <c r="A2" s="19">
        <v>2</v>
      </c>
    </row>
    <row r="3" spans="1:15" x14ac:dyDescent="0.25"/>
    <row r="4" spans="1:15" x14ac:dyDescent="0.25"/>
    <row r="5" spans="1:15" ht="31.5" x14ac:dyDescent="0.25">
      <c r="B5" s="16" t="str" cm="1">
        <f t="array" ref="B5">INDEX('Data Prep'!D3:D12,11-Dashboard!A1)</f>
        <v>Finance</v>
      </c>
      <c r="O5" s="18"/>
    </row>
    <row r="6" spans="1:15" x14ac:dyDescent="0.25"/>
    <row r="7" spans="1:15" x14ac:dyDescent="0.25"/>
    <row r="8" spans="1:15" x14ac:dyDescent="0.25"/>
    <row r="9" spans="1:15" x14ac:dyDescent="0.25"/>
    <row r="10" spans="1:15" x14ac:dyDescent="0.25"/>
    <row r="11" spans="1:15" x14ac:dyDescent="0.25"/>
    <row r="12" spans="1:15" x14ac:dyDescent="0.25"/>
    <row r="13" spans="1:15" x14ac:dyDescent="0.25"/>
    <row r="14" spans="1:15" x14ac:dyDescent="0.25"/>
    <row r="15" spans="1:15" x14ac:dyDescent="0.25"/>
    <row r="16" spans="1:15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hidden="1" x14ac:dyDescent="0.25"/>
    <row r="42" customFormat="1" hidden="1" x14ac:dyDescent="0.25"/>
    <row r="43" customFormat="1" hidden="1" x14ac:dyDescent="0.25"/>
    <row r="44" customFormat="1" hidden="1" x14ac:dyDescent="0.25"/>
    <row r="45" customFormat="1" hidden="1" x14ac:dyDescent="0.25"/>
    <row r="46" customFormat="1" hidden="1" x14ac:dyDescent="0.25"/>
    <row r="47" customFormat="1" hidden="1" x14ac:dyDescent="0.25"/>
    <row r="48" customFormat="1" hidden="1" x14ac:dyDescent="0.25"/>
    <row r="49" customFormat="1" hidden="1" x14ac:dyDescent="0.25"/>
    <row r="50" customFormat="1" hidden="1" x14ac:dyDescent="0.25"/>
    <row r="51" customFormat="1" hidden="1" x14ac:dyDescent="0.25"/>
    <row r="52" customFormat="1" hidden="1" x14ac:dyDescent="0.25"/>
  </sheetData>
  <sheetProtection sheet="1" objects="1" scenarios="1" selectLockedCells="1" selectUnlockedCells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3" name="Option Button 10">
              <controlPr defaultSize="0" autoFill="0" autoLine="0" autoPict="0">
                <anchor moveWithCells="1">
                  <from>
                    <xdr:col>13</xdr:col>
                    <xdr:colOff>1000125</xdr:colOff>
                    <xdr:row>5</xdr:row>
                    <xdr:rowOff>133350</xdr:rowOff>
                  </from>
                  <to>
                    <xdr:col>14</xdr:col>
                    <xdr:colOff>228600</xdr:colOff>
                    <xdr:row>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Spinner 3">
              <controlPr defaultSize="0" autoPict="0">
                <anchor moveWithCells="1" sizeWithCells="1">
                  <from>
                    <xdr:col>1</xdr:col>
                    <xdr:colOff>3524250</xdr:colOff>
                    <xdr:row>4</xdr:row>
                    <xdr:rowOff>0</xdr:rowOff>
                  </from>
                  <to>
                    <xdr:col>3</xdr:col>
                    <xdr:colOff>9525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Option Button 9">
              <controlPr defaultSize="0" autoFill="0" autoLine="0" autoPict="0">
                <anchor moveWithCells="1">
                  <from>
                    <xdr:col>11</xdr:col>
                    <xdr:colOff>1238250</xdr:colOff>
                    <xdr:row>5</xdr:row>
                    <xdr:rowOff>171450</xdr:rowOff>
                  </from>
                  <to>
                    <xdr:col>13</xdr:col>
                    <xdr:colOff>123825</xdr:colOff>
                    <xdr:row>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Romand Kuang</cp:lastModifiedBy>
  <dcterms:created xsi:type="dcterms:W3CDTF">2021-09-21T20:47:02Z</dcterms:created>
  <dcterms:modified xsi:type="dcterms:W3CDTF">2025-03-16T00:47:42Z</dcterms:modified>
</cp:coreProperties>
</file>